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30" yWindow="945" windowWidth="26355" windowHeight="13590" tabRatio="742" firstSheet="0" activeTab="0" autoFilterDateGrouping="1"/>
  </bookViews>
  <sheets>
    <sheet xmlns:r="http://schemas.openxmlformats.org/officeDocument/2006/relationships" name="Смета (ДГП сниж)(АНТ)" sheetId="1" state="visible" r:id="rId1"/>
  </sheets>
  <externalReferences>
    <externalReference xmlns:r="http://schemas.openxmlformats.org/officeDocument/2006/relationships" r:id="rId2"/>
    <externalReference xmlns:r="http://schemas.openxmlformats.org/officeDocument/2006/relationships" r:id="rId3"/>
    <externalReference xmlns:r="http://schemas.openxmlformats.org/officeDocument/2006/relationships" r:id="rId4"/>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s>
  <definedNames>
    <definedName name="____________AS1" hidden="1">{#N/A,#N/A,FALSE,"müş_iç_ihz";#N/A,#N/A,FALSE,"müş_iç_er";#N/A,#N/A,FALSE,"müş_iç_tut"}</definedName>
    <definedName name="___________n76"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__________AS1" hidden="1">{#N/A,#N/A,FALSE,"müş_iç_ihz";#N/A,#N/A,FALSE,"müş_iç_er";#N/A,#N/A,FALSE,"müş_iç_tut"}</definedName>
    <definedName name="_________n76"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________AS1" hidden="1">{#N/A,#N/A,FALSE,"müş_iç_ihz";#N/A,#N/A,FALSE,"müş_iç_er";#N/A,#N/A,FALSE,"müş_iç_tut"}</definedName>
    <definedName name="_______n76"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______AS1" hidden="1">{#N/A,#N/A,FALSE,"müş_iç_ihz";#N/A,#N/A,FALSE,"müş_iç_er";#N/A,#N/A,FALSE,"müş_iç_tut"}</definedName>
    <definedName name="______g2" hidden="1">{#N/A,#N/A,FALSE,"передел"}</definedName>
    <definedName name="______n76"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______rwb2" hidden="1">{#N/A,#N/A,FALSE,"Aging Summary";#N/A,#N/A,FALSE,"Ratio Analysis";#N/A,#N/A,FALSE,"Test 120 Day Accts";#N/A,#N/A,FALSE,"Tickmarks"}</definedName>
    <definedName name="______rwn1" hidden="1">{#N/A,#N/A,FALSE,"Aging Summary";#N/A,#N/A,FALSE,"Ratio Analysis";#N/A,#N/A,FALSE,"Test 120 Day Accts";#N/A,#N/A,FALSE,"Tickmarks"}</definedName>
    <definedName name="______rwn10" hidden="1">{#N/A,#N/A,FALSE,"Aging Summary";#N/A,#N/A,FALSE,"Ratio Analysis";#N/A,#N/A,FALSE,"Test 120 Day Accts";#N/A,#N/A,FALSE,"Tickmarks"}</definedName>
    <definedName name="______rwn3" hidden="1">{"assets",#N/A,FALSE,"historicBS";"liab",#N/A,FALSE,"historicBS";"is",#N/A,FALSE,"historicIS";"ratios",#N/A,FALSE,"ratios"}</definedName>
    <definedName name="______rwn4" hidden="1">{"assets",#N/A,FALSE,"historicBS";"liab",#N/A,FALSE,"historicBS";"is",#N/A,FALSE,"historicIS";"ratios",#N/A,FALSE,"ratios"}</definedName>
    <definedName name="______rwn5" hidden="1">{"glcbs",#N/A,FALSE,"GLCBS";"glccsbs",#N/A,FALSE,"GLCCSBS";"glcis",#N/A,FALSE,"GLCIS";"glccsis",#N/A,FALSE,"GLCCSIS";"glcrat1",#N/A,FALSE,"GLC-ratios1"}</definedName>
    <definedName name="______rwn6" hidden="1">{"glc1",#N/A,FALSE,"GLC";"glc2",#N/A,FALSE,"GLC";"glc3",#N/A,FALSE,"GLC";"glc4",#N/A,FALSE,"GLC";"glc5",#N/A,FALSE,"GLC"}</definedName>
    <definedName name="______rwn7"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______rwn8" hidden="1">{"glc1",#N/A,FALSE,"GLC";"glc2",#N/A,FALSE,"GLC";"glc3",#N/A,FALSE,"GLC";"glc4",#N/A,FALSE,"GLC";"glc5",#N/A,FALSE,"GLC"}</definedName>
    <definedName name="______rwn9"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______wrn2" hidden="1">{"glc1",#N/A,FALSE,"GLC";"glc2",#N/A,FALSE,"GLC";"glc3",#N/A,FALSE,"GLC";"glc4",#N/A,FALSE,"GLC";"glc5",#N/A,FALSE,"GLC"}</definedName>
    <definedName name="_____hk4645" hidden="1">{#N/A,#N/A,FALSE,"ihz. icmal";#N/A,#N/A,FALSE,"avans";#N/A,#N/A,FALSE,"mal_FF_icm";#N/A,#N/A,FALSE,"fat_ihz";#N/A,#N/A,FALSE,"söz_fiy_fark";#N/A,#N/A,FALSE,"kap2"}</definedName>
    <definedName name="_____rwb2" hidden="1">{#N/A,#N/A,FALSE,"Aging Summary";#N/A,#N/A,FALSE,"Ratio Analysis";#N/A,#N/A,FALSE,"Test 120 Day Accts";#N/A,#N/A,FALSE,"Tickmarks"}</definedName>
    <definedName name="_____rwn1" hidden="1">{#N/A,#N/A,FALSE,"Aging Summary";#N/A,#N/A,FALSE,"Ratio Analysis";#N/A,#N/A,FALSE,"Test 120 Day Accts";#N/A,#N/A,FALSE,"Tickmarks"}</definedName>
    <definedName name="_____rwn10" hidden="1">{#N/A,#N/A,FALSE,"Aging Summary";#N/A,#N/A,FALSE,"Ratio Analysis";#N/A,#N/A,FALSE,"Test 120 Day Accts";#N/A,#N/A,FALSE,"Tickmarks"}</definedName>
    <definedName name="_____rwn3" hidden="1">{"assets",#N/A,FALSE,"historicBS";"liab",#N/A,FALSE,"historicBS";"is",#N/A,FALSE,"historicIS";"ratios",#N/A,FALSE,"ratios"}</definedName>
    <definedName name="_____rwn4" hidden="1">{"assets",#N/A,FALSE,"historicBS";"liab",#N/A,FALSE,"historicBS";"is",#N/A,FALSE,"historicIS";"ratios",#N/A,FALSE,"ratios"}</definedName>
    <definedName name="_____rwn5" hidden="1">{"glcbs",#N/A,FALSE,"GLCBS";"glccsbs",#N/A,FALSE,"GLCCSBS";"glcis",#N/A,FALSE,"GLCIS";"glccsis",#N/A,FALSE,"GLCCSIS";"glcrat1",#N/A,FALSE,"GLC-ratios1"}</definedName>
    <definedName name="_____rwn6" hidden="1">{"glc1",#N/A,FALSE,"GLC";"glc2",#N/A,FALSE,"GLC";"glc3",#N/A,FALSE,"GLC";"glc4",#N/A,FALSE,"GLC";"glc5",#N/A,FALSE,"GLC"}</definedName>
    <definedName name="_____rwn7"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_____rwn8" hidden="1">{"glc1",#N/A,FALSE,"GLC";"glc2",#N/A,FALSE,"GLC";"glc3",#N/A,FALSE,"GLC";"glc4",#N/A,FALSE,"GLC";"glc5",#N/A,FALSE,"GLC"}</definedName>
    <definedName name="_____rwn9"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_____wrn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__wrn222" hidden="1">{"glc1",#N/A,FALSE,"GLC";"glc2",#N/A,FALSE,"GLC";"glc3",#N/A,FALSE,"GLC";"glc4",#N/A,FALSE,"GLC";"glc5",#N/A,FALSE,"GLC"}</definedName>
    <definedName name="_____wrn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_AS1" hidden="1">{#N/A,#N/A,FALSE,"müş_iç_ihz";#N/A,#N/A,FALSE,"müş_iç_er";#N/A,#N/A,FALSE,"müş_iç_tut"}</definedName>
    <definedName name="____hk4645" hidden="1">{#N/A,#N/A,FALSE,"ihz. icmal";#N/A,#N/A,FALSE,"avans";#N/A,#N/A,FALSE,"mal_FF_icm";#N/A,#N/A,FALSE,"fat_ihz";#N/A,#N/A,FALSE,"söz_fiy_fark";#N/A,#N/A,FALSE,"kap2"}</definedName>
    <definedName name="____mal2" hidden="1">{"'KABA MALZEME'!$B$5:$G$101","'KABA MALZEME'!$B$5:$G$101"}</definedName>
    <definedName name="____n76"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____rl2"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____rwb2" hidden="1">{#N/A,#N/A,FALSE,"Aging Summary";#N/A,#N/A,FALSE,"Ratio Analysis";#N/A,#N/A,FALSE,"Test 120 Day Accts";#N/A,#N/A,FALSE,"Tickmarks"}</definedName>
    <definedName name="____rwn1" hidden="1">{#N/A,#N/A,FALSE,"Aging Summary";#N/A,#N/A,FALSE,"Ratio Analysis";#N/A,#N/A,FALSE,"Test 120 Day Accts";#N/A,#N/A,FALSE,"Tickmarks"}</definedName>
    <definedName name="____rwn10" hidden="1">{#N/A,#N/A,FALSE,"Aging Summary";#N/A,#N/A,FALSE,"Ratio Analysis";#N/A,#N/A,FALSE,"Test 120 Day Accts";#N/A,#N/A,FALSE,"Tickmarks"}</definedName>
    <definedName name="____rwn3" hidden="1">{"assets",#N/A,FALSE,"historicBS";"liab",#N/A,FALSE,"historicBS";"is",#N/A,FALSE,"historicIS";"ratios",#N/A,FALSE,"ratios"}</definedName>
    <definedName name="____rwn4" hidden="1">{"assets",#N/A,FALSE,"historicBS";"liab",#N/A,FALSE,"historicBS";"is",#N/A,FALSE,"historicIS";"ratios",#N/A,FALSE,"ratios"}</definedName>
    <definedName name="____rwn5" hidden="1">{"glcbs",#N/A,FALSE,"GLCBS";"glccsbs",#N/A,FALSE,"GLCCSBS";"glcis",#N/A,FALSE,"GLCIS";"glccsis",#N/A,FALSE,"GLCCSIS";"glcrat1",#N/A,FALSE,"GLC-ratios1"}</definedName>
    <definedName name="____rwn6" hidden="1">{"glc1",#N/A,FALSE,"GLC";"glc2",#N/A,FALSE,"GLC";"glc3",#N/A,FALSE,"GLC";"glc4",#N/A,FALSE,"GLC";"glc5",#N/A,FALSE,"GLC"}</definedName>
    <definedName name="____rwn7"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____rwn8" hidden="1">{"glc1",#N/A,FALSE,"GLC";"glc2",#N/A,FALSE,"GLC";"glc3",#N/A,FALSE,"GLC";"glc4",#N/A,FALSE,"GLC";"glc5",#N/A,FALSE,"GLC"}</definedName>
    <definedName name="____rwn9"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____wrn2" hidden="1">{"glc1",#N/A,FALSE,"GLC";"glc2",#N/A,FALSE,"GLC";"glc3",#N/A,FALSE,"GLC";"glc4",#N/A,FALSE,"GLC";"glc5",#N/A,FALSE,"GLC"}</definedName>
    <definedName name="____xlfn.BAHTTEXT" hidden="1">#NAME?</definedName>
    <definedName name="___123Graph__AA">'[1]AOP Summary-2'!$A$2:$A$14</definedName>
    <definedName name="___ab1" hidden="1">{#N/A,#N/A,FALSE,"SumD";#N/A,#N/A,FALSE,"ElecD";#N/A,#N/A,FALSE,"MechD";#N/A,#N/A,FALSE,"GeotD";#N/A,#N/A,FALSE,"PrcsD";#N/A,#N/A,FALSE,"TunnD";#N/A,#N/A,FALSE,"CivlD";#N/A,#N/A,FALSE,"NtwkD";#N/A,#N/A,FALSE,"EstgD";#N/A,#N/A,FALSE,"PEngD"}</definedName>
    <definedName name="___AS1" hidden="1">{#N/A,#N/A,FALSE,"müş_iç_ihz";#N/A,#N/A,FALSE,"müş_iç_er";#N/A,#N/A,FALSE,"müş_iç_tut"}</definedName>
    <definedName name="___ccr1" hidden="1">{#N/A,#N/A,TRUE,"Cover";#N/A,#N/A,TRUE,"Conts";#N/A,#N/A,TRUE,"VOS";#N/A,#N/A,TRUE,"Warrington";#N/A,#N/A,TRUE,"Widnes"}</definedName>
    <definedName name="___g2" hidden="1">{#N/A,#N/A,FALSE,"передел"}</definedName>
    <definedName name="___hk4645" hidden="1">{#N/A,#N/A,FALSE,"ihz. icmal";#N/A,#N/A,FALSE,"avans";#N/A,#N/A,FALSE,"mal_FF_icm";#N/A,#N/A,FALSE,"fat_ihz";#N/A,#N/A,FALSE,"söz_fiy_fark";#N/A,#N/A,FALSE,"kap2"}</definedName>
    <definedName name="___mal2" hidden="1">{"'KABA MALZEME'!$B$5:$G$101","'KABA MALZEME'!$B$5:$G$101"}</definedName>
    <definedName name="___n76"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___old3"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_RL1">'[2]AOP Summary-2'!$A$2:$A$14</definedName>
    <definedName name="___rwb2" hidden="1">{#N/A,#N/A,FALSE,"Aging Summary";#N/A,#N/A,FALSE,"Ratio Analysis";#N/A,#N/A,FALSE,"Test 120 Day Accts";#N/A,#N/A,FALSE,"Tickmarks"}</definedName>
    <definedName name="___rwn1" hidden="1">{#N/A,#N/A,FALSE,"Aging Summary";#N/A,#N/A,FALSE,"Ratio Analysis";#N/A,#N/A,FALSE,"Test 120 Day Accts";#N/A,#N/A,FALSE,"Tickmarks"}</definedName>
    <definedName name="___rwn10" hidden="1">{#N/A,#N/A,FALSE,"Aging Summary";#N/A,#N/A,FALSE,"Ratio Analysis";#N/A,#N/A,FALSE,"Test 120 Day Accts";#N/A,#N/A,FALSE,"Tickmarks"}</definedName>
    <definedName name="___rwn3" hidden="1">{"assets",#N/A,FALSE,"historicBS";"liab",#N/A,FALSE,"historicBS";"is",#N/A,FALSE,"historicIS";"ratios",#N/A,FALSE,"ratios"}</definedName>
    <definedName name="___rwn4" hidden="1">{"assets",#N/A,FALSE,"historicBS";"liab",#N/A,FALSE,"historicBS";"is",#N/A,FALSE,"historicIS";"ratios",#N/A,FALSE,"ratios"}</definedName>
    <definedName name="___rwn5" hidden="1">{"glcbs",#N/A,FALSE,"GLCBS";"glccsbs",#N/A,FALSE,"GLCCSBS";"glcis",#N/A,FALSE,"GLCIS";"glccsis",#N/A,FALSE,"GLCCSIS";"glcrat1",#N/A,FALSE,"GLC-ratios1"}</definedName>
    <definedName name="___rwn6" hidden="1">{"glc1",#N/A,FALSE,"GLC";"glc2",#N/A,FALSE,"GLC";"glc3",#N/A,FALSE,"GLC";"glc4",#N/A,FALSE,"GLC";"glc5",#N/A,FALSE,"GLC"}</definedName>
    <definedName name="___rwn7"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___rwn8" hidden="1">{"glc1",#N/A,FALSE,"GLC";"glc2",#N/A,FALSE,"GLC";"glc3",#N/A,FALSE,"GLC";"glc4",#N/A,FALSE,"GLC";"glc5",#N/A,FALSE,"GLC"}</definedName>
    <definedName name="___rwn9"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___wrn2" hidden="1">{"glc1",#N/A,FALSE,"GLC";"glc2",#N/A,FALSE,"GLC";"glc3",#N/A,FALSE,"GLC";"glc4",#N/A,FALSE,"GLC";"glc5",#N/A,FALSE,"GLC"}</definedName>
    <definedName name="___wrn222" hidden="1">{"glc1",#N/A,FALSE,"GLC";"glc2",#N/A,FALSE,"GLC";"glc3",#N/A,FALSE,"GLC";"glc4",#N/A,FALSE,"GLC";"glc5",#N/A,FALSE,"GLC"}</definedName>
    <definedName name="___xlfn.BAHTTEXT" hidden="1">#NAME?</definedName>
    <definedName name="__1__123Graph_ACHART_1">[3]Cash2!$G$16:$G$31</definedName>
    <definedName name="__123Grapgh__s">'[1]AOP Summary-2'!$C$2:$C$14</definedName>
    <definedName name="__123Graph_A">[4]B03!$M$6:$M$11</definedName>
    <definedName name="__123Graph_B">[4]B03!$R$6:$R$11</definedName>
    <definedName name="__123Graph_E">'[5]TABLO-3'!$B$8:$B$8</definedName>
    <definedName name="__123Graph_X">[4]B03!$M$6:$M$11</definedName>
    <definedName name="__2__123Graph_ACHART_2">[3]Z!$T$179:$AH$179</definedName>
    <definedName name="__3__123Graph_ACHART_1">[6]Cash2!$G$16:$G$31</definedName>
    <definedName name="__3__123Graph_BCHART_2">[3]Z!$T$180:$AH$180</definedName>
    <definedName name="__4__123Graph_ACHART_2">[6]Z!$T$179:$AH$179</definedName>
    <definedName name="__4__123Graph_CCHART_1">[3]Cash2!$J$16:$J$36</definedName>
    <definedName name="__5__123Graph_BCHART_2">[6]Z!$T$180:$AH$180</definedName>
    <definedName name="__5__123Graph_DCHART_1">[3]Cash2!$K$16:$K$36</definedName>
    <definedName name="__6__123Graph_CCHART_1">[6]Cash2!$J$16:$J$36</definedName>
    <definedName name="__7__123Graph_DCHART_1">[6]Cash2!$K$16:$K$36</definedName>
    <definedName name="__ab1" hidden="1">{#N/A,#N/A,FALSE,"SumD";#N/A,#N/A,FALSE,"ElecD";#N/A,#N/A,FALSE,"MechD";#N/A,#N/A,FALSE,"GeotD";#N/A,#N/A,FALSE,"PrcsD";#N/A,#N/A,FALSE,"TunnD";#N/A,#N/A,FALSE,"CivlD";#N/A,#N/A,FALSE,"NtwkD";#N/A,#N/A,FALSE,"EstgD";#N/A,#N/A,FALSE,"PEngD"}</definedName>
    <definedName name="__as1" hidden="1">{#N/A,#N/A,FALSE,"SumD";#N/A,#N/A,FALSE,"ElecD";#N/A,#N/A,FALSE,"MechD";#N/A,#N/A,FALSE,"GeotD";#N/A,#N/A,FALSE,"PrcsD";#N/A,#N/A,FALSE,"TunnD";#N/A,#N/A,FALSE,"CivlD";#N/A,#N/A,FALSE,"NtwkD";#N/A,#N/A,FALSE,"EstgD";#N/A,#N/A,FALSE,"PEngD"}</definedName>
    <definedName name="__as2" hidden="1">{#N/A,#N/A,FALSE,"SumD";#N/A,#N/A,FALSE,"ElecD";#N/A,#N/A,FALSE,"MechD";#N/A,#N/A,FALSE,"GeotD";#N/A,#N/A,FALSE,"PrcsD";#N/A,#N/A,FALSE,"TunnD";#N/A,#N/A,FALSE,"CivlD";#N/A,#N/A,FALSE,"NtwkD";#N/A,#N/A,FALSE,"EstgD";#N/A,#N/A,FALSE,"PEngD"}</definedName>
    <definedName name="__ccr1" hidden="1">{#N/A,#N/A,TRUE,"Cover";#N/A,#N/A,TRUE,"Conts";#N/A,#N/A,TRUE,"VOS";#N/A,#N/A,TRUE,"Warrington";#N/A,#N/A,TRUE,"Widnes"}</definedName>
    <definedName name="__FDS_HYPERLINK_TOGGLE_STATE__" hidden="1">"ON"</definedName>
    <definedName name="__g2" hidden="1">{#N/A,#N/A,FALSE,"передел"}</definedName>
    <definedName name="__hk4645" hidden="1">{#N/A,#N/A,FALSE,"ihz. icmal";#N/A,#N/A,FALSE,"avans";#N/A,#N/A,FALSE,"mal_FF_icm";#N/A,#N/A,FALSE,"fat_ihz";#N/A,#N/A,FALSE,"söz_fiy_fark";#N/A,#N/A,FALSE,"kap2"}</definedName>
    <definedName name="__IntlFixup" hidden="1">TRUE</definedName>
    <definedName name="__llc2" hidden="1">{"konoplin - Личное представление",#N/A,TRUE,"ФинПлан_1кв";"konoplin - Личное представление",#N/A,TRUE,"ФинПлан_2кв"}</definedName>
    <definedName name="__mal2" hidden="1">{"'KABA MALZEME'!$B$5:$G$101","'KABA MALZEME'!$B$5:$G$101"}</definedName>
    <definedName name="__old3" hidden="1">{#N/A,#N/A,FALSE,"Summary";#N/A,#N/A,FALSE,"3TJ";#N/A,#N/A,FALSE,"3TN";#N/A,#N/A,FALSE,"3TP";#N/A,#N/A,FALSE,"3SJ";#N/A,#N/A,FALSE,"3CJ";#N/A,#N/A,FALSE,"3CN";#N/A,#N/A,FALSE,"3CP";#N/A,#N/A,FALSE,"3A"}</definedName>
    <definedName name="__old5" hidden="1">{#N/A,#N/A,FALSE,"Summary";#N/A,#N/A,FALSE,"3TJ";#N/A,#N/A,FALSE,"3TN";#N/A,#N/A,FALSE,"3TP";#N/A,#N/A,FALSE,"3SJ";#N/A,#N/A,FALSE,"3CJ";#N/A,#N/A,FALSE,"3CN";#N/A,#N/A,FALSE,"3CP";#N/A,#N/A,FALSE,"3A"}</definedName>
    <definedName name="__old7" hidden="1">{#N/A,#N/A,FALSE,"Summary";#N/A,#N/A,FALSE,"3TJ";#N/A,#N/A,FALSE,"3TN";#N/A,#N/A,FALSE,"3TP";#N/A,#N/A,FALSE,"3SJ";#N/A,#N/A,FALSE,"3CJ";#N/A,#N/A,FALSE,"3CN";#N/A,#N/A,FALSE,"3CP";#N/A,#N/A,FALSE,"3A"}</definedName>
    <definedName name="__OSM2" hidden="1">{#N/A,#N/A,FALSE,"TELEFON"}</definedName>
    <definedName name="__RL1">'[2]AOP Summary-2'!$A$2:$A$14</definedName>
    <definedName name="__rl2"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__rwb2" hidden="1">{#N/A,#N/A,FALSE,"Aging Summary";#N/A,#N/A,FALSE,"Ratio Analysis";#N/A,#N/A,FALSE,"Test 120 Day Accts";#N/A,#N/A,FALSE,"Tickmarks"}</definedName>
    <definedName name="__rwn1" hidden="1">{#N/A,#N/A,FALSE,"Aging Summary";#N/A,#N/A,FALSE,"Ratio Analysis";#N/A,#N/A,FALSE,"Test 120 Day Accts";#N/A,#N/A,FALSE,"Tickmarks"}</definedName>
    <definedName name="__rwn10" hidden="1">{#N/A,#N/A,FALSE,"Aging Summary";#N/A,#N/A,FALSE,"Ratio Analysis";#N/A,#N/A,FALSE,"Test 120 Day Accts";#N/A,#N/A,FALSE,"Tickmarks"}</definedName>
    <definedName name="__rwn2" hidden="1">{#N/A,#N/A,FALSE,"Aging Summary";#N/A,#N/A,FALSE,"Ratio Analysis";#N/A,#N/A,FALSE,"Test 120 Day Accts";#N/A,#N/A,FALSE,"Tickmarks"}</definedName>
    <definedName name="__rwn3" hidden="1">{"assets",#N/A,FALSE,"historicBS";"liab",#N/A,FALSE,"historicBS";"is",#N/A,FALSE,"historicIS";"ratios",#N/A,FALSE,"ratios"}</definedName>
    <definedName name="__rwn4" hidden="1">{"assets",#N/A,FALSE,"historicBS";"liab",#N/A,FALSE,"historicBS";"is",#N/A,FALSE,"historicIS";"ratios",#N/A,FALSE,"ratios"}</definedName>
    <definedName name="__rwn5" hidden="1">{"glcbs",#N/A,FALSE,"GLCBS";"glccsbs",#N/A,FALSE,"GLCCSBS";"glcis",#N/A,FALSE,"GLCIS";"glccsis",#N/A,FALSE,"GLCCSIS";"glcrat1",#N/A,FALSE,"GLC-ratios1"}</definedName>
    <definedName name="__rwn6" hidden="1">{"glc1",#N/A,FALSE,"GLC";"glc2",#N/A,FALSE,"GLC";"glc3",#N/A,FALSE,"GLC";"glc4",#N/A,FALSE,"GLC";"glc5",#N/A,FALSE,"GLC"}</definedName>
    <definedName name="__rwn7"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__rwn8" hidden="1">{"glc1",#N/A,FALSE,"GLC";"glc2",#N/A,FALSE,"GLC";"glc3",#N/A,FALSE,"GLC";"glc4",#N/A,FALSE,"GLC";"glc5",#N/A,FALSE,"GLC"}</definedName>
    <definedName name="__rwn9"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__wrn2" hidden="1">{"glc1",#N/A,FALSE,"GLC";"glc2",#N/A,FALSE,"GLC";"glc3",#N/A,FALSE,"GLC";"glc4",#N/A,FALSE,"GLC";"glc5",#N/A,FALSE,"GLC"}</definedName>
    <definedName name="__xlfn.BAHTTEXT" hidden="1">#NAME?</definedName>
    <definedName name="__ZA1" hidden="1">{#N/A,#N/A,FALSE,"SumD";#N/A,#N/A,FALSE,"ElecD";#N/A,#N/A,FALSE,"MechD";#N/A,#N/A,FALSE,"GeotD";#N/A,#N/A,FALSE,"PrcsD";#N/A,#N/A,FALSE,"TunnD";#N/A,#N/A,FALSE,"CivlD";#N/A,#N/A,FALSE,"NtwkD";#N/A,#N/A,FALSE,"EstgD";#N/A,#N/A,FALSE,"PEngD"}</definedName>
    <definedName name="__ZA10" hidden="1">{#N/A,#N/A,FALSE,"Summary";#N/A,#N/A,FALSE,"3TJ";#N/A,#N/A,FALSE,"3TN";#N/A,#N/A,FALSE,"3TP";#N/A,#N/A,FALSE,"3SJ";#N/A,#N/A,FALSE,"3CJ";#N/A,#N/A,FALSE,"3CN";#N/A,#N/A,FALSE,"3CP";#N/A,#N/A,FALSE,"3A"}</definedName>
    <definedName name="__ZA11" hidden="1">{#N/A,#N/A,FALSE,"Summary";#N/A,#N/A,FALSE,"3TJ";#N/A,#N/A,FALSE,"3TN";#N/A,#N/A,FALSE,"3TP";#N/A,#N/A,FALSE,"3SJ";#N/A,#N/A,FALSE,"3CJ";#N/A,#N/A,FALSE,"3CN";#N/A,#N/A,FALSE,"3CP";#N/A,#N/A,FALSE,"3A"}</definedName>
    <definedName name="__ZA12" hidden="1">{#N/A,#N/A,FALSE,"SumD";#N/A,#N/A,FALSE,"ElecD";#N/A,#N/A,FALSE,"MechD";#N/A,#N/A,FALSE,"GeotD";#N/A,#N/A,FALSE,"PrcsD";#N/A,#N/A,FALSE,"TunnD";#N/A,#N/A,FALSE,"CivlD";#N/A,#N/A,FALSE,"NtwkD";#N/A,#N/A,FALSE,"EstgD";#N/A,#N/A,FALSE,"PEngD"}</definedName>
    <definedName name="__ZA13" hidden="1">{#N/A,#N/A,FALSE,"SumD";#N/A,#N/A,FALSE,"ElecD";#N/A,#N/A,FALSE,"MechD";#N/A,#N/A,FALSE,"GeotD";#N/A,#N/A,FALSE,"PrcsD";#N/A,#N/A,FALSE,"TunnD";#N/A,#N/A,FALSE,"CivlD";#N/A,#N/A,FALSE,"NtwkD";#N/A,#N/A,FALSE,"EstgD";#N/A,#N/A,FALSE,"PEngD"}</definedName>
    <definedName name="__ZA14" hidden="1">{#N/A,#N/A,FALSE,"SumD";#N/A,#N/A,FALSE,"ElecD";#N/A,#N/A,FALSE,"MechD";#N/A,#N/A,FALSE,"GeotD";#N/A,#N/A,FALSE,"PrcsD";#N/A,#N/A,FALSE,"TunnD";#N/A,#N/A,FALSE,"CivlD";#N/A,#N/A,FALSE,"NtwkD";#N/A,#N/A,FALSE,"EstgD";#N/A,#N/A,FALSE,"PEngD"}</definedName>
    <definedName name="__ZA15" hidden="1">{#N/A,#N/A,FALSE,"SumD";#N/A,#N/A,FALSE,"ElecD";#N/A,#N/A,FALSE,"MechD";#N/A,#N/A,FALSE,"GeotD";#N/A,#N/A,FALSE,"PrcsD";#N/A,#N/A,FALSE,"TunnD";#N/A,#N/A,FALSE,"CivlD";#N/A,#N/A,FALSE,"NtwkD";#N/A,#N/A,FALSE,"EstgD";#N/A,#N/A,FALSE,"PEngD"}</definedName>
    <definedName name="__ZA16" hidden="1">{#N/A,#N/A,FALSE,"SumD";#N/A,#N/A,FALSE,"ElecD";#N/A,#N/A,FALSE,"MechD";#N/A,#N/A,FALSE,"GeotD";#N/A,#N/A,FALSE,"PrcsD";#N/A,#N/A,FALSE,"TunnD";#N/A,#N/A,FALSE,"CivlD";#N/A,#N/A,FALSE,"NtwkD";#N/A,#N/A,FALSE,"EstgD";#N/A,#N/A,FALSE,"PEngD"}</definedName>
    <definedName name="__ZA17" hidden="1">{#N/A,#N/A,FALSE,"SumG";#N/A,#N/A,FALSE,"ElecG";#N/A,#N/A,FALSE,"MechG";#N/A,#N/A,FALSE,"GeotG";#N/A,#N/A,FALSE,"PrcsG";#N/A,#N/A,FALSE,"TunnG";#N/A,#N/A,FALSE,"CivlG";#N/A,#N/A,FALSE,"NtwkG";#N/A,#N/A,FALSE,"EstgG";#N/A,#N/A,FALSE,"PEngG"}</definedName>
    <definedName name="__ZA18" hidden="1">{#N/A,#N/A,FALSE,"SumG";#N/A,#N/A,FALSE,"ElecG";#N/A,#N/A,FALSE,"MechG";#N/A,#N/A,FALSE,"GeotG";#N/A,#N/A,FALSE,"PrcsG";#N/A,#N/A,FALSE,"TunnG";#N/A,#N/A,FALSE,"CivlG";#N/A,#N/A,FALSE,"NtwkG";#N/A,#N/A,FALSE,"EstgG";#N/A,#N/A,FALSE,"PEngG"}</definedName>
    <definedName name="__ZA19" hidden="1">{#N/A,#N/A,FALSE,"SumD";#N/A,#N/A,FALSE,"ElecD";#N/A,#N/A,FALSE,"MechD";#N/A,#N/A,FALSE,"GeotD";#N/A,#N/A,FALSE,"PrcsD";#N/A,#N/A,FALSE,"TunnD";#N/A,#N/A,FALSE,"CivlD";#N/A,#N/A,FALSE,"NtwkD";#N/A,#N/A,FALSE,"EstgD";#N/A,#N/A,FALSE,"PEngD"}</definedName>
    <definedName name="__ZA2" hidden="1">{#N/A,#N/A,FALSE,"SumD";#N/A,#N/A,FALSE,"ElecD";#N/A,#N/A,FALSE,"MechD";#N/A,#N/A,FALSE,"GeotD";#N/A,#N/A,FALSE,"PrcsD";#N/A,#N/A,FALSE,"TunnD";#N/A,#N/A,FALSE,"CivlD";#N/A,#N/A,FALSE,"NtwkD";#N/A,#N/A,FALSE,"EstgD";#N/A,#N/A,FALSE,"PEngD"}</definedName>
    <definedName name="__ZA20" hidden="1">{#N/A,#N/A,FALSE,"SumD";#N/A,#N/A,FALSE,"ElecD";#N/A,#N/A,FALSE,"MechD";#N/A,#N/A,FALSE,"GeotD";#N/A,#N/A,FALSE,"PrcsD";#N/A,#N/A,FALSE,"TunnD";#N/A,#N/A,FALSE,"CivlD";#N/A,#N/A,FALSE,"NtwkD";#N/A,#N/A,FALSE,"EstgD";#N/A,#N/A,FALSE,"PEngD"}</definedName>
    <definedName name="__ZA21" hidden="1">{#N/A,#N/A,FALSE,"SumG";#N/A,#N/A,FALSE,"ElecG";#N/A,#N/A,FALSE,"MechG";#N/A,#N/A,FALSE,"GeotG";#N/A,#N/A,FALSE,"PrcsG";#N/A,#N/A,FALSE,"TunnG";#N/A,#N/A,FALSE,"CivlG";#N/A,#N/A,FALSE,"NtwkG";#N/A,#N/A,FALSE,"EstgG";#N/A,#N/A,FALSE,"PEngG"}</definedName>
    <definedName name="__ZA22" hidden="1">{#N/A,#N/A,FALSE,"SumG";#N/A,#N/A,FALSE,"ElecG";#N/A,#N/A,FALSE,"MechG";#N/A,#N/A,FALSE,"GeotG";#N/A,#N/A,FALSE,"PrcsG";#N/A,#N/A,FALSE,"TunnG";#N/A,#N/A,FALSE,"CivlG";#N/A,#N/A,FALSE,"NtwkG";#N/A,#N/A,FALSE,"EstgG";#N/A,#N/A,FALSE,"PEngG"}</definedName>
    <definedName name="__ZA24" hidden="1">{#N/A,#N/A,FALSE,"SumG";#N/A,#N/A,FALSE,"ElecG";#N/A,#N/A,FALSE,"MechG";#N/A,#N/A,FALSE,"GeotG";#N/A,#N/A,FALSE,"PrcsG";#N/A,#N/A,FALSE,"TunnG";#N/A,#N/A,FALSE,"CivlG";#N/A,#N/A,FALSE,"NtwkG";#N/A,#N/A,FALSE,"EstgG";#N/A,#N/A,FALSE,"PEngG"}</definedName>
    <definedName name="__ZA25" hidden="1">{#N/A,#N/A,FALSE,"SumG";#N/A,#N/A,FALSE,"ElecG";#N/A,#N/A,FALSE,"MechG";#N/A,#N/A,FALSE,"GeotG";#N/A,#N/A,FALSE,"PrcsG";#N/A,#N/A,FALSE,"TunnG";#N/A,#N/A,FALSE,"CivlG";#N/A,#N/A,FALSE,"NtwkG";#N/A,#N/A,FALSE,"EstgG";#N/A,#N/A,FALSE,"PEngG"}</definedName>
    <definedName name="__ZA26" hidden="1">{#N/A,#N/A,FALSE,"SumD";#N/A,#N/A,FALSE,"ElecD";#N/A,#N/A,FALSE,"MechD";#N/A,#N/A,FALSE,"GeotD";#N/A,#N/A,FALSE,"PrcsD";#N/A,#N/A,FALSE,"TunnD";#N/A,#N/A,FALSE,"CivlD";#N/A,#N/A,FALSE,"NtwkD";#N/A,#N/A,FALSE,"EstgD";#N/A,#N/A,FALSE,"PEngD"}</definedName>
    <definedName name="__ZA28" hidden="1">{#N/A,#N/A,FALSE,"SumG";#N/A,#N/A,FALSE,"ElecG";#N/A,#N/A,FALSE,"MechG";#N/A,#N/A,FALSE,"GeotG";#N/A,#N/A,FALSE,"PrcsG";#N/A,#N/A,FALSE,"TunnG";#N/A,#N/A,FALSE,"CivlG";#N/A,#N/A,FALSE,"NtwkG";#N/A,#N/A,FALSE,"EstgG";#N/A,#N/A,FALSE,"PEngG"}</definedName>
    <definedName name="__ZA29" hidden="1">{#N/A,#N/A,FALSE,"SumD";#N/A,#N/A,FALSE,"ElecD";#N/A,#N/A,FALSE,"MechD";#N/A,#N/A,FALSE,"GeotD";#N/A,#N/A,FALSE,"PrcsD";#N/A,#N/A,FALSE,"TunnD";#N/A,#N/A,FALSE,"CivlD";#N/A,#N/A,FALSE,"NtwkD";#N/A,#N/A,FALSE,"EstgD";#N/A,#N/A,FALSE,"PEngD"}</definedName>
    <definedName name="__ZA3" hidden="1">{#N/A,#N/A,FALSE,"Summary";#N/A,#N/A,FALSE,"3TJ";#N/A,#N/A,FALSE,"3TN";#N/A,#N/A,FALSE,"3TP";#N/A,#N/A,FALSE,"3SJ";#N/A,#N/A,FALSE,"3CJ";#N/A,#N/A,FALSE,"3CN";#N/A,#N/A,FALSE,"3CP";#N/A,#N/A,FALSE,"3A"}</definedName>
    <definedName name="__ZA30" hidden="1">{#N/A,#N/A,FALSE,"SumD";#N/A,#N/A,FALSE,"ElecD";#N/A,#N/A,FALSE,"MechD";#N/A,#N/A,FALSE,"GeotD";#N/A,#N/A,FALSE,"PrcsD";#N/A,#N/A,FALSE,"TunnD";#N/A,#N/A,FALSE,"CivlD";#N/A,#N/A,FALSE,"NtwkD";#N/A,#N/A,FALSE,"EstgD";#N/A,#N/A,FALSE,"PEngD"}</definedName>
    <definedName name="__ZA31" hidden="1">{#N/A,#N/A,FALSE,"SumD";#N/A,#N/A,FALSE,"ElecD";#N/A,#N/A,FALSE,"MechD";#N/A,#N/A,FALSE,"GeotD";#N/A,#N/A,FALSE,"PrcsD";#N/A,#N/A,FALSE,"TunnD";#N/A,#N/A,FALSE,"CivlD";#N/A,#N/A,FALSE,"NtwkD";#N/A,#N/A,FALSE,"EstgD";#N/A,#N/A,FALSE,"PEngD"}</definedName>
    <definedName name="__ZA32" hidden="1">{#N/A,#N/A,FALSE,"SumD";#N/A,#N/A,FALSE,"ElecD";#N/A,#N/A,FALSE,"MechD";#N/A,#N/A,FALSE,"GeotD";#N/A,#N/A,FALSE,"PrcsD";#N/A,#N/A,FALSE,"TunnD";#N/A,#N/A,FALSE,"CivlD";#N/A,#N/A,FALSE,"NtwkD";#N/A,#N/A,FALSE,"EstgD";#N/A,#N/A,FALSE,"PEngD"}</definedName>
    <definedName name="__ZA33" hidden="1">{#N/A,#N/A,FALSE,"SumG";#N/A,#N/A,FALSE,"ElecG";#N/A,#N/A,FALSE,"MechG";#N/A,#N/A,FALSE,"GeotG";#N/A,#N/A,FALSE,"PrcsG";#N/A,#N/A,FALSE,"TunnG";#N/A,#N/A,FALSE,"CivlG";#N/A,#N/A,FALSE,"NtwkG";#N/A,#N/A,FALSE,"EstgG";#N/A,#N/A,FALSE,"PEngG"}</definedName>
    <definedName name="__ZA34" hidden="1">{#N/A,#N/A,FALSE,"SumD";#N/A,#N/A,FALSE,"ElecD";#N/A,#N/A,FALSE,"MechD";#N/A,#N/A,FALSE,"GeotD";#N/A,#N/A,FALSE,"PrcsD";#N/A,#N/A,FALSE,"TunnD";#N/A,#N/A,FALSE,"CivlD";#N/A,#N/A,FALSE,"NtwkD";#N/A,#N/A,FALSE,"EstgD";#N/A,#N/A,FALSE,"PEngD"}</definedName>
    <definedName name="__ZA35" hidden="1">{#N/A,#N/A,FALSE,"SumG";#N/A,#N/A,FALSE,"ElecG";#N/A,#N/A,FALSE,"MechG";#N/A,#N/A,FALSE,"GeotG";#N/A,#N/A,FALSE,"PrcsG";#N/A,#N/A,FALSE,"TunnG";#N/A,#N/A,FALSE,"CivlG";#N/A,#N/A,FALSE,"NtwkG";#N/A,#N/A,FALSE,"EstgG";#N/A,#N/A,FALSE,"PEngG"}</definedName>
    <definedName name="__ZA36" hidden="1">{"'Appendix 3 Currency'!$A$1:$U$96"}</definedName>
    <definedName name="__ZA37" hidden="1">{#N/A,#N/A,FALSE,"SumG";#N/A,#N/A,FALSE,"ElecG";#N/A,#N/A,FALSE,"MechG";#N/A,#N/A,FALSE,"GeotG";#N/A,#N/A,FALSE,"PrcsG";#N/A,#N/A,FALSE,"TunnG";#N/A,#N/A,FALSE,"CivlG";#N/A,#N/A,FALSE,"NtwkG";#N/A,#N/A,FALSE,"EstgG";#N/A,#N/A,FALSE,"PEngG"}</definedName>
    <definedName name="__ZA38" hidden="1">{#N/A,#N/A,FALSE,"SumG";#N/A,#N/A,FALSE,"ElecG";#N/A,#N/A,FALSE,"MechG";#N/A,#N/A,FALSE,"GeotG";#N/A,#N/A,FALSE,"PrcsG";#N/A,#N/A,FALSE,"TunnG";#N/A,#N/A,FALSE,"CivlG";#N/A,#N/A,FALSE,"NtwkG";#N/A,#N/A,FALSE,"EstgG";#N/A,#N/A,FALSE,"PEngG"}</definedName>
    <definedName name="__ZA39" hidden="1">{#N/A,#N/A,FALSE,"SumD";#N/A,#N/A,FALSE,"ElecD";#N/A,#N/A,FALSE,"MechD";#N/A,#N/A,FALSE,"GeotD";#N/A,#N/A,FALSE,"PrcsD";#N/A,#N/A,FALSE,"TunnD";#N/A,#N/A,FALSE,"CivlD";#N/A,#N/A,FALSE,"NtwkD";#N/A,#N/A,FALSE,"EstgD";#N/A,#N/A,FALSE,"PEngD"}</definedName>
    <definedName name="__ZA4" hidden="1">{#N/A,#N/A,FALSE,"Summary";#N/A,#N/A,FALSE,"3TJ";#N/A,#N/A,FALSE,"3TN";#N/A,#N/A,FALSE,"3TP";#N/A,#N/A,FALSE,"3SJ";#N/A,#N/A,FALSE,"3CJ";#N/A,#N/A,FALSE,"3CN";#N/A,#N/A,FALSE,"3CP";#N/A,#N/A,FALSE,"3A"}</definedName>
    <definedName name="__ZA40" hidden="1">{#N/A,#N/A,FALSE,"SumG";#N/A,#N/A,FALSE,"ElecG";#N/A,#N/A,FALSE,"MechG";#N/A,#N/A,FALSE,"GeotG";#N/A,#N/A,FALSE,"PrcsG";#N/A,#N/A,FALSE,"TunnG";#N/A,#N/A,FALSE,"CivlG";#N/A,#N/A,FALSE,"NtwkG";#N/A,#N/A,FALSE,"EstgG";#N/A,#N/A,FALSE,"PEngG"}</definedName>
    <definedName name="__ZA41" hidden="1">{#N/A,#N/A,FALSE,"SumG";#N/A,#N/A,FALSE,"ElecG";#N/A,#N/A,FALSE,"MechG";#N/A,#N/A,FALSE,"GeotG";#N/A,#N/A,FALSE,"PrcsG";#N/A,#N/A,FALSE,"TunnG";#N/A,#N/A,FALSE,"CivlG";#N/A,#N/A,FALSE,"NtwkG";#N/A,#N/A,FALSE,"EstgG";#N/A,#N/A,FALSE,"PEngG"}</definedName>
    <definedName name="__ZA42" hidden="1">{#N/A,#N/A,FALSE,"SumD";#N/A,#N/A,FALSE,"ElecD";#N/A,#N/A,FALSE,"MechD";#N/A,#N/A,FALSE,"GeotD";#N/A,#N/A,FALSE,"PrcsD";#N/A,#N/A,FALSE,"TunnD";#N/A,#N/A,FALSE,"CivlD";#N/A,#N/A,FALSE,"NtwkD";#N/A,#N/A,FALSE,"EstgD";#N/A,#N/A,FALSE,"PEngD"}</definedName>
    <definedName name="__ZA43" hidden="1">{#N/A,#N/A,FALSE,"SumG";#N/A,#N/A,FALSE,"ElecG";#N/A,#N/A,FALSE,"MechG";#N/A,#N/A,FALSE,"GeotG";#N/A,#N/A,FALSE,"PrcsG";#N/A,#N/A,FALSE,"TunnG";#N/A,#N/A,FALSE,"CivlG";#N/A,#N/A,FALSE,"NtwkG";#N/A,#N/A,FALSE,"EstgG";#N/A,#N/A,FALSE,"PEngG"}</definedName>
    <definedName name="__ZA44" hidden="1">{#N/A,#N/A,FALSE,"TELEFON"}</definedName>
    <definedName name="__ZA45" hidden="1">{#N/A,#N/A,FALSE,"SumD";#N/A,#N/A,FALSE,"ElecD";#N/A,#N/A,FALSE,"MechD";#N/A,#N/A,FALSE,"GeotD";#N/A,#N/A,FALSE,"PrcsD";#N/A,#N/A,FALSE,"TunnD";#N/A,#N/A,FALSE,"CivlD";#N/A,#N/A,FALSE,"NtwkD";#N/A,#N/A,FALSE,"EstgD";#N/A,#N/A,FALSE,"PEngD"}</definedName>
    <definedName name="__ZA46" hidden="1">{#N/A,#N/A,FALSE,"Summary";#N/A,#N/A,FALSE,"3TJ";#N/A,#N/A,FALSE,"3TN";#N/A,#N/A,FALSE,"3TP";#N/A,#N/A,FALSE,"3SJ";#N/A,#N/A,FALSE,"3CJ";#N/A,#N/A,FALSE,"3CN";#N/A,#N/A,FALSE,"3CP";#N/A,#N/A,FALSE,"3A"}</definedName>
    <definedName name="__ZA47" hidden="1">{#N/A,#N/A,FALSE,"SumG";#N/A,#N/A,FALSE,"ElecG";#N/A,#N/A,FALSE,"MechG";#N/A,#N/A,FALSE,"GeotG";#N/A,#N/A,FALSE,"PrcsG";#N/A,#N/A,FALSE,"TunnG";#N/A,#N/A,FALSE,"CivlG";#N/A,#N/A,FALSE,"NtwkG";#N/A,#N/A,FALSE,"EstgG";#N/A,#N/A,FALSE,"PEngG"}</definedName>
    <definedName name="__ZA48" hidden="1">{#N/A,#N/A,FALSE,"Pricing";#N/A,#N/A,FALSE,"Summary";#N/A,#N/A,FALSE,"CompProd";#N/A,#N/A,FALSE,"CompJobhrs";#N/A,#N/A,FALSE,"Escalation";#N/A,#N/A,FALSE,"Contingency";#N/A,#N/A,FALSE,"GM";#N/A,#N/A,FALSE,"CompWage";#N/A,#N/A,FALSE,"costSum"}</definedName>
    <definedName name="__ZA49" hidden="1">{#N/A,#N/A,FALSE,"SumD";#N/A,#N/A,FALSE,"ElecD";#N/A,#N/A,FALSE,"MechD";#N/A,#N/A,FALSE,"GeotD";#N/A,#N/A,FALSE,"PrcsD";#N/A,#N/A,FALSE,"TunnD";#N/A,#N/A,FALSE,"CivlD";#N/A,#N/A,FALSE,"NtwkD";#N/A,#N/A,FALSE,"EstgD";#N/A,#N/A,FALSE,"PEngD"}</definedName>
    <definedName name="__ZA5" hidden="1">{#N/A,#N/A,FALSE,"Summary";#N/A,#N/A,FALSE,"3TJ";#N/A,#N/A,FALSE,"3TN";#N/A,#N/A,FALSE,"3TP";#N/A,#N/A,FALSE,"3SJ";#N/A,#N/A,FALSE,"3CJ";#N/A,#N/A,FALSE,"3CN";#N/A,#N/A,FALSE,"3CP";#N/A,#N/A,FALSE,"3A"}</definedName>
    <definedName name="__ZA50" hidden="1">{#N/A,#N/A,FALSE,"SumG";#N/A,#N/A,FALSE,"ElecG";#N/A,#N/A,FALSE,"MechG";#N/A,#N/A,FALSE,"GeotG";#N/A,#N/A,FALSE,"PrcsG";#N/A,#N/A,FALSE,"TunnG";#N/A,#N/A,FALSE,"CivlG";#N/A,#N/A,FALSE,"NtwkG";#N/A,#N/A,FALSE,"EstgG";#N/A,#N/A,FALSE,"PEngG"}</definedName>
    <definedName name="__ZA51" hidden="1">{#N/A,#N/A,FALSE,"SumD";#N/A,#N/A,FALSE,"ElecD";#N/A,#N/A,FALSE,"MechD";#N/A,#N/A,FALSE,"GeotD";#N/A,#N/A,FALSE,"PrcsD";#N/A,#N/A,FALSE,"TunnD";#N/A,#N/A,FALSE,"CivlD";#N/A,#N/A,FALSE,"NtwkD";#N/A,#N/A,FALSE,"EstgD";#N/A,#N/A,FALSE,"PEngD"}</definedName>
    <definedName name="__ZA52" hidden="1">{"turbine",#N/A,FALSE,"Option"}</definedName>
    <definedName name="__ZA53" hidden="1">{#N/A,#N/A,TRUE,"arnitower";#N/A,#N/A,TRUE,"arnigarage "}</definedName>
    <definedName name="__ZA54" hidden="1">{#N/A,#N/A,FALSE,"SumG";#N/A,#N/A,FALSE,"ElecG";#N/A,#N/A,FALSE,"MechG";#N/A,#N/A,FALSE,"GeotG";#N/A,#N/A,FALSE,"PrcsG";#N/A,#N/A,FALSE,"TunnG";#N/A,#N/A,FALSE,"CivlG";#N/A,#N/A,FALSE,"NtwkG";#N/A,#N/A,FALSE,"EstgG";#N/A,#N/A,FALSE,"PEngG"}</definedName>
    <definedName name="__ZA55" hidden="1">{#N/A,#N/A,FALSE,"SumD";#N/A,#N/A,FALSE,"ElecD";#N/A,#N/A,FALSE,"MechD";#N/A,#N/A,FALSE,"GeotD";#N/A,#N/A,FALSE,"PrcsD";#N/A,#N/A,FALSE,"TunnD";#N/A,#N/A,FALSE,"CivlD";#N/A,#N/A,FALSE,"NtwkD";#N/A,#N/A,FALSE,"EstgD";#N/A,#N/A,FALSE,"PEngD"}</definedName>
    <definedName name="__ZA56" hidden="1">{#N/A,#N/A,FALSE,"Pricing";#N/A,#N/A,FALSE,"Summary";#N/A,#N/A,FALSE,"CompProd";#N/A,#N/A,FALSE,"CompJobhrs";#N/A,#N/A,FALSE,"Escalation";#N/A,#N/A,FALSE,"Contingency";#N/A,#N/A,FALSE,"GM";#N/A,#N/A,FALSE,"CompWage";#N/A,#N/A,FALSE,"costSum"}</definedName>
    <definedName name="__ZA57" hidden="1">{#N/A,#N/A,FALSE,"Summary";#N/A,#N/A,FALSE,"3TJ";#N/A,#N/A,FALSE,"3TN";#N/A,#N/A,FALSE,"3TP";#N/A,#N/A,FALSE,"3SJ";#N/A,#N/A,FALSE,"3CJ";#N/A,#N/A,FALSE,"3CN";#N/A,#N/A,FALSE,"3CP";#N/A,#N/A,FALSE,"3A"}</definedName>
    <definedName name="__ZA58" hidden="1">{#N/A,#N/A,FALSE,"COVER";#N/A,#N/A,FALSE,"RECAP";#N/A,#N/A,FALSE,"SANTA BARBARA NONMANUAL";#N/A,#N/A,FALSE,"CEQUIP";#N/A,#N/A,FALSE,"WRATE";#N/A,#N/A,FALSE,"INDIRECT";#N/A,#N/A,FALSE,"TRAIN";#N/A,#N/A,FALSE,"MANLOADED SCHEDULE"}</definedName>
    <definedName name="__ZA59" hidden="1">{#N/A,#N/A,FALSE,"TELEFON"}</definedName>
    <definedName name="__ZA6" hidden="1">{#N/A,#N/A,FALSE,"SumD";#N/A,#N/A,FALSE,"ElecD";#N/A,#N/A,FALSE,"MechD";#N/A,#N/A,FALSE,"GeotD";#N/A,#N/A,FALSE,"PrcsD";#N/A,#N/A,FALSE,"TunnD";#N/A,#N/A,FALSE,"CivlD";#N/A,#N/A,FALSE,"NtwkD";#N/A,#N/A,FALSE,"EstgD";#N/A,#N/A,FALSE,"PEngD"}</definedName>
    <definedName name="__ZA60" hidden="1">{#N/A,#N/A,FALSE,"TELEFON"}</definedName>
    <definedName name="__ZA61" hidden="1">{#N/A,#N/A,FALSE,"Q&amp;AE";#N/A,#N/A,FALSE,"Params";#N/A,#N/A,FALSE,"ReconE";#N/A,#N/A,FALSE,"CostCompE";#N/A,#N/A,FALSE,"SummaryE";#N/A,#N/A,FALSE,"Detail";#N/A,#N/A,FALSE,"PayItem"}</definedName>
    <definedName name="__ZA62" hidden="1">{"DBANK",#N/A,FALSE,"PriceE";"CKTS",#N/A,FALSE,"PriceE"}</definedName>
    <definedName name="__ZA63" hidden="1">{#N/A,#N/A,FALSE,"WBS 1.06";#N/A,#N/A,FALSE,"WBS 1.14";#N/A,#N/A,FALSE,"WBS 1.17";#N/A,#N/A,FALSE,"WBS 1.18"}</definedName>
    <definedName name="__ZA64" hidden="1">{#N/A,#N/A,FALSE,"ProjInfo";#N/A,#N/A,FALSE,"Params";#N/A,#N/A,FALSE,"Q&amp;AE";#N/A,#N/A,FALSE,"CostCompE";#N/A,#N/A,FALSE,"SummaryE";#N/A,#N/A,FALSE,"PayItem";#N/A,#N/A,FALSE,"Detail";#N/A,#N/A,FALSE,"ReconE"}</definedName>
    <definedName name="__ZA65" hidden="1">{"FUEL OIL",#N/A,FALSE,"Option"}</definedName>
    <definedName name="__ZA66" hidden="1">{#N/A,#N/A,FALSE,"SumD";#N/A,#N/A,FALSE,"ElecD";#N/A,#N/A,FALSE,"MechD";#N/A,#N/A,FALSE,"GeotD";#N/A,#N/A,FALSE,"PrcsD";#N/A,#N/A,FALSE,"TunnD";#N/A,#N/A,FALSE,"CivlD";#N/A,#N/A,FALSE,"NtwkD";#N/A,#N/A,FALSE,"EstgD";#N/A,#N/A,FALSE,"PEngD"}</definedName>
    <definedName name="__ZA67" hidden="1">{#N/A,#N/A,FALSE,"SumG";#N/A,#N/A,FALSE,"ElecG";#N/A,#N/A,FALSE,"MechG";#N/A,#N/A,FALSE,"GeotG";#N/A,#N/A,FALSE,"PrcsG";#N/A,#N/A,FALSE,"TunnG";#N/A,#N/A,FALSE,"CivlG";#N/A,#N/A,FALSE,"NtwkG";#N/A,#N/A,FALSE,"EstgG";#N/A,#N/A,FALSE,"PEngG"}</definedName>
    <definedName name="__ZA68" hidden="1">{"pumps",#N/A,FALSE,"Option"}</definedName>
    <definedName name="__ZA69" hidden="1">{"turbine",#N/A,FALSE,"Option"}</definedName>
    <definedName name="__ZA70" hidden="1">{#N/A,#N/A,TRUE,"arnitower";#N/A,#N/A,TRUE,"arnigarage "}</definedName>
    <definedName name="__ZA71" hidden="1">{"WESTINGHOUSE",#N/A,FALSE,"Option"}</definedName>
    <definedName name="__ZA72" hidden="1">{#N/A,#N/A,FALSE,"SumD";#N/A,#N/A,FALSE,"ElecD";#N/A,#N/A,FALSE,"MechD";#N/A,#N/A,FALSE,"GeotD";#N/A,#N/A,FALSE,"PrcsD";#N/A,#N/A,FALSE,"TunnD";#N/A,#N/A,FALSE,"CivlD";#N/A,#N/A,FALSE,"NtwkD";#N/A,#N/A,FALSE,"EstgD";#N/A,#N/A,FALSE,"PEngD"}</definedName>
    <definedName name="__ZA73" hidden="1">{#N/A,#N/A,FALSE,"SumD";#N/A,#N/A,FALSE,"ElecD";#N/A,#N/A,FALSE,"MechD";#N/A,#N/A,FALSE,"GeotD";#N/A,#N/A,FALSE,"PrcsD";#N/A,#N/A,FALSE,"TunnD";#N/A,#N/A,FALSE,"CivlD";#N/A,#N/A,FALSE,"NtwkD";#N/A,#N/A,FALSE,"EstgD";#N/A,#N/A,FALSE,"PEngD"}</definedName>
    <definedName name="__ZA74" hidden="1">{#N/A,#N/A,FALSE,"SumG";#N/A,#N/A,FALSE,"ElecG";#N/A,#N/A,FALSE,"MechG";#N/A,#N/A,FALSE,"GeotG";#N/A,#N/A,FALSE,"PrcsG";#N/A,#N/A,FALSE,"TunnG";#N/A,#N/A,FALSE,"CivlG";#N/A,#N/A,FALSE,"NtwkG";#N/A,#N/A,FALSE,"EstgG";#N/A,#N/A,FALSE,"PEngG"}</definedName>
    <definedName name="__ZA75" hidden="1">{#N/A,#N/A,FALSE,"SumD";#N/A,#N/A,FALSE,"ElecD";#N/A,#N/A,FALSE,"MechD";#N/A,#N/A,FALSE,"GeotD";#N/A,#N/A,FALSE,"PrcsD";#N/A,#N/A,FALSE,"TunnD";#N/A,#N/A,FALSE,"CivlD";#N/A,#N/A,FALSE,"NtwkD";#N/A,#N/A,FALSE,"EstgD";#N/A,#N/A,FALSE,"PEngD"}</definedName>
    <definedName name="__ZA8" hidden="1">{#N/A,#N/A,FALSE,"SumD";#N/A,#N/A,FALSE,"ElecD";#N/A,#N/A,FALSE,"MechD";#N/A,#N/A,FALSE,"GeotD";#N/A,#N/A,FALSE,"PrcsD";#N/A,#N/A,FALSE,"TunnD";#N/A,#N/A,FALSE,"CivlD";#N/A,#N/A,FALSE,"NtwkD";#N/A,#N/A,FALSE,"EstgD";#N/A,#N/A,FALSE,"PEngD"}</definedName>
    <definedName name="__ZA9" hidden="1">{#N/A,#N/A,FALSE,"Summary";#N/A,#N/A,FALSE,"3TJ";#N/A,#N/A,FALSE,"3TN";#N/A,#N/A,FALSE,"3TP";#N/A,#N/A,FALSE,"3SJ";#N/A,#N/A,FALSE,"3CJ";#N/A,#N/A,FALSE,"3CN";#N/A,#N/A,FALSE,"3CP";#N/A,#N/A,FALSE,"3A"}</definedName>
    <definedName name="__ZATEST" hidden="1">{#N/A,#N/A,FALSE,"Pricing";#N/A,#N/A,FALSE,"Summary";#N/A,#N/A,FALSE,"CompProd";#N/A,#N/A,FALSE,"CompJobhrs";#N/A,#N/A,FALSE,"Escalation";#N/A,#N/A,FALSE,"Contingency";#N/A,#N/A,FALSE,"GM";#N/A,#N/A,FALSE,"CompWage";#N/A,#N/A,FALSE,"costSum"}</definedName>
    <definedName name="__ZAVARIATION" hidden="1">{#N/A,#N/A,FALSE,"SumD";#N/A,#N/A,FALSE,"ElecD";#N/A,#N/A,FALSE,"MechD";#N/A,#N/A,FALSE,"GeotD";#N/A,#N/A,FALSE,"PrcsD";#N/A,#N/A,FALSE,"TunnD";#N/A,#N/A,FALSE,"CivlD";#N/A,#N/A,FALSE,"NtwkD";#N/A,#N/A,FALSE,"EstgD";#N/A,#N/A,FALSE,"PEngD"}</definedName>
    <definedName name="_1__123Graph_ACHART_1">[3]Cash2!$G$16:$G$31</definedName>
    <definedName name="_104__123Graph_CChart_1A">'[7]1'!$D$6:$D$103</definedName>
    <definedName name="_123Graph_B">'[1]AOP Summary-2'!$B$2:$B$14</definedName>
    <definedName name="_147__123Graph_DChart_1P">'[7]16'!$E$3:$E$7</definedName>
    <definedName name="_155__123Graph_EChart_1P">'[7]16'!$F$3:$F$7</definedName>
    <definedName name="_159__123Graph_FChart_1P">'[7]16'!$G$3:$G$7</definedName>
    <definedName name="_17__123Graph_AChart_1AX">'[7]50'!$B$4:$B$187</definedName>
    <definedName name="_2__123Graph_ACHART_2">[3]Z!$T$179:$AH$179</definedName>
    <definedName name="_234Grapgh_a">'[2]AOP Summary-2'!$C$2:$C$14</definedName>
    <definedName name="_234Graph_AB">'[2]AOP Summary-2'!$A$2:$A$14</definedName>
    <definedName name="_234Graph_C">'[2]AOP Summary-2'!$B$2:$B$14</definedName>
    <definedName name="_234Graph_D">'[2]AOP Summary-2'!$B$2:$B$14</definedName>
    <definedName name="_3__123Graph_ACHART_1">[6]Cash2!$G$16:$G$31</definedName>
    <definedName name="_3__123Graph_BCHART_2">[3]Z!$T$180:$AH$180</definedName>
    <definedName name="_4__123Graph_ACHART_2">[6]Z!$T$179:$AH$179</definedName>
    <definedName name="_4__123Graph_CCHART_1">[3]Cash2!$J$16:$J$36</definedName>
    <definedName name="_5__123Graph_BCHART_2">[6]Z!$T$180:$AH$180</definedName>
    <definedName name="_5__123Graph_DCHART_1">[3]Cash2!$K$16:$K$36</definedName>
    <definedName name="_6__123Graph_CCHART_1">[6]Cash2!$J$16:$J$36</definedName>
    <definedName name="_7__123Graph_DCHART_1">[6]Cash2!$K$16:$K$36</definedName>
    <definedName name="_70__123Graph_BChart_1AX">'[7]50'!$C$4:$C$187</definedName>
    <definedName name="_a2" hidden="1">{#N/A,#N/A,FALSE,"Hip.Bas";#N/A,#N/A,FALSE,"ventas";#N/A,#N/A,FALSE,"ingre-Año";#N/A,#N/A,FALSE,"ventas-Año";#N/A,#N/A,FALSE,"Costepro";#N/A,#N/A,FALSE,"inversion";#N/A,#N/A,FALSE,"personal";#N/A,#N/A,FALSE,"Gastos-V";#N/A,#N/A,FALSE,"Circulante";#N/A,#N/A,FALSE,"CONSOLI";#N/A,#N/A,FALSE,"Es-Fin";#N/A,#N/A,FALSE,"Margen-P"}</definedName>
    <definedName name="_a3" hidden="1">{#N/A,#N/A,FALSE,"Hip.Bas";#N/A,#N/A,FALSE,"ventas";#N/A,#N/A,FALSE,"ingre-Año";#N/A,#N/A,FALSE,"ventas-Año";#N/A,#N/A,FALSE,"Costepro";#N/A,#N/A,FALSE,"inversion";#N/A,#N/A,FALSE,"personal";#N/A,#N/A,FALSE,"Gastos-V";#N/A,#N/A,FALSE,"Circulante";#N/A,#N/A,FALSE,"CONSOLI";#N/A,#N/A,FALSE,"Es-Fin";#N/A,#N/A,FALSE,"Margen-P"}</definedName>
    <definedName name="_aa2" hidden="1">{#N/A,#N/A,FALSE,"Hip.Bas";#N/A,#N/A,FALSE,"ventas";#N/A,#N/A,FALSE,"ingre-Año";#N/A,#N/A,FALSE,"ventas-Año";#N/A,#N/A,FALSE,"Costepro";#N/A,#N/A,FALSE,"inversion";#N/A,#N/A,FALSE,"personal";#N/A,#N/A,FALSE,"Gastos-V";#N/A,#N/A,FALSE,"Circulante";#N/A,#N/A,FALSE,"CONSOLI";#N/A,#N/A,FALSE,"Es-Fin";#N/A,#N/A,FALSE,"Margen-P"}</definedName>
    <definedName name="_aa3" hidden="1">{#N/A,#N/A,FALSE,"Hip.Bas";#N/A,#N/A,FALSE,"ventas";#N/A,#N/A,FALSE,"ingre-Año";#N/A,#N/A,FALSE,"ventas-Año";#N/A,#N/A,FALSE,"Costepro";#N/A,#N/A,FALSE,"inversion";#N/A,#N/A,FALSE,"personal";#N/A,#N/A,FALSE,"Gastos-V";#N/A,#N/A,FALSE,"Circulante";#N/A,#N/A,FALSE,"CONSOLI";#N/A,#N/A,FALSE,"Es-Fin";#N/A,#N/A,FALSE,"Margen-P"}</definedName>
    <definedName name="_aa4" hidden="1">{#N/A,#N/A,FALSE,"Hip.Bas";#N/A,#N/A,FALSE,"ventas";#N/A,#N/A,FALSE,"ingre-Año";#N/A,#N/A,FALSE,"ventas-Año";#N/A,#N/A,FALSE,"Costepro";#N/A,#N/A,FALSE,"inversion";#N/A,#N/A,FALSE,"personal";#N/A,#N/A,FALSE,"Gastos-V";#N/A,#N/A,FALSE,"Circulante";#N/A,#N/A,FALSE,"CONSOLI";#N/A,#N/A,FALSE,"Es-Fin";#N/A,#N/A,FALSE,"Margen-P"}</definedName>
    <definedName name="_aa5" hidden="1">{#N/A,#N/A,FALSE,"Hip.Bas";#N/A,#N/A,FALSE,"ventas";#N/A,#N/A,FALSE,"ingre-Año";#N/A,#N/A,FALSE,"ventas-Año";#N/A,#N/A,FALSE,"Costepro";#N/A,#N/A,FALSE,"inversion";#N/A,#N/A,FALSE,"personal";#N/A,#N/A,FALSE,"Gastos-V";#N/A,#N/A,FALSE,"Circulante";#N/A,#N/A,FALSE,"CONSOLI";#N/A,#N/A,FALSE,"Es-Fin";#N/A,#N/A,FALSE,"Margen-P"}</definedName>
    <definedName name="_aa8" hidden="1">{#N/A,#N/A,FALSE,"Hip.Bas";#N/A,#N/A,FALSE,"ventas";#N/A,#N/A,FALSE,"ingre-Año";#N/A,#N/A,FALSE,"ventas-Año";#N/A,#N/A,FALSE,"Costepro";#N/A,#N/A,FALSE,"inversion";#N/A,#N/A,FALSE,"personal";#N/A,#N/A,FALSE,"Gastos-V";#N/A,#N/A,FALSE,"Circulante";#N/A,#N/A,FALSE,"CONSOLI";#N/A,#N/A,FALSE,"Es-Fin";#N/A,#N/A,FALSE,"Margen-P"}</definedName>
    <definedName name="_ab1" hidden="1">{#N/A,#N/A,FALSE,"SumD";#N/A,#N/A,FALSE,"ElecD";#N/A,#N/A,FALSE,"MechD";#N/A,#N/A,FALSE,"GeotD";#N/A,#N/A,FALSE,"PrcsD";#N/A,#N/A,FALSE,"TunnD";#N/A,#N/A,FALSE,"CivlD";#N/A,#N/A,FALSE,"NtwkD";#N/A,#N/A,FALSE,"EstgD";#N/A,#N/A,FALSE,"PEngD"}</definedName>
    <definedName name="_ag1" hidden="1">[0]!_ag1</definedName>
    <definedName name="_AS1" hidden="1">{#N/A,#N/A,FALSE,"müş_iç_ihz";#N/A,#N/A,FALSE,"müş_iç_er";#N/A,#N/A,FALSE,"müş_iç_tut"}</definedName>
    <definedName name="_as2" hidden="1">{#N/A,#N/A,FALSE,"SumD";#N/A,#N/A,FALSE,"ElecD";#N/A,#N/A,FALSE,"MechD";#N/A,#N/A,FALSE,"GeotD";#N/A,#N/A,FALSE,"PrcsD";#N/A,#N/A,FALSE,"TunnD";#N/A,#N/A,FALSE,"CivlD";#N/A,#N/A,FALSE,"NtwkD";#N/A,#N/A,FALSE,"EstgD";#N/A,#N/A,FALSE,"PEngD"}</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2" hidden="1">{#N/A,#N/A,FALSE,"Hip.Bas";#N/A,#N/A,FALSE,"ventas";#N/A,#N/A,FALSE,"ingre-Año";#N/A,#N/A,FALSE,"ventas-Año";#N/A,#N/A,FALSE,"Costepro";#N/A,#N/A,FALSE,"inversion";#N/A,#N/A,FALSE,"personal";#N/A,#N/A,FALSE,"Gastos-V";#N/A,#N/A,FALSE,"Circulante";#N/A,#N/A,FALSE,"CONSOLI";#N/A,#N/A,FALSE,"Es-Fin";#N/A,#N/A,FALSE,"Margen-P"}</definedName>
    <definedName name="_bb2" hidden="1">{#N/A,#N/A,FALSE,"Hip.Bas";#N/A,#N/A,FALSE,"ventas";#N/A,#N/A,FALSE,"ingre-Año";#N/A,#N/A,FALSE,"ventas-Año";#N/A,#N/A,FALSE,"Costepro";#N/A,#N/A,FALSE,"inversion";#N/A,#N/A,FALSE,"personal";#N/A,#N/A,FALSE,"Gastos-V";#N/A,#N/A,FALSE,"Circulante";#N/A,#N/A,FALSE,"CONSOLI";#N/A,#N/A,FALSE,"Es-Fin";#N/A,#N/A,FALSE,"Margen-P"}</definedName>
    <definedName name="_bb3" hidden="1">{#N/A,#N/A,FALSE,"Hip.Bas";#N/A,#N/A,FALSE,"ventas";#N/A,#N/A,FALSE,"ingre-Año";#N/A,#N/A,FALSE,"ventas-Año";#N/A,#N/A,FALSE,"Costepro";#N/A,#N/A,FALSE,"inversion";#N/A,#N/A,FALSE,"personal";#N/A,#N/A,FALSE,"Gastos-V";#N/A,#N/A,FALSE,"Circulante";#N/A,#N/A,FALSE,"CONSOLI";#N/A,#N/A,FALSE,"Es-Fin";#N/A,#N/A,FALSE,"Margen-P"}</definedName>
    <definedName name="_blk3" hidden="1">{"sheet1",#N/A,FALSE,"easheet";"sheet2a",#N/A,FALSE,"easheet";"sheet2b",#N/A,FALSE,"easheet";"sheet3",#N/A,FALSE,"easheet"}</definedName>
    <definedName name="_cc2" hidden="1">{#N/A,#N/A,FALSE,"Hip.Bas";#N/A,#N/A,FALSE,"ventas";#N/A,#N/A,FALSE,"ingre-Año";#N/A,#N/A,FALSE,"ventas-Año";#N/A,#N/A,FALSE,"Costepro";#N/A,#N/A,FALSE,"inversion";#N/A,#N/A,FALSE,"personal";#N/A,#N/A,FALSE,"Gastos-V";#N/A,#N/A,FALSE,"Circulante";#N/A,#N/A,FALSE,"CONSOLI";#N/A,#N/A,FALSE,"Es-Fin";#N/A,#N/A,FALSE,"Margen-P"}</definedName>
    <definedName name="_cc3" hidden="1">{#N/A,#N/A,FALSE,"Hip.Bas";#N/A,#N/A,FALSE,"ventas";#N/A,#N/A,FALSE,"ingre-Año";#N/A,#N/A,FALSE,"ventas-Año";#N/A,#N/A,FALSE,"Costepro";#N/A,#N/A,FALSE,"inversion";#N/A,#N/A,FALSE,"personal";#N/A,#N/A,FALSE,"Gastos-V";#N/A,#N/A,FALSE,"Circulante";#N/A,#N/A,FALSE,"CONSOLI";#N/A,#N/A,FALSE,"Es-Fin";#N/A,#N/A,FALSE,"Margen-P"}</definedName>
    <definedName name="_ccr1" hidden="1">{#N/A,#N/A,TRUE,"Cover";#N/A,#N/A,TRUE,"Conts";#N/A,#N/A,TRUE,"VOS";#N/A,#N/A,TRUE,"Warrington";#N/A,#N/A,TRUE,"Widnes"}</definedName>
    <definedName name="_g2" hidden="1">{#N/A,#N/A,FALSE,"передел"}</definedName>
    <definedName name="_hk4645" hidden="1">{#N/A,#N/A,FALSE,"ihz. icmal";#N/A,#N/A,FALSE,"avans";#N/A,#N/A,FALSE,"mal_FF_icm";#N/A,#N/A,FALSE,"fat_ihz";#N/A,#N/A,FALSE,"söz_fiy_fark";#N/A,#N/A,FALSE,"kap2"}</definedName>
    <definedName name="_llc2" hidden="1">{"konoplin - Личное представление",#N/A,TRUE,"ФинПлан_1кв";"konoplin - Личное представление",#N/A,TRUE,"ФинПлан_2кв"}</definedName>
    <definedName name="_mal2" hidden="1">{"'KABA MALZEME'!$B$5:$G$101","'KABA MALZEME'!$B$5:$G$101"}</definedName>
    <definedName name="_n76"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_old2" hidden="1">{"'Sheet1'!$A$1:$X$25"}</definedName>
    <definedName name="_old3"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12" hidden="1">0</definedName>
    <definedName name="_Order2" hidden="1">255</definedName>
    <definedName name="_OSM2" hidden="1">{#N/A,#N/A,FALSE,"TELEFON"}</definedName>
    <definedName name="_Regression_Int" hidden="1">1</definedName>
    <definedName name="_RL1">'[2]AOP Summary-2'!$A$2:$A$14</definedName>
    <definedName name="_rl2"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_rwb2" hidden="1">{#N/A,#N/A,FALSE,"Aging Summary";#N/A,#N/A,FALSE,"Ratio Analysis";#N/A,#N/A,FALSE,"Test 120 Day Accts";#N/A,#N/A,FALSE,"Tickmarks"}</definedName>
    <definedName name="_rwn1" hidden="1">{#N/A,#N/A,FALSE,"Aging Summary";#N/A,#N/A,FALSE,"Ratio Analysis";#N/A,#N/A,FALSE,"Test 120 Day Accts";#N/A,#N/A,FALSE,"Tickmarks"}</definedName>
    <definedName name="_rwn10" hidden="1">{#N/A,#N/A,FALSE,"Aging Summary";#N/A,#N/A,FALSE,"Ratio Analysis";#N/A,#N/A,FALSE,"Test 120 Day Accts";#N/A,#N/A,FALSE,"Tickmarks"}</definedName>
    <definedName name="_rwn3" hidden="1">{"assets",#N/A,FALSE,"historicBS";"liab",#N/A,FALSE,"historicBS";"is",#N/A,FALSE,"historicIS";"ratios",#N/A,FALSE,"ratios"}</definedName>
    <definedName name="_rwn4" hidden="1">{"assets",#N/A,FALSE,"historicBS";"liab",#N/A,FALSE,"historicBS";"is",#N/A,FALSE,"historicIS";"ratios",#N/A,FALSE,"ratios"}</definedName>
    <definedName name="_rwn5" hidden="1">{"glcbs",#N/A,FALSE,"GLCBS";"glccsbs",#N/A,FALSE,"GLCCSBS";"glcis",#N/A,FALSE,"GLCIS";"glccsis",#N/A,FALSE,"GLCCSIS";"glcrat1",#N/A,FALSE,"GLC-ratios1"}</definedName>
    <definedName name="_rwn6" hidden="1">{"glc1",#N/A,FALSE,"GLC";"glc2",#N/A,FALSE,"GLC";"glc3",#N/A,FALSE,"GLC";"glc4",#N/A,FALSE,"GLC";"glc5",#N/A,FALSE,"GLC"}</definedName>
    <definedName name="_rwn7"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_rwn8" hidden="1">{"glc1",#N/A,FALSE,"GLC";"glc2",#N/A,FALSE,"GLC";"glc3",#N/A,FALSE,"GLC";"glc4",#N/A,FALSE,"GLC";"glc5",#N/A,FALSE,"GLC"}</definedName>
    <definedName name="_rwn9"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_sss3" hidden="1">{#N/A,#N/A,FALSE,"ihz. icmal";#N/A,#N/A,FALSE,"avans";#N/A,#N/A,FALSE,"mal_FF_icm";#N/A,#N/A,FALSE,"fat_ihz";#N/A,#N/A,FALSE,"söz_fiy_fark";#N/A,#N/A,FALSE,"kap2"}</definedName>
    <definedName name="_T2" hidden="1">{#N/A,#N/A,FALSE,"단축1";#N/A,#N/A,FALSE,"단축2";#N/A,#N/A,FALSE,"단축3";#N/A,#N/A,FALSE,"장축";#N/A,#N/A,FALSE,"4WD"}</definedName>
    <definedName name="_ttt1"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_w1" hidden="1">{"DELIV.",#N/A,FALSE,"comp";"INV",#N/A,FALSE,"comp"}</definedName>
    <definedName name="_wrn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wrn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x1" hidden="1">[0]!_x1</definedName>
    <definedName name="a" hidden="1">{#N/A,#N/A,TRUE,"Cover";#N/A,#N/A,TRUE,"Conts";#N/A,#N/A,TRUE,"VOS";#N/A,#N/A,TRUE,"Warrington";#N/A,#N/A,TRUE,"Widnes"}</definedName>
    <definedName name="a\\">100</definedName>
    <definedName name="A1_00근거" hidden="1">{#N/A,#N/A,FALSE,"단축1";#N/A,#N/A,FALSE,"단축2";#N/A,#N/A,FALSE,"단축3";#N/A,#N/A,FALSE,"장축";#N/A,#N/A,FALSE,"4WD"}</definedName>
    <definedName name="AA"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aaa0" hidden="1">{#N/A,#N/A,FALSE,"Aging Summary";#N/A,#N/A,FALSE,"Ratio Analysis";#N/A,#N/A,FALSE,"Test 120 Day Accts";#N/A,#N/A,FALSE,"Tickmarks"}</definedName>
    <definedName name="aaaa" hidden="1">{"suhaznesi1icmal",#N/A,FALSE,"shicm";"suhaznesi2icmal",#N/A,FALSE,"shicm";"suhaznesi3icmal",#N/A,FALSE,"shicm"}</definedName>
    <definedName name="aaaaaa"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aaaaaaaa"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AAAAAAAAA" hidden="1">{#N/A,#N/A,FALSE,"sıh_iç_ihz";#N/A,#N/A,FALSE,"sıh_iç_er";#N/A,#N/A,FALSE,"sıh_iç_tut"}</definedName>
    <definedName name="aaea"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ab" hidden="1">{#N/A,#N/A,TRUE,"COVER";#N/A,#N/A,TRUE,"DETAILS";#N/A,#N/A,TRUE,"SUMMARY";#N/A,#N/A,TRUE,"EXP MON";#N/A,#N/A,TRUE,"APPENDIX A";#N/A,#N/A,TRUE,"APPENDIX B";#N/A,#N/A,TRUE,"APPENDIX C";#N/A,#N/A,TRUE,"APPENDIX D";#N/A,#N/A,TRUE,"APPENDIX E";#N/A,#N/A,TRUE,"APPENDIX F";#N/A,#N/A,TRUE,"APPENDIX G"}</definedName>
    <definedName name="ABABA"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ABADB" hidden="1">{#N/A,#N/A,FALSE,"TELEFON"}</definedName>
    <definedName name="abc" hidden="1">{#N/A,#N/A,FALSE,"Leasing 6A"}</definedName>
    <definedName name="ABCD">[3]Z!$T$179:$AH$179</definedName>
    <definedName name="abd" hidden="1">{#N/A,#N/A,FALSE,"Leasing 6A"}</definedName>
    <definedName name="ac" hidden="1">{#N/A,#N/A,FALSE,"SumD";#N/A,#N/A,FALSE,"ElecD";#N/A,#N/A,FALSE,"MechD";#N/A,#N/A,FALSE,"GeotD";#N/A,#N/A,FALSE,"PrcsD";#N/A,#N/A,FALSE,"TunnD";#N/A,#N/A,FALSE,"CivlD";#N/A,#N/A,FALSE,"NtwkD";#N/A,#N/A,FALSE,"EstgD";#N/A,#N/A,FALSE,"PEngD"}</definedName>
    <definedName name="Access_Button" hidden="1">"Активное_оборудование_Cabletron_Devices_Таблица1"</definedName>
    <definedName name="AccessDatabase" hidden="1">"C:\My Documents\vlad\Var_2\can270398v2t05.mdb"</definedName>
    <definedName name="acd" hidden="1">{#N/A,#N/A,TRUE,"Prog. Overview Strategic Input";#N/A,#N/A,TRUE,"Program Overview Financials";#N/A,#N/A,TRUE,"Technology Summary Input";#N/A,#N/A,TRUE,"Mkt &amp; Sales Summary Input";#N/A,#N/A,TRUE,"Delivery Summary Input";#N/A,#N/A,TRUE,"Revenue Assump Input";#N/A,#N/A,TRUE,"Financial Summary"}</definedName>
    <definedName name="adad" hidden="1">{#N/A,#N/A,FALSE,"SumD";#N/A,#N/A,FALSE,"ElecD";#N/A,#N/A,FALSE,"MechD";#N/A,#N/A,FALSE,"GeotD";#N/A,#N/A,FALSE,"PrcsD";#N/A,#N/A,FALSE,"TunnD";#N/A,#N/A,FALSE,"CivlD";#N/A,#N/A,FALSE,"NtwkD";#N/A,#N/A,FALSE,"EstgD";#N/A,#N/A,FALSE,"PEngD"}</definedName>
    <definedName name="ADAFQA" hidden="1">{"sheet1",#N/A,FALSE,"easheet";"sheet2a",#N/A,FALSE,"easheet";"sheet2b",#N/A,FALSE,"easheet";"sheet3",#N/A,FALSE,"easheet"}</definedName>
    <definedName name="ADBA" hidden="1">{#N/A,#N/A,FALSE,"müş_iç_ihz";#N/A,#N/A,FALSE,"müş_iç_er";#N/A,#N/A,FALSE,"müş_iç_tut"}</definedName>
    <definedName name="adem" hidden="1">{#N/A,#N/A,FALSE,"müş_iç_ihz";#N/A,#N/A,FALSE,"müş_iç_er";#N/A,#N/A,FALSE,"müş_iç_tut"}</definedName>
    <definedName name="adf" hidden="1">{#N/A,#N/A,FALSE,"HAB1CO";#N/A,#N/A,FALSE,"HAB2CO";#N/A,#N/A,FALSE,"HAB3BO";#N/A,#N/A,FALSE,"HAB4BO";#N/A,#N/A,FALSE,"HAB5BO";#N/A,#N/A,FALSE,"HAB6BK";#N/A,#N/A,FALSE,"HAB7CK";#N/A,#N/A,FALSE,"HAB8CO";#N/A,#N/A,FALSE,"HAC1CO";#N/A,#N/A,FALSE,"HAC2CO";#N/A,#N/A,FALSE,"HAC3CK";#N/A,#N/A,FALSE,"HAC4CO";#N/A,#N/A,FALSE,"HAC5CO";#N/A,#N/A,FALSE,"HAC6CO";#N/A,#N/A,FALSE,"HAC7CO";#N/A,#N/A,FALSE,"HAC8CK";#N/A,#N/A,FALSE,"HAG4BO";#N/A,#N/A,FALSE,"HAG5BK";#N/A,#N/A,FALSE,"HAI1CO";#N/A,#N/A,FALSE,"HAI2CO";#N/A,#N/A,FALSE,"HAI3BO";#N/A,#N/A,FALSE,"HAI4BO";#N/A,#N/A,FALSE,"HAI5CK";#N/A,#N/A,FALSE,"HAI6CO";#N/A,#N/A,FALSE,"ÝCMAL"}</definedName>
    <definedName name="adsf"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ae" hidden="1">{#VALUE!,#N/A,FALSE,0;#N/A,#N/A,FALSE,0;#N/A,#N/A,FALSE,0;#N/A,#N/A,FALSE,0;#N/A,#N/A,FALSE,0;#N/A,#N/A,FALSE,0;#N/A,#N/A,FALSE,0;#N/A,#N/A,FALSE,0;#N/A,#N/A,FALSE,0;#N/A,#N/A,FALSE,0;#N/A,#N/A,FALSE,0;#N/A,#N/A,FALSE,0}</definedName>
    <definedName name="afAF"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afSF" hidden="1">{#N/A,#N/A,FALSE,"Leasing 6A"}</definedName>
    <definedName name="ağaçlandırma" hidden="1">{#N/A,#N/A,FALSE,"DIZIPUSU.XLS";#N/A,#N/A,FALSE,"2SAYFA.XLS";#N/A,#N/A,FALSE,"ODECET.XLS";#N/A,#N/A,FALSE,"MAFIFAIC.XLS";#N/A,#N/A,FALSE,"ICMAL.XLS";#N/A,#N/A,FALSE,"TOPRAK.XLS";#N/A,#N/A,FALSE,"SANAT.XLS";#N/A,#N/A,FALSE,"USTYAPI.XLS";#N/A,#N/A,FALSE,"CESITLI.XLS";#N/A,#N/A,FALSE,"IHZARAT.XLS";#N/A,#N/A,FALSE,"ODEDIL.XLS";#N/A,#N/A,FALSE,"YESDEF1.XLS";#N/A,#N/A,FALSE,"TOPYESDE.XLS";#N/A,#N/A,FALSE,"SANYESDE.XLS";#N/A,#N/A,FALSE,"USTYESDE.XLS";#N/A,#N/A,FALSE,"CESYESDE.XLS";#N/A,#N/A,FALSE,"IHZYESDE.XLS";#N/A,#N/A,FALSE,"ALTTEMEL&lt;10";#N/A,#N/A,FALSE,"ALTTEMEL&gt;10";#N/A,#N/A,FALSE,"TEMEL&lt;10";#N/A,#N/A,FALSE,"TEMEL&gt;10"}</definedName>
    <definedName name="agAG"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AGFD" hidden="1">{#N/A,#N/A,FALSE,"NCS INC SCOT";#N/A,#N/A,FALSE,"NCS";#N/A,#N/A,FALSE,"74 NCS";#N/A,#N/A,FALSE,"75 NCS";#N/A,#N/A,FALSE,"76 NCS "}</definedName>
    <definedName name="Aging2" hidden="1">{#N/A,#N/A,FALSE,"Aging Summary";#N/A,#N/A,FALSE,"Ratio Analysis";#N/A,#N/A,FALSE,"Test 120 Day Accts";#N/A,#N/A,FALSE,"Tickmarks"}</definedName>
    <definedName name="Aging222" hidden="1">{#N/A,#N/A,FALSE,"Aging Summary";#N/A,#N/A,FALSE,"Ratio Analysis";#N/A,#N/A,FALSE,"Test 120 Day Accts";#N/A,#N/A,FALSE,"Tickmarks"}</definedName>
    <definedName name="aging3" hidden="1">{#N/A,#N/A,FALSE,"Aging Summary";#N/A,#N/A,FALSE,"Ratio Analysis";#N/A,#N/A,FALSE,"Test 120 Day Accts";#N/A,#N/A,FALSE,"Tickmarks"}</definedName>
    <definedName name="aging333" hidden="1">{#N/A,#N/A,FALSE,"Aging Summary";#N/A,#N/A,FALSE,"Ratio Analysis";#N/A,#N/A,FALSE,"Test 120 Day Accts";#N/A,#N/A,FALSE,"Tickmarks"}</definedName>
    <definedName name="aging5" hidden="1">{#N/A,#N/A,FALSE,"Aging Summary";#N/A,#N/A,FALSE,"Ratio Analysis";#N/A,#N/A,FALSE,"Test 120 Day Accts";#N/A,#N/A,FALSE,"Tickmarks"}</definedName>
    <definedName name="aging555" hidden="1">{#N/A,#N/A,FALSE,"Aging Summary";#N/A,#N/A,FALSE,"Ratio Analysis";#N/A,#N/A,FALSE,"Test 120 Day Accts";#N/A,#N/A,FALSE,"Tickmarks"}</definedName>
    <definedName name="aging6" hidden="1">{#N/A,#N/A,FALSE,"Aging Summary";#N/A,#N/A,FALSE,"Ratio Analysis";#N/A,#N/A,FALSE,"Test 120 Day Accts";#N/A,#N/A,FALSE,"Tickmarks"}</definedName>
    <definedName name="aging666" hidden="1">{#N/A,#N/A,FALSE,"Aging Summary";#N/A,#N/A,FALSE,"Ratio Analysis";#N/A,#N/A,FALSE,"Test 120 Day Accts";#N/A,#N/A,FALSE,"Tickmarks"}</definedName>
    <definedName name="ahm" hidden="1">{#N/A,#N/A,FALSE,"TELEFON"}</definedName>
    <definedName name="Ahmet"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aieaü" hidden="1">{#N/A,#N/A,FALSE,"maff_h1";#N/A,#N/A,FALSE,"maff_h2";#N/A,#N/A,FALSE,"maff_h3";#N/A,#N/A,FALSE,"maff_h4";#N/A,#N/A,FALSE,"maff_h5";#N/A,#N/A,FALSE,"maff_h6";#N/A,#N/A,FALSE,"maff_h7"}</definedName>
    <definedName name="aky" hidden="1">{#N/A,#N/A,FALSE,"sıh_iç_ihz";#N/A,#N/A,FALSE,"sıh_iç_er";#N/A,#N/A,FALSE,"sıh_iç_tut"}</definedName>
    <definedName name="anscount" hidden="1">1</definedName>
    <definedName name="antonio" hidden="1">{#N/A,"70% Success",FALSE,"Sales Forecast";#N/A,#N/A,FALSE,"Sheet2"}</definedName>
    <definedName name="appraisal" hidden="1">{#N/A,#N/A,TRUE,"Cover";#N/A,#N/A,TRUE,"Conts";#N/A,#N/A,TRUE,"VOS";#N/A,#N/A,TRUE,"Warrington";#N/A,#N/A,TRUE,"Widnes"}</definedName>
    <definedName name="apr" hidden="1">{"'РП (2)'!$A$5:$S$150"}</definedName>
    <definedName name="aqer" hidden="1">{"'Sheet1'!$A$1:$G$85"}</definedName>
    <definedName name="aqw" hidden="1">{#N/A,#N/A,FALSE,"SUBS";#N/A,#N/A,FALSE,"SUPERS";#N/A,#N/A,FALSE,"FINISHES";#N/A,#N/A,FALSE,"FITTINGS";#N/A,#N/A,FALSE,"SERVICES";#N/A,#N/A,FALSE,"SITEWORKS"}</definedName>
    <definedName name="aqww" hidden="1">{"mekanik1fiyat",#N/A,FALSE,"mktfiyat";"mekanik2fiyat",#N/A,FALSE,"mktfiyat"}</definedName>
    <definedName name="ARGARG" hidden="1">{#N/A,#N/A,FALSE,"ihz. icmal";#N/A,#N/A,FALSE,"taahhuk";#N/A,#N/A,FALSE,"hak_rapor";#N/A,#N/A,FALSE,"temın";#N/A,#N/A,FALSE,"icmal";#N/A,#N/A,FALSE,"fat_mlz_ihz";#N/A,#N/A,FALSE,"sözleş_fiyatf"}</definedName>
    <definedName name="arrg" hidden="1">{"mekanik1fiyat",#N/A,FALSE,"mktfiyat";"mekanik2fiyat",#N/A,FALSE,"mktfiyat"}</definedName>
    <definedName name="as" hidden="1">{#N/A,#N/A,FALSE,"SumD";#N/A,#N/A,FALSE,"ElecD";#N/A,#N/A,FALSE,"MechD";#N/A,#N/A,FALSE,"GeotD";#N/A,#N/A,FALSE,"PrcsD";#N/A,#N/A,FALSE,"TunnD";#N/A,#N/A,FALSE,"CivlD";#N/A,#N/A,FALSE,"NtwkD";#N/A,#N/A,FALSE,"EstgD";#N/A,#N/A,FALSE,"PEngD"}</definedName>
    <definedName name="AS2DocOpenMode" hidden="1">"AS2DocumentEdit"</definedName>
    <definedName name="asa" hidden="1">{"offequipsch",#N/A,FALSE,"GTC_Schedule";"onconstsch",#N/A,FALSE,"GTC_Schedule";"techsch",#N/A,FALSE,"GTC_Schedule";"totsch",#N/A,FALSE,"GTC_Schedule"}</definedName>
    <definedName name="ASAS"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asasa" hidden="1">{#N/A,#N/A,FALSE,"ihz. icmal";#N/A,#N/A,FALSE,"avans";#N/A,#N/A,FALSE,"mal_FF_icm";#N/A,#N/A,FALSE,"fat_ihz";#N/A,#N/A,FALSE,"söz_fiy_fark";#N/A,#N/A,FALSE,"kap2"}</definedName>
    <definedName name="asasas" hidden="1">{#VALUE!,#N/A,TRUE,0;#N/A,#N/A,TRUE,0;#N/A,#N/A,TRUE,0;#N/A,#N/A,TRUE,0;#N/A,#N/A,TRUE,0;#N/A,#N/A,TRUE,0;#N/A,#N/A,TRUE,0}</definedName>
    <definedName name="asasasa" hidden="1">{#N/A,#N/A,FALSE,"ihz. icmal";#N/A,#N/A,FALSE,"avans";#N/A,#N/A,FALSE,"mal_FF_icm";#N/A,#N/A,FALSE,"fat_ihz";#N/A,#N/A,FALSE,"söz_fiy_fark";#N/A,#N/A,FALSE,"kap2"}</definedName>
    <definedName name="asd" hidden="1">{"trafo1fiyat",#N/A,FALSE,"trafofiyat"}</definedName>
    <definedName name="asdasd" hidden="1">{#N/A,#N/A,FALSE,"Ejector 1";#N/A,#N/A,FALSE,"Ejector 2"}</definedName>
    <definedName name="asdf"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asdfadf"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asdfasdf" hidden="1">{#N/A,#N/A,FALSE,"ihz. icmal";#N/A,#N/A,FALSE,"avans";#N/A,#N/A,FALSE,"mal_FF_icm";#N/A,#N/A,FALSE,"fat_ihz";#N/A,#N/A,FALSE,"söz_fiy_fark";#N/A,#N/A,FALSE,"kap2"}</definedName>
    <definedName name="asdff" hidden="1">{#N/A,#N/A,FALSE,"ihz. icmal";#N/A,#N/A,FALSE,"taahhuk";#N/A,#N/A,FALSE,"hak_rapor";#N/A,#N/A,FALSE,"temın";#N/A,#N/A,FALSE,"icmal";#N/A,#N/A,FALSE,"fat_mlz_ihz";#N/A,#N/A,FALSE,"sözleş_fiyatf"}</definedName>
    <definedName name="asdfg" hidden="1">{"'РП (2)'!$A$5:$S$150"}</definedName>
    <definedName name="ase"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askin" hidden="1">{#N/A,#N/A,FALSE,"TELEFON"}</definedName>
    <definedName name="ASS"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aşsajfkasjfalsdjflkasdjflşaksjdflşkasjfşiajsdşflkajsdşlfkjasşlkfjşalskfdjşlaksjfşlaskjdfşlaksjdşfl" hidden="1">{#VALUE!,#N/A,TRUE,0;#N/A,#N/A,TRUE,0;#N/A,#N/A,TRUE,0;#N/A,#N/A,TRUE,0;#N/A,#N/A,TRUE,0;#N/A,#N/A,TRUE,0;#N/A,#N/A,TRUE,0}</definedName>
    <definedName name="ASSSS" hidden="1">{#N/A,#N/A,FALSE,"Ejector 1";#N/A,#N/A,FALSE,"Ejector 2"}</definedName>
    <definedName name="atdh" hidden="1">{#N/A,#N/A,FALSE,"Расчет вспомогательных"}</definedName>
    <definedName name="atrts" hidden="1">{"offequipsch",#N/A,FALSE,"GTC_Schedule";"onconstsch",#N/A,FALSE,"GTC_Schedule";"techsch",#N/A,FALSE,"GTC_Schedule";"totsch",#N/A,FALSE,"GTC_Schedule"}</definedName>
    <definedName name="aüeatt" hidden="1">{0,0,0,0;0,0,0,0;0,0,0,0;0,0,0,0;0,0,0,0;0,0,0,0;0,0,0,0;0,0,0,0;0,0,0,0;0,0,0,0;0,0,0,0;0,0,0,0;0,0,0,0;0,0,0,0;0,0,0,0;0,0,0,0;0,0,0,0;0,0,0,0;0,0,0,0;0,0,0,0;0,0,0,0;0,0,0,0;0,0,0,0;0,0,0,0;0,0,0,0;0,0,0,0;0,0,0,0;0,0,0,0;0,0,0,0;0,0,0,0;0,0,0,0;0,0,0,0;0,0,0,0}</definedName>
    <definedName name="aüilüz" hidden="1">{#N/A,#N/A,FALSE,"imalat_kesif";#N/A,#N/A,FALSE,"imalat_seviye";#N/A,#N/A,FALSE,"141";#N/A,#N/A,FALSE,"142";#N/A,#N/A,FALSE,"143";#N/A,#N/A,FALSE,"144";#N/A,#N/A,FALSE,"145";#N/A,#N/A,FALSE,"146";#N/A,#N/A,FALSE,"147";#N/A,#N/A,FALSE,"148";#N/A,#N/A,FALSE,"149"}</definedName>
    <definedName name="AW" hidden="1">{#N/A,#N/A,FALSE,"ihz. icmal";#N/A,#N/A,FALSE,"avans";#N/A,#N/A,FALSE,"mal_FF_icm";#N/A,#N/A,FALSE,"fat_ihz";#N/A,#N/A,FALSE,"söz_fiy_fark";#N/A,#N/A,FALSE,"kap2"}</definedName>
    <definedName name="awe" hidden="1">{#N/A,#N/A,FALSE,"ihz. icmal";#N/A,#N/A,FALSE,"avans";#N/A,#N/A,FALSE,"mal_FF_icm";#N/A,#N/A,FALSE,"fat_ihz";#N/A,#N/A,FALSE,"söz_fiy_fark";#N/A,#N/A,FALSE,"kap2"}</definedName>
    <definedName name="aweas" hidden="1">{"sheet1",#N/A,FALSE,"easheet";"sheet2a",#N/A,FALSE,"easheet";"sheet2b",#N/A,FALSE,"easheet";"sheet3",#N/A,FALSE,"easheet"}</definedName>
    <definedName name="axdrth" hidden="1">{#N/A,#N/A,TRUE,"COVER";#N/A,#N/A,TRUE,"DETAILS";#N/A,#N/A,TRUE,"SUMMARY";#N/A,#N/A,TRUE,"EXP MON";#N/A,#N/A,TRUE,"APPENDIX A";#N/A,#N/A,TRUE,"APPENDIX B";#N/A,#N/A,TRUE,"APPENDIX C";#N/A,#N/A,TRUE,"APPENDIX D";#N/A,#N/A,TRUE,"APPENDIX E";#N/A,#N/A,TRUE,"APPENDIX F";#N/A,#N/A,TRUE,"APPENDIX G"}</definedName>
    <definedName name="axsdfgf" hidden="1">{"elektrik1fiyat",#N/A,FALSE,"elcfiyat";"elektrik2fiyat",#N/A,FALSE,"elcfiyat";"elektrik3fiyat",#N/A,FALSE,"elcfiyat"}</definedName>
    <definedName name="b" hidden="1">{#N/A,#N/A,TRUE,"Cover";#N/A,#N/A,TRUE,"Conts";#N/A,#N/A,TRUE,"VOS";#N/A,#N/A,TRUE,"Warrington";#N/A,#N/A,TRUE,"Widnes"}</definedName>
    <definedName name="B.F.İŞL."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B.F.İŞL.İHZARAT"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BacklogEentity"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acklogEntity_new"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alance_type">1</definedName>
    <definedName name="bb" hidden="1">{#N/A,#N/A,FALSE,"Aging Summary";#N/A,#N/A,FALSE,"Ratio Analysis";#N/A,#N/A,FALSE,"Test 120 Day Accts";#N/A,#N/A,FALSE,"Tickmarks"}</definedName>
    <definedName name="bbb" hidden="1">{#N/A,#N/A,FALSE,"Aging Summary";#N/A,#N/A,FALSE,"Ratio Analysis";#N/A,#N/A,FALSE,"Test 120 Day Accts";#N/A,#N/A,FALSE,"Tickmarks"}</definedName>
    <definedName name="bbbbb"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bf"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bfai"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bfd"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h" hidden="1">{#N/A,#N/A,TRUE,"COVER";#N/A,#N/A,TRUE,"DETAILS";#N/A,#N/A,TRUE,"SUMMARY";#N/A,#N/A,TRUE,"EXP MON";#N/A,#N/A,TRUE,"APPENDIX A";#N/A,#N/A,TRUE,"APPENDIX B";#N/A,#N/A,TRUE,"APPENDIX C";#N/A,#N/A,TRUE,"APPENDIX D";#N/A,#N/A,TRUE,"APPENDIX E";#N/A,#N/A,TRUE,"APPENDIX F";#N/A,#N/A,TRUE,"APPENDIX G"}</definedName>
    <definedName name="bhg"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bıııı" hidden="1">{#N/A,#N/A,FALSE,"ihz. icmal";#N/A,#N/A,FALSE,"avans";#N/A,#N/A,FALSE,"mal_FF_icm";#N/A,#N/A,FALSE,"fat_ihz";#N/A,#N/A,FALSE,"söz_fiy_fark";#N/A,#N/A,FALSE,"kap2"}</definedName>
    <definedName name="Biju" hidden="1">{#N/A,#N/A,FALSE,"SumG";#N/A,#N/A,FALSE,"ElecG";#N/A,#N/A,FALSE,"MechG";#N/A,#N/A,FALSE,"GeotG";#N/A,#N/A,FALSE,"PrcsG";#N/A,#N/A,FALSE,"TunnG";#N/A,#N/A,FALSE,"CivlG";#N/A,#N/A,FALSE,"NtwkG";#N/A,#N/A,FALSE,"EstgG";#N/A,#N/A,FALSE,"PEngG"}</definedName>
    <definedName name="Blokaj" hidden="1">{"mekanik1fiyat",#N/A,FALSE,"mktfiyat";"mekanik2fiyat",#N/A,FALSE,"mktfiyat"}</definedName>
    <definedName name="bloomberg" hidden="1">{"glc1",#N/A,FALSE,"GLC";"glc2",#N/A,FALSE,"GLC";"glc3",#N/A,FALSE,"GLC";"glc4",#N/A,FALSE,"GLC";"glc5",#N/A,FALSE,"GLC"}</definedName>
    <definedName name="BNBNBNV" hidden="1">{#N/A,#N/A,FALSE,"imalat_keşif";#N/A,#N/A,FALSE,"imalat_seviye";#N/A,#N/A,FALSE,"141";#N/A,#N/A,FALSE,"142";#N/A,#N/A,FALSE,"143";#N/A,#N/A,FALSE,"144";#N/A,#N/A,FALSE,"145";#N/A,#N/A,FALSE,"146";#N/A,#N/A,FALSE,"147";#N/A,#N/A,FALSE,"148";#N/A,#N/A,FALSE,"149"}</definedName>
    <definedName name="bnju" hidden="1">{"glcbs",#N/A,FALSE,"GLCBS";"glccsbs",#N/A,FALSE,"GLCCSBS";"glcis",#N/A,FALSE,"GLCIS";"glccsis",#N/A,FALSE,"GLCCSIS";"glcrat1",#N/A,FALSE,"GLC-ratios1"}</definedName>
    <definedName name="BTGB" hidden="1">{#N/A,#N/A,FALSE,"imalat_kesif";#N/A,#N/A,FALSE,"imalat_seviye";#N/A,#N/A,FALSE,"141";#N/A,#N/A,FALSE,"142";#N/A,#N/A,FALSE,"143";#N/A,#N/A,FALSE,"144";#N/A,#N/A,FALSE,"145";#N/A,#N/A,FALSE,"146";#N/A,#N/A,FALSE,"147";#N/A,#N/A,FALSE,"148";#N/A,#N/A,FALSE,"149"}</definedName>
    <definedName name="build1" hidden="1">{"offequipsch",#N/A,FALSE,"GTC_Schedule";"onconstsch",#N/A,FALSE,"GTC_Schedule";"techsch",#N/A,FALSE,"GTC_Schedule";"totsch",#N/A,FALSE,"GTC_Schedule"}</definedName>
    <definedName name="ç" hidden="1">{#VALUE!,#N/A,FALSE,0;#N/A,#N/A,FALSE,0;#N/A,#N/A,FALSE,0;#N/A,#N/A,FALSE,0;#N/A,#N/A,FALSE,0;#N/A,#N/A,FALSE,0;#N/A,#N/A,FALSE,0;#N/A,#N/A,FALSE,0;#N/A,#N/A,FALSE,0;#N/A,#N/A,FALSE,0;#N/A,#N/A,FALSE,0;#N/A,#N/A,FALSE,0;#N/A,#N/A,FALSE,0;#N/A,#N/A,FALSE,0;#N/A,#N/A,FALSE,0;#N/A,#N/A,FALSE,0;#N/A,#N/A,FALSE,0;#N/A,#N/A,FALSE,0}</definedName>
    <definedName name="CA">[3]Cash2!$J$16:$J$36</definedName>
    <definedName name="cables" hidden="1">{"IMRAK42x8x8",#N/A,TRUE,"IMRAK 1400 42U 800X800";"IMRAK32x6x6",#N/A,TRUE,"IMRAK 1400 32U 600x600";"IMRAK42x12x8",#N/A,TRUE,"IMRAK 1400 42U 1200x800";"IMRAK15x6x4",#N/A,TRUE,"IMRAK 400 15U FRONT SECTION"}</definedName>
    <definedName name="calc">1</definedName>
    <definedName name="carlos" hidden="1">{#N/A,"10% Success",FALSE,"Sales Forecast";#N/A,#N/A,FALSE,"Sheet2"}</definedName>
    <definedName name="Carribean" hidden="1">{#N/A,#N/A,FALSE,"Cashflow Analysis";#N/A,#N/A,FALSE,"Sensitivity Analysis";#N/A,#N/A,FALSE,"PV";#N/A,#N/A,FALSE,"Pro Forma"}</definedName>
    <definedName name="cashfl" hidden="1">{#N/A,#N/A,TRUE,"Cover";#N/A,#N/A,TRUE,"Conts";#N/A,#N/A,TRUE,"VOS";#N/A,#N/A,TRUE,"Warrington";#N/A,#N/A,TRUE,"Widnes"}</definedName>
    <definedName name="çatı" hidden="1">{#N/A,#N/A,FALSE,"avans";#N/A,#N/A,FALSE,"teminat_mektubu";#N/A,#N/A,FALSE,"ihz. icmal";#N/A,#N/A,FALSE,"söz_fiy_fark";#N/A,#N/A,FALSE,"kap2";#N/A,#N/A,FALSE,"mal_FF_icm";#N/A,#N/A,FALSE,"kap1"}</definedName>
    <definedName name="çç" hidden="1">{#N/A,#N/A,FALSE,"maff_h1";#N/A,#N/A,FALSE,"maff_h2";#N/A,#N/A,FALSE,"maff_h3";#N/A,#N/A,FALSE,"maff_h4";#N/A,#N/A,FALSE,"maff_h5";#N/A,#N/A,FALSE,"maff_h6";#N/A,#N/A,FALSE,"maff_h7"}</definedName>
    <definedName name="ccc" hidden="1">{#N/A,#N/A,FALSE,"SumD";#N/A,#N/A,FALSE,"ElecD";#N/A,#N/A,FALSE,"MechD";#N/A,#N/A,FALSE,"GeotD";#N/A,#N/A,FALSE,"PrcsD";#N/A,#N/A,FALSE,"TunnD";#N/A,#N/A,FALSE,"CivlD";#N/A,#N/A,FALSE,"NtwkD";#N/A,#N/A,FALSE,"EstgD";#N/A,#N/A,FALSE,"PEngD"}</definedName>
    <definedName name="ÇÇÇ" hidden="1">{#N/A,#N/A,FALSE,"sıh_iç_ihz";#N/A,#N/A,FALSE,"sıh_iç_er";#N/A,#N/A,FALSE,"sıh_iç_tut"}</definedName>
    <definedName name="ÇÇÇÇ"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CCL" hidden="1">{#N/A,#N/A,TRUE,"COVER";#N/A,#N/A,TRUE,"DETAILS";#N/A,#N/A,TRUE,"SUMMARY";#N/A,#N/A,TRUE,"EXP MON";#N/A,#N/A,TRUE,"APPENDIX A";#N/A,#N/A,TRUE,"APPENDIX B";#N/A,#N/A,TRUE,"APPENDIX C";#N/A,#N/A,TRUE,"APPENDIX D";#N/A,#N/A,TRUE,"APPENDIX E";#N/A,#N/A,TRUE,"APPENDIX F";#N/A,#N/A,TRUE,"APPENDIX G"}</definedName>
    <definedName name="ccla" hidden="1">{#N/A,#N/A,TRUE,"COVER";#N/A,#N/A,TRUE,"DETAILS";#N/A,#N/A,TRUE,"SUMMARY";#N/A,#N/A,TRUE,"EXP MON";#N/A,#N/A,TRUE,"APPENDIX A";#N/A,#N/A,TRUE,"APPENDIX B";#N/A,#N/A,TRUE,"APPENDIX C";#N/A,#N/A,TRUE,"APPENDIX D";#N/A,#N/A,TRUE,"APPENDIX E";#N/A,#N/A,TRUE,"APPENDIX F";#N/A,#N/A,TRUE,"APPENDIX G"}</definedName>
    <definedName name="CCR" hidden="1">{#N/A,#N/A,TRUE,"Cover";#N/A,#N/A,TRUE,"Conts";#N/A,#N/A,TRUE,"VOS";#N/A,#N/A,TRUE,"Warrington";#N/A,#N/A,TRUE,"Widnes"}</definedName>
    <definedName name="CD">24</definedName>
    <definedName name="CDH" hidden="1">{#N/A,#N/A,TRUE,"Prog. Overview Strategic Input";#N/A,#N/A,TRUE,"Program Overview Financials";#N/A,#N/A,TRUE,"Technology Summary Input";#N/A,#N/A,TRUE,"Mkt &amp; Sales Summary Input";#N/A,#N/A,TRUE,"Delivery Summary Input";#N/A,#N/A,TRUE,"Revenue Assump Input";#N/A,#N/A,TRUE,"Financial Summary"}</definedName>
    <definedName name="cds"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cf" hidden="1">{#N/A,#N/A,TRUE,"COVER";#N/A,#N/A,TRUE,"DETAILS";#N/A,#N/A,TRUE,"SUMMARY";#N/A,#N/A,TRUE,"EXP MON";#N/A,#N/A,TRUE,"APPENDIX A";#N/A,#N/A,TRUE,"APPENDIX B";#N/A,#N/A,TRUE,"APPENDIX C";#N/A,#N/A,TRUE,"APPENDIX D";#N/A,#N/A,TRUE,"APPENDIX E";#N/A,#N/A,TRUE,"APPENDIX F";#N/A,#N/A,TRUE,"APPENDIX G"}</definedName>
    <definedName name="cg" hidden="1">{"offequipsch",#N/A,FALSE,"GTC_Schedule";"onconstsch",#N/A,FALSE,"GTC_Schedule";"techsch",#N/A,FALSE,"GTC_Schedule";"totsch",#N/A,FALSE,"GTC_Schedule"}</definedName>
    <definedName name="ch" hidden="1">{#N/A,#N/A,TRUE,"Prog. Overview Strategic Input";#N/A,#N/A,TRUE,"Program Overview Financials";#N/A,#N/A,TRUE,"Technology Summary Input";#N/A,#N/A,TRUE,"Mkt &amp; Sales Summary Input";#N/A,#N/A,TRUE,"Delivery Summary Input";#N/A,#N/A,TRUE,"Revenue Assump Input";#N/A,#N/A,TRUE,"Financial Summary"}</definedName>
    <definedName name="CHU" hidden="1">{#N/A,#N/A,TRUE,"Prog. Overview Strategic Input";#N/A,#N/A,TRUE,"Program Overview Financials";#N/A,#N/A,TRUE,"Technology Summary Input";#N/A,#N/A,TRUE,"Mkt &amp; Sales Summary Input";#N/A,#N/A,TRUE,"Delivery Summary Input";#N/A,#N/A,TRUE,"Revenue Assump Input";#N/A,#N/A,TRUE,"Financial Summary"}</definedName>
    <definedName name="ci" hidden="1">{#N/A,#N/A,FALSE,"단축1";#N/A,#N/A,FALSE,"단축2";#N/A,#N/A,FALSE,"단축3";#N/A,#N/A,FALSE,"장축";#N/A,#N/A,FALSE,"4WD"}</definedName>
    <definedName name="CLADDING" hidden="1">{"offequipsch",#N/A,FALSE,"GTC_Schedule";"onconstsch",#N/A,FALSE,"GTC_Schedule";"techsch",#N/A,FALSE,"GTC_Schedule";"totsch",#N/A,FALSE,"GTC_Schedule"}</definedName>
    <definedName name="claudia" hidden="1">{#N/A,"70% Success",FALSE,"Sales Forecast";#N/A,#N/A,FALSE,"Sheet2"}</definedName>
    <definedName name="co">1</definedName>
    <definedName name="CON" hidden="1">{#N/A,#N/A,TRUE,"Cover";#N/A,#N/A,TRUE,"Conts";#N/A,#N/A,TRUE,"VOS";#N/A,#N/A,TRUE,"Warrington";#N/A,#N/A,TRUE,"Widnes"}</definedName>
    <definedName name="CONCOURSE" hidden="1">{#N/A,#N/A,TRUE,"Cover";#N/A,#N/A,TRUE,"Conts";#N/A,#N/A,TRUE,"VOS";#N/A,#N/A,TRUE,"Warrington";#N/A,#N/A,TRUE,"Widnes"}</definedName>
    <definedName name="Control" hidden="1">{"'РП (2)'!$A$5:$S$150"}</definedName>
    <definedName name="COVER1" hidden="1">{#N/A,#N/A,FALSE,"Ejector 1";#N/A,#N/A,FALSE,"Ejector 2"}</definedName>
    <definedName name="cu" hidden="1">{#N/A,#N/A,FALSE,"kal_iç_ihz";#N/A,#N/A,FALSE,"kal_iç_er";#N/A,#N/A,FALSE,"kal_iç_tut"}</definedName>
    <definedName name="cu00.UserArea" hidden="1">[8]cus_HK1033!$B$2:$P$192</definedName>
    <definedName name="CUSPassword" hidden="1">"MDL238GBWP678SDA16)E^CBC"</definedName>
    <definedName name="cvgf" hidden="1">{"offequipsch",#N/A,FALSE,"GTC_Schedule";"onconstsch",#N/A,FALSE,"GTC_Schedule";"techsch",#N/A,FALSE,"GTC_Schedule";"totsch",#N/A,FALSE,"GTC_Schedule"}</definedName>
    <definedName name="cxv" hidden="1">{"konoplin - Личное представление",#N/A,TRUE,"ФинПлан_1кв";"konoplin - Личное представление",#N/A,TRUE,"ФинПлан_2кв"}</definedName>
    <definedName name="d" hidden="1">{#N/A,#N/A,TRUE,"COVER";#N/A,#N/A,TRUE,"DETAILS";#N/A,#N/A,TRUE,"SUMMARY";#N/A,#N/A,TRUE,"EXP MON";#N/A,#N/A,TRUE,"APPENDIX A";#N/A,#N/A,TRUE,"APPENDIX B";#N/A,#N/A,TRUE,"APPENDIX C";#N/A,#N/A,TRUE,"APPENDIX D";#N/A,#N/A,TRUE,"APPENDIX E";#N/A,#N/A,TRUE,"APPENDIX F";#N/A,#N/A,TRUE,"APPENDIX G"}</definedName>
    <definedName name="da" hidden="1">{"Inflation-BaseYear",#N/A,FALSE,"Inputs"}</definedName>
    <definedName name="daa" hidden="1">{"Output-Min",#N/A,FALSE,"Output"}</definedName>
    <definedName name="dasd" hidden="1">{#N/A,#N/A,TRUE,"COY SUM";#N/A,#N/A,TRUE,"SUM 3RD TRAIN EXPANSION";#N/A,#N/A,TRUE,"1173-LAGOS CO-ORDTN 3RD TRAIN ";#N/A,#N/A,TRUE,"RET-3RD TRAIN -3301";#N/A,#N/A,TRUE,"CONTEAM 3RD TRAIN -3302";#N/A,#N/A,TRUE,"PD 3RD TRAIN -3303";#N/A,#N/A,TRUE,"3304-START-UP-3RD TRAIN";#N/A,#N/A,TRUE,"ECO 4TH &amp; 5TH-1171";#N/A,#N/A,TRUE,"Fin Team 1174";#N/A,#N/A,TRUE,"HO SUM";#N/A,#N/A,TRUE,"MD SUM-1100";#N/A,#N/A,TRUE,"BOD-1111";#N/A,#N/A,TRUE,"CHM-1121";#N/A,#N/A,TRUE,"MD-1131";#N/A,#N/A,TRUE,"LG-1141";#N/A,#N/A,TRUE,"CPL-1151";#N/A,#N/A,TRUE,"LONDON OFFICE-1161";#N/A,#N/A,TRUE,"IAU- 1181";#N/A,#N/A,TRUE,"DD SUM-1400";#N/A,#N/A,TRUE,"DD OFFICE-1401";#N/A,#N/A,TRUE,"TAU-1411";#N/A,#N/A,TRUE,"ABUJA OFFICE-LOF2-1421";#N/A,#N/A,TRUE,"CM SUM-1500";#N/A,#N/A,TRUE,"CM's OFFICE-1501";#N/A,#N/A,TRUE,"CMM-1502";#N/A,#N/A,TRUE,"CMS-1503";#N/A,#N/A,TRUE,"GAS de FRANCE-11413";#N/A,#N/A,TRUE,"Botas 11414";#N/A,#N/A,TRUE,"HR SUM-2100";#N/A,#N/A,TRUE,"HR-2101";#N/A,#N/A,TRUE,"HRP-2111";#N/A,#N/A,TRUE,"HRA-2121";#N/A,#N/A,TRUE,"HRD-2131";#N/A,#N/A,TRUE,"FN SUM-2300";#N/A,#N/A,TRUE,"FN -2301";#N/A,#N/A,TRUE,"FNC-2311";#N/A,#N/A,TRUE,"FNT-2321";#N/A,#N/A,TRUE,"FNI-2331";#N/A,#N/A,TRUE,"PAG SUM-2500";#N/A,#N/A,TRUE,"GM PAG-2501";#N/A,#N/A,TRUE,"PR - 2511";#N/A,#N/A,TRUE,"PD BASE SUM -4000";#N/A,#N/A,TRUE,"GM PD SUM";#N/A,#N/A,TRUE,"GM PROD OFFICE-4001";#N/A,#N/A,TRUE,"PQM -4011";#N/A,#N/A,TRUE,"PFS-4021";#N/A,#N/A,TRUE,"PAF-4031";#N/A,#N/A,TRUE,"COM STU-PC-4041";#N/A,#N/A,TRUE,"COM REL-CR-4051";#N/A,#N/A,TRUE,"SUM OPERATIONS-4100";#N/A,#N/A,TRUE,"OPERATION MANAGER -PO-4101 ";#N/A,#N/A,TRUE,"HEAD PROCESS-POL-4111";#N/A,#N/A,TRUE,"HEAD UTILITIES-POU-4121";#N/A,#N/A,TRUE,"HEAD TERMINAL-POT-4131";#N/A,#N/A,TRUE,"HEAD MARINE-POM-4141";#N/A,#N/A,TRUE,"HEAD PIPELINE-POG-4151";#N/A,#N/A,TRUE,"SUM ENGINEERING-4200";#N/A,#N/A,TRUE,"PE-4201";#N/A,#N/A,TRUE,"HEAD MECH -PEM-4211";#N/A,#N/A,TRUE,"HEAD INSPECTION-PEQ-4221";#N/A,#N/A,TRUE,"HEAD ELECT-PEE-4231";#N/A,#N/A,TRUE,"HEAD CIVIL-PEC-4241";#N/A,#N/A,TRUE,"HEAD PROJECTS-PEO-4251";#N/A,#N/A,TRUE,"HEAD MATERIALS-PEP-4261";#N/A,#N/A,TRUE,"HEAD INSTRUM-PEI-4271";#N/A,#N/A,TRUE,"HEAD SHUTDOWNS-PES-4281";#N/A,#N/A,TRUE,"TECHNICAL MANAGER-PT-4301";#N/A,#N/A,TRUE,"SUM GENERAL SERVICES-PS-4400";#N/A,#N/A,TRUE,"PS-4401";#N/A,#N/A,TRUE,"HEAD ESTATE -PSE-4431";#N/A,#N/A,TRUE,"HEAD GEN SERV-PSS-4441";#N/A,#N/A,TRUE,"HEAD TRAINING-PST-4451";#N/A,#N/A,TRUE,"HEAD MASTER-PSL-4461";#N/A,#N/A,TRUE,"CHIEF MEDICAL OFFICER-PSM-4471"}</definedName>
    <definedName name="dasdasd" hidden="1">{#N/A,#N/A,FALSE,"ihz. icmal";#N/A,#N/A,FALSE,"avans";#N/A,#N/A,FALSE,"mal_FF_icm";#N/A,#N/A,FALSE,"fat_ihz";#N/A,#N/A,FALSE,"söz_fiy_fark";#N/A,#N/A,FALSE,"kap2"}</definedName>
    <definedName name="dasf"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DCBDFHF"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dd" hidden="1">{#N/A,#N/A,TRUE,"Prog. Overview Strategic Input";#N/A,#N/A,TRUE,"Program Overview Financials";#N/A,#N/A,TRUE,"Technology Summary Input";#N/A,#N/A,TRUE,"Mkt &amp; Sales Summary Input";#N/A,#N/A,TRUE,"Delivery Summary Input";#N/A,#N/A,TRUE,"Revenue Assump Input";#N/A,#N/A,TRUE,"Financial Summary"}</definedName>
    <definedName name="ddd" hidden="1">{"terfi1icmal",#N/A,FALSE,"tericm";"terfi2icmal",#N/A,FALSE,"tericm";"terfi3icmal",#N/A,FALSE,"tericm"}</definedName>
    <definedName name="DDDD"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ddddd" hidden="1">{#N/A,#N/A,FALSE,"SumD";#N/A,#N/A,FALSE,"ElecD";#N/A,#N/A,FALSE,"MechD";#N/A,#N/A,FALSE,"GeotD";#N/A,#N/A,FALSE,"PrcsD";#N/A,#N/A,FALSE,"TunnD";#N/A,#N/A,FALSE,"CivlD";#N/A,#N/A,FALSE,"NtwkD";#N/A,#N/A,FALSE,"EstgD";#N/A,#N/A,FALSE,"PEngD"}</definedName>
    <definedName name="ddf" hidden="1">{#N/A,#N/A,FALSE,"MALİ TABLOLAR";#N/A,#N/A,FALSE,"GEL-GİDER KARŞILAŞTIRMASI";#N/A,#N/A,FALSE,"95 YILI SAT-MAL";#N/A,#N/A,FALSE,"1995 CIRO";#N/A,#N/A,FALSE,"1994-1995 ÜRETİM KARŞ.";#N/A,#N/A,FALSE,"BIRIKIMLI- NAKIT";#N/A,#N/A,FALSE,"AYLIK NAKİT";#N/A,#N/A,FALSE,"NAK.XLS";#N/A,#N/A,FALSE,"1995 NAKITBAKIYE";#N/A,#N/A,FALSE,"GENEL YÖNETİM GİDERLERİ";#N/A,#N/A,FALSE,"ÜCRETLER";#N/A,#N/A,FALSE,"ŞANTİYELER DETAY TABLOLARI";#N/A,#N/A,FALSE,"ERYAMAN B2 TABLOSU";#N/A,#N/A,FALSE,"ERYAMAN B4 TABLOSU";#N/A,#N/A,FALSE,"HASTAHANE TABLOSU";#N/A,#N/A,FALSE,"RUSYA TABLOSU";#N/A,#N/A,FALSE,"İÇERENKÖY TABLOSU";#N/A,#N/A,FALSE,"ATATÜRK TABLOSU";#N/A,#N/A,FALSE,"İÇERENKÖY 2.KISIM";#N/A,#N/A,FALSE,"ÇAYYOLU";#N/A,#N/A,FALSE,"ESBANK ";#N/A,#N/A,FALSE,"ÇİFTEHAVUZ";#N/A,#N/A,FALSE,"KONSOLİDE TABLO";#N/A,#N/A,FALSE,"ÜRETİM";#N/A,#N/A,FALSE,"ÜRETİM MALİYETİ";#N/A,#N/A,FALSE,"NAKİT AKIM TABLOSU";#N/A,#N/A,FALSE,"M2 İMALAT";#N/A,#N/A,FALSE,"ADAM-SAAT TABLOSU";#N/A,#N/A,FALSE,"YILLARA YAYGI DEĞER.";#N/A,#N/A,FALSE,"BİRİKİMLİ SATIŞLAR";#N/A,#N/A,FALSE,"BİRİKİMLİ MALİYET";#N/A,#N/A,FALSE,"ERYAMAN";#N/A,#N/A,FALSE,"HAYDARPAŞA";#N/A,#N/A,FALSE,"İÇERENKÖY";#N/A,#N/A,FALSE,"ATATÜRK";#N/A,#N/A,FALSE,"KARŞILAŞTIRMALI DEĞERLENDİRME";#N/A,#N/A,FALSE,"AYLIK ÜRETİM";#N/A,#N/A,FALSE,"AYLIK MALİYET";#N/A,#N/A,FALSE,"AYLIK M2";#N/A,#N/A,FALSE,"AYLIK ADAMSAAT";#N/A,#N/A,FALSE,"PERFORMANS TAB.";#N/A,#N/A,FALSE,"YURT İÇİ MALİYET-M2";#N/A,#N/A,FALSE,"YURTDIŞI MALİYET-M2";#N/A,#N/A,FALSE,"YATIRIM MALİYET-M2";#N/A,#N/A,FALSE,"YURTİÇİ TL-ADAMSAAT";#N/A,#N/A,FALSE,"YURTDIŞI TL-ADAMSAAT";#N/A,#N/A,FALSE,"YATIRIM TL-ADAMSAAT";#N/A,#N/A,FALSE,"YURTİÇİ ADAMSAAT-M2";#N/A,#N/A,FALSE,"YURTDIŞI ADAMSAAT-M2";#N/A,#N/A,FALSE,"YATIRIM ADAMSAAT-M2"}</definedName>
    <definedName name="DDGDFGDFG" hidden="1">{#VALUE!,#N/A,FALSE,0;#N/A,#N/A,FALSE,0;#N/A,#N/A,FALSE,0;#N/A,#N/A,FALSE,0;#N/A,#N/A,FALSE,0;#N/A,#N/A,FALSE,0;#N/A,#N/A,FALSE,0;#N/A,#N/A,FALSE,0;#N/A,#N/A,FALSE,0;#N/A,#N/A,FALSE,0;#N/A,#N/A,FALSE,0;#N/A,#N/A,FALSE,0}</definedName>
    <definedName name="de" hidden="1">{#N/A,#N/A,FALSE,"Ejector 1";#N/A,#N/A,FALSE,"Ejector 2"}</definedName>
    <definedName name="deee" hidden="1">{#N/A,#N/A,FALSE,"ihz. icmal";#N/A,#N/A,FALSE,"avans";#N/A,#N/A,FALSE,"mal_FF_icm";#N/A,#N/A,FALSE,"fat_ihz";#N/A,#N/A,FALSE,"söz_fiy_fark";#N/A,#N/A,FALSE,"kap2"}</definedName>
    <definedName name="dfdfdf" hidden="1">{#VALUE!,#N/A,FALSE,0;#N/A,#N/A,FALSE,0;#N/A,#N/A,FALSE,0;#N/A,#N/A,FALSE,0;#N/A,#N/A,FALSE,0;#N/A,#N/A,FALSE,0;#N/A,#N/A,FALSE,0;#N/A,#N/A,FALSE,0;#N/A,#N/A,FALSE,0;#N/A,#N/A,FALSE,0;#N/A,#N/A,FALSE,0;#N/A,#N/A,FALSE,0;#N/A,#N/A,FALSE,0;#N/A,#N/A,FALSE,0;#N/A,#N/A,FALSE,0;#N/A,#N/A,FALSE,0;#N/A,#N/A,FALSE,0;#N/A,#N/A,FALSE,0;#N/A,#N/A,FALSE,0;#N/A,#N/A,FALSE,0;#N/A,#N/A,FALSE,0;#N/A,#N/A,FALSE,0}</definedName>
    <definedName name="dfds" hidden="1">{#VALUE!,#N/A,FALSE,0;#N/A,#N/A,FALSE,0;#N/A,#N/A,FALSE,0;#N/A,#N/A,FALSE,0;#N/A,#N/A,FALSE,0;#N/A,#N/A,FALSE,0;#N/A,#N/A,FALSE,0;#N/A,#N/A,FALSE,0}</definedName>
    <definedName name="dfdsf" hidden="1">{#VALUE!,#N/A,FALSE,0;#N/A,#N/A,FALSE,0;#N/A,#N/A,FALSE,0;#N/A,#N/A,FALSE,0;#N/A,#N/A,FALSE,0;#N/A,#N/A,FALSE,0;#N/A,#N/A,FALSE,0;#N/A,#N/A,FALSE,0;#N/A,#N/A,FALSE,0;#N/A,#N/A,FALSE,0;#N/A,#N/A,FALSE,0;#N/A,#N/A,FALSE,0}</definedName>
    <definedName name="DFF" hidden="1">{#N/A,#N/A,FALSE,"kal_iç_ihz";#N/A,#N/A,FALSE,"kal_iç_er";#N/A,#N/A,FALSE,"kal_iç_tut"}</definedName>
    <definedName name="dffef" hidden="1">{#VALUE!,#N/A,FALSE,0;#N/A,#N/A,FALSE,0;#N/A,#N/A,FALSE,0;#N/A,#N/A,FALSE,0;#N/A,#N/A,FALSE,0;#N/A,#N/A,FALSE,0;#N/A,#N/A,FALSE,0;#N/A,#N/A,FALSE,0;#N/A,#N/A,FALSE,0;#N/A,#N/A,FALSE,0;#N/A,#N/A,FALSE,0;#N/A,#N/A,FALSE,0;#N/A,#N/A,FALSE,0;#N/A,#N/A,FALSE,0;#N/A,#N/A,FALSE,0;#N/A,#N/A,FALSE,0;#N/A,#N/A,FALSE,0}</definedName>
    <definedName name="dfffff" hidden="1">{#N/A,#N/A,FALSE,"SumG";#N/A,#N/A,FALSE,"ElecG";#N/A,#N/A,FALSE,"MechG";#N/A,#N/A,FALSE,"GeotG";#N/A,#N/A,FALSE,"PrcsG";#N/A,#N/A,FALSE,"TunnG";#N/A,#N/A,FALSE,"CivlG";#N/A,#N/A,FALSE,"NtwkG";#N/A,#N/A,FALSE,"EstgG";#N/A,#N/A,FALSE,"PEngG"}</definedName>
    <definedName name="dfg"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dfgasgv"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dfgh" hidden="1">{#N/A,#N/A,TRUE,"COVER";#N/A,#N/A,TRUE,"DETAILS";#N/A,#N/A,TRUE,"SUMMARY";#N/A,#N/A,TRUE,"EXP MON";#N/A,#N/A,TRUE,"APPENDIX A";#N/A,#N/A,TRUE,"APPENDIX B";#N/A,#N/A,TRUE,"APPENDIX C";#N/A,#N/A,TRUE,"APPENDIX D";#N/A,#N/A,TRUE,"APPENDIX E";#N/A,#N/A,TRUE,"APPENDIX F";#N/A,#N/A,TRUE,"APPENDIX G"}</definedName>
    <definedName name="dfhjdf" hidden="1">{"sheet1",#N/A,FALSE,"easheet";"sheet2a",#N/A,FALSE,"easheet";"sheet2b",#N/A,FALSE,"easheet";"sheet3",#N/A,FALSE,"easheet"}</definedName>
    <definedName name="dfjtr" hidden="1">{"offequipsch",#N/A,FALSE,"GTC_Schedule";"onconstsch",#N/A,FALSE,"GTC_Schedule";"techsch",#N/A,FALSE,"GTC_Schedule";"totsch",#N/A,FALSE,"GTC_Schedule"}</definedName>
    <definedName name="dfs" hidden="1">{"offequipsch",#N/A,FALSE,"GTC_Schedule";"onconstsch",#N/A,FALSE,"GTC_Schedule";"techsch",#N/A,FALSE,"GTC_Schedule";"totsch",#N/A,FALSE,"GTC_Schedule"}</definedName>
    <definedName name="dfsdfsdf" hidden="1">{#VALUE!,#N/A,FALSE,0;#N/A,#N/A,FALSE,0;#N/A,#N/A,FALSE,0;#N/A,#N/A,FALSE,0;#N/A,#N/A,FALSE,0;#N/A,#N/A,FALSE,0;#N/A,#N/A,FALSE,0}</definedName>
    <definedName name="dgdfgd" hidden="1">{"offequipsch",#N/A,FALSE,"GTC_Schedule";"onconstsch",#N/A,FALSE,"GTC_Schedule";"techsch",#N/A,FALSE,"GTC_Schedule";"totsch",#N/A,FALSE,"GTC_Schedule"}</definedName>
    <definedName name="dgfd" hidden="1">{#N/A,#N/A,FALSE,"SumG";#N/A,#N/A,FALSE,"ElecG";#N/A,#N/A,FALSE,"MechG";#N/A,#N/A,FALSE,"GeotG";#N/A,#N/A,FALSE,"PrcsG";#N/A,#N/A,FALSE,"TunnG";#N/A,#N/A,FALSE,"CivlG";#N/A,#N/A,FALSE,"NtwkG";#N/A,#N/A,FALSE,"EstgG";#N/A,#N/A,FALSE,"PEngG"}</definedName>
    <definedName name="dgfsdg"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dghdf" hidden="1">{"offequipsch",#N/A,FALSE,"GTC_Schedule";"onconstsch",#N/A,FALSE,"GTC_Schedule";"techsch",#N/A,FALSE,"GTC_Schedule";"totsch",#N/A,FALSE,"GTC_Schedule"}</definedName>
    <definedName name="Doncaster" hidden="1">{#N/A,#N/A,FALSE,"Extension Title";#N/A,#N/A,FALSE,"Extensions Main";#N/A,#N/A,FALSE,"Christchurst";#N/A,#N/A,FALSE,"Larkfield Extension";#N/A,#N/A,FALSE,"Taunton";#N/A,#N/A,FALSE,"Farlington";#N/A,#N/A,FALSE,"Sidney Street";#N/A,#N/A,FALSE,"Tamworth";#N/A,#N/A,FALSE,"New Build Main"}</definedName>
    <definedName name="Doncaster1" hidden="1">{#N/A,#N/A,FALSE,"Extension Title";#N/A,#N/A,FALSE,"Extensions Main";#N/A,#N/A,FALSE,"Christchurst";#N/A,#N/A,FALSE,"Larkfield Extension";#N/A,#N/A,FALSE,"Taunton";#N/A,#N/A,FALSE,"Farlington";#N/A,#N/A,FALSE,"Sidney Street";#N/A,#N/A,FALSE,"Tamworth";#N/A,#N/A,FALSE,"New Build Main"}</definedName>
    <definedName name="dren" hidden="1">{"suhaznesi1fiyat",#N/A,FALSE,"shfiyat";"suhaznesi2fiyat",#N/A,FALSE,"shfiyat"}</definedName>
    <definedName name="dsadasd" hidden="1">{#N/A,#N/A,FALSE,"SumD";#N/A,#N/A,FALSE,"ElecD";#N/A,#N/A,FALSE,"MechD";#N/A,#N/A,FALSE,"GeotD";#N/A,#N/A,FALSE,"PrcsD";#N/A,#N/A,FALSE,"TunnD";#N/A,#N/A,FALSE,"CivlD";#N/A,#N/A,FALSE,"NtwkD";#N/A,#N/A,FALSE,"EstgD";#N/A,#N/A,FALSE,"PEngD"}</definedName>
    <definedName name="dsdsd" hidden="1">{#N/A,#N/A,TRUE,"COVER";#N/A,#N/A,TRUE,"DETAILS";#N/A,#N/A,TRUE,"SUMMARY";#N/A,#N/A,TRUE,"EXP MON";#N/A,#N/A,TRUE,"APPENDIX A";#N/A,#N/A,TRUE,"APPENDIX B";#N/A,#N/A,TRUE,"APPENDIX C";#N/A,#N/A,TRUE,"APPENDIX D";#N/A,#N/A,TRUE,"APPENDIX E";#N/A,#N/A,TRUE,"APPENDIX F";#N/A,#N/A,TRUE,"APPENDIX G"}</definedName>
    <definedName name="DSDSDS"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dsfd" hidden="1">{#N/A,#N/A,FALSE,"Aging Summary";#N/A,#N/A,FALSE,"Ratio Analysis";#N/A,#N/A,FALSE,"Test 120 Day Accts";#N/A,#N/A,FALSE,"Tickmarks"}</definedName>
    <definedName name="dsfsdfdf" hidden="1">{#VALUE!,#N/A,TRUE,0;#N/A,#N/A,TRUE,0;#N/A,#N/A,TRUE,0;#N/A,#N/A,TRUE,0;#N/A,#N/A,TRUE,0;#N/A,#N/A,TRUE,0;#N/A,#N/A,TRUE,0}</definedName>
    <definedName name="dsfsdfsdf" hidden="1">{#VALUE!,#N/A,FALSE,0;#N/A,#N/A,FALSE,0;#N/A,#N/A,FALSE,0;#N/A,#N/A,FALSE,0;#N/A,#N/A,FALSE,0;#N/A,#N/A,FALSE,0;#N/A,#N/A,FALSE,0;#N/A,#N/A,FALSE,0;#N/A,#N/A,FALSE,0;#N/A,#N/A,FALSE,0;#N/A,#N/A,FALSE,0;#N/A,#N/A,FALSE,0;#N/A,#N/A,FALSE,0;#N/A,#N/A,FALSE,0;#N/A,#N/A,FALSE,0;#N/A,#N/A,FALSE,0;#N/A,#N/A,FALSE,0;#N/A,#N/A,FALSE,0;#N/A,#N/A,FALSE,0;#N/A,#N/A,FALSE,0;#N/A,#N/A,FALSE,0;#N/A,#N/A,FALSE,0}</definedName>
    <definedName name="dsr" hidden="1">{"sheet1",#N/A,FALSE,"easheet";"sheet2a",#N/A,FALSE,"easheet";"sheet2b",#N/A,FALSE,"easheet";"sheet3",#N/A,FALSE,"easheet"}</definedName>
    <definedName name="dtert" hidden="1">{"offequipsch",#N/A,FALSE,"GTC_Schedule";"onconstsch",#N/A,FALSE,"GTC_Schedule";"techsch",#N/A,FALSE,"GTC_Schedule";"totsch",#N/A,FALSE,"GTC_Schedule"}</definedName>
    <definedName name="du" hidden="1">{#N/A,#N/A,FALSE,"maff_h1";#N/A,#N/A,FALSE,"maff_h2";#N/A,#N/A,FALSE,"maff_h3";#N/A,#N/A,FALSE,"maff_h4";#N/A,#N/A,FALSE,"maff_h5";#N/A,#N/A,FALSE,"maff_h6";#N/A,#N/A,FALSE,"maff_h7"}</definedName>
    <definedName name="dvbgf" hidden="1">{#N/A,#N/A,FALSE,"SumD";#N/A,#N/A,FALSE,"ElecD";#N/A,#N/A,FALSE,"MechD";#N/A,#N/A,FALSE,"GeotD";#N/A,#N/A,FALSE,"PrcsD";#N/A,#N/A,FALSE,"TunnD";#N/A,#N/A,FALSE,"CivlD";#N/A,#N/A,FALSE,"NtwkD";#N/A,#N/A,FALSE,"EstgD";#N/A,#N/A,FALSE,"PEngD"}</definedName>
    <definedName name="dvfasdf" hidden="1">{#N/A,#N/A,FALSE,"TELEFON"}</definedName>
    <definedName name="é"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ea" hidden="1">{#VALUE!,#N/A,FALSE,0;#N/A,#N/A,FALSE,0;#N/A,#N/A,FALSE,0;#N/A,#N/A,FALSE,0;#N/A,#N/A,FALSE,0;#N/A,#N/A,FALSE,0;#N/A,#N/A,FALSE,0;#N/A,#N/A,FALSE,0;#N/A,#N/A,FALSE,0;#N/A,#N/A,FALSE,0;#N/A,#N/A,FALSE,0;#N/A,#N/A,FALSE,0}</definedName>
    <definedName name="eai" hidden="1">{#N/A,#N/A,FALSE,"kal_iç_ihz";#N/A,#N/A,FALSE,"kal_iç_er";#N/A,#N/A,FALSE,"kal_iç_tut"}</definedName>
    <definedName name="eatüa" hidden="1">{#VALUE!,#N/A,FALSE,0;#N/A,#N/A,FALSE,0;#N/A,#N/A,FALSE,0;#N/A,#N/A,FALSE,0}</definedName>
    <definedName name="eaüaü.l"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EC"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ED"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edcvfr" hidden="1">{"mekanik1fiyat",#N/A,FALSE,"mktfiyat";"mekanik2fiyat",#N/A,FALSE,"mktfiyat"}</definedName>
    <definedName name="edcxsw" hidden="1">{"elektrik1fiyat",#N/A,FALSE,"elcfiyat";"elektrik2fiyat",#N/A,FALSE,"elcfiyat";"elektrik3fiyat",#N/A,FALSE,"elcfiyat"}</definedName>
    <definedName name="edf" hidden="1">{#N/A,#N/A,FALSE,"ihz. icmal";#N/A,#N/A,FALSE,"avans";#N/A,#N/A,FALSE,"mal_FF_icm";#N/A,#N/A,FALSE,"fat_ihz";#N/A,#N/A,FALSE,"söz_fiy_fark";#N/A,#N/A,FALSE,"kap2"}</definedName>
    <definedName name="edsc"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ee"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eee" hidden="1">{#N/A,#N/A,TRUE,"COVER";#N/A,#N/A,TRUE,"DETAILS";#N/A,#N/A,TRUE,"SUMMARY";#N/A,#N/A,TRUE,"EXP MON";#N/A,#N/A,TRUE,"APPENDIX A";#N/A,#N/A,TRUE,"APPENDIX B";#N/A,#N/A,TRUE,"APPENDIX C";#N/A,#N/A,TRUE,"APPENDIX D";#N/A,#N/A,TRUE,"APPENDIX E";#N/A,#N/A,TRUE,"APPENDIX F";#N/A,#N/A,TRUE,"APPENDIX G"}</definedName>
    <definedName name="eeeee" hidden="1">{"'Sheet1'!$A$1:$X$25"}</definedName>
    <definedName name="eefedf"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efe"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Ele" hidden="1">{"'Break down'!$A$4"}</definedName>
    <definedName name="Eltes" hidden="1">{#N/A,#N/A,FALSE,"YAGSU_HAT_ICMAL";#N/A,#N/A,FALSE,"YAGMUR_236 (1)";#N/A,#N/A,FALSE,"YAGMUR_236 (2)";#N/A,#N/A,FALSE,"YAGMUR_238 (1)";#N/A,#N/A,FALSE,"YAGMUR_238 (2)";#N/A,#N/A,FALSE,"YAGMUR_244 (1)";#N/A,#N/A,FALSE,"YAGMUR_244 (2)";#N/A,#N/A,FALSE,"YAGMUR_245 (1)";#N/A,#N/A,FALSE,"YAGMUR_245 (2)";#N/A,#N/A,FALSE,"YAGMUR_246 (1)";#N/A,#N/A,FALSE,"YAGMUR_246 (2)"}</definedName>
    <definedName name="emir" hidden="1">{#N/A,#N/A,FALSE,"95 YILI SAT-MAL";#N/A,#N/A,FALSE,"1995 CIRO";#N/A,#N/A,FALSE,"1994-1995 ÜRETİM KARŞ.";#N/A,#N/A,FALSE,"NAK.XLS";#N/A,#N/A,FALSE,"1995 NAKITBAKIYE";#N/A,#N/A,FALSE,"AYLIK ÜRETİM";#N/A,#N/A,FALSE,"AYLIK MALİYET";#N/A,#N/A,FALSE,"AYLIK M2";#N/A,#N/A,FALSE,"AYLIK ADAMSAAT";#N/A,#N/A,FALSE,"ÜRETİM";#N/A,#N/A,FALSE,"ÜRETİM MALİYETİ";#N/A,#N/A,FALSE,"M2 İMALAT";#N/A,#N/A,FALSE,"ADAM-SAAT TABLOSU";#N/A,#N/A,FALSE,"KREDİ TL"}</definedName>
    <definedName name="EPR" hidden="1">{#N/A,#N/A,FALSE,"Extension Title";#N/A,#N/A,FALSE,"Extensions Main";#N/A,#N/A,FALSE,"Christchurst";#N/A,#N/A,FALSE,"Larkfield Extension";#N/A,#N/A,FALSE,"Taunton";#N/A,#N/A,FALSE,"Farlington";#N/A,#N/A,FALSE,"Sidney Street";#N/A,#N/A,FALSE,"Tamworth";#N/A,#N/A,FALSE,"New Build Main"}</definedName>
    <definedName name="EQ"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er" hidden="1">{#N/A,#N/A,FALSE,"SumG";#N/A,#N/A,FALSE,"ElecG";#N/A,#N/A,FALSE,"MechG";#N/A,#N/A,FALSE,"GeotG";#N/A,#N/A,FALSE,"PrcsG";#N/A,#N/A,FALSE,"TunnG";#N/A,#N/A,FALSE,"CivlG";#N/A,#N/A,FALSE,"NtwkG";#N/A,#N/A,FALSE,"EstgG";#N/A,#N/A,FALSE,"PEngG"}</definedName>
    <definedName name="erere"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erfer" hidden="1">{"elektrik1fiyat",#N/A,FALSE,"elcfiyat";"elektrik2fiyat",#N/A,FALSE,"elcfiyat";"elektrik3fiyat",#N/A,FALSE,"elcfiyat"}</definedName>
    <definedName name="ERKILIÇ"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erof">100</definedName>
    <definedName name="ert"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erw"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erwerwere" hidden="1">{#VALUE!,#N/A,FALSE,0;#N/A,#N/A,FALSE,0;#N/A,#N/A,FALSE,0;#N/A,#N/A,FALSE,0;#N/A,#N/A,FALSE,0}</definedName>
    <definedName name="esnrc7c1" hidden="1">[9]comps!$A$47</definedName>
    <definedName name="estimateb" hidden="1">{#N/A,#N/A,TRUE,"Cover";#N/A,#N/A,TRUE,"Conts";#N/A,#N/A,TRUE,"VOS";#N/A,#N/A,TRUE,"Warrington";#N/A,#N/A,TRUE,"Widnes"}</definedName>
    <definedName name="EUYTL">1.6025</definedName>
    <definedName name="ewew" hidden="1">{#N/A,#N/A,FALSE,"MALİ TABLOLAR";#N/A,#N/A,FALSE,"GEL-GİDER KARŞILAŞTIRMASI";#N/A,#N/A,FALSE,"95 YILI SAT-MAL";#N/A,#N/A,FALSE,"1995 CIRO";#N/A,#N/A,FALSE,"1994-1995 ÜRETİM KARŞ.";#N/A,#N/A,FALSE,"BIRIKIMLI- NAKIT";#N/A,#N/A,FALSE,"AYLIK NAKİT";#N/A,#N/A,FALSE,"NAK.XLS";#N/A,#N/A,FALSE,"1995 NAKITBAKIYE";#N/A,#N/A,FALSE,"GENEL YÖNETİM GİDERLERİ";#N/A,#N/A,FALSE,"ÜCRETLER";#N/A,#N/A,FALSE,"ŞANTİYELER DETAY TABLOLARI";#N/A,#N/A,FALSE,"ERYAMAN B2 TABLOSU";#N/A,#N/A,FALSE,"ERYAMAN B4 TABLOSU";#N/A,#N/A,FALSE,"HASTAHANE TABLOSU";#N/A,#N/A,FALSE,"RUSYA TABLOSU";#N/A,#N/A,FALSE,"İÇERENKÖY TABLOSU";#N/A,#N/A,FALSE,"ATATÜRK TABLOSU";#N/A,#N/A,FALSE,"İÇERENKÖY 2.KISIM";#N/A,#N/A,FALSE,"ÇAYYOLU";#N/A,#N/A,FALSE,"ESBANK ";#N/A,#N/A,FALSE,"ÇİFTEHAVUZ";#N/A,#N/A,FALSE,"KONSOLİDE TABLO";#N/A,#N/A,FALSE,"ÜRETİM";#N/A,#N/A,FALSE,"ÜRETİM MALİYETİ";#N/A,#N/A,FALSE,"NAKİT AKIM TABLOSU";#N/A,#N/A,FALSE,"M2 İMALAT";#N/A,#N/A,FALSE,"ADAM-SAAT TABLOSU";#N/A,#N/A,FALSE,"YILLARA YAYGI DEĞER.";#N/A,#N/A,FALSE,"BİRİKİMLİ SATIŞLAR";#N/A,#N/A,FALSE,"BİRİKİMLİ MALİYET";#N/A,#N/A,FALSE,"ERYAMAN";#N/A,#N/A,FALSE,"HAYDARPAŞA";#N/A,#N/A,FALSE,"İÇERENKÖY";#N/A,#N/A,FALSE,"ATATÜRK";#N/A,#N/A,FALSE,"KARŞILAŞTIRMALI DEĞERLENDİRME";#N/A,#N/A,FALSE,"AYLIK ÜRETİM";#N/A,#N/A,FALSE,"AYLIK MALİYET";#N/A,#N/A,FALSE,"AYLIK M2";#N/A,#N/A,FALSE,"AYLIK ADAMSAAT";#N/A,#N/A,FALSE,"PERFORMANS TAB.";#N/A,#N/A,FALSE,"YURT İÇİ MALİYET-M2";#N/A,#N/A,FALSE,"YURTDIŞI MALİYET-M2";#N/A,#N/A,FALSE,"YATIRIM MALİYET-M2";#N/A,#N/A,FALSE,"YURTİÇİ TL-ADAMSAAT";#N/A,#N/A,FALSE,"YURTDIŞI TL-ADAMSAAT";#N/A,#N/A,FALSE,"YATIRIM TL-ADAMSAAT";#N/A,#N/A,FALSE,"YURTİÇİ ADAMSAAT-M2";#N/A,#N/A,FALSE,"YURTDIŞI ADAMSAAT-M2";#N/A,#N/A,FALSE,"YATIRIM ADAMSAAT-M2"}</definedName>
    <definedName name="ewewew" hidden="1">{#VALUE!,#N/A,FALSE,0;#N/A,#N/A,FALSE,0;#N/A,#N/A,FALSE,0;#N/A,#N/A,FALSE,0;#N/A,#N/A,FALSE,0;#N/A,#N/A,FALSE,0;#N/A,#N/A,FALSE,0;#N/A,#N/A,FALSE,0;#N/A,#N/A,FALSE,0;#N/A,#N/A,FALSE,0;#N/A,#N/A,FALSE,0;#N/A,#N/A,FALSE,0}</definedName>
    <definedName name="EWRWERE" hidden="1">{#VALUE!,#N/A,FALSE,0;#N/A,#N/A,FALSE,0;#N/A,#N/A,FALSE,0;#N/A,#N/A,FALSE,0;#N/A,#N/A,FALSE,0;#N/A,#N/A,FALSE,0;#N/A,#N/A,FALSE,0;#N/A,#N/A,FALSE,0;#N/A,#N/A,FALSE,0;#N/A,#N/A,FALSE,0;#N/A,#N/A,FALSE,0;#N/A,#N/A,FALSE,0;#N/A,#N/A,FALSE,0;#N/A,#N/A,FALSE,0;#N/A,#N/A,FALSE,0;#N/A,#N/A,FALSE,0;#N/A,#N/A,FALSE,0;#N/A,#N/A,FALSE,0}</definedName>
    <definedName name="ewrwerq" hidden="1">{#VALUE!,#N/A,TRUE,0;#N/A,#N/A,TRUE,0;#N/A,#N/A,TRUE,0;#N/A,#N/A,TRUE,0;#N/A,#N/A,TRUE,0;#N/A,#N/A,TRUE,0;#N/A,#N/A,TRUE,0}</definedName>
    <definedName name="ewww"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Excel_BuiltIn_Print_Area_1_1_1_1_1">"$#ССЫЛ!.$#ССЫЛ!$#ССЫЛ!:$#ССЫЛ!$#ССЫЛ!"</definedName>
    <definedName name="Excel_BuiltIn_Print_Area_1_1_1_1_1_1">"$#ССЫЛ!.$#ССЫЛ!$#ССЫЛ!:$#ССЫЛ!$#ССЫЛ!"</definedName>
    <definedName name="Excel_BuiltIn_Print_Area_1_1_1_1_1_1_1">"$#ССЫЛ!.$#ССЫЛ!$#ССЫЛ!:$#ССЫЛ!$#ССЫЛ!"</definedName>
    <definedName name="Excel_BuiltIn_Print_Area_1_1_1_1_1_1_1_1">"$#ССЫЛ!.$#ССЫЛ!$#ССЫЛ!:$#ССЫЛ!$#ССЫЛ!"</definedName>
    <definedName name="Excel_BuiltIn_Print_Area_1_1_1_1_1_1_1_1_1">"$#ССЫЛ!.$#ССЫЛ!$#ССЫЛ!:$#ССЫЛ!$#ССЫЛ!"</definedName>
    <definedName name="Excel_BuiltIn_Print_Area_2_1">"$#ССЫЛ!.$#ССЫЛ!$#ССЫЛ!:$#ССЫЛ!$#ССЫЛ!"</definedName>
    <definedName name="Excel_BuiltIn_Print_Area_3">"$#ССЫЛ!.$#ССЫЛ!$#ССЫЛ!:$#ССЫЛ!$#ССЫЛ!"</definedName>
    <definedName name="Excel_BuiltIn_Print_Area_3_1">"$#ССЫЛ!.$#ССЫЛ!$#ССЫЛ!:$#ССЫЛ!$#ССЫЛ!"</definedName>
    <definedName name="Exp_Day" hidden="1">15</definedName>
    <definedName name="Exp_Month" hidden="1">10</definedName>
    <definedName name="Exp_Year" hidden="1">2008</definedName>
    <definedName name="faasdasdfgsd"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fad" hidden="1">{#N/A,"70% Success",FALSE,"Sales Forecast";#N/A,#N/A,FALSE,"Sheet2"}</definedName>
    <definedName name="faerrsegersg" hidden="1">{"trafo1fiyat",#N/A,FALSE,"trafofiyat"}</definedName>
    <definedName name="Farlington" hidden="1">{#N/A,#N/A,FALSE,"Extension Title";#N/A,#N/A,FALSE,"Extensions Main";#N/A,#N/A,FALSE,"Christchurst";#N/A,#N/A,FALSE,"Larkfield Extension";#N/A,#N/A,FALSE,"Taunton";#N/A,#N/A,FALSE,"Farlington";#N/A,#N/A,FALSE,"Sidney Street";#N/A,#N/A,FALSE,"Tamworth";#N/A,#N/A,FALSE,"New Build Main"}</definedName>
    <definedName name="fd" hidden="1">{"sheet1",#N/A,FALSE,"easheet";"sheet2a",#N/A,FALSE,"easheet";"sheet2b",#N/A,FALSE,"easheet";"sheet3",#N/A,FALSE,"easheet"}</definedName>
    <definedName name="fddfdfdf" hidden="1">{#N/A,#N/A,TRUE,"Prog. Overview Strategic Input";#N/A,#N/A,TRUE,"Program Overview Financials";#N/A,#N/A,TRUE,"Technology Summary Input";#N/A,#N/A,TRUE,"Mkt &amp; Sales Summary Input";#N/A,#N/A,TRUE,"Delivery Summary Input";#N/A,#N/A,TRUE,"Revenue Assump Input";#N/A,#N/A,TRUE,"Financial Summary"}</definedName>
    <definedName name="fdff" hidden="1">{#N/A,#N/A,FALSE,"SumG";#N/A,#N/A,FALSE,"ElecG";#N/A,#N/A,FALSE,"MechG";#N/A,#N/A,FALSE,"GeotG";#N/A,#N/A,FALSE,"PrcsG";#N/A,#N/A,FALSE,"TunnG";#N/A,#N/A,FALSE,"CivlG";#N/A,#N/A,FALSE,"NtwkG";#N/A,#N/A,FALSE,"EstgG";#N/A,#N/A,FALSE,"PEngG"}</definedName>
    <definedName name="fdffffffff" hidden="1">{#VALUE!,#N/A,FALSE,0;#N/A,#N/A,FALSE,0;#N/A,#N/A,FALSE,0;#N/A,#N/A,FALSE,0;#N/A,#N/A,FALSE,0;#N/A,#N/A,FALSE,0;#N/A,#N/A,FALSE,0;#N/A,#N/A,FALSE,0}</definedName>
    <definedName name="fdgdgd"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Fees.1" hidden="1">{#N/A,#N/A,TRUE,"Cover";#N/A,#N/A,TRUE,"Conts";#N/A,#N/A,TRUE,"VOS";#N/A,#N/A,TRUE,"Warrington";#N/A,#N/A,TRUE,"Widnes"}</definedName>
    <definedName name="fff" hidden="1">{#N/A,#N/A,TRUE,"COVER";#N/A,#N/A,TRUE,"DETAILS";#N/A,#N/A,TRUE,"SUMMARY";#N/A,#N/A,TRUE,"EXP MON";#N/A,#N/A,TRUE,"APPENDIX A";#N/A,#N/A,TRUE,"APPENDIX B";#N/A,#N/A,TRUE,"APPENDIX C";#N/A,#N/A,TRUE,"APPENDIX D";#N/A,#N/A,TRUE,"APPENDIX E";#N/A,#N/A,TRUE,"APPENDIX F";#N/A,#N/A,TRUE,"APPENDIX G"}</definedName>
    <definedName name="fg" hidden="1">{#N/A,#N/A,TRUE,"Cover";#N/A,#N/A,TRUE,"Conts";#N/A,#N/A,TRUE,"VOS";#N/A,#N/A,TRUE,"Warrington";#N/A,#N/A,TRUE,"Widnes"}</definedName>
    <definedName name="fgdfg" hidden="1">{#N/A,#N/A,FALSE,"SumD";#N/A,#N/A,FALSE,"ElecD";#N/A,#N/A,FALSE,"MechD";#N/A,#N/A,FALSE,"GeotD";#N/A,#N/A,FALSE,"PrcsD";#N/A,#N/A,FALSE,"TunnD";#N/A,#N/A,FALSE,"CivlD";#N/A,#N/A,FALSE,"NtwkD";#N/A,#N/A,FALSE,"EstgD";#N/A,#N/A,FALSE,"PEngD"}</definedName>
    <definedName name="fgfdg" hidden="1">{#N/A,#N/A,FALSE,"SumG";#N/A,#N/A,FALSE,"ElecG";#N/A,#N/A,FALSE,"MechG";#N/A,#N/A,FALSE,"GeotG";#N/A,#N/A,FALSE,"PrcsG";#N/A,#N/A,FALSE,"TunnG";#N/A,#N/A,FALSE,"CivlG";#N/A,#N/A,FALSE,"NtwkG";#N/A,#N/A,FALSE,"EstgG";#N/A,#N/A,FALSE,"PEngG"}</definedName>
    <definedName name="fgfg"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fgh"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fghfg"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hj" hidden="1">{#VALUE!,#N/A,FALSE,0}</definedName>
    <definedName name="fgvgvb"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fgy"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file1" hidden="1">{"offequipsch",#N/A,FALSE,"GTC_Schedule";"onconstsch",#N/A,FALSE,"GTC_Schedule";"techsch",#N/A,FALSE,"GTC_Schedule";"totsch",#N/A,FALSE,"GTC_Schedule"}</definedName>
    <definedName name="fm"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fngfn" hidden="1">{"taşkınsuyu1icmal",#N/A,FALSE,"tsicm";"taşkınsuyu2icmal",#N/A,FALSE,"tsicm"}</definedName>
    <definedName name="ForestHill" hidden="1">{#N/A,#N/A,FALSE,"Extension Title";#N/A,#N/A,FALSE,"Extensions Main";#N/A,#N/A,FALSE,"Christchurst";#N/A,#N/A,FALSE,"Larkfield Extension";#N/A,#N/A,FALSE,"Taunton";#N/A,#N/A,FALSE,"Farlington";#N/A,#N/A,FALSE,"Sidney Street";#N/A,#N/A,FALSE,"Tamworth";#N/A,#N/A,FALSE,"New Build Main"}</definedName>
    <definedName name="foresthilll" hidden="1">{#N/A,#N/A,FALSE,"Extension Title";#N/A,#N/A,FALSE,"Extensions Main";#N/A,#N/A,FALSE,"Christchurst";#N/A,#N/A,FALSE,"Larkfield Extension";#N/A,#N/A,FALSE,"Taunton";#N/A,#N/A,FALSE,"Farlington";#N/A,#N/A,FALSE,"Sidney Street";#N/A,#N/A,FALSE,"Tamworth";#N/A,#N/A,FALSE,"New Build Main"}</definedName>
    <definedName name="fr" hidden="1">{"sheet1",#N/A,FALSE,"easheet";"sheet2a",#N/A,FALSE,"easheet";"sheet2b",#N/A,FALSE,"easheet";"sheet3",#N/A,FALSE,"easheet"}</definedName>
    <definedName name="fransızca" hidden="1">{#N/A,#N/A,FALSE,"Ejector 1";#N/A,#N/A,FALSE,"Ejector 2"}</definedName>
    <definedName name="fre" hidden="1">{#N/A,#N/A,TRUE,"Cover";#N/A,#N/A,TRUE,"Conts";#N/A,#N/A,TRUE,"VOS";#N/A,#N/A,TRUE,"Warrington";#N/A,#N/A,TRUE,"Widnes"}</definedName>
    <definedName name="fsdanhgty" hidden="1">{"sheet1",#N/A,FALSE,"easheet";"sheet2a",#N/A,FALSE,"easheet";"sheet2b",#N/A,FALSE,"easheet";"sheet3",#N/A,FALSE,"easheet"}</definedName>
    <definedName name="fsgsdf"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fvcasdv"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FY">1999</definedName>
    <definedName name="g" hidden="1">{#N/A,#N/A,TRUE,"TOC";#N/A,#N/A,TRUE,"summ";#N/A,#N/A,TRUE,"Ownership";#N/A,#N/A,TRUE,"FCF";#N/A,#N/A,TRUE,"FCFcorr";#N/A,#N/A,TRUE,"calculat (2)";#N/A,#N/A,TRUE,"calculat-trans";#N/A,#N/A,TRUE,"P&amp;L";#N/A,#N/A,TRUE,"CSP&amp;L";#N/A,#N/A,TRUE,"BS_EC";#N/A,#N/A,TRUE,"CSBS_EC";#N/A,#N/A,TRUE,"Ratios (2)";#N/A,#N/A,TRUE,"summary";#N/A,#N/A,TRUE,"sales";#N/A,#N/A,TRUE,"Capex";#N/A,#N/A,TRUE,"detail (2)";#N/A,#N/A,TRUE,"Loans";#N/A,#N/A,TRUE,"wacc";#N/A,#N/A,TRUE,"R(f)POL";#N/A,#N/A,TRUE,"contr";#N/A,#N/A,TRUE,"P&amp;Lcorr";#N/A,#N/A,TRUE,"CSP&amp;Lcorr";#N/A,#N/A,TRUE,"BScorr";#N/A,#N/A,TRUE,"CSBScorr";#N/A,#N/A,TRUE,"Cashflowcorr";#N/A,#N/A,TRUE,"Ratios-forecastcorr";#N/A,#N/A,TRUE,"salescorr";#N/A,#N/A,TRUE,"detail (2)corr";#N/A,#N/A,TRUE,"Capexcorr";#N/A,#N/A,TRUE,"fixed assetscorr";#N/A,#N/A,TRUE,"WCcorr";#N/A,#N/A,TRUE,"Debtcorr";#N/A,#N/A,TRUE,"wacccorr";#N/A,#N/A,TRUE,"GLC market";#N/A,#N/A,TRUE,"Ratios_GLC (2)";#N/A,#N/A,TRUE,"GLCPL";#N/A,#N/A,TRUE,"GLC_BS";#N/A,#N/A,TRUE,"Trans";#N/A,#N/A,TRUE,"fin_stat"}</definedName>
    <definedName name="ğ" hidden="1">{"çewre1icmal",#N/A,FALSE,"çticm";"çewre2icmal",#N/A,FALSE,"çticm"}</definedName>
    <definedName name="G2G2G" hidden="1">{#N/A,#N/A,FALSE,"TELEFON"}</definedName>
    <definedName name="gbf"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gdsf"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general_exp." hidden="1">{#N/A,"100% Success",TRUE,"Sales Forecast";#N/A,#N/A,TRUE,"Sheet2"}</definedName>
    <definedName name="gfdgfdg" hidden="1">{#N/A,#N/A,FALSE,"SumD";#N/A,#N/A,FALSE,"ElecD";#N/A,#N/A,FALSE,"MechD";#N/A,#N/A,FALSE,"GeotD";#N/A,#N/A,FALSE,"PrcsD";#N/A,#N/A,FALSE,"TunnD";#N/A,#N/A,FALSE,"CivlD";#N/A,#N/A,FALSE,"NtwkD";#N/A,#N/A,FALSE,"EstgD";#N/A,#N/A,FALSE,"PEngD"}</definedName>
    <definedName name="gfgf"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gfgfgfgfg" hidden="1">{#N/A,#N/A,FALSE,"SumD";#N/A,#N/A,FALSE,"ElecD";#N/A,#N/A,FALSE,"MechD";#N/A,#N/A,FALSE,"GeotD";#N/A,#N/A,FALSE,"PrcsD";#N/A,#N/A,FALSE,"TunnD";#N/A,#N/A,FALSE,"CivlD";#N/A,#N/A,FALSE,"NtwkD";#N/A,#N/A,FALSE,"EstgD";#N/A,#N/A,FALSE,"PEngD"}</definedName>
    <definedName name="gfgfgfgss" hidden="1">{#N/A,#N/A,FALSE,"SumG";#N/A,#N/A,FALSE,"ElecG";#N/A,#N/A,FALSE,"MechG";#N/A,#N/A,FALSE,"GeotG";#N/A,#N/A,FALSE,"PrcsG";#N/A,#N/A,FALSE,"TunnG";#N/A,#N/A,FALSE,"CivlG";#N/A,#N/A,FALSE,"NtwkG";#N/A,#N/A,FALSE,"EstgG";#N/A,#N/A,FALSE,"PEngG"}</definedName>
    <definedName name="gg" hidden="1">{#N/A,#N/A,TRUE,"COVER";#N/A,#N/A,TRUE,"DETAILS";#N/A,#N/A,TRUE,"SUMMARY";#N/A,#N/A,TRUE,"EXP MON";#N/A,#N/A,TRUE,"APPENDIX A";#N/A,#N/A,TRUE,"APPENDIX B";#N/A,#N/A,TRUE,"APPENDIX C";#N/A,#N/A,TRUE,"APPENDIX D";#N/A,#N/A,TRUE,"APPENDIX E";#N/A,#N/A,TRUE,"APPENDIX F";#N/A,#N/A,TRUE,"APPENDIX G"}</definedName>
    <definedName name="ggg"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gggs"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gğıieau" hidden="1">{#VALUE!,#N/A,FALSE,0;#N/A,#N/A,FALSE,0;#N/A,#N/A,FALSE,0;#N/A,#N/A,FALSE,0;#N/A,#N/A,FALSE,0;#N/A,#N/A,FALSE,0;#N/A,#N/A,FALSE,0;#N/A,#N/A,FALSE,0;#N/A,#N/A,FALSE,0;#N/A,#N/A,FALSE,0}</definedName>
    <definedName name="ggreen" hidden="1">{#N/A,#N/A,FALSE,"Extension Title";#N/A,#N/A,FALSE,"Extensions Main";#N/A,#N/A,FALSE,"Christchurst";#N/A,#N/A,FALSE,"Larkfield Extension";#N/A,#N/A,FALSE,"Taunton";#N/A,#N/A,FALSE,"Farlington";#N/A,#N/A,FALSE,"Sidney Street";#N/A,#N/A,FALSE,"Tamworth";#N/A,#N/A,FALSE,"New Build Main"}</definedName>
    <definedName name="gh" hidden="1">{#N/A,#N/A,TRUE,"COVER";#N/A,#N/A,TRUE,"DETAILS";#N/A,#N/A,TRUE,"SUMMARY";#N/A,#N/A,TRUE,"EXP MON";#N/A,#N/A,TRUE,"APPENDIX A";#N/A,#N/A,TRUE,"APPENDIX B";#N/A,#N/A,TRUE,"APPENDIX C";#N/A,#N/A,TRUE,"APPENDIX D";#N/A,#N/A,TRUE,"APPENDIX E";#N/A,#N/A,TRUE,"APPENDIX F";#N/A,#N/A,TRUE,"APPENDIX G"}</definedName>
    <definedName name="ghd" hidden="1">{#N/A,#N/A,FALSE,"Aging Summary";#N/A,#N/A,FALSE,"Ratio Analysis";#N/A,#N/A,FALSE,"Test 120 Day Accts";#N/A,#N/A,FALSE,"Tickmarks"}</definedName>
    <definedName name="ghfghfgh" hidden="1">{#VALUE!,#N/A,FALSE,0;#N/A,#N/A,FALSE,0;#N/A,#N/A,FALSE,0;#N/A,#N/A,FALSE,0;#N/A,#N/A,FALSE,0;#N/A,#N/A,FALSE,0;#N/A,#N/A,FALSE,0;#N/A,#N/A,FALSE,0}</definedName>
    <definedName name="GHGFHGFH" hidden="1">{#VALUE!,#N/A,FALSE,0;#N/A,#N/A,FALSE,0;#N/A,#N/A,FALSE,0;#N/A,#N/A,FALSE,0;#N/A,#N/A,FALSE,0;#N/A,#N/A,FALSE,0;#N/A,#N/A,FALSE,0;#N/A,#N/A,FALSE,0;#N/A,#N/A,FALSE,0;#N/A,#N/A,FALSE,0}</definedName>
    <definedName name="ghggg" hidden="1">{#N/A,#N/A,FALSE,"SumG";#N/A,#N/A,FALSE,"ElecG";#N/A,#N/A,FALSE,"MechG";#N/A,#N/A,FALSE,"GeotG";#N/A,#N/A,FALSE,"PrcsG";#N/A,#N/A,FALSE,"TunnG";#N/A,#N/A,FALSE,"CivlG";#N/A,#N/A,FALSE,"NtwkG";#N/A,#N/A,FALSE,"EstgG";#N/A,#N/A,FALSE,"PEngG"}</definedName>
    <definedName name="ghggh" hidden="1">{"konoplin - Личное представление",#N/A,TRUE,"ФинПлан_1кв";"konoplin - Личное представление",#N/A,TRUE,"ФинПлан_2кв"}</definedName>
    <definedName name="ghngfn" hidden="1">{"suhaznesi1icmal",#N/A,FALSE,"shicm";"suhaznesi2icmal",#N/A,FALSE,"shicm";"suhaznesi3icmal",#N/A,FALSE,"shicm"}</definedName>
    <definedName name="ghyt" hidden="1">{#N/A,#N/A,FALSE,"SUBS";#N/A,#N/A,FALSE,"SUPERS";#N/A,#N/A,FALSE,"FINISHES";#N/A,#N/A,FALSE,"FITTINGS";#N/A,#N/A,FALSE,"SERVICES";#N/A,#N/A,FALSE,"SITEWORKS"}</definedName>
    <definedName name="ğı" hidden="1">{#N/A,#N/A,FALSE,"imalat_keşif";#N/A,#N/A,FALSE,"imalat_seviye";#N/A,#N/A,FALSE,"141";#N/A,#N/A,FALSE,"142";#N/A,#N/A,FALSE,"143";#N/A,#N/A,FALSE,"144";#N/A,#N/A,FALSE,"145";#N/A,#N/A,FALSE,"146";#N/A,#N/A,FALSE,"147";#N/A,#N/A,FALSE,"148";#N/A,#N/A,FALSE,"149"}</definedName>
    <definedName name="gk" hidden="1">{#N/A,#N/A,TRUE,"COVER";#N/A,#N/A,TRUE,"DETAILS";#N/A,#N/A,TRUE,"SUMMARY";#N/A,#N/A,TRUE,"EXP MON";#N/A,#N/A,TRUE,"APPENDIX A";#N/A,#N/A,TRUE,"APPENDIX B";#N/A,#N/A,TRUE,"APPENDIX C";#N/A,#N/A,TRUE,"APPENDIX D";#N/A,#N/A,TRUE,"APPENDIX E";#N/A,#N/A,TRUE,"APPENDIX F";#N/A,#N/A,TRUE,"APPENDIX G"}</definedName>
    <definedName name="gmo" hidden="1">{#N/A,#N/A,FALSE,"SumD";#N/A,#N/A,FALSE,"ElecD";#N/A,#N/A,FALSE,"MechD";#N/A,#N/A,FALSE,"GeotD";#N/A,#N/A,FALSE,"PrcsD";#N/A,#N/A,FALSE,"TunnD";#N/A,#N/A,FALSE,"CivlD";#N/A,#N/A,FALSE,"NtwkD";#N/A,#N/A,FALSE,"EstgD";#N/A,#N/A,FALSE,"PEngD"}</definedName>
    <definedName name="gregr" hidden="1">{#N/A,#N/A,FALSE,"SUMMARY 4a";#N/A,#N/A,FALSE,"GBA 4b";#N/A,#N/A,FALSE,"TENANT 4c";#N/A,#N/A,FALSE,"BUDGET DETAIL";#N/A,#N/A,FALSE,"PRO FORMA"}</definedName>
    <definedName name="GRWG" hidden="1">{#N/A,#N/A,FALSE,"SUMMARY 4a";#N/A,#N/A,FALSE,"GBA 4b";#N/A,#N/A,FALSE,"TENANT 4c";#N/A,#N/A,FALSE,"BUDGET DETAIL";#N/A,#N/A,FALSE,"PRO FORMA"}</definedName>
    <definedName name="ğşç" hidden="1">{"isalehattı1icmal",#N/A,FALSE,"ihicm";"isalehattı2icmal",#N/A,FALSE,"ihicm";"isalehattı3icmal",#N/A,FALSE,"ihicm";"isalehattı4icmal",#N/A,FALSE,"ihicm";"isalehattı5icmal",#N/A,FALSE,"ihicm";"isalehattı6icmal",#N/A,FALSE,"ihicm";"isalehattı7icmal",#N/A,FALSE,"ihicm";"isalehattı8icmal",#N/A,FALSE,"ihicm";"isalehattı9icmal",#N/A,FALSE,"ihicm";"isalehattı10icmal",#N/A,FALSE,"ihicm"}</definedName>
    <definedName name="gsdgsg" hidden="1">{#N/A,#N/A,FALSE,"TELEFON"}</definedName>
    <definedName name="gsdgtgh" hidden="1">{"sheet1",#N/A,FALSE,"easheet";"sheet2a",#N/A,FALSE,"easheet";"sheet2b",#N/A,FALSE,"easheet";"sheet3",#N/A,FALSE,"easheet"}</definedName>
    <definedName name="gt" hidden="1">{#N/A,#N/A,FALSE,"ihz. icmal";#N/A,#N/A,FALSE,"avans";#N/A,#N/A,FALSE,"mal_FF_icm";#N/A,#N/A,FALSE,"fat_ihz";#N/A,#N/A,FALSE,"söz_fiy_fark";#N/A,#N/A,FALSE,"kap2"}</definedName>
    <definedName name="ğüğopğp" hidden="1">{#VALUE!,#N/A,FALSE,0;#N/A,#N/A,FALSE,0;#N/A,#N/A,FALSE,0;#N/A,#N/A,FALSE,0;#N/A,#N/A,FALSE,0;#N/A,#N/A,FALSE,0;#N/A,#N/A,FALSE,0;#N/A,#N/A,FALSE,0;#N/A,#N/A,FALSE,0;#N/A,#N/A,FALSE,0;#N/A,#N/A,FALSE,0;#N/A,#N/A,FALSE,0;#N/A,#N/A,FALSE,0;#N/A,#N/A,FALSE,0;#N/A,#N/A,FALSE,0;#N/A,#N/A,FALSE,0;#N/A,#N/A,FALSE,0;#N/A,#N/A,FALSE,0;#N/A,#N/A,FALSE,0;#N/A,#N/A,FALSE,0;#N/A,#N/A,FALSE,0;#N/A,#N/A,FALSE,0}</definedName>
    <definedName name="GUUUG"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gwag"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hans"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harlow" hidden="1">{#N/A,#N/A,FALSE,"Extension Title";#N/A,#N/A,FALSE,"Extensions Main";#N/A,#N/A,FALSE,"Christchurst";#N/A,#N/A,FALSE,"Larkfield Extension";#N/A,#N/A,FALSE,"Taunton";#N/A,#N/A,FALSE,"Farlington";#N/A,#N/A,FALSE,"Sidney Street";#N/A,#N/A,FALSE,"Tamworth";#N/A,#N/A,FALSE,"New Build Main"}</definedName>
    <definedName name="Harpenden" hidden="1">{#N/A,#N/A,FALSE,"Extension Title";#N/A,#N/A,FALSE,"Extensions Main";#N/A,#N/A,FALSE,"Christchurst";#N/A,#N/A,FALSE,"Larkfield Extension";#N/A,#N/A,FALSE,"Taunton";#N/A,#N/A,FALSE,"Farlington";#N/A,#N/A,FALSE,"Sidney Street";#N/A,#N/A,FALSE,"Tamworth";#N/A,#N/A,FALSE,"New Build Main"}</definedName>
    <definedName name="HAVUZ" hidden="1">{"'KABA MALZEME'!$B$5:$G$101","'KABA MALZEME'!$B$5:$G$101"}</definedName>
    <definedName name="Hayes" hidden="1">{#N/A,#N/A,FALSE,"Extension Title";#N/A,#N/A,FALSE,"Extensions Main";#N/A,#N/A,FALSE,"Christchurst";#N/A,#N/A,FALSE,"Larkfield Extension";#N/A,#N/A,FALSE,"Taunton";#N/A,#N/A,FALSE,"Farlington";#N/A,#N/A,FALSE,"Sidney Street";#N/A,#N/A,FALSE,"Tamworth";#N/A,#N/A,FALSE,"New Build Main"}</definedName>
    <definedName name="haziran2006">'[10]TABLO-3'!$B$4:$B$4</definedName>
    <definedName name="hdfyftrt" hidden="1">{"sheet1",#N/A,FALSE,"easheet";"sheet2a",#N/A,FALSE,"easheet";"sheet2b",#N/A,FALSE,"easheet";"sheet3",#N/A,FALSE,"easheet"}</definedName>
    <definedName name="henry" hidden="1">{"offequipsch",#N/A,FALSE,"GTC_Schedule";"onconstsch",#N/A,FALSE,"GTC_Schedule";"techsch",#N/A,FALSE,"GTC_Schedule";"totsch",#N/A,FALSE,"GTC_Schedule"}</definedName>
    <definedName name="hfrytr" hidden="1">{"offequipsch",#N/A,FALSE,"GTC_Schedule";"onconstsch",#N/A,FALSE,"GTC_Schedule";"techsch",#N/A,FALSE,"GTC_Schedule";"totsch",#N/A,FALSE,"GTC_Schedule"}</definedName>
    <definedName name="hgdtgd" hidden="1">{"'РП (2)'!$A$5:$S$150"}</definedName>
    <definedName name="hgf" hidden="1">{#N/A,#N/A,FALSE,"Extension Title";#N/A,#N/A,FALSE,"Extensions Main";#N/A,#N/A,FALSE,"Christchurst";#N/A,#N/A,FALSE,"Larkfield Extension";#N/A,#N/A,FALSE,"Taunton";#N/A,#N/A,FALSE,"Farlington";#N/A,#N/A,FALSE,"Sidney Street";#N/A,#N/A,FALSE,"Tamworth";#N/A,#N/A,FALSE,"New Build Main"}</definedName>
    <definedName name="hgfhfgh" hidden="1">{#VALUE!,#N/A,FALSE,0;#N/A,#N/A,FALSE,0;#N/A,#N/A,FALSE,0;#N/A,#N/A,FALSE,0;#N/A,#N/A,FALSE,0;#N/A,#N/A,FALSE,0;#N/A,#N/A,FALSE,0;#N/A,#N/A,FALSE,0;#N/A,#N/A,FALSE,0;#N/A,#N/A,FALSE,0;#N/A,#N/A,FALSE,0;#N/A,#N/A,FALSE,0}</definedName>
    <definedName name="hh" hidden="1">{#N/A,#N/A,FALSE,"10.10";#N/A,#N/A,FALSE,"10.11";#N/A,#N/A,FALSE,"10.12";#N/A,#N/A,FALSE,"10.21";#N/A,#N/A,FALSE,"10.22";#N/A,#N/A,FALSE,"10.23";#N/A,#N/A,FALSE,"10.24";#N/A,#N/A,FALSE,"10.25";#N/A,#N/A,FALSE,"10.26";#N/A,#N/A,FALSE,"10.27";#N/A,#N/A,FALSE,"10.28";#N/A,#N/A,FALSE,"10.29";#N/A,#N/A,FALSE,"10.30";#N/A,#N/A,FALSE,"10.31";#N/A,#N/A,FALSE,"10.32";#N/A,#N/A,FALSE,"10.33";#N/A,#N/A,FALSE,"10.34";#N/A,#N/A,FALSE,"10.35";#N/A,#N/A,FALSE,"10.36";#N/A,#N/A,FALSE,"10.37"}</definedName>
    <definedName name="hi" hidden="1">{#N/A,#N/A,FALSE,"parsel_atıksu_icmal";#N/A,#N/A,FALSE,"parsel_atıksu 236";#N/A,#N/A,FALSE,"parsel_atıksu 238";#N/A,#N/A,FALSE,"parsel_atıksu 244";#N/A,#N/A,FALSE,"parsel_atıksu 245";#N/A,#N/A,FALSE,"parsel_atıksu 246"}</definedName>
    <definedName name="hilmi" hidden="1">{#N/A,#N/A,FALSE,"2 Nolu Hak.";#N/A,#N/A,FALSE,"3 Nolu Hak.";#N/A,#N/A,FALSE,"4 Nolu Hak. ";#N/A,#N/A,FALSE,"5 Nolu Hak.";#N/A,#N/A,FALSE,"6 Nolu Hak.";#N/A,#N/A,FALSE,"7 Nolu Hak. ";#N/A,#N/A,FALSE,"8 Nolu Hak.";#N/A,#N/A,FALSE,"TESBİT";#N/A,#N/A,FALSE,"9 Nolu Hak.";#N/A,#N/A,FALSE,"10 Nolu Hak.";#N/A,#N/A,FALSE,"11 Nolu Hak.";#N/A,#N/A,FALSE,"12 Nolu Hak.";#N/A,#N/A,FALSE,"Fiyat Farkı İcm.";#N/A,#N/A,FALSE,"Demir Mik.";#N/A,#N/A,FALSE,"Demir Fiy.Farkı";#N/A,#N/A,FALSE,"Çim.Mik. ";#N/A,#N/A,FALSE,"Çim.Fiy.Farkı";#N/A,#N/A,FALSE," Akar.Mik.";#N/A,#N/A,FALSE,".Akar.Fiy.Farkı";#N/A,#N/A,FALSE,"MFFE.MİK.";#N/A,#N/A,FALSE,"Birim  miktarlar(1)";#N/A,#N/A,FALSE,"Birim  miktarlar (2)";#N/A,#N/A,FALSE,"Birim  miktarlar (3)";#N/A,#N/A,FALSE,"Birim  miktarlar (4)";#N/A,#N/A,FALSE,"Birim  miktarlar (5)";#N/A,#N/A,FALSE,"Birim  miktarlar (6)";#N/A,#N/A,FALSE,"Birim  miktarlar (7)";#N/A,#N/A,FALSE,"Birim  miktarlar (8)";#N/A,#N/A,FALSE,"Birim  miktarlar (9)";#N/A,#N/A,FALSE,"Birim  miktarlar (10)";#N/A,#N/A,FALSE,"Birim  miktarlar (11)"}</definedName>
    <definedName name="hım"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hj" hidden="1">{"isalehattı1icmal",#N/A,FALSE,"ihicm";"isalehattı2icmal",#N/A,FALSE,"ihicm";"isalehattı3icmal",#N/A,FALSE,"ihicm";"isalehattı4icmal",#N/A,FALSE,"ihicm";"isalehattı5icmal",#N/A,FALSE,"ihicm";"isalehattı6icmal",#N/A,FALSE,"ihicm";"isalehattı7icmal",#N/A,FALSE,"ihicm";"isalehattı8icmal",#N/A,FALSE,"ihicm";"isalehattı9icmal",#N/A,FALSE,"ihicm";"isalehattı10icmal",#N/A,FALSE,"ihicm"}</definedName>
    <definedName name="hjg" hidden="1">{"konoplin - Личное представление",#N/A,TRUE,"ФинПлан_1кв";"konoplin - Личное представление",#N/A,TRUE,"ФинПлан_2кв"}</definedName>
    <definedName name="HJGHJFG" hidden="1">{#VALUE!,#N/A,FALSE,0;#N/A,#N/A,FALSE,0;#N/A,#N/A,FALSE,0;#N/A,#N/A,FALSE,0;#N/A,#N/A,FALSE,0;#N/A,#N/A,FALSE,0;#N/A,#N/A,FALSE,0;#N/A,#N/A,FALSE,0;#N/A,#N/A,FALSE,0;#N/A,#N/A,FALSE,0;#N/A,#N/A,FALSE,0;#N/A,#N/A,FALSE,0}</definedName>
    <definedName name="HJGHJHJ" hidden="1">{#VALUE!,#N/A,TRUE,0;#N/A,#N/A,TRUE,0;#N/A,#N/A,TRUE,0;#N/A,#N/A,TRUE,0;#N/A,#N/A,TRUE,0;#N/A,#N/A,TRUE,0;#N/A,#N/A,TRUE,0}</definedName>
    <definedName name="hjhjjhk" hidden="1">{#VALUE!,#N/A,FALSE,0;#N/A,#N/A,FALSE,0;#N/A,#N/A,FALSE,0;#N/A,#N/A,FALSE,0;#N/A,#N/A,FALSE,0;#N/A,#N/A,FALSE,0;#N/A,#N/A,FALSE,0;#N/A,#N/A,FALSE,0;#N/A,#N/A,FALSE,0;#N/A,#N/A,FALSE,0;#N/A,#N/A,FALSE,0;#N/A,#N/A,FALSE,0}</definedName>
    <definedName name="hjj" hidden="1">{"glc1",#N/A,FALSE,"GLC";"glc2",#N/A,FALSE,"GLC";"glc3",#N/A,FALSE,"GLC";"glc4",#N/A,FALSE,"GLC";"glc5",#N/A,FALSE,"GLC"}</definedName>
    <definedName name="hjtfhr" hidden="1">{"offequipsch",#N/A,FALSE,"GTC_Schedule";"onconstsch",#N/A,FALSE,"GTC_Schedule";"techsch",#N/A,FALSE,"GTC_Schedule";"totsch",#N/A,FALSE,"GTC_Schedule"}</definedName>
    <definedName name="hjuu" hidden="1">{#N/A,#N/A,FALSE,"kal_iç_ihz";#N/A,#N/A,FALSE,"kal_iç_er";#N/A,#N/A,FALSE,"kal_iç_tut"}</definedName>
    <definedName name="hkjhkj"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HÖ" hidden="1">{#N/A,#N/A,FALSE,"Birim  miktarlar(1)";#N/A,#N/A,FALSE,"Birim  miktarlar (2)";#N/A,#N/A,FALSE,"Birim  miktarlar (3)";#N/A,#N/A,FALSE,"Birim  miktarlar (4)";#N/A,#N/A,FALSE,"Birim  miktarlar (5)";#N/A,#N/A,FALSE,"Birim  miktarlar (6)";#N/A,#N/A,FALSE,"Birim  miktarlar (7)";#N/A,#N/A,FALSE,"Birim  miktarlar (8)";#N/A,#N/A,FALSE,"Birim  miktarlar (9)";#N/A,#N/A,FALSE,"Birim  miktarlar (10)"}</definedName>
    <definedName name="Horsham" hidden="1">{#N/A,#N/A,FALSE,"Extension Title";#N/A,#N/A,FALSE,"Extensions Main";#N/A,#N/A,FALSE,"Christchurst";#N/A,#N/A,FALSE,"Larkfield Extension";#N/A,#N/A,FALSE,"Taunton";#N/A,#N/A,FALSE,"Farlington";#N/A,#N/A,FALSE,"Sidney Street";#N/A,#N/A,FALSE,"Tamworth";#N/A,#N/A,FALSE,"New Build Main"}</definedName>
    <definedName name="hry" hidden="1">{"sheet1",#N/A,FALSE,"easheet";"sheet2a",#N/A,FALSE,"easheet";"sheet2b",#N/A,FALSE,"easheet";"sheet3",#N/A,FALSE,"easheet"}</definedName>
    <definedName name="HTLM" hidden="1">{"'РП (2)'!$A$5:$S$150"}</definedName>
    <definedName name="HTML_C" hidden="1">{"'Sheet1'!$A$12:$K$107"}</definedName>
    <definedName name="HTML_CodePage" hidden="1">9</definedName>
    <definedName name="HTML_Control" hidden="1">{"'Break down'!$A$4"}</definedName>
    <definedName name="HTML_Control1" hidden="1">{"'Sheet1'!$A$1:$X$25"}</definedName>
    <definedName name="HTML_Description" hidden="1">""</definedName>
    <definedName name="HTML_Email" hidden="1">""</definedName>
    <definedName name="HTML_Header" hidden="1">"Break down"</definedName>
    <definedName name="HTML_LastUpdate" hidden="1">"6/7/98"</definedName>
    <definedName name="HTML_LineAfter" hidden="1">FALSE</definedName>
    <definedName name="HTML_LineBefore" hidden="1">FALSE</definedName>
    <definedName name="HTML_Name" hidden="1">"PAUL MATHEW"</definedName>
    <definedName name="HTML_OBDlg2" hidden="1">TRUE</definedName>
    <definedName name="HTML_OBDlg3" hidden="1">TRUE</definedName>
    <definedName name="HTML_OBDlg4" hidden="1">TRUE</definedName>
    <definedName name="HTML_OS" hidden="1">0</definedName>
    <definedName name="HTML_PathFile" hidden="1">"C:\WINDOWS\MSAPPS\MyHTML.htm"</definedName>
    <definedName name="HTML_PathFileMac" hidden="1">"Macintosh HD:HomePageStuff:New_Home_Page:datafile:histret.html"</definedName>
    <definedName name="HTML_PathTemplate" hidden="1">"\\INETSRV\alex\thankyou.htm"</definedName>
    <definedName name="HTML_Title" hidden="1">"Break_down"</definedName>
    <definedName name="HTML1_1" hidden="1">"[ReturnsHistorical]Sheet1!$A$1:$D$77"</definedName>
    <definedName name="HTML1_10" hidden="1">""</definedName>
    <definedName name="HTML1_11" hidden="1">1</definedName>
    <definedName name="HTML1_12" hidden="1">"Zip 100:New_Home_Page:datafile:histret.html"</definedName>
    <definedName name="HTML1_2" hidden="1">1</definedName>
    <definedName name="HTML1_3" hidden="1">"ReturnsHistorical"</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Count" hidden="1">2</definedName>
    <definedName name="hty" hidden="1">{"offequipsch",#N/A,FALSE,"GTC_Schedule";"onconstsch",#N/A,FALSE,"GTC_Schedule";"techsch",#N/A,FALSE,"GTC_Schedule";"totsch",#N/A,FALSE,"GTC_Schedule"}</definedName>
    <definedName name="hy" hidden="1">{"trafo1icmal",#N/A,FALSE,"trafoicmal";"trafo2icmal",#N/A,FALSE,"trafoicmal"}</definedName>
    <definedName name="Hyperion" hidden="1">{#N/A,#N/A,TRUE,"Prog. Overview Strategic Input";#N/A,#N/A,TRUE,"Program Overview Financials";#N/A,#N/A,TRUE,"Technology Summary Input";#N/A,#N/A,TRUE,"Mkt &amp; Sales Summary Input";#N/A,#N/A,TRUE,"Delivery Summary Input";#N/A,#N/A,TRUE,"Revenue Assump Input";#N/A,#N/A,TRUE,"Financial Summary"}</definedName>
    <definedName name="i" hidden="1">{#N/A,#N/A,TRUE,"COVER";#N/A,#N/A,TRUE,"DETAILS";#N/A,#N/A,TRUE,"SUMMARY";#N/A,#N/A,TRUE,"EXP MON";#N/A,#N/A,TRUE,"APPENDIX A";#N/A,#N/A,TRUE,"APPENDIX B";#N/A,#N/A,TRUE,"APPENDIX C";#N/A,#N/A,TRUE,"APPENDIX D";#N/A,#N/A,TRUE,"APPENDIX E";#N/A,#N/A,TRUE,"APPENDIX F";#N/A,#N/A,TRUE,"APPENDIX G"}</definedName>
    <definedName name="ı" hidden="1">{"taşkınsuyu1fiyat",#N/A,FALSE,"tsfiyat"}</definedName>
    <definedName name="iCMAL" hidden="1">{"'KABA MALZEME'!$B$5:$G$101","'KABA MALZEME'!$B$5:$G$101"}</definedName>
    <definedName name="ieatkakieaie"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ieaueai" hidden="1">{#N/A,#N/A,FALSE,"kal_iç_ihz";#N/A,#N/A,FALSE,"kal_iç_er";#N/A,#N/A,FALSE,"kal_iç_tut"}</definedName>
    <definedName name="ieaüieaüüı" hidden="1">{#N/A,#N/A,FALSE,"imalat_kesif";#N/A,#N/A,FALSE,"imalat_seviye";#N/A,#N/A,FALSE,"141";#N/A,#N/A,FALSE,"142";#N/A,#N/A,FALSE,"143";#N/A,#N/A,FALSE,"144";#N/A,#N/A,FALSE,"145";#N/A,#N/A,FALSE,"146";#N/A,#N/A,FALSE,"147";#N/A,#N/A,FALSE,"148";#N/A,#N/A,FALSE,"149"}</definedName>
    <definedName name="iekipman">1.15</definedName>
    <definedName name="iğ" hidden="1">{#N/A,#N/A,FALSE,"avans";#N/A,#N/A,FALSE,"teminat_mektubu";#N/A,#N/A,FALSE,"ihz. icmal";#N/A,#N/A,FALSE,"söz_fiy_fark";#N/A,#N/A,FALSE,"kap2";#N/A,#N/A,FALSE,"mal_FF_icm";#N/A,#N/A,FALSE,"kap1"}</definedName>
    <definedName name="iggk">1.83</definedName>
    <definedName name="ih" hidden="1">{#N/A,#N/A,FALSE,"HAK.İCMAL";#N/A,#N/A,FALSE,"İCMAL";#N/A,#N/A,FALSE,"İML.İCMAL";#N/A,#N/A,FALSE,"C 2";#N/A,#N/A,FALSE,"C 1";#N/A,#N/A,FALSE,"BK2";#N/A,#N/A,FALSE,"BK1";#N/A,#N/A,FALSE,"B 2";#N/A,#N/A,FALSE,"B 1";#N/A,#N/A,FALSE,"A 2";#N/A,#N/A,FALSE,"M.T.İHZ.Ş.İ.2";#N/A,#N/A,FALSE,"A 1";#N/A,#N/A,FALSE,"İHZ.İCMAL";#N/A,#N/A,FALSE,"M.T.İHZ.Ş.İ.";#N/A,#N/A,FALSE,"K.T.İHZ.Ş.İ.";#N/A,#N/A,FALSE,"S.T.İHZ.Ş.İ.";#N/A,#N/A,FALSE,"İHZ.KES.";#N/A,#N/A,FALSE,"İ.İHZ.Ş.İ.";#N/A,#N/A,FALSE,"İhz.Erime";#N/A,#N/A,FALSE,"F.F.İCMAL"}</definedName>
    <definedName name="ihjhf" hidden="1">{"'РП (2)'!$A$5:$S$150"}</definedName>
    <definedName name="iii"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İIPŞYK" hidden="1">{"'Cash Requirements 5F '!$A$1:$AC$48"}</definedName>
    <definedName name="ııuu" hidden="1">{#N/A,#N/A,FALSE,"kal_iç_ihz";#N/A,#N/A,FALSE,"kal_iç_er";#N/A,#N/A,FALSE,"kal_iç_tut"}</definedName>
    <definedName name="ıjn" hidden="1">{"taşkınsuyu1icmal",#N/A,FALSE,"tsicm";"taşkınsuyu2icmal",#N/A,FALSE,"tsicm"}</definedName>
    <definedName name="ıkl" hidden="1">{#N/A,#N/A,FALSE,"ihz. icmal";#N/A,#N/A,FALSE,"avans";#N/A,#N/A,FALSE,"mal_FF_icm";#N/A,#N/A,FALSE,"fat_ihz";#N/A,#N/A,FALSE,"söz_fiy_fark";#N/A,#N/A,FALSE,"kap2"}</definedName>
    <definedName name="ıkö" hidden="1">{"trafo1fiyat",#N/A,FALSE,"trafofiyat"}</definedName>
    <definedName name="İMTA" hidden="1">{#N/A,#N/A,FALSE,"parsel_atıksu_icmal";#N/A,#N/A,FALSE,"parsel_atıksu 236";#N/A,#N/A,FALSE,"parsel_atıksu 238";#N/A,#N/A,FALSE,"parsel_atıksu 244";#N/A,#N/A,FALSE,"parsel_atıksu 245";#N/A,#N/A,FALSE,"parsel_atıksu 246"}</definedName>
    <definedName name="İNCE"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INRGR" hidden="1">{#N/A,#N/A,TRUE,"COY TOTAL";#N/A,#N/A,TRUE,"3RD TRAIN EXP SUM";#N/A,#N/A,TRUE,"1173-LAGOS CO-ORD 3RD TRAIN EXP";#N/A,#N/A,TRUE,"3301-RET 3RD TRAIN EXP";#N/A,#N/A,TRUE,"3302-CONTEAM 3RD TRAIN EXP ";#N/A,#N/A,TRUE,"3303-PD 3RD TRAIN EXP";#N/A,#N/A,TRUE,"3304-START-UP-TEAM-3RD TRAIN ";#N/A,#N/A,TRUE,"1171-ECO";#N/A,#N/A,TRUE,"Fin Team-1174";#N/A,#N/A,TRUE,"HO TOTAL";#N/A,#N/A,TRUE,"1100-MD-SUM";#N/A,#N/A,TRUE,"1131-MD";#N/A,#N/A,TRUE,"1141-LG";#N/A,#N/A,TRUE,"1151-CPL";#N/A,#N/A,TRUE,"1161-LONDON OFFICE";#N/A,#N/A,TRUE,"1181-IAU";#N/A,#N/A,TRUE,"1400-DD SUM";#N/A,#N/A,TRUE,"1401-DD's OFFICE";#N/A,#N/A,TRUE,"1411-TAU";#N/A,#N/A,TRUE,"1421-ABUJA OFFICE";#N/A,#N/A,TRUE,"1500-CM-SUM";#N/A,#N/A,TRUE,"1501-CM's OFFICE";#N/A,#N/A,TRUE,"1502-CMM";#N/A,#N/A,TRUE,"1503-CMS";#N/A,#N/A,TRUE,"2100-HR SUM";#N/A,#N/A,TRUE,"2101-HR's OFFICE";#N/A,#N/A,TRUE,"2111-HRP";#N/A,#N/A,TRUE,"2121-HRA";#N/A,#N/A,TRUE,"2131-HRD";#N/A,#N/A,TRUE,"2300-FN-SUM";#N/A,#N/A,TRUE,"2301-FN's OFFICE";#N/A,#N/A,TRUE,"2311-FNC";#N/A,#N/A,TRUE,"2321-FNT";#N/A,#N/A,TRUE,"2331-FNI";#N/A,#N/A,TRUE,"2500-PAG-SUM";#N/A,#N/A,TRUE,"2501-GM's OFFICE";#N/A,#N/A,TRUE,"2511-PR";#N/A,#N/A,TRUE,"4000-PD SUM";#N/A,#N/A,TRUE,"GM PROD SUM";#N/A,#N/A,TRUE,"4001-GMPD's OFFICE";#N/A,#N/A,TRUE,"4011-PQM";#N/A,#N/A,TRUE,"4021-PFS";#N/A,#N/A,TRUE,"4031-PAF";#N/A,#N/A,TRUE,"4041-PC";#N/A,#N/A,TRUE,"4051-CR";#N/A,#N/A,TRUE,"4100-OP-SUM";#N/A,#N/A,TRUE,"4101-PO";#N/A,#N/A,TRUE,"4111-POL";#N/A,#N/A,TRUE,"4121-POU";#N/A,#N/A,TRUE,"4131-POT";#N/A,#N/A,TRUE,"4141-POM";#N/A,#N/A,TRUE,"4151-POG";#N/A,#N/A,TRUE,"4200-PE-SUM";#N/A,#N/A,TRUE,"4201-PE";#N/A,#N/A,TRUE,"4211-PEM";#N/A,#N/A,TRUE,"4221-PEQ";#N/A,#N/A,TRUE,"4231-PEE";#N/A,#N/A,TRUE,"4241-PEC";#N/A,#N/A,TRUE,"4251-PEO";#N/A,#N/A,TRUE,"4261-PEP";#N/A,#N/A,TRUE,"4271-PEI";#N/A,#N/A,TRUE,"4281-PES";#N/A,#N/A,TRUE,"4301-PT";#N/A,#N/A,TRUE,"4400-PS-SUM";#N/A,#N/A,TRUE,"4401-PS";#N/A,#N/A,TRUE,"4431-PSE";#N/A,#N/A,TRUE,"4441-PSS";#N/A,#N/A,TRUE,"4451-PST";#N/A,#N/A,TRUE,"4461-PSL";#N/A,#N/A,TRUE,"4471-PSM"}</definedName>
    <definedName name="inv"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ıolıkjh" hidden="1">{"trafo1icmal",#N/A,FALSE,"trafoicmal";"trafo2icmal",#N/A,FALSE,"trafoicmal"}</definedName>
    <definedName name="iop" hidden="1">{#N/A,#N/A,TRUE,"COVER";#N/A,#N/A,TRUE,"DETAILS";#N/A,#N/A,TRUE,"SUMMARY";#N/A,#N/A,TRUE,"EXP MON";#N/A,#N/A,TRUE,"APPENDIX A";#N/A,#N/A,TRUE,"APPENDIX B";#N/A,#N/A,TRUE,"APPENDIX C";#N/A,#N/A,TRUE,"APPENDIX D";#N/A,#N/A,TRUE,"APPENDIX E";#N/A,#N/A,TRUE,"APPENDIX F";#N/A,#N/A,TRUE,"APPENDIX G"}</definedName>
    <definedName name="IOPIOPOPO" hidden="1">{#VALUE!,#N/A,FALSE,0;#N/A,#N/A,FALSE,0;#N/A,#N/A,FALSE,0;#N/A,#N/A,FALSE,0;#N/A,#N/A,FALSE,0;#N/A,#N/A,FALSE,0;#N/A,#N/A,FALSE,0}</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ENCY" hidden="1">"c8960"</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_UNUSED_UNUSED" hidden="1">"c8135"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CIQ" hidden="1">"c5068"</definedName>
    <definedName name="IQ_BV_OVER_SHARES" hidden="1">"c1349"</definedName>
    <definedName name="IQ_BV_SHARE" hidden="1">"c100"</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Y" hidden="1">"c102"</definedName>
    <definedName name="IQ_CAL_Y_EST" hidden="1">"c6797"</definedName>
    <definedName name="IQ_CAL_Y_EST_CIQ" hidden="1">"c6809"</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_UNUSED_UNUSED" hidden="1">"c8280"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ATERAL_TYPE" hidden="1">"c8954"</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_UNUSED_UNUSED" hidden="1">"c7947"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_UNUSED_UNUSED" hidden="1">"c8167"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COVERAGE_NET_CHARGE_OFFS_FDIC" hidden="1">"c6735"</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ACT_OR_EST_CIQ" hidden="1">"c4841"</definedName>
    <definedName name="IQ_EBIT_SBC_GW_ACT_OR_EST" hidden="1">"c4320"</definedName>
    <definedName name="IQ_EBIT_SBC_GW_ACT_OR_EST_CIQ" hidden="1">"c4845"</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XCL_SBC" hidden="1">"c3081"</definedName>
    <definedName name="IQ_EBITDA_HIGH_EST" hidden="1">"c370"</definedName>
    <definedName name="IQ_EBITDA_HIGH_EST_CIQ" hidden="1">"c3624"</definedName>
    <definedName name="IQ_EBITDA_HIGH_EST_REUT" hidden="1">"c3642"</definedName>
    <definedName name="IQ_EBITDA_INT" hidden="1">"c373"</definedName>
    <definedName name="IQ_EBITDA_LOW_EST" hidden="1">"c371"</definedName>
    <definedName name="IQ_EBITDA_LOW_EST_CIQ" hidden="1">"c3625"</definedName>
    <definedName name="IQ_EBITDA_LOW_EST_REUT" hidden="1">"c3643"</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NUM_EST" hidden="1">"c374"</definedName>
    <definedName name="IQ_EBITDA_NUM_EST_CIQ" hidden="1">"c3626"</definedName>
    <definedName name="IQ_EBITDA_NUM_EST_REUT" hidden="1">"c3644"</definedName>
    <definedName name="IQ_EBITDA_OVER_TOTAL_IE" hidden="1">"c1371"</definedName>
    <definedName name="IQ_EBITDA_SBC_ACT_OR_EST" hidden="1">"c4337"</definedName>
    <definedName name="IQ_EBITDA_SBC_ACT_OR_EST_CIQ" hidden="1">"c4862"</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ACT_OR_EST_CIQ" hidden="1">"c4875"</definedName>
    <definedName name="IQ_EBT_SBC_GW_ACT_OR_EST" hidden="1">"c4354"</definedName>
    <definedName name="IQ_EBT_SBC_GW_ACT_OR_EST_CIQ" hidden="1">"c4879"</definedName>
    <definedName name="IQ_EBT_SUBTOTAL_AP" hidden="1">"c8982"</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27" hidden="1">"c6927"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147" hidden="1">"c7147"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367" hidden="1">"c7367"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587" hidden="1">"c7587"</definedName>
    <definedName name="IQ_ECO_METRIC_7648_UNUSED_UNUSED_UNUSED" hidden="1">"c7648"</definedName>
    <definedName name="IQ_ECO_METRIC_7704" hidden="1">"c7704"</definedName>
    <definedName name="IQ_ECO_METRIC_7705_UNUSED_UNUSED_UNUSED" hidden="1">"c7705"</definedName>
    <definedName name="IQ_ECO_METRIC_7706" hidden="1">"c7706"</definedName>
    <definedName name="IQ_ECO_METRIC_7718" hidden="1">"c7718"</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07" hidden="1">"c7807"</definedName>
    <definedName name="IQ_ECO_METRIC_7811" hidden="1">"c7811"</definedName>
    <definedName name="IQ_ECO_METRIC_7868_UNUSED_UNUSED_UNUSED" hidden="1">"c7868"</definedName>
    <definedName name="IQ_ECO_METRIC_7873" hidden="1">"c7873"</definedName>
    <definedName name="IQ_ECO_METRIC_7924" hidden="1">"c7924"</definedName>
    <definedName name="IQ_ECO_METRIC_7925_UNUSED_UNUSED_UNUSED" hidden="1">"c7925"</definedName>
    <definedName name="IQ_ECO_METRIC_7926" hidden="1">"c7926"</definedName>
    <definedName name="IQ_ECO_METRIC_7938" hidden="1">"c7938"</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27" hidden="1">"c8027"</definedName>
    <definedName name="IQ_ECO_METRIC_8031" hidden="1">"c8031"</definedName>
    <definedName name="IQ_ECO_METRIC_8088_UNUSED_UNUSED_UNUSED" hidden="1">"c8088"</definedName>
    <definedName name="IQ_ECO_METRIC_8093" hidden="1">"c8093"</definedName>
    <definedName name="IQ_ECO_METRIC_8144" hidden="1">"c8144"</definedName>
    <definedName name="IQ_ECO_METRIC_8145_UNUSED_UNUSED_UNUSED" hidden="1">"c8145"</definedName>
    <definedName name="IQ_ECO_METRIC_8146" hidden="1">"c8146"</definedName>
    <definedName name="IQ_ECO_METRIC_8158" hidden="1">"c8158"</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247" hidden="1">"c8247"</definedName>
    <definedName name="IQ_ECO_METRIC_8251" hidden="1">"c8251"</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_UNUSED_UNUSED" hidden="1">"c8436"</definedName>
    <definedName name="IQ_ECO_METRIC_8437_UNUSED_UNUSED_UNUSED" hidden="1">"c8437"</definedName>
    <definedName name="IQ_ECO_METRIC_8467" hidden="1">"c8467"</definedName>
    <definedName name="IQ_ECO_METRIC_8471" hidden="1">"c8471"</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P" hidden="1">"c8880"</definedName>
    <definedName name="IQ_EPS_AP_ABS" hidden="1">"c8899"</definedName>
    <definedName name="IQ_EPS_EST" hidden="1">"c399"</definedName>
    <definedName name="IQ_EPS_EST_CIQ" hidden="1">"c4994"</definedName>
    <definedName name="IQ_EPS_EST_REUT" hidden="1">"c5453"</definedName>
    <definedName name="IQ_EPS_GW_ACT_OR_EST_CIQ" hidden="1">"c5066"</definedName>
    <definedName name="IQ_EPS_GW_EST" hidden="1">"c1737"</definedName>
    <definedName name="IQ_EPS_GW_EST_CIQ" hidden="1">"c4723"</definedName>
    <definedName name="IQ_EPS_GW_EST_REUT" hidden="1">"c5389"</definedName>
    <definedName name="IQ_EPS_GW_HIGH_EST" hidden="1">"c1739"</definedName>
    <definedName name="IQ_EPS_GW_HIGH_EST_CIQ" hidden="1">"c4725"</definedName>
    <definedName name="IQ_EPS_GW_HIGH_EST_REUT" hidden="1">"c5391"</definedName>
    <definedName name="IQ_EPS_GW_LOW_EST" hidden="1">"c1740"</definedName>
    <definedName name="IQ_EPS_GW_LOW_EST_CIQ" hidden="1">"c4726"</definedName>
    <definedName name="IQ_EPS_GW_LOW_EST_REUT" hidden="1">"c5392"</definedName>
    <definedName name="IQ_EPS_GW_MEDIAN_EST" hidden="1">"c1738"</definedName>
    <definedName name="IQ_EPS_GW_MEDIAN_EST_CIQ" hidden="1">"c4724"</definedName>
    <definedName name="IQ_EPS_GW_MEDIAN_EST_REUT" hidden="1">"c5390"</definedName>
    <definedName name="IQ_EPS_GW_NUM_EST" hidden="1">"c1741"</definedName>
    <definedName name="IQ_EPS_GW_NUM_EST_CIQ" hidden="1">"c4727"</definedName>
    <definedName name="IQ_EPS_GW_NUM_EST_REUT" hidden="1">"c5393"</definedName>
    <definedName name="IQ_EPS_GW_STDDEV_EST" hidden="1">"c1742"</definedName>
    <definedName name="IQ_EPS_GW_STDDEV_EST_CIQ" hidden="1">"c4728"</definedName>
    <definedName name="IQ_EPS_GW_STDDEV_EST_REUT" hidden="1">"c5394"</definedName>
    <definedName name="IQ_EPS_HIGH_EST" hidden="1">"c400"</definedName>
    <definedName name="IQ_EPS_HIGH_EST_CIQ" hidden="1">"c4995"</definedName>
    <definedName name="IQ_EPS_HIGH_EST_REUT" hidden="1">"c5454"</definedName>
    <definedName name="IQ_EPS_LOW_EST" hidden="1">"c401"</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 hidden="1">"c8918"</definedName>
    <definedName name="IQ_EPS_NAME_AP_ABS" hidden="1">"c8937"</definedName>
    <definedName name="IQ_EPS_NORM" hidden="1">"c1902"</definedName>
    <definedName name="IQ_EPS_NORM_EST" hidden="1">"c2226"</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REPORT_ACT_OR_EST_CIQ" hidden="1">"c5067"</definedName>
    <definedName name="IQ_EPS_REPORTED_EST" hidden="1">"c1744"</definedName>
    <definedName name="IQ_EPS_REPORTED_EST_CIQ" hidden="1">"c4730"</definedName>
    <definedName name="IQ_EPS_REPORTED_EST_REUT" hidden="1">"c5396"</definedName>
    <definedName name="IQ_EPS_REPORTED_HIGH_EST" hidden="1">"c1746"</definedName>
    <definedName name="IQ_EPS_REPORTED_HIGH_EST_CIQ" hidden="1">"c4732"</definedName>
    <definedName name="IQ_EPS_REPORTED_HIGH_EST_REUT" hidden="1">"c5398"</definedName>
    <definedName name="IQ_EPS_REPORTED_LOW_EST" hidden="1">"c1747"</definedName>
    <definedName name="IQ_EPS_REPORTED_LOW_EST_CIQ" hidden="1">"c4733"</definedName>
    <definedName name="IQ_EPS_REPORTED_LOW_EST_REUT" hidden="1">"c5399"</definedName>
    <definedName name="IQ_EPS_REPORTED_MEDIAN_EST" hidden="1">"c1745"</definedName>
    <definedName name="IQ_EPS_REPORTED_MEDIAN_EST_CIQ" hidden="1">"c4731"</definedName>
    <definedName name="IQ_EPS_REPORTED_MEDIAN_EST_REUT" hidden="1">"c5397"</definedName>
    <definedName name="IQ_EPS_REPORTED_NUM_EST" hidden="1">"c1748"</definedName>
    <definedName name="IQ_EPS_REPORTED_NUM_EST_CIQ" hidden="1">"c4734"</definedName>
    <definedName name="IQ_EPS_REPORTED_NUM_EST_REUT" hidden="1">"c5400"</definedName>
    <definedName name="IQ_EPS_REPORTED_STDDEV_EST" hidden="1">"c1749"</definedName>
    <definedName name="IQ_EPS_REPORTED_STDDEV_EST_CIQ" hidden="1">"c4735"</definedName>
    <definedName name="IQ_EPS_REPORTED_STDDEV_EST_REUT" hidden="1">"c5401"</definedName>
    <definedName name="IQ_EPS_SBC_ACT_OR_EST" hidden="1">"c4376"</definedName>
    <definedName name="IQ_EPS_SBC_ACT_OR_EST_CIQ" hidden="1">"c4901"</definedName>
    <definedName name="IQ_EPS_SBC_GW_ACT_OR_EST" hidden="1">"c4380"</definedName>
    <definedName name="IQ_EPS_SBC_GW_ACT_OR_EST_CIQ" hidden="1">"c4905"</definedName>
    <definedName name="IQ_EPS_STDDEV_EST" hidden="1">"c403"</definedName>
    <definedName name="IQ_EPS_STDDEV_EST_CIQ" hidden="1">"c4993"</definedName>
    <definedName name="IQ_EPS_STDDEV_EST_REUT" hidden="1">"c5452"</definedName>
    <definedName name="IQ_EQUITY_AFFIL" hidden="1">"c1451"</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EPS" hidden="1">"c1648"</definedName>
    <definedName name="IQ_EST_ACT_EPS_GW" hidden="1">"c1743"</definedName>
    <definedName name="IQ_EST_ACT_EPS_GW_CIQ" hidden="1">"c4729"</definedName>
    <definedName name="IQ_EST_ACT_EPS_GW_REUT" hidden="1">"c5395"</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EPS_DIFF" hidden="1">"c1864"</definedName>
    <definedName name="IQ_EST_EPS_GROWTH_1YR" hidden="1">"c1636"</definedName>
    <definedName name="IQ_EST_EPS_GROWTH_1YR_CIQ" hidden="1">"c3628"</definedName>
    <definedName name="IQ_EST_EPS_GROWTH_1YR_REUT" hidden="1">"c3646"</definedName>
    <definedName name="IQ_EST_EPS_GROWTH_5YR" hidden="1">"c1655"</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REUT" hidden="1">"c3633"</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DIFF_REUT" hidden="1">"c5429"</definedName>
    <definedName name="IQ_EST_EPS_GW_SURPRISE_PERCENT" hidden="1">"c1892"</definedName>
    <definedName name="IQ_EST_EPS_GW_SURPRISE_PERCENT_CIQ" hidden="1">"c4762"</definedName>
    <definedName name="IQ_EST_EPS_GW_SURPRISE_PERCENT_REUT" hidden="1">"c5430"</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SURPRISE_PERCENT" hidden="1">"c1894"</definedName>
    <definedName name="IQ_EST_EPS_REPORT_SURPRISE_PERCENT_CIQ" hidden="1">"c4764"</definedName>
    <definedName name="IQ_EST_EPS_REPORT_SURPRISE_PERCENT_REUT" hidden="1">"c5432"</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_UNUSED_UNUSED" hidden="1">"c8401"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 hidden="1">"c11931"</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 hidden="1">"c11932"</definedName>
    <definedName name="IQ_EXPORTS_GOODS_REAL_SAAR_YOY_FC_UNUSED_UNUSED_UNUSED" hidden="1">"c8292"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_UNUSED_UNUSED" hidden="1">"c7961"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 hidden="1">"c11935"</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 hidden="1">"c11936"</definedName>
    <definedName name="IQ_EXPORTS_SERVICES_REAL_SAAR_YOY_FC_UNUSED_UNUSED_UNUSED" hidden="1">"c8296"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EDFUNDS_SOLD" hidden="1">"c2256"</definedName>
    <definedName name="IQ_FFO" hidden="1">"c1574"</definedName>
    <definedName name="IQ_FFO_ADJ_ACT_OR_EST" hidden="1">"c4435"</definedName>
    <definedName name="IQ_FFO_ADJ_ACT_OR_EST_CIQ" hidden="1">"c4960"</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Y" hidden="1">"c441"</definedName>
    <definedName name="IQ_FISCAL_Y_EST" hidden="1">"c6795"</definedName>
    <definedName name="IQ_FISCAL_Y_EST_CIQ" hidden="1">"c6807"</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_UNUSED_UNUSED" hidden="1">"c8298"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CIQ" hidden="1">"c4659"</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 hidden="1">"c11959"</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_UNUSED_UNUSED" hidden="1">"c8304"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_UNUSED_UNUSED" hidden="1">"c8209"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_MONTHLY_FACTOR" hidden="1">"c8971"</definedName>
    <definedName name="IQ_LATEST_MONTHLY_FACTOR_DATE" hidden="1">"c8972"</definedName>
    <definedName name="IQ_LATESTK" hidden="1">1000</definedName>
    <definedName name="IQ_LATESTQ" hidden="1">500</definedName>
    <definedName name="IQ_LEAD_UNDERWRITER" hidden="1">"c8957"</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41089.5302314815</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MARGIN" hidden="1">"c794"</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SBC_ACT_OR_EST" hidden="1">"c4474"</definedName>
    <definedName name="IQ_NI_SBC_ACT_OR_EST_CIQ" hidden="1">"c5012"</definedName>
    <definedName name="IQ_NI_SBC_GW_ACT_OR_EST" hidden="1">"c4478"</definedName>
    <definedName name="IQ_NI_SBC_GW_ACT_OR_EST_CIQ" hidden="1">"c5016"</definedName>
    <definedName name="IQ_NI_SFAS" hidden="1">"c795"</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_UNUSED_UNUSED" hidden="1">"c8248"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 hidden="1">"c6240"</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_INSURED_FDIC" hidden="1">"c6374"</definedName>
    <definedName name="IQ_PERIODDATE" hidden="1">"c1414"</definedName>
    <definedName name="IQ_PERIODDATE_AP" hidden="1">"c11745"</definedName>
    <definedName name="IQ_PERIODDATE_BS" hidden="1">"c1032"</definedName>
    <definedName name="IQ_PERIODDATE_CF" hidden="1">"c1033"</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OL_AMT_ORIGINAL" hidden="1">"c8970"</definedName>
    <definedName name="IQ_POOL_NAME" hidden="1">"c8967"</definedName>
    <definedName name="IQ_POOL_NUMBER" hidden="1">"c8968"</definedName>
    <definedName name="IQ_POOL_TYPE" hidden="1">"c8969"</definedName>
    <definedName name="IQ_POST_RETIRE_EXP" hidden="1">"c1039"</definedName>
    <definedName name="IQ_POSTPAID_CHURN" hidden="1">"c2121"</definedName>
    <definedName name="IQ_POSTPAID_SUBS" hidden="1">"c2118"</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RETURN_ASSETS_FDIC" hidden="1">"c6731"</definedName>
    <definedName name="IQ_PREV_MONTHLY_FACTOR" hidden="1">"c8973"</definedName>
    <definedName name="IQ_PREV_MONTHLY_FACTOR_DATE" hidden="1">"c8974"</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CIQ" hidden="1">"c3613"</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SHARE_ACT_OR_EST" hidden="1">"c4508"</definedName>
    <definedName name="IQ_RECURRING_PROFIT_SHARE_ACT_OR_EST_CIQ" hidden="1">"c5046"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 hidden="1">"c2214"</definedName>
    <definedName name="IQ_REVENUE_ACT_OR_EST_CIQ" hidden="1">"c5059"</definedName>
    <definedName name="IQ_REVENUE_EST" hidden="1">"c1126"</definedName>
    <definedName name="IQ_REVENUE_EST_CIQ" hidden="1">"c3616"</definedName>
    <definedName name="IQ_REVENUE_EST_REUT" hidden="1">"c3634"</definedName>
    <definedName name="IQ_REVENUE_HIGH_EST" hidden="1">"c1127"</definedName>
    <definedName name="IQ_REVENUE_HIGH_EST_CIQ" hidden="1">"c3618"</definedName>
    <definedName name="IQ_REVENUE_HIGH_EST_REUT" hidden="1">"c3636"</definedName>
    <definedName name="IQ_REVENUE_LOW_EST" hidden="1">"c1128"</definedName>
    <definedName name="IQ_REVENUE_LOW_EST_CIQ" hidden="1">"c3619"</definedName>
    <definedName name="IQ_REVENUE_LOW_EST_REUT" hidden="1">"c3637"</definedName>
    <definedName name="IQ_REVENUE_MEDIAN_EST" hidden="1">"c1662"</definedName>
    <definedName name="IQ_REVENUE_MEDIAN_EST_CIQ" hidden="1">"c3617"</definedName>
    <definedName name="IQ_REVENUE_MEDIAN_EST_REUT" hidden="1">"c3635"</definedName>
    <definedName name="IQ_REVENUE_NUM_EST" hidden="1">"c1129"</definedName>
    <definedName name="IQ_REVENUE_NUM_EST_CIQ" hidden="1">"c3620"</definedName>
    <definedName name="IQ_REVENUE_NUM_EST_REUT" hidden="1">"c3638"</definedName>
    <definedName name="IQ_REVISION_DATE_" hidden="1">39436.3887731481</definedName>
    <definedName name="IQ_RISK_ADJ_BANK_ASSETS" hidden="1">"c2670"</definedName>
    <definedName name="IQ_RISK_WEIGHTED_ASSETS_FDIC" hidden="1">"c6370"</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ERVICE_FEE" hidden="1">"c8951"</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UCT_FIN_CLASS" hidden="1">"c8950"</definedName>
    <definedName name="IQ_STRUCT_FIN_SERIES" hidden="1">"c8956"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CIQ" hidden="1">"c4661"</definedName>
    <definedName name="IQ_TARGET_PRICE_NUM_REUT" hidden="1">"c5319"</definedName>
    <definedName name="IQ_TARGET_PRICE_STDDEV" hidden="1">"c1654"</definedName>
    <definedName name="IQ_TARGET_PRICE_STDDEV_CIQ" hidden="1">"c4662"</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ISK_BASED_CAPITAL_RATIO_FDIC" hidden="1">"c6747"</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ITEM_CIQID" hidden="1">"c8949"</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RB17" hidden="1">"$B$18"</definedName>
    <definedName name="IQRL6" hidden="1">"$M$6:$AD$6"</definedName>
    <definedName name="ıu" hidden="1">{"çewre1icmal",#N/A,FALSE,"çticm";"çewre2icmal",#N/A,FALSE,"çticm"}</definedName>
    <definedName name="ıuıı" hidden="1">{#N/A,#N/A,FALSE,"müş_iç_ihz";#N/A,#N/A,FALSE,"müş_iç_er";#N/A,#N/A,FALSE,"müş_iç_tut"}</definedName>
    <definedName name="ıuıuı"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ıuu"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ıuuı" hidden="1">{#N/A,#N/A,FALSE,"elk_iç_er";#N/A,#N/A,FALSE,"elk_iç_tut";#N/A,#N/A,FALSE,"elk_iç_ihz"}</definedName>
    <definedName name="ıuuuıuı" hidden="1">{#N/A,#N/A,FALSE,"sıh_iç_ihz";#N/A,#N/A,FALSE,"sıh_iç_er";#N/A,#N/A,FALSE,"sıh_iç_tut"}</definedName>
    <definedName name="ıuuyı"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IUUYUIUIUY"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ıuuyy" hidden="1">{#N/A,#N/A,FALSE,"95 YILI SAT-MAL";#N/A,#N/A,FALSE,"1995 CIRO";#N/A,#N/A,FALSE,"1994-1995 ÜRETİM KARŞ.";#N/A,#N/A,FALSE,"NAK.XLS";#N/A,#N/A,FALSE,"1995 NAKITBAKIYE";#N/A,#N/A,FALSE,"AYLIK ÜRETİM";#N/A,#N/A,FALSE,"AYLIK MALİYET";#N/A,#N/A,FALSE,"AYLIK M2";#N/A,#N/A,FALSE,"AYLIK ADAMSAAT";#N/A,#N/A,FALSE,"ÜRETİM";#N/A,#N/A,FALSE,"ÜRETİM MALİYETİ";#N/A,#N/A,FALSE,"M2 İMALAT";#N/A,#N/A,FALSE,"ADAM-SAAT TABLOSU";#N/A,#N/A,FALSE,"KREDİ TL"}</definedName>
    <definedName name="ıuyıu"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ıuyyu"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ıuyyuı" hidden="1">{#N/A,#N/A,FALSE,"kal_iç_ihz";#N/A,#N/A,FALSE,"kal_iç_er";#N/A,#N/A,FALSE,"kal_iç_tut"}</definedName>
    <definedName name="ıyıı" hidden="1">{#N/A,#N/A,FALSE,"elk_iç_er";#N/A,#N/A,FALSE,"elk_iç_tut";#N/A,#N/A,FALSE,"elk_iç_ihz"}</definedName>
    <definedName name="ıytyutyu" hidden="1">{#VALUE!,#N/A,FALSE,0;#N/A,#N/A,FALSE,0;#N/A,#N/A,FALSE,0;#N/A,#N/A,FALSE,0;#N/A,#N/A,FALSE,0;#N/A,#N/A,FALSE,0;#N/A,#N/A,FALSE,0;#N/A,#N/A,FALSE,0;#N/A,#N/A,FALSE,0;#N/A,#N/A,FALSE,0;#N/A,#N/A,FALSE,0;#N/A,#N/A,FALSE,0;#N/A,#N/A,FALSE,0;#N/A,#N/A,FALSE,0;#N/A,#N/A,FALSE,0;#N/A,#N/A,FALSE,0;#N/A,#N/A,FALSE,0;#N/A,#N/A,FALSE,0}</definedName>
    <definedName name="ıyuuo" hidden="1">{#N/A,#N/A,FALSE,"elk_iç_er";#N/A,#N/A,FALSE,"elk_iç_tut";#N/A,#N/A,FALSE,"elk_iç_ihz"}</definedName>
    <definedName name="ıyyıu"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ıyyuo"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j" hidden="1">{#N/A,#N/A,FALSE,"Aging Summary";#N/A,#N/A,FALSE,"Ratio Analysis";#N/A,#N/A,FALSE,"Test 120 Day Accts";#N/A,#N/A,FALSE,"Tickmarks"}</definedName>
    <definedName name="jad" hidden="1">{#N/A,"30% Success",TRUE,"Sales Forecast";#N/A,#N/A,TRUE,"Sheet2"}</definedName>
    <definedName name="jfhytbvh" hidden="1">{"'РП (2)'!$A$5:$S$150"}</definedName>
    <definedName name="jghyf" hidden="1">{"'РП (2)'!$A$5:$S$150"}</definedName>
    <definedName name="jh" hidden="1">{#N/A,#N/A,FALSE,"Расчет вспомогательных"}</definedName>
    <definedName name="jhgytf" hidden="1">{"'РП (2)'!$A$5:$S$150"}</definedName>
    <definedName name="jj"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jjjj" hidden="1">{#N/A,#N/A,FALSE,"müş_iç_ihz";#N/A,#N/A,FALSE,"müş_iç_er";#N/A,#N/A,FALSE,"müş_iç_tut"}</definedName>
    <definedName name="jjjjj" hidden="1">{#N/A,#N/A,FALSE,"sıh_iç_ihz";#N/A,#N/A,FALSE,"sıh_iç_er";#N/A,#N/A,FALSE,"sıh_iç_tut"}</definedName>
    <definedName name="jjjjjj" hidden="1">{#N/A,#N/A,FALSE,"95 YILI SAT-MAL";#N/A,#N/A,FALSE,"1995 CIRO";#N/A,#N/A,FALSE,"1994-1995 ÜRETİM KARŞ.";#N/A,#N/A,FALSE,"NAK.XLS";#N/A,#N/A,FALSE,"1995 NAKITBAKIYE";#N/A,#N/A,FALSE,"AYLIK ÜRETİM";#N/A,#N/A,FALSE,"AYLIK MALİYET";#N/A,#N/A,FALSE,"AYLIK M2";#N/A,#N/A,FALSE,"AYLIK ADAMSAAT";#N/A,#N/A,FALSE,"ÜRETİM";#N/A,#N/A,FALSE,"ÜRETİM MALİYETİ";#N/A,#N/A,FALSE,"M2 İMALAT";#N/A,#N/A,FALSE,"ADAM-SAAT TABLOSU";#N/A,#N/A,FALSE,"KREDİ TL"}</definedName>
    <definedName name="JK" hidden="1">{#N/A,#N/A,FALSE,"SumG";#N/A,#N/A,FALSE,"ElecG";#N/A,#N/A,FALSE,"MechG";#N/A,#N/A,FALSE,"GeotG";#N/A,#N/A,FALSE,"PrcsG";#N/A,#N/A,FALSE,"TunnG";#N/A,#N/A,FALSE,"CivlG";#N/A,#N/A,FALSE,"NtwkG";#N/A,#N/A,FALSE,"EstgG";#N/A,#N/A,FALSE,"PEngG"}</definedName>
    <definedName name="JKF" hidden="1">{#N/A,#N/A,TRUE,"Prog. Overview Strategic Input";#N/A,#N/A,TRUE,"Program Overview Financials";#N/A,#N/A,TRUE,"Technology Summary Input";#N/A,#N/A,TRUE,"Mkt &amp; Sales Summary Input";#N/A,#N/A,TRUE,"Delivery Summary Input";#N/A,#N/A,TRUE,"Revenue Assump Input";#N/A,#N/A,TRUE,"Financial Summary"}</definedName>
    <definedName name="jkhjkhkj" hidden="1">{#VALUE!,#N/A,FALSE,0;#N/A,#N/A,FALSE,0;#N/A,#N/A,FALSE,0;#N/A,#N/A,FALSE,0;#N/A,#N/A,FALSE,0;#N/A,#N/A,FALSE,0;#N/A,#N/A,FALSE,0}</definedName>
    <definedName name="JKLKJLJK" hidden="1">{#VALUE!,#N/A,FALSE,0;#N/A,#N/A,FALSE,0;#N/A,#N/A,FALSE,0;#N/A,#N/A,FALSE,0;#N/A,#N/A,FALSE,0;#N/A,#N/A,FALSE,0;#N/A,#N/A,FALSE,0;#N/A,#N/A,FALSE,0;#N/A,#N/A,FALSE,0;#N/A,#N/A,FALSE,0;#N/A,#N/A,FALSE,0;#N/A,#N/A,FALSE,0}</definedName>
    <definedName name="jmbj" hidden="1">{"'РП (2)'!$A$5:$S$150"}</definedName>
    <definedName name="joaquim" hidden="1">{#N/A,"100% Success",TRUE,"Sales Forecast";#N/A,#N/A,TRUE,"Sheet2"}</definedName>
    <definedName name="john" hidden="1">{#N/A,#N/A,TRUE,"COVER";#N/A,#N/A,TRUE,"DETAILS";#N/A,#N/A,TRUE,"SUMMARY";#N/A,#N/A,TRUE,"EXP MON";#N/A,#N/A,TRUE,"APPENDIX A";#N/A,#N/A,TRUE,"APPENDIX B";#N/A,#N/A,TRUE,"APPENDIX C";#N/A,#N/A,TRUE,"APPENDIX D";#N/A,#N/A,TRUE,"APPENDIX E";#N/A,#N/A,TRUE,"APPENDIX F";#N/A,#N/A,TRUE,"APPENDIX G"}</definedName>
    <definedName name="ju"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juj"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JUNK" hidden="1">{"'Table of Contents'!$A$1"}</definedName>
    <definedName name="juuu" hidden="1">{#N/A,#N/A,FALSE,"MALİ TABLOLAR";#N/A,#N/A,FALSE,"GEL-GİDER KARŞILAŞTIRMASI";#N/A,#N/A,FALSE,"95 YILI SAT-MAL";#N/A,#N/A,FALSE,"1995 CIRO";#N/A,#N/A,FALSE,"1994-1995 ÜRETİM KARŞ.";#N/A,#N/A,FALSE,"BIRIKIMLI- NAKIT";#N/A,#N/A,FALSE,"AYLIK NAKİT";#N/A,#N/A,FALSE,"NAK.XLS";#N/A,#N/A,FALSE,"1995 NAKITBAKIYE";#N/A,#N/A,FALSE,"GENEL YÖNETİM GİDERLERİ";#N/A,#N/A,FALSE,"ÜCRETLER";#N/A,#N/A,FALSE,"ŞANTİYELER DETAY TABLOLARI";#N/A,#N/A,FALSE,"ERYAMAN B2 TABLOSU";#N/A,#N/A,FALSE,"ERYAMAN B4 TABLOSU";#N/A,#N/A,FALSE,"HASTAHANE TABLOSU";#N/A,#N/A,FALSE,"RUSYA TABLOSU";#N/A,#N/A,FALSE,"İÇERENKÖY TABLOSU";#N/A,#N/A,FALSE,"ATATÜRK TABLOSU";#N/A,#N/A,FALSE,"İÇERENKÖY 2.KISIM";#N/A,#N/A,FALSE,"ÇAYYOLU";#N/A,#N/A,FALSE,"ESBANK ";#N/A,#N/A,FALSE,"ÇİFTEHAVUZ";#N/A,#N/A,FALSE,"KONSOLİDE TABLO";#N/A,#N/A,FALSE,"ÜRETİM";#N/A,#N/A,FALSE,"ÜRETİM MALİYETİ";#N/A,#N/A,FALSE,"NAKİT AKIM TABLOSU";#N/A,#N/A,FALSE,"M2 İMALAT";#N/A,#N/A,FALSE,"ADAM-SAAT TABLOSU";#N/A,#N/A,FALSE,"YILLARA YAYGI DEĞER.";#N/A,#N/A,FALSE,"BİRİKİMLİ SATIŞLAR";#N/A,#N/A,FALSE,"BİRİKİMLİ MALİYET";#N/A,#N/A,FALSE,"ERYAMAN";#N/A,#N/A,FALSE,"HAYDARPAŞA";#N/A,#N/A,FALSE,"İÇERENKÖY";#N/A,#N/A,FALSE,"ATATÜRK";#N/A,#N/A,FALSE,"KARŞILAŞTIRMALI DEĞERLENDİRME";#N/A,#N/A,FALSE,"AYLIK ÜRETİM";#N/A,#N/A,FALSE,"AYLIK MALİYET";#N/A,#N/A,FALSE,"AYLIK M2";#N/A,#N/A,FALSE,"AYLIK ADAMSAAT";#N/A,#N/A,FALSE,"PERFORMANS TAB.";#N/A,#N/A,FALSE,"YURT İÇİ MALİYET-M2";#N/A,#N/A,FALSE,"YURTDIŞI MALİYET-M2";#N/A,#N/A,FALSE,"YATIRIM MALİYET-M2";#N/A,#N/A,FALSE,"YURTİÇİ TL-ADAMSAAT";#N/A,#N/A,FALSE,"YURTDIŞI TL-ADAMSAAT";#N/A,#N/A,FALSE,"YATIRIM TL-ADAMSAAT";#N/A,#N/A,FALSE,"YURTİÇİ ADAMSAAT-M2";#N/A,#N/A,FALSE,"YURTDIŞI ADAMSAAT-M2";#N/A,#N/A,FALSE,"YATIRIM ADAMSAAT-M2"}</definedName>
    <definedName name="JXs">JX*Jxd</definedName>
    <definedName name="JXsa">JXa*Jxda</definedName>
    <definedName name="KALIP2"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KASE"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kay" hidden="1">{#N/A,#N/A,FALSE,"kal_iç_ihz";#N/A,#N/A,FALSE,"kal_iç_er";#N/A,#N/A,FALSE,"kal_iç_tut"}</definedName>
    <definedName name="kBNT" hidden="1">{"'РП (2)'!$A$5:$S$150"}</definedName>
    <definedName name="Keith" hidden="1">{#N/A,#N/A,TRUE,"COVER";#N/A,#N/A,TRUE,"DETAILS";#N/A,#N/A,TRUE,"SUMMARY";#N/A,#N/A,TRUE,"EXP MON";#N/A,#N/A,TRUE,"APPENDIX A";#N/A,#N/A,TRUE,"APPENDIX B";#N/A,#N/A,TRUE,"APPENDIX C";#N/A,#N/A,TRUE,"APPENDIX D";#N/A,#N/A,TRUE,"APPENDIX E";#N/A,#N/A,TRUE,"APPENDIX F";#N/A,#N/A,TRUE,"APPENDIX G"}</definedName>
    <definedName name="Kempshott" hidden="1">{#N/A,#N/A,FALSE,"Extension Title";#N/A,#N/A,FALSE,"Extensions Main";#N/A,#N/A,FALSE,"Christchurst";#N/A,#N/A,FALSE,"Larkfield Extension";#N/A,#N/A,FALSE,"Taunton";#N/A,#N/A,FALSE,"Farlington";#N/A,#N/A,FALSE,"Sidney Street";#N/A,#N/A,FALSE,"Tamworth";#N/A,#N/A,FALSE,"New Build Main"}</definedName>
    <definedName name="KFGS" hidden="1">{#N/A,#N/A,TRUE,"Prog. Overview Strategic Input";#N/A,#N/A,TRUE,"Program Overview Financials";#N/A,#N/A,TRUE,"Technology Summary Input";#N/A,#N/A,TRUE,"Mkt &amp; Sales Summary Input";#N/A,#N/A,TRUE,"Delivery Summary Input";#N/A,#N/A,TRUE,"Revenue Assump Input";#N/A,#N/A,TRUE,"Financial Summary"}</definedName>
    <definedName name="khj" hidden="1">{"offequipsch",#N/A,FALSE,"GTC_Schedule";"onconstsch",#N/A,FALSE,"GTC_Schedule";"techsch",#N/A,FALSE,"GTC_Schedule";"totsch",#N/A,FALSE,"GTC_Schedule"}</definedName>
    <definedName name="kı" hidden="1">{"mekanik1fiyat",#N/A,FALSE,"mktfiyat";"mekanik2fiyat",#N/A,FALSE,"mktfiyat"}</definedName>
    <definedName name="kj" hidden="1">{"'РП (2)'!$A$5:$S$150"}</definedName>
    <definedName name="kjhjhgfgs" hidden="1">{"'РП (2)'!$A$5:$S$150"}</definedName>
    <definedName name="kjhkhjkhjkjk" hidden="1">{#VALUE!,#N/A,FALSE,0;#N/A,#N/A,FALSE,0;#N/A,#N/A,FALSE,0;#N/A,#N/A,FALSE,0;#N/A,#N/A,FALSE,0;#N/A,#N/A,FALSE,0;#N/A,#N/A,FALSE,0;#N/A,#N/A,FALSE,0}</definedName>
    <definedName name="kjhkj" hidden="1">{#N/A,#N/A,FALSE,"SumG";#N/A,#N/A,FALSE,"ElecG";#N/A,#N/A,FALSE,"MechG";#N/A,#N/A,FALSE,"GeotG";#N/A,#N/A,FALSE,"PrcsG";#N/A,#N/A,FALSE,"TunnG";#N/A,#N/A,FALSE,"CivlG";#N/A,#N/A,FALSE,"NtwkG";#N/A,#N/A,FALSE,"EstgG";#N/A,#N/A,FALSE,"PEngG"}</definedName>
    <definedName name="kjk" hidden="1">{"'РП (2)'!$A$5:$S$150"}</definedName>
    <definedName name="KJKLJH" hidden="1">{"isalehattı1icmal",#N/A,FALSE,"ihicm";"isalehattı2icmal",#N/A,FALSE,"ihicm";"isalehattı3icmal",#N/A,FALSE,"ihicm";"isalehattı4icmal",#N/A,FALSE,"ihicm";"isalehattı5icmal",#N/A,FALSE,"ihicm";"isalehattı6icmal",#N/A,FALSE,"ihicm";"isalehattı7icmal",#N/A,FALSE,"ihicm";"isalehattı8icmal",#N/A,FALSE,"ihicm";"isalehattı9icmal",#N/A,FALSE,"ihicm";"isalehattı10icmal",#N/A,FALSE,"ihicm"}</definedName>
    <definedName name="kk" hidden="1">{#N/A,#N/A,FALSE,"SumD";#N/A,#N/A,FALSE,"ElecD";#N/A,#N/A,FALSE,"MechD";#N/A,#N/A,FALSE,"GeotD";#N/A,#N/A,FALSE,"PrcsD";#N/A,#N/A,FALSE,"TunnD";#N/A,#N/A,FALSE,"CivlD";#N/A,#N/A,FALSE,"NtwkD";#N/A,#N/A,FALSE,"EstgD";#N/A,#N/A,FALSE,"PEngD"}</definedName>
    <definedName name="kkck" hidden="1">{#VALUE!,#N/A,TRUE,0;#N/A,#N/A,TRUE,0;#N/A,#N/A,TRUE,0;#N/A,#N/A,TRUE,0;#N/A,#N/A,TRUE,0;#N/A,#N/A,TRUE,0;#N/A,#N/A,TRUE,0}</definedName>
    <definedName name="kkk" hidden="1">{#N/A,#N/A,FALSE,"단축1";#N/A,#N/A,FALSE,"단축2";#N/A,#N/A,FALSE,"단축3";#N/A,#N/A,FALSE,"장축";#N/A,#N/A,FALSE,"4WD"}</definedName>
    <definedName name="kkkj" hidden="1">{#VALUE!,#N/A,FALSE,0;#N/A,#N/A,FALSE,0;#N/A,#N/A,FALSE,0;#N/A,#N/A,FALSE,0;#N/A,#N/A,FALSE,0;#N/A,#N/A,FALSE,0;#N/A,#N/A,FALSE,0;#N/A,#N/A,FALSE,0;#N/A,#N/A,FALSE,0;#N/A,#N/A,FALSE,0;#N/A,#N/A,FALSE,0;#N/A,#N/A,FALSE,0}</definedName>
    <definedName name="kkkkk"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KKKKKKKK" hidden="1">{#VALUE!,#N/A,TRUE,0;#N/A,#N/A,TRUE,0;#N/A,#N/A,TRUE,0;#N/A,#N/A,TRUE,0;#N/A,#N/A,TRUE,0;#N/A,#N/A,TRUE,0;#N/A,#N/A,TRUE,0}</definedName>
    <definedName name="klhjkjkkgj" hidden="1">{#VALUE!,#N/A,FALSE,0;#N/A,#N/A,FALSE,0;#N/A,#N/A,FALSE,0;#N/A,#N/A,FALSE,0;#N/A,#N/A,FALSE,0;#N/A,#N/A,FALSE,0;#N/A,#N/A,FALSE,0;#N/A,#N/A,FALSE,0;#N/A,#N/A,FALSE,0;#N/A,#N/A,FALSE,0;#N/A,#N/A,FALSE,0;#N/A,#N/A,FALSE,0}</definedName>
    <definedName name="klinlane" hidden="1">{#N/A,#N/A,FALSE,"Extension Title";#N/A,#N/A,FALSE,"Extensions Main";#N/A,#N/A,FALSE,"Christchurst";#N/A,#N/A,FALSE,"Larkfield Extension";#N/A,#N/A,FALSE,"Taunton";#N/A,#N/A,FALSE,"Farlington";#N/A,#N/A,FALSE,"Sidney Street";#N/A,#N/A,FALSE,"Tamworth";#N/A,#N/A,FALSE,"New Build Main"}</definedName>
    <definedName name="ktzuk" hidden="1">{#N/A,#N/A,FALSE,"Aging Summary";#N/A,#N/A,FALSE,"Ratio Analysis";#N/A,#N/A,FALSE,"Test 120 Day Accts";#N/A,#N/A,FALSE,"Tickmarks"}</definedName>
    <definedName name="kuıkuk" hidden="1">{#VALUE!,#N/A,TRUE,0;#N/A,#N/A,TRUE,0;#N/A,#N/A,TRUE,0;#N/A,#N/A,TRUE,0;#N/A,#N/A,TRUE,0;#N/A,#N/A,TRUE,0;#N/A,#N/A,TRUE,0}</definedName>
    <definedName name="kukuku"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kw" hidden="1">{"offequipsch",#N/A,FALSE,"GTC_Schedule";"onconstsch",#N/A,FALSE,"GTC_Schedule";"techsch",#N/A,FALSE,"GTC_Schedule";"totsch",#N/A,FALSE,"GTC_Schedule"}</definedName>
    <definedName name="kyd.Dim.01." hidden="1">"currency"</definedName>
    <definedName name="kyd.Dim.02." hidden="1">"currency"</definedName>
    <definedName name="kyd.ElementType.01." hidden="1">3</definedName>
    <definedName name="kyd.ElementType.02." hidden="1">3</definedName>
    <definedName name="kyd.MemoSortHide." hidden="1">FALSE</definedName>
    <definedName name="kyd.NumLevels.01." hidden="1">999</definedName>
    <definedName name="kyd.NumLevels.02." hidden="1">999</definedName>
    <definedName name="kyd.ParentName.01." hidden="1">"AUD"</definedName>
    <definedName name="kyd.ParentName.02." hidden="1">"AUD"</definedName>
    <definedName name="kyd.PreScreenData." hidden="1">FALSE</definedName>
    <definedName name="kyd.PrintMemo." hidden="1">FALSE</definedName>
    <definedName name="kyd.PrintParent.01." hidden="1">TRUE</definedName>
    <definedName name="kyd.PrintParent.02." hidden="1">TRUE</definedName>
    <definedName name="kyd.PrintStdWhen." hidden="1">3</definedName>
    <definedName name="kyd.SaveAsFile." hidden="1">FALSE</definedName>
    <definedName name="kyd.SaveMemo." hidden="1">FALSE</definedName>
    <definedName name="kyd.SelectString.01." hidden="1">"*"</definedName>
    <definedName name="kyd.SelectString.02." hidden="1">"*"</definedName>
    <definedName name="kyd.StdSortHide." hidden="1">FALSE</definedName>
    <definedName name="kyd.StopRow." hidden="1">16384</definedName>
    <definedName name="kyd.WriteMemWhenOptn." hidden="1">3</definedName>
    <definedName name="L" hidden="1">{#N/A,#N/A,TRUE,"Prog. Overview Strategic Input";#N/A,#N/A,TRUE,"Program Overview Financials";#N/A,#N/A,TRUE,"Technology Summary Input";#N/A,#N/A,TRUE,"Mkt &amp; Sales Summary Input";#N/A,#N/A,TRUE,"Delivery Summary Input";#N/A,#N/A,TRUE,"Revenue Assump Input";#N/A,#N/A,TRUE,"Financial Summary"}</definedName>
    <definedName name="level" hidden="1">{#N/A,#N/A,TRUE,"Cover";#N/A,#N/A,TRUE,"Conts";#N/A,#N/A,TRUE,"VOS";#N/A,#N/A,TRUE,"Warrington";#N/A,#N/A,TRUE,"Widnes"}</definedName>
    <definedName name="level3" hidden="1">{#N/A,#N/A,TRUE,"Cover";#N/A,#N/A,TRUE,"Conts";#N/A,#N/A,TRUE,"VOS";#N/A,#N/A,TRUE,"Warrington";#N/A,#N/A,TRUE,"Widnes"}</definedName>
    <definedName name="LGD"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lhill" hidden="1">{#N/A,#N/A,FALSE,"Extension Title";#N/A,#N/A,FALSE,"Extensions Main";#N/A,#N/A,FALSE,"Christchurst";#N/A,#N/A,FALSE,"Larkfield Extension";#N/A,#N/A,FALSE,"Taunton";#N/A,#N/A,FALSE,"Farlington";#N/A,#N/A,FALSE,"Sidney Street";#N/A,#N/A,FALSE,"Tamworth";#N/A,#N/A,FALSE,"New Build Main"}</definedName>
    <definedName name="lıljkghjghj" hidden="1">{#VALUE!,#N/A,FALSE,0;#N/A,#N/A,FALSE,0;#N/A,#N/A,FALSE,0;#N/A,#N/A,FALSE,0;#N/A,#N/A,FALSE,0;#N/A,#N/A,FALSE,0;#N/A,#N/A,FALSE,0;#N/A,#N/A,FALSE,0}</definedName>
    <definedName name="limcount" hidden="1">1</definedName>
    <definedName name="Liphook" hidden="1">{#N/A,#N/A,FALSE,"Extension Title";#N/A,#N/A,FALSE,"Extensions Main";#N/A,#N/A,FALSE,"Christchurst";#N/A,#N/A,FALSE,"Larkfield Extension";#N/A,#N/A,FALSE,"Taunton";#N/A,#N/A,FALSE,"Farlington";#N/A,#N/A,FALSE,"Sidney Street";#N/A,#N/A,FALSE,"Tamworth";#N/A,#N/A,FALSE,"New Build Main"}</definedName>
    <definedName name="LK" hidden="1">{"suhaznesi1fiyat",#N/A,FALSE,"shfiyat";"suhaznesi2fiyat",#N/A,FALSE,"shfiyat"}</definedName>
    <definedName name="lkı" hidden="1">{#N/A,#N/A,FALSE,"ihz. icmal";#N/A,#N/A,FALSE,"avans";#N/A,#N/A,FALSE,"mal_FF_icm";#N/A,#N/A,FALSE,"fat_ihz";#N/A,#N/A,FALSE,"söz_fiy_fark";#N/A,#N/A,FALSE,"kap2"}</definedName>
    <definedName name="lkj" hidden="1">{#N/A,#N/A,FALSE,"Aging Summary";#N/A,#N/A,FALSE,"Ratio Analysis";#N/A,#N/A,FALSE,"Test 120 Day Accts";#N/A,#N/A,FALSE,"Tickmarks"}</definedName>
    <definedName name="lkjhgfd" hidden="1">{"'РП (2)'!$A$5:$S$150"}</definedName>
    <definedName name="lkjhug" hidden="1">{"'РП (2)'!$A$5:$S$150"}</definedName>
    <definedName name="lkjljkljkl" hidden="1">{#VALUE!,#N/A,TRUE,0;#N/A,#N/A,TRUE,0;#N/A,#N/A,TRUE,0;#N/A,#N/A,TRUE,0;#N/A,#N/A,TRUE,0;#N/A,#N/A,TRUE,0;#N/A,#N/A,TRUE,0}</definedName>
    <definedName name="lkkkk" hidden="1">{#N/A,#N/A,FALSE,"müş_iç_ihz";#N/A,#N/A,FALSE,"müş_iç_er";#N/A,#N/A,FALSE,"müş_iç_tut"}</definedName>
    <definedName name="LKL" hidden="1">{#N/A,#N/A,FALSE,"SumG";#N/A,#N/A,FALSE,"ElecG";#N/A,#N/A,FALSE,"MechG";#N/A,#N/A,FALSE,"GeotG";#N/A,#N/A,FALSE,"PrcsG";#N/A,#N/A,FALSE,"TunnG";#N/A,#N/A,FALSE,"CivlG";#N/A,#N/A,FALSE,"NtwkG";#N/A,#N/A,FALSE,"EstgG";#N/A,#N/A,FALSE,"PEngG"}</definedName>
    <definedName name="ll" hidden="1">{#N/A,#N/A,FALSE,"SumG";#N/A,#N/A,FALSE,"ElecG";#N/A,#N/A,FALSE,"MechG";#N/A,#N/A,FALSE,"GeotG";#N/A,#N/A,FALSE,"PrcsG";#N/A,#N/A,FALSE,"TunnG";#N/A,#N/A,FALSE,"CivlG";#N/A,#N/A,FALSE,"NtwkG";#N/A,#N/A,FALSE,"EstgG";#N/A,#N/A,FALSE,"PEngG"}</definedName>
    <definedName name="lll" hidden="1">{"isalehattı1icmal",#N/A,FALSE,"ihicm";"isalehattı2icmal",#N/A,FALSE,"ihicm";"isalehattı3icmal",#N/A,FALSE,"ihicm";"isalehattı4icmal",#N/A,FALSE,"ihicm";"isalehattı5icmal",#N/A,FALSE,"ihicm";"isalehattı6icmal",#N/A,FALSE,"ihicm";"isalehattı7icmal",#N/A,FALSE,"ihicm";"isalehattı8icmal",#N/A,FALSE,"ihicm";"isalehattı9icmal",#N/A,FALSE,"ihicm";"isalehattı10icmal",#N/A,FALSE,"ihicm"}</definedName>
    <definedName name="lllll" hidden="1">{#N/A,#N/A,FALSE,"Pricing";#N/A,#N/A,FALSE,"Summary";#N/A,#N/A,FALSE,"CompProd";#N/A,#N/A,FALSE,"CompJobhrs";#N/A,#N/A,FALSE,"Escalation";#N/A,#N/A,FALSE,"Contingency";#N/A,#N/A,FALSE,"GM";#N/A,#N/A,FALSE,"CompWage";#N/A,#N/A,FALSE,"costSum"}</definedName>
    <definedName name="LNKJLKM" hidden="1">{#N/A,#N/A,FALSE,"kal_iç_ihz";#N/A,#N/A,FALSE,"kal_iç_er";#N/A,#N/A,FALSE,"kal_iç_tut"}</definedName>
    <definedName name="lo" hidden="1">{"çewre1icmal",#N/A,FALSE,"çticm";"çewre2icmal",#N/A,FALSE,"çticm"}</definedName>
    <definedName name="Lordshill" hidden="1">{#N/A,#N/A,FALSE,"Extension Title";#N/A,#N/A,FALSE,"Extensions Main";#N/A,#N/A,FALSE,"Christchurst";#N/A,#N/A,FALSE,"Larkfield Extension";#N/A,#N/A,FALSE,"Taunton";#N/A,#N/A,FALSE,"Farlington";#N/A,#N/A,FALSE,"Sidney Street";#N/A,#N/A,FALSE,"Tamworth";#N/A,#N/A,FALSE,"New Build Main"}</definedName>
    <definedName name="ma" hidden="1">{#N/A,#N/A,TRUE,"Cover";#N/A,#N/A,TRUE,"Conts";#N/A,#N/A,TRUE,"VOS";#N/A,#N/A,TRUE,"Warrington";#N/A,#N/A,TRUE,"Widnes"}</definedName>
    <definedName name="mal"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MAL.F.F.HESAP2" hidden="1">{#N/A,#N/A,FALSE,"ihz. icmal";#N/A,#N/A,FALSE,"avans";#N/A,#N/A,FALSE,"mal_FF_icm";#N/A,#N/A,FALSE,"fat_ihz";#N/A,#N/A,FALSE,"söz_fiy_fark";#N/A,#N/A,FALSE,"kap2"}</definedName>
    <definedName name="MAL.F.F.HESAP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MAL.F.F3" hidden="1">{#N/A,#N/A,FALSE,"ihz. icmal";#N/A,#N/A,FALSE,"avans";#N/A,#N/A,FALSE,"mal_FF_icm";#N/A,#N/A,FALSE,"fat_ihz";#N/A,#N/A,FALSE,"söz_fiy_fark";#N/A,#N/A,FALSE,"kap2"}</definedName>
    <definedName name="MAL.F.F4" hidden="1">{#N/A,#N/A,FALSE,"ihz. icmal";#N/A,#N/A,FALSE,"avans";#N/A,#N/A,FALSE,"mal_FF_icm";#N/A,#N/A,FALSE,"fat_ihz";#N/A,#N/A,FALSE,"söz_fiy_fark";#N/A,#N/A,FALSE,"kap2"}</definedName>
    <definedName name="market" hidden="1">{#N/A,"70% Success",FALSE,"Sales Forecast";#N/A,#N/A,FALSE,"Sheet2"}</definedName>
    <definedName name="MCL_sheet_inc" hidden="1">{"'Sheet1'!$A$1:$X$25"}</definedName>
    <definedName name="MEHMET"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mekipman">1.02</definedName>
    <definedName name="MereGreen" hidden="1">{#N/A,#N/A,FALSE,"Extension Title";#N/A,#N/A,FALSE,"Extensions Main";#N/A,#N/A,FALSE,"Christchurst";#N/A,#N/A,FALSE,"Larkfield Extension";#N/A,#N/A,FALSE,"Taunton";#N/A,#N/A,FALSE,"Farlington";#N/A,#N/A,FALSE,"Sidney Street";#N/A,#N/A,FALSE,"Tamworth";#N/A,#N/A,FALSE,"New Build Main"}</definedName>
    <definedName name="METRAJ" hidden="1">{#N/A,#N/A,FALSE,"içind";#N/A,#N/A,FALSE,"ön_kapak";#N/A,#N/A,FALSE,"taahhuk";#N/A,#N/A,FALSE,"hak_rapor";#N/A,#N/A,FALSE,"temın";#N/A,#N/A,FALSE,"icmal";#N/A,#N/A,FALSE,"fat_mlz_ihz";#N/A,#N/A,FALSE,"sözleş_fiyatf";#N/A,#N/A,FALSE,"proje_bedeli";#N/A,#N/A,FALSE,"gün dol hes";#N/A,#N/A,FALSE,"ihz. icmal";#N/A,#N/A,FALSE,"bazhakson_faturalı";#N/A,#N/A,FALSE,"baz_faturalı";#N/A,#N/A,FALSE,"inş_iç_ihz";#N/A,#N/A,FALSE,"inş_ihz_tut";#N/A,#N/A,FALSE,"tünel_er";#N/A,#N/A,FALSE,"incehasır_er";#N/A,#N/A,FALSE,"kalınhasır_er";#N/A,#N/A,FALSE,"incedüzdemir_er";#N/A,#N/A,FALSE,"kalındemir_er";#N/A,#N/A,FALSE,"incedemir_er";#N/A,#N/A,FALSE,"gazbeton_er_13.5";#N/A,#N/A,FALSE,"gazbeton_er_8.5";#N/A,#N/A,FALSE,"foam_er";#N/A,#N/A,FALSE,"fayans_er";#N/A,#N/A,FALSE,"seramik_er";#N/A,#N/A,FALSE,"inş_dış_ihz";#N/A,#N/A,FALSE,"sıhhi_iç_ihz";#N/A,#N/A,FALSE,"sıhhi_ihz_tut ";#N/A,#N/A,FALSE,"müş_iç_ihz";#N/A,#N/A,FALSE,"müş_iç_er";#N/A,#N/A,FALSE,"müşterek_ihz_tut ";#N/A,#N/A,FALSE,"kal_iç_ihz ";#N/A,#N/A,FALSE,"kalorifer_ihz_tut";#N/A,#N/A,FALSE,"doğalgaz_iç_ihz";#N/A,#N/A,FALSE,"doğalgaz_ihz_tut";#N/A,#N/A,FALSE,"elektrık_iç_ihz 1-2";#N/A,#N/A,FALSE,"elektrık_ihz_tut";#N/A,#N/A,FALSE,"ılan";#N/A,#N/A,FALSE,"ilan_tut"}</definedName>
    <definedName name="metrajlar" hidden="1">{#N/A,#N/A,FALSE,"TELEFON"}</definedName>
    <definedName name="mggk">1.3</definedName>
    <definedName name="mhc">2.62</definedName>
    <definedName name="mm" hidden="1">{#N/A,#N/A,FALSE,"maff_h1";#N/A,#N/A,FALSE,"maff_h2";#N/A,#N/A,FALSE,"maff_h3";#N/A,#N/A,FALSE,"maff_h4";#N/A,#N/A,FALSE,"maff_h5";#N/A,#N/A,FALSE,"maff_h6";#N/A,#N/A,FALSE,"maff_h7"}</definedName>
    <definedName name="mmm" hidden="1">{#N/A,#N/A,FALSE,"10.10";#N/A,#N/A,FALSE,"10.11";#N/A,#N/A,FALSE,"10.12";#N/A,#N/A,FALSE,"10.21";#N/A,#N/A,FALSE,"10.22";#N/A,#N/A,FALSE,"10.23";#N/A,#N/A,FALSE,"10.24";#N/A,#N/A,FALSE,"10.25";#N/A,#N/A,FALSE,"10.26";#N/A,#N/A,FALSE,"10.27";#N/A,#N/A,FALSE,"10.28";#N/A,#N/A,FALSE,"10.29";#N/A,#N/A,FALSE,"10.30";#N/A,#N/A,FALSE,"10.31";#N/A,#N/A,FALSE,"10.32";#N/A,#N/A,FALSE,"10.33";#N/A,#N/A,FALSE,"10.34";#N/A,#N/A,FALSE,"10.35";#N/A,#N/A,FALSE,"10.36";#N/A,#N/A,FALSE,"10.37"}</definedName>
    <definedName name="MÖMMMMM" hidden="1">{#VALUE!,#N/A,FALSE,0;#N/A,#N/A,FALSE,0;#N/A,#N/A,FALSE,0;#N/A,#N/A,FALSE,0;#N/A,#N/A,FALSE,0;#N/A,#N/A,FALSE,0;#N/A,#N/A,FALSE,0;#N/A,#N/A,FALSE,0;#N/A,#N/A,FALSE,0;#N/A,#N/A,FALSE,0;#N/A,#N/A,FALSE,0;#N/A,#N/A,FALSE,0}</definedName>
    <definedName name="MRT"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n" hidden="1">{#N/A,#N/A,FALSE,"Extension Title";#N/A,#N/A,FALSE,"Extensions Main";#N/A,#N/A,FALSE,"Christchurst";#N/A,#N/A,FALSE,"Larkfield Extension";#N/A,#N/A,FALSE,"Taunton";#N/A,#N/A,FALSE,"Farlington";#N/A,#N/A,FALSE,"Sidney Street";#N/A,#N/A,FALSE,"Tamworth";#N/A,#N/A,FALSE,"New Build Main"}</definedName>
    <definedName name="nbbxx" hidden="1">{"'РП (2)'!$A$5:$S$150"}</definedName>
    <definedName name="ncheam" hidden="1">{#N/A,#N/A,FALSE,"Extension Title";#N/A,#N/A,FALSE,"Extensions Main";#N/A,#N/A,FALSE,"Christchurst";#N/A,#N/A,FALSE,"Larkfield Extension";#N/A,#N/A,FALSE,"Taunton";#N/A,#N/A,FALSE,"Farlington";#N/A,#N/A,FALSE,"Sidney Street";#N/A,#N/A,FALSE,"Tamworth";#N/A,#N/A,FALSE,"New Build Main"}</definedName>
    <definedName name="Neels" hidden="1">{#N/A,#N/A,TRUE,"COVER";#N/A,#N/A,TRUE,"DETAILS";#N/A,#N/A,TRUE,"SUMMARY";#N/A,#N/A,TRUE,"EXP MON";#N/A,#N/A,TRUE,"APPENDIX A";#N/A,#N/A,TRUE,"APPENDIX B";#N/A,#N/A,TRUE,"APPENDIX C";#N/A,#N/A,TRUE,"APPENDIX D";#N/A,#N/A,TRUE,"APPENDIX E";#N/A,#N/A,TRUE,"APPENDIX F";#N/A,#N/A,TRUE,"APPENDIX G"}</definedName>
    <definedName name="new" hidden="1">{"konoplin - Личное представление",#N/A,TRUE,"ФинПлан_1кв";"konoplin - Личное представление",#N/A,TRUE,"ФинПлан_2кв"}</definedName>
    <definedName name="nh" hidden="1">{#N/A,#N/A,TRUE,"COVER";#N/A,#N/A,TRUE,"DETAILS";#N/A,#N/A,TRUE,"SUMMARY";#N/A,#N/A,TRUE,"EXP MON";#N/A,#N/A,TRUE,"APPENDIX A";#N/A,#N/A,TRUE,"APPENDIX B";#N/A,#N/A,TRUE,"APPENDIX C";#N/A,#N/A,TRUE,"APPENDIX D";#N/A,#N/A,TRUE,"APPENDIX E";#N/A,#N/A,TRUE,"APPENDIX F";#N/A,#N/A,TRUE,"APPENDIX G"}</definedName>
    <definedName name="nhy"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nhytgbfr" hidden="1">{"çewre1fiyat",#N/A,FALSE,"çtfiyat";"çewre2fiyat",#N/A,FALSE,"çtfiyat"}</definedName>
    <definedName name="NİL"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nm"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NN" hidden="1">{"glcbs",#N/A,FALSE,"GLCBS";"glccsbs",#N/A,FALSE,"GLCCSBS";"glcis",#N/A,FALSE,"GLCIS";"glccsis",#N/A,FALSE,"GLCCSIS";"glcrat1",#N/A,FALSE,"GLC-ratios1"}</definedName>
    <definedName name="nnb" hidden="1">{"'РП (2)'!$A$5:$S$150"}</definedName>
    <definedName name="nnn" hidden="1">{#N/A,#N/A,FALSE,"SumD";#N/A,#N/A,FALSE,"ElecD";#N/A,#N/A,FALSE,"MechD";#N/A,#N/A,FALSE,"GeotD";#N/A,#N/A,FALSE,"PrcsD";#N/A,#N/A,FALSE,"TunnD";#N/A,#N/A,FALSE,"CivlD";#N/A,#N/A,FALSE,"NtwkD";#N/A,#N/A,FALSE,"EstgD";#N/A,#N/A,FALSE,"PEngD"}</definedName>
    <definedName name="nnnn" hidden="1">{"konoplin - Личное представление",#N/A,TRUE,"ФинПлан_1кв";"konoplin - Личное представление",#N/A,TRUE,"ФинПлан_2кв"}</definedName>
    <definedName name="nnnnn" hidden="1">{#N/A,#N/A,FALSE,"SumG";#N/A,#N/A,FALSE,"ElecG";#N/A,#N/A,FALSE,"MechG";#N/A,#N/A,FALSE,"GeotG";#N/A,#N/A,FALSE,"PrcsG";#N/A,#N/A,FALSE,"TunnG";#N/A,#N/A,FALSE,"CivlG";#N/A,#N/A,FALSE,"NtwkG";#N/A,#N/A,FALSE,"EstgG";#N/A,#N/A,FALSE,"PEngG"}</definedName>
    <definedName name="nogmaals"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NorthCheam" hidden="1">{#N/A,#N/A,FALSE,"Extension Title";#N/A,#N/A,FALSE,"Extensions Main";#N/A,#N/A,FALSE,"Christchurst";#N/A,#N/A,FALSE,"Larkfield Extension";#N/A,#N/A,FALSE,"Taunton";#N/A,#N/A,FALSE,"Farlington";#N/A,#N/A,FALSE,"Sidney Street";#N/A,#N/A,FALSE,"Tamworth";#N/A,#N/A,FALSE,"New Build Main"}</definedName>
    <definedName name="nrnr1" hidden="1">{"'KABA MALZEME'!$B$5:$G$101","'KABA MALZEME'!$B$5:$G$101"}</definedName>
    <definedName name="nrnr2" hidden="1">{"'KABA MALZEME'!$B$5:$G$101","'KABA MALZEME'!$B$5:$G$101"}</definedName>
    <definedName name="nrnr6" hidden="1">{"'KABA MALZEME'!$B$5:$G$101","'KABA MALZEME'!$B$5:$G$101"}</definedName>
    <definedName name="nrnr7" hidden="1">{#N/A,#N/A,FALSE,"içind";#N/A,#N/A,FALSE,"ön_kapak";#N/A,#N/A,FALSE,"taahhuk";#N/A,#N/A,FALSE,"hak_rapor";#N/A,#N/A,FALSE,"temın";#N/A,#N/A,FALSE,"icmal";#N/A,#N/A,FALSE,"fat_mlz_ihz";#N/A,#N/A,FALSE,"sözleş_fiyatf";#N/A,#N/A,FALSE,"proje_bedeli";#N/A,#N/A,FALSE,"gün dol hes";#N/A,#N/A,FALSE,"ihz. icmal";#N/A,#N/A,FALSE,"bazhakson_faturalı";#N/A,#N/A,FALSE,"baz_faturalı";#N/A,#N/A,FALSE,"inş_iç_ihz";#N/A,#N/A,FALSE,"inş_ihz_tut";#N/A,#N/A,FALSE,"tünel_er";#N/A,#N/A,FALSE,"incehasır_er";#N/A,#N/A,FALSE,"kalınhasır_er";#N/A,#N/A,FALSE,"incedüzdemir_er";#N/A,#N/A,FALSE,"kalındemir_er";#N/A,#N/A,FALSE,"incedemir_er";#N/A,#N/A,FALSE,"gazbeton_er_13.5";#N/A,#N/A,FALSE,"gazbeton_er_8.5";#N/A,#N/A,FALSE,"foam_er";#N/A,#N/A,FALSE,"fayans_er";#N/A,#N/A,FALSE,"seramik_er";#N/A,#N/A,FALSE,"inş_dış_ihz";#N/A,#N/A,FALSE,"sıhhi_iç_ihz";#N/A,#N/A,FALSE,"sıhhi_ihz_tut ";#N/A,#N/A,FALSE,"müş_iç_ihz";#N/A,#N/A,FALSE,"müş_iç_er";#N/A,#N/A,FALSE,"müşterek_ihz_tut ";#N/A,#N/A,FALSE,"kal_iç_ihz ";#N/A,#N/A,FALSE,"kalorifer_ihz_tut";#N/A,#N/A,FALSE,"doğalgaz_iç_ihz";#N/A,#N/A,FALSE,"doğalgaz_ihz_tut";#N/A,#N/A,FALSE,"elektrık_iç_ihz 1-2";#N/A,#N/A,FALSE,"elektrık_ihz_tut";#N/A,#N/A,FALSE,"ılan";#N/A,#N/A,FALSE,"ilan_tut"}</definedName>
    <definedName name="nry" hidden="1">{"offequipsch",#N/A,FALSE,"GTC_Schedule";"onconstsch",#N/A,FALSE,"GTC_Schedule";"techsch",#N/A,FALSE,"GTC_Schedule";"totsch",#N/A,FALSE,"GTC_Schedule"}</definedName>
    <definedName name="NVBNBNVBN" hidden="1">{#VALUE!,#N/A,FALSE,0;#N/A,#N/A,FALSE,0;#N/A,#N/A,FALSE,0;#N/A,#N/A,FALSE,0;#N/A,#N/A,FALSE,0;#N/A,#N/A,FALSE,0;#N/A,#N/A,FALSE,0;#N/A,#N/A,FALSE,0;#N/A,#N/A,FALSE,0;#N/A,#N/A,FALSE,0;#N/A,#N/A,FALSE,0;#N/A,#N/A,FALSE,0}</definedName>
    <definedName name="ö" hidden="1">{#N/A,#N/A,FALSE,"ATIKSU_HAT_ICMAL";#N/A,#N/A,FALSE,"ATIKSU_236 (1)";#N/A,#N/A,FALSE,"ATIKSU_236 (2)";#N/A,#N/A,FALSE,"ATIKSU_236 (3)";#N/A,#N/A,FALSE,"ATIKSU_238 (1)";#N/A,#N/A,FALSE,"ATIKSU_238 (2)";#N/A,#N/A,FALSE,"ATIKSU_244 (1)";#N/A,#N/A,FALSE,"ATIKSU_244 (2)";#N/A,#N/A,FALSE,"ATIKSU_245 (1)";#N/A,#N/A,FALSE,"ATIKSU_245 (2)";#N/A,#N/A,FALSE,"ATIKSU_246 (1)";#N/A,#N/A,FALSE,"ATIKSU_246 (2)";#N/A,#N/A,FALSE,"ATIKSU_246 (3)"}</definedName>
    <definedName name="OÇ" hidden="1">{#N/A,#N/A,FALSE,"ihz. icmal";#N/A,#N/A,FALSE,"avans";#N/A,#N/A,FALSE,"mal_FF_icm";#N/A,#N/A,FALSE,"fat_ihz";#N/A,#N/A,FALSE,"söz_fiy_fark";#N/A,#N/A,FALSE,"kap2"}</definedName>
    <definedName name="öççç" hidden="1">{#N/A,#N/A,FALSE,"kal_iç_ihz";#N/A,#N/A,FALSE,"kal_iç_er";#N/A,#N/A,FALSE,"kal_iç_tut"}</definedName>
    <definedName name="oıı" hidden="1">{#N/A,#N/A,FALSE,"MALİ TABLOLAR";#N/A,#N/A,FALSE,"GEL-GİDER KARŞILAŞTIRMASI";#N/A,#N/A,FALSE,"95 YILI SAT-MAL";#N/A,#N/A,FALSE,"1995 CIRO";#N/A,#N/A,FALSE,"1994-1995 ÜRETİM KARŞ.";#N/A,#N/A,FALSE,"BIRIKIMLI- NAKIT";#N/A,#N/A,FALSE,"AYLIK NAKİT";#N/A,#N/A,FALSE,"NAK.XLS";#N/A,#N/A,FALSE,"1995 NAKITBAKIYE";#N/A,#N/A,FALSE,"GENEL YÖNETİM GİDERLERİ";#N/A,#N/A,FALSE,"ÜCRETLER";#N/A,#N/A,FALSE,"ŞANTİYELER DETAY TABLOLARI";#N/A,#N/A,FALSE,"ERYAMAN B2 TABLOSU";#N/A,#N/A,FALSE,"ERYAMAN B4 TABLOSU";#N/A,#N/A,FALSE,"HASTAHANE TABLOSU";#N/A,#N/A,FALSE,"RUSYA TABLOSU";#N/A,#N/A,FALSE,"İÇERENKÖY TABLOSU";#N/A,#N/A,FALSE,"ATATÜRK TABLOSU";#N/A,#N/A,FALSE,"İÇERENKÖY 2.KISIM";#N/A,#N/A,FALSE,"ÇAYYOLU";#N/A,#N/A,FALSE,"ESBANK ";#N/A,#N/A,FALSE,"ÇİFTEHAVUZ";#N/A,#N/A,FALSE,"KONSOLİDE TABLO";#N/A,#N/A,FALSE,"ÜRETİM";#N/A,#N/A,FALSE,"ÜRETİM MALİYETİ";#N/A,#N/A,FALSE,"NAKİT AKIM TABLOSU";#N/A,#N/A,FALSE,"M2 İMALAT";#N/A,#N/A,FALSE,"ADAM-SAAT TABLOSU";#N/A,#N/A,FALSE,"YILLARA YAYGI DEĞER.";#N/A,#N/A,FALSE,"BİRİKİMLİ SATIŞLAR";#N/A,#N/A,FALSE,"BİRİKİMLİ MALİYET";#N/A,#N/A,FALSE,"ERYAMAN";#N/A,#N/A,FALSE,"HAYDARPAŞA";#N/A,#N/A,FALSE,"İÇERENKÖY";#N/A,#N/A,FALSE,"ATATÜRK";#N/A,#N/A,FALSE,"KARŞILAŞTIRMALI DEĞERLENDİRME";#N/A,#N/A,FALSE,"AYLIK ÜRETİM";#N/A,#N/A,FALSE,"AYLIK MALİYET";#N/A,#N/A,FALSE,"AYLIK M2";#N/A,#N/A,FALSE,"AYLIK ADAMSAAT";#N/A,#N/A,FALSE,"PERFORMANS TAB.";#N/A,#N/A,FALSE,"YURT İÇİ MALİYET-M2";#N/A,#N/A,FALSE,"YURTDIŞI MALİYET-M2";#N/A,#N/A,FALSE,"YATIRIM MALİYET-M2";#N/A,#N/A,FALSE,"YURTİÇİ TL-ADAMSAAT";#N/A,#N/A,FALSE,"YURTDIŞI TL-ADAMSAAT";#N/A,#N/A,FALSE,"YATIRIM TL-ADAMSAAT";#N/A,#N/A,FALSE,"YURTİÇİ ADAMSAAT-M2";#N/A,#N/A,FALSE,"YURTDIŞI ADAMSAAT-M2";#N/A,#N/A,FALSE,"YATIRIM ADAMSAAT-M2"}</definedName>
    <definedName name="oiuytrel" hidden="1">{"'РП (2)'!$A$5:$S$150"}</definedName>
    <definedName name="okm" hidden="1">{"suhaznesi1icmal",#N/A,FALSE,"shicm";"suhaznesi2icmal",#N/A,FALSE,"shicm";"suhaznesi3icmal",#N/A,FALSE,"shicm"}</definedName>
    <definedName name="Oktober" hidden="1">{#N/A,#N/A,TRUE,"Prog. Overview Strategic Input";#N/A,#N/A,TRUE,"Program Overview Financials";#N/A,#N/A,TRUE,"Technology Summary Input";#N/A,#N/A,TRUE,"Mkt &amp; Sales Summary Input";#N/A,#N/A,TRUE,"Delivery Summary Input";#N/A,#N/A,TRUE,"Revenue Assump Input";#N/A,#N/A,TRUE,"Financial Summary"}</definedName>
    <definedName name="olç" hidden="1">{"çewre1icmal",#N/A,FALSE,"çticm";"çewre2icmal",#N/A,FALSE,"çticm"}</definedName>
    <definedName name="oo"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ööö" hidden="1">{#N/A,#N/A,FALSE,"12.21";#N/A,#N/A,FALSE,"12.10";#N/A,#N/A,FALSE,"3";#N/A,#N/A,FALSE,"2";#N/A,#N/A,FALSE,"1"}</definedName>
    <definedName name="ÖRNEK2" hidden="1">{#N/A,#N/A,FALSE,"ihz. icmal";#N/A,#N/A,FALSE,"avans";#N/A,#N/A,FALSE,"mal_FF_icm";#N/A,#N/A,FALSE,"fat_ihz";#N/A,#N/A,FALSE,"söz_fiy_fark";#N/A,#N/A,FALSE,"kap2"}</definedName>
    <definedName name="OSM" hidden="1">{#N/A,#N/A,FALSE,"TELEFON"}</definedName>
    <definedName name="Osmaston" hidden="1">{#N/A,#N/A,FALSE,"Extension Title";#N/A,#N/A,FALSE,"Extensions Main";#N/A,#N/A,FALSE,"Christchurst";#N/A,#N/A,FALSE,"Larkfield Extension";#N/A,#N/A,FALSE,"Taunton";#N/A,#N/A,FALSE,"Farlington";#N/A,#N/A,FALSE,"Sidney Street";#N/A,#N/A,FALSE,"Tamworth";#N/A,#N/A,FALSE,"New Build Main"}</definedName>
    <definedName name="ÖTNEK"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oy" hidden="1">{"sheet1",#N/A,FALSE,"easheet";"sheet2a",#N/A,FALSE,"easheet";"sheet2b",#N/A,FALSE,"easheet";"sheet3",#N/A,FALSE,"easheet"}</definedName>
    <definedName name="öz" hidden="1">{#N/A,#N/A,FALSE,"12.10";#N/A,#N/A,FALSE,"12.11";#N/A,#N/A,FALSE,"12.12";#N/A,#N/A,FALSE,"12.21";#N/A,#N/A,FALSE,"12.22";#N/A,#N/A,FALSE,"12.23";#N/A,#N/A,FALSE,"12.24";#N/A,#N/A,FALSE,"12.25";#N/A,#N/A,FALSE,"12.26"}</definedName>
    <definedName name="ÖZGÜL" hidden="1">{#N/A,#N/A,FALSE,"ATIKSU_HAT_ICMAL";#N/A,#N/A,FALSE,"ATIKSU_236 (1)";#N/A,#N/A,FALSE,"ATIKSU_236 (2)";#N/A,#N/A,FALSE,"ATIKSU_236 (3)";#N/A,#N/A,FALSE,"ATIKSU_238 (1)";#N/A,#N/A,FALSE,"ATIKSU_238 (2)";#N/A,#N/A,FALSE,"ATIKSU_244 (1)";#N/A,#N/A,FALSE,"ATIKSU_244 (2)";#N/A,#N/A,FALSE,"ATIKSU_245 (1)";#N/A,#N/A,FALSE,"ATIKSU_245 (2)";#N/A,#N/A,FALSE,"ATIKSU_246 (1)";#N/A,#N/A,FALSE,"ATIKSU_246 (2)";#N/A,#N/A,FALSE,"ATIKSU_246 (3)"}</definedName>
    <definedName name="ozkan"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P" hidden="1">{#N/A,#N/A,TRUE,"COVER";#N/A,#N/A,TRUE,"DETAILS";#N/A,#N/A,TRUE,"SUMMARY";#N/A,#N/A,TRUE,"EXP MON";#N/A,#N/A,TRUE,"APPENDIX A";#N/A,#N/A,TRUE,"APPENDIX B";#N/A,#N/A,TRUE,"APPENDIX C";#N/A,#N/A,TRUE,"APPENDIX D";#N/A,#N/A,TRUE,"APPENDIX E";#N/A,#N/A,TRUE,"APPENDIX F";#N/A,#N/A,TRUE,"APPENDIX G"}</definedName>
    <definedName name="paratonersiz" hidden="1">{#N/A,#N/A,FALSE,"kal_iç_ihz";#N/A,#N/A,FALSE,"kal_iç_er";#N/A,#N/A,FALSE,"kal_iç_tut"}</definedName>
    <definedName name="pc" hidden="1">{#N/A,#N/A,FALSE,"elk_iç_er";#N/A,#N/A,FALSE,"elk_iç_tut";#N/A,#N/A,FALSE,"elk_iç_ihz"}</definedName>
    <definedName name="pedro" hidden="1">{#N/A,"30% Success",TRUE,"Sales Forecast";#N/A,#N/A,TRUE,"Sheet2"}</definedName>
    <definedName name="pg"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pğ" hidden="1">{"elektrik1fiyat",#N/A,FALSE,"elcfiyat";"elektrik2fiyat",#N/A,FALSE,"elcfiyat";"elektrik3fiyat",#N/A,FALSE,"elcfiyat"}</definedName>
    <definedName name="pl" hidden="1">{#N/A,#N/A,FALSE,"HAB1CO";#N/A,#N/A,FALSE,"HAB2CO";#N/A,#N/A,FALSE,"HAB3BO";#N/A,#N/A,FALSE,"HAB4BO";#N/A,#N/A,FALSE,"HAB5BO";#N/A,#N/A,FALSE,"HAB6BK";#N/A,#N/A,FALSE,"HAB7CK";#N/A,#N/A,FALSE,"HAB8CO";#N/A,#N/A,FALSE,"HAC1CO";#N/A,#N/A,FALSE,"HAC2CO";#N/A,#N/A,FALSE,"HAC3CK";#N/A,#N/A,FALSE,"HAC4CO";#N/A,#N/A,FALSE,"HAC5CO";#N/A,#N/A,FALSE,"HAC6CO";#N/A,#N/A,FALSE,"HAC7CO";#N/A,#N/A,FALSE,"HAC8CK";#N/A,#N/A,FALSE,"HAG4BO";#N/A,#N/A,FALSE,"HAG5BK";#N/A,#N/A,FALSE,"HAI1CO";#N/A,#N/A,FALSE,"HAI2CO";#N/A,#N/A,FALSE,"HAI3BO";#N/A,#N/A,FALSE,"HAI4BO";#N/A,#N/A,FALSE,"HAI5CK";#N/A,#N/A,FALSE,"HAI6CO";#N/A,#N/A,FALSE,"ÝCMAL"}</definedName>
    <definedName name="PLAT" hidden="1">{#N/A,#N/A,TRUE,"Cover";#N/A,#N/A,TRUE,"Conts";#N/A,#N/A,TRUE,"VOS";#N/A,#N/A,TRUE,"Warrington";#N/A,#N/A,TRUE,"Widnes"}</definedName>
    <definedName name="PLATFORM" hidden="1">{#N/A,#N/A,TRUE,"Cover";#N/A,#N/A,TRUE,"Conts";#N/A,#N/A,TRUE,"VOS";#N/A,#N/A,TRUE,"Warrington";#N/A,#N/A,TRUE,"Widnes"}</definedName>
    <definedName name="pln" hidden="1">{"'РП (2)'!$A$5:$S$150"}</definedName>
    <definedName name="plö" hidden="1">{"mekanik1icmal",#N/A,FALSE,"mkticm";"mekanik2icmal",#N/A,FALSE,"mkticm";"mekanik3icmal",#N/A,FALSE,"mkticm"}</definedName>
    <definedName name="PM" hidden="1">{#N/A,#N/A,FALSE,"단축1";#N/A,#N/A,FALSE,"단축2";#N/A,#N/A,FALSE,"단축3";#N/A,#N/A,FALSE,"장축";#N/A,#N/A,FALSE,"4WD"}</definedName>
    <definedName name="PO" hidden="1">{#N/A,#N/A,FALSE,"Ejector 1";#N/A,#N/A,FALSE,"Ejector 2"}</definedName>
    <definedName name="poging"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poıutyrera" hidden="1">{"taşkınsuyu1fiyat",#N/A,FALSE,"tsfiyat"}</definedName>
    <definedName name="PP6FIRE_DEC" hidden="1">{#N/A,#N/A,TRUE,"Prog. Overview Strategic Input";#N/A,#N/A,TRUE,"Program Overview Financials";#N/A,#N/A,TRUE,"Technology Summary Input";#N/A,#N/A,TRUE,"Mkt &amp; Sales Summary Input";#N/A,#N/A,TRUE,"Delivery Summary Input";#N/A,#N/A,TRUE,"Revenue Assump Input";#N/A,#N/A,TRUE,"Financial Summary"}</definedName>
    <definedName name="Pr"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print_out" hidden="1">{#N/A,#N/A,FALSE,"Broker Sheet";#N/A,#N/A,FALSE,"Exec.Summary";#N/A,#N/A,FALSE,"Argus Cash Flow";#N/A,#N/A,FALSE,"SPF";#N/A,#N/A,FALSE,"RentRoll"}</definedName>
    <definedName name="pş"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pş." hidden="1">{"elektrik1icmal",#N/A,FALSE,"elcicmal";"elektrik2icmal",#N/A,FALSE,"elcicmal";"elektrik3icmal",#N/A,FALSE,"elcicmal";"elektrik4icmal",#N/A,FALSE,"elcicmal";"elektrik5icmal",#N/A,FALSE,"elcicmal";"elektrik6icmal",#N/A,FALSE,"elcicmal"}</definedName>
    <definedName name="PT"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PUB_FileID" hidden="1">"L10003363.xls"</definedName>
    <definedName name="PUB_UserID" hidden="1">"MAYERX"</definedName>
    <definedName name="q" hidden="1">{"Inflation-BaseYear",#N/A,FALSE,"Inputs"}</definedName>
    <definedName name="qa" hidden="1">{#N/A,#N/A,FALSE,"kal_iç_ihz";#N/A,#N/A,FALSE,"kal_iç_er";#N/A,#N/A,FALSE,"kal_iç_tut"}</definedName>
    <definedName name="qazxssw" hidden="1">{"isalehattı1fiyat",#N/A,FALSE,"ihfiyat";"isalehattı2fiyat",#N/A,FALSE,"ihfiyat";"isalehattı3fiyat",#N/A,FALSE,"ihfiyat";"isalehattı4fiyat",#N/A,FALSE,"ihfiyat";"isalehattı5fiyat",#N/A,FALSE,"ihfiyat"}</definedName>
    <definedName name="QD"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qeewq" hidden="1">{"offequipsch",#N/A,FALSE,"GTC_Schedule";"onconstsch",#N/A,FALSE,"GTC_Schedule";"techsch",#N/A,FALSE,"GTC_Schedule";"totsch",#N/A,FALSE,"GTC_Schedule"}</definedName>
    <definedName name="qegqrg" hidden="1">{#N/A,#N/A,FALSE,"SUMMARY 4a";#N/A,#N/A,FALSE,"GBA 4b";#N/A,#N/A,FALSE,"TENANT 4c";#N/A,#N/A,FALSE,"BUDGET DETAIL";#N/A,#N/A,FALSE,"PRO FORMA"}</definedName>
    <definedName name="QG"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qgqg" hidden="1">{#N/A,#N/A,FALSE,"Leasing 6A"}</definedName>
    <definedName name="QK" hidden="1">{#N/A,#N/A,FALSE,"ihz. icmal";#N/A,#N/A,FALSE,"avans";#N/A,#N/A,FALSE,"mal_FF_icm";#N/A,#N/A,FALSE,"fat_ihz";#N/A,#N/A,FALSE,"söz_fiy_fark";#N/A,#N/A,FALSE,"kap2"}</definedName>
    <definedName name="qkl"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QL"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QO" hidden="1">{#N/A,#N/A,FALSE,"ihz. icmal";#N/A,#N/A,FALSE,"avans";#N/A,#N/A,FALSE,"mal_FF_icm";#N/A,#N/A,FALSE,"fat_ihz";#N/A,#N/A,FALSE,"söz_fiy_fark";#N/A,#N/A,FALSE,"kap2"}</definedName>
    <definedName name="qpş"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qq" hidden="1">{#N/A,#N/A,FALSE,"maff_h1";#N/A,#N/A,FALSE,"maff_h2";#N/A,#N/A,FALSE,"maff_h3";#N/A,#N/A,FALSE,"maff_h4";#N/A,#N/A,FALSE,"maff_h5";#N/A,#N/A,FALSE,"maff_h6";#N/A,#N/A,FALSE,"maff_h7"}</definedName>
    <definedName name="qqq" hidden="1">{"Output-3Column",#N/A,FALSE,"Output"}</definedName>
    <definedName name="qqqqqq" hidden="1">{"Output-BaseYear",#N/A,FALSE,"Output"}</definedName>
    <definedName name="qrt"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QS"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qsd" hidden="1">{#N/A,#N/A,FALSE,"ihz. icmal";#N/A,#N/A,FALSE,"avans";#N/A,#N/A,FALSE,"mal_FF_icm";#N/A,#N/A,FALSE,"fat_ihz";#N/A,#N/A,FALSE,"söz_fiy_fark";#N/A,#N/A,FALSE,"kap2"}</definedName>
    <definedName name="qse"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qv"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qw" hidden="1">{#N/A,#N/A,TRUE,"Cover";#N/A,#N/A,TRUE,"Conts";#N/A,#N/A,TRUE,"VOS";#N/A,#N/A,TRUE,"Warrington";#N/A,#N/A,TRUE,"Widnes"}</definedName>
    <definedName name="qwert" hidden="1">{#N/A,#N/A,FALSE,"ihz. icmal";#N/A,#N/A,FALSE,"avans";#N/A,#N/A,FALSE,"mal_FF_icm";#N/A,#N/A,FALSE,"fat_ihz";#N/A,#N/A,FALSE,"söz_fiy_fark";#N/A,#N/A,FALSE,"kap2"}</definedName>
    <definedName name="qwerty" hidden="1">{"'РП (2)'!$A$5:$S$150"}</definedName>
    <definedName name="qwqw" hidden="1">{#VALUE!,#N/A,FALSE,0;#N/A,#N/A,FALSE,0;#N/A,#N/A,FALSE,0;#N/A,#N/A,FALSE,0;#N/A,#N/A,FALSE,0;#N/A,#N/A,FALSE,0;#N/A,#N/A,FALSE,0;#N/A,#N/A,FALSE,0;#N/A,#N/A,FALSE,0;#N/A,#N/A,FALSE,0;#N/A,#N/A,FALSE,0;#N/A,#N/A,FALSE,0}</definedName>
    <definedName name="qwy" hidden="1">{#N/A,#N/A,FALSE,"ihz. icmal";#N/A,#N/A,FALSE,"avans";#N/A,#N/A,FALSE,"mal_FF_icm";#N/A,#N/A,FALSE,"fat_ihz";#N/A,#N/A,FALSE,"söz_fiy_fark";#N/A,#N/A,FALSE,"kap2"}</definedName>
    <definedName name="qxc"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qyt"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QZ"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rd" hidden="1">{"offequipsch",#N/A,FALSE,"GTC_Schedule";"onconstsch",#N/A,FALSE,"GTC_Schedule";"techsch",#N/A,FALSE,"GTC_Schedule";"totsch",#N/A,FALSE,"GTC_Schedule"}</definedName>
    <definedName name="RE" hidden="1">{#N/A,#N/A,FALSE,"kal_iç_ihz";#N/A,#N/A,FALSE,"kal_iç_er";#N/A,#N/A,FALSE,"kal_iç_tut"}</definedName>
    <definedName name="redo" hidden="1">{#N/A,#N/A,FALSE,"ACQ_GRAPHS";#N/A,#N/A,FALSE,"T_1 GRAPHS";#N/A,#N/A,FALSE,"T_2 GRAPHS";#N/A,#N/A,FALSE,"COMB_GRAPHS"}</definedName>
    <definedName name="Relevant" hidden="1">{#N/A,#N/A,FALSE,"Summary";#N/A,#N/A,FALSE,"Program Scheme";#N/A,#N/A,FALSE,"Assumptions";#N/A,#N/A,FALSE,"Development Budget";#N/A,#N/A,FALSE,"Timing";#N/A,#N/A,FALSE,"Development Costs &amp; Revenues";#N/A,#N/A,FALSE,"Cash Flow to Debt &amp; Equity"}</definedName>
    <definedName name="rere" hidden="1">{"'Sheet1'!$A$1:$G$85"}</definedName>
    <definedName name="RF"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rgqg" hidden="1">{#N/A,#N/A,FALSE,"içind";#N/A,#N/A,FALSE,"ön_kapak";#N/A,#N/A,FALSE,"taahhuk";#N/A,#N/A,FALSE,"hak_rapor";#N/A,#N/A,FALSE,"temın";#N/A,#N/A,FALSE,"icmal";#N/A,#N/A,FALSE,"fat_mlz_ihz";#N/A,#N/A,FALSE,"sözleş_fiyatf";#N/A,#N/A,FALSE,"proje_bedeli";#N/A,#N/A,FALSE,"gün dol hes";#N/A,#N/A,FALSE,"ihz. icmal";#N/A,#N/A,FALSE,"bazhakson_faturalı";#N/A,#N/A,FALSE,"baz_faturalı";#N/A,#N/A,FALSE,"inş_iç_ihz";#N/A,#N/A,FALSE,"inş_ihz_tut";#N/A,#N/A,FALSE,"tünel_er";#N/A,#N/A,FALSE,"incehasır_er";#N/A,#N/A,FALSE,"kalınhasır_er";#N/A,#N/A,FALSE,"incedüzdemir_er";#N/A,#N/A,FALSE,"kalındemir_er";#N/A,#N/A,FALSE,"incedemir_er";#N/A,#N/A,FALSE,"gazbeton_er_13.5";#N/A,#N/A,FALSE,"gazbeton_er_8.5";#N/A,#N/A,FALSE,"foam_er";#N/A,#N/A,FALSE,"fayans_er";#N/A,#N/A,FALSE,"seramik_er";#N/A,#N/A,FALSE,"inş_dış_ihz";#N/A,#N/A,FALSE,"sıhhi_iç_ihz";#N/A,#N/A,FALSE,"sıhhi_ihz_tut ";#N/A,#N/A,FALSE,"müş_iç_ihz";#N/A,#N/A,FALSE,"müş_iç_er";#N/A,#N/A,FALSE,"müşterek_ihz_tut ";#N/A,#N/A,FALSE,"kal_iç_ihz ";#N/A,#N/A,FALSE,"kalorifer_ihz_tut";#N/A,#N/A,FALSE,"doğalgaz_iç_ihz";#N/A,#N/A,FALSE,"doğalgaz_ihz_tut";#N/A,#N/A,FALSE,"elektrık_iç_ihz 1-2";#N/A,#N/A,FALSE,"elektrık_ihz_tut";#N/A,#N/A,FALSE,"ılan";#N/A,#N/A,FALSE,"ilan_tut"}</definedName>
    <definedName name="rgrg" hidden="1">{"page1",#N/A,FALSE,"sheet 1";"Page2",#N/A,FALSE,"sheet 1";"page3",#N/A,FALSE,"sheet 1";"page4",#N/A,FALSE,"sheet 1"}</definedName>
    <definedName name="rgwg" hidden="1">{"page1",#N/A,FALSE,"sheet 1";"Page2",#N/A,FALSE,"sheet 1";"page3",#N/A,FALSE,"sheet 1";"page4",#N/A,FALSE,"sheet 1"}</definedName>
    <definedName name="Ripley" hidden="1">{#N/A,#N/A,FALSE,"Extension Title";#N/A,#N/A,FALSE,"Extensions Main";#N/A,#N/A,FALSE,"Christchurst";#N/A,#N/A,FALSE,"Larkfield Extension";#N/A,#N/A,FALSE,"Taunton";#N/A,#N/A,FALSE,"Farlington";#N/A,#N/A,FALSE,"Sidney Street";#N/A,#N/A,FALSE,"Tamworth";#N/A,#N/A,FALSE,"New Build Main"}</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MultipleCPUSupportEnabled" hidden="1">TRUE</definedName>
    <definedName name="RiskNumIterations">2000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0</definedName>
    <definedName name="RiskStatFunctionsUpdateFreq">1</definedName>
    <definedName name="RiskTemplateSheetName">"myTemplate"</definedName>
    <definedName name="RiskUpdateDisplay">FALSE</definedName>
    <definedName name="RiskUpdateStatFunctions">TRUE</definedName>
    <definedName name="RiskUseDifferentSeedForEachSim">FALSE</definedName>
    <definedName name="RiskUseFixedSeed">FALSE</definedName>
    <definedName name="RiskUseMultipleCPUs">FALSE</definedName>
    <definedName name="rjgbz" hidden="1">{"'РП (2)'!$A$5:$S$150"}</definedName>
    <definedName name="rkt"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rl" hidden="1">{#N/A,#N/A,TRUE,"COVER";#N/A,#N/A,TRUE,"DETAILS";#N/A,#N/A,TRUE,"SUMMARY";#N/A,#N/A,TRUE,"EXP MON";#N/A,#N/A,TRUE,"APPENDIX A";#N/A,#N/A,TRUE,"APPENDIX B";#N/A,#N/A,TRUE,"APPENDIX C";#N/A,#N/A,TRUE,"APPENDIX D";#N/A,#N/A,TRUE,"APPENDIX E";#N/A,#N/A,TRUE,"APPENDIX F";#N/A,#N/A,TRUE,"APPENDIX G"}</definedName>
    <definedName name="RL2J"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RL2K"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RL2M" hidden="1">{#N/A,#N/A,FALSE,"NCS INC SCOT";#N/A,#N/A,FALSE,"NCS";#N/A,#N/A,FALSE,"74 NCS";#N/A,#N/A,FALSE,"75 NCS";#N/A,#N/A,FALSE,"76 NCS "}</definedName>
    <definedName name="RL2N" hidden="1">{#N/A,#N/A,TRUE,"Prog. Overview Strategic Input";#N/A,#N/A,TRUE,"Program Overview Financials";#N/A,#N/A,TRUE,"Technology Summary Input";#N/A,#N/A,TRUE,"Mkt &amp; Sales Summary Input";#N/A,#N/A,TRUE,"Delivery Summary Input";#N/A,#N/A,TRUE,"Revenue Assump Input";#N/A,#N/A,TRUE,"Financial Summary"}</definedName>
    <definedName name="RL2O" hidden="1">{#N/A,#N/A,TRUE,"Prog. Overview Strategic Input";#N/A,#N/A,TRUE,"Program Overview Financials";#N/A,#N/A,TRUE,"Technology Summary Input";#N/A,#N/A,TRUE,"Mkt &amp; Sales Summary Input";#N/A,#N/A,TRUE,"Delivery Summary Input";#N/A,#N/A,TRUE,"Revenue Assump Input";#N/A,#N/A,TRUE,"Financial Summary"}</definedName>
    <definedName name="rnh" hidden="1">{#N/A,#N/A,FALSE,"kal_iç_ihz";#N/A,#N/A,FALSE,"kal_iç_er";#N/A,#N/A,FALSE,"kal_iç_tut"}</definedName>
    <definedName name="round">1</definedName>
    <definedName name="RQ" hidden="1">{#N/A,#N/A,FALSE,"ihz. icmal";#N/A,#N/A,FALSE,"avans";#N/A,#N/A,FALSE,"mal_FF_icm";#N/A,#N/A,FALSE,"fat_ihz";#N/A,#N/A,FALSE,"söz_fiy_fark";#N/A,#N/A,FALSE,"kap2"}</definedName>
    <definedName name="rr" hidden="1">{#N/A,#N/A,FALSE,"Aging Summary";#N/A,#N/A,FALSE,"Ratio Analysis";#N/A,#N/A,FALSE,"Test 120 Day Accts";#N/A,#N/A,FALSE,"Tickmarks"}</definedName>
    <definedName name="rte" hidden="1">{"offequipsch",#N/A,FALSE,"GTC_Schedule";"onconstsch",#N/A,FALSE,"GTC_Schedule";"techsch",#N/A,FALSE,"GTC_Schedule";"totsch",#N/A,FALSE,"GTC_Schedule"}</definedName>
    <definedName name="RTERTRET" hidden="1">{#VALUE!,#N/A,FALSE,0;#N/A,#N/A,FALSE,0;#N/A,#N/A,FALSE,0;#N/A,#N/A,FALSE,0;#N/A,#N/A,FALSE,0;#N/A,#N/A,FALSE,0;#N/A,#N/A,FALSE,0;#N/A,#N/A,FALSE,0;#N/A,#N/A,FALSE,0;#N/A,#N/A,FALSE,0;#N/A,#N/A,FALSE,0;#N/A,#N/A,FALSE,0}</definedName>
    <definedName name="rth56uh56ju" hidden="1">{"glc1",#N/A,FALSE,"GLC";"glc2",#N/A,FALSE,"GLC";"glc3",#N/A,FALSE,"GLC";"glc4",#N/A,FALSE,"GLC";"glc5",#N/A,FALSE,"GLC"}</definedName>
    <definedName name="rtp"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RTRETRETRET" hidden="1">{#VALUE!,#N/A,TRUE,0;#N/A,#N/A,TRUE,0;#N/A,#N/A,TRUE,0;#N/A,#N/A,TRUE,0;#N/A,#N/A,TRUE,0;#N/A,#N/A,TRUE,0;#N/A,#N/A,TRUE,0}</definedName>
    <definedName name="RTRTERTRT" hidden="1">{#VALUE!,#N/A,FALSE,0;#N/A,#N/A,FALSE,0;#N/A,#N/A,FALSE,0;#N/A,#N/A,FALSE,0;#N/A,#N/A,FALSE,0;#N/A,#N/A,FALSE,0;#N/A,#N/A,FALSE,0;#N/A,#N/A,FALSE,0;#N/A,#N/A,FALSE,0;#N/A,#N/A,FALSE,0;#N/A,#N/A,FALSE,0;#N/A,#N/A,FALSE,0;#N/A,#N/A,FALSE,0;#N/A,#N/A,FALSE,0;#N/A,#N/A,FALSE,0;#N/A,#N/A,FALSE,0;#N/A,#N/A,FALSE,0;#N/A,#N/A,FALSE,0;#N/A,#N/A,FALSE,0;#N/A,#N/A,FALSE,0;#N/A,#N/A,FALSE,0;#N/A,#N/A,FALSE,0}</definedName>
    <definedName name="rtrtretrt"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RTWERTEWRWER" hidden="1">{#VALUE!,#N/A,FALSE,0;#N/A,#N/A,FALSE,0;#N/A,#N/A,FALSE,0;#N/A,#N/A,FALSE,0;#N/A,#N/A,FALSE,0;#N/A,#N/A,FALSE,0;#N/A,#N/A,FALSE,0;#N/A,#N/A,FALSE,0;#N/A,#N/A,FALSE,0;#N/A,#N/A,FALSE,0;#N/A,#N/A,FALSE,0;#N/A,#N/A,FALSE,0;#N/A,#N/A,FALSE,0;#N/A,#N/A,FALSE,0;#N/A,#N/A,FALSE,0;#N/A,#N/A,FALSE,0;#N/A,#N/A,FALSE,0;#N/A,#N/A,FALSE,0;#N/A,#N/A,FALSE,0;#N/A,#N/A,FALSE,0;#N/A,#N/A,FALSE,0;#N/A,#N/A,FALSE,0}</definedName>
    <definedName name="rty"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rtyui"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rublevo_rub">35</definedName>
    <definedName name="RV"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rwgWEG" hidden="1">{#N/A,#N/A,FALSE,"Leasing 6A"}</definedName>
    <definedName name="rwn" hidden="1">{"glc1",#N/A,FALSE,"GLC";"glc2",#N/A,FALSE,"GLC";"glc3",#N/A,FALSE,"GLC";"glc4",#N/A,FALSE,"GLC";"glc5",#N/A,FALSE,"GLC"}</definedName>
    <definedName name="ry" hidden="1">{"offequipsch",#N/A,FALSE,"GTC_Schedule";"onconstsch",#N/A,FALSE,"GTC_Schedule";"techsch",#N/A,FALSE,"GTC_Schedule";"totsch",#N/A,FALSE,"GTC_Schedule"}</definedName>
    <definedName name="S"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Ş"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S.Alacan"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HAKAN"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adff"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sadsd"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sadsds" hidden="1">{#VALUE!,#N/A,FALSE,0;#N/A,#N/A,FALSE,0;#N/A,#N/A,FALSE,0;#N/A,#N/A,FALSE,0;#N/A,#N/A,FALSE,0;#N/A,#N/A,FALSE,0;#N/A,#N/A,FALSE,0}</definedName>
    <definedName name="sadsdsd" hidden="1">{#VALUE!,#N/A,TRUE,0;#N/A,#N/A,TRUE,0;#N/A,#N/A,TRUE,0}</definedName>
    <definedName name="ŞAN.DIŞ.İHZ.TUT."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PBEXrevision" hidden="1">1</definedName>
    <definedName name="SAPBEXsysID" hidden="1">"BW3"</definedName>
    <definedName name="SAPBEXwbID" hidden="1">"6QBKG6BSMGCEPEDH7IWV4YW1K"</definedName>
    <definedName name="sasasasas" hidden="1">{#VALUE!,#N/A,FALSE,0;#N/A,#N/A,FALSE,0;#N/A,#N/A,FALSE,0;#N/A,#N/A,FALSE,0;#N/A,#N/A,FALSE,0;#N/A,#N/A,FALSE,0;#N/A,#N/A,FALSE,0;#N/A,#N/A,FALSE,0;#N/A,#N/A,FALSE,0;#N/A,#N/A,FALSE,0;#N/A,#N/A,FALSE,0;#N/A,#N/A,FALSE,0;#N/A,#N/A,FALSE,0;#N/A,#N/A,FALSE,0;#N/A,#N/A,FALSE,0;#N/A,#N/A,FALSE,0;#N/A,#N/A,FALSE,0;#N/A,#N/A,FALSE,0;#N/A,#N/A,FALSE,0;#N/A,#N/A,FALSE,0;#N/A,#N/A,FALSE,0;#N/A,#N/A,FALSE,0}</definedName>
    <definedName name="sasda"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caffolding" hidden="1">{"'Break down'!$A$4"}</definedName>
    <definedName name="scarce" hidden="1">{#N/A,#N/A,FALSE,"Summary";#N/A,#N/A,FALSE,"3TJ";#N/A,#N/A,FALSE,"3TN";#N/A,#N/A,FALSE,"3TP";#N/A,#N/A,FALSE,"3SJ";#N/A,#N/A,FALSE,"3CJ";#N/A,#N/A,FALSE,"3CN";#N/A,#N/A,FALSE,"3CP";#N/A,#N/A,FALSE,"3A"}</definedName>
    <definedName name="scascda"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scdsf"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SD" hidden="1">{#N/A,#N/A,FALSE,"imalat_kesif";#N/A,#N/A,FALSE,"imalat_seviye";#N/A,#N/A,FALSE,"141";#N/A,#N/A,FALSE,"142";#N/A,#N/A,FALSE,"143";#N/A,#N/A,FALSE,"144";#N/A,#N/A,FALSE,"145";#N/A,#N/A,FALSE,"146";#N/A,#N/A,FALSE,"147";#N/A,#N/A,FALSE,"148";#N/A,#N/A,FALSE,"149"}</definedName>
    <definedName name="SDAWEZD" hidden="1">{"suhaznesi1fiyat",#N/A,FALSE,"shfiyat";"suhaznesi2fiyat",#N/A,FALSE,"shfiyat"}</definedName>
    <definedName name="SDF" hidden="1">{#N/A,#N/A,FALSE,"MALİ TABLOLAR";#N/A,#N/A,FALSE,"GEL-GİDER KARŞILAŞTIRMASI";#N/A,#N/A,FALSE,"95 YILI SAT-MAL";#N/A,#N/A,FALSE,"1995 CIRO";#N/A,#N/A,FALSE,"1994-1995 ÜRETİM KARŞ.";#N/A,#N/A,FALSE,"BIRIKIMLI- NAKIT";#N/A,#N/A,FALSE,"AYLIK NAKİT";#N/A,#N/A,FALSE,"NAK.XLS";#N/A,#N/A,FALSE,"1995 NAKITBAKIYE";#N/A,#N/A,FALSE,"GENEL YÖNETİM GİDERLERİ";#N/A,#N/A,FALSE,"ÜCRETLER";#N/A,#N/A,FALSE,"ŞANTİYELER DETAY TABLOLARI";#N/A,#N/A,FALSE,"ERYAMAN B2 TABLOSU";#N/A,#N/A,FALSE,"ERYAMAN B4 TABLOSU";#N/A,#N/A,FALSE,"HASTAHANE TABLOSU";#N/A,#N/A,FALSE,"RUSYA TABLOSU";#N/A,#N/A,FALSE,"İÇERENKÖY TABLOSU";#N/A,#N/A,FALSE,"ATATÜRK TABLOSU";#N/A,#N/A,FALSE,"İÇERENKÖY 2.KISIM";#N/A,#N/A,FALSE,"ÇAYYOLU";#N/A,#N/A,FALSE,"ESBANK ";#N/A,#N/A,FALSE,"ÇİFTEHAVUZ";#N/A,#N/A,FALSE,"KONSOLİDE TABLO";#N/A,#N/A,FALSE,"ÜRETİM";#N/A,#N/A,FALSE,"ÜRETİM MALİYETİ";#N/A,#N/A,FALSE,"NAKİT AKIM TABLOSU";#N/A,#N/A,FALSE,"M2 İMALAT";#N/A,#N/A,FALSE,"ADAM-SAAT TABLOSU";#N/A,#N/A,FALSE,"YILLARA YAYGI DEĞER.";#N/A,#N/A,FALSE,"BİRİKİMLİ SATIŞLAR";#N/A,#N/A,FALSE,"BİRİKİMLİ MALİYET";#N/A,#N/A,FALSE,"ERYAMAN";#N/A,#N/A,FALSE,"HAYDARPAŞA";#N/A,#N/A,FALSE,"İÇERENKÖY";#N/A,#N/A,FALSE,"ATATÜRK";#N/A,#N/A,FALSE,"KARŞILAŞTIRMALI DEĞERLENDİRME";#N/A,#N/A,FALSE,"AYLIK ÜRETİM";#N/A,#N/A,FALSE,"AYLIK MALİYET";#N/A,#N/A,FALSE,"AYLIK M2";#N/A,#N/A,FALSE,"AYLIK ADAMSAAT";#N/A,#N/A,FALSE,"PERFORMANS TAB.";#N/A,#N/A,FALSE,"YURT İÇİ MALİYET-M2";#N/A,#N/A,FALSE,"YURTDIŞI MALİYET-M2";#N/A,#N/A,FALSE,"YATIRIM MALİYET-M2";#N/A,#N/A,FALSE,"YURTİÇİ TL-ADAMSAAT";#N/A,#N/A,FALSE,"YURTDIŞI TL-ADAMSAAT";#N/A,#N/A,FALSE,"YATIRIM TL-ADAMSAAT";#N/A,#N/A,FALSE,"YURTİÇİ ADAMSAAT-M2";#N/A,#N/A,FALSE,"YURTDIŞI ADAMSAAT-M2";#N/A,#N/A,FALSE,"YATIRIM ADAMSAAT-M2"}</definedName>
    <definedName name="sdfd" hidden="1">{#VALUE!,#N/A,FALSE,0;#N/A,#N/A,FALSE,0;#N/A,#N/A,FALSE,0;#N/A,#N/A,FALSE,0;#N/A,#N/A,FALSE,0}</definedName>
    <definedName name="sdfds" hidden="1">{#N/A,#N/A,FALSE,"Extension Title";#N/A,#N/A,FALSE,"Extensions Main";#N/A,#N/A,FALSE,"Christchurst";#N/A,#N/A,FALSE,"Larkfield Extension";#N/A,#N/A,FALSE,"Taunton";#N/A,#N/A,FALSE,"Farlington";#N/A,#N/A,FALSE,"Sidney Street";#N/A,#N/A,FALSE,"Tamworth";#N/A,#N/A,FALSE,"New Build Main"}</definedName>
    <definedName name="sdfdsf" hidden="1">{#VALUE!,#N/A,FALSE,0;#N/A,#N/A,FALSE,0;#N/A,#N/A,FALSE,0;#N/A,#N/A,FALSE,0;#N/A,#N/A,FALSE,0;#N/A,#N/A,FALSE,0;#N/A,#N/A,FALSE,0;#N/A,#N/A,FALSE,0;#N/A,#N/A,FALSE,0;#N/A,#N/A,FALSE,0;#N/A,#N/A,FALSE,0;#N/A,#N/A,FALSE,0;#N/A,#N/A,FALSE,0;#N/A,#N/A,FALSE,0;#N/A,#N/A,FALSE,0;#N/A,#N/A,FALSE,0;#N/A,#N/A,FALSE,0;#N/A,#N/A,FALSE,0;#N/A,#N/A,FALSE,0;#N/A,#N/A,FALSE,0;#N/A,#N/A,FALSE,0;#N/A,#N/A,FALSE,0}</definedName>
    <definedName name="sdfh" hidden="1">{"'Sheet1'!$A$1:$G$85"}</definedName>
    <definedName name="sdfsdf" hidden="1">{#VALUE!,#N/A,FALSE,0;#N/A,#N/A,FALSE,0;#N/A,#N/A,FALSE,0;#N/A,#N/A,FALSE,0;#N/A,#N/A,FALSE,0;#N/A,#N/A,FALSE,0;#N/A,#N/A,FALSE,0;#N/A,#N/A,FALSE,0;#N/A,#N/A,FALSE,0;#N/A,#N/A,FALSE,0;#N/A,#N/A,FALSE,0;#N/A,#N/A,FALSE,0}</definedName>
    <definedName name="SDFSDFSDFD" hidden="1">{#VALUE!,#N/A,FALSE,0;#N/A,#N/A,FALSE,0;#N/A,#N/A,FALSE,0;#N/A,#N/A,FALSE,0;#N/A,#N/A,FALSE,0;#N/A,#N/A,FALSE,0;#N/A,#N/A,FALSE,0;#N/A,#N/A,FALSE,0;#N/A,#N/A,FALSE,0;#N/A,#N/A,FALSE,0;#N/A,#N/A,FALSE,0;#N/A,#N/A,FALSE,0}</definedName>
    <definedName name="sdit"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dsdgs"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dsds"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dtju" hidden="1">{"offequipsch",#N/A,FALSE,"GTC_Schedule";"onconstsch",#N/A,FALSE,"GTC_Schedule";"techsch",#N/A,FALSE,"GTC_Schedule";"totsch",#N/A,FALSE,"GTC_Schedule"}</definedName>
    <definedName name="se" hidden="1">{#N/A,#N/A,FALSE,"maff_h1";#N/A,#N/A,FALSE,"maff_h2";#N/A,#N/A,FALSE,"maff_h3";#N/A,#N/A,FALSE,"maff_h4";#N/A,#N/A,FALSE,"maff_h5";#N/A,#N/A,FALSE,"maff_h6";#N/A,#N/A,FALSE,"maff_h7"}</definedName>
    <definedName name="sed"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SEDA" hidden="1">{#N/A,#N/A,FALSE,"imalat_kesif";#N/A,#N/A,FALSE,"imalat_seviye";#N/A,#N/A,FALSE,"141";#N/A,#N/A,FALSE,"142";#N/A,#N/A,FALSE,"143";#N/A,#N/A,FALSE,"144";#N/A,#N/A,FALSE,"145";#N/A,#N/A,FALSE,"146";#N/A,#N/A,FALSE,"147";#N/A,#N/A,FALSE,"148";#N/A,#N/A,FALSE,"149"}</definedName>
    <definedName name="sef" hidden="1">{#N/A,#N/A,TRUE,"COVER";#N/A,#N/A,TRUE,"DETAILS";#N/A,#N/A,TRUE,"SUMMARY";#N/A,#N/A,TRUE,"EXP MON";#N/A,#N/A,TRUE,"APPENDIX A";#N/A,#N/A,TRUE,"APPENDIX B";#N/A,#N/A,TRUE,"APPENDIX C";#N/A,#N/A,TRUE,"APPENDIX D";#N/A,#N/A,TRUE,"APPENDIX E";#N/A,#N/A,TRUE,"APPENDIX F";#N/A,#N/A,TRUE,"APPENDIX G"}</definedName>
    <definedName name="segdaf" hidden="1">{"isalehattı1icmal",#N/A,FALSE,"ihicm";"isalehattı2icmal",#N/A,FALSE,"ihicm";"isalehattı3icmal",#N/A,FALSE,"ihicm";"isalehattı4icmal",#N/A,FALSE,"ihicm";"isalehattı5icmal",#N/A,FALSE,"ihicm";"isalehattı6icmal",#N/A,FALSE,"ihicm";"isalehattı7icmal",#N/A,FALSE,"ihicm";"isalehattı8icmal",#N/A,FALSE,"ihicm";"isalehattı9icmal",#N/A,FALSE,"ihicm";"isalehattı10icmal",#N/A,FALSE,"ihicm"}</definedName>
    <definedName name="sencount" hidden="1">1</definedName>
    <definedName name="Services2" hidden="1">{#N/A,#N/A,FALSE,"Pricing";#N/A,#N/A,FALSE,"Summary";#N/A,#N/A,FALSE,"CompProd";#N/A,#N/A,FALSE,"CompJobhrs";#N/A,#N/A,FALSE,"Escalation";#N/A,#N/A,FALSE,"Contingency";#N/A,#N/A,FALSE,"GM";#N/A,#N/A,FALSE,"CompWage";#N/A,#N/A,FALSE,"costSum"}</definedName>
    <definedName name="sfdg"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ffff" hidden="1">{#N/A,#N/A,FALSE,"SumD";#N/A,#N/A,FALSE,"ElecD";#N/A,#N/A,FALSE,"MechD";#N/A,#N/A,FALSE,"GeotD";#N/A,#N/A,FALSE,"PrcsD";#N/A,#N/A,FALSE,"TunnD";#N/A,#N/A,FALSE,"CivlD";#N/A,#N/A,FALSE,"NtwkD";#N/A,#N/A,FALSE,"EstgD";#N/A,#N/A,FALSE,"PEngD"}</definedName>
    <definedName name="sfsadf"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sgsgs" hidden="1">{#N/A,#N/A,FALSE,"ihz. icmal";#N/A,#N/A,FALSE,"avans";#N/A,#N/A,FALSE,"mal_FF_icm";#N/A,#N/A,FALSE,"fat_ihz";#N/A,#N/A,FALSE,"söz_fiy_fark";#N/A,#N/A,FALSE,"kap2"}</definedName>
    <definedName name="SGWg" hidden="1">{#N/A,#N/A,FALSE,"SUMMARY 4a";#N/A,#N/A,FALSE,"GBA 4b";#N/A,#N/A,FALSE,"TENANT 4c";#N/A,#N/A,FALSE,"BUDGET DETAIL";#N/A,#N/A,FALSE,"PRO FORMA"}</definedName>
    <definedName name="si" hidden="1">{#N/A,#N/A,FALSE,"2 Nolu Hak.";#N/A,#N/A,FALSE,"3 Nolu Hak.";#N/A,#N/A,FALSE,"4 Nolu Hak. ";#N/A,#N/A,FALSE,"5 Nolu Hak.";#N/A,#N/A,FALSE,"6 Nolu Hak.";#N/A,#N/A,FALSE,"7 Nolu Hak. ";#N/A,#N/A,FALSE,"8 Nolu Hak.";#N/A,#N/A,FALSE,"TESBİT";#N/A,#N/A,FALSE,"9 Nolu Hak.";#N/A,#N/A,FALSE,"10 Nolu Hak.";#N/A,#N/A,FALSE,"11 Nolu Hak.";#N/A,#N/A,FALSE,"12 Nolu Hak.";#N/A,#N/A,FALSE,"Fiyat Farkı İcm.";#N/A,#N/A,FALSE,"Demir Mik.";#N/A,#N/A,FALSE,"Demir Fiy.Farkı";#N/A,#N/A,FALSE,"Çim.Mik. ";#N/A,#N/A,FALSE,"Çim.Fiy.Farkı";#N/A,#N/A,FALSE," Akar.Mik.";#N/A,#N/A,FALSE,".Akar.Fiy.Farkı";#N/A,#N/A,FALSE,"MFFE.MİK.";#N/A,#N/A,FALSE,"Birim  miktarlar(1)";#N/A,#N/A,FALSE,"Birim  miktarlar (2)";#N/A,#N/A,FALSE,"Birim  miktarlar (3)";#N/A,#N/A,FALSE,"Birim  miktarlar (4)";#N/A,#N/A,FALSE,"Birim  miktarlar (5)";#N/A,#N/A,FALSE,"Birim  miktarlar (6)";#N/A,#N/A,FALSE,"Birim  miktarlar (7)";#N/A,#N/A,FALSE,"Birim  miktarlar (8)";#N/A,#N/A,FALSE,"Birim  miktarlar (9)";#N/A,#N/A,FALSE,"Birim  miktarlar (10)";#N/A,#N/A,FALSE,"Birim  miktarlar (11)"}</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2</definedName>
    <definedName name="solver_rel10" hidden="1">2</definedName>
    <definedName name="solver_rel11" hidden="1">2</definedName>
    <definedName name="solver_rel5" hidden="1">2</definedName>
    <definedName name="solver_rel6" hidden="1">2</definedName>
    <definedName name="solver_rel7" hidden="1">2</definedName>
    <definedName name="solver_rel8" hidden="1">2</definedName>
    <definedName name="solver_rel9" hidden="1">2</definedName>
    <definedName name="solver_rhs10" hidden="1">315430</definedName>
    <definedName name="solver_rhs11" hidden="1">284920</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22000000000</definedName>
    <definedName name="şp" hidden="1">{"mekanik1icmal",#N/A,FALSE,"mkticm";"mekanik2icmal",#N/A,FALSE,"mkticm";"mekanik3icmal",#N/A,FALSE,"mkticm"}</definedName>
    <definedName name="SRGAWG" hidden="1">{#N/A,#N/A,FALSE,"içind";#N/A,#N/A,FALSE,"ön_kapak";#N/A,#N/A,FALSE,"taahhuk";#N/A,#N/A,FALSE,"hak_rapor";#N/A,#N/A,FALSE,"temın";#N/A,#N/A,FALSE,"icmal";#N/A,#N/A,FALSE,"fat_mlz_ihz";#N/A,#N/A,FALSE,"sözleş_fiyatf";#N/A,#N/A,FALSE,"proje_bedeli";#N/A,#N/A,FALSE,"gün dol hes";#N/A,#N/A,FALSE,"ihz. icmal";#N/A,#N/A,FALSE,"bazhakson_faturalı";#N/A,#N/A,FALSE,"baz_faturalı";#N/A,#N/A,FALSE,"inş_iç_ihz";#N/A,#N/A,FALSE,"inş_ihz_tut";#N/A,#N/A,FALSE,"tünel_er";#N/A,#N/A,FALSE,"incehasır_er";#N/A,#N/A,FALSE,"kalınhasır_er";#N/A,#N/A,FALSE,"incedüzdemir_er";#N/A,#N/A,FALSE,"kalındemir_er";#N/A,#N/A,FALSE,"incedemir_er";#N/A,#N/A,FALSE,"gazbeton_er_13.5";#N/A,#N/A,FALSE,"gazbeton_er_8.5";#N/A,#N/A,FALSE,"foam_er";#N/A,#N/A,FALSE,"fayans_er";#N/A,#N/A,FALSE,"seramik_er";#N/A,#N/A,FALSE,"inş_dış_ihz";#N/A,#N/A,FALSE,"sıhhi_iç_ihz";#N/A,#N/A,FALSE,"sıhhi_ihz_tut ";#N/A,#N/A,FALSE,"müş_iç_ihz";#N/A,#N/A,FALSE,"müş_iç_er";#N/A,#N/A,FALSE,"müşterek_ihz_tut ";#N/A,#N/A,FALSE,"kal_iç_ihz ";#N/A,#N/A,FALSE,"kalorifer_ihz_tut";#N/A,#N/A,FALSE,"doğalgaz_iç_ihz";#N/A,#N/A,FALSE,"doğalgaz_ihz_tut";#N/A,#N/A,FALSE,"elektrık_iç_ihz 1-2";#N/A,#N/A,FALSE,"elektrık_ihz_tut";#N/A,#N/A,FALSE,"ılan";#N/A,#N/A,FALSE,"ilan_tut"}</definedName>
    <definedName name="ss" hidden="1">{#N/A,#N/A,FALSE,"imalat_keşif";#N/A,#N/A,FALSE,"imalat_seviye";#N/A,#N/A,FALSE,"141";#N/A,#N/A,FALSE,"142";#N/A,#N/A,FALSE,"143";#N/A,#N/A,FALSE,"144";#N/A,#N/A,FALSE,"145";#N/A,#N/A,FALSE,"146";#N/A,#N/A,FALSE,"147";#N/A,#N/A,FALSE,"148";#N/A,#N/A,FALSE,"149"}</definedName>
    <definedName name="sss" hidden="1">{"'РП (2)'!$A$5:$S$150"}</definedName>
    <definedName name="sssa" hidden="1">{#N/A,#N/A,FALSE,"ihz. icmal";#N/A,#N/A,FALSE,"avans";#N/A,#N/A,FALSE,"mal_FF_icm";#N/A,#N/A,FALSE,"fat_ihz";#N/A,#N/A,FALSE,"söz_fiy_fark";#N/A,#N/A,FALSE,"kap2"}</definedName>
    <definedName name="ssshhh" hidden="1">{#N/A,#N/A,FALSE,"SumG";#N/A,#N/A,FALSE,"ElecG";#N/A,#N/A,FALSE,"MechG";#N/A,#N/A,FALSE,"GeotG";#N/A,#N/A,FALSE,"PrcsG";#N/A,#N/A,FALSE,"TunnG";#N/A,#N/A,FALSE,"CivlG";#N/A,#N/A,FALSE,"NtwkG";#N/A,#N/A,FALSE,"EstgG";#N/A,#N/A,FALSE,"PEngG"}</definedName>
    <definedName name="ssss" hidden="1">{#N/A,#N/A,FALSE,"HAK.İCMAL";#N/A,#N/A,FALSE,"İCMAL";#N/A,#N/A,FALSE,"İML.İCMAL";#N/A,#N/A,FALSE,"C 2";#N/A,#N/A,FALSE,"C 1";#N/A,#N/A,FALSE,"BK2";#N/A,#N/A,FALSE,"BK1";#N/A,#N/A,FALSE,"B 2";#N/A,#N/A,FALSE,"B 1";#N/A,#N/A,FALSE,"A 2";#N/A,#N/A,FALSE,"M.T.İHZ.Ş.İ.2";#N/A,#N/A,FALSE,"A 1";#N/A,#N/A,FALSE,"İHZ.İCMAL";#N/A,#N/A,FALSE,"M.T.İHZ.Ş.İ.";#N/A,#N/A,FALSE,"K.T.İHZ.Ş.İ.";#N/A,#N/A,FALSE,"S.T.İHZ.Ş.İ.";#N/A,#N/A,FALSE,"İHZ.KES.";#N/A,#N/A,FALSE,"İ.İHZ.Ş.İ.";#N/A,#N/A,FALSE,"İhz.Erime";#N/A,#N/A,FALSE,"F.F.İCMAL"}</definedName>
    <definedName name="şşşş" hidden="1">{"çewre1icmal",#N/A,FALSE,"çticm";"çewre2icmal",#N/A,FALSE,"çticm"}</definedName>
    <definedName name="sssss" hidden="1">#N/A</definedName>
    <definedName name="ssssss" hidden="1">{#N/A,#N/A,FALSE,"k1";#N/A,#N/A,FALSE,"fihrist";#N/A,#N/A,FALSE,"1";#N/A,#N/A,FALSE,"2";#N/A,#N/A,FALSE,"3";#N/A,#N/A,FALSE,"4";#N/A,#N/A,FALSE,"6.10";#N/A,#N/A,FALSE,"6.20";#N/A,#N/A,FALSE,"6.21(Yolnakliye)";#N/A,#N/A,FALSE,"7.10";#N/A,#N/A,FALSE,"7.20";#N/A,#N/A,FALSE,"7.30";#N/A,#N/A,FALSE,"7.31";#N/A,#N/A,FALSE,"8.10";#N/A,#N/A,FALSE,"8.21";#N/A,#N/A,FALSE,"8.22";#N/A,#N/A,FALSE,"9.10";#N/A,#N/A,FALSE,"9.21";#N/A,#N/A,FALSE,"9.22";#N/A,#N/A,FALSE,"9.23";#N/A,#N/A,FALSE,"11.10";#N/A,#N/A,FALSE,"11.20";#N/A,#N/A,FALSE,"11.21";#N/A,#N/A,FALSE,"11.22";#N/A,#N/A,FALSE,"12.10";#N/A,#N/A,FALSE,"12.20";#N/A,#N/A,FALSE,"12.22(arıtma nak)";#N/A,#N/A,FALSE,"13.1";#N/A,#N/A,FALSE,"13.1";#N/A,#N/A,FALSE,"13.21";#N/A,#N/A,FALSE,"14.1";#N/A,#N/A,FALSE,"14.2"}</definedName>
    <definedName name="SSSSSSSS" hidden="1">{#N/A,#N/A,FALSE,"ihz. icmal";#N/A,#N/A,FALSE,"avans";#N/A,#N/A,FALSE,"mal_FF_icm";#N/A,#N/A,FALSE,"fat_ihz";#N/A,#N/A,FALSE,"söz_fiy_fark";#N/A,#N/A,FALSE,"kap2"}</definedName>
    <definedName name="süpürgelik"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w" hidden="1">{"offequipsch",#N/A,FALSE,"GTC_Schedule";"onconstsch",#N/A,FALSE,"GTC_Schedule";"techsch",#N/A,FALSE,"GTC_Schedule";"totsch",#N/A,FALSE,"GTC_Schedule"}</definedName>
    <definedName name="Swadlincote" hidden="1">{#N/A,#N/A,FALSE,"Extension Title";#N/A,#N/A,FALSE,"Extensions Main";#N/A,#N/A,FALSE,"Christchurst";#N/A,#N/A,FALSE,"Larkfield Extension";#N/A,#N/A,FALSE,"Taunton";#N/A,#N/A,FALSE,"Farlington";#N/A,#N/A,FALSE,"Sidney Street";#N/A,#N/A,FALSE,"Tamworth";#N/A,#N/A,FALSE,"New Build Main"}</definedName>
    <definedName name="swe"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sww" hidden="1">{#N/A,#N/A,FALSE,"elk_iç_er";#N/A,#N/A,FALSE,"elk_iç_tut";#N/A,#N/A,FALSE,"elk_iç_ihz"}</definedName>
    <definedName name="t"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T8D_ULEV1" hidden="1">{#N/A,#N/A,FALSE,"단축1";#N/A,#N/A,FALSE,"단축2";#N/A,#N/A,FALSE,"단축3";#N/A,#N/A,FALSE,"장축";#N/A,#N/A,FALSE,"4WD"}</definedName>
    <definedName name="taa" hidden="1">{#N/A,#N/A,FALSE,"ATIKSU_HAT_ICMAL";#N/A,#N/A,FALSE,"ATIKSU_236 (1)";#N/A,#N/A,FALSE,"ATIKSU_236 (2)";#N/A,#N/A,FALSE,"ATIKSU_236 (3)";#N/A,#N/A,FALSE,"ATIKSU_238 (1)";#N/A,#N/A,FALSE,"ATIKSU_238 (2)";#N/A,#N/A,FALSE,"ATIKSU_244 (1)";#N/A,#N/A,FALSE,"ATIKSU_244 (2)";#N/A,#N/A,FALSE,"ATIKSU_245 (1)";#N/A,#N/A,FALSE,"ATIKSU_245 (2)";#N/A,#N/A,FALSE,"ATIKSU_246 (1)";#N/A,#N/A,FALSE,"ATIKSU_246 (2)";#N/A,#N/A,FALSE,"ATIKSU_246 (3)"}</definedName>
    <definedName name="tame"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taN" hidden="1">{#N/A,#N/A,FALSE,"parsel_atıksu_icmal";#N/A,#N/A,FALSE,"parsel_atıksu 236";#N/A,#N/A,FALSE,"parsel_atıksu 238";#N/A,#N/A,FALSE,"parsel_atıksu 244";#N/A,#N/A,FALSE,"parsel_atıksu 245";#N/A,#N/A,FALSE,"parsel_atıksu 246"}</definedName>
    <definedName name="taNJU" hidden="1">{#N/A,#N/A,FALSE,"ATIKSU_HAT_ICMAL";#N/A,#N/A,FALSE,"ATIKSU_236 (1)";#N/A,#N/A,FALSE,"ATIKSU_236 (2)";#N/A,#N/A,FALSE,"ATIKSU_236 (3)";#N/A,#N/A,FALSE,"ATIKSU_238 (1)";#N/A,#N/A,FALSE,"ATIKSU_238 (2)";#N/A,#N/A,FALSE,"ATIKSU_244 (1)";#N/A,#N/A,FALSE,"ATIKSU_244 (2)";#N/A,#N/A,FALSE,"ATIKSU_245 (1)";#N/A,#N/A,FALSE,"ATIKSU_245 (2)";#N/A,#N/A,FALSE,"ATIKSU_246 (1)";#N/A,#N/A,FALSE,"ATIKSU_246 (2)";#N/A,#N/A,FALSE,"ATIKSU_246 (3)"}</definedName>
    <definedName name="tanya" hidden="1">{#N/A,#N/A,FALSE,"Aging Summary";#N/A,#N/A,FALSE,"Ratio Analysis";#N/A,#N/A,FALSE,"Test 120 Day Accts";#N/A,#N/A,FALSE,"Tickmarks"}</definedName>
    <definedName name="TB"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tc" hidden="1">{#N/A,#N/A,FALSE,"단축1";#N/A,#N/A,FALSE,"단축2";#N/A,#N/A,FALSE,"단축3";#N/A,#N/A,FALSE,"장축";#N/A,#N/A,FALSE,"4WD"}</definedName>
    <definedName name="tci" hidden="1">{#N/A,#N/A,FALSE,"단축1";#N/A,#N/A,FALSE,"단축2";#N/A,#N/A,FALSE,"단축3";#N/A,#N/A,FALSE,"장축";#N/A,#N/A,FALSE,"4WD"}</definedName>
    <definedName name="temp" hidden="1">{"'Break down'!$A$4"}</definedName>
    <definedName name="tertw" hidden="1">{#N/A,#N/A,FALSE,"Aging Summary";#N/A,#N/A,FALSE,"Ratio Analysis";#N/A,#N/A,FALSE,"Test 120 Day Accts";#N/A,#N/A,FALSE,"Tickmarks"}</definedName>
    <definedName name="test" hidden="1">{#N/A,#N/A,TRUE,"COVER";#N/A,#N/A,TRUE,"DETAILS";#N/A,#N/A,TRUE,"SUMMARY";#N/A,#N/A,TRUE,"EXP MON";#N/A,#N/A,TRUE,"APPENDIX A";#N/A,#N/A,TRUE,"APPENDIX B";#N/A,#N/A,TRUE,"APPENDIX C";#N/A,#N/A,TRUE,"APPENDIX D";#N/A,#N/A,TRUE,"APPENDIX E";#N/A,#N/A,TRUE,"APPENDIX F";#N/A,#N/A,TRUE,"APPENDIX G"}</definedName>
    <definedName name="TextRefCopyRangeCount" hidden="1">4</definedName>
    <definedName name="tg"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tgb" hidden="1">{"suhaznesi1fiyat",#N/A,FALSE,"shfiyat";"suhaznesi2fiyat",#N/A,FALSE,"shfiyat"}</definedName>
    <definedName name="tgvvcxsd" hidden="1">{"trafo1icmal",#N/A,FALSE,"trafoicmal";"trafo2icmal",#N/A,FALSE,"trafoicmal"}</definedName>
    <definedName name="Therion" hidden="1">{#N/A,#N/A,TRUE,"Prog. Overview Strategic Input";#N/A,#N/A,TRUE,"Program Overview Financials";#N/A,#N/A,TRUE,"Technology Summary Input";#N/A,#N/A,TRUE,"Mkt &amp; Sales Summary Input";#N/A,#N/A,TRUE,"Delivery Summary Input";#N/A,#N/A,TRUE,"Revenue Assump Input";#N/A,#N/A,TRUE,"Financial Summary"}</definedName>
    <definedName name="tmp" hidden="1">{"'Break down'!$A$4"}</definedName>
    <definedName name="Topaz2_PL" hidden="1">{#N/A,#N/A,TRUE,"Prog. Overview Strategic Input";#N/A,#N/A,TRUE,"Program Overview Financials";#N/A,#N/A,TRUE,"Technology Summary Input";#N/A,#N/A,TRUE,"Mkt &amp; Sales Summary Input";#N/A,#N/A,TRUE,"Delivery Summary Input";#N/A,#N/A,TRUE,"Revenue Assump Input";#N/A,#N/A,TRUE,"Financial Summary"}</definedName>
    <definedName name="toy">1995</definedName>
    <definedName name="tr" hidden="1">{#N/A,#N/A,FALSE,"kal_iç_ihz";#N/A,#N/A,FALSE,"kal_iç_er";#N/A,#N/A,FALSE,"kal_iç_tut"}</definedName>
    <definedName name="trurtgf" hidden="1">{#N/A,#N/A,FALSE,"Aging Summary";#N/A,#N/A,FALSE,"Ratio Analysis";#N/A,#N/A,FALSE,"Test 120 Day Accts";#N/A,#N/A,FALSE,"Tickmarks"}</definedName>
    <definedName name="trwtewer" hidden="1">{#VALUE!,#N/A,TRUE,0;#N/A,#N/A,TRUE,0;#N/A,#N/A,TRUE,0;#N/A,#N/A,TRUE,0;#N/A,#N/A,TRUE,0;#N/A,#N/A,TRUE,0;#N/A,#N/A,TRUE,0}</definedName>
    <definedName name="tt" hidden="1">{#VALUE!,#N/A,FALSE,0;#N/A,#N/A,FALSE,0;#N/A,#N/A,FALSE,0;#N/A,#N/A,FALSE,0;#N/A,#N/A,FALSE,0}</definedName>
    <definedName name="tttt"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tttttt"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tuiop" hidden="1">{#N/A,#N/A,FALSE,"SUBS";#N/A,#N/A,FALSE,"SUPERS";#N/A,#N/A,FALSE,"FINISHES";#N/A,#N/A,FALSE,"FITTINGS";#N/A,#N/A,FALSE,"SERVICES";#N/A,#N/A,FALSE,"SITEWORKS"}</definedName>
    <definedName name="TURGUT" hidden="1">{"turbine",#N/A,FALSE,"Option"}</definedName>
    <definedName name="turgutac" hidden="1">{#N/A,#N/A,TRUE,"arnitower";#N/A,#N/A,TRUE,"arnigarage "}</definedName>
    <definedName name="tüt" hidden="1">{#N/A,#N/A,FALSE,0;#N/A,#N/A,FALSE,0;#N/A,#N/A,FALSE,0}</definedName>
    <definedName name="ty" hidden="1">{#N/A,#N/A,FALSE,"SUBS";#N/A,#N/A,FALSE,"SUPERS";#N/A,#N/A,FALSE,"FINISHES";#N/A,#N/A,FALSE,"FITTINGS";#N/A,#N/A,FALSE,"SERVICES";#N/A,#N/A,FALSE,"SITEWORKS"}</definedName>
    <definedName name="tyu" hidden="1">{#N/A,#N/A,TRUE,"COVER";#N/A,#N/A,TRUE,"DETAILS";#N/A,#N/A,TRUE,"SUMMARY";#N/A,#N/A,TRUE,"EXP MON";#N/A,#N/A,TRUE,"APPENDIX A";#N/A,#N/A,TRUE,"APPENDIX B";#N/A,#N/A,TRUE,"APPENDIX C";#N/A,#N/A,TRUE,"APPENDIX D";#N/A,#N/A,TRUE,"APPENDIX E";#N/A,#N/A,TRUE,"APPENDIX F";#N/A,#N/A,TRUE,"APPENDIX G"}</definedName>
    <definedName name="üa" hidden="1">{#VALUE!,#N/A,TRUE,0;#N/A,#N/A,TRUE,0;#N/A,#N/A,TRUE,0;#N/A,#N/A,TRUE,0;#N/A,#N/A,TRUE,0;#N/A,#N/A,TRUE,0;#N/A,#N/A,TRUE,0}</definedName>
    <definedName name="üaa"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uhb" hidden="1">{"terfi1icmal",#N/A,FALSE,"tericm";"terfi2icmal",#N/A,FALSE,"tericm";"terfi3icmal",#N/A,FALSE,"tericm"}</definedName>
    <definedName name="uııı" hidden="1">{#N/A,#N/A,FALSE,"kap1";#N/A,#N/A,FALSE,"kap2";#N/A,#N/A,FALSE,"avans";#N/A,#N/A,FALSE,"teminat_mektubu";#N/A,#N/A,FALSE,"söz_fiy_fark";#N/A,#N/A,FALSE,"fat_ihz";#N/A,#N/A,FALSE,"mal_FF_icm";#N/A,#N/A,FALSE,"çim_fiy_farkı";#N/A,#N/A,FALSE,"ihz. icmal";#N/A,#N/A,FALSE,"inş_iç_ihz";#N/A,#N/A,FALSE,"inş_iç_er";#N/A,#N/A,FALSE,"inş_iç_tut";#N/A,#N/A,FALSE,"inş_dış_ihz";#N/A,#N/A,FALSE,"inş_dış_tut";#N/A,#N/A,FALSE,"sıh_iç_ihz";#N/A,#N/A,FALSE,"sıh_iç_er";#N/A,#N/A,FALSE,"sıh_iç_tut";#N/A,#N/A,FALSE,"müş_iç_ihz";#N/A,#N/A,FALSE,"müş_iç_er";#N/A,#N/A,FALSE,"müş_iç_tut";#N/A,#N/A,FALSE,"kal_iç_ihz";#N/A,#N/A,FALSE,"kal_iç_er";#N/A,#N/A,FALSE,"kal_iç_tut";#N/A,#N/A,FALSE,"kal_dış_ihz";#N/A,#N/A,FALSE,"kal_dış_tut";#N/A,#N/A,FALSE,"elk_iç_ihz";#N/A,#N/A,FALSE,"elk_iç_er";#N/A,#N/A,FALSE,"elk_iç_tut"}</definedName>
    <definedName name="uııııı" hidden="1">{#N/A,#N/A,FALSE,"maff_h1";#N/A,#N/A,FALSE,"maff_h2";#N/A,#N/A,FALSE,"maff_h3";#N/A,#N/A,FALSE,"maff_h4";#N/A,#N/A,FALSE,"maff_h5";#N/A,#N/A,FALSE,"maff_h6";#N/A,#N/A,FALSE,"maff_h7"}</definedName>
    <definedName name="uıııuı" hidden="1">{#N/A,#N/A,FALSE,"MALİ TABLOLAR";#N/A,#N/A,FALSE,"GEL-GİDER KARŞILAŞTIRMASI";#N/A,#N/A,FALSE,"95 YILI SAT-MAL";#N/A,#N/A,FALSE,"1995 CIRO";#N/A,#N/A,FALSE,"1994-1995 ÜRETİM KARŞ.";#N/A,#N/A,FALSE,"BIRIKIMLI- NAKIT";#N/A,#N/A,FALSE,"AYLIK NAKİT";#N/A,#N/A,FALSE,"NAK.XLS";#N/A,#N/A,FALSE,"1995 NAKITBAKIYE";#N/A,#N/A,FALSE,"GENEL YÖNETİM GİDERLERİ";#N/A,#N/A,FALSE,"ÜCRETLER";#N/A,#N/A,FALSE,"ŞANTİYELER DETAY TABLOLARI";#N/A,#N/A,FALSE,"ERYAMAN B2 TABLOSU";#N/A,#N/A,FALSE,"ERYAMAN B4 TABLOSU";#N/A,#N/A,FALSE,"HASTAHANE TABLOSU";#N/A,#N/A,FALSE,"RUSYA TABLOSU";#N/A,#N/A,FALSE,"İÇERENKÖY TABLOSU";#N/A,#N/A,FALSE,"ATATÜRK TABLOSU";#N/A,#N/A,FALSE,"İÇERENKÖY 2.KISIM";#N/A,#N/A,FALSE,"ÇAYYOLU";#N/A,#N/A,FALSE,"ESBANK ";#N/A,#N/A,FALSE,"ÇİFTEHAVUZ";#N/A,#N/A,FALSE,"KONSOLİDE TABLO";#N/A,#N/A,FALSE,"ÜRETİM";#N/A,#N/A,FALSE,"ÜRETİM MALİYETİ";#N/A,#N/A,FALSE,"NAKİT AKIM TABLOSU";#N/A,#N/A,FALSE,"M2 İMALAT";#N/A,#N/A,FALSE,"ADAM-SAAT TABLOSU";#N/A,#N/A,FALSE,"YILLARA YAYGI DEĞER.";#N/A,#N/A,FALSE,"BİRİKİMLİ SATIŞLAR";#N/A,#N/A,FALSE,"BİRİKİMLİ MALİYET";#N/A,#N/A,FALSE,"ERYAMAN";#N/A,#N/A,FALSE,"HAYDARPAŞA";#N/A,#N/A,FALSE,"İÇERENKÖY";#N/A,#N/A,FALSE,"ATATÜRK";#N/A,#N/A,FALSE,"KARŞILAŞTIRMALI DEĞERLENDİRME";#N/A,#N/A,FALSE,"AYLIK ÜRETİM";#N/A,#N/A,FALSE,"AYLIK MALİYET";#N/A,#N/A,FALSE,"AYLIK M2";#N/A,#N/A,FALSE,"AYLIK ADAMSAAT";#N/A,#N/A,FALSE,"PERFORMANS TAB.";#N/A,#N/A,FALSE,"YURT İÇİ MALİYET-M2";#N/A,#N/A,FALSE,"YURTDIŞI MALİYET-M2";#N/A,#N/A,FALSE,"YATIRIM MALİYET-M2";#N/A,#N/A,FALSE,"YURTİÇİ TL-ADAMSAAT";#N/A,#N/A,FALSE,"YURTDIŞI TL-ADAMSAAT";#N/A,#N/A,FALSE,"YATIRIM TL-ADAMSAAT";#N/A,#N/A,FALSE,"YURTİÇİ ADAMSAAT-M2";#N/A,#N/A,FALSE,"YURTDIŞI ADAMSAAT-M2";#N/A,#N/A,FALSE,"YATIRIM ADAMSAAT-M2"}</definedName>
    <definedName name="uııuıu"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uiop" hidden="1">{#N/A,#N/A,TRUE,"COVER";#N/A,#N/A,TRUE,"DETAILS";#N/A,#N/A,TRUE,"SUMMARY";#N/A,#N/A,TRUE,"EXP MON";#N/A,#N/A,TRUE,"APPENDIX A";#N/A,#N/A,TRUE,"APPENDIX B";#N/A,#N/A,TRUE,"APPENDIX C";#N/A,#N/A,TRUE,"APPENDIX D";#N/A,#N/A,TRUE,"APPENDIX E";#N/A,#N/A,TRUE,"APPENDIX F";#N/A,#N/A,TRUE,"APPENDIX G"}</definedName>
    <definedName name="uiopbn" hidden="1">{#N/A,#N/A,FALSE,"SUBS";#N/A,#N/A,FALSE,"SUPERS";#N/A,#N/A,FALSE,"FINISHES";#N/A,#N/A,FALSE,"FITTINGS";#N/A,#N/A,FALSE,"SERVICES";#N/A,#N/A,FALSE,"SITEWORKS"}</definedName>
    <definedName name="uiopl" hidden="1">{#N/A,#N/A,TRUE,"COVER";#N/A,#N/A,TRUE,"DETAILS";#N/A,#N/A,TRUE,"SUMMARY";#N/A,#N/A,TRUE,"EXP MON";#N/A,#N/A,TRUE,"APPENDIX A";#N/A,#N/A,TRUE,"APPENDIX B";#N/A,#N/A,TRUE,"APPENDIX C";#N/A,#N/A,TRUE,"APPENDIX D";#N/A,#N/A,TRUE,"APPENDIX E";#N/A,#N/A,TRUE,"APPENDIX F";#N/A,#N/A,TRUE,"APPENDIX G"}</definedName>
    <definedName name="uıuı" hidden="1">{#N/A,#N/A,FALSE,"avans";#N/A,#N/A,FALSE,"teminat_mektubu";#N/A,#N/A,FALSE,"ihz. icmal";#N/A,#N/A,FALSE,"söz_fiy_fark";#N/A,#N/A,FALSE,"kap2";#N/A,#N/A,FALSE,"mal_FF_icm";#N/A,#N/A,FALSE,"kap1"}</definedName>
    <definedName name="uıuıuıuı" hidden="1">{#N/A,#N/A,FALSE,"95 YILI SAT-MAL";#N/A,#N/A,FALSE,"1995 CIRO";#N/A,#N/A,FALSE,"1994-1995 ÜRETİM KARŞ.";#N/A,#N/A,FALSE,"NAK.XLS";#N/A,#N/A,FALSE,"1995 NAKITBAKIYE";#N/A,#N/A,FALSE,"AYLIK ÜRETİM";#N/A,#N/A,FALSE,"AYLIK MALİYET";#N/A,#N/A,FALSE,"AYLIK M2";#N/A,#N/A,FALSE,"AYLIK ADAMSAAT";#N/A,#N/A,FALSE,"ÜRETİM";#N/A,#N/A,FALSE,"ÜRETİM MALİYETİ";#N/A,#N/A,FALSE,"M2 İMALAT";#N/A,#N/A,FALSE,"ADAM-SAAT TABLOSU";#N/A,#N/A,FALSE,"KREDİ TL"}</definedName>
    <definedName name="uj" hidden="1">{#N/A,#N/A,FALSE,"SumG";#N/A,#N/A,FALSE,"ElecG";#N/A,#N/A,FALSE,"MechG";#N/A,#N/A,FALSE,"GeotG";#N/A,#N/A,FALSE,"PrcsG";#N/A,#N/A,FALSE,"TunnG";#N/A,#N/A,FALSE,"CivlG";#N/A,#N/A,FALSE,"NtwkG";#N/A,#N/A,FALSE,"EstgG";#N/A,#N/A,FALSE,"PEngG"}</definedName>
    <definedName name="UJDH"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ujm" hidden="1">{"terfi1fiyat",#N/A,FALSE,"terfiyat";"terfi2fiyat",#N/A,FALSE,"terfiyat"}</definedName>
    <definedName name="ujvdhv" hidden="1">{"konoplin - Личное представление",#N/A,TRUE,"ФинПлан_1кв";"konoplin - Личное представление",#N/A,TRUE,"ФинПлан_2кв"}</definedName>
    <definedName name="ulul"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UM"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named">"$"</definedName>
    <definedName name="ünsal"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USDEU">1.22</definedName>
    <definedName name="USDRBL">28.6</definedName>
    <definedName name="usdruble">28</definedName>
    <definedName name="USDYTL">1.36</definedName>
    <definedName name="ütk"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ütkm"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uu" hidden="1">{#N/A,#N/A,TRUE,"Engineering Dept";#N/A,#N/A,TRUE,"Sales Dept";#N/A,#N/A,TRUE,"Marketing Dept";#N/A,#N/A,TRUE,"Admin Dept"}</definedName>
    <definedName name="uuı" hidden="1">{#N/A,#N/A,FALSE,"inş_iç_ihz";#N/A,#N/A,FALSE,"inş_iç_er";#N/A,#N/A,FALSE,"inş_iç_tut"}</definedName>
    <definedName name="uuııı" hidden="1">{#N/A,#N/A,FALSE,"kal_iç_ihz";#N/A,#N/A,FALSE,"kal_iç_er";#N/A,#N/A,FALSE,"kal_iç_tut"}</definedName>
    <definedName name="uuıyy" hidden="1">{#VALUE!,#N/A,FALSE,0;#N/A,#N/A,FALSE,0;#N/A,#N/A,FALSE,0;#N/A,#N/A,FALSE,0;#N/A,#N/A,FALSE,0;#N/A,#N/A,FALSE,0;#N/A,#N/A,FALSE,0;#N/A,#N/A,FALSE,0;#N/A,#N/A,FALSE,0;#N/A,#N/A,FALSE,0;#N/A,#N/A,FALSE,0}</definedName>
    <definedName name="uuu"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uuuı" hidden="1">{#N/A,#N/A,FALSE,"imalat_kesif";#N/A,#N/A,FALSE,"imalat_seviye";#N/A,#N/A,FALSE,"141";#N/A,#N/A,FALSE,"142";#N/A,#N/A,FALSE,"143";#N/A,#N/A,FALSE,"144";#N/A,#N/A,FALSE,"145";#N/A,#N/A,FALSE,"146";#N/A,#N/A,FALSE,"147";#N/A,#N/A,FALSE,"148";#N/A,#N/A,FALSE,"149"}</definedName>
    <definedName name="uuuııu" hidden="1">{#N/A,#N/A,FALSE,"müş_iç_ihz";#N/A,#N/A,FALSE,"müş_iç_er";#N/A,#N/A,FALSE,"müş_iç_tut"}</definedName>
    <definedName name="uuuuııuıı"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uuuuuuuuuuuuuuuuuu"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uy" hidden="1">{#VALUE!,#N/A,TRUE,0;#N/A,#N/A,TRUE,0;#N/A,#N/A,TRUE,0;#N/A,#N/A,TRUE,0;#N/A,#N/A,TRUE,0;#N/A,#N/A,TRUE,0;#N/A,#N/A,TRUE,0}</definedName>
    <definedName name="uyg" hidden="1">{"'РП (2)'!$A$5:$S$150"}</definedName>
    <definedName name="UYI" hidden="1">{#N/A,#N/A,FALSE,"elk_iç_er";#N/A,#N/A,FALSE,"elk_iç_tut";#N/A,#N/A,FALSE,"elk_iç_ihz"}</definedName>
    <definedName name="uyıııı"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uytrewq" hidden="1">{"'РП (2)'!$A$5:$S$150"}</definedName>
    <definedName name="uyyuı"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v" hidden="1">{#N/A,#N/A,TRUE,"Cover";#N/A,#N/A,TRUE,"Conts";#N/A,#N/A,TRUE,"VOS";#N/A,#N/A,TRUE,"Warrington";#N/A,#N/A,TRUE,"Widnes"}</definedName>
    <definedName name="value">3</definedName>
    <definedName name="value1" hidden="1">{#N/A,#N/A,FALSE,"Cashflow Analysis";#N/A,#N/A,FALSE,"Sensitivity Analysis";#N/A,#N/A,FALSE,"PV";#N/A,#N/A,FALSE,"Pro Forma"}</definedName>
    <definedName name="Variation" hidden="1">{#N/A,#N/A,FALSE,"SumD";#N/A,#N/A,FALSE,"ElecD";#N/A,#N/A,FALSE,"MechD";#N/A,#N/A,FALSE,"GeotD";#N/A,#N/A,FALSE,"PrcsD";#N/A,#N/A,FALSE,"TunnD";#N/A,#N/A,FALSE,"CivlD";#N/A,#N/A,FALSE,"NtwkD";#N/A,#N/A,FALSE,"EstgD";#N/A,#N/A,FALSE,"PEngD"}</definedName>
    <definedName name="vbcvbv" hidden="1">{#N/A,#N/A,FALSE,"Extension Title";#N/A,#N/A,FALSE,"Extensions Main";#N/A,#N/A,FALSE,"Christchurst";#N/A,#N/A,FALSE,"Larkfield Extension";#N/A,#N/A,FALSE,"Taunton";#N/A,#N/A,FALSE,"Farlington";#N/A,#N/A,FALSE,"Sidney Street";#N/A,#N/A,FALSE,"Tamworth";#N/A,#N/A,FALSE,"New Build Main"}</definedName>
    <definedName name="versionno">1</definedName>
    <definedName name="vfvfv" hidden="1">{#N/A,#N/A,FALSE,"Broker Sheet";#N/A,#N/A,FALSE,"Exec.Summary";#N/A,#N/A,FALSE,"Argus Cash Flow";#N/A,#N/A,FALSE,"SPF";#N/A,#N/A,FALSE,"RentRoll"}</definedName>
    <definedName name="vjgf" hidden="1">{"'РП (2)'!$A$5:$S$150"}</definedName>
    <definedName name="vşş"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vv"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vvv" hidden="1">{#N/A,#N/A,TRUE,"март";#N/A,#N/A,TRUE,"май"}</definedName>
    <definedName name="VWER" hidden="1">{#N/A,#N/A,FALSE,"imalat_kesif";#N/A,#N/A,FALSE,"imalat_seviye";#N/A,#N/A,FALSE,"141";#N/A,#N/A,FALSE,"142";#N/A,#N/A,FALSE,"143";#N/A,#N/A,FALSE,"144";#N/A,#N/A,FALSE,"145";#N/A,#N/A,FALSE,"146";#N/A,#N/A,FALSE,"147";#N/A,#N/A,FALSE,"148";#N/A,#N/A,FALSE,"149"}</definedName>
    <definedName name="w" hidden="1">{#N/A,#N/A,FALSE,"content";#N/A,#N/A,FALSE,"summary";#N/A,#N/A,FALSE,"historicBS";#N/A,#N/A,FALSE,"historicIS";#N/A,#N/A,FALSE,"historicCF";#N/A,#N/A,FALSE,"ratios";#N/A,#N/A,FALSE,"ForecastIS";#N/A,#N/A,FALSE,"DCF-WACC";#N/A,#N/A,FALSE,"DCF-CAPM";#N/A,#N/A,FALSE,"debt";#N/A,#N/A,FALSE,"depreciation";#N/A,#N/A,FALSE,"wacc";"view_a",#N/A,FALSE,"GLC";"view_b",#N/A,FALSE,"GLC";"view_c",#N/A,FALSE,"GLC";"view_d",#N/A,FALSE,"GLC";"view_e",#N/A,FALSE,"GLC";#N/A,#N/A,FALSE,"riskfree";#N/A,#N/A,FALSE,"glcapproach";#N/A,#N/A,FALSE,"control";#N/A,#N/A,FALSE,"marketibility";#N/A,#N/A,FALSE,"rev";#N/A,#N/A,FALSE,"customers";#N/A,#N/A,FALSE,"suppliers";#N/A,#N/A,FALSE,"own.str.";"view_a",#N/A,FALSE,"season";"view_b",#N/A,FALSE,"season"}</definedName>
    <definedName name="W4TF"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a" hidden="1">{"offequipsch",#N/A,FALSE,"GTC_Schedule";"onconstsch",#N/A,FALSE,"GTC_Schedule";"techsch",#N/A,FALSE,"GTC_Schedule";"totsch",#N/A,FALSE,"GTC_Schedule"}</definedName>
    <definedName name="wat"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WD"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we" hidden="1">{#N/A,#N/A,FALSE,"ihz. icmal";#N/A,#N/A,FALSE,"avans";#N/A,#N/A,FALSE,"mal_FF_icm";#N/A,#N/A,FALSE,"fat_ihz";#N/A,#N/A,FALSE,"söz_fiy_fark";#N/A,#N/A,FALSE,"kap2"}</definedName>
    <definedName name="weq" hidden="1">{#N/A,#N/A,FALSE,"95 YILI SAT-MAL";#N/A,#N/A,FALSE,"1995 CIRO";#N/A,#N/A,FALSE,"1994-1995 ÜRETİM KARŞ.";#N/A,#N/A,FALSE,"NAK.XLS";#N/A,#N/A,FALSE,"1995 NAKITBAKIYE";#N/A,#N/A,FALSE,"AYLIK ÜRETİM";#N/A,#N/A,FALSE,"AYLIK MALİYET";#N/A,#N/A,FALSE,"AYLIK M2";#N/A,#N/A,FALSE,"AYLIK ADAMSAAT";#N/A,#N/A,FALSE,"ÜRETİM";#N/A,#N/A,FALSE,"ÜRETİM MALİYETİ";#N/A,#N/A,FALSE,"M2 İMALAT";#N/A,#N/A,FALSE,"ADAM-SAAT TABLOSU";#N/A,#N/A,FALSE,"KREDİ TL"}</definedName>
    <definedName name="WERERWQEWE" hidden="1">{#VALUE!,#N/A,FALSE,0;#N/A,#N/A,FALSE,0;#N/A,#N/A,FALSE,0;#N/A,#N/A,FALSE,0;#N/A,#N/A,FALSE,0;#N/A,#N/A,FALSE,0;#N/A,#N/A,FALSE,0;#N/A,#N/A,FALSE,0;#N/A,#N/A,FALSE,0;#N/A,#N/A,FALSE,0;#N/A,#N/A,FALSE,0;#N/A,#N/A,FALSE,0;#N/A,#N/A,FALSE,0;#N/A,#N/A,FALSE,0;#N/A,#N/A,FALSE,0;#N/A,#N/A,FALSE,0;#N/A,#N/A,FALSE,0;#N/A,#N/A,FALSE,0;#N/A,#N/A,FALSE,0;#N/A,#N/A,FALSE,0;#N/A,#N/A,FALSE,0;#N/A,#N/A,FALSE,0}</definedName>
    <definedName name="wert" hidden="1">{#N/A,#N/A,TRUE,"COVER";#N/A,#N/A,TRUE,"DETAILS";#N/A,#N/A,TRUE,"SUMMARY";#N/A,#N/A,TRUE,"EXP MON";#N/A,#N/A,TRUE,"APPENDIX A";#N/A,#N/A,TRUE,"APPENDIX B";#N/A,#N/A,TRUE,"APPENDIX C";#N/A,#N/A,TRUE,"APPENDIX D";#N/A,#N/A,TRUE,"APPENDIX E";#N/A,#N/A,TRUE,"APPENDIX F";#N/A,#N/A,TRUE,"APPENDIX G"}</definedName>
    <definedName name="werwerwafe" hidden="1">{#N/A,#N/A,TRUE,"arnitower";#N/A,#N/A,TRUE,"arnigarage "}</definedName>
    <definedName name="wETGWT" hidden="1">{#N/A,#N/A,FALSE,"Broker Sheet";#N/A,#N/A,FALSE,"Exec.Summary";#N/A,#N/A,FALSE,"Argus Cash Flow";#N/A,#N/A,FALSE,"SPF";#N/A,#N/A,FALSE,"RentRoll"}</definedName>
    <definedName name="WEWEWEWE"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WEWEWEWEWE" hidden="1">{#VALUE!,#N/A,FALSE,0;#N/A,#N/A,FALSE,0;#N/A,#N/A,FALSE,0;#N/A,#N/A,FALSE,0}</definedName>
    <definedName name="Whitechapel" hidden="1">{#N/A,#N/A,FALSE,"Extension Title";#N/A,#N/A,FALSE,"Extensions Main";#N/A,#N/A,FALSE,"Christchurst";#N/A,#N/A,FALSE,"Larkfield Extension";#N/A,#N/A,FALSE,"Taunton";#N/A,#N/A,FALSE,"Farlington";#N/A,#N/A,FALSE,"Sidney Street";#N/A,#N/A,FALSE,"Tamworth";#N/A,#N/A,FALSE,"New Build Main"}</definedName>
    <definedName name="WİN.ED"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wq" hidden="1">{#N/A,#N/A,FALSE,"müş_iç_ihz";#N/A,#N/A,FALSE,"müş_iç_er";#N/A,#N/A,FALSE,"müş_iç_tut"}</definedName>
    <definedName name="wqq" hidden="1">{#N/A,#N/A,FALSE,"elk_iç_er";#N/A,#N/A,FALSE,"elk_iç_tut";#N/A,#N/A,FALSE,"elk_iç_ihz"}</definedName>
    <definedName name="wqwqw" hidden="1">{#VALUE!,#N/A,TRUE,0;#N/A,#N/A,TRUE,0;#N/A,#N/A,TRUE,0;#N/A,#N/A,TRUE,0;#N/A,#N/A,TRUE,0;#N/A,#N/A,TRUE,0;#N/A,#N/A,TRUE,0}</definedName>
    <definedName name="wqwqwq"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wr" hidden="1">{#N/A,#N/A,FALSE,"ihz. icmal";#N/A,#N/A,FALSE,"avans";#N/A,#N/A,FALSE,"mal_FF_icm";#N/A,#N/A,FALSE,"fat_ihz";#N/A,#N/A,FALSE,"söz_fiy_fark";#N/A,#N/A,FALSE,"kap2"}</definedName>
    <definedName name="Wrexham" hidden="1">{#N/A,#N/A,FALSE,"Extension Title";#N/A,#N/A,FALSE,"Extensions Main";#N/A,#N/A,FALSE,"Christchurst";#N/A,#N/A,FALSE,"Larkfield Extension";#N/A,#N/A,FALSE,"Taunton";#N/A,#N/A,FALSE,"Farlington";#N/A,#N/A,FALSE,"Sidney Street";#N/A,#N/A,FALSE,"Tamworth";#N/A,#N/A,FALSE,"New Build Main"}</definedName>
    <definedName name="wrn" hidden="1">{"glc1",#N/A,FALSE,"GLC";"glc2",#N/A,FALSE,"GLC";"glc3",#N/A,FALSE,"GLC";"glc4",#N/A,FALSE,"GLC";"glc5",#N/A,FALSE,"GLC"}</definedName>
    <definedName name="wrn.1." hidden="1">{#N/A,#N/A,FALSE,"Расчет вспомогательных"}</definedName>
    <definedName name="wrn.10._.Per._.Cent._.Success." hidden="1">{#N/A,"10% Success",FALSE,"Sales Forecast";#N/A,#N/A,FALSE,"Sheet2"}</definedName>
    <definedName name="wrn.100._.Per._.Cent._.Success." hidden="1">{#N/A,"100% Success",TRUE,"Sales Forecast";#N/A,#N/A,TRUE,"Sheet2"}</definedName>
    <definedName name="wrn.2"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30._.Per._.Cent." hidden="1">{#N/A,"30% Success",TRUE,"Sales Forecast";#N/A,#N/A,TRUE,"Sheet2"}</definedName>
    <definedName name="wrn.70._.Per._.Cent._.Success." hidden="1">{#N/A,"70% Success",FALSE,"Sales Forecast";#N/A,#N/A,FALSE,"Sheet2"}</definedName>
    <definedName name="wrn.A." hidden="1">{#VALUE!,#N/A,FALSE,0;#N/A,#N/A,FALSE,0;#N/A,#N/A,FALSE,0;#N/A,#N/A,FALSE,0;#N/A,#N/A,FALSE,0}</definedName>
    <definedName name="wrn.age._.ihzarat." hidden="1">{#N/A,#N/A,FALSE,"ihz. icmal";#N/A,#N/A,FALSE,"avans";#N/A,#N/A,FALSE,"mal_FF_icm";#N/A,#N/A,FALSE,"fat_ihz";#N/A,#N/A,FALSE,"söz_fiy_fark";#N/A,#N/A,FALSE,"kap2"}</definedName>
    <definedName name="wrn.age._.imalat."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wrn.Aging"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ing.and._Trend._.Analysis.2" hidden="1">{#N/A,#N/A,FALSE,"Aging Summary";#N/A,#N/A,FALSE,"Ratio Analysis";#N/A,#N/A,FALSE,"Test 120 Day Accts";#N/A,#N/A,FALSE,"Tickmarks"}</definedName>
    <definedName name="wrn.AHMET." hidden="1">{#VALUE!,#N/A,FALSE,0;#N/A,#N/A,FALSE,0;#N/A,#N/A,FALSE,0;#N/A,#N/A,FALSE,0}</definedName>
    <definedName name="wrn.akyuz_hakedis." hidden="1">{#VALUE!,#N/A,TRUE,0;#N/A,#N/A,TRUE,0;#N/A,#N/A,TRUE,0;#N/A,#N/A,TRUE,0;#N/A,#N/A,TRUE,0;#N/A,#N/A,TRUE,0;#N/A,#N/A,TRUE,0;#N/A,#N/A,TRUE,0}</definedName>
    <definedName name="wrn.ALL." hidden="1">{#N/A,#N/A,FALSE,"DCF";#N/A,#N/A,FALSE,"WACC";#N/A,#N/A,FALSE,"Sales_EBIT";#N/A,#N/A,FALSE,"Capex_Depreciation";#N/A,#N/A,FALSE,"WC";#N/A,#N/A,FALSE,"Interest";#N/A,#N/A,FALSE,"Assumptions"}</definedName>
    <definedName name="wrn.all._.lines." hidden="1">{#N/A,#N/A,FALSE,"Summary";#N/A,#N/A,FALSE,"3TJ";#N/A,#N/A,FALSE,"3TN";#N/A,#N/A,FALSE,"3TP";#N/A,#N/A,FALSE,"3SJ";#N/A,#N/A,FALSE,"3CJ";#N/A,#N/A,FALSE,"3CN";#N/A,#N/A,FALSE,"3CP";#N/A,#N/A,FALSE,"3A"}</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tıksu_hat." hidden="1">{#N/A,#N/A,FALSE,"ATIKSU_HAT_ICMAL";#N/A,#N/A,FALSE,"ATIKSU_236 (1)";#N/A,#N/A,FALSE,"ATIKSU_236 (2)";#N/A,#N/A,FALSE,"ATIKSU_236 (3)";#N/A,#N/A,FALSE,"ATIKSU_238 (1)";#N/A,#N/A,FALSE,"ATIKSU_238 (2)";#N/A,#N/A,FALSE,"ATIKSU_244 (1)";#N/A,#N/A,FALSE,"ATIKSU_244 (2)";#N/A,#N/A,FALSE,"ATIKSU_245 (1)";#N/A,#N/A,FALSE,"ATIKSU_245 (2)";#N/A,#N/A,FALSE,"ATIKSU_246 (1)";#N/A,#N/A,FALSE,"ATIKSU_246 (2)";#N/A,#N/A,FALSE,"ATIKSU_246 (3)"}</definedName>
    <definedName name="wrn.atıksu_parsel_baca." hidden="1">{#N/A,#N/A,FALSE,"parsel_atıksu_icmal";#N/A,#N/A,FALSE,"parsel_atıksu 236";#N/A,#N/A,FALSE,"parsel_atıksu 238";#N/A,#N/A,FALSE,"parsel_atıksu 244";#N/A,#N/A,FALSE,"parsel_atıksu 245";#N/A,#N/A,FALSE,"parsel_atıksu 246"}</definedName>
    <definedName name="wrn.ayrap." hidden="1">{#N/A,#N/A,FALSE,"MALİ TABLOLAR";#N/A,#N/A,FALSE,"GEL-GİDER KARŞILAŞTIRMASI";#N/A,#N/A,FALSE,"95 YILI SAT-MAL";#N/A,#N/A,FALSE,"1995 CIRO";#N/A,#N/A,FALSE,"1994-1995 ÜRETİM KARŞ.";#N/A,#N/A,FALSE,"BIRIKIMLI- NAKIT";#N/A,#N/A,FALSE,"AYLIK NAKİT";#N/A,#N/A,FALSE,"NAK.XLS";#N/A,#N/A,FALSE,"1995 NAKITBAKIYE";#N/A,#N/A,FALSE,"GENEL YÖNETİM GİDERLERİ";#N/A,#N/A,FALSE,"ÜCRETLER";#N/A,#N/A,FALSE,"ŞANTİYELER DETAY TABLOLARI";#N/A,#N/A,FALSE,"ERYAMAN B2 TABLOSU";#N/A,#N/A,FALSE,"ERYAMAN B4 TABLOSU";#N/A,#N/A,FALSE,"HASTAHANE TABLOSU";#N/A,#N/A,FALSE,"RUSYA TABLOSU";#N/A,#N/A,FALSE,"İÇERENKÖY TABLOSU";#N/A,#N/A,FALSE,"ATATÜRK TABLOSU";#N/A,#N/A,FALSE,"İÇERENKÖY 2.KISIM";#N/A,#N/A,FALSE,"ÇAYYOLU";#N/A,#N/A,FALSE,"ESBANK ";#N/A,#N/A,FALSE,"ÇİFTEHAVUZ";#N/A,#N/A,FALSE,"KONSOLİDE TABLO";#N/A,#N/A,FALSE,"ÜRETİM";#N/A,#N/A,FALSE,"ÜRETİM MALİYETİ";#N/A,#N/A,FALSE,"NAKİT AKIM TABLOSU";#N/A,#N/A,FALSE,"M2 İMALAT";#N/A,#N/A,FALSE,"ADAM-SAAT TABLOSU";#N/A,#N/A,FALSE,"YILLARA YAYGI DEĞER.";#N/A,#N/A,FALSE,"BİRİKİMLİ SATIŞLAR";#N/A,#N/A,FALSE,"BİRİKİMLİ MALİYET";#N/A,#N/A,FALSE,"ERYAMAN";#N/A,#N/A,FALSE,"HAYDARPAŞA";#N/A,#N/A,FALSE,"İÇERENKÖY";#N/A,#N/A,FALSE,"ATATÜRK";#N/A,#N/A,FALSE,"KARŞILAŞTIRMALI DEĞERLENDİRME";#N/A,#N/A,FALSE,"AYLIK ÜRETİM";#N/A,#N/A,FALSE,"AYLIK MALİYET";#N/A,#N/A,FALSE,"AYLIK M2";#N/A,#N/A,FALSE,"AYLIK ADAMSAAT";#N/A,#N/A,FALSE,"PERFORMANS TAB.";#N/A,#N/A,FALSE,"YURT İÇİ MALİYET-M2";#N/A,#N/A,FALSE,"YURTDIŞI MALİYET-M2";#N/A,#N/A,FALSE,"YATIRIM MALİYET-M2";#N/A,#N/A,FALSE,"YURTİÇİ TL-ADAMSAAT";#N/A,#N/A,FALSE,"YURTDIŞI TL-ADAMSAAT";#N/A,#N/A,FALSE,"YATIRIM TL-ADAMSAAT";#N/A,#N/A,FALSE,"YURTİÇİ ADAMSAAT-M2";#N/A,#N/A,FALSE,"YURTDIŞI ADAMSAAT-M2";#N/A,#N/A,FALSE,"YATIRIM ADAMSAAT-M2"}</definedName>
    <definedName name="wrn.Backup." hidden="1">{#N/A,#N/A,FALSE,"SUBS";#N/A,#N/A,FALSE,"SUPERS";#N/A,#N/A,FALSE,"FINISHES";#N/A,#N/A,FALSE,"FITTINGS";#N/A,#N/A,FALSE,"SERVICES";#N/A,#N/A,FALSE,"SITEWORKS"}</definedName>
    <definedName name="wrn.backup1" hidden="1">{#N/A,#N/A,FALSE,"SUBS";#N/A,#N/A,FALSE,"SUPERS";#N/A,#N/A,FALSE,"FINISHES";#N/A,#N/A,FALSE,"FITTINGS";#N/A,#N/A,FALSE,"SERVICES";#N/A,#N/A,FALSE,"SITEWORKS"}</definedName>
    <definedName name="wrn.Barbara._.Modular._.Indirects." hidden="1">{#N/A,#N/A,FALSE,"COVER";#N/A,#N/A,FALSE,"RECAP";#N/A,#N/A,FALSE,"SANTA BARBARA NONMANUAL";#N/A,#N/A,FALSE,"CEQUIP";#N/A,#N/A,FALSE,"WRATE";#N/A,#N/A,FALSE,"INDIRECT";#N/A,#N/A,FALSE,"TRAIN";#N/A,#N/A,FALSE,"MANLOADED SCHEDULE"}</definedName>
    <definedName name="wrn.basicfin." hidden="1">{"assets",#N/A,FALSE,"historicBS";"liab",#N/A,FALSE,"historicBS";"is",#N/A,FALSE,"historicIS";"ratios",#N/A,FALSE,"ratios"}</definedName>
    <definedName name="wrn.basicfin.2" hidden="1">{"assets",#N/A,FALSE,"historicBS";"liab",#N/A,FALSE,"historicBS";"is",#N/A,FALSE,"historicIS";"ratios",#N/A,FALSE,"ratios"}</definedName>
    <definedName name="wrn.başyazıcıoğlu." hidden="1">{#VALUE!,#N/A,FALSE,0;#N/A,#N/A,FALSE,0;#N/A,#N/A,FALSE,0;#N/A,#N/A,FALSE,0;#N/A,#N/A,FALSE,0;#N/A,#N/A,FALSE,0;#N/A,#N/A,FALSE,0;#N/A,#N/A,FALSE,0;#N/A,#N/A,FALSE,0;#N/A,#N/A,FALSE,0;#N/A,#N/A,FALSE,0}</definedName>
    <definedName name="wrn.bauma_f." hidden="1">{#N/A,#N/A,TRUE,"TOC";#N/A,#N/A,TRUE,"summ";#N/A,#N/A,TRUE,"Ownership";#N/A,#N/A,TRUE,"FCF";#N/A,#N/A,TRUE,"FCFcorr";#N/A,#N/A,TRUE,"calculat (2)";#N/A,#N/A,TRUE,"calculat-trans";#N/A,#N/A,TRUE,"P&amp;L";#N/A,#N/A,TRUE,"CSP&amp;L";#N/A,#N/A,TRUE,"BS_EC";#N/A,#N/A,TRUE,"CSBS_EC";#N/A,#N/A,TRUE,"Ratios (2)";#N/A,#N/A,TRUE,"summary";#N/A,#N/A,TRUE,"sales";#N/A,#N/A,TRUE,"Capex";#N/A,#N/A,TRUE,"detail (2)";#N/A,#N/A,TRUE,"Loans";#N/A,#N/A,TRUE,"wacc";#N/A,#N/A,TRUE,"R(f)POL";#N/A,#N/A,TRUE,"contr";#N/A,#N/A,TRUE,"P&amp;Lcorr";#N/A,#N/A,TRUE,"CSP&amp;Lcorr";#N/A,#N/A,TRUE,"BScorr";#N/A,#N/A,TRUE,"CSBScorr";#N/A,#N/A,TRUE,"Cashflowcorr";#N/A,#N/A,TRUE,"Ratios-forecastcorr";#N/A,#N/A,TRUE,"salescorr";#N/A,#N/A,TRUE,"detail (2)corr";#N/A,#N/A,TRUE,"Capexcorr";#N/A,#N/A,TRUE,"fixed assetscorr";#N/A,#N/A,TRUE,"WCcorr";#N/A,#N/A,TRUE,"Debtcorr";#N/A,#N/A,TRUE,"wacccorr";#N/A,#N/A,TRUE,"GLC market";#N/A,#N/A,TRUE,"Ratios_GLC (2)";#N/A,#N/A,TRUE,"GLCPL";#N/A,#N/A,TRUE,"GLC_BS";#N/A,#N/A,TRUE,"Trans";#N/A,#N/A,TRUE,"fin_stat"}</definedName>
    <definedName name="wrn.BETON." hidden="1">{#N/A,#N/A,FALSE,"B1";#N/A,#N/A,FALSE,"B2";#N/A,#N/A,FALSE,"B3";#N/A,#N/A,FALSE,"B4";#N/A,#N/A,FALSE,"B5";#N/A,#N/A,FALSE,"B6";#N/A,#N/A,FALSE,"B7";#N/A,#N/A,FALSE,"B8";#N/A,#N/A,FALSE,"B9";#N/A,#N/A,FALSE,"B10";#N/A,#N/A,FALSE,"B11";#N/A,#N/A,FALSE,"B12";#N/A,#N/A,FALSE,"B13";#N/A,#N/A,FALSE,"B14";#N/A,#N/A,FALSE,"B15";#N/A,#N/A,FALSE,"B16"}</definedName>
    <definedName name="wrn.bh." hidden="1">{#N/A,#N/A,FALSE,"TELEFON"}</definedName>
    <definedName name="wrn.bh1." hidden="1">{#N/A,#N/A,FALSE,"TELEFON"}</definedName>
    <definedName name="wrn.BIMAL."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wrn.canon." hidden="1">{#N/A,#N/A,FALSE,"95 YILI SAT-MAL";#N/A,#N/A,FALSE,"1995 CIRO";#N/A,#N/A,FALSE,"1994-1995 ÜRETİM KARŞ.";#N/A,#N/A,FALSE,"NAK.XLS";#N/A,#N/A,FALSE,"1995 NAKITBAKIYE";#N/A,#N/A,FALSE,"AYLIK ÜRETİM";#N/A,#N/A,FALSE,"AYLIK MALİYET";#N/A,#N/A,FALSE,"AYLIK M2";#N/A,#N/A,FALSE,"AYLIK ADAMSAAT";#N/A,#N/A,FALSE,"ÜRETİM";#N/A,#N/A,FALSE,"ÜRETİM MALİYETİ";#N/A,#N/A,FALSE,"M2 İMALAT";#N/A,#N/A,FALSE,"ADAM-SAAT TABLOSU";#N/A,#N/A,FALSE,"KREDİ TL"}</definedName>
    <definedName name="wrn.CF._.Print."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fpa." hidden="1">{#N/A,#N/A,TRUE,"TOC";#N/A,#N/A,TRUE,"Trends";#N/A,#N/A,TRUE,"Sorted";#N/A,#N/A,TRUE,"GLC";#N/A,#N/A,TRUE,"Medians";#N/A,#N/A,TRUE,"Y-o-Y";#N/A,#N/A,TRUE,"Ratio-def";#N/A,#N/A,TRUE,"BS_IAS";#N/A,#N/A,TRUE,"IS_IAS"}</definedName>
    <definedName name="wrn.CHIEF._.REVIEW." hidden="1">{#N/A,#N/A,FALSE,"Q&amp;AE";#N/A,#N/A,FALSE,"Params";#N/A,#N/A,FALSE,"ReconE";#N/A,#N/A,FALSE,"CostCompE";#N/A,#N/A,FALSE,"SummaryE";#N/A,#N/A,FALSE,"Detail";#N/A,#N/A,FALSE,"PayItem"}</definedName>
    <definedName name="wrn.CIRCUITS." hidden="1">{"DBANK",#N/A,FALSE,"PriceE";"CKTS",#N/A,FALSE,"PriceE"}</definedName>
    <definedName name="wrn.Coded._.IAS._.FS." hidden="1">{"IASTrail",#N/A,FALSE,"IAS"}</definedName>
    <definedName name="wrn.COMBINED." hidden="1">{#N/A,#N/A,FALSE,"INPUTS";#N/A,#N/A,FALSE,"PROFORMA BSHEET";#N/A,#N/A,FALSE,"COMBINED";#N/A,#N/A,FALSE,"HIGH YIELD";#N/A,#N/A,FALSE,"COMB_GRAPHS"}</definedName>
    <definedName name="wrn.Cost._.Report." hidden="1">{#N/A,#N/A,TRUE,"COVER";#N/A,#N/A,TRUE,"DETAILS";#N/A,#N/A,TRUE,"SUMMARY";#N/A,#N/A,TRUE,"EXP MON";#N/A,#N/A,TRUE,"APPENDIX A";#N/A,#N/A,TRUE,"APPENDIX B";#N/A,#N/A,TRUE,"APPENDIX C";#N/A,#N/A,TRUE,"APPENDIX D";#N/A,#N/A,TRUE,"APPENDIX E";#N/A,#N/A,TRUE,"APPENDIX F";#N/A,#N/A,TRUE,"APPENDIX G"}</definedName>
    <definedName name="wrn.COST_SHEETS." hidden="1">{#N/A,#N/A,FALSE,"WBS 1.06";#N/A,#N/A,FALSE,"WBS 1.14";#N/A,#N/A,FALSE,"WBS 1.17";#N/A,#N/A,FALSE,"WBS 1.18"}</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MIR." hidden="1">{#N/A,#N/A,FALSE,"D1";#N/A,#N/A,FALSE,"D2";#N/A,#N/A,FALSE,"D3";#N/A,#N/A,FALSE,"D4";#N/A,#N/A,FALSE,"D5";#N/A,#N/A,FALSE,"D6";#N/A,#N/A,FALSE,"D7";#N/A,#N/A,FALSE,"D8";#N/A,#N/A,FALSE,"D9";#N/A,#N/A,FALSE,"D10";#N/A,#N/A,FALSE,"D11";#N/A,#N/A,FALSE,"D12";#N/A,#N/A,FALSE,"D13";#N/A,#N/A,FALSE,"D14";#N/A,#N/A,FALSE,"D15";#N/A,#N/A,FALSE,"D16"}</definedName>
    <definedName name="wrn.deneme." hidden="1">{#N/A,#N/A,FALSE,"DIZIPUSU.XLS";#N/A,#N/A,FALSE,"2SAYFA.XLS";#N/A,#N/A,FALSE,"ODECET.XLS";#N/A,#N/A,FALSE,"MAFIFAIC.XLS";#N/A,#N/A,FALSE,"ICMAL.XLS";#N/A,#N/A,FALSE,"TOPRAK.XLS";#N/A,#N/A,FALSE,"SANAT.XLS";#N/A,#N/A,FALSE,"USTYAPI.XLS";#N/A,#N/A,FALSE,"CESITLI.XLS";#N/A,#N/A,FALSE,"IHZARAT.XLS";#N/A,#N/A,FALSE,"ODEDIL.XLS";#N/A,#N/A,FALSE,"YESDEF1.XLS";#N/A,#N/A,FALSE,"TOPYESDE.XLS";#N/A,#N/A,FALSE,"SANYESDE.XLS";#N/A,#N/A,FALSE,"USTYESDE.XLS";#N/A,#N/A,FALSE,"CESYESDE.XLS";#N/A,#N/A,FALSE,"IHZYESDE.XLS";#N/A,#N/A,FALSE,"ALTTEMEL&lt;10";#N/A,#N/A,FALSE,"ALTTEMEL&gt;10";#N/A,#N/A,FALSE,"TEMEL&lt;10";#N/A,#N/A,FALSE,"TEMEL&gt;10"}</definedName>
    <definedName name="wrn.Departmentals." hidden="1">{#N/A,#N/A,TRUE,"Engineering Dept";#N/A,#N/A,TRUE,"Sales Dept";#N/A,#N/A,TRUE,"Marketing Dept";#N/A,#N/A,TRUE,"Admin Dept"}</definedName>
    <definedName name="wrn.Departments." hidden="1">{#N/A,#N/A,FALSE,"Engineering Dept";#N/A,#N/A,FALSE,"Sales Dept";#N/A,#N/A,FALSE,"Marketing Dept";#N/A,#N/A,FALSE,"Admin Dept";#N/A,#N/A,FALSE,"Total Operating Expenses"}</definedName>
    <definedName name="wrn.dış."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dx." hidden="1">{#VALUE!,#N/A,FALSE,0;#N/A,#N/A,FALSE,0;#N/A,#N/A,FALSE,0;#N/A,#N/A,FALSE,0;#N/A,#N/A,FALSE,0;#N/A,#N/A,FALSE,0}</definedName>
    <definedName name="wrn.ekinci._.ihzarat."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ekinci._.imalat."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wrn.elektirk._.hakediş." hidden="1">{#N/A,#N/A,FALSE,"12.10";#N/A,#N/A,FALSE,"12.11";#N/A,#N/A,FALSE,"12.12";#N/A,#N/A,FALSE,"12.21";#N/A,#N/A,FALSE,"12.22";#N/A,#N/A,FALSE,"12.23";#N/A,#N/A,FALSE,"12.24";#N/A,#N/A,FALSE,"12.25";#N/A,#N/A,FALSE,"12.26"}</definedName>
    <definedName name="wrn.elektrik_iç." hidden="1">{#N/A,#N/A,FALSE,"elk_iç_er";#N/A,#N/A,FALSE,"elk_iç_tut";#N/A,#N/A,FALSE,"elk_iç_ihz"}</definedName>
    <definedName name="wrn.ENERJI._.TEMİNİ." hidden="1">{#N/A,#N/A,FALSE,"10.10";#N/A,#N/A,FALSE,"10.11";#N/A,#N/A,FALSE,"10.12";#N/A,#N/A,FALSE,"10.21";#N/A,#N/A,FALSE,"10.22";#N/A,#N/A,FALSE,"10.23";#N/A,#N/A,FALSE,"10.24";#N/A,#N/A,FALSE,"10.25";#N/A,#N/A,FALSE,"10.26";#N/A,#N/A,FALSE,"10.27";#N/A,#N/A,FALSE,"10.28";#N/A,#N/A,FALSE,"10.29";#N/A,#N/A,FALSE,"10.30";#N/A,#N/A,FALSE,"10.31";#N/A,#N/A,FALSE,"10.32";#N/A,#N/A,FALSE,"10.33";#N/A,#N/A,FALSE,"10.34";#N/A,#N/A,FALSE,"10.35";#N/A,#N/A,FALSE,"10.36";#N/A,#N/A,FALSE,"10.37"}</definedName>
    <definedName name="wrn.ffrv." hidden="1">{#VALUE!,#N/A,FALSE,0;#N/A,#N/A,FALSE,0;#N/A,#N/A,FALSE,0;#N/A,#N/A,FALSE,0;#N/A,#N/A,FALSE,0;#N/A,#N/A,FALSE,0;#N/A,#N/A,FALSE,0;#N/A,#N/A,FALSE,0;#N/A,#N/A,FALSE,0;#N/A,#N/A,FALSE,0;#N/A,#N/A,FALSE,0;#N/A,#N/A,FALSE,0}</definedName>
    <definedName name="wrn.FINAL._.ESTIMATE." hidden="1">{#N/A,#N/A,FALSE,"ProjInfo";#N/A,#N/A,FALSE,"Params";#N/A,#N/A,FALSE,"Q&amp;AE";#N/A,#N/A,FALSE,"CostCompE";#N/A,#N/A,FALSE,"SummaryE";#N/A,#N/A,FALSE,"PayItem";#N/A,#N/A,FALSE,"Detail";#N/A,#N/A,FALSE,"ReconE"}</definedName>
    <definedName name="wrn.Financials." hidden="1">{#N/A,#N/A,TRUE,"Balance Sheet";#N/A,#N/A,TRUE,"Income Statement";#N/A,#N/A,TRUE,"Statement of Cash Flows";#N/A,#N/A,TRUE,"Key Indicators"}</definedName>
    <definedName name="wrn.Fixed._.Assets._.Note._.and._.Depreciation." hidden="1">{#N/A,#N/A,FALSE,"FA_1";#N/A,#N/A,FALSE,"Dep'n SE";#N/A,#N/A,FALSE,"Dep'n FC"}</definedName>
    <definedName name="wrn.fiyatçewre." hidden="1">{"çewre1fiyat",#N/A,FALSE,"çtfiyat";"çewre2fiyat",#N/A,FALSE,"çtfiyat"}</definedName>
    <definedName name="wrn.fiyatelektrik." hidden="1">{"elektrik1fiyat",#N/A,FALSE,"elcfiyat";"elektrik2fiyat",#N/A,FALSE,"elcfiyat";"elektrik3fiyat",#N/A,FALSE,"elcfiyat"}</definedName>
    <definedName name="wrn.fiyatisalehattı." hidden="1">{"isalehattı1fiyat",#N/A,FALSE,"ihfiyat";"isalehattı2fiyat",#N/A,FALSE,"ihfiyat";"isalehattı3fiyat",#N/A,FALSE,"ihfiyat";"isalehattı4fiyat",#N/A,FALSE,"ihfiyat";"isalehattı5fiyat",#N/A,FALSE,"ihfiyat"}</definedName>
    <definedName name="wrn.fiyatmekanik." hidden="1">{"mekanik1fiyat",#N/A,FALSE,"mktfiyat";"mekanik2fiyat",#N/A,FALSE,"mktfiyat"}</definedName>
    <definedName name="wrn.fiyatsuhaznesi." hidden="1">{"suhaznesi1fiyat",#N/A,FALSE,"shfiyat";"suhaznesi2fiyat",#N/A,FALSE,"shfiyat"}</definedName>
    <definedName name="wrn.fiyattaşkınsuyu." hidden="1">{"taşkınsuyu1fiyat",#N/A,FALSE,"tsfiyat"}</definedName>
    <definedName name="wrn.fiyatterfi." hidden="1">{"terfi1fiyat",#N/A,FALSE,"terfiyat";"terfi2fiyat",#N/A,FALSE,"terfiyat"}</definedName>
    <definedName name="wrn.fiyattrafo." hidden="1">{"trafo1fiyat",#N/A,FALSE,"trafofiyat"}</definedName>
    <definedName name="wrn.FIZIB."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wrn.Fuel._.oil._.option." hidden="1">{"FUEL OIL",#N/A,FALSE,"Option"}</definedName>
    <definedName name="wrn.Full._.IAS._.STATEMENTS." hidden="1">{"IASBS",#N/A,FALSE,"IAS";"IASPL",#N/A,FALSE,"IAS";#N/A,#N/A,FALSE,"CF DIR";"IASNotes",#N/A,FALSE,"IAS";#N/A,#N/A,FALSE,"FA_1";#N/A,#N/A,FALSE,"Dep'n FC";#N/A,#N/A,FALSE,"Dep'n SE";#N/A,#N/A,FALSE,"Inv_1";#N/A,#N/A,FALSE,"NMG";#N/A,#N/A,FALSE,"Recon";#N/A,#N/A,FALSE,"EPS"}</definedName>
    <definedName name="wrn.Full._.TRAIL." hidden="1">{"IAS Mapping",#N/A,FALSE,"RSA_FS";#N/A,#N/A,FALSE,"CHECK!";#N/A,#N/A,FALSE,"Recon";#N/A,#N/A,FALSE,"NMG";#N/A,#N/A,FALSE,"Journals";"AnalRSA",#N/A,FALSE,"PL-Anal";"AnalIAS",#N/A,FALSE,"PL-Anal";#N/A,#N/A,FALSE,"COS"}</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G." hidden="1">{#N/A,#N/A,FALSE,"Birim  miktarlar(1)";#N/A,#N/A,FALSE,"Birim  miktarlar (2)";#N/A,#N/A,FALSE,"Birim  miktarlar (3)";#N/A,#N/A,FALSE,"Birim  miktarlar (4)";#N/A,#N/A,FALSE,"Birim  miktarlar (5)";#N/A,#N/A,FALSE,"Birim  miktarlar (6)";#N/A,#N/A,FALSE,"Birim  miktarlar (7)";#N/A,#N/A,FALSE,"Birim  miktarlar (8)";#N/A,#N/A,FALSE,"Birim  miktarlar (9)";#N/A,#N/A,FALSE,"Birim  miktarlar (10)"}</definedName>
    <definedName name="wrn.gecici." hidden="1">{#N/A,#N/A,FALSE,"avans";#N/A,#N/A,FALSE,"teminat_mektubu";#N/A,#N/A,FALSE,"ihz. icmal";#N/A,#N/A,FALSE,"söz_fiy_fark";#N/A,#N/A,FALSE,"kap2";#N/A,#N/A,FALSE,"mal_FF_icm";#N/A,#N/A,FALSE,"kap1"}</definedName>
    <definedName name="wrn.GENEL." hidden="1">{#N/A,#N/A,FALSE,"kap1";#N/A,#N/A,FALSE,"kap2";#N/A,#N/A,FALSE,"tem_mektubu";#N/A,#N/A,FALSE,"avans";#N/A,#N/A,FALSE,"söz_fiy_fark";#N/A,#N/A,FALSE,"fat_ihz"}</definedName>
    <definedName name="wrn.glc." hidden="1">{"glcbs",#N/A,FALSE,"GLCBS";"glccsbs",#N/A,FALSE,"GLCCSBS";"glcis",#N/A,FALSE,"GLCIS";"glccsis",#N/A,FALSE,"GLCCSIS";"glcrat1",#N/A,FALSE,"GLC-ratios1"}</definedName>
    <definedName name="wrn.glcpromonte." hidden="1">{"glc1",#N/A,FALSE,"GLC";"glc2",#N/A,FALSE,"GLC";"glc3",#N/A,FALSE,"GLC";"glc4",#N/A,FALSE,"GLC";"glc5",#N/A,FALSE,"GLC"}</definedName>
    <definedName name="wrn.GRAPHS." hidden="1">{#N/A,#N/A,FALSE,"ACQ_GRAPHS";#N/A,#N/A,FALSE,"T_1 GRAPHS";#N/A,#N/A,FALSE,"T_2 GRAPHS";#N/A,#N/A,FALSE,"COMB_GRAPHS"}</definedName>
    <definedName name="wrn.gunal_REPORT." hidden="1">{#VALUE!,#N/A,TRUE,0;#N/A,#N/A,TRUE,0;#N/A,#N/A,TRUE,0;#N/A,#N/A,TRUE,0;#N/A,#N/A,TRUE,0;#N/A,#N/A,TRUE,0;#N/A,#N/A,TRUE,0}</definedName>
    <definedName name="wrn.HAK1." hidden="1">{#N/A,#N/A,FALSE,"imalat_kesif";#N/A,#N/A,FALSE,"imalat_seviye";#N/A,#N/A,FALSE,"141";#N/A,#N/A,FALSE,"142";#N/A,#N/A,FALSE,"143";#N/A,#N/A,FALSE,"144";#N/A,#N/A,FALSE,"145";#N/A,#N/A,FALSE,"146";#N/A,#N/A,FALSE,"147";#N/A,#N/A,FALSE,"148";#N/A,#N/A,FALSE,"149"}</definedName>
    <definedName name="wrn.hak10" hidden="1">{#N/A,#N/A,FALSE,"k1";#N/A,#N/A,FALSE,"fihrist";#N/A,#N/A,FALSE,"1";#N/A,#N/A,FALSE,"2";#N/A,#N/A,FALSE,"3";#N/A,#N/A,FALSE,"4";#N/A,#N/A,FALSE,"6.10";#N/A,#N/A,FALSE,"6.20";#N/A,#N/A,FALSE,"6.21(Yolnakliye)";#N/A,#N/A,FALSE,"7.10";#N/A,#N/A,FALSE,"7.20";#N/A,#N/A,FALSE,"7.30";#N/A,#N/A,FALSE,"7.31";#N/A,#N/A,FALSE,"8.10";#N/A,#N/A,FALSE,"8.21";#N/A,#N/A,FALSE,"8.22";#N/A,#N/A,FALSE,"9.10";#N/A,#N/A,FALSE,"9.21";#N/A,#N/A,FALSE,"9.22";#N/A,#N/A,FALSE,"9.23";#N/A,#N/A,FALSE,"11.10";#N/A,#N/A,FALSE,"11.20";#N/A,#N/A,FALSE,"11.21";#N/A,#N/A,FALSE,"11.22";#N/A,#N/A,FALSE,"12.10";#N/A,#N/A,FALSE,"12.20";#N/A,#N/A,FALSE,"12.22(arıtma nak)";#N/A,#N/A,FALSE,"13.1";#N/A,#N/A,FALSE,"13.1";#N/A,#N/A,FALSE,"13.21";#N/A,#N/A,FALSE,"14.1";#N/A,#N/A,FALSE,"14.2"}</definedName>
    <definedName name="wrn.HAK14." hidden="1">{#N/A,#N/A,FALSE,"HAK.İCMAL";#N/A,#N/A,FALSE,"İCMAL";#N/A,#N/A,FALSE,"İML.İCMAL";#N/A,#N/A,FALSE,"C 2";#N/A,#N/A,FALSE,"C 1";#N/A,#N/A,FALSE,"BK2";#N/A,#N/A,FALSE,"BK1";#N/A,#N/A,FALSE,"B 2";#N/A,#N/A,FALSE,"B 1";#N/A,#N/A,FALSE,"A 2";#N/A,#N/A,FALSE,"M.T.İHZ.Ş.İ.2";#N/A,#N/A,FALSE,"A 1";#N/A,#N/A,FALSE,"İHZ.İCMAL";#N/A,#N/A,FALSE,"M.T.İHZ.Ş.İ.";#N/A,#N/A,FALSE,"K.T.İHZ.Ş.İ.";#N/A,#N/A,FALSE,"S.T.İHZ.Ş.İ.";#N/A,#N/A,FALSE,"İHZ.KES.";#N/A,#N/A,FALSE,"İ.İHZ.Ş.İ.";#N/A,#N/A,FALSE,"İhz.Erime";#N/A,#N/A,FALSE,"F.F.İCMAL"}</definedName>
    <definedName name="wrn.HAK2." hidden="1">{#VALUE!,#N/A,FALSE,0;#N/A,#N/A,FALSE,0;#N/A,#N/A,FALSE,0;#N/A,#N/A,FALSE,0;#N/A,#N/A,FALSE,0;#N/A,#N/A,FALSE,0;#N/A,#N/A,FALSE,0;#N/A,#N/A,FALSE,0;#N/A,#N/A,FALSE,0;#N/A,#N/A,FALSE,0;#N/A,#N/A,FALSE,0;#N/A,#N/A,FALSE,0;#N/A,#N/A,FALSE,0;#N/A,#N/A,FALSE,0;#N/A,#N/A,FALSE,0;#N/A,#N/A,FALSE,0}</definedName>
    <definedName name="wrn.hak4." hidden="1">{#VALUE!,#N/A,FALSE,0;#N/A,#N/A,FALSE,0;#N/A,#N/A,FALSE,0;#N/A,#N/A,FALSE,0;#N/A,#N/A,FALSE,0;#N/A,#N/A,FALSE,0;#N/A,#N/A,FALSE,0;#N/A,#N/A,FALSE,0;#N/A,#N/A,FALSE,0;#N/A,#N/A,FALSE,0;#N/A,#N/A,FALSE,0;#N/A,#N/A,FALSE,0;#N/A,#N/A,FALSE,0;#N/A,#N/A,FALSE,0;#N/A,#N/A,FALSE,0;#N/A,#N/A,FALSE,0;#N/A,#N/A,FALSE,0}</definedName>
    <definedName name="wrn.hak5." hidden="1">{#VALUE!,#N/A,FALSE,0;#N/A,#N/A,FALSE,0;#N/A,#N/A,FALSE,0;#N/A,#N/A,FALSE,0;#N/A,#N/A,FALSE,0;#N/A,#N/A,FALSE,0;#N/A,#N/A,FALSE,0;#N/A,#N/A,FALSE,0}</definedName>
    <definedName name="wrn.hak7." hidden="1">{#N/A,#N/A,FALSE,"k1";#N/A,#N/A,FALSE,"fihrist";#N/A,#N/A,FALSE,"1";#N/A,#N/A,FALSE,"2";#N/A,#N/A,FALSE,"3";#N/A,#N/A,FALSE,"4";#N/A,#N/A,FALSE,"6.10";#N/A,#N/A,FALSE,"6.20";#N/A,#N/A,FALSE,"6.21";#N/A,#N/A,FALSE,"7.10";#N/A,#N/A,FALSE,"7.20";#N/A,#N/A,FALSE,"7.30";#N/A,#N/A,FALSE,"7.31";#N/A,#N/A,FALSE,"8.10";#N/A,#N/A,FALSE,"8.21";#N/A,#N/A,FALSE,"8.22";#N/A,#N/A,FALSE,"9.10";#N/A,#N/A,FALSE,"9.21";#N/A,#N/A,FALSE,"9.22";#N/A,#N/A,FALSE,"9.23";#N/A,#N/A,FALSE,"11.10";#N/A,#N/A,FALSE,"11.20";#N/A,#N/A,FALSE,"11.21";#N/A,#N/A,FALSE,"11.22";#N/A,#N/A,FALSE,"12.10";#N/A,#N/A,FALSE,"12.20";#N/A,#N/A,FALSE,"13.1";#N/A,#N/A,FALSE,"13.2"}</definedName>
    <definedName name="wrn.hak8." hidden="1">{#N/A,#N/A,FALSE,"k1";#N/A,#N/A,FALSE,"fihrist";#N/A,#N/A,FALSE,"1";#N/A,#N/A,FALSE,"2";#N/A,#N/A,FALSE,"3";#N/A,#N/A,FALSE,"4";#N/A,#N/A,FALSE,"6.10";#N/A,#N/A,FALSE,"6.20";#N/A,#N/A,FALSE,"6.21(Yolnakliye)";#N/A,#N/A,FALSE,"7.10";#N/A,#N/A,FALSE,"7.20";#N/A,#N/A,FALSE,"7.30";#N/A,#N/A,FALSE,"7.31";#N/A,#N/A,FALSE,"8.10";#N/A,#N/A,FALSE,"8.21";#N/A,#N/A,FALSE,"8.22";#N/A,#N/A,FALSE,"9.10";#N/A,#N/A,FALSE,"9.21";#N/A,#N/A,FALSE,"9.22";#N/A,#N/A,FALSE,"9.23";#N/A,#N/A,FALSE,"11.10";#N/A,#N/A,FALSE,"11.20";#N/A,#N/A,FALSE,"11.21";#N/A,#N/A,FALSE,"11.22";#N/A,#N/A,FALSE,"12.10";#N/A,#N/A,FALSE,"12.20";#N/A,#N/A,FALSE,"12.22(arıtma nak)";#N/A,#N/A,FALSE,"13.1";#N/A,#N/A,FALSE,"13.1";#N/A,#N/A,FALSE,"13.21";#N/A,#N/A,FALSE,"14.1";#N/A,#N/A,FALSE,"14.2"}</definedName>
    <definedName name="wrn.hakkari._.imalat." hidden="1">{#N/A,#N/A,FALSE,"HAB1CO";#N/A,#N/A,FALSE,"HAB2CO";#N/A,#N/A,FALSE,"HAB3BO";#N/A,#N/A,FALSE,"HAB4BO";#N/A,#N/A,FALSE,"HAB5BO";#N/A,#N/A,FALSE,"HAB6BK";#N/A,#N/A,FALSE,"HAB7CK";#N/A,#N/A,FALSE,"HAB8CO";#N/A,#N/A,FALSE,"HAC1CO";#N/A,#N/A,FALSE,"HAC2CO";#N/A,#N/A,FALSE,"HAC3CK";#N/A,#N/A,FALSE,"HAC4CO";#N/A,#N/A,FALSE,"HAC5CO";#N/A,#N/A,FALSE,"HAC6CO";#N/A,#N/A,FALSE,"HAC7CO";#N/A,#N/A,FALSE,"HAC8CK";#N/A,#N/A,FALSE,"HAG4BO";#N/A,#N/A,FALSE,"HAG5BK";#N/A,#N/A,FALSE,"HAI1CO";#N/A,#N/A,FALSE,"HAI2CO";#N/A,#N/A,FALSE,"HAI3BO";#N/A,#N/A,FALSE,"HAI4BO";#N/A,#N/A,FALSE,"HAI5CK";#N/A,#N/A,FALSE,"HAI6CO";#N/A,#N/A,FALSE,"ÝCMAL"}</definedName>
    <definedName name="wrn.Help." hidden="1">{#N/A,#N/A,TRUE,"MAP";#N/A,#N/A,TRUE,"STEPS";#N/A,#N/A,TRUE,"RULES"}</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cmalçewre." hidden="1">{"çewre1icmal",#N/A,FALSE,"çticm";"çewre2icmal",#N/A,FALSE,"çticm"}</definedName>
    <definedName name="wrn.icmalelektrik." hidden="1">{"elektrik1icmal",#N/A,FALSE,"elcicmal";"elektrik2icmal",#N/A,FALSE,"elcicmal";"elektrik3icmal",#N/A,FALSE,"elcicmal";"elektrik4icmal",#N/A,FALSE,"elcicmal";"elektrik5icmal",#N/A,FALSE,"elcicmal";"elektrik6icmal",#N/A,FALSE,"elcicmal"}</definedName>
    <definedName name="wrn.icmalisalehattı." hidden="1">{"isalehattı1icmal",#N/A,FALSE,"ihicm";"isalehattı2icmal",#N/A,FALSE,"ihicm";"isalehattı3icmal",#N/A,FALSE,"ihicm";"isalehattı4icmal",#N/A,FALSE,"ihicm";"isalehattı5icmal",#N/A,FALSE,"ihicm";"isalehattı6icmal",#N/A,FALSE,"ihicm";"isalehattı7icmal",#N/A,FALSE,"ihicm";"isalehattı8icmal",#N/A,FALSE,"ihicm";"isalehattı9icmal",#N/A,FALSE,"ihicm";"isalehattı10icmal",#N/A,FALSE,"ihicm"}</definedName>
    <definedName name="wrn.icmalmekanik." hidden="1">{"mekanik1icmal",#N/A,FALSE,"mkticm";"mekanik2icmal",#N/A,FALSE,"mkticm";"mekanik3icmal",#N/A,FALSE,"mkticm"}</definedName>
    <definedName name="wrn.icmalsuhaznesi." hidden="1">{"suhaznesi1icmal",#N/A,FALSE,"shicm";"suhaznesi2icmal",#N/A,FALSE,"shicm";"suhaznesi3icmal",#N/A,FALSE,"shicm"}</definedName>
    <definedName name="wrn.icmaltaşkınsuyu." hidden="1">{"taşkınsuyu1icmal",#N/A,FALSE,"tsicm";"taşkınsuyu2icmal",#N/A,FALSE,"tsicm"}</definedName>
    <definedName name="wrn.icmalterfi." hidden="1">{"terfi1icmal",#N/A,FALSE,"tericm";"terfi2icmal",#N/A,FALSE,"tericm";"terfi3icmal",#N/A,FALSE,"tericm"}</definedName>
    <definedName name="wrn.icmaltrafo." hidden="1">{"trafo1icmal",#N/A,FALSE,"trafoicmal";"trafo2icmal",#N/A,FALSE,"trafoicmal"}</definedName>
    <definedName name="wrn.İHZAR." hidden="1">{#VALUE!,#N/A,FALSE,0;#N/A,#N/A,FALSE,0;#N/A,#N/A,FALSE,0;#N/A,#N/A,FALSE,0;#N/A,#N/A,FALSE,0;#N/A,#N/A,FALSE,0;#N/A,#N/A,FALSE,0;#N/A,#N/A,FALSE,0;#N/A,#N/A,FALSE,0;#N/A,#N/A,FALSE,0;#N/A,#N/A,FALSE,0;#N/A,#N/A,FALSE,0;#N/A,#N/A,FALSE,0;#N/A,#N/A,FALSE,0;#N/A,#N/A,FALSE,0;#N/A,#N/A,FALSE,0;#N/A,#N/A,FALSE,0;#N/A,#N/A,FALSE,0;#N/A,#N/A,FALSE,0;#N/A,#N/A,FALSE,0;#N/A,#N/A,FALSE,0}</definedName>
    <definedName name="wrn.ihzar1." hidden="1">{#VALUE!,#N/A,FALSE,0;#N/A,#N/A,FALSE,0;#N/A,#N/A,FALSE,0;#N/A,#N/A,FALSE,0;#N/A,#N/A,FALSE,0;#N/A,#N/A,FALSE,0;#N/A,#N/A,FALSE,0}</definedName>
    <definedName name="wrn.ihzarat."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ILAVE._.BETON." hidden="1">{#N/A,#N/A,FALSE,"B216 4-5'-9 (12 Hak)";#N/A,#N/A,FALSE,"B216 8 (12 Hak)";#N/A,#N/A,FALSE,"B214 4 (İlave) ";#N/A,#N/A,FALSE,"B214 3 (İlave) ";#N/A,#N/A,FALSE,"B214 2 (İlave)";#N/A,#N/A,FALSE,"B213 7 (İlave)";#N/A,#N/A,FALSE,"B210 12 (İlave)";#N/A,#N/A,FALSE,"B209 11 (İlave) ";#N/A,#N/A,FALSE,"B209 12 (İlave) ";#N/A,#N/A,FALSE,"B209 10 (İlave) ";#N/A,#N/A,FALSE,"B209 9 (İlave)";#N/A,#N/A,FALSE,"B209 6 (İlave) ";#N/A,#N/A,FALSE,"B207 (Ek)";#N/A,#N/A,FALSE,"B210 10 (İlave)"}</definedName>
    <definedName name="wrn.ILAVE._.DEMIR." hidden="1">{#N/A,#N/A,FALSE,"D216 4-5'-9 (12 Hak)";#N/A,#N/A,FALSE,"D216 8 (12 Hak)";#N/A,#N/A,FALSE,"D214 4 (İlave) ";#N/A,#N/A,FALSE,"D214 3 (İlave) ";#N/A,#N/A,FALSE,"D214 2 (İlave)";#N/A,#N/A,FALSE,"D213 7 (İlave)";#N/A,#N/A,FALSE,"D 210 12 (İlave)";#N/A,#N/A,FALSE,"D209 11 (İlave) ";#N/A,#N/A,FALSE,"D209 12 (İlave)  ";#N/A,#N/A,FALSE,"D209 10 (İlave) ";#N/A,#N/A,FALSE,"D209 9 (İlave)";#N/A,#N/A,FALSE,"D209 6 (İlave) ";#N/A,#N/A,FALSE,"D207 (Ek)";#N/A,#N/A,FALSE,"D 210 10 (İlave)"}</definedName>
    <definedName name="wrn.Inflation._.factors._.used." hidden="1">{#N/A,#N/A,FALSE,"Infl_fact"}</definedName>
    <definedName name="wrn.Inputs." hidden="1">{"Inflation-BaseYear",#N/A,FALSE,"Inputs"}</definedName>
    <definedName name="wrn.INS." hidden="1">{#N/A,#N/A,FALSE,"kap2";#N/A,#N/A,FALSE,"tem_mektubu";#N/A,#N/A,FALSE,"söz_fiy_fark";#N/A,#N/A,FALSE,"fat_ihz";#N/A,#N/A,FALSE,"ihz. icmal";#N/A,#N/A,FALSE,"inş_iç_ihz";#N/A,#N/A,FALSE,"inş_iç_tut";#N/A,#N/A,FALSE,"inş_iç_er"}</definedName>
    <definedName name="wrn.insaat_ic." hidden="1">{#N/A,#N/A,FALSE,"inş_iç_ihz";#N/A,#N/A,FALSE,"inş_iç_er";#N/A,#N/A,FALSE,"inş_iç_tut"}</definedName>
    <definedName name="wrn.istinat." hidden="1">{#N/A,#N/A,FALSE,"NF_S1";#N/A,#N/A,FALSE,"İ_100M";#N/A,#N/A,FALSE,"İ_150M";#N/A,#N/A,FALSE,"İ_200M"}</definedName>
    <definedName name="wrn.KAL._.BÜR." hidden="1">{#N/A,#N/A,FALSE,"3";#N/A,#N/A,FALSE,"kal_iç_ihz";#N/A,#N/A,FALSE,"kal_iç_er";#N/A,#N/A,FALSE,"kal_iç_tut";#N/A,#N/A,FALSE,"5";#N/A,#N/A,FALSE,"brü_ihz";#N/A,#N/A,FALSE,"brü_er";#N/A,#N/A,FALSE,"brü_tut"}</definedName>
    <definedName name="wrn.kalorifer_ic." hidden="1">{#N/A,#N/A,FALSE,"kal_iç_ihz";#N/A,#N/A,FALSE,"kal_iç_er";#N/A,#N/A,FALSE,"kal_iç_tut"}</definedName>
    <definedName name="wrn.kapak._.ıcmal." hidden="1">{#N/A,#N/A,FALSE,"12.21";#N/A,#N/A,FALSE,"12.10";#N/A,#N/A,FALSE,"3";#N/A,#N/A,FALSE,"2";#N/A,#N/A,FALSE,"1"}</definedName>
    <definedName name="wrn.KH."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bis"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1"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1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11"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12"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13"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14"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15"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16"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2"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3"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4"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5"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6"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7"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8"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9"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b"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b.bis"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b_1"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b_1.bis"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r"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r_1"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r_2"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r_3"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r_4"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r_5"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r_6"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r_7"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rop.bis"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rp"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new"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new.bis"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new.Comb"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new.Comb.bis"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new.Comb_1"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new.Comb_1.bis"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new.Corp"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new.Corp.bis"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OC." hidden="1">{#N/A,#N/A,FALSE,"ATIKSU_246 (3)";#N/A,#N/A,FALSE,"ATIKSU_246 (2)";#N/A,#N/A,FALSE,"ATIKSU_246 (1)";#N/A,#N/A,FALSE,"YAGMUR_246 (2)";#N/A,#N/A,FALSE,"YAGMUR_246 (1)";#N/A,#N/A,FALSE,"ATIKSU_245 (2)";#N/A,#N/A,FALSE,"ATIKSU_245 (1)";#N/A,#N/A,FALSE,"YAGMUR_245 (2)";#N/A,#N/A,FALSE,"YAGMUR_245 (1)";#N/A,#N/A,FALSE,"ATIKSU_244 (2)";#N/A,#N/A,FALSE,"ATIKSU_244 (1)";#N/A,#N/A,FALSE,"YAGMUR_244 (2)";#N/A,#N/A,FALSE,"YAGMUR_244 (1)";#N/A,#N/A,FALSE,"ATIKSU_238 (2)";#N/A,#N/A,FALSE,"ATIKSU_238 (1)";#N/A,#N/A,FALSE,"YAGMUR_238 (2)";#N/A,#N/A,FALSE,"YAGMUR_238 (1)";#N/A,#N/A,FALSE,"ATIKSU_236 (2)";#N/A,#N/A,FALSE,"ATIKSU_236 (1)";#N/A,#N/A,FALSE,"YAGMUR_236 (2)";#N/A,#N/A,FALSE,"YAGMUR_236 (1)"}</definedName>
    <definedName name="wrn.kocoglu._.ihzarat." hidden="1">{#N/A,#N/A,FALSE,"kap1";#N/A,#N/A,FALSE,"kap2";#N/A,#N/A,FALSE,"avans";#N/A,#N/A,FALSE,"teminat_mektubu";#N/A,#N/A,FALSE,"söz_fiy_fark";#N/A,#N/A,FALSE,"fat_ihz";#N/A,#N/A,FALSE,"mal_FF_icm";#N/A,#N/A,FALSE,"çim_fiy_farkı";#N/A,#N/A,FALSE,"ihz. icmal";#N/A,#N/A,FALSE,"inş_iç_ihz";#N/A,#N/A,FALSE,"inş_iç_er";#N/A,#N/A,FALSE,"inş_iç_tut";#N/A,#N/A,FALSE,"inş_dış_ihz";#N/A,#N/A,FALSE,"inş_dış_tut";#N/A,#N/A,FALSE,"sıh_iç_ihz";#N/A,#N/A,FALSE,"sıh_iç_er";#N/A,#N/A,FALSE,"sıh_iç_tut";#N/A,#N/A,FALSE,"müş_iç_ihz";#N/A,#N/A,FALSE,"müş_iç_er";#N/A,#N/A,FALSE,"müş_iç_tut";#N/A,#N/A,FALSE,"kal_iç_ihz";#N/A,#N/A,FALSE,"kal_iç_er";#N/A,#N/A,FALSE,"kal_iç_tut";#N/A,#N/A,FALSE,"kal_dış_ihz";#N/A,#N/A,FALSE,"kal_dış_tut";#N/A,#N/A,FALSE,"elk_iç_ihz";#N/A,#N/A,FALSE,"elk_iç_er";#N/A,#N/A,FALSE,"elk_iç_tut"}</definedName>
    <definedName name="wrn.kocoglu._.imalat."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wrn.koren." hidden="1">{#VALUE!,#N/A,FALSE,0;#N/A,#N/A,FALSE,0;#N/A,#N/A,FALSE,0;#N/A,#N/A,FALSE,0;#N/A,#N/A,FALSE,0;#N/A,#N/A,FALSE,0;#N/A,#N/A,FALSE,0;#N/A,#N/A,FALSE,0;#N/A,#N/A,FALSE,0;#N/A,#N/A,FALSE,0}</definedName>
    <definedName name="wrn.Leasing._.Variance." hidden="1">{#N/A,#N/A,FALSE,"Leasing 6A"}</definedName>
    <definedName name="wrn.maff_report." hidden="1">{#N/A,#N/A,FALSE,"maff_h1";#N/A,#N/A,FALSE,"maff_h2";#N/A,#N/A,FALSE,"maff_h3";#N/A,#N/A,FALSE,"maff_h4";#N/A,#N/A,FALSE,"maff_h5";#N/A,#N/A,FALSE,"maff_h6";#N/A,#N/A,FALSE,"maff_h7"}</definedName>
    <definedName name="wrn.Manpower." hidden="1">{#N/A,#N/A,TRUE,"COY TOTAL";#N/A,#N/A,TRUE,"3RD TRAIN EXP SUM";#N/A,#N/A,TRUE,"1173-LAGOS CO-ORD 3RD TRAIN EXP";#N/A,#N/A,TRUE,"3301-RET 3RD TRAIN EXP";#N/A,#N/A,TRUE,"3302-CONTEAM 3RD TRAIN EXP ";#N/A,#N/A,TRUE,"3303-PD 3RD TRAIN EXP";#N/A,#N/A,TRUE,"3304-START-UP-TEAM-3RD TRAIN ";#N/A,#N/A,TRUE,"1171-ECO";#N/A,#N/A,TRUE,"Fin Team-1174";#N/A,#N/A,TRUE,"HO TOTAL";#N/A,#N/A,TRUE,"1100-MD-SUM";#N/A,#N/A,TRUE,"1131-MD";#N/A,#N/A,TRUE,"1141-LG";#N/A,#N/A,TRUE,"1151-CPL";#N/A,#N/A,TRUE,"1161-LONDON OFFICE";#N/A,#N/A,TRUE,"1181-IAU";#N/A,#N/A,TRUE,"1400-DD SUM";#N/A,#N/A,TRUE,"1401-DD's OFFICE";#N/A,#N/A,TRUE,"1411-TAU";#N/A,#N/A,TRUE,"1421-ABUJA OFFICE";#N/A,#N/A,TRUE,"1500-CM-SUM";#N/A,#N/A,TRUE,"1501-CM's OFFICE";#N/A,#N/A,TRUE,"1502-CMM";#N/A,#N/A,TRUE,"1503-CMS";#N/A,#N/A,TRUE,"2100-HR SUM";#N/A,#N/A,TRUE,"2101-HR's OFFICE";#N/A,#N/A,TRUE,"2111-HRP";#N/A,#N/A,TRUE,"2121-HRA";#N/A,#N/A,TRUE,"2131-HRD";#N/A,#N/A,TRUE,"2300-FN-SUM";#N/A,#N/A,TRUE,"2301-FN's OFFICE";#N/A,#N/A,TRUE,"2311-FNC";#N/A,#N/A,TRUE,"2321-FNT";#N/A,#N/A,TRUE,"2331-FNI";#N/A,#N/A,TRUE,"2500-PAG-SUM";#N/A,#N/A,TRUE,"2501-GM's OFFICE";#N/A,#N/A,TRUE,"2511-PR";#N/A,#N/A,TRUE,"4000-PD SUM";#N/A,#N/A,TRUE,"GM PROD SUM";#N/A,#N/A,TRUE,"4001-GMPD's OFFICE";#N/A,#N/A,TRUE,"4011-PQM";#N/A,#N/A,TRUE,"4021-PFS";#N/A,#N/A,TRUE,"4031-PAF";#N/A,#N/A,TRUE,"4041-PC";#N/A,#N/A,TRUE,"4051-CR";#N/A,#N/A,TRUE,"4100-OP-SUM";#N/A,#N/A,TRUE,"4101-PO";#N/A,#N/A,TRUE,"4111-POL";#N/A,#N/A,TRUE,"4121-POU";#N/A,#N/A,TRUE,"4131-POT";#N/A,#N/A,TRUE,"4141-POM";#N/A,#N/A,TRUE,"4151-POG";#N/A,#N/A,TRUE,"4200-PE-SUM";#N/A,#N/A,TRUE,"4201-PE";#N/A,#N/A,TRUE,"4211-PEM";#N/A,#N/A,TRUE,"4221-PEQ";#N/A,#N/A,TRUE,"4231-PEE";#N/A,#N/A,TRUE,"4241-PEC";#N/A,#N/A,TRUE,"4251-PEO";#N/A,#N/A,TRUE,"4261-PEP";#N/A,#N/A,TRUE,"4271-PEI";#N/A,#N/A,TRUE,"4281-PES";#N/A,#N/A,TRUE,"4301-PT";#N/A,#N/A,TRUE,"4400-PS-SUM";#N/A,#N/A,TRUE,"4401-PS";#N/A,#N/A,TRUE,"4431-PSE";#N/A,#N/A,TRUE,"4441-PSS";#N/A,#N/A,TRUE,"4451-PST";#N/A,#N/A,TRUE,"4461-PSL";#N/A,#N/A,TRUE,"4471-PSM"}</definedName>
    <definedName name="wrn.March._.99._.Report." hidden="1">{#N/A,#N/A,FALSE,"Extension Title";#N/A,#N/A,FALSE,"Extensions Main";#N/A,#N/A,FALSE,"Christchurst";#N/A,#N/A,FALSE,"Larkfield Extension";#N/A,#N/A,FALSE,"Taunton";#N/A,#N/A,FALSE,"Farlington";#N/A,#N/A,FALSE,"Sidney Street";#N/A,#N/A,FALSE,"Tamworth";#N/A,#N/A,FALSE,"New Build Main"}</definedName>
    <definedName name="wrn.MEL."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wrn.met1." hidden="1">{#VALUE!,#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wrn.MET2."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wrn.MKESIF." hidden="1">{#N/A,#N/A,TRUE,"İcmal1";#N/A,#N/A,TRUE,"icmal2";#N/A,#N/A,TRUE,"1";#N/A,#N/A,TRUE,"2";#N/A,#N/A,TRUE,"3";#N/A,#N/A,TRUE,"4";#N/A,#N/A,TRUE,"5";#N/A,#N/A,TRUE,"6";#N/A,#N/A,TRUE,"7";#N/A,#N/A,TRUE,"8";#N/A,#N/A,TRUE,"9";#N/A,#N/A,TRUE,"10";#N/A,#N/A,TRUE,"11";#N/A,#N/A,TRUE,"12";#N/A,#N/A,TRUE,"13";#N/A,#N/A,TRUE,"14";#N/A,#N/A,TRUE,"15";#N/A,#N/A,TRUE,"16";#N/A,#N/A,TRUE,"17"}</definedName>
    <definedName name="wrn.monthly._.financia2" hidden="1">{#N/A,#N/A,FALSE,"SUMMARY 4a";#N/A,#N/A,FALSE,"GBA 4b";#N/A,#N/A,FALSE,"TENANT 4c";#N/A,#N/A,FALSE,"BUDGET DETAIL";#N/A,#N/A,FALSE,"PRO FORMA"}</definedName>
    <definedName name="wrn.monthly._.financial." hidden="1">{#N/A,#N/A,FALSE,"SUMMARY 4a";#N/A,#N/A,FALSE,"GBA 4b";#N/A,#N/A,FALSE,"TENANT 4c";#N/A,#N/A,FALSE,"BUDGET DETAIL";#N/A,#N/A,FALSE,"PRO FORMA"}</definedName>
    <definedName name="wrn.mukayese." hidden="1">{#N/A,#N/A,FALSE,"İcmal1";#N/A,#N/A,FALSE,"icmal2";#N/A,#N/A,FALSE,"1";#N/A,#N/A,FALSE,"2";#N/A,#N/A,FALSE,"3";#N/A,#N/A,FALSE,"4";#N/A,#N/A,FALSE,"5";#N/A,#N/A,FALSE,"6";#N/A,#N/A,FALSE,"7";#N/A,#N/A,FALSE,"8";#N/A,#N/A,FALSE,"9";#N/A,#N/A,FALSE,"10";#N/A,#N/A,FALSE,"11";#N/A,#N/A,FALSE,"12";#N/A,#N/A,FALSE,"13";#N/A,#N/A,FALSE,"14";#N/A,#N/A,FALSE,"15";#N/A,#N/A,FALSE,"16";#N/A,#N/A,FALSE,"17"}</definedName>
    <definedName name="wrn.müşterek."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wrn.musterek_ic." hidden="1">{#N/A,#N/A,FALSE,"müş_iç_ihz";#N/A,#N/A,FALSE,"müş_iç_er";#N/A,#N/A,FALSE,"müş_iç_tut"}</definedName>
    <definedName name="wrn.nakliye." hidden="1">{#N/A,#N/A,FALSE,"NAKLİYE_MESAFE";#N/A,#N/A,FALSE,"NF_01";#N/A,#N/A,FALSE,"NF_02";#N/A,#N/A,FALSE,"NF_03";#N/A,#N/A,FALSE,"NF_04";#N/A,#N/A,FALSE,"NF_05";#N/A,#N/A,FALSE,"NF_06"}</definedName>
    <definedName name="wrn.ontario." hidden="1">{"page1",#N/A,FALSE,"sheet 1";"Page2",#N/A,FALSE,"sheet 1";"page3",#N/A,FALSE,"sheet 1";"page4",#N/A,FALSE,"sheet 1"}</definedName>
    <definedName name="wrn.opex." hidden="1">{#N/A,#N/A,TRUE,"COY SUM";#N/A,#N/A,TRUE,"SUM 3RD TRAIN EXPANSION";#N/A,#N/A,TRUE,"1173-LAGOS CO-ORDTN 3RD TRAIN ";#N/A,#N/A,TRUE,"RET-3RD TRAIN -3301";#N/A,#N/A,TRUE,"CONTEAM 3RD TRAIN -3302";#N/A,#N/A,TRUE,"PD 3RD TRAIN -3303";#N/A,#N/A,TRUE,"3304-START-UP-3RD TRAIN";#N/A,#N/A,TRUE,"ECO 4TH &amp; 5TH-1171";#N/A,#N/A,TRUE,"Fin Team 1174";#N/A,#N/A,TRUE,"HO SUM";#N/A,#N/A,TRUE,"MD SUM-1100";#N/A,#N/A,TRUE,"BOD-1111";#N/A,#N/A,TRUE,"CHM-1121";#N/A,#N/A,TRUE,"MD-1131";#N/A,#N/A,TRUE,"LG-1141";#N/A,#N/A,TRUE,"CPL-1151";#N/A,#N/A,TRUE,"LONDON OFFICE-1161";#N/A,#N/A,TRUE,"IAU- 1181";#N/A,#N/A,TRUE,"DD SUM-1400";#N/A,#N/A,TRUE,"DD OFFICE-1401";#N/A,#N/A,TRUE,"TAU-1411";#N/A,#N/A,TRUE,"ABUJA OFFICE-LOF2-1421";#N/A,#N/A,TRUE,"CM SUM-1500";#N/A,#N/A,TRUE,"CM's OFFICE-1501";#N/A,#N/A,TRUE,"CMM-1502";#N/A,#N/A,TRUE,"CMS-1503";#N/A,#N/A,TRUE,"GAS de FRANCE-11413";#N/A,#N/A,TRUE,"Botas 11414";#N/A,#N/A,TRUE,"HR SUM-2100";#N/A,#N/A,TRUE,"HR-2101";#N/A,#N/A,TRUE,"HRP-2111";#N/A,#N/A,TRUE,"HRA-2121";#N/A,#N/A,TRUE,"HRD-2131";#N/A,#N/A,TRUE,"FN SUM-2300";#N/A,#N/A,TRUE,"FN -2301";#N/A,#N/A,TRUE,"FNC-2311";#N/A,#N/A,TRUE,"FNT-2321";#N/A,#N/A,TRUE,"FNI-2331";#N/A,#N/A,TRUE,"PAG SUM-2500";#N/A,#N/A,TRUE,"GM PAG-2501";#N/A,#N/A,TRUE,"PR - 2511";#N/A,#N/A,TRUE,"PD BASE SUM -4000";#N/A,#N/A,TRUE,"GM PD SUM";#N/A,#N/A,TRUE,"GM PROD OFFICE-4001";#N/A,#N/A,TRUE,"PQM -4011";#N/A,#N/A,TRUE,"PFS-4021";#N/A,#N/A,TRUE,"PAF-4031";#N/A,#N/A,TRUE,"COM STU-PC-4041";#N/A,#N/A,TRUE,"COM REL-CR-4051";#N/A,#N/A,TRUE,"SUM OPERATIONS-4100";#N/A,#N/A,TRUE,"OPERATION MANAGER -PO-4101 ";#N/A,#N/A,TRUE,"HEAD PROCESS-POL-4111";#N/A,#N/A,TRUE,"HEAD UTILITIES-POU-4121";#N/A,#N/A,TRUE,"HEAD TERMINAL-POT-4131";#N/A,#N/A,TRUE,"HEAD MARINE-POM-4141";#N/A,#N/A,TRUE,"HEAD PIPELINE-POG-4151";#N/A,#N/A,TRUE,"SUM ENGINEERING-4200";#N/A,#N/A,TRUE,"PE-4201";#N/A,#N/A,TRUE,"HEAD MECH -PEM-4211";#N/A,#N/A,TRUE,"HEAD INSPECTION-PEQ-4221";#N/A,#N/A,TRUE,"HEAD ELECT-PEE-4231";#N/A,#N/A,TRUE,"HEAD CIVIL-PEC-4241";#N/A,#N/A,TRUE,"HEAD PROJECTS-PEO-4251";#N/A,#N/A,TRUE,"HEAD MATERIALS-PEP-4261";#N/A,#N/A,TRUE,"HEAD INSTRUM-PEI-4271";#N/A,#N/A,TRUE,"HEAD SHUTDOWNS-PES-4281";#N/A,#N/A,TRUE,"TECHNICAL MANAGER-PT-4301";#N/A,#N/A,TRUE,"SUM GENERAL SERVICES-PS-4400";#N/A,#N/A,TRUE,"PS-4401";#N/A,#N/A,TRUE,"HEAD ESTATE -PSE-4431";#N/A,#N/A,TRUE,"HEAD GEN SERV-PSS-4441";#N/A,#N/A,TRUE,"HEAD TRAINING-PST-4451";#N/A,#N/A,TRUE,"HEAD MASTER-PSL-4461";#N/A,#N/A,TRUE,"CHIEF MEDICAL OFFICER-PSM-4471"}</definedName>
    <definedName name="wrn.opex._.latest." hidden="1">{#N/A,#N/A,TRUE,"COY SUM";#N/A,#N/A,TRUE,"SUM 3RD TRAIN EXPANSION";#N/A,#N/A,TRUE,"1173-LAGOS CO-ORDTN 3RD TRAIN ";#N/A,#N/A,TRUE,"RET-3RD TRAIN -3301";#N/A,#N/A,TRUE,"CONTEAM 3RD TRAIN -3302";#N/A,#N/A,TRUE,"PD 3RD TRAIN -3303";#N/A,#N/A,TRUE,"3304-START-UP-3RD TRAIN";#N/A,#N/A,TRUE,"ECO 4TH &amp; 5TH-1171";#N/A,#N/A,TRUE,"Fin Team 1174";#N/A,#N/A,TRUE,"HO SUM";#N/A,#N/A,TRUE,"MD SUM-1100";#N/A,#N/A,TRUE,"BOD-1111";#N/A,#N/A,TRUE,"CHM-1121";#N/A,#N/A,TRUE,"MD-1131";#N/A,#N/A,TRUE,"LG-1141";#N/A,#N/A,TRUE,"CPL-1151";#N/A,#N/A,TRUE,"LONDON OFFICE-1161";#N/A,#N/A,TRUE,"IAU- 1181";#N/A,#N/A,TRUE,"DD SUM-1400";#N/A,#N/A,TRUE,"DD OFFICE-1401";#N/A,#N/A,TRUE,"TAU-1411";#N/A,#N/A,TRUE,"ABUJA OFFICE-LOF2-1421";#N/A,#N/A,TRUE,"CM SUM-1500";#N/A,#N/A,TRUE,"CM's OFFICE-1501";#N/A,#N/A,TRUE,"CMM-1502";#N/A,#N/A,TRUE,"CMS-1503";#N/A,#N/A,TRUE,"GAS de FRANCE-11413";#N/A,#N/A,TRUE,"Botas 11414";#N/A,#N/A,TRUE,"HR SUM-2100";#N/A,#N/A,TRUE,"HR-2101";#N/A,#N/A,TRUE,"HRP-2111";#N/A,#N/A,TRUE,"HRA-2121";#N/A,#N/A,TRUE,"HRD-2131";#N/A,#N/A,TRUE,"FN SUM-2300";#N/A,#N/A,TRUE,"FN -2301";#N/A,#N/A,TRUE,"FNC-2311";#N/A,#N/A,TRUE,"FNT-2321";#N/A,#N/A,TRUE,"FNI-2331";#N/A,#N/A,TRUE,"PAG SUM-2500";#N/A,#N/A,TRUE,"GM PAG-2501";#N/A,#N/A,TRUE,"PR - 2511";#N/A,#N/A,TRUE,"PD BASE SUM -4000";#N/A,#N/A,TRUE,"GM PD SUM";#N/A,#N/A,TRUE,"GM PROD OFFICE-4001";#N/A,#N/A,TRUE,"PQM -4011";#N/A,#N/A,TRUE,"PFS-4021";#N/A,#N/A,TRUE,"PAF-4031";#N/A,#N/A,TRUE,"COM STU-PC-4041";#N/A,#N/A,TRUE,"COM REL-CR-4051";#N/A,#N/A,TRUE,"SUM OPERATIONS-4100";#N/A,#N/A,TRUE,"OPERATION MANAGER -PO-4101 ";#N/A,#N/A,TRUE,"HEAD PROCESS-POL-4111";#N/A,#N/A,TRUE,"HEAD UTILITIES-POU-4121";#N/A,#N/A,TRUE,"HEAD TERMINAL-POT-4131";#N/A,#N/A,TRUE,"HEAD MARINE-POM-4141";#N/A,#N/A,TRUE,"HEAD PIPELINE-POG-4151";#N/A,#N/A,TRUE,"SUM ENGINEERING-4200";#N/A,#N/A,TRUE,"PE-4201";#N/A,#N/A,TRUE,"HEAD MECH -PEM-4211";#N/A,#N/A,TRUE,"HEAD INSPECTION-PEQ-4221";#N/A,#N/A,TRUE,"HEAD ELECT-PEE-4231";#N/A,#N/A,TRUE,"HEAD CIVIL-PEC-4241";#N/A,#N/A,TRUE,"HEAD PROJECTS-PEO-4251";#N/A,#N/A,TRUE,"HEAD MATERIALS-PEP-4261";#N/A,#N/A,TRUE,"HEAD INSTRUM-PEI-4271";#N/A,#N/A,TRUE,"HEAD SHUTDOWNS-PES-4281";#N/A,#N/A,TRUE,"TECHNICAL MANAGER-PT-4301";#N/A,#N/A,TRUE,"SUM GENERAL SERVICES-PS-4400";#N/A,#N/A,TRUE,"PS-4401";#N/A,#N/A,TRUE,"HEAD ESTATE -PSE-4431";#N/A,#N/A,TRUE,"HEAD GEN SERV-PSS-4441";#N/A,#N/A,TRUE,"HEAD TRAINING-PST-4451";#N/A,#N/A,TRUE,"HEAD MASTER-PSL-4461";#N/A,#N/A,TRUE,"CHIEF MEDICAL OFFICER-PSM-4471"}</definedName>
    <definedName name="wrn.orhan_kose." hidden="1">{#VALUE!,#N/A,TRUE,0;#N/A,#N/A,TRUE,0;#N/A,#N/A,TRUE,0}</definedName>
    <definedName name="wrn.Output3Column." hidden="1">{"Output-3Column",#N/A,FALSE,"Output"}</definedName>
    <definedName name="wrn.OutputAll." hidden="1">{"Output-All",#N/A,FALSE,"Output"}</definedName>
    <definedName name="wrn.OutputBaseYear." hidden="1">{"Output-BaseYear",#N/A,FALSE,"Output"}</definedName>
    <definedName name="wrn.OutputMin." hidden="1">{"Output-Min",#N/A,FALSE,"Output"}</definedName>
    <definedName name="wrn.OutputPercent." hidden="1">{"Output%",#N/A,FALSE,"Output"}</definedName>
    <definedName name="wrn.oztas._.imalat."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wrn.p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L."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wrn.PL._.Analysis." hidden="1">{"AnalRSA",#N/A,TRUE,"PL-Anal";"AnalIAS",#N/A,TRUE,"PL-Anal"}</definedName>
    <definedName name="wrn.PLNCS." hidden="1">{#N/A,#N/A,FALSE,"NCS INC SCOT";#N/A,#N/A,FALSE,"NCS";#N/A,#N/A,FALSE,"74 NCS";#N/A,#N/A,FALSE,"75 NCS";#N/A,#N/A,FALSE,"76 NCS "}</definedName>
    <definedName name="wrn.PR_TRIAL_BALANCE."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azske._.pivovary." hidden="1">{#N/A,#N/A,TRUE,"Sheet1";#N/A,#N/A,TRUE,"Summ";#N/A,#N/A,TRUE,"MarketSumm";#N/A,#N/A,TRUE,"transapp";#N/A,#N/A,TRUE,"finan";#N/A,#N/A,TRUE,"tranmultiples";#N/A,#N/A,TRUE,"transdata";#N/A,#N/A,TRUE,"Market ratios";#N/A,#N/A,TRUE,"GLCdata";#N/A,#N/A,TRUE,"GLCcommon";#N/A,#N/A,TRUE,"GLCratios"}</definedName>
    <definedName name="wrn.print."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wrn.PrintAll." hidden="1">{#N/A,#N/A,FALSE,"Broker Sheet";#N/A,#N/A,FALSE,"Exec.Summary";#N/A,#N/A,FALSE,"Argus Cash Flow";#N/A,#N/A,FALSE,"SPF";#N/A,#N/A,FALSE,"RentRoll"}</definedName>
    <definedName name="wrn.PrintallD." hidden="1">{#N/A,#N/A,FALSE,"SumD";#N/A,#N/A,FALSE,"ElecD";#N/A,#N/A,FALSE,"MechD";#N/A,#N/A,FALSE,"GeotD";#N/A,#N/A,FALSE,"PrcsD";#N/A,#N/A,FALSE,"TunnD";#N/A,#N/A,FALSE,"CivlD";#N/A,#N/A,FALSE,"NtwkD";#N/A,#N/A,FALSE,"EstgD";#N/A,#N/A,FALSE,"PEngD"}</definedName>
    <definedName name="wrn.PrintallG." hidden="1">{#N/A,#N/A,FALSE,"SumG";#N/A,#N/A,FALSE,"ElecG";#N/A,#N/A,FALSE,"MechG";#N/A,#N/A,FALSE,"GeotG";#N/A,#N/A,FALSE,"PrcsG";#N/A,#N/A,FALSE,"TunnG";#N/A,#N/A,FALSE,"CivlG";#N/A,#N/A,FALSE,"NtwkG";#N/A,#N/A,FALSE,"EstgG";#N/A,#N/A,FALSE,"PEngG"}</definedName>
    <definedName name="wrn.RDProject." hidden="1">{#N/A,#N/A,TRUE,"Prog. Overview Strategic Input";#N/A,#N/A,TRUE,"Program Overview Financials";#N/A,#N/A,TRUE,"Technology Summary Input";#N/A,#N/A,TRUE,"Mkt &amp; Sales Summary Input";#N/A,#N/A,TRUE,"Delivery Summary Input";#N/A,#N/A,TRUE,"Revenue Assump Input";#N/A,#N/A,TRUE,"Financial Summary"}</definedName>
    <definedName name="wrn.RDProject1" hidden="1">{#N/A,#N/A,TRUE,"Prog. Overview Strategic Input";#N/A,#N/A,TRUE,"Program Overview Financials";#N/A,#N/A,TRUE,"Technology Summary Input";#N/A,#N/A,TRUE,"Mkt &amp; Sales Summary Input";#N/A,#N/A,TRUE,"Delivery Summary Input";#N/A,#N/A,TRUE,"Revenue Assump Input";#N/A,#N/A,TRUE,"Financial Summary"}</definedName>
    <definedName name="wrn.Redundant._.Equipment._.Option." hidden="1">{"pumps",#N/A,FALSE,"Option"}</definedName>
    <definedName name="wrn.Relevant._.Sections." hidden="1">{#N/A,#N/A,FALSE,"Summary";#N/A,#N/A,FALSE,"Program Scheme";#N/A,#N/A,FALSE,"Assumptions";#N/A,#N/A,FALSE,"Development Budget";#N/A,#N/A,FALSE,"Timing";#N/A,#N/A,FALSE,"Development Costs &amp; Revenues";#N/A,#N/A,FALSE,"Cash Flow to Debt &amp; Equity"}</definedName>
    <definedName name="wrn.REP50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2."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ort." hidden="1">{"a",#N/A,FALSE,"Fact Sheet";"a",#N/A,FALSE,"DCFEVA";"a",#N/A,FALSE,"Statements";"a",#N/A,FALSE,"Quarterly";"a",#N/A,FALSE,"Q Grid";"a",#N/A,FALSE,"Stockval";"a",#N/A,FALSE,"DDM"}</definedName>
    <definedName name="wrn.REPORT1." hidden="1">{"PRINTME",#N/A,FALSE,"FINAL-10"}</definedName>
    <definedName name="wrn.Residential." hidden="1">{"ECA Qtrs C",#N/A,TRUE,"ECA_Qtrs_C";"ECA Qtrs D",#N/A,TRUE,"ECA_Qtrs_D";"ECA Qtrs F",#N/A,TRUE,"ECA_Qtrs_F";"ECA Qtrs G",#N/A,TRUE,"ECA_Qtrs_G";"ECA SisterApt",#N/A,TRUE,"ECA_SisterApt";"ECA Nurses",#N/A,TRUE,"ECA_NursesHostel"}</definedName>
    <definedName name="wrn.RSA._.BS._.and._.PL." hidden="1">{"BS1",#N/A,TRUE,"RSA_FS";"BS2",#N/A,TRUE,"RSA_FS";"BS3",#N/A,TRUE,"RSA_FS"}</definedName>
    <definedName name="wrn.S." hidden="1">{#N/A,#N/A,FALSE,"2 Nolu Hak.";#N/A,#N/A,FALSE,"3 Nolu Hak.";#N/A,#N/A,FALSE,"4 Nolu Hak. ";#N/A,#N/A,FALSE,"5 Nolu Hak.";#N/A,#N/A,FALSE,"6 Nolu Hak.";#N/A,#N/A,FALSE,"7 Nolu Hak. ";#N/A,#N/A,FALSE,"8 Nolu Hak.";#N/A,#N/A,FALSE,"TESBİT";#N/A,#N/A,FALSE,"9 Nolu Hak.";#N/A,#N/A,FALSE,"10 Nolu Hak.";#N/A,#N/A,FALSE,"11 Nolu Hak.";#N/A,#N/A,FALSE,"12 Nolu Hak.";#N/A,#N/A,FALSE,"Fiyat Farkı İcm.";#N/A,#N/A,FALSE,"Demir Mik.";#N/A,#N/A,FALSE,"Demir Fiy.Farkı";#N/A,#N/A,FALSE,"Çim.Mik. ";#N/A,#N/A,FALSE,"Çim.Fiy.Farkı";#N/A,#N/A,FALSE," Akar.Mik.";#N/A,#N/A,FALSE,".Akar.Fiy.Farkı";#N/A,#N/A,FALSE,"MFFE.MİK.";#N/A,#N/A,FALSE,"Birim  miktarlar(1)";#N/A,#N/A,FALSE,"Birim  miktarlar (2)";#N/A,#N/A,FALSE,"Birim  miktarlar (3)";#N/A,#N/A,FALSE,"Birim  miktarlar (4)";#N/A,#N/A,FALSE,"Birim  miktarlar (5)";#N/A,#N/A,FALSE,"Birim  miktarlar (6)";#N/A,#N/A,FALSE,"Birim  miktarlar (7)";#N/A,#N/A,FALSE,"Birim  miktarlar (8)";#N/A,#N/A,FALSE,"Birim  miktarlar (9)";#N/A,#N/A,FALSE,"Birim  miktarlar (10)";#N/A,#N/A,FALSE,"Birim  miktarlar (11)"}</definedName>
    <definedName name="wrn.SIHHI." hidden="1">{#N/A,#N/A,FALSE,"1";#N/A,#N/A,FALSE,"sıh_iç_ihz";#N/A,#N/A,FALSE,"sıh_iç_tut";#N/A,#N/A,FALSE,"sıh_iç_er";#N/A,#N/A,FALSE,"ihz. icmal";#N/A,#N/A,FALSE,"inş_iç_ihz";#N/A,#N/A,FALSE,"inş_iç_tut";#N/A,#N/A,FALSE,"inş_iç_er";#N/A,#N/A,FALSE,"elk_iç_ihz";#N/A,#N/A,FALSE,"elk_iç_tut";#N/A,#N/A,FALSE,"elk_iç_er"}</definedName>
    <definedName name="wrn.sihhi_ic." hidden="1">{#N/A,#N/A,FALSE,"sıh_iç_ihz";#N/A,#N/A,FALSE,"sıh_iç_er";#N/A,#N/A,FALSE,"sıh_iç_tut"}</definedName>
    <definedName name="wrn.sirnak._.imalat."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wrn.Site._.Report."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WRN.ŞLKDFS" hidden="1">{#N/A,#N/A,FALSE,"kal_iç_ihz";#N/A,#N/A,FALSE,"kal_iç_er";#N/A,#N/A,FALSE,"kal_iç_tut"}</definedName>
    <definedName name="wrn.STANDARD._.RACKS." hidden="1">{"IMRAK42x8x8",#N/A,TRUE,"IMRAK 1400 42U 800X800";"IMRAK32x6x6",#N/A,TRUE,"IMRAK 1400 32U 600x600";"IMRAK42x12x8",#N/A,TRUE,"IMRAK 1400 42U 1200x800";"IMRAK15x6x4",#N/A,TRUE,"IMRAK 400 15U FRONT SECTION"}</definedName>
    <definedName name="wrn.STG._.BLDG._.ENCLOSURE." hidden="1">{"turbine",#N/A,FALSE,"Option"}</definedName>
    <definedName name="wrn.struckgi." hidden="1">{#N/A,#N/A,TRUE,"arnitower";#N/A,#N/A,TRUE,"arnigarage "}</definedName>
    <definedName name="wrn.Summary." hidden="1">{#N/A,#N/A,FALSE,"p1";#N/A,#N/A,FALSE,"Indicators 2001";#N/A,#N/A,FALSE,"p3";#N/A,#N/A,FALSE,"Indicators 2000";#N/A,#N/A,FALSE,"p5";#N/A,#N/A,FALSE,"COY TOTAL";#N/A,#N/A,FALSE,"p12";#N/A,#N/A,FALSE,"p13";#N/A,#N/A,FALSE,"p14";#N/A,#N/A,FALSE,"Abridged 2001";#N/A,#N/A,FALSE,"Abridged NEPD";#N/A,#N/A,FALSE,"Abridged 4TH AND 5TH";#N/A,#N/A,FALSE,"Abridged FIN TEAM";#N/A,#N/A,FALSE,"Abridged HO";#N/A,#N/A,FALSE,"Abridged PD";#N/A,#N/A,FALSE,"p23";#N/A,#N/A,FALSE,"p24";#N/A,#N/A,FALSE,"Profit &amp;loss";#N/A,#N/A,FALSE,"Sal analysis";#N/A,#N/A,FALSE,"P&amp;L Per Sales";#N/A,#N/A,FALSE,"sensitivities";#N/A,#N/A,FALSE,"p33";#N/A,#N/A,FALSE," Cashflow";#N/A,#N/A,FALSE,"Sheet2";#N/A,#N/A,FALSE,"p34";#N/A,#N/A,FALSE,"Bal sh";#N/A,#N/A,FALSE,"Loans"}</definedName>
    <definedName name="wrn.Summary._.Report." hidden="1">{#N/A,#N/A,FALSE,"Cover";"Summary",#N/A,FALSE,"Net Inventory Turns";"Summary",#N/A,FALSE,"LInearity";"Summary",#N/A,FALSE,"On Time Delivery";"Summary",#N/A,FALSE,"Fill Rate";"Summary",#N/A,FALSE,"Days Past Due";"Summary",#N/A,FALSE,"COPQ";"Summary",#N/A,FALSE,"Customer Returns";"Summary",#N/A,FALSE,"LWCAIR";"Summary",#N/A,FALSE,"TCIR";"Summary",#N/A,FALSE,"TDU";"Summary",#N/A,FALSE,"Supplier Defects";"Summary",#N/A,FALSE,"Supplier Delivery";"Summary",#N/A,FALSE,"OEC";"Summary",#N/A,FALSE,"MM"}</definedName>
    <definedName name="wrn.Template."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hings." hidden="1">{#N/A,#N/A,FALSE,"Bank Rec Cover Sheet";#N/A,#N/A,FALSE,"Bank Rec Details"}</definedName>
    <definedName name="wrn.totsch." hidden="1">{"offequipsch",#N/A,FALSE,"GTC_Schedule";"onconstsch",#N/A,FALSE,"GTC_Schedule";"techsch",#N/A,FALSE,"GTC_Schedule";"totsch",#N/A,FALSE,"GTC_Schedule"}</definedName>
    <definedName name="wrn.trash._.report." hidden="1">{"original view",#N/A,TRUE,"ModelConv";"trash view",#N/A,TRUE,"ModelConv"}</definedName>
    <definedName name="wrn.VALUATION." hidden="1">{#N/A,#N/A,FALSE,"Valuation Assumptions";#N/A,#N/A,FALSE,"Summary";#N/A,#N/A,FALSE,"DCF";#N/A,#N/A,FALSE,"Valuation";#N/A,#N/A,FALSE,"WACC";#N/A,#N/A,FALSE,"UBVH";#N/A,#N/A,FALSE,"Free Cash Flow"}</definedName>
    <definedName name="wrn.Value." hidden="1">{#N/A,#N/A,FALSE,"Cashflow Analysis";#N/A,#N/A,FALSE,"Sensitivity Analysis";#N/A,#N/A,FALSE,"PV";#N/A,#N/A,FALSE,"Pro Forma"}</definedName>
    <definedName name="wrn.Warrington._.Widnes._.QS._.Costs." hidden="1">{#N/A,#N/A,TRUE,"Cover";#N/A,#N/A,TRUE,"Conts";#N/A,#N/A,TRUE,"VOS";#N/A,#N/A,TRUE,"Warrington";#N/A,#N/A,TRUE,"Widnes"}</definedName>
    <definedName name="wrn.WHOUSE._.CT." hidden="1">{"WESTINGHOUSE",#N/A,FALSE,"Option"}</definedName>
    <definedName name="wrn.yağmursu_şebeke." hidden="1">{#N/A,#N/A,FALSE,"YAGSU_HAT_ICMAL";#N/A,#N/A,FALSE,"YAGMUR_236 (1)";#N/A,#N/A,FALSE,"YAGMUR_236 (2)";#N/A,#N/A,FALSE,"YAGMUR_238 (1)";#N/A,#N/A,FALSE,"YAGMUR_238 (2)";#N/A,#N/A,FALSE,"YAGMUR_244 (1)";#N/A,#N/A,FALSE,"YAGMUR_244 (2)";#N/A,#N/A,FALSE,"YAGMUR_245 (1)";#N/A,#N/A,FALSE,"YAGMUR_245 (2)";#N/A,#N/A,FALSE,"YAGMUR_246 (1)";#N/A,#N/A,FALSE,"YAGMUR_246 (2)"}</definedName>
    <definedName name="wrn.YAZ1." hidden="1">{#VALUE!,#N/A,FALSE,0;#N/A,#N/A,FALSE,0;#N/A,#N/A,FALSE,0;#N/A,#N/A,FALSE,0;#N/A,#N/A,FALSE,0;#N/A,#N/A,FALSE,0;#N/A,#N/A,FALSE,0;#N/A,#N/A,FALSE,0;#N/A,#N/A,FALSE,0;#N/A,#N/A,FALSE,0;#N/A,#N/A,FALSE,0;#N/A,#N/A,FALSE,0;#N/A,#N/A,FALSE,0;#N/A,#N/A,FALSE,0;#N/A,#N/A,FALSE,0;#N/A,#N/A,FALSE,0;#N/A,#N/A,FALSE,0;#N/A,#N/A,FALSE,0}</definedName>
    <definedName name="wrn.YAZICI." hidden="1">{#VALUE!,#N/A,FALSE,0;#N/A,#N/A,FALSE,0;#N/A,#N/A,FALSE,0;#N/A,#N/A,FALSE,0;#N/A,#N/A,FALSE,0;#N/A,#N/A,FALSE,0;#N/A,#N/A,FALSE,0;#N/A,#N/A,FALSE,0;#N/A,#N/A,FALSE,0;#N/A,#N/A,FALSE,0;#N/A,#N/A,FALSE,0;#N/A,#N/A,FALSE,0;#N/A,#N/A,FALSE,0;#N/A,#N/A,FALSE,0;#N/A,#N/A,FALSE,0;#N/A,#N/A,FALSE,0;#N/A,#N/A,FALSE,0;#N/A,#N/A,FALSE,0;#N/A,#N/A,FALSE,0;#N/A,#N/A,FALSE,0}</definedName>
    <definedName name="wrn.Баланс." hidden="1">{#N/A,#N/A,FALSE,"БАЛАНС"}</definedName>
    <definedName name="wrn.ку." hidden="1">{#N/A,#N/A,TRUE,"Лист2"}</definedName>
    <definedName name="wrn.Общая._.спецификация."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Отчет." hidden="1">{#N/A,#N/A,TRUE,"Лист3"}</definedName>
    <definedName name="wrn.отчет.xeh" hidden="1">{#N/A,#N/A,TRUE,"Лист3"}</definedName>
    <definedName name="wrn.пар." hidden="1">{#N/A,#N/A,FALSE,"передел"}</definedName>
    <definedName name="wrn.Платежная._.ведомость." hidden="1">{#N/A,#N/A,TRUE,"март";#N/A,#N/A,TRUE,"май"}</definedName>
    <definedName name="wrn.справка._.для._.Отдела._.МС." hidden="1">{#VALUE!,#N/A,TRUE,0}</definedName>
    <definedName name="wrn.신규dep._.full._.set." hidden="1">{#N/A,#N/A,FALSE,"신규dep";#N/A,#N/A,FALSE,"신규dep-금형상각후";#N/A,#N/A,FALSE,"신규dep-연구비상각후";#N/A,#N/A,FALSE,"신규dep-기계,공구상각후"}</definedName>
    <definedName name="wrn.전부인쇄." hidden="1">{#N/A,#N/A,FALSE,"단축1";#N/A,#N/A,FALSE,"단축2";#N/A,#N/A,FALSE,"단축3";#N/A,#N/A,FALSE,"장축";#N/A,#N/A,FALSE,"4WD"}</definedName>
    <definedName name="WS"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wtre" hidden="1">{#N/A,#N/A,FALSE,"Aging Summary";#N/A,#N/A,FALSE,"Ratio Analysis";#N/A,#N/A,FALSE,"Test 120 Day Accts";#N/A,#N/A,FALSE,"Tickmarks"}</definedName>
    <definedName name="wvu.daily._.update._.global._.sheet." hidden="1">{TRUE,TRUE,-1.25,-15.5,456.75,276.75,FALSE,FALSE,TRUE,TRUE,0,1,2,1,21,1,4,4,TRUE,TRUE,3,TRUE,1,TRUE,100,"Swvu.daily._.update._.global._.sheet.","ACwvu.daily._.update._.global._.sheet.",#N/A,FALSE,FALSE,0.393700787401575,0.393700787401575,0.984251968503937,0.984251968503937,1,"&amp;CUTILITIES : KEY DATA
&amp;A&amp;R&amp;D","&amp;LNB : Lyonnaise, Viag estimates based upon TED&amp;CPage &amp;P&amp;REuropean Yields are Gross",TRUE,FALSE,FALSE,FALSE,1,#N/A,1,1,FALSE,FALSE,#N/A,#N/A,FALSE,FALSE,FALSE,9,65532,65532,FALSE,FALSE,TRUE,TRUE,TRUE}</definedName>
    <definedName name="wvu.daily._.update._.summary." hidden="1">{TRUE,TRUE,-1.25,-15.5,456.75,276.75,FALSE,FALSE,TRUE,TRUE,0,1,2,1,5,1,4,4,TRUE,TRUE,3,TRUE,1,TRUE,100,"Swvu.daily._.update._.summary.","ACwvu.daily._.update._.summary.",#N/A,FALSE,FALSE,0.393700787401575,0.393700787401575,0.984251968503937,0.984251968503937,2,"&amp;C&amp;A&amp;R&amp;D","&amp;LNB : Lyonnaise, Viag estimates based upon TED&amp;CPage &amp;P&amp;REuropean Yields are Gross",TRUE,FALSE,FALSE,FALSE,1,#N/A,1,1,"=R1C1:R37C16",FALSE,#N/A,#N/A,FALSE,FALSE,FALSE,9,65532,65532,FALSE,FALSE,TRUE,TRUE,TRUE}</definedName>
    <definedName name="ww" hidden="1">{#N/A,#N/A,FALSE,"SUBS";#N/A,#N/A,FALSE,"SUPERS";#N/A,#N/A,FALSE,"FINISHES";#N/A,#N/A,FALSE,"FITTINGS";#N/A,#N/A,FALSE,"SERVICES";#N/A,#N/A,FALSE,"SITEWORKS"}</definedName>
    <definedName name="www"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wwww" hidden="1">{"'Sheet1'!$A$1:$X$25"}</definedName>
    <definedName name="WX"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X" hidden="1">{#N/A,#N/A,FALSE,"SumD";#N/A,#N/A,FALSE,"ElecD";#N/A,#N/A,FALSE,"MechD";#N/A,#N/A,FALSE,"GeotD";#N/A,#N/A,FALSE,"PrcsD";#N/A,#N/A,FALSE,"TunnD";#N/A,#N/A,FALSE,"CivlD";#N/A,#N/A,FALSE,"NtwkD";#N/A,#N/A,FALSE,"EstgD";#N/A,#N/A,FALSE,"PEngD"}</definedName>
    <definedName name="xc" hidden="1">{#N/A,#N/A,FALSE,"SumD";#N/A,#N/A,FALSE,"ElecD";#N/A,#N/A,FALSE,"MechD";#N/A,#N/A,FALSE,"GeotD";#N/A,#N/A,FALSE,"PrcsD";#N/A,#N/A,FALSE,"TunnD";#N/A,#N/A,FALSE,"CivlD";#N/A,#N/A,FALSE,"NtwkD";#N/A,#N/A,FALSE,"EstgD";#N/A,#N/A,FALSE,"PEngD"}</definedName>
    <definedName name="xd"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xls" hidden="1">{#N/A,#N/A,FALSE,"SumD";#N/A,#N/A,FALSE,"ElecD";#N/A,#N/A,FALSE,"MechD";#N/A,#N/A,FALSE,"GeotD";#N/A,#N/A,FALSE,"PrcsD";#N/A,#N/A,FALSE,"TunnD";#N/A,#N/A,FALSE,"CivlD";#N/A,#N/A,FALSE,"NtwkD";#N/A,#N/A,FALSE,"EstgD";#N/A,#N/A,FALSE,"PEngD"}</definedName>
    <definedName name="xls." hidden="1">{"'Break down'!$A$4"}</definedName>
    <definedName name="xmrWorkbookType" hidden="1">"Base Model"</definedName>
    <definedName name="XQ"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XR"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XT"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xv" hidden="1">{"konoplin - Личное представление",#N/A,TRUE,"ФинПлан_1кв";"konoplin - Личное представление",#N/A,TRUE,"ФинПлан_2кв"}</definedName>
    <definedName name="xx" hidden="1">{"Output-Min",#N/A,FALSE,"Output"}</definedName>
    <definedName name="xxxaa" hidden="1">{"Inflation-BaseYear",#N/A,FALSE,"Inputs"}</definedName>
    <definedName name="xxxxx" hidden="1">{"Output%",#N/A,FALSE,"Output"}</definedName>
    <definedName name="XY"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xyz"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YAM">(_yf2/_yf3)*_yf1</definedName>
    <definedName name="yapiimar" hidden="1">{#N/A,#N/A,FALSE,"ihz. icmal";#N/A,#N/A,FALSE,"avans";#N/A,#N/A,FALSE,"mal_FF_icm";#N/A,#N/A,FALSE,"fat_ihz";#N/A,#N/A,FALSE,"söz_fiy_fark";#N/A,#N/A,FALSE,"kap2"}</definedName>
    <definedName name="yat" hidden="1">{#N/A,#N/A,FALSE,"Aging Summary";#N/A,#N/A,FALSE,"Ratio Analysis";#N/A,#N/A,FALSE,"Test 120 Day Accts";#N/A,#N/A,FALSE,"Tickmarks"}</definedName>
    <definedName name="Yeni" hidden="1">{#N/A,#N/A,FALSE,"Birim  miktarlar(1)";#N/A,#N/A,FALSE,"Birim  miktarlar (2)";#N/A,#N/A,FALSE,"Birim  miktarlar (3)";#N/A,#N/A,FALSE,"Birim  miktarlar (4)";#N/A,#N/A,FALSE,"Birim  miktarlar (5)";#N/A,#N/A,FALSE,"Birim  miktarlar (6)";#N/A,#N/A,FALSE,"Birim  miktarlar (7)";#N/A,#N/A,FALSE,"Birim  miktarlar (8)";#N/A,#N/A,FALSE,"Birim  miktarlar (9)";#N/A,#N/A,FALSE,"Birim  miktarlar (10)"}</definedName>
    <definedName name="YETYTY" hidden="1">{#VALUE!,#N/A,FALSE,0;#N/A,#N/A,FALSE,0;#N/A,#N/A,FALSE,0;#N/A,#N/A,FALSE,0;#N/A,#N/A,FALSE,0;#N/A,#N/A,FALSE,0;#N/A,#N/A,FALSE,0;#N/A,#N/A,FALSE,0;#N/A,#N/A,FALSE,0;#N/A,#N/A,FALSE,0;#N/A,#N/A,FALSE,0;#N/A,#N/A,FALSE,0}</definedName>
    <definedName name="yhn" hidden="1">{"taşkınsuyu1fiyat",#N/A,FALSE,"tsfiyat"}</definedName>
    <definedName name="yıu" hidden="1">{#N/A,#N/A,FALSE,"imalat_kesif";#N/A,#N/A,FALSE,"imalat_seviye";#N/A,#N/A,FALSE,"141";#N/A,#N/A,FALSE,"142";#N/A,#N/A,FALSE,"143";#N/A,#N/A,FALSE,"144";#N/A,#N/A,FALSE,"145";#N/A,#N/A,FALSE,"146";#N/A,#N/A,FALSE,"147";#N/A,#N/A,FALSE,"148";#N/A,#N/A,FALSE,"149"}</definedName>
    <definedName name="YRE" hidden="1">{#N/A,#N/A,TRUE,"Prog. Overview Strategic Input";#N/A,#N/A,TRUE,"Program Overview Financials";#N/A,#N/A,TRUE,"Technology Summary Input";#N/A,#N/A,TRUE,"Mkt &amp; Sales Summary Input";#N/A,#N/A,TRUE,"Delivery Summary Input";#N/A,#N/A,TRUE,"Revenue Assump Input";#N/A,#N/A,TRUE,"Financial Summary"}</definedName>
    <definedName name="YRWS" hidden="1">{#N/A,#N/A,TRUE,"Prog. Overview Strategic Input";#N/A,#N/A,TRUE,"Program Overview Financials";#N/A,#N/A,TRUE,"Technology Summary Input";#N/A,#N/A,TRUE,"Mkt &amp; Sales Summary Input";#N/A,#N/A,TRUE,"Delivery Summary Input";#N/A,#N/A,TRUE,"Revenue Assump Input";#N/A,#N/A,TRUE,"Financial Summary"}</definedName>
    <definedName name="YTLUSD">1.3225</definedName>
    <definedName name="yu"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yui" hidden="1">{#N/A,#N/A,TRUE,"COVER";#N/A,#N/A,TRUE,"DETAILS";#N/A,#N/A,TRUE,"SUMMARY";#N/A,#N/A,TRUE,"EXP MON";#N/A,#N/A,TRUE,"APPENDIX A";#N/A,#N/A,TRUE,"APPENDIX B";#N/A,#N/A,TRUE,"APPENDIX C";#N/A,#N/A,TRUE,"APPENDIX D";#N/A,#N/A,TRUE,"APPENDIX E";#N/A,#N/A,TRUE,"APPENDIX F";#N/A,#N/A,TRUE,"APPENDIX G"}</definedName>
    <definedName name="yuı" hidden="1">{#N/A,#N/A,FALSE,"avans";#N/A,#N/A,FALSE,"teminat_mektubu";#N/A,#N/A,FALSE,"ihz. icmal";#N/A,#N/A,FALSE,"söz_fiy_fark";#N/A,#N/A,FALSE,"kap2";#N/A,#N/A,FALSE,"mal_FF_icm";#N/A,#N/A,FALSE,"kap1"}</definedName>
    <definedName name="yuıı" hidden="1">{#N/A,#N/A,FALSE,"kal_iç_ihz";#N/A,#N/A,FALSE,"kal_iç_er";#N/A,#N/A,FALSE,"kal_iç_tut"}</definedName>
    <definedName name="yuıu"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yutyuyuıyu" hidden="1">{#VALUE!,#N/A,FALSE,0;#N/A,#N/A,FALSE,0;#N/A,#N/A,FALSE,0;#N/A,#N/A,FALSE,0;#N/A,#N/A,FALSE,0;#N/A,#N/A,FALSE,0;#N/A,#N/A,FALSE,0;#N/A,#N/A,FALSE,0;#N/A,#N/A,FALSE,0;#N/A,#N/A,FALSE,0;#N/A,#N/A,FALSE,0;#N/A,#N/A,FALSE,0}</definedName>
    <definedName name="yuu" hidden="1">{#N/A,#N/A,FALSE,"kal_iç_ihz";#N/A,#N/A,FALSE,"kal_iç_er";#N/A,#N/A,FALSE,"kal_iç_tut"}</definedName>
    <definedName name="yuuıı" hidden="1">{#N/A,#N/A,FALSE,"kal_iç_ihz";#N/A,#N/A,FALSE,"kal_iç_er";#N/A,#N/A,FALSE,"kal_iç_tut"}</definedName>
    <definedName name="yuuy" hidden="1">{#N/A,#N/A,FALSE,"maff_h1";#N/A,#N/A,FALSE,"maff_h2";#N/A,#N/A,FALSE,"maff_h3";#N/A,#N/A,FALSE,"maff_h4";#N/A,#N/A,FALSE,"maff_h5";#N/A,#N/A,FALSE,"maff_h6";#N/A,#N/A,FALSE,"maff_h7"}</definedName>
    <definedName name="yy" hidden="1">{#N/A,#N/A,TRUE,"TOC";#N/A,#N/A,TRUE,"summ";#N/A,#N/A,TRUE,"Ownership";#N/A,#N/A,TRUE,"FCF";#N/A,#N/A,TRUE,"FCFcorr";#N/A,#N/A,TRUE,"calculat (2)";#N/A,#N/A,TRUE,"calculat-trans";#N/A,#N/A,TRUE,"P&amp;L";#N/A,#N/A,TRUE,"CSP&amp;L";#N/A,#N/A,TRUE,"BS_EC";#N/A,#N/A,TRUE,"CSBS_EC";#N/A,#N/A,TRUE,"Ratios (2)";#N/A,#N/A,TRUE,"summary";#N/A,#N/A,TRUE,"sales";#N/A,#N/A,TRUE,"Capex";#N/A,#N/A,TRUE,"detail (2)";#N/A,#N/A,TRUE,"Loans";#N/A,#N/A,TRUE,"wacc";#N/A,#N/A,TRUE,"R(f)POL";#N/A,#N/A,TRUE,"contr";#N/A,#N/A,TRUE,"P&amp;Lcorr";#N/A,#N/A,TRUE,"CSP&amp;Lcorr";#N/A,#N/A,TRUE,"BScorr";#N/A,#N/A,TRUE,"CSBScorr";#N/A,#N/A,TRUE,"Cashflowcorr";#N/A,#N/A,TRUE,"Ratios-forecastcorr";#N/A,#N/A,TRUE,"salescorr";#N/A,#N/A,TRUE,"detail (2)corr";#N/A,#N/A,TRUE,"Capexcorr";#N/A,#N/A,TRUE,"fixed assetscorr";#N/A,#N/A,TRUE,"WCcorr";#N/A,#N/A,TRUE,"Debtcorr";#N/A,#N/A,TRUE,"wacccorr";#N/A,#N/A,TRUE,"GLC market";#N/A,#N/A,TRUE,"Ratios_GLC (2)";#N/A,#N/A,TRUE,"GLCPL";#N/A,#N/A,TRUE,"GLC_BS";#N/A,#N/A,TRUE,"Trans";#N/A,#N/A,TRUE,"fin_stat"}</definedName>
    <definedName name="yyu" hidden="1">{#N/A,#N/A,FALSE,"maff_h1";#N/A,#N/A,FALSE,"maff_h2";#N/A,#N/A,FALSE,"maff_h3";#N/A,#N/A,FALSE,"maff_h4";#N/A,#N/A,FALSE,"maff_h5";#N/A,#N/A,FALSE,"maff_h6";#N/A,#N/A,FALSE,"maff_h7"}</definedName>
    <definedName name="yyuı" hidden="1">{#N/A,#N/A,FALSE,"95 YILI SAT-MAL";#N/A,#N/A,FALSE,"1995 CIRO";#N/A,#N/A,FALSE,"1994-1995 ÜRETİM KARŞ.";#N/A,#N/A,FALSE,"NAK.XLS";#N/A,#N/A,FALSE,"1995 NAKITBAKIYE";#N/A,#N/A,FALSE,"AYLIK ÜRETİM";#N/A,#N/A,FALSE,"AYLIK MALİYET";#N/A,#N/A,FALSE,"AYLIK M2";#N/A,#N/A,FALSE,"AYLIK ADAMSAAT";#N/A,#N/A,FALSE,"ÜRETİM";#N/A,#N/A,FALSE,"ÜRETİM MALİYETİ";#N/A,#N/A,FALSE,"M2 İMALAT";#N/A,#N/A,FALSE,"ADAM-SAAT TABLOSU";#N/A,#N/A,FALSE,"KREDİ TL"}</definedName>
    <definedName name="z"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Z_2185FC51_7502_43A8_900A_0000B7F738F9_.wvu.Rows" hidden="1">[11]Forecast!$A$26:$IV$29,[11]Forecast!$A$35:$IV$36,[11]Forecast!$A$52:$IV$52,[11]Forecast!$A$56:$IV$60,[11]Forecast!$A$93:$IV$95,[11]Forecast!$A$106:$IV$114,[11]Forecast!$A$119:$IV$120,[11]Forecast!$A$123:$IV$124,[11]Forecast!$A$189:$IV$189,[11]Forecast!$A$254:$IV$254,[11]Forecast!$A$258:$IV$267,[11]Forecast!$A$270:$IV$271,[11]Forecast!$A$273:$IV$313,[11]Forecast!$A$317:$IV$318,[11]Forecast!$A$322:$IV$327,[11]Forecast!$A$339:$IV$339</definedName>
    <definedName name="Z_99D15F62_90C4_405A_985F_7C185F19F985_.wvu.Rows" hidden="1">[11]Forecast!$A$26:$IV$29,[11]Forecast!$A$35:$IV$36,[11]Forecast!$A$52:$IV$52,[11]Forecast!$A$56:$IV$60,[11]Forecast!$A$93:$IV$95,[11]Forecast!$A$106:$IV$114,[11]Forecast!$A$119:$IV$120,[11]Forecast!$A$123:$IV$124,[11]Forecast!$A$189:$IV$189,[11]Forecast!$A$254:$IV$254,[11]Forecast!$A$258:$IV$267,[11]Forecast!$A$270:$IV$271,[11]Forecast!$A$273:$IV$313,[11]Forecast!$A$317:$IV$318,[11]Forecast!$A$322:$IV$327,[11]Forecast!$A$339:$IV$339</definedName>
    <definedName name="zkm"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zsd" hidden="1">{#N/A,#N/A,FALSE,"Aging Summary";#N/A,#N/A,FALSE,"Ratio Analysis";#N/A,#N/A,FALSE,"Test 120 Day Accts";#N/A,#N/A,FALSE,"Tickmarks"}</definedName>
    <definedName name="zse" hidden="1">{#N/A,#N/A,FALSE,"SumG";#N/A,#N/A,FALSE,"ElecG";#N/A,#N/A,FALSE,"MechG";#N/A,#N/A,FALSE,"GeotG";#N/A,#N/A,FALSE,"PrcsG";#N/A,#N/A,FALSE,"TunnG";#N/A,#N/A,FALSE,"CivlG";#N/A,#N/A,FALSE,"NtwkG";#N/A,#N/A,FALSE,"EstgG";#N/A,#N/A,FALSE,"PEngG"}</definedName>
    <definedName name="ZX"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zxc"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zxczxczxc" hidden="1">{#N/A,#N/A,TRUE,"Cover";#N/A,#N/A,TRUE,"Conts";#N/A,#N/A,TRUE,"VOS";#N/A,#N/A,TRUE,"Warrington";#N/A,#N/A,TRUE,"Widnes"}</definedName>
    <definedName name="zz" hidden="1">{#N/A,#N/A,FALSE,"SumD";#N/A,#N/A,FALSE,"ElecD";#N/A,#N/A,FALSE,"MechD";#N/A,#N/A,FALSE,"GeotD";#N/A,#N/A,FALSE,"PrcsD";#N/A,#N/A,FALSE,"TunnD";#N/A,#N/A,FALSE,"CivlD";#N/A,#N/A,FALSE,"NtwkD";#N/A,#N/A,FALSE,"EstgD";#N/A,#N/A,FALSE,"PEngD"}</definedName>
    <definedName name="zzz" hidden="1">{#N/A,#N/A,TRUE,"COVER";#N/A,#N/A,TRUE,"DETAILS";#N/A,#N/A,TRUE,"SUMMARY";#N/A,#N/A,TRUE,"EXP MON";#N/A,#N/A,TRUE,"APPENDIX A";#N/A,#N/A,TRUE,"APPENDIX B";#N/A,#N/A,TRUE,"APPENDIX C";#N/A,#N/A,TRUE,"APPENDIX D";#N/A,#N/A,TRUE,"APPENDIX E";#N/A,#N/A,TRUE,"APPENDIX F";#N/A,#N/A,TRUE,"APPENDIX G"}</definedName>
    <definedName name="zzzzzz" hidden="1">{#N/A,#N/A,TRUE,"COVER";#N/A,#N/A,TRUE,"DETAILS";#N/A,#N/A,TRUE,"SUMMARY";#N/A,#N/A,TRUE,"EXP MON";#N/A,#N/A,TRUE,"APPENDIX A";#N/A,#N/A,TRUE,"APPENDIX B";#N/A,#N/A,TRUE,"APPENDIX C";#N/A,#N/A,TRUE,"APPENDIX D";#N/A,#N/A,TRUE,"APPENDIX E";#N/A,#N/A,TRUE,"APPENDIX F";#N/A,#N/A,TRUE,"APPENDIX G"}</definedName>
    <definedName name="а" hidden="1">{"'РП (2)'!$A$5:$S$150"}</definedName>
    <definedName name="ааа" hidden="1">{#N/A,#N/A,FALSE,"Aging Summary";#N/A,#N/A,FALSE,"Ratio Analysis";#N/A,#N/A,FALSE,"Test 120 Day Accts";#N/A,#N/A,FALSE,"Tickmarks"}</definedName>
    <definedName name="аааа" hidden="1">{#N/A,#N/A,FALSE,"Aging Summary";#N/A,#N/A,FALSE,"Ratio Analysis";#N/A,#N/A,FALSE,"Test 120 Day Accts";#N/A,#N/A,FALSE,"Tickmarks"}</definedName>
    <definedName name="ааааа" hidden="1">{"'РП (2)'!$A$5:$S$150"}</definedName>
    <definedName name="ааааа2" hidden="1">{#N/A,#N/A,TRUE,"Буржуям"}</definedName>
    <definedName name="аааааааааааааааааааааа" hidden="1">{"'РП (2)'!$A$5:$S$150"}</definedName>
    <definedName name="аааааааааааааааввввввввввввв" hidden="1">{"'РП (2)'!$A$5:$S$150"}</definedName>
    <definedName name="абакан" hidden="1">{"'РП (2)'!$A$5:$S$150"}</definedName>
    <definedName name="авпавпа" hidden="1">{"'РП (2)'!$A$5:$S$150"}</definedName>
    <definedName name="аврваыр" hidden="1">{"glcbs",#N/A,FALSE,"GLCBS";"glccsbs",#N/A,FALSE,"GLCCSBS";"glcis",#N/A,FALSE,"GLCIS";"glccsis",#N/A,FALSE,"GLCCSIS";"glcrat1",#N/A,FALSE,"GLC-ratios1"}</definedName>
    <definedName name="аепшл" hidden="1">{#N/A,#N/A,FALSE,"передел"}</definedName>
    <definedName name="аж" hidden="1">{"'РП (2)'!$A$5:$S$150"}</definedName>
    <definedName name="алормж" hidden="1">{"'РП (2)'!$A$5:$S$150"}</definedName>
    <definedName name="ан" hidden="1">{"'РП (2)'!$A$5:$S$150"}</definedName>
    <definedName name="анн2" hidden="1">{"original view",#N/A,TRUE,"ModelConv";"trash view",#N/A,TRUE,"ModelConv"}</definedName>
    <definedName name="ап" hidden="1">{"'РП (2)'!$A$5:$S$150"}</definedName>
    <definedName name="апрель_" hidden="1">{"'РП (2)'!$A$5:$S$150"}</definedName>
    <definedName name="ар" hidden="1">{"'РП (2)'!$A$5:$S$150"}</definedName>
    <definedName name="ар_ставка_офис" hidden="1">{"Inflation-BaseYear",#N/A,FALSE,"Inputs"}</definedName>
    <definedName name="арарарарра" hidden="1">{"'РП (2)'!$A$5:$S$150"}</definedName>
    <definedName name="арложлд" hidden="1">{"'РП (2)'!$A$5:$S$150"}</definedName>
    <definedName name="аррап" hidden="1">{#N/A,#N/A,FALSE,"Aging Summary";#N/A,#N/A,FALSE,"Ratio Analysis";#N/A,#N/A,FALSE,"Test 120 Day Accts";#N/A,#N/A,FALSE,"Tickmarks"}</definedName>
    <definedName name="арыщдр" hidden="1">{"'РП (2)'!$A$5:$S$150"}</definedName>
    <definedName name="АЫВАС" hidden="1">{#N/A,#N/A,TRUE,"Engineering Dept";#N/A,#N/A,TRUE,"Sales Dept";#N/A,#N/A,TRUE,"Marketing Dept";#N/A,#N/A,TRUE,"Admin Dept"}</definedName>
    <definedName name="б" hidden="1">{#N/A,#N/A,FALSE,"Aging Summary";#N/A,#N/A,FALSE,"Ratio Analysis";#N/A,#N/A,FALSE,"Test 120 Day Accts";#N/A,#N/A,FALSE,"Tickmarks"}</definedName>
    <definedName name="бб" hidden="1">{"'РП (2)'!$A$5:$S$150"}</definedName>
    <definedName name="ббб" hidden="1">{"'РП (2)'!$A$5:$S$150"}</definedName>
    <definedName name="бббб" hidden="1">{"'РП (2)'!$A$5:$S$150"}</definedName>
    <definedName name="ббббб" hidden="1">{"'РП (2)'!$A$5:$S$150"}</definedName>
    <definedName name="бббббб" hidden="1">{"'РП (2)'!$A$5:$S$150"}</definedName>
    <definedName name="бббббббб" hidden="1">{"'РП (2)'!$A$5:$S$150"}</definedName>
    <definedName name="ббббббббббббб" hidden="1">{"'РП (2)'!$A$5:$S$150"}</definedName>
    <definedName name="ббббббббббббббб" hidden="1">{"'РП (2)'!$A$5:$S$150"}</definedName>
    <definedName name="ббббббббббббббббббб" hidden="1">{"'РП (2)'!$A$5:$S$150"}</definedName>
    <definedName name="бббббббююю" hidden="1">{"'РП (2)'!$A$5:$S$150"}</definedName>
    <definedName name="бдолпи" hidden="1">{"'РП (2)'!$A$5:$S$150"}</definedName>
    <definedName name="бдр" hidden="1">{"'РП (2)'!$A$5:$S$150"}</definedName>
    <definedName name="бдс_завод" hidden="1">{"'РП (2)'!$A$5:$S$150"}</definedName>
    <definedName name="бер" hidden="1">{"'РП (2)'!$A$5:$S$150"}</definedName>
    <definedName name="береза" hidden="1">{"'РП (2)'!$A$5:$S$150"}</definedName>
    <definedName name="Бор" hidden="1">{"'РП (2)'!$A$5:$S$150"}</definedName>
    <definedName name="Бородино" hidden="1">{"'РП (2)'!$A$5:$S$150"}</definedName>
    <definedName name="бртрвпауфц4" hidden="1">{"'РП (2)'!$A$5:$S$150"}</definedName>
    <definedName name="БТ" hidden="1">{"'РП (2)'!$A$5:$S$150"}</definedName>
    <definedName name="бьтимсч" hidden="1">{"'РП (2)'!$A$5:$S$150"}</definedName>
    <definedName name="бьторп" hidden="1">{"'РП (2)'!$A$5:$S$150"}</definedName>
    <definedName name="бю." hidden="1">{"'РП (2)'!$A$5:$S$150"}</definedName>
    <definedName name="бюджет" hidden="1">{"'РП (2)'!$A$5:$S$150"}</definedName>
    <definedName name="Бюджет1" hidden="1">{"'РП (2)'!$A$5:$S$150"}</definedName>
    <definedName name="Бюджет2" hidden="1">{"'РП (2)'!$A$5:$S$150"}</definedName>
    <definedName name="бюджетик" hidden="1">{"'РП (2)'!$A$5:$S$150"}</definedName>
    <definedName name="вадло" hidden="1">{"'РП (2)'!$A$5:$S$150"}</definedName>
    <definedName name="вапвапва" hidden="1">{"'РП (2)'!$A$5:$S$150"}</definedName>
    <definedName name="Вариант3" hidden="1">{"'РП (2)'!$A$5:$S$150"}</definedName>
    <definedName name="ваф" hidden="1">{"'РП (2)'!$A$5:$S$150"}</definedName>
    <definedName name="вв" hidden="1">{#N/A,#N/A,FALSE,"Aging Summary";#N/A,#N/A,FALSE,"Ratio Analysis";#N/A,#N/A,FALSE,"Test 120 Day Accts";#N/A,#N/A,FALSE,"Tickmarks"}</definedName>
    <definedName name="вва" hidden="1">{#N/A,#N/A,FALSE,"Aging Summary";#N/A,#N/A,FALSE,"Ratio Analysis";#N/A,#N/A,FALSE,"Test 120 Day Accts";#N/A,#N/A,FALSE,"Tickmarks"}</definedName>
    <definedName name="вввввввв"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вввввввввввввввввввв" hidden="1">{"'РП (2)'!$A$5:$S$150"}</definedName>
    <definedName name="вера" hidden="1">{"'РП (2)'!$A$5:$S$150"}</definedName>
    <definedName name="вла" hidden="1">{#N/A,#N/A,FALSE,"Aging Summary";#N/A,#N/A,FALSE,"Ratio Analysis";#N/A,#N/A,FALSE,"Test 120 Day Accts";#N/A,#N/A,FALSE,"Tickmarks"}</definedName>
    <definedName name="вс" hidden="1">{#N/A,#N/A,FALSE,"Aging Summary";#N/A,#N/A,FALSE,"Ratio Analysis";#N/A,#N/A,FALSE,"Test 120 Day Accts";#N/A,#N/A,FALSE,"Tickmarks"}</definedName>
    <definedName name="ВЫапвап" hidden="1">{"'РП (2)'!$A$5:$S$150"}</definedName>
    <definedName name="г" hidden="1">{"'РП (2)'!$A$5:$S$150"}</definedName>
    <definedName name="гггг" hidden="1">{"'РП (2)'!$A$5:$S$150"}</definedName>
    <definedName name="гггггггггггггггг" hidden="1">{"'РП (2)'!$A$5:$S$150"}</definedName>
    <definedName name="ГМНУ" hidden="1">{"'РП (2)'!$A$5:$S$150"}</definedName>
    <definedName name="гн" hidden="1">{"glcbs",#N/A,FALSE,"GLCBS";"glccsbs",#N/A,FALSE,"GLCCSBS";"glcis",#N/A,FALSE,"GLCIS";"glccsis",#N/A,FALSE,"GLCCSIS";"glcrat1",#N/A,FALSE,"GLC-ratios1"}</definedName>
    <definedName name="го" hidden="1">{"'РП (2)'!$A$5:$S$150"}</definedName>
    <definedName name="год" hidden="1">{#N/A,#N/A,FALSE,"Расчет вспомогательных"}</definedName>
    <definedName name="График">"Диагр. 4"</definedName>
    <definedName name="Дата_ВвЭ">DATE(YEAR('[12]Общая информация'!$I$26),INT((MONTH('[12]Общая информация'!$I$26)+2)/3)*3+1,0)</definedName>
    <definedName name="Дата_защиты_ФМ">'[12]Общая информация'!$C$13</definedName>
    <definedName name="Дата_ЗОС">'[12]Общая информация'!$I$25</definedName>
    <definedName name="Дата_начала_проекта">'[12]Общая информация'!$C$10</definedName>
    <definedName name="Дата_начала_проекта_MV">'[12]Общая информация'!$C$11</definedName>
    <definedName name="Дата_отчетности">'[12]Общая информация'!$C$12</definedName>
    <definedName name="Дата_привлечение_кредита">'[12]Общая информация'!$C$22</definedName>
    <definedName name="дгонеап" hidden="1">{"'РП (2)'!$A$5:$S$150"}</definedName>
    <definedName name="дд" hidden="1">{"'РП (2)'!$A$5:$S$150"}</definedName>
    <definedName name="ддд" hidden="1">{"'РП (2)'!$A$5:$S$150"}</definedName>
    <definedName name="ддддд" hidden="1">{"'РП (2)'!$A$5:$S$150"}</definedName>
    <definedName name="дддддд" hidden="1">{"'РП (2)'!$A$5:$S$150"}</definedName>
    <definedName name="дддддддддд" hidden="1">{"'РП (2)'!$A$5:$S$150"}</definedName>
    <definedName name="ддлодл" hidden="1">{"'РП (2)'!$A$5:$S$150"}</definedName>
    <definedName name="дек" hidden="1">{#N/A,#N/A,FALSE,"Расчет вспомогательных"}</definedName>
    <definedName name="дело" hidden="1">{"'РП (2)'!$A$5:$S$150"}</definedName>
    <definedName name="джл" hidden="1">{"assets",#N/A,FALSE,"historicBS";"liab",#N/A,FALSE,"historicBS";"is",#N/A,FALSE,"historicIS";"ratios",#N/A,FALSE,"ratios"}</definedName>
    <definedName name="ДЗ_1" hidden="1">{#N/A,#N/A,FALSE,"Aging Summary";#N/A,#N/A,FALSE,"Ratio Analysis";#N/A,#N/A,FALSE,"Test 120 Day Accts";#N/A,#N/A,FALSE,"Tickmarks"}</definedName>
    <definedName name="ДЗЩЛЗХ" hidden="1">{#N/A,#N/A,FALSE,"Aging Summary";#N/A,#N/A,FALSE,"Ratio Analysis";#N/A,#N/A,FALSE,"Test 120 Day Accts";#N/A,#N/A,FALSE,"Tickmarks"}</definedName>
    <definedName name="дло" hidden="1">{"'РП (2)'!$A$5:$S$150"}</definedName>
    <definedName name="длогне" hidden="1">{"'РП (2)'!$A$5:$S$150"}</definedName>
    <definedName name="длогнпе" hidden="1">{"'РП (2)'!$A$5:$S$150"}</definedName>
    <definedName name="длор" hidden="1">{"'РП (2)'!$A$5:$S$150"}</definedName>
    <definedName name="длорп" hidden="1">{"'РП (2)'!$A$5:$S$150"}</definedName>
    <definedName name="длорпавые" hidden="1">{"'РП (2)'!$A$5:$S$150"}</definedName>
    <definedName name="длорпн" hidden="1">{"'РП (2)'!$A$5:$S$150"}</definedName>
    <definedName name="длошсмидш" hidden="1">{"'РП (2)'!$A$5:$S$150"}</definedName>
    <definedName name="длэз" hidden="1">{"'РП (2)'!$A$5:$S$150"}</definedName>
    <definedName name="дозо" hidden="1">{#N/A,#N/A,FALSE,"Aging Summary";#N/A,#N/A,FALSE,"Ratio Analysis";#N/A,#N/A,FALSE,"Test 120 Day Accts";#N/A,#N/A,FALSE,"Tickmarks"}</definedName>
    <definedName name="доля_10C">доля_Ф2_NSA/2</definedName>
    <definedName name="доля_10E">доля_Ф2_NSA/2</definedName>
    <definedName name="доля_Ф1_MRK">406.97/(406.97+410.36)</definedName>
    <definedName name="доля_Ф1_NSA">0.35</definedName>
    <definedName name="доля_Ф2_MRK">410.36/(406.97+410.36)</definedName>
    <definedName name="доля_Ф2_NSA">0.65</definedName>
    <definedName name="доп_парсек2" hidden="1">{"'noform'!$A$6:$C$245"}</definedName>
    <definedName name="доп_парсек3" hidden="1">{"'noform'!$A$6:$C$245"}</definedName>
    <definedName name="дрлж" hidden="1">{"'РП (2)'!$A$5:$S$150"}</definedName>
    <definedName name="е" hidden="1">{"'РП (2)'!$A$5:$S$150"}</definedName>
    <definedName name="е4е" hidden="1">{"glc1",#N/A,FALSE,"GLC";"glc2",#N/A,FALSE,"GLC";"glc3",#N/A,FALSE,"GLC";"glc4",#N/A,FALSE,"GLC";"glc5",#N/A,FALSE,"GLC"}</definedName>
    <definedName name="ее" hidden="1">{"'РП (2)'!$A$5:$S$150"}</definedName>
    <definedName name="ееееееееееееееее" hidden="1">{"'РП (2)'!$A$5:$S$150"}</definedName>
    <definedName name="ек" hidden="1">{"'РП (2)'!$A$5:$S$150"}</definedName>
    <definedName name="екн" hidden="1">{"'РП (2)'!$A$5:$S$150"}</definedName>
    <definedName name="екр5"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ж" hidden="1">{"glc1",#N/A,FALSE,"GLC";"glc2",#N/A,FALSE,"GLC";"glc3",#N/A,FALSE,"GLC";"glc4",#N/A,FALSE,"GLC";"glc5",#N/A,FALSE,"GLC"}</definedName>
    <definedName name="жд" hidden="1">{"'РП (2)'!$A$5:$S$150"}</definedName>
    <definedName name="жж" hidden="1">{"'РП (2)'!$A$5:$S$150"}</definedName>
    <definedName name="жжж" hidden="1">{"'РП (2)'!$A$5:$S$150"}</definedName>
    <definedName name="жжжжж" hidden="1">{"'РП (2)'!$A$5:$S$150"}</definedName>
    <definedName name="жжжжз" hidden="1">{"'РП (2)'!$A$5:$S$150"}</definedName>
    <definedName name="жфдылвоваипма" hidden="1">{"'РП (2)'!$A$5:$S$150"}</definedName>
    <definedName name="жфдылвровафаьытиаодвагпл" hidden="1">{"'РП (2)'!$A$5:$S$150"}</definedName>
    <definedName name="жэзщшгн" hidden="1">{"'РП (2)'!$A$5:$S$150"}</definedName>
    <definedName name="Залог_апартаменты">'[12]Общая информация'!$C$28</definedName>
    <definedName name="Залог_квартиры">'[12]Общая информация'!$C$29</definedName>
    <definedName name="Залог_мм">'[12]Общая информация'!$C$31</definedName>
    <definedName name="Залог_ритейл">'[12]Общая информация'!$C$30</definedName>
    <definedName name="здздздзд" hidden="1">{"'РП (2)'!$A$5:$S$150"}</definedName>
    <definedName name="зззз" hidden="1">{"'РП (2)'!$A$5:$S$150"}</definedName>
    <definedName name="ззззззззззззз" hidden="1">{"'РП (2)'!$A$5:$S$150"}</definedName>
    <definedName name="ззззш" hidden="1">{"'РП (2)'!$A$5:$S$150"}</definedName>
    <definedName name="ззщзззщзщ" hidden="1">{"'РП (2)'!$A$5:$S$150"}</definedName>
    <definedName name="зш" hidden="1">{"'РП (2)'!$A$5:$S$150"}</definedName>
    <definedName name="зщш" hidden="1">{"'РП (2)'!$A$5:$S$150"}</definedName>
    <definedName name="зщщщ" hidden="1">{"'РП (2)'!$A$5:$S$150"}</definedName>
    <definedName name="и" hidden="1">{"'РП (2)'!$A$5:$S$150"}</definedName>
    <definedName name="Измайл" hidden="1">{#VALUE!,#N/A,TRUE,0}</definedName>
    <definedName name="иии" hidden="1">{"'РП (2)'!$A$5:$S$150"}</definedName>
    <definedName name="ииии" hidden="1">{"'РП (2)'!$A$5:$S$150"}</definedName>
    <definedName name="иииииииииииииииииииии" hidden="1">{"'РП (2)'!$A$5:$S$150"}</definedName>
    <definedName name="иииииииииимммммммммм" hidden="1">{"'РП (2)'!$A$5:$S$150"}</definedName>
    <definedName name="иииитт" hidden="1">{"'РП (2)'!$A$5:$S$150"}</definedName>
    <definedName name="ииимм" hidden="1">{"'РП (2)'!$A$5:$S$150"}</definedName>
    <definedName name="имився" hidden="1">{"'РП (2)'!$A$5:$S$150"}</definedName>
    <definedName name="Индексация_Opex">'[12]Общая информация'!$C$37</definedName>
    <definedName name="исп" hidden="1">{"'РП (2)'!$A$5:$S$150"}</definedName>
    <definedName name="исп06" hidden="1">{"'РП (2)'!$A$5:$S$150"}</definedName>
    <definedName name="исп062" hidden="1">{"'РП (2)'!$A$5:$S$150"}</definedName>
    <definedName name="Исполнение" hidden="1">{"'РП (2)'!$A$5:$S$150"}</definedName>
    <definedName name="итог"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ить" hidden="1">{"'РП (2)'!$A$5:$S$150"}</definedName>
    <definedName name="июлбиюнь" hidden="1">{"'РП (2)'!$A$5:$S$150"}</definedName>
    <definedName name="июль3" hidden="1">{"'РП (2)'!$A$5:$S$150"}</definedName>
    <definedName name="й23ц" hidden="1">{"'РП (2)'!$A$5:$S$150"}</definedName>
    <definedName name="й3" hidden="1">{"'РП (2)'!$A$5:$S$150"}</definedName>
    <definedName name="ййййй" hidden="1">{"'РП (2)'!$A$5:$S$150"}</definedName>
    <definedName name="ййййййй" hidden="1">{"'РП (2)'!$A$5:$S$150"}</definedName>
    <definedName name="ййййййййййййй" hidden="1">{"'РП (2)'!$A$5:$S$150"}</definedName>
    <definedName name="йц" hidden="1">{"'РП (2)'!$A$5:$S$150"}</definedName>
    <definedName name="йцу" hidden="1">{"'РП (2)'!$A$5:$S$150"}</definedName>
    <definedName name="йцуцуцу" hidden="1">{"'РП (2)'!$A$5:$S$150"}</definedName>
    <definedName name="кау" hidden="1">{"assets",#N/A,FALSE,"historicBS";"liab",#N/A,FALSE,"historicBS";"is",#N/A,FALSE,"historicIS";"ratios",#N/A,FALSE,"ratios"}</definedName>
    <definedName name="кееннгш" hidden="1">{"'РП (2)'!$A$5:$S$150"}</definedName>
    <definedName name="кекекеек" hidden="1">{"konoplin - Личное представление",#N/A,TRUE,"ФинПлан_1кв";"konoplin - Личное представление",#N/A,TRUE,"ФинПлан_2кв"}</definedName>
    <definedName name="кк" hidden="1">{"'РП (2)'!$A$5:$S$150"}</definedName>
    <definedName name="ккккк" hidden="1">{"'РП (2)'!$A$5:$S$150"}</definedName>
    <definedName name="кккккккккккк" hidden="1">{"'РП (2)'!$A$5:$S$150"}</definedName>
    <definedName name="ко" hidden="1">{"'РП (2)'!$A$5:$S$150"}</definedName>
    <definedName name="козёл" hidden="1">{"'РП (2)'!$A$5:$S$150"}</definedName>
    <definedName name="конф" hidden="1">{"'РП (2)'!$A$5:$S$150"}</definedName>
    <definedName name="копия" hidden="1">{"'РП (2)'!$A$5:$S$150"}</definedName>
    <definedName name="кор" hidden="1">{#N/A,#N/A,TRUE,"март";#N/A,#N/A,TRUE,"май"}</definedName>
    <definedName name="КРАСНОЯРСК" hidden="1">{"'РП (2)'!$A$5:$S$150"}</definedName>
    <definedName name="куку" hidden="1">{"'РП (2)'!$A$5:$S$150"}</definedName>
    <definedName name="курнана" hidden="1">{"assets",#N/A,FALSE,"historicBS";"liab",#N/A,FALSE,"historicBS";"is",#N/A,FALSE,"historicIS";"ratios",#N/A,FALSE,"ratios"}</definedName>
    <definedName name="Курс_EUR">78</definedName>
    <definedName name="Курс_USD">70</definedName>
    <definedName name="лаопнре" hidden="1">{"'РП (2)'!$A$5:$S$150"}</definedName>
    <definedName name="лб" hidden="1">{"'РП (2)'!$A$5:$S$150"}</definedName>
    <definedName name="лдж" hidden="1">{"'РП (2)'!$A$5:$S$150"}</definedName>
    <definedName name="лена" hidden="1">{"'РП (2)'!$A$5:$S$150"}</definedName>
    <definedName name="Лениздат" hidden="1">{#VALUE!,#N/A,TRUE,0}</definedName>
    <definedName name="ленинград" hidden="1">{"'РП (2)'!$A$5:$S$150"}</definedName>
    <definedName name="ленинск" hidden="1">{"'РП (2)'!$A$5:$S$150"}</definedName>
    <definedName name="ллл" hidden="1">{#N/A,#N/A,FALSE,"p1";#N/A,#N/A,FALSE,"Indicators 2001";#N/A,#N/A,FALSE,"p3";#N/A,#N/A,FALSE,"Indicators 2000";#N/A,#N/A,FALSE,"p5";#N/A,#N/A,FALSE,"COY TOTAL";#N/A,#N/A,FALSE,"p12";#N/A,#N/A,FALSE,"p13";#N/A,#N/A,FALSE,"p14";#N/A,#N/A,FALSE,"Abridged 2001";#N/A,#N/A,FALSE,"Abridged NEPD";#N/A,#N/A,FALSE,"Abridged 4TH AND 5TH";#N/A,#N/A,FALSE,"Abridged FIN TEAM";#N/A,#N/A,FALSE,"Abridged HO";#N/A,#N/A,FALSE,"Abridged PD";#N/A,#N/A,FALSE,"p23";#N/A,#N/A,FALSE,"p24";#N/A,#N/A,FALSE,"Profit &amp;loss";#N/A,#N/A,FALSE,"Sal analysis";#N/A,#N/A,FALSE,"P&amp;L Per Sales";#N/A,#N/A,FALSE,"sensitivities";#N/A,#N/A,FALSE,"p33";#N/A,#N/A,FALSE," Cashflow";#N/A,#N/A,FALSE,"Sheet2";#N/A,#N/A,FALSE,"p34";#N/A,#N/A,FALSE,"Bal sh";#N/A,#N/A,FALSE,"Loans"}</definedName>
    <definedName name="ллллллллллллллллллллллл" hidden="1">{"'РП (2)'!$A$5:$S$150"}</definedName>
    <definedName name="ллллт" hidden="1">{"'РП (2)'!$A$5:$S$150"}</definedName>
    <definedName name="лн" hidden="1">{"'РП (2)'!$A$5:$S$150"}</definedName>
    <definedName name="ло" hidden="1">{"'РП (2)'!$A$5:$S$150"}</definedName>
    <definedName name="лол" hidden="1">{"'РП (2)'!$A$5:$S$150"}</definedName>
    <definedName name="лопнав" hidden="1">{"'РП (2)'!$A$5:$S$150"}</definedName>
    <definedName name="лор" hidden="1">{"'РП (2)'!$A$5:$S$150"}</definedName>
    <definedName name="лорп" hidden="1">{"'РП (2)'!$A$5:$S$150"}</definedName>
    <definedName name="лорпа" hidden="1">{"'РП (2)'!$A$5:$S$150"}</definedName>
    <definedName name="лпопге" hidden="1">{"'РП (2)'!$A$5:$S$150"}</definedName>
    <definedName name="лр" hidden="1">{"'РП (2)'!$A$5:$S$150"}</definedName>
    <definedName name="лропг" hidden="1">{"'РП (2)'!$A$5:$S$150"}</definedName>
    <definedName name="лщд" hidden="1">{"konoplin - Личное представление",#N/A,TRUE,"ФинПлан_1кв";"konoplin - Личное представление",#N/A,TRUE,"ФинПлан_2кв"}</definedName>
    <definedName name="люрпывпу" hidden="1">{"'РП (2)'!$A$5:$S$150"}</definedName>
    <definedName name="мапор" hidden="1">{"'Sheet1'!$A$1:$G$85"}</definedName>
    <definedName name="мм" hidden="1">{"'РП (2)'!$A$5:$S$150"}</definedName>
    <definedName name="ммм" hidden="1">{"'РП (2)'!$A$5:$S$150"}</definedName>
    <definedName name="мммм" hidden="1">{"'РП (2)'!$A$5:$S$150"}</definedName>
    <definedName name="мммммммммммммммммммм" hidden="1">{"'РП (2)'!$A$5:$S$150"}</definedName>
    <definedName name="ммммммммммммммммммммммммм" hidden="1">{"'РП (2)'!$A$5:$S$150"}</definedName>
    <definedName name="москва" hidden="1">{"'РП (2)'!$A$5:$S$150"}</definedName>
    <definedName name="моцарт" hidden="1">{"'РП (2)'!$A$5:$S$150"}</definedName>
    <definedName name="мы" hidden="1">{"'РП (2)'!$A$5:$S$150"}</definedName>
    <definedName name="н" hidden="1">{"'РП (2)'!$A$5:$S$150"}</definedName>
    <definedName name="Назарово" hidden="1">{"'РП (2)'!$A$5:$S$150"}</definedName>
    <definedName name="Назарово_1151" hidden="1">{"'РП (2)'!$A$5:$S$150"}</definedName>
    <definedName name="назаровский" hidden="1">{"'РП (2)'!$A$5:$S$150"}</definedName>
    <definedName name="нак" hidden="1">{"'Sheet1'!$A$1:$G$85"}</definedName>
    <definedName name="нал" hidden="1">{#VALUE!,#N/A,TRUE,0}</definedName>
    <definedName name="Налог_на_прибыль">'[12]Общая информация'!$C$16</definedName>
    <definedName name="нарастание" hidden="1">{"'РП (2)'!$A$5:$S$150"}</definedName>
    <definedName name="наташа" hidden="1">{"'РП (2)'!$A$5:$S$150"}</definedName>
    <definedName name="наш10" hidden="1">{"'РП (2)'!$A$5:$S$150"}</definedName>
    <definedName name="наш5" hidden="1">{"'РП (2)'!$A$5:$S$150"}</definedName>
    <definedName name="нг" hidden="1">{"assets",#N/A,FALSE,"historicBS";"liab",#N/A,FALSE,"historicBS";"is",#N/A,FALSE,"historicIS";"ratios",#N/A,FALSE,"ratios"}</definedName>
    <definedName name="НДС">18%</definedName>
    <definedName name="НДС_возмещение">[12]Продажи!$D$1</definedName>
    <definedName name="нек" hidden="1">{"'РП (2)'!$A$5:$S$150"}</definedName>
    <definedName name="некуцй" hidden="1">{"'РП (2)'!$A$5:$S$150"}</definedName>
    <definedName name="нет" hidden="1">{"'РП (2)'!$A$5:$S$150"}</definedName>
    <definedName name="нк" hidden="1">{"'РП (2)'!$A$5:$S$150"}</definedName>
    <definedName name="нннннннннннн" hidden="1">{"'РП (2)'!$A$5:$S$150"}</definedName>
    <definedName name="оарнкеим" hidden="1">{"'РП (2)'!$A$5:$S$150"}</definedName>
    <definedName name="ОБ2" hidden="1">{"konoplin - Личное представление",#N/A,TRUE,"ФинПлан_1кв";"konoplin - Личное представление",#N/A,TRUE,"ФинПлан_2кв"}</definedName>
    <definedName name="Общеж." hidden="1">{"'РП (2)'!$A$5:$S$150"}</definedName>
    <definedName name="огпслотвркавикрптща2546р" hidden="1">{"'РП (2)'!$A$5:$S$150"}</definedName>
    <definedName name="огщзорн" hidden="1">{"konoplin - Личное представление",#N/A,TRUE,"ФинПлан_1кв";"konoplin - Личное представление",#N/A,TRUE,"ФинПлан_2кв"}</definedName>
    <definedName name="ол2" hidden="1">{#N/A,#N/A,FALSE,"передел"}</definedName>
    <definedName name="олпрв" hidden="1">{"'РП (2)'!$A$5:$S$150"}</definedName>
    <definedName name="онраео" hidden="1">{"'РП (2)'!$A$5:$S$150"}</definedName>
    <definedName name="оолдж" hidden="1">{"'РП (2)'!$A$5:$S$150"}</definedName>
    <definedName name="ооод" hidden="1">{"'РП (2)'!$A$5:$S$150"}</definedName>
    <definedName name="ооож" hidden="1">{"'РП (2)'!$A$5:$S$150"}</definedName>
    <definedName name="оооо" hidden="1">{"'РП (2)'!$A$5:$S$150"}</definedName>
    <definedName name="ооооооооо" hidden="1">{"'РП (2)'!$A$5:$S$150"}</definedName>
    <definedName name="оооооооооооооооооо" hidden="1">{"'РП (2)'!$A$5:$S$150"}</definedName>
    <definedName name="оооэхз" hidden="1">{"'РП (2)'!$A$5:$S$150"}</definedName>
    <definedName name="опрана" hidden="1">{"'РП (2)'!$A$5:$S$150"}</definedName>
    <definedName name="ор" hidden="1">{"'РП (2)'!$A$5:$S$150"}</definedName>
    <definedName name="орев" hidden="1">{"'РП (2)'!$A$5:$S$150"}</definedName>
    <definedName name="орпнеамп" hidden="1">{"'РП (2)'!$A$5:$S$150"}</definedName>
    <definedName name="отпртв" hidden="1">{"'РП (2)'!$A$5:$S$150"}</definedName>
    <definedName name="отчет" hidden="1">{#N/A,#N/A,FALSE,"Расчет вспомогательных"}</definedName>
    <definedName name="Отчет1" hidden="1">{#N/A,#N/A,TRUE,"Лист3"}</definedName>
    <definedName name="охрана" hidden="1">{#N/A,#N/A,FALSE,"передел"}</definedName>
    <definedName name="оштлош" hidden="1">{"'РП (2)'!$A$5:$S$150"}</definedName>
    <definedName name="ощлщл" hidden="1">{"'РП (2)'!$A$5:$S$150"}</definedName>
    <definedName name="оъ" hidden="1">{"'РП (2)'!$A$5:$S$150"}</definedName>
    <definedName name="п" hidden="1">{"'РП (2)'!$A$5:$S$150"}</definedName>
    <definedName name="па" hidden="1">{"'РП (2)'!$A$5:$S$150"}</definedName>
    <definedName name="папав" hidden="1">{"'РП (2)'!$A$5:$S$150"}</definedName>
    <definedName name="пе" hidden="1">{"'РП (2)'!$A$5:$S$150"}</definedName>
    <definedName name="пепвапа" hidden="1">{"'РП (2)'!$A$5:$S$150"}</definedName>
    <definedName name="пй" hidden="1">{#N/A,#N/A,FALSE,"Aging Summary";#N/A,#N/A,FALSE,"Ratio Analysis";#N/A,#N/A,FALSE,"Test 120 Day Accts";#N/A,#N/A,FALSE,"Tickmarks"}</definedName>
    <definedName name="план" hidden="1">{"'РП (2)'!$A$5:$S$150"}</definedName>
    <definedName name="план06" hidden="1">{"'РП (2)'!$A$5:$S$150"}</definedName>
    <definedName name="подразделения" hidden="1">{"PRINTME",#N/A,FALSE,"FINAL-10"}</definedName>
    <definedName name="пппп" hidden="1">{"'РП (2)'!$A$5:$S$150"}</definedName>
    <definedName name="ппппппп" hidden="1">{#N/A,#N/A,FALSE,"Aging Summary";#N/A,#N/A,FALSE,"Ratio Analysis";#N/A,#N/A,FALSE,"Test 120 Day Accts";#N/A,#N/A,FALSE,"Tickmarks"}</definedName>
    <definedName name="пппппппппппппппппппппппп" hidden="1">{"'РП (2)'!$A$5:$S$150"}</definedName>
    <definedName name="ппр" hidden="1">{#N/A,#N/A,FALSE,"Aging Summary";#N/A,#N/A,FALSE,"Ratio Analysis";#N/A,#N/A,FALSE,"Test 120 Day Accts";#N/A,#N/A,FALSE,"Tickmarks"}</definedName>
    <definedName name="прибыль" hidden="1">{"'РП (2)'!$A$5:$S$150"}</definedName>
    <definedName name="про" hidden="1">{"'РП (2)'!$A$5:$S$150"}</definedName>
    <definedName name="Продажа" hidden="1">{#N/A,#N/A,TRUE,"Лист3"}</definedName>
    <definedName name="Проект">'[12]Общая информация'!$B$1</definedName>
    <definedName name="Проект3" hidden="1">{#N/A,#N/A,FALSE,"Расчет вспомогательных"}</definedName>
    <definedName name="пролорполш" hidden="1">{"'РП (2)'!$A$5:$S$150"}</definedName>
    <definedName name="пром" hidden="1">{"'РП (2)'!$A$5:$S$150"}</definedName>
    <definedName name="пту1" hidden="1">{"'РП (2)'!$A$5:$S$150"}</definedName>
    <definedName name="ПЭБ" hidden="1">{"'РП (2)'!$A$5:$S$150"}</definedName>
    <definedName name="раб" hidden="1">{"'РП (2)'!$A$5:$S$150"}</definedName>
    <definedName name="Рабочие" hidden="1">{"'РП (2)'!$A$5:$S$150"}</definedName>
    <definedName name="рава" hidden="1">{"'РП (2)'!$A$5:$S$150"}</definedName>
    <definedName name="равропаоьрп" hidden="1">{"konoplin - Личное представление",#N/A,TRUE,"ФинПлан_1кв";"konoplin - Личное представление",#N/A,TRUE,"ФинПлан_2кв"}</definedName>
    <definedName name="разные" hidden="1">{#N/A,#N/A,FALSE,"Aging Summary";#N/A,#N/A,FALSE,"Ratio Analysis";#N/A,#N/A,FALSE,"Test 120 Day Accts";#N/A,#N/A,FALSE,"Tickmarks"}</definedName>
    <definedName name="рамрт" hidden="1">{"'РП (2)'!$A$5:$S$150"}</definedName>
    <definedName name="расч2002" hidden="1">{#N/A,#N/A,FALSE,"Расчет вспомогательных"}</definedName>
    <definedName name="расчет" hidden="1">{"'РП (2)'!$A$5:$S$150"}</definedName>
    <definedName name="РД1" hidden="1">{#N/A,#N/A,TRUE,"Cover";#N/A,#N/A,TRUE,"Conts";#N/A,#N/A,TRUE,"VOS";#N/A,#N/A,TRUE,"Warrington";#N/A,#N/A,TRUE,"Widnes"}</definedName>
    <definedName name="рл" hidden="1">{"'РП (2)'!$A$5:$S$150"}</definedName>
    <definedName name="рмекр" hidden="1">{#N/A,#N/A,TRUE,"Лист3"}</definedName>
    <definedName name="рол" hidden="1">{"'РП (2)'!$A$5:$S$150"}</definedName>
    <definedName name="ролдж" hidden="1">{"'РП (2)'!$A$5:$S$150"}</definedName>
    <definedName name="ропар" hidden="1">{"'Hotels stats'!$A$1:$AD$42"}</definedName>
    <definedName name="роршщзшщ" hidden="1">{#N/A,#N/A,FALSE,"передел"}</definedName>
    <definedName name="рп" hidden="1">{"'РП (2)'!$A$5:$S$150"}</definedName>
    <definedName name="рпа" hidden="1">{"'РП (2)'!$A$5:$S$150"}</definedName>
    <definedName name="рпо" hidden="1">{"'РП (2)'!$A$5:$S$150"}</definedName>
    <definedName name="рппав" hidden="1">{"'РП (2)'!$A$5:$S$150"}</definedName>
    <definedName name="рпроп" hidden="1">{"'РП (2)'!$A$5:$S$150"}</definedName>
    <definedName name="рр" hidden="1">{"'РП (2)'!$A$5:$S$150"}</definedName>
    <definedName name="рролдж" hidden="1">{"'РП (2)'!$A$5:$S$150"}</definedName>
    <definedName name="рроророророр" hidden="1">{"'РП (2)'!$A$5:$S$150"}</definedName>
    <definedName name="ррр" hidden="1">{"'РП (2)'!$A$5:$S$150"}</definedName>
    <definedName name="рррр" hidden="1">{"'РП (2)'!$A$5:$S$150"}</definedName>
    <definedName name="ррррр" hidden="1">{"'РП (2)'!$A$5:$S$150"}</definedName>
    <definedName name="ррррррр" hidden="1">{"'РП (2)'!$A$5:$S$150"}</definedName>
    <definedName name="рррррррр" hidden="1">{"'РП (2)'!$A$5:$S$150"}</definedName>
    <definedName name="ррррррррррррррр" hidden="1">{"'РП (2)'!$A$5:$S$150"}</definedName>
    <definedName name="ртмрьтм" hidden="1">{"'РП (2)'!$A$5:$S$150"}</definedName>
    <definedName name="руков" hidden="1">{"'РП (2)'!$A$5:$S$150"}</definedName>
    <definedName name="сервис" hidden="1">{#N/A,#N/A,FALSE,"DCF";#N/A,#N/A,FALSE,"WACC";#N/A,#N/A,FALSE,"Sales_EBIT";#N/A,#N/A,FALSE,"Capex_Depreciation";#N/A,#N/A,FALSE,"WC";#N/A,#N/A,FALSE,"Interest";#N/A,#N/A,FALSE,"Assumptions"}</definedName>
    <definedName name="ск5" hidden="1">{"original view",#N/A,TRUE,"ModelConv";"trash view",#N/A,TRUE,"ModelConv"}</definedName>
    <definedName name="совм" hidden="1">{"'РП (2)'!$A$5:$S$150"}</definedName>
    <definedName name="сп" hidden="1">{#N/A,#N/A,FALSE,"Aging Summary";#N/A,#N/A,FALSE,"Ratio Analysis";#N/A,#N/A,FALSE,"Test 120 Day Accts";#N/A,#N/A,FALSE,"Tickmarks"}</definedName>
    <definedName name="Список" hidden="1">{#N/A,#N/A,TRUE,"Лист3"}</definedName>
    <definedName name="Средняя_margin">[12]Маржинальность!$D$57</definedName>
    <definedName name="сссссс" hidden="1">{"'РП (2)'!$A$5:$S$150"}</definedName>
    <definedName name="сссссссссссммммммммммм" hidden="1">{"'РП (2)'!$A$5:$S$150"}</definedName>
    <definedName name="сссссссссссссс" hidden="1">{"'РП (2)'!$A$5:$S$150"}</definedName>
    <definedName name="сссссссссссссссссссссс" hidden="1">{"'РП (2)'!$A$5:$S$150"}</definedName>
    <definedName name="сша">27</definedName>
    <definedName name="сяасчсмчсм" hidden="1">{"'РП (2)'!$A$5:$S$150"}</definedName>
    <definedName name="сячсяфсяф" hidden="1">{"'РП (2)'!$A$5:$S$150"}</definedName>
    <definedName name="Тендо" hidden="1">{#N/A,#N/A,TRUE,"Лист3"}</definedName>
    <definedName name="тмт" hidden="1">{"'РП (2)'!$A$5:$S$150"}</definedName>
    <definedName name="томск" hidden="1">{"'РП (2)'!$A$5:$S$150"}</definedName>
    <definedName name="Трансмонолит" hidden="1">{"konoplin - Личное представление",#N/A,TRUE,"ФинПлан_1кв";"konoplin - Личное представление",#N/A,TRUE,"ФинПлан_2кв"}</definedName>
    <definedName name="труд" hidden="1">{#N/A,#N/A,FALSE,"передел"}</definedName>
    <definedName name="Трудовая_книжка">300</definedName>
    <definedName name="тттт" hidden="1">{"'РП (2)'!$A$5:$S$150"}</definedName>
    <definedName name="тттттт" hidden="1">{"'РП (2)'!$A$5:$S$150"}</definedName>
    <definedName name="ттттттттттттт" hidden="1">{"'РП (2)'!$A$5:$S$150"}</definedName>
    <definedName name="тттттттттттттттттттттт" hidden="1">{"'РП (2)'!$A$5:$S$150"}</definedName>
    <definedName name="ть"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тьб" hidden="1">{"'РП (2)'!$A$5:$S$150"}</definedName>
    <definedName name="тьтьтьтьт" hidden="1">{"'РП (2)'!$A$5:$S$150"}</definedName>
    <definedName name="тьтьтььтм" hidden="1">{"'РП (2)'!$A$5:$S$150"}</definedName>
    <definedName name="тэп" hidden="1">{"'РП (2)'!$A$5:$S$150"}</definedName>
    <definedName name="тю"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увчм" hidden="1">{#N/A,#N/A,TRUE,"COY SUM";#N/A,#N/A,TRUE,"SUM 3RD TRAIN EXPANSION";#N/A,#N/A,TRUE,"1173-LAGOS CO-ORDTN 3RD TRAIN ";#N/A,#N/A,TRUE,"RET-3RD TRAIN -3301";#N/A,#N/A,TRUE,"CONTEAM 3RD TRAIN -3302";#N/A,#N/A,TRUE,"PD 3RD TRAIN -3303";#N/A,#N/A,TRUE,"3304-START-UP-3RD TRAIN";#N/A,#N/A,TRUE,"ECO 4TH &amp; 5TH-1171";#N/A,#N/A,TRUE,"Fin Team 1174";#N/A,#N/A,TRUE,"HO SUM";#N/A,#N/A,TRUE,"MD SUM-1100";#N/A,#N/A,TRUE,"BOD-1111";#N/A,#N/A,TRUE,"CHM-1121";#N/A,#N/A,TRUE,"MD-1131";#N/A,#N/A,TRUE,"LG-1141";#N/A,#N/A,TRUE,"CPL-1151";#N/A,#N/A,TRUE,"LONDON OFFICE-1161";#N/A,#N/A,TRUE,"IAU- 1181";#N/A,#N/A,TRUE,"DD SUM-1400";#N/A,#N/A,TRUE,"DD OFFICE-1401";#N/A,#N/A,TRUE,"TAU-1411";#N/A,#N/A,TRUE,"ABUJA OFFICE-LOF2-1421";#N/A,#N/A,TRUE,"CM SUM-1500";#N/A,#N/A,TRUE,"CM's OFFICE-1501";#N/A,#N/A,TRUE,"CMM-1502";#N/A,#N/A,TRUE,"CMS-1503";#N/A,#N/A,TRUE,"GAS de FRANCE-11413";#N/A,#N/A,TRUE,"Botas 11414";#N/A,#N/A,TRUE,"HR SUM-2100";#N/A,#N/A,TRUE,"HR-2101";#N/A,#N/A,TRUE,"HRP-2111";#N/A,#N/A,TRUE,"HRA-2121";#N/A,#N/A,TRUE,"HRD-2131";#N/A,#N/A,TRUE,"FN SUM-2300";#N/A,#N/A,TRUE,"FN -2301";#N/A,#N/A,TRUE,"FNC-2311";#N/A,#N/A,TRUE,"FNT-2321";#N/A,#N/A,TRUE,"FNI-2331";#N/A,#N/A,TRUE,"PAG SUM-2500";#N/A,#N/A,TRUE,"GM PAG-2501";#N/A,#N/A,TRUE,"PR - 2511";#N/A,#N/A,TRUE,"PD BASE SUM -4000";#N/A,#N/A,TRUE,"GM PD SUM";#N/A,#N/A,TRUE,"GM PROD OFFICE-4001";#N/A,#N/A,TRUE,"PQM -4011";#N/A,#N/A,TRUE,"PFS-4021";#N/A,#N/A,TRUE,"PAF-4031";#N/A,#N/A,TRUE,"COM STU-PC-4041";#N/A,#N/A,TRUE,"COM REL-CR-4051";#N/A,#N/A,TRUE,"SUM OPERATIONS-4100";#N/A,#N/A,TRUE,"OPERATION MANAGER -PO-4101 ";#N/A,#N/A,TRUE,"HEAD PROCESS-POL-4111";#N/A,#N/A,TRUE,"HEAD UTILITIES-POU-4121";#N/A,#N/A,TRUE,"HEAD TERMINAL-POT-4131";#N/A,#N/A,TRUE,"HEAD MARINE-POM-4141";#N/A,#N/A,TRUE,"HEAD PIPELINE-POG-4151";#N/A,#N/A,TRUE,"SUM ENGINEERING-4200";#N/A,#N/A,TRUE,"PE-4201";#N/A,#N/A,TRUE,"HEAD MECH -PEM-4211";#N/A,#N/A,TRUE,"HEAD INSPECTION-PEQ-4221";#N/A,#N/A,TRUE,"HEAD ELECT-PEE-4231";#N/A,#N/A,TRUE,"HEAD CIVIL-PEC-4241";#N/A,#N/A,TRUE,"HEAD PROJECTS-PEO-4251";#N/A,#N/A,TRUE,"HEAD MATERIALS-PEP-4261";#N/A,#N/A,TRUE,"HEAD INSTRUM-PEI-4271";#N/A,#N/A,TRUE,"HEAD SHUTDOWNS-PES-4281";#N/A,#N/A,TRUE,"TECHNICAL MANAGER-PT-4301";#N/A,#N/A,TRUE,"SUM GENERAL SERVICES-PS-4400";#N/A,#N/A,TRUE,"PS-4401";#N/A,#N/A,TRUE,"HEAD ESTATE -PSE-4431";#N/A,#N/A,TRUE,"HEAD GEN SERV-PSS-4441";#N/A,#N/A,TRUE,"HEAD TRAINING-PST-4451";#N/A,#N/A,TRUE,"HEAD MASTER-PSL-4461";#N/A,#N/A,TRUE,"CHIEF MEDICAL OFFICER-PSM-4471"}</definedName>
    <definedName name="уеуке4е" hidden="1">[13]GLC_ratios_Jun!$D$15</definedName>
    <definedName name="уравне" hidden="1">{"'РП (2)'!$A$5:$S$150"}</definedName>
    <definedName name="уу" hidden="1">{"'РП (2)'!$A$5:$S$150"}</definedName>
    <definedName name="уууууу" hidden="1">{"'РП (2)'!$A$5:$S$150"}</definedName>
    <definedName name="ууууууууууууу" hidden="1">{"'РП (2)'!$A$5:$S$150"}</definedName>
    <definedName name="ф" hidden="1">{#N/A,#N/A,FALSE,"Aging Summary";#N/A,#N/A,FALSE,"Ratio Analysis";#N/A,#N/A,FALSE,"Test 120 Day Accts";#N/A,#N/A,FALSE,"Tickmarks"}</definedName>
    <definedName name="ф1" hidden="1">{"konoplin - Личное представление",#N/A,TRUE,"ФинПлан_1кв";"konoplin - Личное представление",#N/A,TRUE,"ФинПлан_2кв"}</definedName>
    <definedName name="фв" hidden="1">{"'РП (2)'!$A$5:$S$150"}</definedName>
    <definedName name="фвп" hidden="1">{#N/A,#N/A,FALSE,"Aging Summary";#N/A,#N/A,FALSE,"Ratio Analysis";#N/A,#N/A,FALSE,"Test 120 Day Accts";#N/A,#N/A,FALSE,"Tickmarks"}</definedName>
    <definedName name="фвфыв" hidden="1">{"'РП (2)'!$A$5:$S$150"}</definedName>
    <definedName name="ФинПланФакт" hidden="1">{"konoplin - Личное представление",#N/A,TRUE,"ФинПлан_1кв";"konoplin - Личное представление",#N/A,TRUE,"ФинПлан_2кв"}</definedName>
    <definedName name="ФинПланФакт1" hidden="1">{"konoplin - Личное представление",#N/A,TRUE,"ФинПлан_1кв";"konoplin - Личное представление",#N/A,TRUE,"ФинПлан_2кв"}</definedName>
    <definedName name="ффффффффффффф" hidden="1">{"'РП (2)'!$A$5:$S$150"}</definedName>
    <definedName name="фц" hidden="1">{"'РП (2)'!$A$5:$S$150"}</definedName>
    <definedName name="фывфы" hidden="1">{"'РП (2)'!$A$5:$S$150"}</definedName>
    <definedName name="фывфыв" hidden="1">{"'РП (2)'!$A$5:$S$150"}</definedName>
    <definedName name="хдлортир" hidden="1">{"'РП (2)'!$A$5:$S$150"}</definedName>
    <definedName name="ххх" hidden="1">{"'РП (2)'!$A$5:$S$150"}</definedName>
    <definedName name="ххх_" hidden="1">{"'РП (2)'!$A$5:$S$150"}</definedName>
    <definedName name="ххххх" hidden="1">{"'РП (2)'!$A$5:$S$150"}</definedName>
    <definedName name="ххххххх" hidden="1">{"'РП (2)'!$A$5:$S$150"}</definedName>
    <definedName name="хххххххххххххххххххх" hidden="1">{"'РП (2)'!$A$5:$S$150"}</definedName>
    <definedName name="це" hidden="1">{"'РП (2)'!$A$5:$S$150"}</definedName>
    <definedName name="цк" hidden="1">{"'РП (2)'!$A$5:$S$150"}</definedName>
    <definedName name="цукенгшлщдщз" hidden="1">{"'РП (2)'!$A$5:$S$150"}</definedName>
    <definedName name="цф" hidden="1">{"'РП (2)'!$A$5:$S$150"}</definedName>
    <definedName name="цц" hidden="1">{"'РП (2)'!$A$5:$S$150"}</definedName>
    <definedName name="ццц" hidden="1">{"'РП (2)'!$A$5:$S$150"}</definedName>
    <definedName name="ццццц" hidden="1">{"'РП (2)'!$A$5:$S$150"}</definedName>
    <definedName name="цццццц" hidden="1">{"'РП (2)'!$A$5:$S$150"}</definedName>
    <definedName name="ццццццццццццццццц" hidden="1">{"'РП (2)'!$A$5:$S$150"}</definedName>
    <definedName name="ч" hidden="1">{"'РП (2)'!$A$5:$S$150"}</definedName>
    <definedName name="Численность" hidden="1">{"'РП (2)'!$A$5:$S$150"}</definedName>
    <definedName name="чт" hidden="1">{"'РП (2)'!$A$5:$S$150"}</definedName>
    <definedName name="чч" hidden="1">{"'РП (2)'!$A$5:$S$150"}</definedName>
    <definedName name="ччч" hidden="1">{"'РП (2)'!$A$5:$S$150"}</definedName>
    <definedName name="чччч" hidden="1">{"'РП (2)'!$A$5:$S$150"}</definedName>
    <definedName name="ччччччч" hidden="1">{"'РП (2)'!$A$5:$S$150"}</definedName>
    <definedName name="ччччччччччччччч" hidden="1">{"'РП (2)'!$A$5:$S$150"}</definedName>
    <definedName name="чччччччччччччччччч" hidden="1">{"'РП (2)'!$A$5:$S$150"}</definedName>
    <definedName name="ш" hidden="1">{"'РП (2)'!$A$5:$S$150"}</definedName>
    <definedName name="шаблон" hidden="1">{#N/A,#N/A,TRUE,"Balance Sheet";#N/A,#N/A,TRUE,"Income Statement";#N/A,#N/A,TRUE,"Statement of Cash Flows";#N/A,#N/A,TRUE,"Key Indicators"}</definedName>
    <definedName name="шаблон2" hidden="1">{#N/A,#N/A,TRUE,"Balance Sheet";#N/A,#N/A,TRUE,"Income Statement";#N/A,#N/A,TRUE,"Statement of Cash Flows";#N/A,#N/A,TRUE,"Key Indicators"}</definedName>
    <definedName name="шаблон3" hidden="1">{#N/A,#N/A,TRUE,"Engineering Dept";#N/A,#N/A,TRUE,"Sales Dept";#N/A,#N/A,TRUE,"Marketing Dept";#N/A,#N/A,TRUE,"Admin Dept"}</definedName>
    <definedName name="шаблон4" hidden="1">{#N/A,#N/A,TRUE,"Balance Sheet";#N/A,#N/A,TRUE,"Income Statement";#N/A,#N/A,TRUE,"Statement of Cash Flows";#N/A,#N/A,TRUE,"Key Indicators"}</definedName>
    <definedName name="шгзлхз" hidden="1">{"'РП (2)'!$A$5:$S$150"}</definedName>
    <definedName name="шгзщш" hidden="1">{"'РП (2)'!$A$5:$S$150"}</definedName>
    <definedName name="шгн" hidden="1">{"'РП (2)'!$A$5:$S$150"}</definedName>
    <definedName name="шгшгшг" hidden="1">{"'РП (2)'!$A$5:$S$150"}</definedName>
    <definedName name="шн" hidden="1">{"'РП (2)'!$A$5:$S$150"}</definedName>
    <definedName name="шшрш" hidden="1">{"'РП (2)'!$A$5:$S$150"}</definedName>
    <definedName name="шшш" hidden="1">{"'РП (2)'!$A$5:$S$150"}</definedName>
    <definedName name="шшшшш" hidden="1">{"'РП (2)'!$A$5:$S$150"}</definedName>
    <definedName name="шшшшшшшшшшшшшш" hidden="1">{"'РП (2)'!$A$5:$S$150"}</definedName>
    <definedName name="щ" hidden="1">{"'РП (2)'!$A$5:$S$150"}</definedName>
    <definedName name="щр" hidden="1">{"'РП (2)'!$A$5:$S$150"}</definedName>
    <definedName name="щшоджл" hidden="1">{"'РП (2)'!$A$5:$S$150"}</definedName>
    <definedName name="щщ" hidden="1">{"'РП (2)'!$A$5:$S$150"}</definedName>
    <definedName name="щщощщ" hidden="1">{"'РП (2)'!$A$5:$S$150"}</definedName>
    <definedName name="щщщщщ" hidden="1">{"'РП (2)'!$A$5:$S$150"}</definedName>
    <definedName name="щщщщщщщщщщщщ" hidden="1">{"'РП (2)'!$A$5:$S$150"}</definedName>
    <definedName name="ъжъждоп" hidden="1">{"'РП (2)'!$A$5:$S$150"}</definedName>
    <definedName name="ъхз" hidden="1">{"'РП (2)'!$A$5:$S$150"}</definedName>
    <definedName name="ъъъъъ" hidden="1">{"'РП (2)'!$A$5:$S$150"}</definedName>
    <definedName name="ъъъъъъ" hidden="1">{"'РП (2)'!$A$5:$S$150"}</definedName>
    <definedName name="ъъъъъъъъъъъъъъъъъ" hidden="1">{"'РП (2)'!$A$5:$S$150"}</definedName>
    <definedName name="ывывыв" hidden="1">{"konoplin - Личное представление",#N/A,TRUE,"ФинПлан_1кв";"konoplin - Личное представление",#N/A,TRUE,"ФинПлан_2кв"}</definedName>
    <definedName name="Ыгь" hidden="1">{#N/A,#N/A,FALSE,"Aging Summary";#N/A,#N/A,FALSE,"Ratio Analysis";#N/A,#N/A,FALSE,"Test 120 Day Accts";#N/A,#N/A,FALSE,"Tickmarks"}</definedName>
    <definedName name="ыы" hidden="1">{"'РП (2)'!$A$5:$S$150"}</definedName>
    <definedName name="ыывв" hidden="1">{"'РП (2)'!$A$5:$S$150"}</definedName>
    <definedName name="ыыы" hidden="1">{"'РП (2)'!$A$5:$S$150"}</definedName>
    <definedName name="ыыыыыыыыыы" hidden="1">{"'РП (2)'!$A$5:$S$150"}</definedName>
    <definedName name="ыыыыыыыыыыввввввввввввв" hidden="1">{"'РП (2)'!$A$5:$S$150"}</definedName>
    <definedName name="ь" hidden="1">{"'РП (2)'!$A$5:$S$150"}</definedName>
    <definedName name="ьиотпг" hidden="1">{"'РП (2)'!$A$5:$S$150"}</definedName>
    <definedName name="ьлрв" hidden="1">{"'РП (2)'!$A$5:$S$150"}</definedName>
    <definedName name="ьпрапиыв" hidden="1">{"'РП (2)'!$A$5:$S$150"}</definedName>
    <definedName name="ьььььььььььбб" hidden="1">{"'РП (2)'!$A$5:$S$150"}</definedName>
    <definedName name="ььььььььььььььь" hidden="1">{"'РП (2)'!$A$5:$S$150"}</definedName>
    <definedName name="ььььььььььььььььььььь" hidden="1">{"'РП (2)'!$A$5:$S$150"}</definedName>
    <definedName name="эж" hidden="1">{"'РП (2)'!$A$5:$S$150"}</definedName>
    <definedName name="эжд" hidden="1">{"'РП (2)'!$A$5:$S$150"}</definedName>
    <definedName name="эзп" hidden="1">{"'РП (2)'!$A$5:$S$150"}</definedName>
    <definedName name="Эксплуатационные_расходы_жилье">'[12]Общая информация'!$C$35</definedName>
    <definedName name="Эксплуатационные_расходы_паркинг">'[12]Общая информация'!$C$36</definedName>
    <definedName name="ээээ" hidden="1">{"konoplin - Личное представление",#N/A,TRUE,"ФинПлан_1кв";"konoplin - Личное представление",#N/A,TRUE,"ФинПлан_2кв"}</definedName>
    <definedName name="эээээ" hidden="1">{"'РП (2)'!$A$5:$S$150"}</definedName>
    <definedName name="ээээээ" hidden="1">{"'РП (2)'!$A$5:$S$150"}</definedName>
    <definedName name="ээээээээ" hidden="1">{"'РП (2)'!$A$5:$S$150"}</definedName>
    <definedName name="ээээээээээ" hidden="1">{"'РП (2)'!$A$5:$S$150"}</definedName>
    <definedName name="ю" hidden="1">{"'РП (2)'!$A$5:$S$150"}</definedName>
    <definedName name="юбьти" hidden="1">{"'РП (2)'!$A$5:$S$150"}</definedName>
    <definedName name="юбьтимс" hidden="1">{"'РП (2)'!$A$5:$S$150"}</definedName>
    <definedName name="юбьтор" hidden="1">{"'РП (2)'!$A$5:$S$150"}</definedName>
    <definedName name="юю" hidden="1">{"'РП (2)'!$A$5:$S$150"}</definedName>
    <definedName name="юююю" hidden="1">{"'РП (2)'!$A$5:$S$150"}</definedName>
    <definedName name="ююююю" hidden="1">{"'РП (2)'!$A$5:$S$150"}</definedName>
    <definedName name="юююююю" hidden="1">{"'РП (2)'!$A$5:$S$150"}</definedName>
    <definedName name="ююююююююююююю" hidden="1">{"'РП (2)'!$A$5:$S$150"}</definedName>
    <definedName name="ява" hidden="1">{"'Sheet1'!$A$1:$G$85"}</definedName>
    <definedName name="яваи" hidden="1">{"'Sheet1'!$A$1:$G$85"}</definedName>
    <definedName name="яф" hidden="1">{#N/A,#N/A,FALSE,"Aging Summary";#N/A,#N/A,FALSE,"Ratio Analysis";#N/A,#N/A,FALSE,"Test 120 Day Accts";#N/A,#N/A,FALSE,"Tickmarks"}</definedName>
    <definedName name="яфыв" hidden="1">{"'РП (2)'!$A$5:$S$150"}</definedName>
    <definedName name="яфывсф" hidden="1">{"'РП (2)'!$A$5:$S$150"}</definedName>
    <definedName name="яч" hidden="1">{#N/A,#N/A,FALSE,"Aging Summary";#N/A,#N/A,FALSE,"Ratio Analysis";#N/A,#N/A,FALSE,"Test 120 Day Accts";#N/A,#N/A,FALSE,"Tickmarks"}</definedName>
    <definedName name="ячсячс" hidden="1">{"'РП (2)'!$A$5:$S$150"}</definedName>
    <definedName name="яя" hidden="1">{"'РП (2)'!$A$5:$S$150"}</definedName>
    <definedName name="яяя" hidden="1">{"'РП (2)'!$A$5:$S$150"}</definedName>
    <definedName name="яяяя" hidden="1">{"'РП (2)'!$A$5:$S$150"}</definedName>
    <definedName name="яяяяя" hidden="1">{"'РП (2)'!$A$5:$S$150"}</definedName>
    <definedName name="яяяяяяяяяяяяяяя" hidden="1">{"'РП (2)'!$A$5:$S$150"}</definedName>
    <definedName name="яяяяяяяяяяяяяяяяяя" hidden="1">{"'РП (2)'!$A$5:$S$150"}</definedName>
    <definedName name="개발일정" hidden="1">{#N/A,#N/A,FALSE,"단축1";#N/A,#N/A,FALSE,"단축2";#N/A,#N/A,FALSE,"단축3";#N/A,#N/A,FALSE,"장축";#N/A,#N/A,FALSE,"4WD"}</definedName>
    <definedName name="기아" hidden="1">{#N/A,#N/A,FALSE,"단축1";#N/A,#N/A,FALSE,"단축2";#N/A,#N/A,FALSE,"단축3";#N/A,#N/A,FALSE,"장축";#N/A,#N/A,FALSE,"4WD"}</definedName>
    <definedName name="기준" hidden="1">{#N/A,#N/A,FALSE,"단축1";#N/A,#N/A,FALSE,"단축2";#N/A,#N/A,FALSE,"단축3";#N/A,#N/A,FALSE,"장축";#N/A,#N/A,FALSE,"4WD"}</definedName>
    <definedName name="ㄴㅋ" hidden="1">{#N/A,#N/A,FALSE,"단축1";#N/A,#N/A,FALSE,"단축2";#N/A,#N/A,FALSE,"단축3";#N/A,#N/A,FALSE,"장축";#N/A,#N/A,FALSE,"4WD"}</definedName>
    <definedName name="ㅁ" hidden="1">{#N/A,#N/A,FALSE,"단축1";#N/A,#N/A,FALSE,"단축2";#N/A,#N/A,FALSE,"단축3";#N/A,#N/A,FALSE,"장축";#N/A,#N/A,FALSE,"4WD"}</definedName>
    <definedName name="소하프로젝트" hidden="1">{#N/A,#N/A,FALSE,"단축1";#N/A,#N/A,FALSE,"단축2";#N/A,#N/A,FALSE,"단축3";#N/A,#N/A,FALSE,"장축";#N/A,#N/A,FALSE,"4WD"}</definedName>
    <definedName name="일정" hidden="1">{#N/A,#N/A,FALSE,"단축1";#N/A,#N/A,FALSE,"단축2";#N/A,#N/A,FALSE,"단축3";#N/A,#N/A,FALSE,"장축";#N/A,#N/A,FALSE,"4WD"}</definedName>
    <definedName name="주요제원" hidden="1">{#N/A,#N/A,FALSE,"단축1";#N/A,#N/A,FALSE,"단축2";#N/A,#N/A,FALSE,"단축3";#N/A,#N/A,FALSE,"장축";#N/A,#N/A,FALSE,"4WD"}</definedName>
    <definedName name="투자비000" hidden="1">{#N/A,#N/A,FALSE,"단축1";#N/A,#N/A,FALSE,"단축2";#N/A,#N/A,FALSE,"단축3";#N/A,#N/A,FALSE,"장축";#N/A,#N/A,FALSE,"4WD"}</definedName>
    <definedName name="투자비내역2" hidden="1">{#N/A,#N/A,FALSE,"단축1";#N/A,#N/A,FALSE,"단축2";#N/A,#N/A,FALSE,"단축3";#N/A,#N/A,FALSE,"장축";#N/A,#N/A,FALSE,"4WD"}</definedName>
    <definedName name="____________AS1" localSheetId="0" hidden="1">{#N/A,#N/A,FALSE,"müş_iç_ihz";#N/A,#N/A,FALSE,"müş_iç_er";#N/A,#N/A,FALSE,"müş_iç_tut"}</definedName>
    <definedName name="___________n76"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__________AS1" localSheetId="0" hidden="1">{#N/A,#N/A,FALSE,"müş_iç_ihz";#N/A,#N/A,FALSE,"müş_iç_er";#N/A,#N/A,FALSE,"müş_iç_tut"}</definedName>
    <definedName name="_________n76"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________AS1" localSheetId="0" hidden="1">{#N/A,#N/A,FALSE,"müş_iç_ihz";#N/A,#N/A,FALSE,"müş_iç_er";#N/A,#N/A,FALSE,"müş_iç_tut"}</definedName>
    <definedName name="_______n76"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______AS1" localSheetId="0" hidden="1">{#N/A,#N/A,FALSE,"müş_iç_ihz";#N/A,#N/A,FALSE,"müş_iç_er";#N/A,#N/A,FALSE,"müş_iç_tut"}</definedName>
    <definedName name="______g2" localSheetId="0" hidden="1">{#N/A,#N/A,FALSE,"передел"}</definedName>
    <definedName name="______n76"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______rwb2" localSheetId="0" hidden="1">{#N/A,#N/A,FALSE,"Aging Summary";#N/A,#N/A,FALSE,"Ratio Analysis";#N/A,#N/A,FALSE,"Test 120 Day Accts";#N/A,#N/A,FALSE,"Tickmarks"}</definedName>
    <definedName name="______rwn1" localSheetId="0" hidden="1">{#N/A,#N/A,FALSE,"Aging Summary";#N/A,#N/A,FALSE,"Ratio Analysis";#N/A,#N/A,FALSE,"Test 120 Day Accts";#N/A,#N/A,FALSE,"Tickmarks"}</definedName>
    <definedName name="______rwn10" localSheetId="0" hidden="1">{#N/A,#N/A,FALSE,"Aging Summary";#N/A,#N/A,FALSE,"Ratio Analysis";#N/A,#N/A,FALSE,"Test 120 Day Accts";#N/A,#N/A,FALSE,"Tickmarks"}</definedName>
    <definedName name="______rwn3" localSheetId="0" hidden="1">{"assets",#N/A,FALSE,"historicBS";"liab",#N/A,FALSE,"historicBS";"is",#N/A,FALSE,"historicIS";"ratios",#N/A,FALSE,"ratios"}</definedName>
    <definedName name="______rwn4" localSheetId="0" hidden="1">{"assets",#N/A,FALSE,"historicBS";"liab",#N/A,FALSE,"historicBS";"is",#N/A,FALSE,"historicIS";"ratios",#N/A,FALSE,"ratios"}</definedName>
    <definedName name="______rwn5" localSheetId="0" hidden="1">{"glcbs",#N/A,FALSE,"GLCBS";"glccsbs",#N/A,FALSE,"GLCCSBS";"glcis",#N/A,FALSE,"GLCIS";"glccsis",#N/A,FALSE,"GLCCSIS";"glcrat1",#N/A,FALSE,"GLC-ratios1"}</definedName>
    <definedName name="______rwn6" localSheetId="0" hidden="1">{"glc1",#N/A,FALSE,"GLC";"glc2",#N/A,FALSE,"GLC";"glc3",#N/A,FALSE,"GLC";"glc4",#N/A,FALSE,"GLC";"glc5",#N/A,FALSE,"GLC"}</definedName>
    <definedName name="______rwn7" localSheetId="0"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______rwn8" localSheetId="0" hidden="1">{"glc1",#N/A,FALSE,"GLC";"glc2",#N/A,FALSE,"GLC";"glc3",#N/A,FALSE,"GLC";"glc4",#N/A,FALSE,"GLC";"glc5",#N/A,FALSE,"GLC"}</definedName>
    <definedName name="______rwn9" localSheetId="0"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______wrn2" localSheetId="0" hidden="1">{"glc1",#N/A,FALSE,"GLC";"glc2",#N/A,FALSE,"GLC";"glc3",#N/A,FALSE,"GLC";"glc4",#N/A,FALSE,"GLC";"glc5",#N/A,FALSE,"GLC"}</definedName>
    <definedName name="_____hk4645" localSheetId="0" hidden="1">{#N/A,#N/A,FALSE,"ihz. icmal";#N/A,#N/A,FALSE,"avans";#N/A,#N/A,FALSE,"mal_FF_icm";#N/A,#N/A,FALSE,"fat_ihz";#N/A,#N/A,FALSE,"söz_fiy_fark";#N/A,#N/A,FALSE,"kap2"}</definedName>
    <definedName name="_____rwb2" localSheetId="0" hidden="1">{#N/A,#N/A,FALSE,"Aging Summary";#N/A,#N/A,FALSE,"Ratio Analysis";#N/A,#N/A,FALSE,"Test 120 Day Accts";#N/A,#N/A,FALSE,"Tickmarks"}</definedName>
    <definedName name="_____rwn1" localSheetId="0" hidden="1">{#N/A,#N/A,FALSE,"Aging Summary";#N/A,#N/A,FALSE,"Ratio Analysis";#N/A,#N/A,FALSE,"Test 120 Day Accts";#N/A,#N/A,FALSE,"Tickmarks"}</definedName>
    <definedName name="_____rwn10" localSheetId="0" hidden="1">{#N/A,#N/A,FALSE,"Aging Summary";#N/A,#N/A,FALSE,"Ratio Analysis";#N/A,#N/A,FALSE,"Test 120 Day Accts";#N/A,#N/A,FALSE,"Tickmarks"}</definedName>
    <definedName name="_____rwn3" localSheetId="0" hidden="1">{"assets",#N/A,FALSE,"historicBS";"liab",#N/A,FALSE,"historicBS";"is",#N/A,FALSE,"historicIS";"ratios",#N/A,FALSE,"ratios"}</definedName>
    <definedName name="_____rwn4" localSheetId="0" hidden="1">{"assets",#N/A,FALSE,"historicBS";"liab",#N/A,FALSE,"historicBS";"is",#N/A,FALSE,"historicIS";"ratios",#N/A,FALSE,"ratios"}</definedName>
    <definedName name="_____rwn5" localSheetId="0" hidden="1">{"glcbs",#N/A,FALSE,"GLCBS";"glccsbs",#N/A,FALSE,"GLCCSBS";"glcis",#N/A,FALSE,"GLCIS";"glccsis",#N/A,FALSE,"GLCCSIS";"glcrat1",#N/A,FALSE,"GLC-ratios1"}</definedName>
    <definedName name="_____rwn6" localSheetId="0" hidden="1">{"glc1",#N/A,FALSE,"GLC";"glc2",#N/A,FALSE,"GLC";"glc3",#N/A,FALSE,"GLC";"glc4",#N/A,FALSE,"GLC";"glc5",#N/A,FALSE,"GLC"}</definedName>
    <definedName name="_____rwn7" localSheetId="0"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_____rwn8" localSheetId="0" hidden="1">{"glc1",#N/A,FALSE,"GLC";"glc2",#N/A,FALSE,"GLC";"glc3",#N/A,FALSE,"GLC";"glc4",#N/A,FALSE,"GLC";"glc5",#N/A,FALSE,"GLC"}</definedName>
    <definedName name="_____rwn9" localSheetId="0"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_____wrn2" localSheetId="0"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__wrn222" localSheetId="0" hidden="1">{"glc1",#N/A,FALSE,"GLC";"glc2",#N/A,FALSE,"GLC";"glc3",#N/A,FALSE,"GLC";"glc4",#N/A,FALSE,"GLC";"glc5",#N/A,FALSE,"GLC"}</definedName>
    <definedName name="_____wrn3" localSheetId="0"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_AS1" localSheetId="0" hidden="1">{#N/A,#N/A,FALSE,"müş_iç_ihz";#N/A,#N/A,FALSE,"müş_iç_er";#N/A,#N/A,FALSE,"müş_iç_tut"}</definedName>
    <definedName name="____hk4645" localSheetId="0" hidden="1">{#N/A,#N/A,FALSE,"ihz. icmal";#N/A,#N/A,FALSE,"avans";#N/A,#N/A,FALSE,"mal_FF_icm";#N/A,#N/A,FALSE,"fat_ihz";#N/A,#N/A,FALSE,"söz_fiy_fark";#N/A,#N/A,FALSE,"kap2"}</definedName>
    <definedName name="____mal2" localSheetId="0" hidden="1">{"'KABA MALZEME'!$B$5:$G$101","'KABA MALZEME'!$B$5:$G$101"}</definedName>
    <definedName name="____n76"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____rl2" localSheetId="0"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____rwb2" localSheetId="0" hidden="1">{#N/A,#N/A,FALSE,"Aging Summary";#N/A,#N/A,FALSE,"Ratio Analysis";#N/A,#N/A,FALSE,"Test 120 Day Accts";#N/A,#N/A,FALSE,"Tickmarks"}</definedName>
    <definedName name="____rwn1" localSheetId="0" hidden="1">{#N/A,#N/A,FALSE,"Aging Summary";#N/A,#N/A,FALSE,"Ratio Analysis";#N/A,#N/A,FALSE,"Test 120 Day Accts";#N/A,#N/A,FALSE,"Tickmarks"}</definedName>
    <definedName name="____rwn10" localSheetId="0" hidden="1">{#N/A,#N/A,FALSE,"Aging Summary";#N/A,#N/A,FALSE,"Ratio Analysis";#N/A,#N/A,FALSE,"Test 120 Day Accts";#N/A,#N/A,FALSE,"Tickmarks"}</definedName>
    <definedName name="____rwn3" localSheetId="0" hidden="1">{"assets",#N/A,FALSE,"historicBS";"liab",#N/A,FALSE,"historicBS";"is",#N/A,FALSE,"historicIS";"ratios",#N/A,FALSE,"ratios"}</definedName>
    <definedName name="____rwn4" localSheetId="0" hidden="1">{"assets",#N/A,FALSE,"historicBS";"liab",#N/A,FALSE,"historicBS";"is",#N/A,FALSE,"historicIS";"ratios",#N/A,FALSE,"ratios"}</definedName>
    <definedName name="____rwn5" localSheetId="0" hidden="1">{"glcbs",#N/A,FALSE,"GLCBS";"glccsbs",#N/A,FALSE,"GLCCSBS";"glcis",#N/A,FALSE,"GLCIS";"glccsis",#N/A,FALSE,"GLCCSIS";"glcrat1",#N/A,FALSE,"GLC-ratios1"}</definedName>
    <definedName name="____rwn6" localSheetId="0" hidden="1">{"glc1",#N/A,FALSE,"GLC";"glc2",#N/A,FALSE,"GLC";"glc3",#N/A,FALSE,"GLC";"glc4",#N/A,FALSE,"GLC";"glc5",#N/A,FALSE,"GLC"}</definedName>
    <definedName name="____rwn7" localSheetId="0"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____rwn8" localSheetId="0" hidden="1">{"glc1",#N/A,FALSE,"GLC";"glc2",#N/A,FALSE,"GLC";"glc3",#N/A,FALSE,"GLC";"glc4",#N/A,FALSE,"GLC";"glc5",#N/A,FALSE,"GLC"}</definedName>
    <definedName name="____rwn9" localSheetId="0"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____wrn2" localSheetId="0" hidden="1">{"glc1",#N/A,FALSE,"GLC";"glc2",#N/A,FALSE,"GLC";"glc3",#N/A,FALSE,"GLC";"glc4",#N/A,FALSE,"GLC";"glc5",#N/A,FALSE,"GLC"}</definedName>
    <definedName name="___ab1" localSheetId="0" hidden="1">{#N/A,#N/A,FALSE,"SumD";#N/A,#N/A,FALSE,"ElecD";#N/A,#N/A,FALSE,"MechD";#N/A,#N/A,FALSE,"GeotD";#N/A,#N/A,FALSE,"PrcsD";#N/A,#N/A,FALSE,"TunnD";#N/A,#N/A,FALSE,"CivlD";#N/A,#N/A,FALSE,"NtwkD";#N/A,#N/A,FALSE,"EstgD";#N/A,#N/A,FALSE,"PEngD"}</definedName>
    <definedName name="___AS1" localSheetId="0" hidden="1">{#N/A,#N/A,FALSE,"müş_iç_ihz";#N/A,#N/A,FALSE,"müş_iç_er";#N/A,#N/A,FALSE,"müş_iç_tut"}</definedName>
    <definedName name="___ccr1" localSheetId="0" hidden="1">{#N/A,#N/A,TRUE,"Cover";#N/A,#N/A,TRUE,"Conts";#N/A,#N/A,TRUE,"VOS";#N/A,#N/A,TRUE,"Warrington";#N/A,#N/A,TRUE,"Widnes"}</definedName>
    <definedName name="___g2" localSheetId="0" hidden="1">{#N/A,#N/A,FALSE,"передел"}</definedName>
    <definedName name="___hk4645" localSheetId="0" hidden="1">{#N/A,#N/A,FALSE,"ihz. icmal";#N/A,#N/A,FALSE,"avans";#N/A,#N/A,FALSE,"mal_FF_icm";#N/A,#N/A,FALSE,"fat_ihz";#N/A,#N/A,FALSE,"söz_fiy_fark";#N/A,#N/A,FALSE,"kap2"}</definedName>
    <definedName name="___mal2" localSheetId="0" hidden="1">{"'KABA MALZEME'!$B$5:$G$101","'KABA MALZEME'!$B$5:$G$101"}</definedName>
    <definedName name="___n76"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___old3" localSheetId="0" hidden="1">{#N/A,#N/A,FALSE,"Summary";#N/A,#N/A,FALSE,"3TJ";#N/A,#N/A,FALSE,"3TN";#N/A,#N/A,FALSE,"3TP";#N/A,#N/A,FALSE,"3SJ";#N/A,#N/A,FALSE,"3CJ";#N/A,#N/A,FALSE,"3CN";#N/A,#N/A,FALSE,"3CP";#N/A,#N/A,FALSE,"3A"}</definedName>
    <definedName name="___old5" localSheetId="0" hidden="1">{#N/A,#N/A,FALSE,"Summary";#N/A,#N/A,FALSE,"3TJ";#N/A,#N/A,FALSE,"3TN";#N/A,#N/A,FALSE,"3TP";#N/A,#N/A,FALSE,"3SJ";#N/A,#N/A,FALSE,"3CJ";#N/A,#N/A,FALSE,"3CN";#N/A,#N/A,FALSE,"3CP";#N/A,#N/A,FALSE,"3A"}</definedName>
    <definedName name="___old7" localSheetId="0" hidden="1">{#N/A,#N/A,FALSE,"Summary";#N/A,#N/A,FALSE,"3TJ";#N/A,#N/A,FALSE,"3TN";#N/A,#N/A,FALSE,"3TP";#N/A,#N/A,FALSE,"3SJ";#N/A,#N/A,FALSE,"3CJ";#N/A,#N/A,FALSE,"3CN";#N/A,#N/A,FALSE,"3CP";#N/A,#N/A,FALSE,"3A"}</definedName>
    <definedName name="___rwb2" localSheetId="0" hidden="1">{#N/A,#N/A,FALSE,"Aging Summary";#N/A,#N/A,FALSE,"Ratio Analysis";#N/A,#N/A,FALSE,"Test 120 Day Accts";#N/A,#N/A,FALSE,"Tickmarks"}</definedName>
    <definedName name="___rwn1" localSheetId="0" hidden="1">{#N/A,#N/A,FALSE,"Aging Summary";#N/A,#N/A,FALSE,"Ratio Analysis";#N/A,#N/A,FALSE,"Test 120 Day Accts";#N/A,#N/A,FALSE,"Tickmarks"}</definedName>
    <definedName name="___rwn10" localSheetId="0" hidden="1">{#N/A,#N/A,FALSE,"Aging Summary";#N/A,#N/A,FALSE,"Ratio Analysis";#N/A,#N/A,FALSE,"Test 120 Day Accts";#N/A,#N/A,FALSE,"Tickmarks"}</definedName>
    <definedName name="___rwn3" localSheetId="0" hidden="1">{"assets",#N/A,FALSE,"historicBS";"liab",#N/A,FALSE,"historicBS";"is",#N/A,FALSE,"historicIS";"ratios",#N/A,FALSE,"ratios"}</definedName>
    <definedName name="___rwn4" localSheetId="0" hidden="1">{"assets",#N/A,FALSE,"historicBS";"liab",#N/A,FALSE,"historicBS";"is",#N/A,FALSE,"historicIS";"ratios",#N/A,FALSE,"ratios"}</definedName>
    <definedName name="___rwn5" localSheetId="0" hidden="1">{"glcbs",#N/A,FALSE,"GLCBS";"glccsbs",#N/A,FALSE,"GLCCSBS";"glcis",#N/A,FALSE,"GLCIS";"glccsis",#N/A,FALSE,"GLCCSIS";"glcrat1",#N/A,FALSE,"GLC-ratios1"}</definedName>
    <definedName name="___rwn6" localSheetId="0" hidden="1">{"glc1",#N/A,FALSE,"GLC";"glc2",#N/A,FALSE,"GLC";"glc3",#N/A,FALSE,"GLC";"glc4",#N/A,FALSE,"GLC";"glc5",#N/A,FALSE,"GLC"}</definedName>
    <definedName name="___rwn7" localSheetId="0"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___rwn8" localSheetId="0" hidden="1">{"glc1",#N/A,FALSE,"GLC";"glc2",#N/A,FALSE,"GLC";"glc3",#N/A,FALSE,"GLC";"glc4",#N/A,FALSE,"GLC";"glc5",#N/A,FALSE,"GLC"}</definedName>
    <definedName name="___rwn9" localSheetId="0"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___wrn2" localSheetId="0" hidden="1">{"glc1",#N/A,FALSE,"GLC";"glc2",#N/A,FALSE,"GLC";"glc3",#N/A,FALSE,"GLC";"glc4",#N/A,FALSE,"GLC";"glc5",#N/A,FALSE,"GLC"}</definedName>
    <definedName name="___wrn222" localSheetId="0" hidden="1">{"glc1",#N/A,FALSE,"GLC";"glc2",#N/A,FALSE,"GLC";"glc3",#N/A,FALSE,"GLC";"glc4",#N/A,FALSE,"GLC";"glc5",#N/A,FALSE,"GLC"}</definedName>
    <definedName name="__ab1" localSheetId="0" hidden="1">{#N/A,#N/A,FALSE,"SumD";#N/A,#N/A,FALSE,"ElecD";#N/A,#N/A,FALSE,"MechD";#N/A,#N/A,FALSE,"GeotD";#N/A,#N/A,FALSE,"PrcsD";#N/A,#N/A,FALSE,"TunnD";#N/A,#N/A,FALSE,"CivlD";#N/A,#N/A,FALSE,"NtwkD";#N/A,#N/A,FALSE,"EstgD";#N/A,#N/A,FALSE,"PEngD"}</definedName>
    <definedName name="__as1" localSheetId="0" hidden="1">{#N/A,#N/A,FALSE,"SumD";#N/A,#N/A,FALSE,"ElecD";#N/A,#N/A,FALSE,"MechD";#N/A,#N/A,FALSE,"GeotD";#N/A,#N/A,FALSE,"PrcsD";#N/A,#N/A,FALSE,"TunnD";#N/A,#N/A,FALSE,"CivlD";#N/A,#N/A,FALSE,"NtwkD";#N/A,#N/A,FALSE,"EstgD";#N/A,#N/A,FALSE,"PEngD"}</definedName>
    <definedName name="__as2" localSheetId="0" hidden="1">{#N/A,#N/A,FALSE,"SumD";#N/A,#N/A,FALSE,"ElecD";#N/A,#N/A,FALSE,"MechD";#N/A,#N/A,FALSE,"GeotD";#N/A,#N/A,FALSE,"PrcsD";#N/A,#N/A,FALSE,"TunnD";#N/A,#N/A,FALSE,"CivlD";#N/A,#N/A,FALSE,"NtwkD";#N/A,#N/A,FALSE,"EstgD";#N/A,#N/A,FALSE,"PEngD"}</definedName>
    <definedName name="__ccr1" localSheetId="0" hidden="1">{#N/A,#N/A,TRUE,"Cover";#N/A,#N/A,TRUE,"Conts";#N/A,#N/A,TRUE,"VOS";#N/A,#N/A,TRUE,"Warrington";#N/A,#N/A,TRUE,"Widnes"}</definedName>
    <definedName name="__g2" localSheetId="0" hidden="1">{#N/A,#N/A,FALSE,"передел"}</definedName>
    <definedName name="__hk4645" localSheetId="0" hidden="1">{#N/A,#N/A,FALSE,"ihz. icmal";#N/A,#N/A,FALSE,"avans";#N/A,#N/A,FALSE,"mal_FF_icm";#N/A,#N/A,FALSE,"fat_ihz";#N/A,#N/A,FALSE,"söz_fiy_fark";#N/A,#N/A,FALSE,"kap2"}</definedName>
    <definedName name="__llc2" localSheetId="0" hidden="1">{"konoplin - Личное представление",#N/A,TRUE,"ФинПлан_1кв";"konoplin - Личное представление",#N/A,TRUE,"ФинПлан_2кв"}</definedName>
    <definedName name="__mal2" localSheetId="0" hidden="1">{"'KABA MALZEME'!$B$5:$G$101","'KABA MALZEME'!$B$5:$G$101"}</definedName>
    <definedName name="__old3" localSheetId="0" hidden="1">{#N/A,#N/A,FALSE,"Summary";#N/A,#N/A,FALSE,"3TJ";#N/A,#N/A,FALSE,"3TN";#N/A,#N/A,FALSE,"3TP";#N/A,#N/A,FALSE,"3SJ";#N/A,#N/A,FALSE,"3CJ";#N/A,#N/A,FALSE,"3CN";#N/A,#N/A,FALSE,"3CP";#N/A,#N/A,FALSE,"3A"}</definedName>
    <definedName name="__old5" localSheetId="0" hidden="1">{#N/A,#N/A,FALSE,"Summary";#N/A,#N/A,FALSE,"3TJ";#N/A,#N/A,FALSE,"3TN";#N/A,#N/A,FALSE,"3TP";#N/A,#N/A,FALSE,"3SJ";#N/A,#N/A,FALSE,"3CJ";#N/A,#N/A,FALSE,"3CN";#N/A,#N/A,FALSE,"3CP";#N/A,#N/A,FALSE,"3A"}</definedName>
    <definedName name="__old7" localSheetId="0" hidden="1">{#N/A,#N/A,FALSE,"Summary";#N/A,#N/A,FALSE,"3TJ";#N/A,#N/A,FALSE,"3TN";#N/A,#N/A,FALSE,"3TP";#N/A,#N/A,FALSE,"3SJ";#N/A,#N/A,FALSE,"3CJ";#N/A,#N/A,FALSE,"3CN";#N/A,#N/A,FALSE,"3CP";#N/A,#N/A,FALSE,"3A"}</definedName>
    <definedName name="__OSM2" localSheetId="0" hidden="1">{#N/A,#N/A,FALSE,"TELEFON"}</definedName>
    <definedName name="__rl2" localSheetId="0"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__rwb2" localSheetId="0" hidden="1">{#N/A,#N/A,FALSE,"Aging Summary";#N/A,#N/A,FALSE,"Ratio Analysis";#N/A,#N/A,FALSE,"Test 120 Day Accts";#N/A,#N/A,FALSE,"Tickmarks"}</definedName>
    <definedName name="__rwn1" localSheetId="0" hidden="1">{#N/A,#N/A,FALSE,"Aging Summary";#N/A,#N/A,FALSE,"Ratio Analysis";#N/A,#N/A,FALSE,"Test 120 Day Accts";#N/A,#N/A,FALSE,"Tickmarks"}</definedName>
    <definedName name="__rwn10" localSheetId="0" hidden="1">{#N/A,#N/A,FALSE,"Aging Summary";#N/A,#N/A,FALSE,"Ratio Analysis";#N/A,#N/A,FALSE,"Test 120 Day Accts";#N/A,#N/A,FALSE,"Tickmarks"}</definedName>
    <definedName name="__rwn2" localSheetId="0" hidden="1">{#N/A,#N/A,FALSE,"Aging Summary";#N/A,#N/A,FALSE,"Ratio Analysis";#N/A,#N/A,FALSE,"Test 120 Day Accts";#N/A,#N/A,FALSE,"Tickmarks"}</definedName>
    <definedName name="__rwn3" localSheetId="0" hidden="1">{"assets",#N/A,FALSE,"historicBS";"liab",#N/A,FALSE,"historicBS";"is",#N/A,FALSE,"historicIS";"ratios",#N/A,FALSE,"ratios"}</definedName>
    <definedName name="__rwn4" localSheetId="0" hidden="1">{"assets",#N/A,FALSE,"historicBS";"liab",#N/A,FALSE,"historicBS";"is",#N/A,FALSE,"historicIS";"ratios",#N/A,FALSE,"ratios"}</definedName>
    <definedName name="__rwn5" localSheetId="0" hidden="1">{"glcbs",#N/A,FALSE,"GLCBS";"glccsbs",#N/A,FALSE,"GLCCSBS";"glcis",#N/A,FALSE,"GLCIS";"glccsis",#N/A,FALSE,"GLCCSIS";"glcrat1",#N/A,FALSE,"GLC-ratios1"}</definedName>
    <definedName name="__rwn6" localSheetId="0" hidden="1">{"glc1",#N/A,FALSE,"GLC";"glc2",#N/A,FALSE,"GLC";"glc3",#N/A,FALSE,"GLC";"glc4",#N/A,FALSE,"GLC";"glc5",#N/A,FALSE,"GLC"}</definedName>
    <definedName name="__rwn7" localSheetId="0"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__rwn8" localSheetId="0" hidden="1">{"glc1",#N/A,FALSE,"GLC";"glc2",#N/A,FALSE,"GLC";"glc3",#N/A,FALSE,"GLC";"glc4",#N/A,FALSE,"GLC";"glc5",#N/A,FALSE,"GLC"}</definedName>
    <definedName name="__rwn9" localSheetId="0"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__wrn2" localSheetId="0" hidden="1">{"glc1",#N/A,FALSE,"GLC";"glc2",#N/A,FALSE,"GLC";"glc3",#N/A,FALSE,"GLC";"glc4",#N/A,FALSE,"GLC";"glc5",#N/A,FALSE,"GLC"}</definedName>
    <definedName name="__ZA1" localSheetId="0" hidden="1">{#N/A,#N/A,FALSE,"SumD";#N/A,#N/A,FALSE,"ElecD";#N/A,#N/A,FALSE,"MechD";#N/A,#N/A,FALSE,"GeotD";#N/A,#N/A,FALSE,"PrcsD";#N/A,#N/A,FALSE,"TunnD";#N/A,#N/A,FALSE,"CivlD";#N/A,#N/A,FALSE,"NtwkD";#N/A,#N/A,FALSE,"EstgD";#N/A,#N/A,FALSE,"PEngD"}</definedName>
    <definedName name="__ZA10" localSheetId="0" hidden="1">{#N/A,#N/A,FALSE,"Summary";#N/A,#N/A,FALSE,"3TJ";#N/A,#N/A,FALSE,"3TN";#N/A,#N/A,FALSE,"3TP";#N/A,#N/A,FALSE,"3SJ";#N/A,#N/A,FALSE,"3CJ";#N/A,#N/A,FALSE,"3CN";#N/A,#N/A,FALSE,"3CP";#N/A,#N/A,FALSE,"3A"}</definedName>
    <definedName name="__ZA11" localSheetId="0" hidden="1">{#N/A,#N/A,FALSE,"Summary";#N/A,#N/A,FALSE,"3TJ";#N/A,#N/A,FALSE,"3TN";#N/A,#N/A,FALSE,"3TP";#N/A,#N/A,FALSE,"3SJ";#N/A,#N/A,FALSE,"3CJ";#N/A,#N/A,FALSE,"3CN";#N/A,#N/A,FALSE,"3CP";#N/A,#N/A,FALSE,"3A"}</definedName>
    <definedName name="__ZA12" localSheetId="0" hidden="1">{#N/A,#N/A,FALSE,"SumD";#N/A,#N/A,FALSE,"ElecD";#N/A,#N/A,FALSE,"MechD";#N/A,#N/A,FALSE,"GeotD";#N/A,#N/A,FALSE,"PrcsD";#N/A,#N/A,FALSE,"TunnD";#N/A,#N/A,FALSE,"CivlD";#N/A,#N/A,FALSE,"NtwkD";#N/A,#N/A,FALSE,"EstgD";#N/A,#N/A,FALSE,"PEngD"}</definedName>
    <definedName name="__ZA13" localSheetId="0" hidden="1">{#N/A,#N/A,FALSE,"SumD";#N/A,#N/A,FALSE,"ElecD";#N/A,#N/A,FALSE,"MechD";#N/A,#N/A,FALSE,"GeotD";#N/A,#N/A,FALSE,"PrcsD";#N/A,#N/A,FALSE,"TunnD";#N/A,#N/A,FALSE,"CivlD";#N/A,#N/A,FALSE,"NtwkD";#N/A,#N/A,FALSE,"EstgD";#N/A,#N/A,FALSE,"PEngD"}</definedName>
    <definedName name="__ZA14" localSheetId="0" hidden="1">{#N/A,#N/A,FALSE,"SumD";#N/A,#N/A,FALSE,"ElecD";#N/A,#N/A,FALSE,"MechD";#N/A,#N/A,FALSE,"GeotD";#N/A,#N/A,FALSE,"PrcsD";#N/A,#N/A,FALSE,"TunnD";#N/A,#N/A,FALSE,"CivlD";#N/A,#N/A,FALSE,"NtwkD";#N/A,#N/A,FALSE,"EstgD";#N/A,#N/A,FALSE,"PEngD"}</definedName>
    <definedName name="__ZA15" localSheetId="0" hidden="1">{#N/A,#N/A,FALSE,"SumD";#N/A,#N/A,FALSE,"ElecD";#N/A,#N/A,FALSE,"MechD";#N/A,#N/A,FALSE,"GeotD";#N/A,#N/A,FALSE,"PrcsD";#N/A,#N/A,FALSE,"TunnD";#N/A,#N/A,FALSE,"CivlD";#N/A,#N/A,FALSE,"NtwkD";#N/A,#N/A,FALSE,"EstgD";#N/A,#N/A,FALSE,"PEngD"}</definedName>
    <definedName name="__ZA16" localSheetId="0" hidden="1">{#N/A,#N/A,FALSE,"SumD";#N/A,#N/A,FALSE,"ElecD";#N/A,#N/A,FALSE,"MechD";#N/A,#N/A,FALSE,"GeotD";#N/A,#N/A,FALSE,"PrcsD";#N/A,#N/A,FALSE,"TunnD";#N/A,#N/A,FALSE,"CivlD";#N/A,#N/A,FALSE,"NtwkD";#N/A,#N/A,FALSE,"EstgD";#N/A,#N/A,FALSE,"PEngD"}</definedName>
    <definedName name="__ZA17" localSheetId="0" hidden="1">{#N/A,#N/A,FALSE,"SumG";#N/A,#N/A,FALSE,"ElecG";#N/A,#N/A,FALSE,"MechG";#N/A,#N/A,FALSE,"GeotG";#N/A,#N/A,FALSE,"PrcsG";#N/A,#N/A,FALSE,"TunnG";#N/A,#N/A,FALSE,"CivlG";#N/A,#N/A,FALSE,"NtwkG";#N/A,#N/A,FALSE,"EstgG";#N/A,#N/A,FALSE,"PEngG"}</definedName>
    <definedName name="__ZA18" localSheetId="0" hidden="1">{#N/A,#N/A,FALSE,"SumG";#N/A,#N/A,FALSE,"ElecG";#N/A,#N/A,FALSE,"MechG";#N/A,#N/A,FALSE,"GeotG";#N/A,#N/A,FALSE,"PrcsG";#N/A,#N/A,FALSE,"TunnG";#N/A,#N/A,FALSE,"CivlG";#N/A,#N/A,FALSE,"NtwkG";#N/A,#N/A,FALSE,"EstgG";#N/A,#N/A,FALSE,"PEngG"}</definedName>
    <definedName name="__ZA19" localSheetId="0" hidden="1">{#N/A,#N/A,FALSE,"SumD";#N/A,#N/A,FALSE,"ElecD";#N/A,#N/A,FALSE,"MechD";#N/A,#N/A,FALSE,"GeotD";#N/A,#N/A,FALSE,"PrcsD";#N/A,#N/A,FALSE,"TunnD";#N/A,#N/A,FALSE,"CivlD";#N/A,#N/A,FALSE,"NtwkD";#N/A,#N/A,FALSE,"EstgD";#N/A,#N/A,FALSE,"PEngD"}</definedName>
    <definedName name="__ZA2" localSheetId="0" hidden="1">{#N/A,#N/A,FALSE,"SumD";#N/A,#N/A,FALSE,"ElecD";#N/A,#N/A,FALSE,"MechD";#N/A,#N/A,FALSE,"GeotD";#N/A,#N/A,FALSE,"PrcsD";#N/A,#N/A,FALSE,"TunnD";#N/A,#N/A,FALSE,"CivlD";#N/A,#N/A,FALSE,"NtwkD";#N/A,#N/A,FALSE,"EstgD";#N/A,#N/A,FALSE,"PEngD"}</definedName>
    <definedName name="__ZA20" localSheetId="0" hidden="1">{#N/A,#N/A,FALSE,"SumD";#N/A,#N/A,FALSE,"ElecD";#N/A,#N/A,FALSE,"MechD";#N/A,#N/A,FALSE,"GeotD";#N/A,#N/A,FALSE,"PrcsD";#N/A,#N/A,FALSE,"TunnD";#N/A,#N/A,FALSE,"CivlD";#N/A,#N/A,FALSE,"NtwkD";#N/A,#N/A,FALSE,"EstgD";#N/A,#N/A,FALSE,"PEngD"}</definedName>
    <definedName name="__ZA21" localSheetId="0" hidden="1">{#N/A,#N/A,FALSE,"SumG";#N/A,#N/A,FALSE,"ElecG";#N/A,#N/A,FALSE,"MechG";#N/A,#N/A,FALSE,"GeotG";#N/A,#N/A,FALSE,"PrcsG";#N/A,#N/A,FALSE,"TunnG";#N/A,#N/A,FALSE,"CivlG";#N/A,#N/A,FALSE,"NtwkG";#N/A,#N/A,FALSE,"EstgG";#N/A,#N/A,FALSE,"PEngG"}</definedName>
    <definedName name="__ZA22" localSheetId="0" hidden="1">{#N/A,#N/A,FALSE,"SumG";#N/A,#N/A,FALSE,"ElecG";#N/A,#N/A,FALSE,"MechG";#N/A,#N/A,FALSE,"GeotG";#N/A,#N/A,FALSE,"PrcsG";#N/A,#N/A,FALSE,"TunnG";#N/A,#N/A,FALSE,"CivlG";#N/A,#N/A,FALSE,"NtwkG";#N/A,#N/A,FALSE,"EstgG";#N/A,#N/A,FALSE,"PEngG"}</definedName>
    <definedName name="__ZA24" localSheetId="0" hidden="1">{#N/A,#N/A,FALSE,"SumG";#N/A,#N/A,FALSE,"ElecG";#N/A,#N/A,FALSE,"MechG";#N/A,#N/A,FALSE,"GeotG";#N/A,#N/A,FALSE,"PrcsG";#N/A,#N/A,FALSE,"TunnG";#N/A,#N/A,FALSE,"CivlG";#N/A,#N/A,FALSE,"NtwkG";#N/A,#N/A,FALSE,"EstgG";#N/A,#N/A,FALSE,"PEngG"}</definedName>
    <definedName name="__ZA25" localSheetId="0" hidden="1">{#N/A,#N/A,FALSE,"SumG";#N/A,#N/A,FALSE,"ElecG";#N/A,#N/A,FALSE,"MechG";#N/A,#N/A,FALSE,"GeotG";#N/A,#N/A,FALSE,"PrcsG";#N/A,#N/A,FALSE,"TunnG";#N/A,#N/A,FALSE,"CivlG";#N/A,#N/A,FALSE,"NtwkG";#N/A,#N/A,FALSE,"EstgG";#N/A,#N/A,FALSE,"PEngG"}</definedName>
    <definedName name="__ZA26" localSheetId="0" hidden="1">{#N/A,#N/A,FALSE,"SumD";#N/A,#N/A,FALSE,"ElecD";#N/A,#N/A,FALSE,"MechD";#N/A,#N/A,FALSE,"GeotD";#N/A,#N/A,FALSE,"PrcsD";#N/A,#N/A,FALSE,"TunnD";#N/A,#N/A,FALSE,"CivlD";#N/A,#N/A,FALSE,"NtwkD";#N/A,#N/A,FALSE,"EstgD";#N/A,#N/A,FALSE,"PEngD"}</definedName>
    <definedName name="__ZA28" localSheetId="0" hidden="1">{#N/A,#N/A,FALSE,"SumG";#N/A,#N/A,FALSE,"ElecG";#N/A,#N/A,FALSE,"MechG";#N/A,#N/A,FALSE,"GeotG";#N/A,#N/A,FALSE,"PrcsG";#N/A,#N/A,FALSE,"TunnG";#N/A,#N/A,FALSE,"CivlG";#N/A,#N/A,FALSE,"NtwkG";#N/A,#N/A,FALSE,"EstgG";#N/A,#N/A,FALSE,"PEngG"}</definedName>
    <definedName name="__ZA29" localSheetId="0" hidden="1">{#N/A,#N/A,FALSE,"SumD";#N/A,#N/A,FALSE,"ElecD";#N/A,#N/A,FALSE,"MechD";#N/A,#N/A,FALSE,"GeotD";#N/A,#N/A,FALSE,"PrcsD";#N/A,#N/A,FALSE,"TunnD";#N/A,#N/A,FALSE,"CivlD";#N/A,#N/A,FALSE,"NtwkD";#N/A,#N/A,FALSE,"EstgD";#N/A,#N/A,FALSE,"PEngD"}</definedName>
    <definedName name="__ZA3" localSheetId="0" hidden="1">{#N/A,#N/A,FALSE,"Summary";#N/A,#N/A,FALSE,"3TJ";#N/A,#N/A,FALSE,"3TN";#N/A,#N/A,FALSE,"3TP";#N/A,#N/A,FALSE,"3SJ";#N/A,#N/A,FALSE,"3CJ";#N/A,#N/A,FALSE,"3CN";#N/A,#N/A,FALSE,"3CP";#N/A,#N/A,FALSE,"3A"}</definedName>
    <definedName name="__ZA30" localSheetId="0" hidden="1">{#N/A,#N/A,FALSE,"SumD";#N/A,#N/A,FALSE,"ElecD";#N/A,#N/A,FALSE,"MechD";#N/A,#N/A,FALSE,"GeotD";#N/A,#N/A,FALSE,"PrcsD";#N/A,#N/A,FALSE,"TunnD";#N/A,#N/A,FALSE,"CivlD";#N/A,#N/A,FALSE,"NtwkD";#N/A,#N/A,FALSE,"EstgD";#N/A,#N/A,FALSE,"PEngD"}</definedName>
    <definedName name="__ZA31" localSheetId="0" hidden="1">{#N/A,#N/A,FALSE,"SumD";#N/A,#N/A,FALSE,"ElecD";#N/A,#N/A,FALSE,"MechD";#N/A,#N/A,FALSE,"GeotD";#N/A,#N/A,FALSE,"PrcsD";#N/A,#N/A,FALSE,"TunnD";#N/A,#N/A,FALSE,"CivlD";#N/A,#N/A,FALSE,"NtwkD";#N/A,#N/A,FALSE,"EstgD";#N/A,#N/A,FALSE,"PEngD"}</definedName>
    <definedName name="__ZA32" localSheetId="0" hidden="1">{#N/A,#N/A,FALSE,"SumD";#N/A,#N/A,FALSE,"ElecD";#N/A,#N/A,FALSE,"MechD";#N/A,#N/A,FALSE,"GeotD";#N/A,#N/A,FALSE,"PrcsD";#N/A,#N/A,FALSE,"TunnD";#N/A,#N/A,FALSE,"CivlD";#N/A,#N/A,FALSE,"NtwkD";#N/A,#N/A,FALSE,"EstgD";#N/A,#N/A,FALSE,"PEngD"}</definedName>
    <definedName name="__ZA33" localSheetId="0" hidden="1">{#N/A,#N/A,FALSE,"SumG";#N/A,#N/A,FALSE,"ElecG";#N/A,#N/A,FALSE,"MechG";#N/A,#N/A,FALSE,"GeotG";#N/A,#N/A,FALSE,"PrcsG";#N/A,#N/A,FALSE,"TunnG";#N/A,#N/A,FALSE,"CivlG";#N/A,#N/A,FALSE,"NtwkG";#N/A,#N/A,FALSE,"EstgG";#N/A,#N/A,FALSE,"PEngG"}</definedName>
    <definedName name="__ZA34" localSheetId="0" hidden="1">{#N/A,#N/A,FALSE,"SumD";#N/A,#N/A,FALSE,"ElecD";#N/A,#N/A,FALSE,"MechD";#N/A,#N/A,FALSE,"GeotD";#N/A,#N/A,FALSE,"PrcsD";#N/A,#N/A,FALSE,"TunnD";#N/A,#N/A,FALSE,"CivlD";#N/A,#N/A,FALSE,"NtwkD";#N/A,#N/A,FALSE,"EstgD";#N/A,#N/A,FALSE,"PEngD"}</definedName>
    <definedName name="__ZA35" localSheetId="0" hidden="1">{#N/A,#N/A,FALSE,"SumG";#N/A,#N/A,FALSE,"ElecG";#N/A,#N/A,FALSE,"MechG";#N/A,#N/A,FALSE,"GeotG";#N/A,#N/A,FALSE,"PrcsG";#N/A,#N/A,FALSE,"TunnG";#N/A,#N/A,FALSE,"CivlG";#N/A,#N/A,FALSE,"NtwkG";#N/A,#N/A,FALSE,"EstgG";#N/A,#N/A,FALSE,"PEngG"}</definedName>
    <definedName name="__ZA36" localSheetId="0" hidden="1">{"'Appendix 3 Currency'!$A$1:$U$96"}</definedName>
    <definedName name="__ZA37" localSheetId="0" hidden="1">{#N/A,#N/A,FALSE,"SumG";#N/A,#N/A,FALSE,"ElecG";#N/A,#N/A,FALSE,"MechG";#N/A,#N/A,FALSE,"GeotG";#N/A,#N/A,FALSE,"PrcsG";#N/A,#N/A,FALSE,"TunnG";#N/A,#N/A,FALSE,"CivlG";#N/A,#N/A,FALSE,"NtwkG";#N/A,#N/A,FALSE,"EstgG";#N/A,#N/A,FALSE,"PEngG"}</definedName>
    <definedName name="__ZA38" localSheetId="0" hidden="1">{#N/A,#N/A,FALSE,"SumG";#N/A,#N/A,FALSE,"ElecG";#N/A,#N/A,FALSE,"MechG";#N/A,#N/A,FALSE,"GeotG";#N/A,#N/A,FALSE,"PrcsG";#N/A,#N/A,FALSE,"TunnG";#N/A,#N/A,FALSE,"CivlG";#N/A,#N/A,FALSE,"NtwkG";#N/A,#N/A,FALSE,"EstgG";#N/A,#N/A,FALSE,"PEngG"}</definedName>
    <definedName name="__ZA39" localSheetId="0" hidden="1">{#N/A,#N/A,FALSE,"SumD";#N/A,#N/A,FALSE,"ElecD";#N/A,#N/A,FALSE,"MechD";#N/A,#N/A,FALSE,"GeotD";#N/A,#N/A,FALSE,"PrcsD";#N/A,#N/A,FALSE,"TunnD";#N/A,#N/A,FALSE,"CivlD";#N/A,#N/A,FALSE,"NtwkD";#N/A,#N/A,FALSE,"EstgD";#N/A,#N/A,FALSE,"PEngD"}</definedName>
    <definedName name="__ZA4" localSheetId="0" hidden="1">{#N/A,#N/A,FALSE,"Summary";#N/A,#N/A,FALSE,"3TJ";#N/A,#N/A,FALSE,"3TN";#N/A,#N/A,FALSE,"3TP";#N/A,#N/A,FALSE,"3SJ";#N/A,#N/A,FALSE,"3CJ";#N/A,#N/A,FALSE,"3CN";#N/A,#N/A,FALSE,"3CP";#N/A,#N/A,FALSE,"3A"}</definedName>
    <definedName name="__ZA40" localSheetId="0" hidden="1">{#N/A,#N/A,FALSE,"SumG";#N/A,#N/A,FALSE,"ElecG";#N/A,#N/A,FALSE,"MechG";#N/A,#N/A,FALSE,"GeotG";#N/A,#N/A,FALSE,"PrcsG";#N/A,#N/A,FALSE,"TunnG";#N/A,#N/A,FALSE,"CivlG";#N/A,#N/A,FALSE,"NtwkG";#N/A,#N/A,FALSE,"EstgG";#N/A,#N/A,FALSE,"PEngG"}</definedName>
    <definedName name="__ZA41" localSheetId="0" hidden="1">{#N/A,#N/A,FALSE,"SumG";#N/A,#N/A,FALSE,"ElecG";#N/A,#N/A,FALSE,"MechG";#N/A,#N/A,FALSE,"GeotG";#N/A,#N/A,FALSE,"PrcsG";#N/A,#N/A,FALSE,"TunnG";#N/A,#N/A,FALSE,"CivlG";#N/A,#N/A,FALSE,"NtwkG";#N/A,#N/A,FALSE,"EstgG";#N/A,#N/A,FALSE,"PEngG"}</definedName>
    <definedName name="__ZA42" localSheetId="0" hidden="1">{#N/A,#N/A,FALSE,"SumD";#N/A,#N/A,FALSE,"ElecD";#N/A,#N/A,FALSE,"MechD";#N/A,#N/A,FALSE,"GeotD";#N/A,#N/A,FALSE,"PrcsD";#N/A,#N/A,FALSE,"TunnD";#N/A,#N/A,FALSE,"CivlD";#N/A,#N/A,FALSE,"NtwkD";#N/A,#N/A,FALSE,"EstgD";#N/A,#N/A,FALSE,"PEngD"}</definedName>
    <definedName name="__ZA43" localSheetId="0" hidden="1">{#N/A,#N/A,FALSE,"SumG";#N/A,#N/A,FALSE,"ElecG";#N/A,#N/A,FALSE,"MechG";#N/A,#N/A,FALSE,"GeotG";#N/A,#N/A,FALSE,"PrcsG";#N/A,#N/A,FALSE,"TunnG";#N/A,#N/A,FALSE,"CivlG";#N/A,#N/A,FALSE,"NtwkG";#N/A,#N/A,FALSE,"EstgG";#N/A,#N/A,FALSE,"PEngG"}</definedName>
    <definedName name="__ZA44" localSheetId="0" hidden="1">{#N/A,#N/A,FALSE,"TELEFON"}</definedName>
    <definedName name="__ZA45" localSheetId="0" hidden="1">{#N/A,#N/A,FALSE,"SumD";#N/A,#N/A,FALSE,"ElecD";#N/A,#N/A,FALSE,"MechD";#N/A,#N/A,FALSE,"GeotD";#N/A,#N/A,FALSE,"PrcsD";#N/A,#N/A,FALSE,"TunnD";#N/A,#N/A,FALSE,"CivlD";#N/A,#N/A,FALSE,"NtwkD";#N/A,#N/A,FALSE,"EstgD";#N/A,#N/A,FALSE,"PEngD"}</definedName>
    <definedName name="__ZA46" localSheetId="0" hidden="1">{#N/A,#N/A,FALSE,"Summary";#N/A,#N/A,FALSE,"3TJ";#N/A,#N/A,FALSE,"3TN";#N/A,#N/A,FALSE,"3TP";#N/A,#N/A,FALSE,"3SJ";#N/A,#N/A,FALSE,"3CJ";#N/A,#N/A,FALSE,"3CN";#N/A,#N/A,FALSE,"3CP";#N/A,#N/A,FALSE,"3A"}</definedName>
    <definedName name="__ZA47" localSheetId="0" hidden="1">{#N/A,#N/A,FALSE,"SumG";#N/A,#N/A,FALSE,"ElecG";#N/A,#N/A,FALSE,"MechG";#N/A,#N/A,FALSE,"GeotG";#N/A,#N/A,FALSE,"PrcsG";#N/A,#N/A,FALSE,"TunnG";#N/A,#N/A,FALSE,"CivlG";#N/A,#N/A,FALSE,"NtwkG";#N/A,#N/A,FALSE,"EstgG";#N/A,#N/A,FALSE,"PEngG"}</definedName>
    <definedName name="__ZA48" localSheetId="0" hidden="1">{#N/A,#N/A,FALSE,"Pricing";#N/A,#N/A,FALSE,"Summary";#N/A,#N/A,FALSE,"CompProd";#N/A,#N/A,FALSE,"CompJobhrs";#N/A,#N/A,FALSE,"Escalation";#N/A,#N/A,FALSE,"Contingency";#N/A,#N/A,FALSE,"GM";#N/A,#N/A,FALSE,"CompWage";#N/A,#N/A,FALSE,"costSum"}</definedName>
    <definedName name="__ZA49" localSheetId="0" hidden="1">{#N/A,#N/A,FALSE,"SumD";#N/A,#N/A,FALSE,"ElecD";#N/A,#N/A,FALSE,"MechD";#N/A,#N/A,FALSE,"GeotD";#N/A,#N/A,FALSE,"PrcsD";#N/A,#N/A,FALSE,"TunnD";#N/A,#N/A,FALSE,"CivlD";#N/A,#N/A,FALSE,"NtwkD";#N/A,#N/A,FALSE,"EstgD";#N/A,#N/A,FALSE,"PEngD"}</definedName>
    <definedName name="__ZA5" localSheetId="0" hidden="1">{#N/A,#N/A,FALSE,"Summary";#N/A,#N/A,FALSE,"3TJ";#N/A,#N/A,FALSE,"3TN";#N/A,#N/A,FALSE,"3TP";#N/A,#N/A,FALSE,"3SJ";#N/A,#N/A,FALSE,"3CJ";#N/A,#N/A,FALSE,"3CN";#N/A,#N/A,FALSE,"3CP";#N/A,#N/A,FALSE,"3A"}</definedName>
    <definedName name="__ZA50" localSheetId="0" hidden="1">{#N/A,#N/A,FALSE,"SumG";#N/A,#N/A,FALSE,"ElecG";#N/A,#N/A,FALSE,"MechG";#N/A,#N/A,FALSE,"GeotG";#N/A,#N/A,FALSE,"PrcsG";#N/A,#N/A,FALSE,"TunnG";#N/A,#N/A,FALSE,"CivlG";#N/A,#N/A,FALSE,"NtwkG";#N/A,#N/A,FALSE,"EstgG";#N/A,#N/A,FALSE,"PEngG"}</definedName>
    <definedName name="__ZA51" localSheetId="0" hidden="1">{#N/A,#N/A,FALSE,"SumD";#N/A,#N/A,FALSE,"ElecD";#N/A,#N/A,FALSE,"MechD";#N/A,#N/A,FALSE,"GeotD";#N/A,#N/A,FALSE,"PrcsD";#N/A,#N/A,FALSE,"TunnD";#N/A,#N/A,FALSE,"CivlD";#N/A,#N/A,FALSE,"NtwkD";#N/A,#N/A,FALSE,"EstgD";#N/A,#N/A,FALSE,"PEngD"}</definedName>
    <definedName name="__ZA52" localSheetId="0" hidden="1">{"turbine",#N/A,FALSE,"Option"}</definedName>
    <definedName name="__ZA53" localSheetId="0" hidden="1">{#N/A,#N/A,TRUE,"arnitower";#N/A,#N/A,TRUE,"arnigarage "}</definedName>
    <definedName name="__ZA54" localSheetId="0" hidden="1">{#N/A,#N/A,FALSE,"SumG";#N/A,#N/A,FALSE,"ElecG";#N/A,#N/A,FALSE,"MechG";#N/A,#N/A,FALSE,"GeotG";#N/A,#N/A,FALSE,"PrcsG";#N/A,#N/A,FALSE,"TunnG";#N/A,#N/A,FALSE,"CivlG";#N/A,#N/A,FALSE,"NtwkG";#N/A,#N/A,FALSE,"EstgG";#N/A,#N/A,FALSE,"PEngG"}</definedName>
    <definedName name="__ZA55" localSheetId="0" hidden="1">{#N/A,#N/A,FALSE,"SumD";#N/A,#N/A,FALSE,"ElecD";#N/A,#N/A,FALSE,"MechD";#N/A,#N/A,FALSE,"GeotD";#N/A,#N/A,FALSE,"PrcsD";#N/A,#N/A,FALSE,"TunnD";#N/A,#N/A,FALSE,"CivlD";#N/A,#N/A,FALSE,"NtwkD";#N/A,#N/A,FALSE,"EstgD";#N/A,#N/A,FALSE,"PEngD"}</definedName>
    <definedName name="__ZA56" localSheetId="0" hidden="1">{#N/A,#N/A,FALSE,"Pricing";#N/A,#N/A,FALSE,"Summary";#N/A,#N/A,FALSE,"CompProd";#N/A,#N/A,FALSE,"CompJobhrs";#N/A,#N/A,FALSE,"Escalation";#N/A,#N/A,FALSE,"Contingency";#N/A,#N/A,FALSE,"GM";#N/A,#N/A,FALSE,"CompWage";#N/A,#N/A,FALSE,"costSum"}</definedName>
    <definedName name="__ZA57" localSheetId="0" hidden="1">{#N/A,#N/A,FALSE,"Summary";#N/A,#N/A,FALSE,"3TJ";#N/A,#N/A,FALSE,"3TN";#N/A,#N/A,FALSE,"3TP";#N/A,#N/A,FALSE,"3SJ";#N/A,#N/A,FALSE,"3CJ";#N/A,#N/A,FALSE,"3CN";#N/A,#N/A,FALSE,"3CP";#N/A,#N/A,FALSE,"3A"}</definedName>
    <definedName name="__ZA58" localSheetId="0" hidden="1">{#N/A,#N/A,FALSE,"COVER";#N/A,#N/A,FALSE,"RECAP";#N/A,#N/A,FALSE,"SANTA BARBARA NONMANUAL";#N/A,#N/A,FALSE,"CEQUIP";#N/A,#N/A,FALSE,"WRATE";#N/A,#N/A,FALSE,"INDIRECT";#N/A,#N/A,FALSE,"TRAIN";#N/A,#N/A,FALSE,"MANLOADED SCHEDULE"}</definedName>
    <definedName name="__ZA59" localSheetId="0" hidden="1">{#N/A,#N/A,FALSE,"TELEFON"}</definedName>
    <definedName name="__ZA6" localSheetId="0" hidden="1">{#N/A,#N/A,FALSE,"SumD";#N/A,#N/A,FALSE,"ElecD";#N/A,#N/A,FALSE,"MechD";#N/A,#N/A,FALSE,"GeotD";#N/A,#N/A,FALSE,"PrcsD";#N/A,#N/A,FALSE,"TunnD";#N/A,#N/A,FALSE,"CivlD";#N/A,#N/A,FALSE,"NtwkD";#N/A,#N/A,FALSE,"EstgD";#N/A,#N/A,FALSE,"PEngD"}</definedName>
    <definedName name="__ZA60" localSheetId="0" hidden="1">{#N/A,#N/A,FALSE,"TELEFON"}</definedName>
    <definedName name="__ZA61" localSheetId="0" hidden="1">{#N/A,#N/A,FALSE,"Q&amp;AE";#N/A,#N/A,FALSE,"Params";#N/A,#N/A,FALSE,"ReconE";#N/A,#N/A,FALSE,"CostCompE";#N/A,#N/A,FALSE,"SummaryE";#N/A,#N/A,FALSE,"Detail";#N/A,#N/A,FALSE,"PayItem"}</definedName>
    <definedName name="__ZA62" localSheetId="0" hidden="1">{"DBANK",#N/A,FALSE,"PriceE";"CKTS",#N/A,FALSE,"PriceE"}</definedName>
    <definedName name="__ZA63" localSheetId="0" hidden="1">{#N/A,#N/A,FALSE,"WBS 1.06";#N/A,#N/A,FALSE,"WBS 1.14";#N/A,#N/A,FALSE,"WBS 1.17";#N/A,#N/A,FALSE,"WBS 1.18"}</definedName>
    <definedName name="__ZA64" localSheetId="0" hidden="1">{#N/A,#N/A,FALSE,"ProjInfo";#N/A,#N/A,FALSE,"Params";#N/A,#N/A,FALSE,"Q&amp;AE";#N/A,#N/A,FALSE,"CostCompE";#N/A,#N/A,FALSE,"SummaryE";#N/A,#N/A,FALSE,"PayItem";#N/A,#N/A,FALSE,"Detail";#N/A,#N/A,FALSE,"ReconE"}</definedName>
    <definedName name="__ZA65" localSheetId="0" hidden="1">{"FUEL OIL",#N/A,FALSE,"Option"}</definedName>
    <definedName name="__ZA66" localSheetId="0" hidden="1">{#N/A,#N/A,FALSE,"SumD";#N/A,#N/A,FALSE,"ElecD";#N/A,#N/A,FALSE,"MechD";#N/A,#N/A,FALSE,"GeotD";#N/A,#N/A,FALSE,"PrcsD";#N/A,#N/A,FALSE,"TunnD";#N/A,#N/A,FALSE,"CivlD";#N/A,#N/A,FALSE,"NtwkD";#N/A,#N/A,FALSE,"EstgD";#N/A,#N/A,FALSE,"PEngD"}</definedName>
    <definedName name="__ZA67" localSheetId="0" hidden="1">{#N/A,#N/A,FALSE,"SumG";#N/A,#N/A,FALSE,"ElecG";#N/A,#N/A,FALSE,"MechG";#N/A,#N/A,FALSE,"GeotG";#N/A,#N/A,FALSE,"PrcsG";#N/A,#N/A,FALSE,"TunnG";#N/A,#N/A,FALSE,"CivlG";#N/A,#N/A,FALSE,"NtwkG";#N/A,#N/A,FALSE,"EstgG";#N/A,#N/A,FALSE,"PEngG"}</definedName>
    <definedName name="__ZA68" localSheetId="0" hidden="1">{"pumps",#N/A,FALSE,"Option"}</definedName>
    <definedName name="__ZA69" localSheetId="0" hidden="1">{"turbine",#N/A,FALSE,"Option"}</definedName>
    <definedName name="__ZA70" localSheetId="0" hidden="1">{#N/A,#N/A,TRUE,"arnitower";#N/A,#N/A,TRUE,"arnigarage "}</definedName>
    <definedName name="__ZA71" localSheetId="0" hidden="1">{"WESTINGHOUSE",#N/A,FALSE,"Option"}</definedName>
    <definedName name="__ZA72" localSheetId="0" hidden="1">{#N/A,#N/A,FALSE,"SumD";#N/A,#N/A,FALSE,"ElecD";#N/A,#N/A,FALSE,"MechD";#N/A,#N/A,FALSE,"GeotD";#N/A,#N/A,FALSE,"PrcsD";#N/A,#N/A,FALSE,"TunnD";#N/A,#N/A,FALSE,"CivlD";#N/A,#N/A,FALSE,"NtwkD";#N/A,#N/A,FALSE,"EstgD";#N/A,#N/A,FALSE,"PEngD"}</definedName>
    <definedName name="__ZA73" localSheetId="0" hidden="1">{#N/A,#N/A,FALSE,"SumD";#N/A,#N/A,FALSE,"ElecD";#N/A,#N/A,FALSE,"MechD";#N/A,#N/A,FALSE,"GeotD";#N/A,#N/A,FALSE,"PrcsD";#N/A,#N/A,FALSE,"TunnD";#N/A,#N/A,FALSE,"CivlD";#N/A,#N/A,FALSE,"NtwkD";#N/A,#N/A,FALSE,"EstgD";#N/A,#N/A,FALSE,"PEngD"}</definedName>
    <definedName name="__ZA74" localSheetId="0" hidden="1">{#N/A,#N/A,FALSE,"SumG";#N/A,#N/A,FALSE,"ElecG";#N/A,#N/A,FALSE,"MechG";#N/A,#N/A,FALSE,"GeotG";#N/A,#N/A,FALSE,"PrcsG";#N/A,#N/A,FALSE,"TunnG";#N/A,#N/A,FALSE,"CivlG";#N/A,#N/A,FALSE,"NtwkG";#N/A,#N/A,FALSE,"EstgG";#N/A,#N/A,FALSE,"PEngG"}</definedName>
    <definedName name="__ZA75" localSheetId="0" hidden="1">{#N/A,#N/A,FALSE,"SumD";#N/A,#N/A,FALSE,"ElecD";#N/A,#N/A,FALSE,"MechD";#N/A,#N/A,FALSE,"GeotD";#N/A,#N/A,FALSE,"PrcsD";#N/A,#N/A,FALSE,"TunnD";#N/A,#N/A,FALSE,"CivlD";#N/A,#N/A,FALSE,"NtwkD";#N/A,#N/A,FALSE,"EstgD";#N/A,#N/A,FALSE,"PEngD"}</definedName>
    <definedName name="__ZA8" localSheetId="0" hidden="1">{#N/A,#N/A,FALSE,"SumD";#N/A,#N/A,FALSE,"ElecD";#N/A,#N/A,FALSE,"MechD";#N/A,#N/A,FALSE,"GeotD";#N/A,#N/A,FALSE,"PrcsD";#N/A,#N/A,FALSE,"TunnD";#N/A,#N/A,FALSE,"CivlD";#N/A,#N/A,FALSE,"NtwkD";#N/A,#N/A,FALSE,"EstgD";#N/A,#N/A,FALSE,"PEngD"}</definedName>
    <definedName name="__ZA9" localSheetId="0" hidden="1">{#N/A,#N/A,FALSE,"Summary";#N/A,#N/A,FALSE,"3TJ";#N/A,#N/A,FALSE,"3TN";#N/A,#N/A,FALSE,"3TP";#N/A,#N/A,FALSE,"3SJ";#N/A,#N/A,FALSE,"3CJ";#N/A,#N/A,FALSE,"3CN";#N/A,#N/A,FALSE,"3CP";#N/A,#N/A,FALSE,"3A"}</definedName>
    <definedName name="__ZATEST" localSheetId="0" hidden="1">{#N/A,#N/A,FALSE,"Pricing";#N/A,#N/A,FALSE,"Summary";#N/A,#N/A,FALSE,"CompProd";#N/A,#N/A,FALSE,"CompJobhrs";#N/A,#N/A,FALSE,"Escalation";#N/A,#N/A,FALSE,"Contingency";#N/A,#N/A,FALSE,"GM";#N/A,#N/A,FALSE,"CompWage";#N/A,#N/A,FALSE,"costSum"}</definedName>
    <definedName name="__ZAVARIATION" localSheetId="0" hidden="1">{#N/A,#N/A,FALSE,"SumD";#N/A,#N/A,FALSE,"ElecD";#N/A,#N/A,FALSE,"MechD";#N/A,#N/A,FALSE,"GeotD";#N/A,#N/A,FALSE,"PrcsD";#N/A,#N/A,FALSE,"TunnD";#N/A,#N/A,FALSE,"CivlD";#N/A,#N/A,FALSE,"NtwkD";#N/A,#N/A,FALSE,"EstgD";#N/A,#N/A,FALSE,"PEngD"}</definedName>
    <definedName name="_a2" localSheetId="0" hidden="1">{#N/A,#N/A,FALSE,"Hip.Bas";#N/A,#N/A,FALSE,"ventas";#N/A,#N/A,FALSE,"ingre-Año";#N/A,#N/A,FALSE,"ventas-Año";#N/A,#N/A,FALSE,"Costepro";#N/A,#N/A,FALSE,"inversion";#N/A,#N/A,FALSE,"personal";#N/A,#N/A,FALSE,"Gastos-V";#N/A,#N/A,FALSE,"Circulante";#N/A,#N/A,FALSE,"CONSOLI";#N/A,#N/A,FALSE,"Es-Fin";#N/A,#N/A,FALSE,"Margen-P"}</definedName>
    <definedName name="_a3" localSheetId="0" hidden="1">{#N/A,#N/A,FALSE,"Hip.Bas";#N/A,#N/A,FALSE,"ventas";#N/A,#N/A,FALSE,"ingre-Año";#N/A,#N/A,FALSE,"ventas-Año";#N/A,#N/A,FALSE,"Costepro";#N/A,#N/A,FALSE,"inversion";#N/A,#N/A,FALSE,"personal";#N/A,#N/A,FALSE,"Gastos-V";#N/A,#N/A,FALSE,"Circulante";#N/A,#N/A,FALSE,"CONSOLI";#N/A,#N/A,FALSE,"Es-Fin";#N/A,#N/A,FALSE,"Margen-P"}</definedName>
    <definedName name="_aa2" localSheetId="0" hidden="1">{#N/A,#N/A,FALSE,"Hip.Bas";#N/A,#N/A,FALSE,"ventas";#N/A,#N/A,FALSE,"ingre-Año";#N/A,#N/A,FALSE,"ventas-Año";#N/A,#N/A,FALSE,"Costepro";#N/A,#N/A,FALSE,"inversion";#N/A,#N/A,FALSE,"personal";#N/A,#N/A,FALSE,"Gastos-V";#N/A,#N/A,FALSE,"Circulante";#N/A,#N/A,FALSE,"CONSOLI";#N/A,#N/A,FALSE,"Es-Fin";#N/A,#N/A,FALSE,"Margen-P"}</definedName>
    <definedName name="_aa3" localSheetId="0" hidden="1">{#N/A,#N/A,FALSE,"Hip.Bas";#N/A,#N/A,FALSE,"ventas";#N/A,#N/A,FALSE,"ingre-Año";#N/A,#N/A,FALSE,"ventas-Año";#N/A,#N/A,FALSE,"Costepro";#N/A,#N/A,FALSE,"inversion";#N/A,#N/A,FALSE,"personal";#N/A,#N/A,FALSE,"Gastos-V";#N/A,#N/A,FALSE,"Circulante";#N/A,#N/A,FALSE,"CONSOLI";#N/A,#N/A,FALSE,"Es-Fin";#N/A,#N/A,FALSE,"Margen-P"}</definedName>
    <definedName name="_aa4" localSheetId="0" hidden="1">{#N/A,#N/A,FALSE,"Hip.Bas";#N/A,#N/A,FALSE,"ventas";#N/A,#N/A,FALSE,"ingre-Año";#N/A,#N/A,FALSE,"ventas-Año";#N/A,#N/A,FALSE,"Costepro";#N/A,#N/A,FALSE,"inversion";#N/A,#N/A,FALSE,"personal";#N/A,#N/A,FALSE,"Gastos-V";#N/A,#N/A,FALSE,"Circulante";#N/A,#N/A,FALSE,"CONSOLI";#N/A,#N/A,FALSE,"Es-Fin";#N/A,#N/A,FALSE,"Margen-P"}</definedName>
    <definedName name="_aa5" localSheetId="0" hidden="1">{#N/A,#N/A,FALSE,"Hip.Bas";#N/A,#N/A,FALSE,"ventas";#N/A,#N/A,FALSE,"ingre-Año";#N/A,#N/A,FALSE,"ventas-Año";#N/A,#N/A,FALSE,"Costepro";#N/A,#N/A,FALSE,"inversion";#N/A,#N/A,FALSE,"personal";#N/A,#N/A,FALSE,"Gastos-V";#N/A,#N/A,FALSE,"Circulante";#N/A,#N/A,FALSE,"CONSOLI";#N/A,#N/A,FALSE,"Es-Fin";#N/A,#N/A,FALSE,"Margen-P"}</definedName>
    <definedName name="_aa8" localSheetId="0" hidden="1">{#N/A,#N/A,FALSE,"Hip.Bas";#N/A,#N/A,FALSE,"ventas";#N/A,#N/A,FALSE,"ingre-Año";#N/A,#N/A,FALSE,"ventas-Año";#N/A,#N/A,FALSE,"Costepro";#N/A,#N/A,FALSE,"inversion";#N/A,#N/A,FALSE,"personal";#N/A,#N/A,FALSE,"Gastos-V";#N/A,#N/A,FALSE,"Circulante";#N/A,#N/A,FALSE,"CONSOLI";#N/A,#N/A,FALSE,"Es-Fin";#N/A,#N/A,FALSE,"Margen-P"}</definedName>
    <definedName name="_ab1" localSheetId="0" hidden="1">{#N/A,#N/A,FALSE,"SumD";#N/A,#N/A,FALSE,"ElecD";#N/A,#N/A,FALSE,"MechD";#N/A,#N/A,FALSE,"GeotD";#N/A,#N/A,FALSE,"PrcsD";#N/A,#N/A,FALSE,"TunnD";#N/A,#N/A,FALSE,"CivlD";#N/A,#N/A,FALSE,"NtwkD";#N/A,#N/A,FALSE,"EstgD";#N/A,#N/A,FALSE,"PEngD"}</definedName>
    <definedName name="_ag1" localSheetId="0" hidden="1">'Смета (ДГП сниж)(АНТ)'!_ag1</definedName>
    <definedName name="_AS1" localSheetId="0" hidden="1">{#N/A,#N/A,FALSE,"müş_iç_ihz";#N/A,#N/A,FALSE,"müş_iç_er";#N/A,#N/A,FALSE,"müş_iç_tut"}</definedName>
    <definedName name="_as2" localSheetId="0" hidden="1">{#N/A,#N/A,FALSE,"SumD";#N/A,#N/A,FALSE,"ElecD";#N/A,#N/A,FALSE,"MechD";#N/A,#N/A,FALSE,"GeotD";#N/A,#N/A,FALSE,"PrcsD";#N/A,#N/A,FALSE,"TunnD";#N/A,#N/A,FALSE,"CivlD";#N/A,#N/A,FALSE,"NtwkD";#N/A,#N/A,FALSE,"EstgD";#N/A,#N/A,FALSE,"PEngD"}</definedName>
    <definedName name="_b2" localSheetId="0" hidden="1">{#N/A,#N/A,FALSE,"Hip.Bas";#N/A,#N/A,FALSE,"ventas";#N/A,#N/A,FALSE,"ingre-Año";#N/A,#N/A,FALSE,"ventas-Año";#N/A,#N/A,FALSE,"Costepro";#N/A,#N/A,FALSE,"inversion";#N/A,#N/A,FALSE,"personal";#N/A,#N/A,FALSE,"Gastos-V";#N/A,#N/A,FALSE,"Circulante";#N/A,#N/A,FALSE,"CONSOLI";#N/A,#N/A,FALSE,"Es-Fin";#N/A,#N/A,FALSE,"Margen-P"}</definedName>
    <definedName name="_bb2" localSheetId="0" hidden="1">{#N/A,#N/A,FALSE,"Hip.Bas";#N/A,#N/A,FALSE,"ventas";#N/A,#N/A,FALSE,"ingre-Año";#N/A,#N/A,FALSE,"ventas-Año";#N/A,#N/A,FALSE,"Costepro";#N/A,#N/A,FALSE,"inversion";#N/A,#N/A,FALSE,"personal";#N/A,#N/A,FALSE,"Gastos-V";#N/A,#N/A,FALSE,"Circulante";#N/A,#N/A,FALSE,"CONSOLI";#N/A,#N/A,FALSE,"Es-Fin";#N/A,#N/A,FALSE,"Margen-P"}</definedName>
    <definedName name="_bb3" localSheetId="0" hidden="1">{#N/A,#N/A,FALSE,"Hip.Bas";#N/A,#N/A,FALSE,"ventas";#N/A,#N/A,FALSE,"ingre-Año";#N/A,#N/A,FALSE,"ventas-Año";#N/A,#N/A,FALSE,"Costepro";#N/A,#N/A,FALSE,"inversion";#N/A,#N/A,FALSE,"personal";#N/A,#N/A,FALSE,"Gastos-V";#N/A,#N/A,FALSE,"Circulante";#N/A,#N/A,FALSE,"CONSOLI";#N/A,#N/A,FALSE,"Es-Fin";#N/A,#N/A,FALSE,"Margen-P"}</definedName>
    <definedName name="_blk3" localSheetId="0" hidden="1">{"sheet1",#N/A,FALSE,"easheet";"sheet2a",#N/A,FALSE,"easheet";"sheet2b",#N/A,FALSE,"easheet";"sheet3",#N/A,FALSE,"easheet"}</definedName>
    <definedName name="_cc2" localSheetId="0" hidden="1">{#N/A,#N/A,FALSE,"Hip.Bas";#N/A,#N/A,FALSE,"ventas";#N/A,#N/A,FALSE,"ingre-Año";#N/A,#N/A,FALSE,"ventas-Año";#N/A,#N/A,FALSE,"Costepro";#N/A,#N/A,FALSE,"inversion";#N/A,#N/A,FALSE,"personal";#N/A,#N/A,FALSE,"Gastos-V";#N/A,#N/A,FALSE,"Circulante";#N/A,#N/A,FALSE,"CONSOLI";#N/A,#N/A,FALSE,"Es-Fin";#N/A,#N/A,FALSE,"Margen-P"}</definedName>
    <definedName name="_cc3" localSheetId="0" hidden="1">{#N/A,#N/A,FALSE,"Hip.Bas";#N/A,#N/A,FALSE,"ventas";#N/A,#N/A,FALSE,"ingre-Año";#N/A,#N/A,FALSE,"ventas-Año";#N/A,#N/A,FALSE,"Costepro";#N/A,#N/A,FALSE,"inversion";#N/A,#N/A,FALSE,"personal";#N/A,#N/A,FALSE,"Gastos-V";#N/A,#N/A,FALSE,"Circulante";#N/A,#N/A,FALSE,"CONSOLI";#N/A,#N/A,FALSE,"Es-Fin";#N/A,#N/A,FALSE,"Margen-P"}</definedName>
    <definedName name="_ccr1" localSheetId="0" hidden="1">{#N/A,#N/A,TRUE,"Cover";#N/A,#N/A,TRUE,"Conts";#N/A,#N/A,TRUE,"VOS";#N/A,#N/A,TRUE,"Warrington";#N/A,#N/A,TRUE,"Widnes"}</definedName>
    <definedName name="_g2" localSheetId="0" hidden="1">{#N/A,#N/A,FALSE,"передел"}</definedName>
    <definedName name="_hk4645" localSheetId="0" hidden="1">{#N/A,#N/A,FALSE,"ihz. icmal";#N/A,#N/A,FALSE,"avans";#N/A,#N/A,FALSE,"mal_FF_icm";#N/A,#N/A,FALSE,"fat_ihz";#N/A,#N/A,FALSE,"söz_fiy_fark";#N/A,#N/A,FALSE,"kap2"}</definedName>
    <definedName name="_llc2" localSheetId="0" hidden="1">{"konoplin - Личное представление",#N/A,TRUE,"ФинПлан_1кв";"konoplin - Личное представление",#N/A,TRUE,"ФинПлан_2кв"}</definedName>
    <definedName name="_mal2" localSheetId="0" hidden="1">{"'KABA MALZEME'!$B$5:$G$101","'KABA MALZEME'!$B$5:$G$101"}</definedName>
    <definedName name="_n76"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_old2" localSheetId="0" hidden="1">{"'Sheet1'!$A$1:$X$25"}</definedName>
    <definedName name="_old3" localSheetId="0" hidden="1">{#N/A,#N/A,FALSE,"Summary";#N/A,#N/A,FALSE,"3TJ";#N/A,#N/A,FALSE,"3TN";#N/A,#N/A,FALSE,"3TP";#N/A,#N/A,FALSE,"3SJ";#N/A,#N/A,FALSE,"3CJ";#N/A,#N/A,FALSE,"3CN";#N/A,#N/A,FALSE,"3CP";#N/A,#N/A,FALSE,"3A"}</definedName>
    <definedName name="_old5" localSheetId="0" hidden="1">{#N/A,#N/A,FALSE,"Summary";#N/A,#N/A,FALSE,"3TJ";#N/A,#N/A,FALSE,"3TN";#N/A,#N/A,FALSE,"3TP";#N/A,#N/A,FALSE,"3SJ";#N/A,#N/A,FALSE,"3CJ";#N/A,#N/A,FALSE,"3CN";#N/A,#N/A,FALSE,"3CP";#N/A,#N/A,FALSE,"3A"}</definedName>
    <definedName name="_old7" localSheetId="0" hidden="1">{#N/A,#N/A,FALSE,"Summary";#N/A,#N/A,FALSE,"3TJ";#N/A,#N/A,FALSE,"3TN";#N/A,#N/A,FALSE,"3TP";#N/A,#N/A,FALSE,"3SJ";#N/A,#N/A,FALSE,"3CJ";#N/A,#N/A,FALSE,"3CN";#N/A,#N/A,FALSE,"3CP";#N/A,#N/A,FALSE,"3A"}</definedName>
    <definedName name="_OSM2" localSheetId="0" hidden="1">{#N/A,#N/A,FALSE,"TELEFON"}</definedName>
    <definedName name="_rl2" localSheetId="0"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_rwb2" localSheetId="0" hidden="1">{#N/A,#N/A,FALSE,"Aging Summary";#N/A,#N/A,FALSE,"Ratio Analysis";#N/A,#N/A,FALSE,"Test 120 Day Accts";#N/A,#N/A,FALSE,"Tickmarks"}</definedName>
    <definedName name="_rwn1" localSheetId="0" hidden="1">{#N/A,#N/A,FALSE,"Aging Summary";#N/A,#N/A,FALSE,"Ratio Analysis";#N/A,#N/A,FALSE,"Test 120 Day Accts";#N/A,#N/A,FALSE,"Tickmarks"}</definedName>
    <definedName name="_rwn10" localSheetId="0" hidden="1">{#N/A,#N/A,FALSE,"Aging Summary";#N/A,#N/A,FALSE,"Ratio Analysis";#N/A,#N/A,FALSE,"Test 120 Day Accts";#N/A,#N/A,FALSE,"Tickmarks"}</definedName>
    <definedName name="_rwn3" localSheetId="0" hidden="1">{"assets",#N/A,FALSE,"historicBS";"liab",#N/A,FALSE,"historicBS";"is",#N/A,FALSE,"historicIS";"ratios",#N/A,FALSE,"ratios"}</definedName>
    <definedName name="_rwn4" localSheetId="0" hidden="1">{"assets",#N/A,FALSE,"historicBS";"liab",#N/A,FALSE,"historicBS";"is",#N/A,FALSE,"historicIS";"ratios",#N/A,FALSE,"ratios"}</definedName>
    <definedName name="_rwn5" localSheetId="0" hidden="1">{"glcbs",#N/A,FALSE,"GLCBS";"glccsbs",#N/A,FALSE,"GLCCSBS";"glcis",#N/A,FALSE,"GLCIS";"glccsis",#N/A,FALSE,"GLCCSIS";"glcrat1",#N/A,FALSE,"GLC-ratios1"}</definedName>
    <definedName name="_rwn6" localSheetId="0" hidden="1">{"glc1",#N/A,FALSE,"GLC";"glc2",#N/A,FALSE,"GLC";"glc3",#N/A,FALSE,"GLC";"glc4",#N/A,FALSE,"GLC";"glc5",#N/A,FALSE,"GLC"}</definedName>
    <definedName name="_rwn7" localSheetId="0"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_rwn8" localSheetId="0" hidden="1">{"glc1",#N/A,FALSE,"GLC";"glc2",#N/A,FALSE,"GLC";"glc3",#N/A,FALSE,"GLC";"glc4",#N/A,FALSE,"GLC";"glc5",#N/A,FALSE,"GLC"}</definedName>
    <definedName name="_rwn9" localSheetId="0"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_sss3" localSheetId="0" hidden="1">{#N/A,#N/A,FALSE,"ihz. icmal";#N/A,#N/A,FALSE,"avans";#N/A,#N/A,FALSE,"mal_FF_icm";#N/A,#N/A,FALSE,"fat_ihz";#N/A,#N/A,FALSE,"söz_fiy_fark";#N/A,#N/A,FALSE,"kap2"}</definedName>
    <definedName name="_T2" localSheetId="0" hidden="1">{#N/A,#N/A,FALSE,"단축1";#N/A,#N/A,FALSE,"단축2";#N/A,#N/A,FALSE,"단축3";#N/A,#N/A,FALSE,"장축";#N/A,#N/A,FALSE,"4WD"}</definedName>
    <definedName name="_ttt1" localSheetId="0"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_w1" localSheetId="0" hidden="1">{"DELIV.",#N/A,FALSE,"comp";"INV",#N/A,FALSE,"comp"}</definedName>
    <definedName name="_wrn2" localSheetId="0"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wrn3" localSheetId="0"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x1" localSheetId="0" hidden="1">'Смета (ДГП сниж)(АНТ)'!_x1</definedName>
    <definedName name="a" localSheetId="0" hidden="1">{#N/A,#N/A,TRUE,"Cover";#N/A,#N/A,TRUE,"Conts";#N/A,#N/A,TRUE,"VOS";#N/A,#N/A,TRUE,"Warrington";#N/A,#N/A,TRUE,"Widnes"}</definedName>
    <definedName name="A1_00근거" localSheetId="0" hidden="1">{#N/A,#N/A,FALSE,"단축1";#N/A,#N/A,FALSE,"단축2";#N/A,#N/A,FALSE,"단축3";#N/A,#N/A,FALSE,"장축";#N/A,#N/A,FALSE,"4WD"}</definedName>
    <definedName name="AA" localSheetId="0"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aaa0" localSheetId="0" hidden="1">{#N/A,#N/A,FALSE,"Aging Summary";#N/A,#N/A,FALSE,"Ratio Analysis";#N/A,#N/A,FALSE,"Test 120 Day Accts";#N/A,#N/A,FALSE,"Tickmarks"}</definedName>
    <definedName name="aaaa" localSheetId="0" hidden="1">{"suhaznesi1icmal",#N/A,FALSE,"shicm";"suhaznesi2icmal",#N/A,FALSE,"shicm";"suhaznesi3icmal",#N/A,FALSE,"shicm"}</definedName>
    <definedName name="aaaaaa" localSheetId="0"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aaaaaaaa"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AAAAAAAAA" localSheetId="0" hidden="1">{#N/A,#N/A,FALSE,"sıh_iç_ihz";#N/A,#N/A,FALSE,"sıh_iç_er";#N/A,#N/A,FALSE,"sıh_iç_tut"}</definedName>
    <definedName name="aaea"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ab" localSheetId="0" hidden="1">{#N/A,#N/A,TRUE,"COVER";#N/A,#N/A,TRUE,"DETAILS";#N/A,#N/A,TRUE,"SUMMARY";#N/A,#N/A,TRUE,"EXP MON";#N/A,#N/A,TRUE,"APPENDIX A";#N/A,#N/A,TRUE,"APPENDIX B";#N/A,#N/A,TRUE,"APPENDIX C";#N/A,#N/A,TRUE,"APPENDIX D";#N/A,#N/A,TRUE,"APPENDIX E";#N/A,#N/A,TRUE,"APPENDIX F";#N/A,#N/A,TRUE,"APPENDIX G"}</definedName>
    <definedName name="ABABA" localSheetId="0"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ABADB" localSheetId="0" hidden="1">{#N/A,#N/A,FALSE,"TELEFON"}</definedName>
    <definedName name="abc" localSheetId="0" hidden="1">{#N/A,#N/A,FALSE,"Leasing 6A"}</definedName>
    <definedName name="abd" localSheetId="0" hidden="1">{#N/A,#N/A,FALSE,"Leasing 6A"}</definedName>
    <definedName name="ac" localSheetId="0" hidden="1">{#N/A,#N/A,FALSE,"SumD";#N/A,#N/A,FALSE,"ElecD";#N/A,#N/A,FALSE,"MechD";#N/A,#N/A,FALSE,"GeotD";#N/A,#N/A,FALSE,"PrcsD";#N/A,#N/A,FALSE,"TunnD";#N/A,#N/A,FALSE,"CivlD";#N/A,#N/A,FALSE,"NtwkD";#N/A,#N/A,FALSE,"EstgD";#N/A,#N/A,FALSE,"PEngD"}</definedName>
    <definedName name="acd" localSheetId="0" hidden="1">{#N/A,#N/A,TRUE,"Prog. Overview Strategic Input";#N/A,#N/A,TRUE,"Program Overview Financials";#N/A,#N/A,TRUE,"Technology Summary Input";#N/A,#N/A,TRUE,"Mkt &amp; Sales Summary Input";#N/A,#N/A,TRUE,"Delivery Summary Input";#N/A,#N/A,TRUE,"Revenue Assump Input";#N/A,#N/A,TRUE,"Financial Summary"}</definedName>
    <definedName name="adad" localSheetId="0" hidden="1">{#N/A,#N/A,FALSE,"SumD";#N/A,#N/A,FALSE,"ElecD";#N/A,#N/A,FALSE,"MechD";#N/A,#N/A,FALSE,"GeotD";#N/A,#N/A,FALSE,"PrcsD";#N/A,#N/A,FALSE,"TunnD";#N/A,#N/A,FALSE,"CivlD";#N/A,#N/A,FALSE,"NtwkD";#N/A,#N/A,FALSE,"EstgD";#N/A,#N/A,FALSE,"PEngD"}</definedName>
    <definedName name="ADAFQA" localSheetId="0" hidden="1">{"sheet1",#N/A,FALSE,"easheet";"sheet2a",#N/A,FALSE,"easheet";"sheet2b",#N/A,FALSE,"easheet";"sheet3",#N/A,FALSE,"easheet"}</definedName>
    <definedName name="ADBA" localSheetId="0" hidden="1">{#N/A,#N/A,FALSE,"müş_iç_ihz";#N/A,#N/A,FALSE,"müş_iç_er";#N/A,#N/A,FALSE,"müş_iç_tut"}</definedName>
    <definedName name="adem" localSheetId="0" hidden="1">{#N/A,#N/A,FALSE,"müş_iç_ihz";#N/A,#N/A,FALSE,"müş_iç_er";#N/A,#N/A,FALSE,"müş_iç_tut"}</definedName>
    <definedName name="adf" localSheetId="0" hidden="1">{#N/A,#N/A,FALSE,"HAB1CO";#N/A,#N/A,FALSE,"HAB2CO";#N/A,#N/A,FALSE,"HAB3BO";#N/A,#N/A,FALSE,"HAB4BO";#N/A,#N/A,FALSE,"HAB5BO";#N/A,#N/A,FALSE,"HAB6BK";#N/A,#N/A,FALSE,"HAB7CK";#N/A,#N/A,FALSE,"HAB8CO";#N/A,#N/A,FALSE,"HAC1CO";#N/A,#N/A,FALSE,"HAC2CO";#N/A,#N/A,FALSE,"HAC3CK";#N/A,#N/A,FALSE,"HAC4CO";#N/A,#N/A,FALSE,"HAC5CO";#N/A,#N/A,FALSE,"HAC6CO";#N/A,#N/A,FALSE,"HAC7CO";#N/A,#N/A,FALSE,"HAC8CK";#N/A,#N/A,FALSE,"HAG4BO";#N/A,#N/A,FALSE,"HAG5BK";#N/A,#N/A,FALSE,"HAI1CO";#N/A,#N/A,FALSE,"HAI2CO";#N/A,#N/A,FALSE,"HAI3BO";#N/A,#N/A,FALSE,"HAI4BO";#N/A,#N/A,FALSE,"HAI5CK";#N/A,#N/A,FALSE,"HAI6CO";#N/A,#N/A,FALSE,"ÝCMAL"}</definedName>
    <definedName name="adsf" localSheetId="0"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ae" localSheetId="0" hidden="1">{#VALUE!,#N/A,FALSE,0;#N/A,#N/A,FALSE,0;#N/A,#N/A,FALSE,0;#N/A,#N/A,FALSE,0;#N/A,#N/A,FALSE,0;#N/A,#N/A,FALSE,0;#N/A,#N/A,FALSE,0;#N/A,#N/A,FALSE,0;#N/A,#N/A,FALSE,0;#N/A,#N/A,FALSE,0;#N/A,#N/A,FALSE,0;#N/A,#N/A,FALSE,0}</definedName>
    <definedName name="afAF" localSheetId="0"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afSF" localSheetId="0" hidden="1">{#N/A,#N/A,FALSE,"Leasing 6A"}</definedName>
    <definedName name="ağaçlandırma" localSheetId="0" hidden="1">{#N/A,#N/A,FALSE,"DIZIPUSU.XLS";#N/A,#N/A,FALSE,"2SAYFA.XLS";#N/A,#N/A,FALSE,"ODECET.XLS";#N/A,#N/A,FALSE,"MAFIFAIC.XLS";#N/A,#N/A,FALSE,"ICMAL.XLS";#N/A,#N/A,FALSE,"TOPRAK.XLS";#N/A,#N/A,FALSE,"SANAT.XLS";#N/A,#N/A,FALSE,"USTYAPI.XLS";#N/A,#N/A,FALSE,"CESITLI.XLS";#N/A,#N/A,FALSE,"IHZARAT.XLS";#N/A,#N/A,FALSE,"ODEDIL.XLS";#N/A,#N/A,FALSE,"YESDEF1.XLS";#N/A,#N/A,FALSE,"TOPYESDE.XLS";#N/A,#N/A,FALSE,"SANYESDE.XLS";#N/A,#N/A,FALSE,"USTYESDE.XLS";#N/A,#N/A,FALSE,"CESYESDE.XLS";#N/A,#N/A,FALSE,"IHZYESDE.XLS";#N/A,#N/A,FALSE,"ALTTEMEL&lt;10";#N/A,#N/A,FALSE,"ALTTEMEL&gt;10";#N/A,#N/A,FALSE,"TEMEL&lt;10";#N/A,#N/A,FALSE,"TEMEL&gt;10"}</definedName>
    <definedName name="agAG" localSheetId="0"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AGFD" localSheetId="0" hidden="1">{#N/A,#N/A,FALSE,"NCS INC SCOT";#N/A,#N/A,FALSE,"NCS";#N/A,#N/A,FALSE,"74 NCS";#N/A,#N/A,FALSE,"75 NCS";#N/A,#N/A,FALSE,"76 NCS "}</definedName>
    <definedName name="Aging2" localSheetId="0" hidden="1">{#N/A,#N/A,FALSE,"Aging Summary";#N/A,#N/A,FALSE,"Ratio Analysis";#N/A,#N/A,FALSE,"Test 120 Day Accts";#N/A,#N/A,FALSE,"Tickmarks"}</definedName>
    <definedName name="Aging222" localSheetId="0" hidden="1">{#N/A,#N/A,FALSE,"Aging Summary";#N/A,#N/A,FALSE,"Ratio Analysis";#N/A,#N/A,FALSE,"Test 120 Day Accts";#N/A,#N/A,FALSE,"Tickmarks"}</definedName>
    <definedName name="aging3" localSheetId="0" hidden="1">{#N/A,#N/A,FALSE,"Aging Summary";#N/A,#N/A,FALSE,"Ratio Analysis";#N/A,#N/A,FALSE,"Test 120 Day Accts";#N/A,#N/A,FALSE,"Tickmarks"}</definedName>
    <definedName name="aging333" localSheetId="0" hidden="1">{#N/A,#N/A,FALSE,"Aging Summary";#N/A,#N/A,FALSE,"Ratio Analysis";#N/A,#N/A,FALSE,"Test 120 Day Accts";#N/A,#N/A,FALSE,"Tickmarks"}</definedName>
    <definedName name="aging5" localSheetId="0" hidden="1">{#N/A,#N/A,FALSE,"Aging Summary";#N/A,#N/A,FALSE,"Ratio Analysis";#N/A,#N/A,FALSE,"Test 120 Day Accts";#N/A,#N/A,FALSE,"Tickmarks"}</definedName>
    <definedName name="aging555" localSheetId="0" hidden="1">{#N/A,#N/A,FALSE,"Aging Summary";#N/A,#N/A,FALSE,"Ratio Analysis";#N/A,#N/A,FALSE,"Test 120 Day Accts";#N/A,#N/A,FALSE,"Tickmarks"}</definedName>
    <definedName name="aging6" localSheetId="0" hidden="1">{#N/A,#N/A,FALSE,"Aging Summary";#N/A,#N/A,FALSE,"Ratio Analysis";#N/A,#N/A,FALSE,"Test 120 Day Accts";#N/A,#N/A,FALSE,"Tickmarks"}</definedName>
    <definedName name="aging666" localSheetId="0" hidden="1">{#N/A,#N/A,FALSE,"Aging Summary";#N/A,#N/A,FALSE,"Ratio Analysis";#N/A,#N/A,FALSE,"Test 120 Day Accts";#N/A,#N/A,FALSE,"Tickmarks"}</definedName>
    <definedName name="ahm" localSheetId="0" hidden="1">{#N/A,#N/A,FALSE,"TELEFON"}</definedName>
    <definedName name="Ahmet"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aieaü" localSheetId="0" hidden="1">{#N/A,#N/A,FALSE,"maff_h1";#N/A,#N/A,FALSE,"maff_h2";#N/A,#N/A,FALSE,"maff_h3";#N/A,#N/A,FALSE,"maff_h4";#N/A,#N/A,FALSE,"maff_h5";#N/A,#N/A,FALSE,"maff_h6";#N/A,#N/A,FALSE,"maff_h7"}</definedName>
    <definedName name="aky" localSheetId="0" hidden="1">{#N/A,#N/A,FALSE,"sıh_iç_ihz";#N/A,#N/A,FALSE,"sıh_iç_er";#N/A,#N/A,FALSE,"sıh_iç_tut"}</definedName>
    <definedName name="antonio" localSheetId="0" hidden="1">{#N/A,"70% Success",FALSE,"Sales Forecast";#N/A,#N/A,FALSE,"Sheet2"}</definedName>
    <definedName name="appraisal" localSheetId="0" hidden="1">{#N/A,#N/A,TRUE,"Cover";#N/A,#N/A,TRUE,"Conts";#N/A,#N/A,TRUE,"VOS";#N/A,#N/A,TRUE,"Warrington";#N/A,#N/A,TRUE,"Widnes"}</definedName>
    <definedName name="apr" localSheetId="0" hidden="1">{"'РП (2)'!$A$5:$S$150"}</definedName>
    <definedName name="aqer" localSheetId="0" hidden="1">{"'Sheet1'!$A$1:$G$85"}</definedName>
    <definedName name="aqw" localSheetId="0" hidden="1">{#N/A,#N/A,FALSE,"SUBS";#N/A,#N/A,FALSE,"SUPERS";#N/A,#N/A,FALSE,"FINISHES";#N/A,#N/A,FALSE,"FITTINGS";#N/A,#N/A,FALSE,"SERVICES";#N/A,#N/A,FALSE,"SITEWORKS"}</definedName>
    <definedName name="aqww" localSheetId="0" hidden="1">{"mekanik1fiyat",#N/A,FALSE,"mktfiyat";"mekanik2fiyat",#N/A,FALSE,"mktfiyat"}</definedName>
    <definedName name="ARGARG" localSheetId="0" hidden="1">{#N/A,#N/A,FALSE,"ihz. icmal";#N/A,#N/A,FALSE,"taahhuk";#N/A,#N/A,FALSE,"hak_rapor";#N/A,#N/A,FALSE,"temın";#N/A,#N/A,FALSE,"icmal";#N/A,#N/A,FALSE,"fat_mlz_ihz";#N/A,#N/A,FALSE,"sözleş_fiyatf"}</definedName>
    <definedName name="arrg" localSheetId="0" hidden="1">{"mekanik1fiyat",#N/A,FALSE,"mktfiyat";"mekanik2fiyat",#N/A,FALSE,"mktfiyat"}</definedName>
    <definedName name="as" localSheetId="0" hidden="1">{#N/A,#N/A,FALSE,"SumD";#N/A,#N/A,FALSE,"ElecD";#N/A,#N/A,FALSE,"MechD";#N/A,#N/A,FALSE,"GeotD";#N/A,#N/A,FALSE,"PrcsD";#N/A,#N/A,FALSE,"TunnD";#N/A,#N/A,FALSE,"CivlD";#N/A,#N/A,FALSE,"NtwkD";#N/A,#N/A,FALSE,"EstgD";#N/A,#N/A,FALSE,"PEngD"}</definedName>
    <definedName name="asa" localSheetId="0" hidden="1">{"offequipsch",#N/A,FALSE,"GTC_Schedule";"onconstsch",#N/A,FALSE,"GTC_Schedule";"techsch",#N/A,FALSE,"GTC_Schedule";"totsch",#N/A,FALSE,"GTC_Schedule"}</definedName>
    <definedName name="ASAS"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asasa" localSheetId="0" hidden="1">{#N/A,#N/A,FALSE,"ihz. icmal";#N/A,#N/A,FALSE,"avans";#N/A,#N/A,FALSE,"mal_FF_icm";#N/A,#N/A,FALSE,"fat_ihz";#N/A,#N/A,FALSE,"söz_fiy_fark";#N/A,#N/A,FALSE,"kap2"}</definedName>
    <definedName name="asasas" localSheetId="0" hidden="1">{#VALUE!,#N/A,TRUE,0;#N/A,#N/A,TRUE,0;#N/A,#N/A,TRUE,0;#N/A,#N/A,TRUE,0;#N/A,#N/A,TRUE,0;#N/A,#N/A,TRUE,0;#N/A,#N/A,TRUE,0}</definedName>
    <definedName name="asasasa" localSheetId="0" hidden="1">{#N/A,#N/A,FALSE,"ihz. icmal";#N/A,#N/A,FALSE,"avans";#N/A,#N/A,FALSE,"mal_FF_icm";#N/A,#N/A,FALSE,"fat_ihz";#N/A,#N/A,FALSE,"söz_fiy_fark";#N/A,#N/A,FALSE,"kap2"}</definedName>
    <definedName name="asd" localSheetId="0" hidden="1">{"trafo1fiyat",#N/A,FALSE,"trafofiyat"}</definedName>
    <definedName name="asdasd" localSheetId="0" hidden="1">{#N/A,#N/A,FALSE,"Ejector 1";#N/A,#N/A,FALSE,"Ejector 2"}</definedName>
    <definedName name="asdf" localSheetId="0"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asdfadf" localSheetId="0"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asdfasdf" localSheetId="0" hidden="1">{#N/A,#N/A,FALSE,"ihz. icmal";#N/A,#N/A,FALSE,"avans";#N/A,#N/A,FALSE,"mal_FF_icm";#N/A,#N/A,FALSE,"fat_ihz";#N/A,#N/A,FALSE,"söz_fiy_fark";#N/A,#N/A,FALSE,"kap2"}</definedName>
    <definedName name="asdff" localSheetId="0" hidden="1">{#N/A,#N/A,FALSE,"ihz. icmal";#N/A,#N/A,FALSE,"taahhuk";#N/A,#N/A,FALSE,"hak_rapor";#N/A,#N/A,FALSE,"temın";#N/A,#N/A,FALSE,"icmal";#N/A,#N/A,FALSE,"fat_mlz_ihz";#N/A,#N/A,FALSE,"sözleş_fiyatf"}</definedName>
    <definedName name="asdfg" localSheetId="0" hidden="1">{"'РП (2)'!$A$5:$S$150"}</definedName>
    <definedName name="ase"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askin" localSheetId="0" hidden="1">{#N/A,#N/A,FALSE,"TELEFON"}</definedName>
    <definedName name="ASS"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aşsajfkasjfalsdjflkasdjflşaksjdflşkasjfşiajsdşflkajsdşlfkjasşlkfjşalskfdjşlaksjfşlaskjdfşlaksjdşfl" localSheetId="0" hidden="1">{#VALUE!,#N/A,TRUE,0;#N/A,#N/A,TRUE,0;#N/A,#N/A,TRUE,0;#N/A,#N/A,TRUE,0;#N/A,#N/A,TRUE,0;#N/A,#N/A,TRUE,0;#N/A,#N/A,TRUE,0}</definedName>
    <definedName name="ASSSS" localSheetId="0" hidden="1">{#N/A,#N/A,FALSE,"Ejector 1";#N/A,#N/A,FALSE,"Ejector 2"}</definedName>
    <definedName name="atdh" localSheetId="0" hidden="1">{#N/A,#N/A,FALSE,"Расчет вспомогательных"}</definedName>
    <definedName name="atrts" localSheetId="0" hidden="1">{"offequipsch",#N/A,FALSE,"GTC_Schedule";"onconstsch",#N/A,FALSE,"GTC_Schedule";"techsch",#N/A,FALSE,"GTC_Schedule";"totsch",#N/A,FALSE,"GTC_Schedule"}</definedName>
    <definedName name="aüeatt" localSheetId="0" hidden="1">{0,0,0,0;0,0,0,0;0,0,0,0;0,0,0,0;0,0,0,0;0,0,0,0;0,0,0,0;0,0,0,0;0,0,0,0;0,0,0,0;0,0,0,0;0,0,0,0;0,0,0,0;0,0,0,0;0,0,0,0;0,0,0,0;0,0,0,0;0,0,0,0;0,0,0,0;0,0,0,0;0,0,0,0;0,0,0,0;0,0,0,0;0,0,0,0;0,0,0,0;0,0,0,0;0,0,0,0;0,0,0,0;0,0,0,0;0,0,0,0;0,0,0,0;0,0,0,0;0,0,0,0}</definedName>
    <definedName name="aüilüz" localSheetId="0" hidden="1">{#N/A,#N/A,FALSE,"imalat_kesif";#N/A,#N/A,FALSE,"imalat_seviye";#N/A,#N/A,FALSE,"141";#N/A,#N/A,FALSE,"142";#N/A,#N/A,FALSE,"143";#N/A,#N/A,FALSE,"144";#N/A,#N/A,FALSE,"145";#N/A,#N/A,FALSE,"146";#N/A,#N/A,FALSE,"147";#N/A,#N/A,FALSE,"148";#N/A,#N/A,FALSE,"149"}</definedName>
    <definedName name="AW" localSheetId="0" hidden="1">{#N/A,#N/A,FALSE,"ihz. icmal";#N/A,#N/A,FALSE,"avans";#N/A,#N/A,FALSE,"mal_FF_icm";#N/A,#N/A,FALSE,"fat_ihz";#N/A,#N/A,FALSE,"söz_fiy_fark";#N/A,#N/A,FALSE,"kap2"}</definedName>
    <definedName name="awe" localSheetId="0" hidden="1">{#N/A,#N/A,FALSE,"ihz. icmal";#N/A,#N/A,FALSE,"avans";#N/A,#N/A,FALSE,"mal_FF_icm";#N/A,#N/A,FALSE,"fat_ihz";#N/A,#N/A,FALSE,"söz_fiy_fark";#N/A,#N/A,FALSE,"kap2"}</definedName>
    <definedName name="aweas" localSheetId="0" hidden="1">{"sheet1",#N/A,FALSE,"easheet";"sheet2a",#N/A,FALSE,"easheet";"sheet2b",#N/A,FALSE,"easheet";"sheet3",#N/A,FALSE,"easheet"}</definedName>
    <definedName name="axdrth" localSheetId="0" hidden="1">{#N/A,#N/A,TRUE,"COVER";#N/A,#N/A,TRUE,"DETAILS";#N/A,#N/A,TRUE,"SUMMARY";#N/A,#N/A,TRUE,"EXP MON";#N/A,#N/A,TRUE,"APPENDIX A";#N/A,#N/A,TRUE,"APPENDIX B";#N/A,#N/A,TRUE,"APPENDIX C";#N/A,#N/A,TRUE,"APPENDIX D";#N/A,#N/A,TRUE,"APPENDIX E";#N/A,#N/A,TRUE,"APPENDIX F";#N/A,#N/A,TRUE,"APPENDIX G"}</definedName>
    <definedName name="axsdfgf" localSheetId="0" hidden="1">{"elektrik1fiyat",#N/A,FALSE,"elcfiyat";"elektrik2fiyat",#N/A,FALSE,"elcfiyat";"elektrik3fiyat",#N/A,FALSE,"elcfiyat"}</definedName>
    <definedName name="b" localSheetId="0" hidden="1">{#N/A,#N/A,TRUE,"Cover";#N/A,#N/A,TRUE,"Conts";#N/A,#N/A,TRUE,"VOS";#N/A,#N/A,TRUE,"Warrington";#N/A,#N/A,TRUE,"Widnes"}</definedName>
    <definedName name="B.F.İŞL." localSheetId="0"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B.F.İŞL.İHZARAT"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BacklogEentity" localSheetId="0"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acklogEntity_new" localSheetId="0"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b" localSheetId="0" hidden="1">{#N/A,#N/A,FALSE,"Aging Summary";#N/A,#N/A,FALSE,"Ratio Analysis";#N/A,#N/A,FALSE,"Test 120 Day Accts";#N/A,#N/A,FALSE,"Tickmarks"}</definedName>
    <definedName name="bbb" localSheetId="0" hidden="1">{#N/A,#N/A,FALSE,"Aging Summary";#N/A,#N/A,FALSE,"Ratio Analysis";#N/A,#N/A,FALSE,"Test 120 Day Accts";#N/A,#N/A,FALSE,"Tickmarks"}</definedName>
    <definedName name="bbbbb" localSheetId="0"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bf" localSheetId="0"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bfai"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bfd" localSheetId="0"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h" localSheetId="0" hidden="1">{#N/A,#N/A,TRUE,"COVER";#N/A,#N/A,TRUE,"DETAILS";#N/A,#N/A,TRUE,"SUMMARY";#N/A,#N/A,TRUE,"EXP MON";#N/A,#N/A,TRUE,"APPENDIX A";#N/A,#N/A,TRUE,"APPENDIX B";#N/A,#N/A,TRUE,"APPENDIX C";#N/A,#N/A,TRUE,"APPENDIX D";#N/A,#N/A,TRUE,"APPENDIX E";#N/A,#N/A,TRUE,"APPENDIX F";#N/A,#N/A,TRUE,"APPENDIX G"}</definedName>
    <definedName name="bhg"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bıııı" localSheetId="0" hidden="1">{#N/A,#N/A,FALSE,"ihz. icmal";#N/A,#N/A,FALSE,"avans";#N/A,#N/A,FALSE,"mal_FF_icm";#N/A,#N/A,FALSE,"fat_ihz";#N/A,#N/A,FALSE,"söz_fiy_fark";#N/A,#N/A,FALSE,"kap2"}</definedName>
    <definedName name="Biju" localSheetId="0" hidden="1">{#N/A,#N/A,FALSE,"SumG";#N/A,#N/A,FALSE,"ElecG";#N/A,#N/A,FALSE,"MechG";#N/A,#N/A,FALSE,"GeotG";#N/A,#N/A,FALSE,"PrcsG";#N/A,#N/A,FALSE,"TunnG";#N/A,#N/A,FALSE,"CivlG";#N/A,#N/A,FALSE,"NtwkG";#N/A,#N/A,FALSE,"EstgG";#N/A,#N/A,FALSE,"PEngG"}</definedName>
    <definedName name="Blokaj" localSheetId="0" hidden="1">{"mekanik1fiyat",#N/A,FALSE,"mktfiyat";"mekanik2fiyat",#N/A,FALSE,"mktfiyat"}</definedName>
    <definedName name="bloomberg" localSheetId="0" hidden="1">{"glc1",#N/A,FALSE,"GLC";"glc2",#N/A,FALSE,"GLC";"glc3",#N/A,FALSE,"GLC";"glc4",#N/A,FALSE,"GLC";"glc5",#N/A,FALSE,"GLC"}</definedName>
    <definedName name="BNBNBNV" localSheetId="0" hidden="1">{#N/A,#N/A,FALSE,"imalat_keşif";#N/A,#N/A,FALSE,"imalat_seviye";#N/A,#N/A,FALSE,"141";#N/A,#N/A,FALSE,"142";#N/A,#N/A,FALSE,"143";#N/A,#N/A,FALSE,"144";#N/A,#N/A,FALSE,"145";#N/A,#N/A,FALSE,"146";#N/A,#N/A,FALSE,"147";#N/A,#N/A,FALSE,"148";#N/A,#N/A,FALSE,"149"}</definedName>
    <definedName name="bnju" localSheetId="0" hidden="1">{"glcbs",#N/A,FALSE,"GLCBS";"glccsbs",#N/A,FALSE,"GLCCSBS";"glcis",#N/A,FALSE,"GLCIS";"glccsis",#N/A,FALSE,"GLCCSIS";"glcrat1",#N/A,FALSE,"GLC-ratios1"}</definedName>
    <definedName name="BTGB" localSheetId="0" hidden="1">{#N/A,#N/A,FALSE,"imalat_kesif";#N/A,#N/A,FALSE,"imalat_seviye";#N/A,#N/A,FALSE,"141";#N/A,#N/A,FALSE,"142";#N/A,#N/A,FALSE,"143";#N/A,#N/A,FALSE,"144";#N/A,#N/A,FALSE,"145";#N/A,#N/A,FALSE,"146";#N/A,#N/A,FALSE,"147";#N/A,#N/A,FALSE,"148";#N/A,#N/A,FALSE,"149"}</definedName>
    <definedName name="build1" localSheetId="0" hidden="1">{"offequipsch",#N/A,FALSE,"GTC_Schedule";"onconstsch",#N/A,FALSE,"GTC_Schedule";"techsch",#N/A,FALSE,"GTC_Schedule";"totsch",#N/A,FALSE,"GTC_Schedule"}</definedName>
    <definedName name="ç" localSheetId="0" hidden="1">{#VALUE!,#N/A,FALSE,0;#N/A,#N/A,FALSE,0;#N/A,#N/A,FALSE,0;#N/A,#N/A,FALSE,0;#N/A,#N/A,FALSE,0;#N/A,#N/A,FALSE,0;#N/A,#N/A,FALSE,0;#N/A,#N/A,FALSE,0;#N/A,#N/A,FALSE,0;#N/A,#N/A,FALSE,0;#N/A,#N/A,FALSE,0;#N/A,#N/A,FALSE,0;#N/A,#N/A,FALSE,0;#N/A,#N/A,FALSE,0;#N/A,#N/A,FALSE,0;#N/A,#N/A,FALSE,0;#N/A,#N/A,FALSE,0;#N/A,#N/A,FALSE,0}</definedName>
    <definedName name="cables" localSheetId="0" hidden="1">{"IMRAK42x8x8",#N/A,TRUE,"IMRAK 1400 42U 800X800";"IMRAK32x6x6",#N/A,TRUE,"IMRAK 1400 32U 600x600";"IMRAK42x12x8",#N/A,TRUE,"IMRAK 1400 42U 1200x800";"IMRAK15x6x4",#N/A,TRUE,"IMRAK 400 15U FRONT SECTION"}</definedName>
    <definedName name="carlos" localSheetId="0" hidden="1">{#N/A,"10% Success",FALSE,"Sales Forecast";#N/A,#N/A,FALSE,"Sheet2"}</definedName>
    <definedName name="Carribean" localSheetId="0" hidden="1">{#N/A,#N/A,FALSE,"Cashflow Analysis";#N/A,#N/A,FALSE,"Sensitivity Analysis";#N/A,#N/A,FALSE,"PV";#N/A,#N/A,FALSE,"Pro Forma"}</definedName>
    <definedName name="cashfl" localSheetId="0" hidden="1">{#N/A,#N/A,TRUE,"Cover";#N/A,#N/A,TRUE,"Conts";#N/A,#N/A,TRUE,"VOS";#N/A,#N/A,TRUE,"Warrington";#N/A,#N/A,TRUE,"Widnes"}</definedName>
    <definedName name="çatı" localSheetId="0" hidden="1">{#N/A,#N/A,FALSE,"avans";#N/A,#N/A,FALSE,"teminat_mektubu";#N/A,#N/A,FALSE,"ihz. icmal";#N/A,#N/A,FALSE,"söz_fiy_fark";#N/A,#N/A,FALSE,"kap2";#N/A,#N/A,FALSE,"mal_FF_icm";#N/A,#N/A,FALSE,"kap1"}</definedName>
    <definedName name="çç" localSheetId="0" hidden="1">{#N/A,#N/A,FALSE,"maff_h1";#N/A,#N/A,FALSE,"maff_h2";#N/A,#N/A,FALSE,"maff_h3";#N/A,#N/A,FALSE,"maff_h4";#N/A,#N/A,FALSE,"maff_h5";#N/A,#N/A,FALSE,"maff_h6";#N/A,#N/A,FALSE,"maff_h7"}</definedName>
    <definedName name="ccc" localSheetId="0" hidden="1">{#N/A,#N/A,FALSE,"SumD";#N/A,#N/A,FALSE,"ElecD";#N/A,#N/A,FALSE,"MechD";#N/A,#N/A,FALSE,"GeotD";#N/A,#N/A,FALSE,"PrcsD";#N/A,#N/A,FALSE,"TunnD";#N/A,#N/A,FALSE,"CivlD";#N/A,#N/A,FALSE,"NtwkD";#N/A,#N/A,FALSE,"EstgD";#N/A,#N/A,FALSE,"PEngD"}</definedName>
    <definedName name="ÇÇÇ" localSheetId="0" hidden="1">{#N/A,#N/A,FALSE,"sıh_iç_ihz";#N/A,#N/A,FALSE,"sıh_iç_er";#N/A,#N/A,FALSE,"sıh_iç_tut"}</definedName>
    <definedName name="ÇÇÇÇ" localSheetId="0"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CCL" localSheetId="0" hidden="1">{#N/A,#N/A,TRUE,"COVER";#N/A,#N/A,TRUE,"DETAILS";#N/A,#N/A,TRUE,"SUMMARY";#N/A,#N/A,TRUE,"EXP MON";#N/A,#N/A,TRUE,"APPENDIX A";#N/A,#N/A,TRUE,"APPENDIX B";#N/A,#N/A,TRUE,"APPENDIX C";#N/A,#N/A,TRUE,"APPENDIX D";#N/A,#N/A,TRUE,"APPENDIX E";#N/A,#N/A,TRUE,"APPENDIX F";#N/A,#N/A,TRUE,"APPENDIX G"}</definedName>
    <definedName name="ccla" localSheetId="0" hidden="1">{#N/A,#N/A,TRUE,"COVER";#N/A,#N/A,TRUE,"DETAILS";#N/A,#N/A,TRUE,"SUMMARY";#N/A,#N/A,TRUE,"EXP MON";#N/A,#N/A,TRUE,"APPENDIX A";#N/A,#N/A,TRUE,"APPENDIX B";#N/A,#N/A,TRUE,"APPENDIX C";#N/A,#N/A,TRUE,"APPENDIX D";#N/A,#N/A,TRUE,"APPENDIX E";#N/A,#N/A,TRUE,"APPENDIX F";#N/A,#N/A,TRUE,"APPENDIX G"}</definedName>
    <definedName name="CCR" localSheetId="0" hidden="1">{#N/A,#N/A,TRUE,"Cover";#N/A,#N/A,TRUE,"Conts";#N/A,#N/A,TRUE,"VOS";#N/A,#N/A,TRUE,"Warrington";#N/A,#N/A,TRUE,"Widnes"}</definedName>
    <definedName name="CDH" localSheetId="0" hidden="1">{#N/A,#N/A,TRUE,"Prog. Overview Strategic Input";#N/A,#N/A,TRUE,"Program Overview Financials";#N/A,#N/A,TRUE,"Technology Summary Input";#N/A,#N/A,TRUE,"Mkt &amp; Sales Summary Input";#N/A,#N/A,TRUE,"Delivery Summary Input";#N/A,#N/A,TRUE,"Revenue Assump Input";#N/A,#N/A,TRUE,"Financial Summary"}</definedName>
    <definedName name="cds" localSheetId="0"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cf" localSheetId="0" hidden="1">{#N/A,#N/A,TRUE,"COVER";#N/A,#N/A,TRUE,"DETAILS";#N/A,#N/A,TRUE,"SUMMARY";#N/A,#N/A,TRUE,"EXP MON";#N/A,#N/A,TRUE,"APPENDIX A";#N/A,#N/A,TRUE,"APPENDIX B";#N/A,#N/A,TRUE,"APPENDIX C";#N/A,#N/A,TRUE,"APPENDIX D";#N/A,#N/A,TRUE,"APPENDIX E";#N/A,#N/A,TRUE,"APPENDIX F";#N/A,#N/A,TRUE,"APPENDIX G"}</definedName>
    <definedName name="cg" localSheetId="0" hidden="1">{"offequipsch",#N/A,FALSE,"GTC_Schedule";"onconstsch",#N/A,FALSE,"GTC_Schedule";"techsch",#N/A,FALSE,"GTC_Schedule";"totsch",#N/A,FALSE,"GTC_Schedule"}</definedName>
    <definedName name="ch" localSheetId="0" hidden="1">{#N/A,#N/A,TRUE,"Prog. Overview Strategic Input";#N/A,#N/A,TRUE,"Program Overview Financials";#N/A,#N/A,TRUE,"Technology Summary Input";#N/A,#N/A,TRUE,"Mkt &amp; Sales Summary Input";#N/A,#N/A,TRUE,"Delivery Summary Input";#N/A,#N/A,TRUE,"Revenue Assump Input";#N/A,#N/A,TRUE,"Financial Summary"}</definedName>
    <definedName name="CHU" localSheetId="0" hidden="1">{#N/A,#N/A,TRUE,"Prog. Overview Strategic Input";#N/A,#N/A,TRUE,"Program Overview Financials";#N/A,#N/A,TRUE,"Technology Summary Input";#N/A,#N/A,TRUE,"Mkt &amp; Sales Summary Input";#N/A,#N/A,TRUE,"Delivery Summary Input";#N/A,#N/A,TRUE,"Revenue Assump Input";#N/A,#N/A,TRUE,"Financial Summary"}</definedName>
    <definedName name="ci" localSheetId="0" hidden="1">{#N/A,#N/A,FALSE,"단축1";#N/A,#N/A,FALSE,"단축2";#N/A,#N/A,FALSE,"단축3";#N/A,#N/A,FALSE,"장축";#N/A,#N/A,FALSE,"4WD"}</definedName>
    <definedName name="CLADDING" localSheetId="0" hidden="1">{"offequipsch",#N/A,FALSE,"GTC_Schedule";"onconstsch",#N/A,FALSE,"GTC_Schedule";"techsch",#N/A,FALSE,"GTC_Schedule";"totsch",#N/A,FALSE,"GTC_Schedule"}</definedName>
    <definedName name="claudia" localSheetId="0" hidden="1">{#N/A,"70% Success",FALSE,"Sales Forecast";#N/A,#N/A,FALSE,"Sheet2"}</definedName>
    <definedName name="CON" localSheetId="0" hidden="1">{#N/A,#N/A,TRUE,"Cover";#N/A,#N/A,TRUE,"Conts";#N/A,#N/A,TRUE,"VOS";#N/A,#N/A,TRUE,"Warrington";#N/A,#N/A,TRUE,"Widnes"}</definedName>
    <definedName name="CONCOURSE" localSheetId="0" hidden="1">{#N/A,#N/A,TRUE,"Cover";#N/A,#N/A,TRUE,"Conts";#N/A,#N/A,TRUE,"VOS";#N/A,#N/A,TRUE,"Warrington";#N/A,#N/A,TRUE,"Widnes"}</definedName>
    <definedName name="Control" localSheetId="0" hidden="1">{"'РП (2)'!$A$5:$S$150"}</definedName>
    <definedName name="COVER1" localSheetId="0" hidden="1">{#N/A,#N/A,FALSE,"Ejector 1";#N/A,#N/A,FALSE,"Ejector 2"}</definedName>
    <definedName name="cu" localSheetId="0" hidden="1">{#N/A,#N/A,FALSE,"kal_iç_ihz";#N/A,#N/A,FALSE,"kal_iç_er";#N/A,#N/A,FALSE,"kal_iç_tut"}</definedName>
    <definedName name="cvgf" localSheetId="0" hidden="1">{"offequipsch",#N/A,FALSE,"GTC_Schedule";"onconstsch",#N/A,FALSE,"GTC_Schedule";"techsch",#N/A,FALSE,"GTC_Schedule";"totsch",#N/A,FALSE,"GTC_Schedule"}</definedName>
    <definedName name="cxv" localSheetId="0" hidden="1">{"konoplin - Личное представление",#N/A,TRUE,"ФинПлан_1кв";"konoplin - Личное представление",#N/A,TRUE,"ФинПлан_2кв"}</definedName>
    <definedName name="d" localSheetId="0" hidden="1">{#N/A,#N/A,TRUE,"COVER";#N/A,#N/A,TRUE,"DETAILS";#N/A,#N/A,TRUE,"SUMMARY";#N/A,#N/A,TRUE,"EXP MON";#N/A,#N/A,TRUE,"APPENDIX A";#N/A,#N/A,TRUE,"APPENDIX B";#N/A,#N/A,TRUE,"APPENDIX C";#N/A,#N/A,TRUE,"APPENDIX D";#N/A,#N/A,TRUE,"APPENDIX E";#N/A,#N/A,TRUE,"APPENDIX F";#N/A,#N/A,TRUE,"APPENDIX G"}</definedName>
    <definedName name="da" localSheetId="0" hidden="1">{"Inflation-BaseYear",#N/A,FALSE,"Inputs"}</definedName>
    <definedName name="daa" localSheetId="0" hidden="1">{"Output-Min",#N/A,FALSE,"Output"}</definedName>
    <definedName name="dasd" localSheetId="0" hidden="1">{#N/A,#N/A,TRUE,"COY SUM";#N/A,#N/A,TRUE,"SUM 3RD TRAIN EXPANSION";#N/A,#N/A,TRUE,"1173-LAGOS CO-ORDTN 3RD TRAIN ";#N/A,#N/A,TRUE,"RET-3RD TRAIN -3301";#N/A,#N/A,TRUE,"CONTEAM 3RD TRAIN -3302";#N/A,#N/A,TRUE,"PD 3RD TRAIN -3303";#N/A,#N/A,TRUE,"3304-START-UP-3RD TRAIN";#N/A,#N/A,TRUE,"ECO 4TH &amp; 5TH-1171";#N/A,#N/A,TRUE,"Fin Team 1174";#N/A,#N/A,TRUE,"HO SUM";#N/A,#N/A,TRUE,"MD SUM-1100";#N/A,#N/A,TRUE,"BOD-1111";#N/A,#N/A,TRUE,"CHM-1121";#N/A,#N/A,TRUE,"MD-1131";#N/A,#N/A,TRUE,"LG-1141";#N/A,#N/A,TRUE,"CPL-1151";#N/A,#N/A,TRUE,"LONDON OFFICE-1161";#N/A,#N/A,TRUE,"IAU- 1181";#N/A,#N/A,TRUE,"DD SUM-1400";#N/A,#N/A,TRUE,"DD OFFICE-1401";#N/A,#N/A,TRUE,"TAU-1411";#N/A,#N/A,TRUE,"ABUJA OFFICE-LOF2-1421";#N/A,#N/A,TRUE,"CM SUM-1500";#N/A,#N/A,TRUE,"CM's OFFICE-1501";#N/A,#N/A,TRUE,"CMM-1502";#N/A,#N/A,TRUE,"CMS-1503";#N/A,#N/A,TRUE,"GAS de FRANCE-11413";#N/A,#N/A,TRUE,"Botas 11414";#N/A,#N/A,TRUE,"HR SUM-2100";#N/A,#N/A,TRUE,"HR-2101";#N/A,#N/A,TRUE,"HRP-2111";#N/A,#N/A,TRUE,"HRA-2121";#N/A,#N/A,TRUE,"HRD-2131";#N/A,#N/A,TRUE,"FN SUM-2300";#N/A,#N/A,TRUE,"FN -2301";#N/A,#N/A,TRUE,"FNC-2311";#N/A,#N/A,TRUE,"FNT-2321";#N/A,#N/A,TRUE,"FNI-2331";#N/A,#N/A,TRUE,"PAG SUM-2500";#N/A,#N/A,TRUE,"GM PAG-2501";#N/A,#N/A,TRUE,"PR - 2511";#N/A,#N/A,TRUE,"PD BASE SUM -4000";#N/A,#N/A,TRUE,"GM PD SUM";#N/A,#N/A,TRUE,"GM PROD OFFICE-4001";#N/A,#N/A,TRUE,"PQM -4011";#N/A,#N/A,TRUE,"PFS-4021";#N/A,#N/A,TRUE,"PAF-4031";#N/A,#N/A,TRUE,"COM STU-PC-4041";#N/A,#N/A,TRUE,"COM REL-CR-4051";#N/A,#N/A,TRUE,"SUM OPERATIONS-4100";#N/A,#N/A,TRUE,"OPERATION MANAGER -PO-4101 ";#N/A,#N/A,TRUE,"HEAD PROCESS-POL-4111";#N/A,#N/A,TRUE,"HEAD UTILITIES-POU-4121";#N/A,#N/A,TRUE,"HEAD TERMINAL-POT-4131";#N/A,#N/A,TRUE,"HEAD MARINE-POM-4141";#N/A,#N/A,TRUE,"HEAD PIPELINE-POG-4151";#N/A,#N/A,TRUE,"SUM ENGINEERING-4200";#N/A,#N/A,TRUE,"PE-4201";#N/A,#N/A,TRUE,"HEAD MECH -PEM-4211";#N/A,#N/A,TRUE,"HEAD INSPECTION-PEQ-4221";#N/A,#N/A,TRUE,"HEAD ELECT-PEE-4231";#N/A,#N/A,TRUE,"HEAD CIVIL-PEC-4241";#N/A,#N/A,TRUE,"HEAD PROJECTS-PEO-4251";#N/A,#N/A,TRUE,"HEAD MATERIALS-PEP-4261";#N/A,#N/A,TRUE,"HEAD INSTRUM-PEI-4271";#N/A,#N/A,TRUE,"HEAD SHUTDOWNS-PES-4281";#N/A,#N/A,TRUE,"TECHNICAL MANAGER-PT-4301";#N/A,#N/A,TRUE,"SUM GENERAL SERVICES-PS-4400";#N/A,#N/A,TRUE,"PS-4401";#N/A,#N/A,TRUE,"HEAD ESTATE -PSE-4431";#N/A,#N/A,TRUE,"HEAD GEN SERV-PSS-4441";#N/A,#N/A,TRUE,"HEAD TRAINING-PST-4451";#N/A,#N/A,TRUE,"HEAD MASTER-PSL-4461";#N/A,#N/A,TRUE,"CHIEF MEDICAL OFFICER-PSM-4471"}</definedName>
    <definedName name="dasdasd" localSheetId="0" hidden="1">{#N/A,#N/A,FALSE,"ihz. icmal";#N/A,#N/A,FALSE,"avans";#N/A,#N/A,FALSE,"mal_FF_icm";#N/A,#N/A,FALSE,"fat_ihz";#N/A,#N/A,FALSE,"söz_fiy_fark";#N/A,#N/A,FALSE,"kap2"}</definedName>
    <definedName name="dasf" localSheetId="0"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DCBDFHF" localSheetId="0"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dd" localSheetId="0" hidden="1">{#N/A,#N/A,TRUE,"Prog. Overview Strategic Input";#N/A,#N/A,TRUE,"Program Overview Financials";#N/A,#N/A,TRUE,"Technology Summary Input";#N/A,#N/A,TRUE,"Mkt &amp; Sales Summary Input";#N/A,#N/A,TRUE,"Delivery Summary Input";#N/A,#N/A,TRUE,"Revenue Assump Input";#N/A,#N/A,TRUE,"Financial Summary"}</definedName>
    <definedName name="ddd" localSheetId="0" hidden="1">{"terfi1icmal",#N/A,FALSE,"tericm";"terfi2icmal",#N/A,FALSE,"tericm";"terfi3icmal",#N/A,FALSE,"tericm"}</definedName>
    <definedName name="DDDD" localSheetId="0"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ddddd" localSheetId="0" hidden="1">{#N/A,#N/A,FALSE,"SumD";#N/A,#N/A,FALSE,"ElecD";#N/A,#N/A,FALSE,"MechD";#N/A,#N/A,FALSE,"GeotD";#N/A,#N/A,FALSE,"PrcsD";#N/A,#N/A,FALSE,"TunnD";#N/A,#N/A,FALSE,"CivlD";#N/A,#N/A,FALSE,"NtwkD";#N/A,#N/A,FALSE,"EstgD";#N/A,#N/A,FALSE,"PEngD"}</definedName>
    <definedName name="ddf" localSheetId="0" hidden="1">{#N/A,#N/A,FALSE,"MALİ TABLOLAR";#N/A,#N/A,FALSE,"GEL-GİDER KARŞILAŞTIRMASI";#N/A,#N/A,FALSE,"95 YILI SAT-MAL";#N/A,#N/A,FALSE,"1995 CIRO";#N/A,#N/A,FALSE,"1994-1995 ÜRETİM KARŞ.";#N/A,#N/A,FALSE,"BIRIKIMLI- NAKIT";#N/A,#N/A,FALSE,"AYLIK NAKİT";#N/A,#N/A,FALSE,"NAK.XLS";#N/A,#N/A,FALSE,"1995 NAKITBAKIYE";#N/A,#N/A,FALSE,"GENEL YÖNETİM GİDERLERİ";#N/A,#N/A,FALSE,"ÜCRETLER";#N/A,#N/A,FALSE,"ŞANTİYELER DETAY TABLOLARI";#N/A,#N/A,FALSE,"ERYAMAN B2 TABLOSU";#N/A,#N/A,FALSE,"ERYAMAN B4 TABLOSU";#N/A,#N/A,FALSE,"HASTAHANE TABLOSU";#N/A,#N/A,FALSE,"RUSYA TABLOSU";#N/A,#N/A,FALSE,"İÇERENKÖY TABLOSU";#N/A,#N/A,FALSE,"ATATÜRK TABLOSU";#N/A,#N/A,FALSE,"İÇERENKÖY 2.KISIM";#N/A,#N/A,FALSE,"ÇAYYOLU";#N/A,#N/A,FALSE,"ESBANK ";#N/A,#N/A,FALSE,"ÇİFTEHAVUZ";#N/A,#N/A,FALSE,"KONSOLİDE TABLO";#N/A,#N/A,FALSE,"ÜRETİM";#N/A,#N/A,FALSE,"ÜRETİM MALİYETİ";#N/A,#N/A,FALSE,"NAKİT AKIM TABLOSU";#N/A,#N/A,FALSE,"M2 İMALAT";#N/A,#N/A,FALSE,"ADAM-SAAT TABLOSU";#N/A,#N/A,FALSE,"YILLARA YAYGI DEĞER.";#N/A,#N/A,FALSE,"BİRİKİMLİ SATIŞLAR";#N/A,#N/A,FALSE,"BİRİKİMLİ MALİYET";#N/A,#N/A,FALSE,"ERYAMAN";#N/A,#N/A,FALSE,"HAYDARPAŞA";#N/A,#N/A,FALSE,"İÇERENKÖY";#N/A,#N/A,FALSE,"ATATÜRK";#N/A,#N/A,FALSE,"KARŞILAŞTIRMALI DEĞERLENDİRME";#N/A,#N/A,FALSE,"AYLIK ÜRETİM";#N/A,#N/A,FALSE,"AYLIK MALİYET";#N/A,#N/A,FALSE,"AYLIK M2";#N/A,#N/A,FALSE,"AYLIK ADAMSAAT";#N/A,#N/A,FALSE,"PERFORMANS TAB.";#N/A,#N/A,FALSE,"YURT İÇİ MALİYET-M2";#N/A,#N/A,FALSE,"YURTDIŞI MALİYET-M2";#N/A,#N/A,FALSE,"YATIRIM MALİYET-M2";#N/A,#N/A,FALSE,"YURTİÇİ TL-ADAMSAAT";#N/A,#N/A,FALSE,"YURTDIŞI TL-ADAMSAAT";#N/A,#N/A,FALSE,"YATIRIM TL-ADAMSAAT";#N/A,#N/A,FALSE,"YURTİÇİ ADAMSAAT-M2";#N/A,#N/A,FALSE,"YURTDIŞI ADAMSAAT-M2";#N/A,#N/A,FALSE,"YATIRIM ADAMSAAT-M2"}</definedName>
    <definedName name="DDGDFGDFG" localSheetId="0" hidden="1">{#VALUE!,#N/A,FALSE,0;#N/A,#N/A,FALSE,0;#N/A,#N/A,FALSE,0;#N/A,#N/A,FALSE,0;#N/A,#N/A,FALSE,0;#N/A,#N/A,FALSE,0;#N/A,#N/A,FALSE,0;#N/A,#N/A,FALSE,0;#N/A,#N/A,FALSE,0;#N/A,#N/A,FALSE,0;#N/A,#N/A,FALSE,0;#N/A,#N/A,FALSE,0}</definedName>
    <definedName name="de" localSheetId="0" hidden="1">{#N/A,#N/A,FALSE,"Ejector 1";#N/A,#N/A,FALSE,"Ejector 2"}</definedName>
    <definedName name="deee" localSheetId="0" hidden="1">{#N/A,#N/A,FALSE,"ihz. icmal";#N/A,#N/A,FALSE,"avans";#N/A,#N/A,FALSE,"mal_FF_icm";#N/A,#N/A,FALSE,"fat_ihz";#N/A,#N/A,FALSE,"söz_fiy_fark";#N/A,#N/A,FALSE,"kap2"}</definedName>
    <definedName name="dfdfdf" localSheetId="0" hidden="1">{#VALUE!,#N/A,FALSE,0;#N/A,#N/A,FALSE,0;#N/A,#N/A,FALSE,0;#N/A,#N/A,FALSE,0;#N/A,#N/A,FALSE,0;#N/A,#N/A,FALSE,0;#N/A,#N/A,FALSE,0;#N/A,#N/A,FALSE,0;#N/A,#N/A,FALSE,0;#N/A,#N/A,FALSE,0;#N/A,#N/A,FALSE,0;#N/A,#N/A,FALSE,0;#N/A,#N/A,FALSE,0;#N/A,#N/A,FALSE,0;#N/A,#N/A,FALSE,0;#N/A,#N/A,FALSE,0;#N/A,#N/A,FALSE,0;#N/A,#N/A,FALSE,0;#N/A,#N/A,FALSE,0;#N/A,#N/A,FALSE,0;#N/A,#N/A,FALSE,0;#N/A,#N/A,FALSE,0}</definedName>
    <definedName name="dfds" localSheetId="0" hidden="1">{#VALUE!,#N/A,FALSE,0;#N/A,#N/A,FALSE,0;#N/A,#N/A,FALSE,0;#N/A,#N/A,FALSE,0;#N/A,#N/A,FALSE,0;#N/A,#N/A,FALSE,0;#N/A,#N/A,FALSE,0;#N/A,#N/A,FALSE,0}</definedName>
    <definedName name="dfdsf" localSheetId="0" hidden="1">{#VALUE!,#N/A,FALSE,0;#N/A,#N/A,FALSE,0;#N/A,#N/A,FALSE,0;#N/A,#N/A,FALSE,0;#N/A,#N/A,FALSE,0;#N/A,#N/A,FALSE,0;#N/A,#N/A,FALSE,0;#N/A,#N/A,FALSE,0;#N/A,#N/A,FALSE,0;#N/A,#N/A,FALSE,0;#N/A,#N/A,FALSE,0;#N/A,#N/A,FALSE,0}</definedName>
    <definedName name="DFF" localSheetId="0" hidden="1">{#N/A,#N/A,FALSE,"kal_iç_ihz";#N/A,#N/A,FALSE,"kal_iç_er";#N/A,#N/A,FALSE,"kal_iç_tut"}</definedName>
    <definedName name="dffef" localSheetId="0" hidden="1">{#VALUE!,#N/A,FALSE,0;#N/A,#N/A,FALSE,0;#N/A,#N/A,FALSE,0;#N/A,#N/A,FALSE,0;#N/A,#N/A,FALSE,0;#N/A,#N/A,FALSE,0;#N/A,#N/A,FALSE,0;#N/A,#N/A,FALSE,0;#N/A,#N/A,FALSE,0;#N/A,#N/A,FALSE,0;#N/A,#N/A,FALSE,0;#N/A,#N/A,FALSE,0;#N/A,#N/A,FALSE,0;#N/A,#N/A,FALSE,0;#N/A,#N/A,FALSE,0;#N/A,#N/A,FALSE,0;#N/A,#N/A,FALSE,0}</definedName>
    <definedName name="dfffff" localSheetId="0" hidden="1">{#N/A,#N/A,FALSE,"SumG";#N/A,#N/A,FALSE,"ElecG";#N/A,#N/A,FALSE,"MechG";#N/A,#N/A,FALSE,"GeotG";#N/A,#N/A,FALSE,"PrcsG";#N/A,#N/A,FALSE,"TunnG";#N/A,#N/A,FALSE,"CivlG";#N/A,#N/A,FALSE,"NtwkG";#N/A,#N/A,FALSE,"EstgG";#N/A,#N/A,FALSE,"PEngG"}</definedName>
    <definedName name="dfg"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dfgasgv" localSheetId="0"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dfgh" localSheetId="0" hidden="1">{#N/A,#N/A,TRUE,"COVER";#N/A,#N/A,TRUE,"DETAILS";#N/A,#N/A,TRUE,"SUMMARY";#N/A,#N/A,TRUE,"EXP MON";#N/A,#N/A,TRUE,"APPENDIX A";#N/A,#N/A,TRUE,"APPENDIX B";#N/A,#N/A,TRUE,"APPENDIX C";#N/A,#N/A,TRUE,"APPENDIX D";#N/A,#N/A,TRUE,"APPENDIX E";#N/A,#N/A,TRUE,"APPENDIX F";#N/A,#N/A,TRUE,"APPENDIX G"}</definedName>
    <definedName name="dfhjdf" localSheetId="0" hidden="1">{"sheet1",#N/A,FALSE,"easheet";"sheet2a",#N/A,FALSE,"easheet";"sheet2b",#N/A,FALSE,"easheet";"sheet3",#N/A,FALSE,"easheet"}</definedName>
    <definedName name="dfjtr" localSheetId="0" hidden="1">{"offequipsch",#N/A,FALSE,"GTC_Schedule";"onconstsch",#N/A,FALSE,"GTC_Schedule";"techsch",#N/A,FALSE,"GTC_Schedule";"totsch",#N/A,FALSE,"GTC_Schedule"}</definedName>
    <definedName name="dfs" localSheetId="0" hidden="1">{"offequipsch",#N/A,FALSE,"GTC_Schedule";"onconstsch",#N/A,FALSE,"GTC_Schedule";"techsch",#N/A,FALSE,"GTC_Schedule";"totsch",#N/A,FALSE,"GTC_Schedule"}</definedName>
    <definedName name="dfsdfsdf" localSheetId="0" hidden="1">{#VALUE!,#N/A,FALSE,0;#N/A,#N/A,FALSE,0;#N/A,#N/A,FALSE,0;#N/A,#N/A,FALSE,0;#N/A,#N/A,FALSE,0;#N/A,#N/A,FALSE,0;#N/A,#N/A,FALSE,0}</definedName>
    <definedName name="dgdfgd" localSheetId="0" hidden="1">{"offequipsch",#N/A,FALSE,"GTC_Schedule";"onconstsch",#N/A,FALSE,"GTC_Schedule";"techsch",#N/A,FALSE,"GTC_Schedule";"totsch",#N/A,FALSE,"GTC_Schedule"}</definedName>
    <definedName name="dgfd" localSheetId="0" hidden="1">{#N/A,#N/A,FALSE,"SumG";#N/A,#N/A,FALSE,"ElecG";#N/A,#N/A,FALSE,"MechG";#N/A,#N/A,FALSE,"GeotG";#N/A,#N/A,FALSE,"PrcsG";#N/A,#N/A,FALSE,"TunnG";#N/A,#N/A,FALSE,"CivlG";#N/A,#N/A,FALSE,"NtwkG";#N/A,#N/A,FALSE,"EstgG";#N/A,#N/A,FALSE,"PEngG"}</definedName>
    <definedName name="dgfsdg" localSheetId="0"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dghdf" localSheetId="0" hidden="1">{"offequipsch",#N/A,FALSE,"GTC_Schedule";"onconstsch",#N/A,FALSE,"GTC_Schedule";"techsch",#N/A,FALSE,"GTC_Schedule";"totsch",#N/A,FALSE,"GTC_Schedule"}</definedName>
    <definedName name="Doncaster" localSheetId="0" hidden="1">{#N/A,#N/A,FALSE,"Extension Title";#N/A,#N/A,FALSE,"Extensions Main";#N/A,#N/A,FALSE,"Christchurst";#N/A,#N/A,FALSE,"Larkfield Extension";#N/A,#N/A,FALSE,"Taunton";#N/A,#N/A,FALSE,"Farlington";#N/A,#N/A,FALSE,"Sidney Street";#N/A,#N/A,FALSE,"Tamworth";#N/A,#N/A,FALSE,"New Build Main"}</definedName>
    <definedName name="Doncaster1" localSheetId="0" hidden="1">{#N/A,#N/A,FALSE,"Extension Title";#N/A,#N/A,FALSE,"Extensions Main";#N/A,#N/A,FALSE,"Christchurst";#N/A,#N/A,FALSE,"Larkfield Extension";#N/A,#N/A,FALSE,"Taunton";#N/A,#N/A,FALSE,"Farlington";#N/A,#N/A,FALSE,"Sidney Street";#N/A,#N/A,FALSE,"Tamworth";#N/A,#N/A,FALSE,"New Build Main"}</definedName>
    <definedName name="dren" localSheetId="0" hidden="1">{"suhaznesi1fiyat",#N/A,FALSE,"shfiyat";"suhaznesi2fiyat",#N/A,FALSE,"shfiyat"}</definedName>
    <definedName name="dsadasd" localSheetId="0" hidden="1">{#N/A,#N/A,FALSE,"SumD";#N/A,#N/A,FALSE,"ElecD";#N/A,#N/A,FALSE,"MechD";#N/A,#N/A,FALSE,"GeotD";#N/A,#N/A,FALSE,"PrcsD";#N/A,#N/A,FALSE,"TunnD";#N/A,#N/A,FALSE,"CivlD";#N/A,#N/A,FALSE,"NtwkD";#N/A,#N/A,FALSE,"EstgD";#N/A,#N/A,FALSE,"PEngD"}</definedName>
    <definedName name="dsdsd" localSheetId="0" hidden="1">{#N/A,#N/A,TRUE,"COVER";#N/A,#N/A,TRUE,"DETAILS";#N/A,#N/A,TRUE,"SUMMARY";#N/A,#N/A,TRUE,"EXP MON";#N/A,#N/A,TRUE,"APPENDIX A";#N/A,#N/A,TRUE,"APPENDIX B";#N/A,#N/A,TRUE,"APPENDIX C";#N/A,#N/A,TRUE,"APPENDIX D";#N/A,#N/A,TRUE,"APPENDIX E";#N/A,#N/A,TRUE,"APPENDIX F";#N/A,#N/A,TRUE,"APPENDIX G"}</definedName>
    <definedName name="DSDSDS"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dsfd" localSheetId="0" hidden="1">{#N/A,#N/A,FALSE,"Aging Summary";#N/A,#N/A,FALSE,"Ratio Analysis";#N/A,#N/A,FALSE,"Test 120 Day Accts";#N/A,#N/A,FALSE,"Tickmarks"}</definedName>
    <definedName name="dsfsdfdf" localSheetId="0" hidden="1">{#VALUE!,#N/A,TRUE,0;#N/A,#N/A,TRUE,0;#N/A,#N/A,TRUE,0;#N/A,#N/A,TRUE,0;#N/A,#N/A,TRUE,0;#N/A,#N/A,TRUE,0;#N/A,#N/A,TRUE,0}</definedName>
    <definedName name="dsfsdfsdf" localSheetId="0" hidden="1">{#VALUE!,#N/A,FALSE,0;#N/A,#N/A,FALSE,0;#N/A,#N/A,FALSE,0;#N/A,#N/A,FALSE,0;#N/A,#N/A,FALSE,0;#N/A,#N/A,FALSE,0;#N/A,#N/A,FALSE,0;#N/A,#N/A,FALSE,0;#N/A,#N/A,FALSE,0;#N/A,#N/A,FALSE,0;#N/A,#N/A,FALSE,0;#N/A,#N/A,FALSE,0;#N/A,#N/A,FALSE,0;#N/A,#N/A,FALSE,0;#N/A,#N/A,FALSE,0;#N/A,#N/A,FALSE,0;#N/A,#N/A,FALSE,0;#N/A,#N/A,FALSE,0;#N/A,#N/A,FALSE,0;#N/A,#N/A,FALSE,0;#N/A,#N/A,FALSE,0;#N/A,#N/A,FALSE,0}</definedName>
    <definedName name="dsr" localSheetId="0" hidden="1">{"sheet1",#N/A,FALSE,"easheet";"sheet2a",#N/A,FALSE,"easheet";"sheet2b",#N/A,FALSE,"easheet";"sheet3",#N/A,FALSE,"easheet"}</definedName>
    <definedName name="dtert" localSheetId="0" hidden="1">{"offequipsch",#N/A,FALSE,"GTC_Schedule";"onconstsch",#N/A,FALSE,"GTC_Schedule";"techsch",#N/A,FALSE,"GTC_Schedule";"totsch",#N/A,FALSE,"GTC_Schedule"}</definedName>
    <definedName name="du" localSheetId="0" hidden="1">{#N/A,#N/A,FALSE,"maff_h1";#N/A,#N/A,FALSE,"maff_h2";#N/A,#N/A,FALSE,"maff_h3";#N/A,#N/A,FALSE,"maff_h4";#N/A,#N/A,FALSE,"maff_h5";#N/A,#N/A,FALSE,"maff_h6";#N/A,#N/A,FALSE,"maff_h7"}</definedName>
    <definedName name="dvbgf" localSheetId="0" hidden="1">{#N/A,#N/A,FALSE,"SumD";#N/A,#N/A,FALSE,"ElecD";#N/A,#N/A,FALSE,"MechD";#N/A,#N/A,FALSE,"GeotD";#N/A,#N/A,FALSE,"PrcsD";#N/A,#N/A,FALSE,"TunnD";#N/A,#N/A,FALSE,"CivlD";#N/A,#N/A,FALSE,"NtwkD";#N/A,#N/A,FALSE,"EstgD";#N/A,#N/A,FALSE,"PEngD"}</definedName>
    <definedName name="dvfasdf" localSheetId="0" hidden="1">{#N/A,#N/A,FALSE,"TELEFON"}</definedName>
    <definedName name="é" localSheetId="0"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ea" localSheetId="0" hidden="1">{#VALUE!,#N/A,FALSE,0;#N/A,#N/A,FALSE,0;#N/A,#N/A,FALSE,0;#N/A,#N/A,FALSE,0;#N/A,#N/A,FALSE,0;#N/A,#N/A,FALSE,0;#N/A,#N/A,FALSE,0;#N/A,#N/A,FALSE,0;#N/A,#N/A,FALSE,0;#N/A,#N/A,FALSE,0;#N/A,#N/A,FALSE,0;#N/A,#N/A,FALSE,0}</definedName>
    <definedName name="eai" localSheetId="0" hidden="1">{#N/A,#N/A,FALSE,"kal_iç_ihz";#N/A,#N/A,FALSE,"kal_iç_er";#N/A,#N/A,FALSE,"kal_iç_tut"}</definedName>
    <definedName name="eatüa" localSheetId="0" hidden="1">{#VALUE!,#N/A,FALSE,0;#N/A,#N/A,FALSE,0;#N/A,#N/A,FALSE,0;#N/A,#N/A,FALSE,0}</definedName>
    <definedName name="eaüaü.l" localSheetId="0"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EC" localSheetId="0"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ED" localSheetId="0"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edcvfr" localSheetId="0" hidden="1">{"mekanik1fiyat",#N/A,FALSE,"mktfiyat";"mekanik2fiyat",#N/A,FALSE,"mktfiyat"}</definedName>
    <definedName name="edcxsw" localSheetId="0" hidden="1">{"elektrik1fiyat",#N/A,FALSE,"elcfiyat";"elektrik2fiyat",#N/A,FALSE,"elcfiyat";"elektrik3fiyat",#N/A,FALSE,"elcfiyat"}</definedName>
    <definedName name="edf" localSheetId="0" hidden="1">{#N/A,#N/A,FALSE,"ihz. icmal";#N/A,#N/A,FALSE,"avans";#N/A,#N/A,FALSE,"mal_FF_icm";#N/A,#N/A,FALSE,"fat_ihz";#N/A,#N/A,FALSE,"söz_fiy_fark";#N/A,#N/A,FALSE,"kap2"}</definedName>
    <definedName name="edsc" localSheetId="0"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ee" localSheetId="0"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eee" localSheetId="0" hidden="1">{#N/A,#N/A,TRUE,"COVER";#N/A,#N/A,TRUE,"DETAILS";#N/A,#N/A,TRUE,"SUMMARY";#N/A,#N/A,TRUE,"EXP MON";#N/A,#N/A,TRUE,"APPENDIX A";#N/A,#N/A,TRUE,"APPENDIX B";#N/A,#N/A,TRUE,"APPENDIX C";#N/A,#N/A,TRUE,"APPENDIX D";#N/A,#N/A,TRUE,"APPENDIX E";#N/A,#N/A,TRUE,"APPENDIX F";#N/A,#N/A,TRUE,"APPENDIX G"}</definedName>
    <definedName name="eeeee" localSheetId="0" hidden="1">{"'Sheet1'!$A$1:$X$25"}</definedName>
    <definedName name="eefedf"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efe" localSheetId="0"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Ele" localSheetId="0" hidden="1">{"'Break down'!$A$4"}</definedName>
    <definedName name="Eltes" localSheetId="0" hidden="1">{#N/A,#N/A,FALSE,"YAGSU_HAT_ICMAL";#N/A,#N/A,FALSE,"YAGMUR_236 (1)";#N/A,#N/A,FALSE,"YAGMUR_236 (2)";#N/A,#N/A,FALSE,"YAGMUR_238 (1)";#N/A,#N/A,FALSE,"YAGMUR_238 (2)";#N/A,#N/A,FALSE,"YAGMUR_244 (1)";#N/A,#N/A,FALSE,"YAGMUR_244 (2)";#N/A,#N/A,FALSE,"YAGMUR_245 (1)";#N/A,#N/A,FALSE,"YAGMUR_245 (2)";#N/A,#N/A,FALSE,"YAGMUR_246 (1)";#N/A,#N/A,FALSE,"YAGMUR_246 (2)"}</definedName>
    <definedName name="emir" localSheetId="0" hidden="1">{#N/A,#N/A,FALSE,"95 YILI SAT-MAL";#N/A,#N/A,FALSE,"1995 CIRO";#N/A,#N/A,FALSE,"1994-1995 ÜRETİM KARŞ.";#N/A,#N/A,FALSE,"NAK.XLS";#N/A,#N/A,FALSE,"1995 NAKITBAKIYE";#N/A,#N/A,FALSE,"AYLIK ÜRETİM";#N/A,#N/A,FALSE,"AYLIK MALİYET";#N/A,#N/A,FALSE,"AYLIK M2";#N/A,#N/A,FALSE,"AYLIK ADAMSAAT";#N/A,#N/A,FALSE,"ÜRETİM";#N/A,#N/A,FALSE,"ÜRETİM MALİYETİ";#N/A,#N/A,FALSE,"M2 İMALAT";#N/A,#N/A,FALSE,"ADAM-SAAT TABLOSU";#N/A,#N/A,FALSE,"KREDİ TL"}</definedName>
    <definedName name="EPR" localSheetId="0" hidden="1">{#N/A,#N/A,FALSE,"Extension Title";#N/A,#N/A,FALSE,"Extensions Main";#N/A,#N/A,FALSE,"Christchurst";#N/A,#N/A,FALSE,"Larkfield Extension";#N/A,#N/A,FALSE,"Taunton";#N/A,#N/A,FALSE,"Farlington";#N/A,#N/A,FALSE,"Sidney Street";#N/A,#N/A,FALSE,"Tamworth";#N/A,#N/A,FALSE,"New Build Main"}</definedName>
    <definedName name="EQ" localSheetId="0"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er" localSheetId="0" hidden="1">{#N/A,#N/A,FALSE,"SumG";#N/A,#N/A,FALSE,"ElecG";#N/A,#N/A,FALSE,"MechG";#N/A,#N/A,FALSE,"GeotG";#N/A,#N/A,FALSE,"PrcsG";#N/A,#N/A,FALSE,"TunnG";#N/A,#N/A,FALSE,"CivlG";#N/A,#N/A,FALSE,"NtwkG";#N/A,#N/A,FALSE,"EstgG";#N/A,#N/A,FALSE,"PEngG"}</definedName>
    <definedName name="erere"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erfer" localSheetId="0" hidden="1">{"elektrik1fiyat",#N/A,FALSE,"elcfiyat";"elektrik2fiyat",#N/A,FALSE,"elcfiyat";"elektrik3fiyat",#N/A,FALSE,"elcfiyat"}</definedName>
    <definedName name="ERKILIÇ"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ert" localSheetId="0"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erw"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erwerwere" localSheetId="0" hidden="1">{#VALUE!,#N/A,FALSE,0;#N/A,#N/A,FALSE,0;#N/A,#N/A,FALSE,0;#N/A,#N/A,FALSE,0;#N/A,#N/A,FALSE,0}</definedName>
    <definedName name="estimateb" localSheetId="0" hidden="1">{#N/A,#N/A,TRUE,"Cover";#N/A,#N/A,TRUE,"Conts";#N/A,#N/A,TRUE,"VOS";#N/A,#N/A,TRUE,"Warrington";#N/A,#N/A,TRUE,"Widnes"}</definedName>
    <definedName name="ewew" localSheetId="0" hidden="1">{#N/A,#N/A,FALSE,"MALİ TABLOLAR";#N/A,#N/A,FALSE,"GEL-GİDER KARŞILAŞTIRMASI";#N/A,#N/A,FALSE,"95 YILI SAT-MAL";#N/A,#N/A,FALSE,"1995 CIRO";#N/A,#N/A,FALSE,"1994-1995 ÜRETİM KARŞ.";#N/A,#N/A,FALSE,"BIRIKIMLI- NAKIT";#N/A,#N/A,FALSE,"AYLIK NAKİT";#N/A,#N/A,FALSE,"NAK.XLS";#N/A,#N/A,FALSE,"1995 NAKITBAKIYE";#N/A,#N/A,FALSE,"GENEL YÖNETİM GİDERLERİ";#N/A,#N/A,FALSE,"ÜCRETLER";#N/A,#N/A,FALSE,"ŞANTİYELER DETAY TABLOLARI";#N/A,#N/A,FALSE,"ERYAMAN B2 TABLOSU";#N/A,#N/A,FALSE,"ERYAMAN B4 TABLOSU";#N/A,#N/A,FALSE,"HASTAHANE TABLOSU";#N/A,#N/A,FALSE,"RUSYA TABLOSU";#N/A,#N/A,FALSE,"İÇERENKÖY TABLOSU";#N/A,#N/A,FALSE,"ATATÜRK TABLOSU";#N/A,#N/A,FALSE,"İÇERENKÖY 2.KISIM";#N/A,#N/A,FALSE,"ÇAYYOLU";#N/A,#N/A,FALSE,"ESBANK ";#N/A,#N/A,FALSE,"ÇİFTEHAVUZ";#N/A,#N/A,FALSE,"KONSOLİDE TABLO";#N/A,#N/A,FALSE,"ÜRETİM";#N/A,#N/A,FALSE,"ÜRETİM MALİYETİ";#N/A,#N/A,FALSE,"NAKİT AKIM TABLOSU";#N/A,#N/A,FALSE,"M2 İMALAT";#N/A,#N/A,FALSE,"ADAM-SAAT TABLOSU";#N/A,#N/A,FALSE,"YILLARA YAYGI DEĞER.";#N/A,#N/A,FALSE,"BİRİKİMLİ SATIŞLAR";#N/A,#N/A,FALSE,"BİRİKİMLİ MALİYET";#N/A,#N/A,FALSE,"ERYAMAN";#N/A,#N/A,FALSE,"HAYDARPAŞA";#N/A,#N/A,FALSE,"İÇERENKÖY";#N/A,#N/A,FALSE,"ATATÜRK";#N/A,#N/A,FALSE,"KARŞILAŞTIRMALI DEĞERLENDİRME";#N/A,#N/A,FALSE,"AYLIK ÜRETİM";#N/A,#N/A,FALSE,"AYLIK MALİYET";#N/A,#N/A,FALSE,"AYLIK M2";#N/A,#N/A,FALSE,"AYLIK ADAMSAAT";#N/A,#N/A,FALSE,"PERFORMANS TAB.";#N/A,#N/A,FALSE,"YURT İÇİ MALİYET-M2";#N/A,#N/A,FALSE,"YURTDIŞI MALİYET-M2";#N/A,#N/A,FALSE,"YATIRIM MALİYET-M2";#N/A,#N/A,FALSE,"YURTİÇİ TL-ADAMSAAT";#N/A,#N/A,FALSE,"YURTDIŞI TL-ADAMSAAT";#N/A,#N/A,FALSE,"YATIRIM TL-ADAMSAAT";#N/A,#N/A,FALSE,"YURTİÇİ ADAMSAAT-M2";#N/A,#N/A,FALSE,"YURTDIŞI ADAMSAAT-M2";#N/A,#N/A,FALSE,"YATIRIM ADAMSAAT-M2"}</definedName>
    <definedName name="ewewew" localSheetId="0" hidden="1">{#VALUE!,#N/A,FALSE,0;#N/A,#N/A,FALSE,0;#N/A,#N/A,FALSE,0;#N/A,#N/A,FALSE,0;#N/A,#N/A,FALSE,0;#N/A,#N/A,FALSE,0;#N/A,#N/A,FALSE,0;#N/A,#N/A,FALSE,0;#N/A,#N/A,FALSE,0;#N/A,#N/A,FALSE,0;#N/A,#N/A,FALSE,0;#N/A,#N/A,FALSE,0}</definedName>
    <definedName name="EWRWERE" localSheetId="0" hidden="1">{#VALUE!,#N/A,FALSE,0;#N/A,#N/A,FALSE,0;#N/A,#N/A,FALSE,0;#N/A,#N/A,FALSE,0;#N/A,#N/A,FALSE,0;#N/A,#N/A,FALSE,0;#N/A,#N/A,FALSE,0;#N/A,#N/A,FALSE,0;#N/A,#N/A,FALSE,0;#N/A,#N/A,FALSE,0;#N/A,#N/A,FALSE,0;#N/A,#N/A,FALSE,0;#N/A,#N/A,FALSE,0;#N/A,#N/A,FALSE,0;#N/A,#N/A,FALSE,0;#N/A,#N/A,FALSE,0;#N/A,#N/A,FALSE,0;#N/A,#N/A,FALSE,0}</definedName>
    <definedName name="ewrwerq" localSheetId="0" hidden="1">{#VALUE!,#N/A,TRUE,0;#N/A,#N/A,TRUE,0;#N/A,#N/A,TRUE,0;#N/A,#N/A,TRUE,0;#N/A,#N/A,TRUE,0;#N/A,#N/A,TRUE,0;#N/A,#N/A,TRUE,0}</definedName>
    <definedName name="ewww"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faasdasdfgsd" localSheetId="0"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fad" localSheetId="0" hidden="1">{#N/A,"70% Success",FALSE,"Sales Forecast";#N/A,#N/A,FALSE,"Sheet2"}</definedName>
    <definedName name="faerrsegersg" localSheetId="0" hidden="1">{"trafo1fiyat",#N/A,FALSE,"trafofiyat"}</definedName>
    <definedName name="Farlington" localSheetId="0" hidden="1">{#N/A,#N/A,FALSE,"Extension Title";#N/A,#N/A,FALSE,"Extensions Main";#N/A,#N/A,FALSE,"Christchurst";#N/A,#N/A,FALSE,"Larkfield Extension";#N/A,#N/A,FALSE,"Taunton";#N/A,#N/A,FALSE,"Farlington";#N/A,#N/A,FALSE,"Sidney Street";#N/A,#N/A,FALSE,"Tamworth";#N/A,#N/A,FALSE,"New Build Main"}</definedName>
    <definedName name="fd" localSheetId="0" hidden="1">{"sheet1",#N/A,FALSE,"easheet";"sheet2a",#N/A,FALSE,"easheet";"sheet2b",#N/A,FALSE,"easheet";"sheet3",#N/A,FALSE,"easheet"}</definedName>
    <definedName name="fddfdfdf" localSheetId="0" hidden="1">{#N/A,#N/A,TRUE,"Prog. Overview Strategic Input";#N/A,#N/A,TRUE,"Program Overview Financials";#N/A,#N/A,TRUE,"Technology Summary Input";#N/A,#N/A,TRUE,"Mkt &amp; Sales Summary Input";#N/A,#N/A,TRUE,"Delivery Summary Input";#N/A,#N/A,TRUE,"Revenue Assump Input";#N/A,#N/A,TRUE,"Financial Summary"}</definedName>
    <definedName name="fdff" localSheetId="0" hidden="1">{#N/A,#N/A,FALSE,"SumG";#N/A,#N/A,FALSE,"ElecG";#N/A,#N/A,FALSE,"MechG";#N/A,#N/A,FALSE,"GeotG";#N/A,#N/A,FALSE,"PrcsG";#N/A,#N/A,FALSE,"TunnG";#N/A,#N/A,FALSE,"CivlG";#N/A,#N/A,FALSE,"NtwkG";#N/A,#N/A,FALSE,"EstgG";#N/A,#N/A,FALSE,"PEngG"}</definedName>
    <definedName name="fdffffffff" localSheetId="0" hidden="1">{#VALUE!,#N/A,FALSE,0;#N/A,#N/A,FALSE,0;#N/A,#N/A,FALSE,0;#N/A,#N/A,FALSE,0;#N/A,#N/A,FALSE,0;#N/A,#N/A,FALSE,0;#N/A,#N/A,FALSE,0;#N/A,#N/A,FALSE,0}</definedName>
    <definedName name="fdgdgd" localSheetId="0"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Fees.1" localSheetId="0" hidden="1">{#N/A,#N/A,TRUE,"Cover";#N/A,#N/A,TRUE,"Conts";#N/A,#N/A,TRUE,"VOS";#N/A,#N/A,TRUE,"Warrington";#N/A,#N/A,TRUE,"Widnes"}</definedName>
    <definedName name="fff" localSheetId="0" hidden="1">{#N/A,#N/A,TRUE,"COVER";#N/A,#N/A,TRUE,"DETAILS";#N/A,#N/A,TRUE,"SUMMARY";#N/A,#N/A,TRUE,"EXP MON";#N/A,#N/A,TRUE,"APPENDIX A";#N/A,#N/A,TRUE,"APPENDIX B";#N/A,#N/A,TRUE,"APPENDIX C";#N/A,#N/A,TRUE,"APPENDIX D";#N/A,#N/A,TRUE,"APPENDIX E";#N/A,#N/A,TRUE,"APPENDIX F";#N/A,#N/A,TRUE,"APPENDIX G"}</definedName>
    <definedName name="fg" localSheetId="0" hidden="1">{#N/A,#N/A,TRUE,"Cover";#N/A,#N/A,TRUE,"Conts";#N/A,#N/A,TRUE,"VOS";#N/A,#N/A,TRUE,"Warrington";#N/A,#N/A,TRUE,"Widnes"}</definedName>
    <definedName name="fgdfg" localSheetId="0" hidden="1">{#N/A,#N/A,FALSE,"SumD";#N/A,#N/A,FALSE,"ElecD";#N/A,#N/A,FALSE,"MechD";#N/A,#N/A,FALSE,"GeotD";#N/A,#N/A,FALSE,"PrcsD";#N/A,#N/A,FALSE,"TunnD";#N/A,#N/A,FALSE,"CivlD";#N/A,#N/A,FALSE,"NtwkD";#N/A,#N/A,FALSE,"EstgD";#N/A,#N/A,FALSE,"PEngD"}</definedName>
    <definedName name="fgfdg" localSheetId="0" hidden="1">{#N/A,#N/A,FALSE,"SumG";#N/A,#N/A,FALSE,"ElecG";#N/A,#N/A,FALSE,"MechG";#N/A,#N/A,FALSE,"GeotG";#N/A,#N/A,FALSE,"PrcsG";#N/A,#N/A,FALSE,"TunnG";#N/A,#N/A,FALSE,"CivlG";#N/A,#N/A,FALSE,"NtwkG";#N/A,#N/A,FALSE,"EstgG";#N/A,#N/A,FALSE,"PEngG"}</definedName>
    <definedName name="fgfg" localSheetId="0"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fgh" localSheetId="0"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fghfg" localSheetId="0" hidden="1">{#N/A,#N/A,FALSE,"SumD";#N/A,#N/A,FALSE,"ElecD";#N/A,#N/A,FALSE,"MechD";#N/A,#N/A,FALSE,"GeotD";#N/A,#N/A,FALSE,"PrcsD";#N/A,#N/A,FALSE,"TunnD";#N/A,#N/A,FALSE,"CivlD";#N/A,#N/A,FALSE,"NtwkD";#N/A,#N/A,FALSE,"EstgD";#N/A,#N/A,FALSE,"PEngD"}</definedName>
    <definedName name="FGHH" localSheetId="0" hidden="1">{#N/A,#N/A,FALSE,"SumD";#N/A,#N/A,FALSE,"ElecD";#N/A,#N/A,FALSE,"MechD";#N/A,#N/A,FALSE,"GeotD";#N/A,#N/A,FALSE,"PrcsD";#N/A,#N/A,FALSE,"TunnD";#N/A,#N/A,FALSE,"CivlD";#N/A,#N/A,FALSE,"NtwkD";#N/A,#N/A,FALSE,"EstgD";#N/A,#N/A,FALSE,"PEngD"}</definedName>
    <definedName name="fghj" localSheetId="0" hidden="1">{#VALUE!,#N/A,FALSE,0}</definedName>
    <definedName name="fgvgvb" localSheetId="0"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fgy"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file1" localSheetId="0" hidden="1">{"offequipsch",#N/A,FALSE,"GTC_Schedule";"onconstsch",#N/A,FALSE,"GTC_Schedule";"techsch",#N/A,FALSE,"GTC_Schedule";"totsch",#N/A,FALSE,"GTC_Schedule"}</definedName>
    <definedName name="fm" localSheetId="0"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fngfn" localSheetId="0" hidden="1">{"taşkınsuyu1icmal",#N/A,FALSE,"tsicm";"taşkınsuyu2icmal",#N/A,FALSE,"tsicm"}</definedName>
    <definedName name="ForestHill" localSheetId="0" hidden="1">{#N/A,#N/A,FALSE,"Extension Title";#N/A,#N/A,FALSE,"Extensions Main";#N/A,#N/A,FALSE,"Christchurst";#N/A,#N/A,FALSE,"Larkfield Extension";#N/A,#N/A,FALSE,"Taunton";#N/A,#N/A,FALSE,"Farlington";#N/A,#N/A,FALSE,"Sidney Street";#N/A,#N/A,FALSE,"Tamworth";#N/A,#N/A,FALSE,"New Build Main"}</definedName>
    <definedName name="foresthilll" localSheetId="0" hidden="1">{#N/A,#N/A,FALSE,"Extension Title";#N/A,#N/A,FALSE,"Extensions Main";#N/A,#N/A,FALSE,"Christchurst";#N/A,#N/A,FALSE,"Larkfield Extension";#N/A,#N/A,FALSE,"Taunton";#N/A,#N/A,FALSE,"Farlington";#N/A,#N/A,FALSE,"Sidney Street";#N/A,#N/A,FALSE,"Tamworth";#N/A,#N/A,FALSE,"New Build Main"}</definedName>
    <definedName name="fr" localSheetId="0" hidden="1">{"sheet1",#N/A,FALSE,"easheet";"sheet2a",#N/A,FALSE,"easheet";"sheet2b",#N/A,FALSE,"easheet";"sheet3",#N/A,FALSE,"easheet"}</definedName>
    <definedName name="fransızca" localSheetId="0" hidden="1">{#N/A,#N/A,FALSE,"Ejector 1";#N/A,#N/A,FALSE,"Ejector 2"}</definedName>
    <definedName name="fre" localSheetId="0" hidden="1">{#N/A,#N/A,TRUE,"Cover";#N/A,#N/A,TRUE,"Conts";#N/A,#N/A,TRUE,"VOS";#N/A,#N/A,TRUE,"Warrington";#N/A,#N/A,TRUE,"Widnes"}</definedName>
    <definedName name="fsdanhgty" localSheetId="0" hidden="1">{"sheet1",#N/A,FALSE,"easheet";"sheet2a",#N/A,FALSE,"easheet";"sheet2b",#N/A,FALSE,"easheet";"sheet3",#N/A,FALSE,"easheet"}</definedName>
    <definedName name="fsgsdf" localSheetId="0"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fvcasdv" localSheetId="0"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g" localSheetId="0" hidden="1">{#N/A,#N/A,TRUE,"TOC";#N/A,#N/A,TRUE,"summ";#N/A,#N/A,TRUE,"Ownership";#N/A,#N/A,TRUE,"FCF";#N/A,#N/A,TRUE,"FCFcorr";#N/A,#N/A,TRUE,"calculat (2)";#N/A,#N/A,TRUE,"calculat-trans";#N/A,#N/A,TRUE,"P&amp;L";#N/A,#N/A,TRUE,"CSP&amp;L";#N/A,#N/A,TRUE,"BS_EC";#N/A,#N/A,TRUE,"CSBS_EC";#N/A,#N/A,TRUE,"Ratios (2)";#N/A,#N/A,TRUE,"summary";#N/A,#N/A,TRUE,"sales";#N/A,#N/A,TRUE,"Capex";#N/A,#N/A,TRUE,"detail (2)";#N/A,#N/A,TRUE,"Loans";#N/A,#N/A,TRUE,"wacc";#N/A,#N/A,TRUE,"R(f)POL";#N/A,#N/A,TRUE,"contr";#N/A,#N/A,TRUE,"P&amp;Lcorr";#N/A,#N/A,TRUE,"CSP&amp;Lcorr";#N/A,#N/A,TRUE,"BScorr";#N/A,#N/A,TRUE,"CSBScorr";#N/A,#N/A,TRUE,"Cashflowcorr";#N/A,#N/A,TRUE,"Ratios-forecastcorr";#N/A,#N/A,TRUE,"salescorr";#N/A,#N/A,TRUE,"detail (2)corr";#N/A,#N/A,TRUE,"Capexcorr";#N/A,#N/A,TRUE,"fixed assetscorr";#N/A,#N/A,TRUE,"WCcorr";#N/A,#N/A,TRUE,"Debtcorr";#N/A,#N/A,TRUE,"wacccorr";#N/A,#N/A,TRUE,"GLC market";#N/A,#N/A,TRUE,"Ratios_GLC (2)";#N/A,#N/A,TRUE,"GLCPL";#N/A,#N/A,TRUE,"GLC_BS";#N/A,#N/A,TRUE,"Trans";#N/A,#N/A,TRUE,"fin_stat"}</definedName>
    <definedName name="ğ" localSheetId="0" hidden="1">{"çewre1icmal",#N/A,FALSE,"çticm";"çewre2icmal",#N/A,FALSE,"çticm"}</definedName>
    <definedName name="G2G2G" localSheetId="0" hidden="1">{#N/A,#N/A,FALSE,"TELEFON"}</definedName>
    <definedName name="gbf" localSheetId="0"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gdsf" localSheetId="0"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general_exp." localSheetId="0" hidden="1">{#N/A,"100% Success",TRUE,"Sales Forecast";#N/A,#N/A,TRUE,"Sheet2"}</definedName>
    <definedName name="gfdgfdg" localSheetId="0" hidden="1">{#N/A,#N/A,FALSE,"SumD";#N/A,#N/A,FALSE,"ElecD";#N/A,#N/A,FALSE,"MechD";#N/A,#N/A,FALSE,"GeotD";#N/A,#N/A,FALSE,"PrcsD";#N/A,#N/A,FALSE,"TunnD";#N/A,#N/A,FALSE,"CivlD";#N/A,#N/A,FALSE,"NtwkD";#N/A,#N/A,FALSE,"EstgD";#N/A,#N/A,FALSE,"PEngD"}</definedName>
    <definedName name="gfgf" localSheetId="0"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gfgfgfgfg" localSheetId="0" hidden="1">{#N/A,#N/A,FALSE,"SumD";#N/A,#N/A,FALSE,"ElecD";#N/A,#N/A,FALSE,"MechD";#N/A,#N/A,FALSE,"GeotD";#N/A,#N/A,FALSE,"PrcsD";#N/A,#N/A,FALSE,"TunnD";#N/A,#N/A,FALSE,"CivlD";#N/A,#N/A,FALSE,"NtwkD";#N/A,#N/A,FALSE,"EstgD";#N/A,#N/A,FALSE,"PEngD"}</definedName>
    <definedName name="gfgfgfgss" localSheetId="0" hidden="1">{#N/A,#N/A,FALSE,"SumG";#N/A,#N/A,FALSE,"ElecG";#N/A,#N/A,FALSE,"MechG";#N/A,#N/A,FALSE,"GeotG";#N/A,#N/A,FALSE,"PrcsG";#N/A,#N/A,FALSE,"TunnG";#N/A,#N/A,FALSE,"CivlG";#N/A,#N/A,FALSE,"NtwkG";#N/A,#N/A,FALSE,"EstgG";#N/A,#N/A,FALSE,"PEngG"}</definedName>
    <definedName name="gg" localSheetId="0" hidden="1">{#N/A,#N/A,TRUE,"COVER";#N/A,#N/A,TRUE,"DETAILS";#N/A,#N/A,TRUE,"SUMMARY";#N/A,#N/A,TRUE,"EXP MON";#N/A,#N/A,TRUE,"APPENDIX A";#N/A,#N/A,TRUE,"APPENDIX B";#N/A,#N/A,TRUE,"APPENDIX C";#N/A,#N/A,TRUE,"APPENDIX D";#N/A,#N/A,TRUE,"APPENDIX E";#N/A,#N/A,TRUE,"APPENDIX F";#N/A,#N/A,TRUE,"APPENDIX G"}</definedName>
    <definedName name="ggg" localSheetId="0"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gggs"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gğıieau" localSheetId="0" hidden="1">{#VALUE!,#N/A,FALSE,0;#N/A,#N/A,FALSE,0;#N/A,#N/A,FALSE,0;#N/A,#N/A,FALSE,0;#N/A,#N/A,FALSE,0;#N/A,#N/A,FALSE,0;#N/A,#N/A,FALSE,0;#N/A,#N/A,FALSE,0;#N/A,#N/A,FALSE,0;#N/A,#N/A,FALSE,0}</definedName>
    <definedName name="ggreen" localSheetId="0" hidden="1">{#N/A,#N/A,FALSE,"Extension Title";#N/A,#N/A,FALSE,"Extensions Main";#N/A,#N/A,FALSE,"Christchurst";#N/A,#N/A,FALSE,"Larkfield Extension";#N/A,#N/A,FALSE,"Taunton";#N/A,#N/A,FALSE,"Farlington";#N/A,#N/A,FALSE,"Sidney Street";#N/A,#N/A,FALSE,"Tamworth";#N/A,#N/A,FALSE,"New Build Main"}</definedName>
    <definedName name="gh" localSheetId="0" hidden="1">{#N/A,#N/A,TRUE,"COVER";#N/A,#N/A,TRUE,"DETAILS";#N/A,#N/A,TRUE,"SUMMARY";#N/A,#N/A,TRUE,"EXP MON";#N/A,#N/A,TRUE,"APPENDIX A";#N/A,#N/A,TRUE,"APPENDIX B";#N/A,#N/A,TRUE,"APPENDIX C";#N/A,#N/A,TRUE,"APPENDIX D";#N/A,#N/A,TRUE,"APPENDIX E";#N/A,#N/A,TRUE,"APPENDIX F";#N/A,#N/A,TRUE,"APPENDIX G"}</definedName>
    <definedName name="ghd" localSheetId="0" hidden="1">{#N/A,#N/A,FALSE,"Aging Summary";#N/A,#N/A,FALSE,"Ratio Analysis";#N/A,#N/A,FALSE,"Test 120 Day Accts";#N/A,#N/A,FALSE,"Tickmarks"}</definedName>
    <definedName name="ghfghfgh" localSheetId="0" hidden="1">{#VALUE!,#N/A,FALSE,0;#N/A,#N/A,FALSE,0;#N/A,#N/A,FALSE,0;#N/A,#N/A,FALSE,0;#N/A,#N/A,FALSE,0;#N/A,#N/A,FALSE,0;#N/A,#N/A,FALSE,0;#N/A,#N/A,FALSE,0}</definedName>
    <definedName name="GHGFHGFH" localSheetId="0" hidden="1">{#VALUE!,#N/A,FALSE,0;#N/A,#N/A,FALSE,0;#N/A,#N/A,FALSE,0;#N/A,#N/A,FALSE,0;#N/A,#N/A,FALSE,0;#N/A,#N/A,FALSE,0;#N/A,#N/A,FALSE,0;#N/A,#N/A,FALSE,0;#N/A,#N/A,FALSE,0;#N/A,#N/A,FALSE,0}</definedName>
    <definedName name="ghggg" localSheetId="0" hidden="1">{#N/A,#N/A,FALSE,"SumG";#N/A,#N/A,FALSE,"ElecG";#N/A,#N/A,FALSE,"MechG";#N/A,#N/A,FALSE,"GeotG";#N/A,#N/A,FALSE,"PrcsG";#N/A,#N/A,FALSE,"TunnG";#N/A,#N/A,FALSE,"CivlG";#N/A,#N/A,FALSE,"NtwkG";#N/A,#N/A,FALSE,"EstgG";#N/A,#N/A,FALSE,"PEngG"}</definedName>
    <definedName name="ghggh" localSheetId="0" hidden="1">{"konoplin - Личное представление",#N/A,TRUE,"ФинПлан_1кв";"konoplin - Личное представление",#N/A,TRUE,"ФинПлан_2кв"}</definedName>
    <definedName name="ghngfn" localSheetId="0" hidden="1">{"suhaznesi1icmal",#N/A,FALSE,"shicm";"suhaznesi2icmal",#N/A,FALSE,"shicm";"suhaznesi3icmal",#N/A,FALSE,"shicm"}</definedName>
    <definedName name="ghyt" localSheetId="0" hidden="1">{#N/A,#N/A,FALSE,"SUBS";#N/A,#N/A,FALSE,"SUPERS";#N/A,#N/A,FALSE,"FINISHES";#N/A,#N/A,FALSE,"FITTINGS";#N/A,#N/A,FALSE,"SERVICES";#N/A,#N/A,FALSE,"SITEWORKS"}</definedName>
    <definedName name="ğı" localSheetId="0" hidden="1">{#N/A,#N/A,FALSE,"imalat_keşif";#N/A,#N/A,FALSE,"imalat_seviye";#N/A,#N/A,FALSE,"141";#N/A,#N/A,FALSE,"142";#N/A,#N/A,FALSE,"143";#N/A,#N/A,FALSE,"144";#N/A,#N/A,FALSE,"145";#N/A,#N/A,FALSE,"146";#N/A,#N/A,FALSE,"147";#N/A,#N/A,FALSE,"148";#N/A,#N/A,FALSE,"149"}</definedName>
    <definedName name="gk" localSheetId="0" hidden="1">{#N/A,#N/A,TRUE,"COVER";#N/A,#N/A,TRUE,"DETAILS";#N/A,#N/A,TRUE,"SUMMARY";#N/A,#N/A,TRUE,"EXP MON";#N/A,#N/A,TRUE,"APPENDIX A";#N/A,#N/A,TRUE,"APPENDIX B";#N/A,#N/A,TRUE,"APPENDIX C";#N/A,#N/A,TRUE,"APPENDIX D";#N/A,#N/A,TRUE,"APPENDIX E";#N/A,#N/A,TRUE,"APPENDIX F";#N/A,#N/A,TRUE,"APPENDIX G"}</definedName>
    <definedName name="gmo" localSheetId="0" hidden="1">{#N/A,#N/A,FALSE,"SumD";#N/A,#N/A,FALSE,"ElecD";#N/A,#N/A,FALSE,"MechD";#N/A,#N/A,FALSE,"GeotD";#N/A,#N/A,FALSE,"PrcsD";#N/A,#N/A,FALSE,"TunnD";#N/A,#N/A,FALSE,"CivlD";#N/A,#N/A,FALSE,"NtwkD";#N/A,#N/A,FALSE,"EstgD";#N/A,#N/A,FALSE,"PEngD"}</definedName>
    <definedName name="gregr" localSheetId="0" hidden="1">{#N/A,#N/A,FALSE,"SUMMARY 4a";#N/A,#N/A,FALSE,"GBA 4b";#N/A,#N/A,FALSE,"TENANT 4c";#N/A,#N/A,FALSE,"BUDGET DETAIL";#N/A,#N/A,FALSE,"PRO FORMA"}</definedName>
    <definedName name="GRWG" localSheetId="0" hidden="1">{#N/A,#N/A,FALSE,"SUMMARY 4a";#N/A,#N/A,FALSE,"GBA 4b";#N/A,#N/A,FALSE,"TENANT 4c";#N/A,#N/A,FALSE,"BUDGET DETAIL";#N/A,#N/A,FALSE,"PRO FORMA"}</definedName>
    <definedName name="ğşç" localSheetId="0" hidden="1">{"isalehattı1icmal",#N/A,FALSE,"ihicm";"isalehattı2icmal",#N/A,FALSE,"ihicm";"isalehattı3icmal",#N/A,FALSE,"ihicm";"isalehattı4icmal",#N/A,FALSE,"ihicm";"isalehattı5icmal",#N/A,FALSE,"ihicm";"isalehattı6icmal",#N/A,FALSE,"ihicm";"isalehattı7icmal",#N/A,FALSE,"ihicm";"isalehattı8icmal",#N/A,FALSE,"ihicm";"isalehattı9icmal",#N/A,FALSE,"ihicm";"isalehattı10icmal",#N/A,FALSE,"ihicm"}</definedName>
    <definedName name="gsdgsg" localSheetId="0" hidden="1">{#N/A,#N/A,FALSE,"TELEFON"}</definedName>
    <definedName name="gsdgtgh" localSheetId="0" hidden="1">{"sheet1",#N/A,FALSE,"easheet";"sheet2a",#N/A,FALSE,"easheet";"sheet2b",#N/A,FALSE,"easheet";"sheet3",#N/A,FALSE,"easheet"}</definedName>
    <definedName name="gt" localSheetId="0" hidden="1">{#N/A,#N/A,FALSE,"ihz. icmal";#N/A,#N/A,FALSE,"avans";#N/A,#N/A,FALSE,"mal_FF_icm";#N/A,#N/A,FALSE,"fat_ihz";#N/A,#N/A,FALSE,"söz_fiy_fark";#N/A,#N/A,FALSE,"kap2"}</definedName>
    <definedName name="ğüğopğp" localSheetId="0" hidden="1">{#VALUE!,#N/A,FALSE,0;#N/A,#N/A,FALSE,0;#N/A,#N/A,FALSE,0;#N/A,#N/A,FALSE,0;#N/A,#N/A,FALSE,0;#N/A,#N/A,FALSE,0;#N/A,#N/A,FALSE,0;#N/A,#N/A,FALSE,0;#N/A,#N/A,FALSE,0;#N/A,#N/A,FALSE,0;#N/A,#N/A,FALSE,0;#N/A,#N/A,FALSE,0;#N/A,#N/A,FALSE,0;#N/A,#N/A,FALSE,0;#N/A,#N/A,FALSE,0;#N/A,#N/A,FALSE,0;#N/A,#N/A,FALSE,0;#N/A,#N/A,FALSE,0;#N/A,#N/A,FALSE,0;#N/A,#N/A,FALSE,0;#N/A,#N/A,FALSE,0;#N/A,#N/A,FALSE,0}</definedName>
    <definedName name="GUUUG"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gwag" localSheetId="0"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hans" localSheetId="0"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harlow" localSheetId="0" hidden="1">{#N/A,#N/A,FALSE,"Extension Title";#N/A,#N/A,FALSE,"Extensions Main";#N/A,#N/A,FALSE,"Christchurst";#N/A,#N/A,FALSE,"Larkfield Extension";#N/A,#N/A,FALSE,"Taunton";#N/A,#N/A,FALSE,"Farlington";#N/A,#N/A,FALSE,"Sidney Street";#N/A,#N/A,FALSE,"Tamworth";#N/A,#N/A,FALSE,"New Build Main"}</definedName>
    <definedName name="Harpenden" localSheetId="0" hidden="1">{#N/A,#N/A,FALSE,"Extension Title";#N/A,#N/A,FALSE,"Extensions Main";#N/A,#N/A,FALSE,"Christchurst";#N/A,#N/A,FALSE,"Larkfield Extension";#N/A,#N/A,FALSE,"Taunton";#N/A,#N/A,FALSE,"Farlington";#N/A,#N/A,FALSE,"Sidney Street";#N/A,#N/A,FALSE,"Tamworth";#N/A,#N/A,FALSE,"New Build Main"}</definedName>
    <definedName name="HAVUZ" localSheetId="0" hidden="1">{"'KABA MALZEME'!$B$5:$G$101","'KABA MALZEME'!$B$5:$G$101"}</definedName>
    <definedName name="Hayes" localSheetId="0" hidden="1">{#N/A,#N/A,FALSE,"Extension Title";#N/A,#N/A,FALSE,"Extensions Main";#N/A,#N/A,FALSE,"Christchurst";#N/A,#N/A,FALSE,"Larkfield Extension";#N/A,#N/A,FALSE,"Taunton";#N/A,#N/A,FALSE,"Farlington";#N/A,#N/A,FALSE,"Sidney Street";#N/A,#N/A,FALSE,"Tamworth";#N/A,#N/A,FALSE,"New Build Main"}</definedName>
    <definedName name="hdfyftrt" localSheetId="0" hidden="1">{"sheet1",#N/A,FALSE,"easheet";"sheet2a",#N/A,FALSE,"easheet";"sheet2b",#N/A,FALSE,"easheet";"sheet3",#N/A,FALSE,"easheet"}</definedName>
    <definedName name="henry" localSheetId="0" hidden="1">{"offequipsch",#N/A,FALSE,"GTC_Schedule";"onconstsch",#N/A,FALSE,"GTC_Schedule";"techsch",#N/A,FALSE,"GTC_Schedule";"totsch",#N/A,FALSE,"GTC_Schedule"}</definedName>
    <definedName name="hfrytr" localSheetId="0" hidden="1">{"offequipsch",#N/A,FALSE,"GTC_Schedule";"onconstsch",#N/A,FALSE,"GTC_Schedule";"techsch",#N/A,FALSE,"GTC_Schedule";"totsch",#N/A,FALSE,"GTC_Schedule"}</definedName>
    <definedName name="hgdtgd" localSheetId="0" hidden="1">{"'РП (2)'!$A$5:$S$150"}</definedName>
    <definedName name="hgf" localSheetId="0" hidden="1">{#N/A,#N/A,FALSE,"Extension Title";#N/A,#N/A,FALSE,"Extensions Main";#N/A,#N/A,FALSE,"Christchurst";#N/A,#N/A,FALSE,"Larkfield Extension";#N/A,#N/A,FALSE,"Taunton";#N/A,#N/A,FALSE,"Farlington";#N/A,#N/A,FALSE,"Sidney Street";#N/A,#N/A,FALSE,"Tamworth";#N/A,#N/A,FALSE,"New Build Main"}</definedName>
    <definedName name="hgfhfgh" localSheetId="0" hidden="1">{#VALUE!,#N/A,FALSE,0;#N/A,#N/A,FALSE,0;#N/A,#N/A,FALSE,0;#N/A,#N/A,FALSE,0;#N/A,#N/A,FALSE,0;#N/A,#N/A,FALSE,0;#N/A,#N/A,FALSE,0;#N/A,#N/A,FALSE,0;#N/A,#N/A,FALSE,0;#N/A,#N/A,FALSE,0;#N/A,#N/A,FALSE,0;#N/A,#N/A,FALSE,0}</definedName>
    <definedName name="hh" localSheetId="0" hidden="1">{#N/A,#N/A,FALSE,"10.10";#N/A,#N/A,FALSE,"10.11";#N/A,#N/A,FALSE,"10.12";#N/A,#N/A,FALSE,"10.21";#N/A,#N/A,FALSE,"10.22";#N/A,#N/A,FALSE,"10.23";#N/A,#N/A,FALSE,"10.24";#N/A,#N/A,FALSE,"10.25";#N/A,#N/A,FALSE,"10.26";#N/A,#N/A,FALSE,"10.27";#N/A,#N/A,FALSE,"10.28";#N/A,#N/A,FALSE,"10.29";#N/A,#N/A,FALSE,"10.30";#N/A,#N/A,FALSE,"10.31";#N/A,#N/A,FALSE,"10.32";#N/A,#N/A,FALSE,"10.33";#N/A,#N/A,FALSE,"10.34";#N/A,#N/A,FALSE,"10.35";#N/A,#N/A,FALSE,"10.36";#N/A,#N/A,FALSE,"10.37"}</definedName>
    <definedName name="hi" localSheetId="0" hidden="1">{#N/A,#N/A,FALSE,"parsel_atıksu_icmal";#N/A,#N/A,FALSE,"parsel_atıksu 236";#N/A,#N/A,FALSE,"parsel_atıksu 238";#N/A,#N/A,FALSE,"parsel_atıksu 244";#N/A,#N/A,FALSE,"parsel_atıksu 245";#N/A,#N/A,FALSE,"parsel_atıksu 246"}</definedName>
    <definedName name="hilmi" localSheetId="0" hidden="1">{#N/A,#N/A,FALSE,"2 Nolu Hak.";#N/A,#N/A,FALSE,"3 Nolu Hak.";#N/A,#N/A,FALSE,"4 Nolu Hak. ";#N/A,#N/A,FALSE,"5 Nolu Hak.";#N/A,#N/A,FALSE,"6 Nolu Hak.";#N/A,#N/A,FALSE,"7 Nolu Hak. ";#N/A,#N/A,FALSE,"8 Nolu Hak.";#N/A,#N/A,FALSE,"TESBİT";#N/A,#N/A,FALSE,"9 Nolu Hak.";#N/A,#N/A,FALSE,"10 Nolu Hak.";#N/A,#N/A,FALSE,"11 Nolu Hak.";#N/A,#N/A,FALSE,"12 Nolu Hak.";#N/A,#N/A,FALSE,"Fiyat Farkı İcm.";#N/A,#N/A,FALSE,"Demir Mik.";#N/A,#N/A,FALSE,"Demir Fiy.Farkı";#N/A,#N/A,FALSE,"Çim.Mik. ";#N/A,#N/A,FALSE,"Çim.Fiy.Farkı";#N/A,#N/A,FALSE," Akar.Mik.";#N/A,#N/A,FALSE,".Akar.Fiy.Farkı";#N/A,#N/A,FALSE,"MFFE.MİK.";#N/A,#N/A,FALSE,"Birim  miktarlar(1)";#N/A,#N/A,FALSE,"Birim  miktarlar (2)";#N/A,#N/A,FALSE,"Birim  miktarlar (3)";#N/A,#N/A,FALSE,"Birim  miktarlar (4)";#N/A,#N/A,FALSE,"Birim  miktarlar (5)";#N/A,#N/A,FALSE,"Birim  miktarlar (6)";#N/A,#N/A,FALSE,"Birim  miktarlar (7)";#N/A,#N/A,FALSE,"Birim  miktarlar (8)";#N/A,#N/A,FALSE,"Birim  miktarlar (9)";#N/A,#N/A,FALSE,"Birim  miktarlar (10)";#N/A,#N/A,FALSE,"Birim  miktarlar (11)"}</definedName>
    <definedName name="hım"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hj" localSheetId="0" hidden="1">{"isalehattı1icmal",#N/A,FALSE,"ihicm";"isalehattı2icmal",#N/A,FALSE,"ihicm";"isalehattı3icmal",#N/A,FALSE,"ihicm";"isalehattı4icmal",#N/A,FALSE,"ihicm";"isalehattı5icmal",#N/A,FALSE,"ihicm";"isalehattı6icmal",#N/A,FALSE,"ihicm";"isalehattı7icmal",#N/A,FALSE,"ihicm";"isalehattı8icmal",#N/A,FALSE,"ihicm";"isalehattı9icmal",#N/A,FALSE,"ihicm";"isalehattı10icmal",#N/A,FALSE,"ihicm"}</definedName>
    <definedName name="hjg" localSheetId="0" hidden="1">{"konoplin - Личное представление",#N/A,TRUE,"ФинПлан_1кв";"konoplin - Личное представление",#N/A,TRUE,"ФинПлан_2кв"}</definedName>
    <definedName name="HJGHJFG" localSheetId="0" hidden="1">{#VALUE!,#N/A,FALSE,0;#N/A,#N/A,FALSE,0;#N/A,#N/A,FALSE,0;#N/A,#N/A,FALSE,0;#N/A,#N/A,FALSE,0;#N/A,#N/A,FALSE,0;#N/A,#N/A,FALSE,0;#N/A,#N/A,FALSE,0;#N/A,#N/A,FALSE,0;#N/A,#N/A,FALSE,0;#N/A,#N/A,FALSE,0;#N/A,#N/A,FALSE,0}</definedName>
    <definedName name="HJGHJHJ" localSheetId="0" hidden="1">{#VALUE!,#N/A,TRUE,0;#N/A,#N/A,TRUE,0;#N/A,#N/A,TRUE,0;#N/A,#N/A,TRUE,0;#N/A,#N/A,TRUE,0;#N/A,#N/A,TRUE,0;#N/A,#N/A,TRUE,0}</definedName>
    <definedName name="hjhjjhk" localSheetId="0" hidden="1">{#VALUE!,#N/A,FALSE,0;#N/A,#N/A,FALSE,0;#N/A,#N/A,FALSE,0;#N/A,#N/A,FALSE,0;#N/A,#N/A,FALSE,0;#N/A,#N/A,FALSE,0;#N/A,#N/A,FALSE,0;#N/A,#N/A,FALSE,0;#N/A,#N/A,FALSE,0;#N/A,#N/A,FALSE,0;#N/A,#N/A,FALSE,0;#N/A,#N/A,FALSE,0}</definedName>
    <definedName name="hjj" localSheetId="0" hidden="1">{"glc1",#N/A,FALSE,"GLC";"glc2",#N/A,FALSE,"GLC";"glc3",#N/A,FALSE,"GLC";"glc4",#N/A,FALSE,"GLC";"glc5",#N/A,FALSE,"GLC"}</definedName>
    <definedName name="hjtfhr" localSheetId="0" hidden="1">{"offequipsch",#N/A,FALSE,"GTC_Schedule";"onconstsch",#N/A,FALSE,"GTC_Schedule";"techsch",#N/A,FALSE,"GTC_Schedule";"totsch",#N/A,FALSE,"GTC_Schedule"}</definedName>
    <definedName name="hjuu" localSheetId="0" hidden="1">{#N/A,#N/A,FALSE,"kal_iç_ihz";#N/A,#N/A,FALSE,"kal_iç_er";#N/A,#N/A,FALSE,"kal_iç_tut"}</definedName>
    <definedName name="hkjhkj" localSheetId="0"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HÖ" localSheetId="0" hidden="1">{#N/A,#N/A,FALSE,"Birim  miktarlar(1)";#N/A,#N/A,FALSE,"Birim  miktarlar (2)";#N/A,#N/A,FALSE,"Birim  miktarlar (3)";#N/A,#N/A,FALSE,"Birim  miktarlar (4)";#N/A,#N/A,FALSE,"Birim  miktarlar (5)";#N/A,#N/A,FALSE,"Birim  miktarlar (6)";#N/A,#N/A,FALSE,"Birim  miktarlar (7)";#N/A,#N/A,FALSE,"Birim  miktarlar (8)";#N/A,#N/A,FALSE,"Birim  miktarlar (9)";#N/A,#N/A,FALSE,"Birim  miktarlar (10)"}</definedName>
    <definedName name="Horsham" localSheetId="0" hidden="1">{#N/A,#N/A,FALSE,"Extension Title";#N/A,#N/A,FALSE,"Extensions Main";#N/A,#N/A,FALSE,"Christchurst";#N/A,#N/A,FALSE,"Larkfield Extension";#N/A,#N/A,FALSE,"Taunton";#N/A,#N/A,FALSE,"Farlington";#N/A,#N/A,FALSE,"Sidney Street";#N/A,#N/A,FALSE,"Tamworth";#N/A,#N/A,FALSE,"New Build Main"}</definedName>
    <definedName name="hry" localSheetId="0" hidden="1">{"sheet1",#N/A,FALSE,"easheet";"sheet2a",#N/A,FALSE,"easheet";"sheet2b",#N/A,FALSE,"easheet";"sheet3",#N/A,FALSE,"easheet"}</definedName>
    <definedName name="HTLM" localSheetId="0" hidden="1">{"'РП (2)'!$A$5:$S$150"}</definedName>
    <definedName name="HTML_C" localSheetId="0" hidden="1">{"'Sheet1'!$A$12:$K$107"}</definedName>
    <definedName name="HTML_Control" localSheetId="0" hidden="1">{"'Break down'!$A$4"}</definedName>
    <definedName name="HTML_Control1" localSheetId="0" hidden="1">{"'Sheet1'!$A$1:$X$25"}</definedName>
    <definedName name="hty" localSheetId="0" hidden="1">{"offequipsch",#N/A,FALSE,"GTC_Schedule";"onconstsch",#N/A,FALSE,"GTC_Schedule";"techsch",#N/A,FALSE,"GTC_Schedule";"totsch",#N/A,FALSE,"GTC_Schedule"}</definedName>
    <definedName name="hy" localSheetId="0" hidden="1">{"trafo1icmal",#N/A,FALSE,"trafoicmal";"trafo2icmal",#N/A,FALSE,"trafoicmal"}</definedName>
    <definedName name="Hyperion" localSheetId="0" hidden="1">{#N/A,#N/A,TRUE,"Prog. Overview Strategic Input";#N/A,#N/A,TRUE,"Program Overview Financials";#N/A,#N/A,TRUE,"Technology Summary Input";#N/A,#N/A,TRUE,"Mkt &amp; Sales Summary Input";#N/A,#N/A,TRUE,"Delivery Summary Input";#N/A,#N/A,TRUE,"Revenue Assump Input";#N/A,#N/A,TRUE,"Financial Summary"}</definedName>
    <definedName name="i" localSheetId="0" hidden="1">{#N/A,#N/A,TRUE,"COVER";#N/A,#N/A,TRUE,"DETAILS";#N/A,#N/A,TRUE,"SUMMARY";#N/A,#N/A,TRUE,"EXP MON";#N/A,#N/A,TRUE,"APPENDIX A";#N/A,#N/A,TRUE,"APPENDIX B";#N/A,#N/A,TRUE,"APPENDIX C";#N/A,#N/A,TRUE,"APPENDIX D";#N/A,#N/A,TRUE,"APPENDIX E";#N/A,#N/A,TRUE,"APPENDIX F";#N/A,#N/A,TRUE,"APPENDIX G"}</definedName>
    <definedName name="ı" localSheetId="0" hidden="1">{"taşkınsuyu1fiyat",#N/A,FALSE,"tsfiyat"}</definedName>
    <definedName name="iCMAL" localSheetId="0" hidden="1">{"'KABA MALZEME'!$B$5:$G$101","'KABA MALZEME'!$B$5:$G$101"}</definedName>
    <definedName name="ieatkakieaie"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ieaueai" localSheetId="0" hidden="1">{#N/A,#N/A,FALSE,"kal_iç_ihz";#N/A,#N/A,FALSE,"kal_iç_er";#N/A,#N/A,FALSE,"kal_iç_tut"}</definedName>
    <definedName name="ieaüieaüüı" localSheetId="0" hidden="1">{#N/A,#N/A,FALSE,"imalat_kesif";#N/A,#N/A,FALSE,"imalat_seviye";#N/A,#N/A,FALSE,"141";#N/A,#N/A,FALSE,"142";#N/A,#N/A,FALSE,"143";#N/A,#N/A,FALSE,"144";#N/A,#N/A,FALSE,"145";#N/A,#N/A,FALSE,"146";#N/A,#N/A,FALSE,"147";#N/A,#N/A,FALSE,"148";#N/A,#N/A,FALSE,"149"}</definedName>
    <definedName name="iğ" localSheetId="0" hidden="1">{#N/A,#N/A,FALSE,"avans";#N/A,#N/A,FALSE,"teminat_mektubu";#N/A,#N/A,FALSE,"ihz. icmal";#N/A,#N/A,FALSE,"söz_fiy_fark";#N/A,#N/A,FALSE,"kap2";#N/A,#N/A,FALSE,"mal_FF_icm";#N/A,#N/A,FALSE,"kap1"}</definedName>
    <definedName name="ih" localSheetId="0" hidden="1">{#N/A,#N/A,FALSE,"HAK.İCMAL";#N/A,#N/A,FALSE,"İCMAL";#N/A,#N/A,FALSE,"İML.İCMAL";#N/A,#N/A,FALSE,"C 2";#N/A,#N/A,FALSE,"C 1";#N/A,#N/A,FALSE,"BK2";#N/A,#N/A,FALSE,"BK1";#N/A,#N/A,FALSE,"B 2";#N/A,#N/A,FALSE,"B 1";#N/A,#N/A,FALSE,"A 2";#N/A,#N/A,FALSE,"M.T.İHZ.Ş.İ.2";#N/A,#N/A,FALSE,"A 1";#N/A,#N/A,FALSE,"İHZ.İCMAL";#N/A,#N/A,FALSE,"M.T.İHZ.Ş.İ.";#N/A,#N/A,FALSE,"K.T.İHZ.Ş.İ.";#N/A,#N/A,FALSE,"S.T.İHZ.Ş.İ.";#N/A,#N/A,FALSE,"İHZ.KES.";#N/A,#N/A,FALSE,"İ.İHZ.Ş.İ.";#N/A,#N/A,FALSE,"İhz.Erime";#N/A,#N/A,FALSE,"F.F.İCMAL"}</definedName>
    <definedName name="ihjhf" localSheetId="0" hidden="1">{"'РП (2)'!$A$5:$S$150"}</definedName>
    <definedName name="iii" localSheetId="0"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İIPŞYK" localSheetId="0" hidden="1">{"'Cash Requirements 5F '!$A$1:$AC$48"}</definedName>
    <definedName name="ııuu" localSheetId="0" hidden="1">{#N/A,#N/A,FALSE,"kal_iç_ihz";#N/A,#N/A,FALSE,"kal_iç_er";#N/A,#N/A,FALSE,"kal_iç_tut"}</definedName>
    <definedName name="ıjn" localSheetId="0" hidden="1">{"taşkınsuyu1icmal",#N/A,FALSE,"tsicm";"taşkınsuyu2icmal",#N/A,FALSE,"tsicm"}</definedName>
    <definedName name="ıkl" localSheetId="0" hidden="1">{#N/A,#N/A,FALSE,"ihz. icmal";#N/A,#N/A,FALSE,"avans";#N/A,#N/A,FALSE,"mal_FF_icm";#N/A,#N/A,FALSE,"fat_ihz";#N/A,#N/A,FALSE,"söz_fiy_fark";#N/A,#N/A,FALSE,"kap2"}</definedName>
    <definedName name="ıkö" localSheetId="0" hidden="1">{"trafo1fiyat",#N/A,FALSE,"trafofiyat"}</definedName>
    <definedName name="İMTA" localSheetId="0" hidden="1">{#N/A,#N/A,FALSE,"parsel_atıksu_icmal";#N/A,#N/A,FALSE,"parsel_atıksu 236";#N/A,#N/A,FALSE,"parsel_atıksu 238";#N/A,#N/A,FALSE,"parsel_atıksu 244";#N/A,#N/A,FALSE,"parsel_atıksu 245";#N/A,#N/A,FALSE,"parsel_atıksu 246"}</definedName>
    <definedName name="İNCE" localSheetId="0"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INRGR" localSheetId="0" hidden="1">{#N/A,#N/A,TRUE,"COY TOTAL";#N/A,#N/A,TRUE,"3RD TRAIN EXP SUM";#N/A,#N/A,TRUE,"1173-LAGOS CO-ORD 3RD TRAIN EXP";#N/A,#N/A,TRUE,"3301-RET 3RD TRAIN EXP";#N/A,#N/A,TRUE,"3302-CONTEAM 3RD TRAIN EXP ";#N/A,#N/A,TRUE,"3303-PD 3RD TRAIN EXP";#N/A,#N/A,TRUE,"3304-START-UP-TEAM-3RD TRAIN ";#N/A,#N/A,TRUE,"1171-ECO";#N/A,#N/A,TRUE,"Fin Team-1174";#N/A,#N/A,TRUE,"HO TOTAL";#N/A,#N/A,TRUE,"1100-MD-SUM";#N/A,#N/A,TRUE,"1131-MD";#N/A,#N/A,TRUE,"1141-LG";#N/A,#N/A,TRUE,"1151-CPL";#N/A,#N/A,TRUE,"1161-LONDON OFFICE";#N/A,#N/A,TRUE,"1181-IAU";#N/A,#N/A,TRUE,"1400-DD SUM";#N/A,#N/A,TRUE,"1401-DD's OFFICE";#N/A,#N/A,TRUE,"1411-TAU";#N/A,#N/A,TRUE,"1421-ABUJA OFFICE";#N/A,#N/A,TRUE,"1500-CM-SUM";#N/A,#N/A,TRUE,"1501-CM's OFFICE";#N/A,#N/A,TRUE,"1502-CMM";#N/A,#N/A,TRUE,"1503-CMS";#N/A,#N/A,TRUE,"2100-HR SUM";#N/A,#N/A,TRUE,"2101-HR's OFFICE";#N/A,#N/A,TRUE,"2111-HRP";#N/A,#N/A,TRUE,"2121-HRA";#N/A,#N/A,TRUE,"2131-HRD";#N/A,#N/A,TRUE,"2300-FN-SUM";#N/A,#N/A,TRUE,"2301-FN's OFFICE";#N/A,#N/A,TRUE,"2311-FNC";#N/A,#N/A,TRUE,"2321-FNT";#N/A,#N/A,TRUE,"2331-FNI";#N/A,#N/A,TRUE,"2500-PAG-SUM";#N/A,#N/A,TRUE,"2501-GM's OFFICE";#N/A,#N/A,TRUE,"2511-PR";#N/A,#N/A,TRUE,"4000-PD SUM";#N/A,#N/A,TRUE,"GM PROD SUM";#N/A,#N/A,TRUE,"4001-GMPD's OFFICE";#N/A,#N/A,TRUE,"4011-PQM";#N/A,#N/A,TRUE,"4021-PFS";#N/A,#N/A,TRUE,"4031-PAF";#N/A,#N/A,TRUE,"4041-PC";#N/A,#N/A,TRUE,"4051-CR";#N/A,#N/A,TRUE,"4100-OP-SUM";#N/A,#N/A,TRUE,"4101-PO";#N/A,#N/A,TRUE,"4111-POL";#N/A,#N/A,TRUE,"4121-POU";#N/A,#N/A,TRUE,"4131-POT";#N/A,#N/A,TRUE,"4141-POM";#N/A,#N/A,TRUE,"4151-POG";#N/A,#N/A,TRUE,"4200-PE-SUM";#N/A,#N/A,TRUE,"4201-PE";#N/A,#N/A,TRUE,"4211-PEM";#N/A,#N/A,TRUE,"4221-PEQ";#N/A,#N/A,TRUE,"4231-PEE";#N/A,#N/A,TRUE,"4241-PEC";#N/A,#N/A,TRUE,"4251-PEO";#N/A,#N/A,TRUE,"4261-PEP";#N/A,#N/A,TRUE,"4271-PEI";#N/A,#N/A,TRUE,"4281-PES";#N/A,#N/A,TRUE,"4301-PT";#N/A,#N/A,TRUE,"4400-PS-SUM";#N/A,#N/A,TRUE,"4401-PS";#N/A,#N/A,TRUE,"4431-PSE";#N/A,#N/A,TRUE,"4441-PSS";#N/A,#N/A,TRUE,"4451-PST";#N/A,#N/A,TRUE,"4461-PSL";#N/A,#N/A,TRUE,"4471-PSM"}</definedName>
    <definedName name="inv" localSheetId="0"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ıolıkjh" localSheetId="0" hidden="1">{"trafo1icmal",#N/A,FALSE,"trafoicmal";"trafo2icmal",#N/A,FALSE,"trafoicmal"}</definedName>
    <definedName name="iop" localSheetId="0" hidden="1">{#N/A,#N/A,TRUE,"COVER";#N/A,#N/A,TRUE,"DETAILS";#N/A,#N/A,TRUE,"SUMMARY";#N/A,#N/A,TRUE,"EXP MON";#N/A,#N/A,TRUE,"APPENDIX A";#N/A,#N/A,TRUE,"APPENDIX B";#N/A,#N/A,TRUE,"APPENDIX C";#N/A,#N/A,TRUE,"APPENDIX D";#N/A,#N/A,TRUE,"APPENDIX E";#N/A,#N/A,TRUE,"APPENDIX F";#N/A,#N/A,TRUE,"APPENDIX G"}</definedName>
    <definedName name="IOPIOPOPO" localSheetId="0" hidden="1">{#VALUE!,#N/A,FALSE,0;#N/A,#N/A,FALSE,0;#N/A,#N/A,FALSE,0;#N/A,#N/A,FALSE,0;#N/A,#N/A,FALSE,0;#N/A,#N/A,FALSE,0;#N/A,#N/A,FALSE,0}</definedName>
    <definedName name="ıu" localSheetId="0" hidden="1">{"çewre1icmal",#N/A,FALSE,"çticm";"çewre2icmal",#N/A,FALSE,"çticm"}</definedName>
    <definedName name="ıuıı" localSheetId="0" hidden="1">{#N/A,#N/A,FALSE,"müş_iç_ihz";#N/A,#N/A,FALSE,"müş_iç_er";#N/A,#N/A,FALSE,"müş_iç_tut"}</definedName>
    <definedName name="ıuıuı" localSheetId="0"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ıuu"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ıuuı" localSheetId="0" hidden="1">{#N/A,#N/A,FALSE,"elk_iç_er";#N/A,#N/A,FALSE,"elk_iç_tut";#N/A,#N/A,FALSE,"elk_iç_ihz"}</definedName>
    <definedName name="ıuuuıuı" localSheetId="0" hidden="1">{#N/A,#N/A,FALSE,"sıh_iç_ihz";#N/A,#N/A,FALSE,"sıh_iç_er";#N/A,#N/A,FALSE,"sıh_iç_tut"}</definedName>
    <definedName name="ıuuyı"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IUUYUIUIUY" localSheetId="0"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ıuuyy" localSheetId="0" hidden="1">{#N/A,#N/A,FALSE,"95 YILI SAT-MAL";#N/A,#N/A,FALSE,"1995 CIRO";#N/A,#N/A,FALSE,"1994-1995 ÜRETİM KARŞ.";#N/A,#N/A,FALSE,"NAK.XLS";#N/A,#N/A,FALSE,"1995 NAKITBAKIYE";#N/A,#N/A,FALSE,"AYLIK ÜRETİM";#N/A,#N/A,FALSE,"AYLIK MALİYET";#N/A,#N/A,FALSE,"AYLIK M2";#N/A,#N/A,FALSE,"AYLIK ADAMSAAT";#N/A,#N/A,FALSE,"ÜRETİM";#N/A,#N/A,FALSE,"ÜRETİM MALİYETİ";#N/A,#N/A,FALSE,"M2 İMALAT";#N/A,#N/A,FALSE,"ADAM-SAAT TABLOSU";#N/A,#N/A,FALSE,"KREDİ TL"}</definedName>
    <definedName name="ıuyıu"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ıuyyu" localSheetId="0"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ıuyyuı" localSheetId="0" hidden="1">{#N/A,#N/A,FALSE,"kal_iç_ihz";#N/A,#N/A,FALSE,"kal_iç_er";#N/A,#N/A,FALSE,"kal_iç_tut"}</definedName>
    <definedName name="ıyıı" localSheetId="0" hidden="1">{#N/A,#N/A,FALSE,"elk_iç_er";#N/A,#N/A,FALSE,"elk_iç_tut";#N/A,#N/A,FALSE,"elk_iç_ihz"}</definedName>
    <definedName name="ıytyutyu" localSheetId="0" hidden="1">{#VALUE!,#N/A,FALSE,0;#N/A,#N/A,FALSE,0;#N/A,#N/A,FALSE,0;#N/A,#N/A,FALSE,0;#N/A,#N/A,FALSE,0;#N/A,#N/A,FALSE,0;#N/A,#N/A,FALSE,0;#N/A,#N/A,FALSE,0;#N/A,#N/A,FALSE,0;#N/A,#N/A,FALSE,0;#N/A,#N/A,FALSE,0;#N/A,#N/A,FALSE,0;#N/A,#N/A,FALSE,0;#N/A,#N/A,FALSE,0;#N/A,#N/A,FALSE,0;#N/A,#N/A,FALSE,0;#N/A,#N/A,FALSE,0;#N/A,#N/A,FALSE,0}</definedName>
    <definedName name="ıyuuo" localSheetId="0" hidden="1">{#N/A,#N/A,FALSE,"elk_iç_er";#N/A,#N/A,FALSE,"elk_iç_tut";#N/A,#N/A,FALSE,"elk_iç_ihz"}</definedName>
    <definedName name="ıyyıu"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ıyyuo"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j" localSheetId="0" hidden="1">{#N/A,#N/A,FALSE,"Aging Summary";#N/A,#N/A,FALSE,"Ratio Analysis";#N/A,#N/A,FALSE,"Test 120 Day Accts";#N/A,#N/A,FALSE,"Tickmarks"}</definedName>
    <definedName name="jad" localSheetId="0" hidden="1">{#N/A,"30% Success",TRUE,"Sales Forecast";#N/A,#N/A,TRUE,"Sheet2"}</definedName>
    <definedName name="jfhytbvh" localSheetId="0" hidden="1">{"'РП (2)'!$A$5:$S$150"}</definedName>
    <definedName name="jghyf" localSheetId="0" hidden="1">{"'РП (2)'!$A$5:$S$150"}</definedName>
    <definedName name="jh" localSheetId="0" hidden="1">{#N/A,#N/A,FALSE,"Расчет вспомогательных"}</definedName>
    <definedName name="jhgytf" localSheetId="0" hidden="1">{"'РП (2)'!$A$5:$S$150"}</definedName>
    <definedName name="jj" localSheetId="0"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jjjj" localSheetId="0" hidden="1">{#N/A,#N/A,FALSE,"müş_iç_ihz";#N/A,#N/A,FALSE,"müş_iç_er";#N/A,#N/A,FALSE,"müş_iç_tut"}</definedName>
    <definedName name="jjjjj" localSheetId="0" hidden="1">{#N/A,#N/A,FALSE,"sıh_iç_ihz";#N/A,#N/A,FALSE,"sıh_iç_er";#N/A,#N/A,FALSE,"sıh_iç_tut"}</definedName>
    <definedName name="jjjjjj" localSheetId="0" hidden="1">{#N/A,#N/A,FALSE,"95 YILI SAT-MAL";#N/A,#N/A,FALSE,"1995 CIRO";#N/A,#N/A,FALSE,"1994-1995 ÜRETİM KARŞ.";#N/A,#N/A,FALSE,"NAK.XLS";#N/A,#N/A,FALSE,"1995 NAKITBAKIYE";#N/A,#N/A,FALSE,"AYLIK ÜRETİM";#N/A,#N/A,FALSE,"AYLIK MALİYET";#N/A,#N/A,FALSE,"AYLIK M2";#N/A,#N/A,FALSE,"AYLIK ADAMSAAT";#N/A,#N/A,FALSE,"ÜRETİM";#N/A,#N/A,FALSE,"ÜRETİM MALİYETİ";#N/A,#N/A,FALSE,"M2 İMALAT";#N/A,#N/A,FALSE,"ADAM-SAAT TABLOSU";#N/A,#N/A,FALSE,"KREDİ TL"}</definedName>
    <definedName name="JK" localSheetId="0" hidden="1">{#N/A,#N/A,FALSE,"SumG";#N/A,#N/A,FALSE,"ElecG";#N/A,#N/A,FALSE,"MechG";#N/A,#N/A,FALSE,"GeotG";#N/A,#N/A,FALSE,"PrcsG";#N/A,#N/A,FALSE,"TunnG";#N/A,#N/A,FALSE,"CivlG";#N/A,#N/A,FALSE,"NtwkG";#N/A,#N/A,FALSE,"EstgG";#N/A,#N/A,FALSE,"PEngG"}</definedName>
    <definedName name="JKF" localSheetId="0" hidden="1">{#N/A,#N/A,TRUE,"Prog. Overview Strategic Input";#N/A,#N/A,TRUE,"Program Overview Financials";#N/A,#N/A,TRUE,"Technology Summary Input";#N/A,#N/A,TRUE,"Mkt &amp; Sales Summary Input";#N/A,#N/A,TRUE,"Delivery Summary Input";#N/A,#N/A,TRUE,"Revenue Assump Input";#N/A,#N/A,TRUE,"Financial Summary"}</definedName>
    <definedName name="jkhjkhkj" localSheetId="0" hidden="1">{#VALUE!,#N/A,FALSE,0;#N/A,#N/A,FALSE,0;#N/A,#N/A,FALSE,0;#N/A,#N/A,FALSE,0;#N/A,#N/A,FALSE,0;#N/A,#N/A,FALSE,0;#N/A,#N/A,FALSE,0}</definedName>
    <definedName name="JKLKJLJK" localSheetId="0" hidden="1">{#VALUE!,#N/A,FALSE,0;#N/A,#N/A,FALSE,0;#N/A,#N/A,FALSE,0;#N/A,#N/A,FALSE,0;#N/A,#N/A,FALSE,0;#N/A,#N/A,FALSE,0;#N/A,#N/A,FALSE,0;#N/A,#N/A,FALSE,0;#N/A,#N/A,FALSE,0;#N/A,#N/A,FALSE,0;#N/A,#N/A,FALSE,0;#N/A,#N/A,FALSE,0}</definedName>
    <definedName name="jmbj" localSheetId="0" hidden="1">{"'РП (2)'!$A$5:$S$150"}</definedName>
    <definedName name="joaquim" localSheetId="0" hidden="1">{#N/A,"100% Success",TRUE,"Sales Forecast";#N/A,#N/A,TRUE,"Sheet2"}</definedName>
    <definedName name="john" localSheetId="0" hidden="1">{#N/A,#N/A,TRUE,"COVER";#N/A,#N/A,TRUE,"DETAILS";#N/A,#N/A,TRUE,"SUMMARY";#N/A,#N/A,TRUE,"EXP MON";#N/A,#N/A,TRUE,"APPENDIX A";#N/A,#N/A,TRUE,"APPENDIX B";#N/A,#N/A,TRUE,"APPENDIX C";#N/A,#N/A,TRUE,"APPENDIX D";#N/A,#N/A,TRUE,"APPENDIX E";#N/A,#N/A,TRUE,"APPENDIX F";#N/A,#N/A,TRUE,"APPENDIX G"}</definedName>
    <definedName name="ju"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juj" localSheetId="0"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JUNK" localSheetId="0" hidden="1">{"'Table of Contents'!$A$1"}</definedName>
    <definedName name="juuu" localSheetId="0" hidden="1">{#N/A,#N/A,FALSE,"MALİ TABLOLAR";#N/A,#N/A,FALSE,"GEL-GİDER KARŞILAŞTIRMASI";#N/A,#N/A,FALSE,"95 YILI SAT-MAL";#N/A,#N/A,FALSE,"1995 CIRO";#N/A,#N/A,FALSE,"1994-1995 ÜRETİM KARŞ.";#N/A,#N/A,FALSE,"BIRIKIMLI- NAKIT";#N/A,#N/A,FALSE,"AYLIK NAKİT";#N/A,#N/A,FALSE,"NAK.XLS";#N/A,#N/A,FALSE,"1995 NAKITBAKIYE";#N/A,#N/A,FALSE,"GENEL YÖNETİM GİDERLERİ";#N/A,#N/A,FALSE,"ÜCRETLER";#N/A,#N/A,FALSE,"ŞANTİYELER DETAY TABLOLARI";#N/A,#N/A,FALSE,"ERYAMAN B2 TABLOSU";#N/A,#N/A,FALSE,"ERYAMAN B4 TABLOSU";#N/A,#N/A,FALSE,"HASTAHANE TABLOSU";#N/A,#N/A,FALSE,"RUSYA TABLOSU";#N/A,#N/A,FALSE,"İÇERENKÖY TABLOSU";#N/A,#N/A,FALSE,"ATATÜRK TABLOSU";#N/A,#N/A,FALSE,"İÇERENKÖY 2.KISIM";#N/A,#N/A,FALSE,"ÇAYYOLU";#N/A,#N/A,FALSE,"ESBANK ";#N/A,#N/A,FALSE,"ÇİFTEHAVUZ";#N/A,#N/A,FALSE,"KONSOLİDE TABLO";#N/A,#N/A,FALSE,"ÜRETİM";#N/A,#N/A,FALSE,"ÜRETİM MALİYETİ";#N/A,#N/A,FALSE,"NAKİT AKIM TABLOSU";#N/A,#N/A,FALSE,"M2 İMALAT";#N/A,#N/A,FALSE,"ADAM-SAAT TABLOSU";#N/A,#N/A,FALSE,"YILLARA YAYGI DEĞER.";#N/A,#N/A,FALSE,"BİRİKİMLİ SATIŞLAR";#N/A,#N/A,FALSE,"BİRİKİMLİ MALİYET";#N/A,#N/A,FALSE,"ERYAMAN";#N/A,#N/A,FALSE,"HAYDARPAŞA";#N/A,#N/A,FALSE,"İÇERENKÖY";#N/A,#N/A,FALSE,"ATATÜRK";#N/A,#N/A,FALSE,"KARŞILAŞTIRMALI DEĞERLENDİRME";#N/A,#N/A,FALSE,"AYLIK ÜRETİM";#N/A,#N/A,FALSE,"AYLIK MALİYET";#N/A,#N/A,FALSE,"AYLIK M2";#N/A,#N/A,FALSE,"AYLIK ADAMSAAT";#N/A,#N/A,FALSE,"PERFORMANS TAB.";#N/A,#N/A,FALSE,"YURT İÇİ MALİYET-M2";#N/A,#N/A,FALSE,"YURTDIŞI MALİYET-M2";#N/A,#N/A,FALSE,"YATIRIM MALİYET-M2";#N/A,#N/A,FALSE,"YURTİÇİ TL-ADAMSAAT";#N/A,#N/A,FALSE,"YURTDIŞI TL-ADAMSAAT";#N/A,#N/A,FALSE,"YATIRIM TL-ADAMSAAT";#N/A,#N/A,FALSE,"YURTİÇİ ADAMSAAT-M2";#N/A,#N/A,FALSE,"YURTDIŞI ADAMSAAT-M2";#N/A,#N/A,FALSE,"YATIRIM ADAMSAAT-M2"}</definedName>
    <definedName name="JXs" localSheetId="0">JX*Jxd</definedName>
    <definedName name="JXsa" localSheetId="0">JXa*Jxda</definedName>
    <definedName name="KALIP2" localSheetId="0"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KASE"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kay" localSheetId="0" hidden="1">{#N/A,#N/A,FALSE,"kal_iç_ihz";#N/A,#N/A,FALSE,"kal_iç_er";#N/A,#N/A,FALSE,"kal_iç_tut"}</definedName>
    <definedName name="kBNT" localSheetId="0" hidden="1">{"'РП (2)'!$A$5:$S$150"}</definedName>
    <definedName name="Keith" localSheetId="0" hidden="1">{#N/A,#N/A,TRUE,"COVER";#N/A,#N/A,TRUE,"DETAILS";#N/A,#N/A,TRUE,"SUMMARY";#N/A,#N/A,TRUE,"EXP MON";#N/A,#N/A,TRUE,"APPENDIX A";#N/A,#N/A,TRUE,"APPENDIX B";#N/A,#N/A,TRUE,"APPENDIX C";#N/A,#N/A,TRUE,"APPENDIX D";#N/A,#N/A,TRUE,"APPENDIX E";#N/A,#N/A,TRUE,"APPENDIX F";#N/A,#N/A,TRUE,"APPENDIX G"}</definedName>
    <definedName name="Kempshott" localSheetId="0" hidden="1">{#N/A,#N/A,FALSE,"Extension Title";#N/A,#N/A,FALSE,"Extensions Main";#N/A,#N/A,FALSE,"Christchurst";#N/A,#N/A,FALSE,"Larkfield Extension";#N/A,#N/A,FALSE,"Taunton";#N/A,#N/A,FALSE,"Farlington";#N/A,#N/A,FALSE,"Sidney Street";#N/A,#N/A,FALSE,"Tamworth";#N/A,#N/A,FALSE,"New Build Main"}</definedName>
    <definedName name="KFGS" localSheetId="0" hidden="1">{#N/A,#N/A,TRUE,"Prog. Overview Strategic Input";#N/A,#N/A,TRUE,"Program Overview Financials";#N/A,#N/A,TRUE,"Technology Summary Input";#N/A,#N/A,TRUE,"Mkt &amp; Sales Summary Input";#N/A,#N/A,TRUE,"Delivery Summary Input";#N/A,#N/A,TRUE,"Revenue Assump Input";#N/A,#N/A,TRUE,"Financial Summary"}</definedName>
    <definedName name="khj" localSheetId="0" hidden="1">{"offequipsch",#N/A,FALSE,"GTC_Schedule";"onconstsch",#N/A,FALSE,"GTC_Schedule";"techsch",#N/A,FALSE,"GTC_Schedule";"totsch",#N/A,FALSE,"GTC_Schedule"}</definedName>
    <definedName name="kı" localSheetId="0" hidden="1">{"mekanik1fiyat",#N/A,FALSE,"mktfiyat";"mekanik2fiyat",#N/A,FALSE,"mktfiyat"}</definedName>
    <definedName name="kj" localSheetId="0" hidden="1">{"'РП (2)'!$A$5:$S$150"}</definedName>
    <definedName name="kjhjhgfgs" localSheetId="0" hidden="1">{"'РП (2)'!$A$5:$S$150"}</definedName>
    <definedName name="kjhkhjkhjkjk" localSheetId="0" hidden="1">{#VALUE!,#N/A,FALSE,0;#N/A,#N/A,FALSE,0;#N/A,#N/A,FALSE,0;#N/A,#N/A,FALSE,0;#N/A,#N/A,FALSE,0;#N/A,#N/A,FALSE,0;#N/A,#N/A,FALSE,0;#N/A,#N/A,FALSE,0}</definedName>
    <definedName name="kjhkj" localSheetId="0" hidden="1">{#N/A,#N/A,FALSE,"SumG";#N/A,#N/A,FALSE,"ElecG";#N/A,#N/A,FALSE,"MechG";#N/A,#N/A,FALSE,"GeotG";#N/A,#N/A,FALSE,"PrcsG";#N/A,#N/A,FALSE,"TunnG";#N/A,#N/A,FALSE,"CivlG";#N/A,#N/A,FALSE,"NtwkG";#N/A,#N/A,FALSE,"EstgG";#N/A,#N/A,FALSE,"PEngG"}</definedName>
    <definedName name="kjk" localSheetId="0" hidden="1">{"'РП (2)'!$A$5:$S$150"}</definedName>
    <definedName name="KJKLJH" localSheetId="0" hidden="1">{"isalehattı1icmal",#N/A,FALSE,"ihicm";"isalehattı2icmal",#N/A,FALSE,"ihicm";"isalehattı3icmal",#N/A,FALSE,"ihicm";"isalehattı4icmal",#N/A,FALSE,"ihicm";"isalehattı5icmal",#N/A,FALSE,"ihicm";"isalehattı6icmal",#N/A,FALSE,"ihicm";"isalehattı7icmal",#N/A,FALSE,"ihicm";"isalehattı8icmal",#N/A,FALSE,"ihicm";"isalehattı9icmal",#N/A,FALSE,"ihicm";"isalehattı10icmal",#N/A,FALSE,"ihicm"}</definedName>
    <definedName name="kk" localSheetId="0" hidden="1">{#N/A,#N/A,FALSE,"SumD";#N/A,#N/A,FALSE,"ElecD";#N/A,#N/A,FALSE,"MechD";#N/A,#N/A,FALSE,"GeotD";#N/A,#N/A,FALSE,"PrcsD";#N/A,#N/A,FALSE,"TunnD";#N/A,#N/A,FALSE,"CivlD";#N/A,#N/A,FALSE,"NtwkD";#N/A,#N/A,FALSE,"EstgD";#N/A,#N/A,FALSE,"PEngD"}</definedName>
    <definedName name="kkck" localSheetId="0" hidden="1">{#VALUE!,#N/A,TRUE,0;#N/A,#N/A,TRUE,0;#N/A,#N/A,TRUE,0;#N/A,#N/A,TRUE,0;#N/A,#N/A,TRUE,0;#N/A,#N/A,TRUE,0;#N/A,#N/A,TRUE,0}</definedName>
    <definedName name="kkk" localSheetId="0" hidden="1">{#N/A,#N/A,FALSE,"단축1";#N/A,#N/A,FALSE,"단축2";#N/A,#N/A,FALSE,"단축3";#N/A,#N/A,FALSE,"장축";#N/A,#N/A,FALSE,"4WD"}</definedName>
    <definedName name="kkkj" localSheetId="0" hidden="1">{#VALUE!,#N/A,FALSE,0;#N/A,#N/A,FALSE,0;#N/A,#N/A,FALSE,0;#N/A,#N/A,FALSE,0;#N/A,#N/A,FALSE,0;#N/A,#N/A,FALSE,0;#N/A,#N/A,FALSE,0;#N/A,#N/A,FALSE,0;#N/A,#N/A,FALSE,0;#N/A,#N/A,FALSE,0;#N/A,#N/A,FALSE,0;#N/A,#N/A,FALSE,0}</definedName>
    <definedName name="kkkkk"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KKKKKKKK" localSheetId="0" hidden="1">{#VALUE!,#N/A,TRUE,0;#N/A,#N/A,TRUE,0;#N/A,#N/A,TRUE,0;#N/A,#N/A,TRUE,0;#N/A,#N/A,TRUE,0;#N/A,#N/A,TRUE,0;#N/A,#N/A,TRUE,0}</definedName>
    <definedName name="klhjkjkkgj" localSheetId="0" hidden="1">{#VALUE!,#N/A,FALSE,0;#N/A,#N/A,FALSE,0;#N/A,#N/A,FALSE,0;#N/A,#N/A,FALSE,0;#N/A,#N/A,FALSE,0;#N/A,#N/A,FALSE,0;#N/A,#N/A,FALSE,0;#N/A,#N/A,FALSE,0;#N/A,#N/A,FALSE,0;#N/A,#N/A,FALSE,0;#N/A,#N/A,FALSE,0;#N/A,#N/A,FALSE,0}</definedName>
    <definedName name="klinlane" localSheetId="0" hidden="1">{#N/A,#N/A,FALSE,"Extension Title";#N/A,#N/A,FALSE,"Extensions Main";#N/A,#N/A,FALSE,"Christchurst";#N/A,#N/A,FALSE,"Larkfield Extension";#N/A,#N/A,FALSE,"Taunton";#N/A,#N/A,FALSE,"Farlington";#N/A,#N/A,FALSE,"Sidney Street";#N/A,#N/A,FALSE,"Tamworth";#N/A,#N/A,FALSE,"New Build Main"}</definedName>
    <definedName name="ktzuk" localSheetId="0" hidden="1">{#N/A,#N/A,FALSE,"Aging Summary";#N/A,#N/A,FALSE,"Ratio Analysis";#N/A,#N/A,FALSE,"Test 120 Day Accts";#N/A,#N/A,FALSE,"Tickmarks"}</definedName>
    <definedName name="kuıkuk" localSheetId="0" hidden="1">{#VALUE!,#N/A,TRUE,0;#N/A,#N/A,TRUE,0;#N/A,#N/A,TRUE,0;#N/A,#N/A,TRUE,0;#N/A,#N/A,TRUE,0;#N/A,#N/A,TRUE,0;#N/A,#N/A,TRUE,0}</definedName>
    <definedName name="kukuku" localSheetId="0"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kw" localSheetId="0" hidden="1">{"offequipsch",#N/A,FALSE,"GTC_Schedule";"onconstsch",#N/A,FALSE,"GTC_Schedule";"techsch",#N/A,FALSE,"GTC_Schedule";"totsch",#N/A,FALSE,"GTC_Schedule"}</definedName>
    <definedName name="L" localSheetId="0" hidden="1">{#N/A,#N/A,TRUE,"Prog. Overview Strategic Input";#N/A,#N/A,TRUE,"Program Overview Financials";#N/A,#N/A,TRUE,"Technology Summary Input";#N/A,#N/A,TRUE,"Mkt &amp; Sales Summary Input";#N/A,#N/A,TRUE,"Delivery Summary Input";#N/A,#N/A,TRUE,"Revenue Assump Input";#N/A,#N/A,TRUE,"Financial Summary"}</definedName>
    <definedName name="level" localSheetId="0" hidden="1">{#N/A,#N/A,TRUE,"Cover";#N/A,#N/A,TRUE,"Conts";#N/A,#N/A,TRUE,"VOS";#N/A,#N/A,TRUE,"Warrington";#N/A,#N/A,TRUE,"Widnes"}</definedName>
    <definedName name="level3" localSheetId="0" hidden="1">{#N/A,#N/A,TRUE,"Cover";#N/A,#N/A,TRUE,"Conts";#N/A,#N/A,TRUE,"VOS";#N/A,#N/A,TRUE,"Warrington";#N/A,#N/A,TRUE,"Widnes"}</definedName>
    <definedName name="LGD" localSheetId="0"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lhill" localSheetId="0" hidden="1">{#N/A,#N/A,FALSE,"Extension Title";#N/A,#N/A,FALSE,"Extensions Main";#N/A,#N/A,FALSE,"Christchurst";#N/A,#N/A,FALSE,"Larkfield Extension";#N/A,#N/A,FALSE,"Taunton";#N/A,#N/A,FALSE,"Farlington";#N/A,#N/A,FALSE,"Sidney Street";#N/A,#N/A,FALSE,"Tamworth";#N/A,#N/A,FALSE,"New Build Main"}</definedName>
    <definedName name="lıljkghjghj" localSheetId="0" hidden="1">{#VALUE!,#N/A,FALSE,0;#N/A,#N/A,FALSE,0;#N/A,#N/A,FALSE,0;#N/A,#N/A,FALSE,0;#N/A,#N/A,FALSE,0;#N/A,#N/A,FALSE,0;#N/A,#N/A,FALSE,0;#N/A,#N/A,FALSE,0}</definedName>
    <definedName name="Liphook" localSheetId="0" hidden="1">{#N/A,#N/A,FALSE,"Extension Title";#N/A,#N/A,FALSE,"Extensions Main";#N/A,#N/A,FALSE,"Christchurst";#N/A,#N/A,FALSE,"Larkfield Extension";#N/A,#N/A,FALSE,"Taunton";#N/A,#N/A,FALSE,"Farlington";#N/A,#N/A,FALSE,"Sidney Street";#N/A,#N/A,FALSE,"Tamworth";#N/A,#N/A,FALSE,"New Build Main"}</definedName>
    <definedName name="LK" localSheetId="0" hidden="1">{"suhaznesi1fiyat",#N/A,FALSE,"shfiyat";"suhaznesi2fiyat",#N/A,FALSE,"shfiyat"}</definedName>
    <definedName name="lkı" localSheetId="0" hidden="1">{#N/A,#N/A,FALSE,"ihz. icmal";#N/A,#N/A,FALSE,"avans";#N/A,#N/A,FALSE,"mal_FF_icm";#N/A,#N/A,FALSE,"fat_ihz";#N/A,#N/A,FALSE,"söz_fiy_fark";#N/A,#N/A,FALSE,"kap2"}</definedName>
    <definedName name="lkjhgfd" localSheetId="0" hidden="1">{"'РП (2)'!$A$5:$S$150"}</definedName>
    <definedName name="lkjhug" localSheetId="0" hidden="1">{"'РП (2)'!$A$5:$S$150"}</definedName>
    <definedName name="lkjljkljkl" localSheetId="0" hidden="1">{#VALUE!,#N/A,TRUE,0;#N/A,#N/A,TRUE,0;#N/A,#N/A,TRUE,0;#N/A,#N/A,TRUE,0;#N/A,#N/A,TRUE,0;#N/A,#N/A,TRUE,0;#N/A,#N/A,TRUE,0}</definedName>
    <definedName name="lkkkk" localSheetId="0" hidden="1">{#N/A,#N/A,FALSE,"müş_iç_ihz";#N/A,#N/A,FALSE,"müş_iç_er";#N/A,#N/A,FALSE,"müş_iç_tut"}</definedName>
    <definedName name="LKL" localSheetId="0" hidden="1">{#N/A,#N/A,FALSE,"SumG";#N/A,#N/A,FALSE,"ElecG";#N/A,#N/A,FALSE,"MechG";#N/A,#N/A,FALSE,"GeotG";#N/A,#N/A,FALSE,"PrcsG";#N/A,#N/A,FALSE,"TunnG";#N/A,#N/A,FALSE,"CivlG";#N/A,#N/A,FALSE,"NtwkG";#N/A,#N/A,FALSE,"EstgG";#N/A,#N/A,FALSE,"PEngG"}</definedName>
    <definedName name="ll" localSheetId="0" hidden="1">{#N/A,#N/A,FALSE,"SumG";#N/A,#N/A,FALSE,"ElecG";#N/A,#N/A,FALSE,"MechG";#N/A,#N/A,FALSE,"GeotG";#N/A,#N/A,FALSE,"PrcsG";#N/A,#N/A,FALSE,"TunnG";#N/A,#N/A,FALSE,"CivlG";#N/A,#N/A,FALSE,"NtwkG";#N/A,#N/A,FALSE,"EstgG";#N/A,#N/A,FALSE,"PEngG"}</definedName>
    <definedName name="lll" localSheetId="0" hidden="1">{"isalehattı1icmal",#N/A,FALSE,"ihicm";"isalehattı2icmal",#N/A,FALSE,"ihicm";"isalehattı3icmal",#N/A,FALSE,"ihicm";"isalehattı4icmal",#N/A,FALSE,"ihicm";"isalehattı5icmal",#N/A,FALSE,"ihicm";"isalehattı6icmal",#N/A,FALSE,"ihicm";"isalehattı7icmal",#N/A,FALSE,"ihicm";"isalehattı8icmal",#N/A,FALSE,"ihicm";"isalehattı9icmal",#N/A,FALSE,"ihicm";"isalehattı10icmal",#N/A,FALSE,"ihicm"}</definedName>
    <definedName name="lllll" localSheetId="0" hidden="1">{#N/A,#N/A,FALSE,"Pricing";#N/A,#N/A,FALSE,"Summary";#N/A,#N/A,FALSE,"CompProd";#N/A,#N/A,FALSE,"CompJobhrs";#N/A,#N/A,FALSE,"Escalation";#N/A,#N/A,FALSE,"Contingency";#N/A,#N/A,FALSE,"GM";#N/A,#N/A,FALSE,"CompWage";#N/A,#N/A,FALSE,"costSum"}</definedName>
    <definedName name="LNKJLKM" localSheetId="0" hidden="1">{#N/A,#N/A,FALSE,"kal_iç_ihz";#N/A,#N/A,FALSE,"kal_iç_er";#N/A,#N/A,FALSE,"kal_iç_tut"}</definedName>
    <definedName name="lo" localSheetId="0" hidden="1">{"çewre1icmal",#N/A,FALSE,"çticm";"çewre2icmal",#N/A,FALSE,"çticm"}</definedName>
    <definedName name="Lordshill" localSheetId="0" hidden="1">{#N/A,#N/A,FALSE,"Extension Title";#N/A,#N/A,FALSE,"Extensions Main";#N/A,#N/A,FALSE,"Christchurst";#N/A,#N/A,FALSE,"Larkfield Extension";#N/A,#N/A,FALSE,"Taunton";#N/A,#N/A,FALSE,"Farlington";#N/A,#N/A,FALSE,"Sidney Street";#N/A,#N/A,FALSE,"Tamworth";#N/A,#N/A,FALSE,"New Build Main"}</definedName>
    <definedName name="ma" localSheetId="0" hidden="1">{#N/A,#N/A,TRUE,"Cover";#N/A,#N/A,TRUE,"Conts";#N/A,#N/A,TRUE,"VOS";#N/A,#N/A,TRUE,"Warrington";#N/A,#N/A,TRUE,"Widnes"}</definedName>
    <definedName name="mal" localSheetId="0"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MAL.F.F.HESAP2" localSheetId="0" hidden="1">{#N/A,#N/A,FALSE,"ihz. icmal";#N/A,#N/A,FALSE,"avans";#N/A,#N/A,FALSE,"mal_FF_icm";#N/A,#N/A,FALSE,"fat_ihz";#N/A,#N/A,FALSE,"söz_fiy_fark";#N/A,#N/A,FALSE,"kap2"}</definedName>
    <definedName name="MAL.F.F.HESAP3" localSheetId="0"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MAL.F.F3" localSheetId="0" hidden="1">{#N/A,#N/A,FALSE,"ihz. icmal";#N/A,#N/A,FALSE,"avans";#N/A,#N/A,FALSE,"mal_FF_icm";#N/A,#N/A,FALSE,"fat_ihz";#N/A,#N/A,FALSE,"söz_fiy_fark";#N/A,#N/A,FALSE,"kap2"}</definedName>
    <definedName name="MAL.F.F4" localSheetId="0" hidden="1">{#N/A,#N/A,FALSE,"ihz. icmal";#N/A,#N/A,FALSE,"avans";#N/A,#N/A,FALSE,"mal_FF_icm";#N/A,#N/A,FALSE,"fat_ihz";#N/A,#N/A,FALSE,"söz_fiy_fark";#N/A,#N/A,FALSE,"kap2"}</definedName>
    <definedName name="market" localSheetId="0" hidden="1">{#N/A,"70% Success",FALSE,"Sales Forecast";#N/A,#N/A,FALSE,"Sheet2"}</definedName>
    <definedName name="MCL_sheet_inc" localSheetId="0" hidden="1">{"'Sheet1'!$A$1:$X$25"}</definedName>
    <definedName name="MEHMET"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MereGreen" localSheetId="0" hidden="1">{#N/A,#N/A,FALSE,"Extension Title";#N/A,#N/A,FALSE,"Extensions Main";#N/A,#N/A,FALSE,"Christchurst";#N/A,#N/A,FALSE,"Larkfield Extension";#N/A,#N/A,FALSE,"Taunton";#N/A,#N/A,FALSE,"Farlington";#N/A,#N/A,FALSE,"Sidney Street";#N/A,#N/A,FALSE,"Tamworth";#N/A,#N/A,FALSE,"New Build Main"}</definedName>
    <definedName name="METRAJ" localSheetId="0" hidden="1">{#N/A,#N/A,FALSE,"içind";#N/A,#N/A,FALSE,"ön_kapak";#N/A,#N/A,FALSE,"taahhuk";#N/A,#N/A,FALSE,"hak_rapor";#N/A,#N/A,FALSE,"temın";#N/A,#N/A,FALSE,"icmal";#N/A,#N/A,FALSE,"fat_mlz_ihz";#N/A,#N/A,FALSE,"sözleş_fiyatf";#N/A,#N/A,FALSE,"proje_bedeli";#N/A,#N/A,FALSE,"gün dol hes";#N/A,#N/A,FALSE,"ihz. icmal";#N/A,#N/A,FALSE,"bazhakson_faturalı";#N/A,#N/A,FALSE,"baz_faturalı";#N/A,#N/A,FALSE,"inş_iç_ihz";#N/A,#N/A,FALSE,"inş_ihz_tut";#N/A,#N/A,FALSE,"tünel_er";#N/A,#N/A,FALSE,"incehasır_er";#N/A,#N/A,FALSE,"kalınhasır_er";#N/A,#N/A,FALSE,"incedüzdemir_er";#N/A,#N/A,FALSE,"kalındemir_er";#N/A,#N/A,FALSE,"incedemir_er";#N/A,#N/A,FALSE,"gazbeton_er_13.5";#N/A,#N/A,FALSE,"gazbeton_er_8.5";#N/A,#N/A,FALSE,"foam_er";#N/A,#N/A,FALSE,"fayans_er";#N/A,#N/A,FALSE,"seramik_er";#N/A,#N/A,FALSE,"inş_dış_ihz";#N/A,#N/A,FALSE,"sıhhi_iç_ihz";#N/A,#N/A,FALSE,"sıhhi_ihz_tut ";#N/A,#N/A,FALSE,"müş_iç_ihz";#N/A,#N/A,FALSE,"müş_iç_er";#N/A,#N/A,FALSE,"müşterek_ihz_tut ";#N/A,#N/A,FALSE,"kal_iç_ihz ";#N/A,#N/A,FALSE,"kalorifer_ihz_tut";#N/A,#N/A,FALSE,"doğalgaz_iç_ihz";#N/A,#N/A,FALSE,"doğalgaz_ihz_tut";#N/A,#N/A,FALSE,"elektrık_iç_ihz 1-2";#N/A,#N/A,FALSE,"elektrık_ihz_tut";#N/A,#N/A,FALSE,"ılan";#N/A,#N/A,FALSE,"ilan_tut"}</definedName>
    <definedName name="metrajlar" localSheetId="0" hidden="1">{#N/A,#N/A,FALSE,"TELEFON"}</definedName>
    <definedName name="mm" localSheetId="0" hidden="1">{#N/A,#N/A,FALSE,"maff_h1";#N/A,#N/A,FALSE,"maff_h2";#N/A,#N/A,FALSE,"maff_h3";#N/A,#N/A,FALSE,"maff_h4";#N/A,#N/A,FALSE,"maff_h5";#N/A,#N/A,FALSE,"maff_h6";#N/A,#N/A,FALSE,"maff_h7"}</definedName>
    <definedName name="mmm" localSheetId="0" hidden="1">{#N/A,#N/A,FALSE,"10.10";#N/A,#N/A,FALSE,"10.11";#N/A,#N/A,FALSE,"10.12";#N/A,#N/A,FALSE,"10.21";#N/A,#N/A,FALSE,"10.22";#N/A,#N/A,FALSE,"10.23";#N/A,#N/A,FALSE,"10.24";#N/A,#N/A,FALSE,"10.25";#N/A,#N/A,FALSE,"10.26";#N/A,#N/A,FALSE,"10.27";#N/A,#N/A,FALSE,"10.28";#N/A,#N/A,FALSE,"10.29";#N/A,#N/A,FALSE,"10.30";#N/A,#N/A,FALSE,"10.31";#N/A,#N/A,FALSE,"10.32";#N/A,#N/A,FALSE,"10.33";#N/A,#N/A,FALSE,"10.34";#N/A,#N/A,FALSE,"10.35";#N/A,#N/A,FALSE,"10.36";#N/A,#N/A,FALSE,"10.37"}</definedName>
    <definedName name="MÖMMMMM" localSheetId="0" hidden="1">{#VALUE!,#N/A,FALSE,0;#N/A,#N/A,FALSE,0;#N/A,#N/A,FALSE,0;#N/A,#N/A,FALSE,0;#N/A,#N/A,FALSE,0;#N/A,#N/A,FALSE,0;#N/A,#N/A,FALSE,0;#N/A,#N/A,FALSE,0;#N/A,#N/A,FALSE,0;#N/A,#N/A,FALSE,0;#N/A,#N/A,FALSE,0;#N/A,#N/A,FALSE,0}</definedName>
    <definedName name="MRT"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n" localSheetId="0" hidden="1">{#N/A,#N/A,FALSE,"Extension Title";#N/A,#N/A,FALSE,"Extensions Main";#N/A,#N/A,FALSE,"Christchurst";#N/A,#N/A,FALSE,"Larkfield Extension";#N/A,#N/A,FALSE,"Taunton";#N/A,#N/A,FALSE,"Farlington";#N/A,#N/A,FALSE,"Sidney Street";#N/A,#N/A,FALSE,"Tamworth";#N/A,#N/A,FALSE,"New Build Main"}</definedName>
    <definedName name="nbbxx" localSheetId="0" hidden="1">{"'РП (2)'!$A$5:$S$150"}</definedName>
    <definedName name="ncheam" localSheetId="0" hidden="1">{#N/A,#N/A,FALSE,"Extension Title";#N/A,#N/A,FALSE,"Extensions Main";#N/A,#N/A,FALSE,"Christchurst";#N/A,#N/A,FALSE,"Larkfield Extension";#N/A,#N/A,FALSE,"Taunton";#N/A,#N/A,FALSE,"Farlington";#N/A,#N/A,FALSE,"Sidney Street";#N/A,#N/A,FALSE,"Tamworth";#N/A,#N/A,FALSE,"New Build Main"}</definedName>
    <definedName name="Neels" localSheetId="0" hidden="1">{#N/A,#N/A,TRUE,"COVER";#N/A,#N/A,TRUE,"DETAILS";#N/A,#N/A,TRUE,"SUMMARY";#N/A,#N/A,TRUE,"EXP MON";#N/A,#N/A,TRUE,"APPENDIX A";#N/A,#N/A,TRUE,"APPENDIX B";#N/A,#N/A,TRUE,"APPENDIX C";#N/A,#N/A,TRUE,"APPENDIX D";#N/A,#N/A,TRUE,"APPENDIX E";#N/A,#N/A,TRUE,"APPENDIX F";#N/A,#N/A,TRUE,"APPENDIX G"}</definedName>
    <definedName name="new" localSheetId="0" hidden="1">{"konoplin - Личное представление",#N/A,TRUE,"ФинПлан_1кв";"konoplin - Личное представление",#N/A,TRUE,"ФинПлан_2кв"}</definedName>
    <definedName name="nh" localSheetId="0" hidden="1">{#N/A,#N/A,TRUE,"COVER";#N/A,#N/A,TRUE,"DETAILS";#N/A,#N/A,TRUE,"SUMMARY";#N/A,#N/A,TRUE,"EXP MON";#N/A,#N/A,TRUE,"APPENDIX A";#N/A,#N/A,TRUE,"APPENDIX B";#N/A,#N/A,TRUE,"APPENDIX C";#N/A,#N/A,TRUE,"APPENDIX D";#N/A,#N/A,TRUE,"APPENDIX E";#N/A,#N/A,TRUE,"APPENDIX F";#N/A,#N/A,TRUE,"APPENDIX G"}</definedName>
    <definedName name="nhy" localSheetId="0"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nhytgbfr" localSheetId="0" hidden="1">{"çewre1fiyat",#N/A,FALSE,"çtfiyat";"çewre2fiyat",#N/A,FALSE,"çtfiyat"}</definedName>
    <definedName name="NİL"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nm" localSheetId="0"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NN" localSheetId="0" hidden="1">{"glcbs",#N/A,FALSE,"GLCBS";"glccsbs",#N/A,FALSE,"GLCCSBS";"glcis",#N/A,FALSE,"GLCIS";"glccsis",#N/A,FALSE,"GLCCSIS";"glcrat1",#N/A,FALSE,"GLC-ratios1"}</definedName>
    <definedName name="nnb" localSheetId="0" hidden="1">{"'РП (2)'!$A$5:$S$150"}</definedName>
    <definedName name="nnn" localSheetId="0" hidden="1">{#N/A,#N/A,FALSE,"SumD";#N/A,#N/A,FALSE,"ElecD";#N/A,#N/A,FALSE,"MechD";#N/A,#N/A,FALSE,"GeotD";#N/A,#N/A,FALSE,"PrcsD";#N/A,#N/A,FALSE,"TunnD";#N/A,#N/A,FALSE,"CivlD";#N/A,#N/A,FALSE,"NtwkD";#N/A,#N/A,FALSE,"EstgD";#N/A,#N/A,FALSE,"PEngD"}</definedName>
    <definedName name="nnnn" localSheetId="0" hidden="1">{"konoplin - Личное представление",#N/A,TRUE,"ФинПлан_1кв";"konoplin - Личное представление",#N/A,TRUE,"ФинПлан_2кв"}</definedName>
    <definedName name="nnnnn" localSheetId="0" hidden="1">{#N/A,#N/A,FALSE,"SumG";#N/A,#N/A,FALSE,"ElecG";#N/A,#N/A,FALSE,"MechG";#N/A,#N/A,FALSE,"GeotG";#N/A,#N/A,FALSE,"PrcsG";#N/A,#N/A,FALSE,"TunnG";#N/A,#N/A,FALSE,"CivlG";#N/A,#N/A,FALSE,"NtwkG";#N/A,#N/A,FALSE,"EstgG";#N/A,#N/A,FALSE,"PEngG"}</definedName>
    <definedName name="nogmaals" localSheetId="0"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NorthCheam" localSheetId="0" hidden="1">{#N/A,#N/A,FALSE,"Extension Title";#N/A,#N/A,FALSE,"Extensions Main";#N/A,#N/A,FALSE,"Christchurst";#N/A,#N/A,FALSE,"Larkfield Extension";#N/A,#N/A,FALSE,"Taunton";#N/A,#N/A,FALSE,"Farlington";#N/A,#N/A,FALSE,"Sidney Street";#N/A,#N/A,FALSE,"Tamworth";#N/A,#N/A,FALSE,"New Build Main"}</definedName>
    <definedName name="nrnr1" localSheetId="0" hidden="1">{"'KABA MALZEME'!$B$5:$G$101","'KABA MALZEME'!$B$5:$G$101"}</definedName>
    <definedName name="nrnr2" localSheetId="0" hidden="1">{"'KABA MALZEME'!$B$5:$G$101","'KABA MALZEME'!$B$5:$G$101"}</definedName>
    <definedName name="nrnr6" localSheetId="0" hidden="1">{"'KABA MALZEME'!$B$5:$G$101","'KABA MALZEME'!$B$5:$G$101"}</definedName>
    <definedName name="nrnr7" localSheetId="0" hidden="1">{#N/A,#N/A,FALSE,"içind";#N/A,#N/A,FALSE,"ön_kapak";#N/A,#N/A,FALSE,"taahhuk";#N/A,#N/A,FALSE,"hak_rapor";#N/A,#N/A,FALSE,"temın";#N/A,#N/A,FALSE,"icmal";#N/A,#N/A,FALSE,"fat_mlz_ihz";#N/A,#N/A,FALSE,"sözleş_fiyatf";#N/A,#N/A,FALSE,"proje_bedeli";#N/A,#N/A,FALSE,"gün dol hes";#N/A,#N/A,FALSE,"ihz. icmal";#N/A,#N/A,FALSE,"bazhakson_faturalı";#N/A,#N/A,FALSE,"baz_faturalı";#N/A,#N/A,FALSE,"inş_iç_ihz";#N/A,#N/A,FALSE,"inş_ihz_tut";#N/A,#N/A,FALSE,"tünel_er";#N/A,#N/A,FALSE,"incehasır_er";#N/A,#N/A,FALSE,"kalınhasır_er";#N/A,#N/A,FALSE,"incedüzdemir_er";#N/A,#N/A,FALSE,"kalındemir_er";#N/A,#N/A,FALSE,"incedemir_er";#N/A,#N/A,FALSE,"gazbeton_er_13.5";#N/A,#N/A,FALSE,"gazbeton_er_8.5";#N/A,#N/A,FALSE,"foam_er";#N/A,#N/A,FALSE,"fayans_er";#N/A,#N/A,FALSE,"seramik_er";#N/A,#N/A,FALSE,"inş_dış_ihz";#N/A,#N/A,FALSE,"sıhhi_iç_ihz";#N/A,#N/A,FALSE,"sıhhi_ihz_tut ";#N/A,#N/A,FALSE,"müş_iç_ihz";#N/A,#N/A,FALSE,"müş_iç_er";#N/A,#N/A,FALSE,"müşterek_ihz_tut ";#N/A,#N/A,FALSE,"kal_iç_ihz ";#N/A,#N/A,FALSE,"kalorifer_ihz_tut";#N/A,#N/A,FALSE,"doğalgaz_iç_ihz";#N/A,#N/A,FALSE,"doğalgaz_ihz_tut";#N/A,#N/A,FALSE,"elektrık_iç_ihz 1-2";#N/A,#N/A,FALSE,"elektrık_ihz_tut";#N/A,#N/A,FALSE,"ılan";#N/A,#N/A,FALSE,"ilan_tut"}</definedName>
    <definedName name="nry" localSheetId="0" hidden="1">{"offequipsch",#N/A,FALSE,"GTC_Schedule";"onconstsch",#N/A,FALSE,"GTC_Schedule";"techsch",#N/A,FALSE,"GTC_Schedule";"totsch",#N/A,FALSE,"GTC_Schedule"}</definedName>
    <definedName name="NVBNBNVBN" localSheetId="0" hidden="1">{#VALUE!,#N/A,FALSE,0;#N/A,#N/A,FALSE,0;#N/A,#N/A,FALSE,0;#N/A,#N/A,FALSE,0;#N/A,#N/A,FALSE,0;#N/A,#N/A,FALSE,0;#N/A,#N/A,FALSE,0;#N/A,#N/A,FALSE,0;#N/A,#N/A,FALSE,0;#N/A,#N/A,FALSE,0;#N/A,#N/A,FALSE,0;#N/A,#N/A,FALSE,0}</definedName>
    <definedName name="ö" localSheetId="0" hidden="1">{#N/A,#N/A,FALSE,"ATIKSU_HAT_ICMAL";#N/A,#N/A,FALSE,"ATIKSU_236 (1)";#N/A,#N/A,FALSE,"ATIKSU_236 (2)";#N/A,#N/A,FALSE,"ATIKSU_236 (3)";#N/A,#N/A,FALSE,"ATIKSU_238 (1)";#N/A,#N/A,FALSE,"ATIKSU_238 (2)";#N/A,#N/A,FALSE,"ATIKSU_244 (1)";#N/A,#N/A,FALSE,"ATIKSU_244 (2)";#N/A,#N/A,FALSE,"ATIKSU_245 (1)";#N/A,#N/A,FALSE,"ATIKSU_245 (2)";#N/A,#N/A,FALSE,"ATIKSU_246 (1)";#N/A,#N/A,FALSE,"ATIKSU_246 (2)";#N/A,#N/A,FALSE,"ATIKSU_246 (3)"}</definedName>
    <definedName name="OÇ" localSheetId="0" hidden="1">{#N/A,#N/A,FALSE,"ihz. icmal";#N/A,#N/A,FALSE,"avans";#N/A,#N/A,FALSE,"mal_FF_icm";#N/A,#N/A,FALSE,"fat_ihz";#N/A,#N/A,FALSE,"söz_fiy_fark";#N/A,#N/A,FALSE,"kap2"}</definedName>
    <definedName name="öççç" localSheetId="0" hidden="1">{#N/A,#N/A,FALSE,"kal_iç_ihz";#N/A,#N/A,FALSE,"kal_iç_er";#N/A,#N/A,FALSE,"kal_iç_tut"}</definedName>
    <definedName name="oıı" localSheetId="0" hidden="1">{#N/A,#N/A,FALSE,"MALİ TABLOLAR";#N/A,#N/A,FALSE,"GEL-GİDER KARŞILAŞTIRMASI";#N/A,#N/A,FALSE,"95 YILI SAT-MAL";#N/A,#N/A,FALSE,"1995 CIRO";#N/A,#N/A,FALSE,"1994-1995 ÜRETİM KARŞ.";#N/A,#N/A,FALSE,"BIRIKIMLI- NAKIT";#N/A,#N/A,FALSE,"AYLIK NAKİT";#N/A,#N/A,FALSE,"NAK.XLS";#N/A,#N/A,FALSE,"1995 NAKITBAKIYE";#N/A,#N/A,FALSE,"GENEL YÖNETİM GİDERLERİ";#N/A,#N/A,FALSE,"ÜCRETLER";#N/A,#N/A,FALSE,"ŞANTİYELER DETAY TABLOLARI";#N/A,#N/A,FALSE,"ERYAMAN B2 TABLOSU";#N/A,#N/A,FALSE,"ERYAMAN B4 TABLOSU";#N/A,#N/A,FALSE,"HASTAHANE TABLOSU";#N/A,#N/A,FALSE,"RUSYA TABLOSU";#N/A,#N/A,FALSE,"İÇERENKÖY TABLOSU";#N/A,#N/A,FALSE,"ATATÜRK TABLOSU";#N/A,#N/A,FALSE,"İÇERENKÖY 2.KISIM";#N/A,#N/A,FALSE,"ÇAYYOLU";#N/A,#N/A,FALSE,"ESBANK ";#N/A,#N/A,FALSE,"ÇİFTEHAVUZ";#N/A,#N/A,FALSE,"KONSOLİDE TABLO";#N/A,#N/A,FALSE,"ÜRETİM";#N/A,#N/A,FALSE,"ÜRETİM MALİYETİ";#N/A,#N/A,FALSE,"NAKİT AKIM TABLOSU";#N/A,#N/A,FALSE,"M2 İMALAT";#N/A,#N/A,FALSE,"ADAM-SAAT TABLOSU";#N/A,#N/A,FALSE,"YILLARA YAYGI DEĞER.";#N/A,#N/A,FALSE,"BİRİKİMLİ SATIŞLAR";#N/A,#N/A,FALSE,"BİRİKİMLİ MALİYET";#N/A,#N/A,FALSE,"ERYAMAN";#N/A,#N/A,FALSE,"HAYDARPAŞA";#N/A,#N/A,FALSE,"İÇERENKÖY";#N/A,#N/A,FALSE,"ATATÜRK";#N/A,#N/A,FALSE,"KARŞILAŞTIRMALI DEĞERLENDİRME";#N/A,#N/A,FALSE,"AYLIK ÜRETİM";#N/A,#N/A,FALSE,"AYLIK MALİYET";#N/A,#N/A,FALSE,"AYLIK M2";#N/A,#N/A,FALSE,"AYLIK ADAMSAAT";#N/A,#N/A,FALSE,"PERFORMANS TAB.";#N/A,#N/A,FALSE,"YURT İÇİ MALİYET-M2";#N/A,#N/A,FALSE,"YURTDIŞI MALİYET-M2";#N/A,#N/A,FALSE,"YATIRIM MALİYET-M2";#N/A,#N/A,FALSE,"YURTİÇİ TL-ADAMSAAT";#N/A,#N/A,FALSE,"YURTDIŞI TL-ADAMSAAT";#N/A,#N/A,FALSE,"YATIRIM TL-ADAMSAAT";#N/A,#N/A,FALSE,"YURTİÇİ ADAMSAAT-M2";#N/A,#N/A,FALSE,"YURTDIŞI ADAMSAAT-M2";#N/A,#N/A,FALSE,"YATIRIM ADAMSAAT-M2"}</definedName>
    <definedName name="oiuytrel" localSheetId="0" hidden="1">{"'РП (2)'!$A$5:$S$150"}</definedName>
    <definedName name="okm" localSheetId="0" hidden="1">{"suhaznesi1icmal",#N/A,FALSE,"shicm";"suhaznesi2icmal",#N/A,FALSE,"shicm";"suhaznesi3icmal",#N/A,FALSE,"shicm"}</definedName>
    <definedName name="Oktober" localSheetId="0" hidden="1">{#N/A,#N/A,TRUE,"Prog. Overview Strategic Input";#N/A,#N/A,TRUE,"Program Overview Financials";#N/A,#N/A,TRUE,"Technology Summary Input";#N/A,#N/A,TRUE,"Mkt &amp; Sales Summary Input";#N/A,#N/A,TRUE,"Delivery Summary Input";#N/A,#N/A,TRUE,"Revenue Assump Input";#N/A,#N/A,TRUE,"Financial Summary"}</definedName>
    <definedName name="olç" localSheetId="0" hidden="1">{"çewre1icmal",#N/A,FALSE,"çticm";"çewre2icmal",#N/A,FALSE,"çticm"}</definedName>
    <definedName name="oo" localSheetId="0"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ööö" localSheetId="0" hidden="1">{#N/A,#N/A,FALSE,"12.21";#N/A,#N/A,FALSE,"12.10";#N/A,#N/A,FALSE,"3";#N/A,#N/A,FALSE,"2";#N/A,#N/A,FALSE,"1"}</definedName>
    <definedName name="ÖRNEK2" localSheetId="0" hidden="1">{#N/A,#N/A,FALSE,"ihz. icmal";#N/A,#N/A,FALSE,"avans";#N/A,#N/A,FALSE,"mal_FF_icm";#N/A,#N/A,FALSE,"fat_ihz";#N/A,#N/A,FALSE,"söz_fiy_fark";#N/A,#N/A,FALSE,"kap2"}</definedName>
    <definedName name="OSM" localSheetId="0" hidden="1">{#N/A,#N/A,FALSE,"TELEFON"}</definedName>
    <definedName name="Osmaston" localSheetId="0" hidden="1">{#N/A,#N/A,FALSE,"Extension Title";#N/A,#N/A,FALSE,"Extensions Main";#N/A,#N/A,FALSE,"Christchurst";#N/A,#N/A,FALSE,"Larkfield Extension";#N/A,#N/A,FALSE,"Taunton";#N/A,#N/A,FALSE,"Farlington";#N/A,#N/A,FALSE,"Sidney Street";#N/A,#N/A,FALSE,"Tamworth";#N/A,#N/A,FALSE,"New Build Main"}</definedName>
    <definedName name="ÖTNEK"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oy" localSheetId="0" hidden="1">{"sheet1",#N/A,FALSE,"easheet";"sheet2a",#N/A,FALSE,"easheet";"sheet2b",#N/A,FALSE,"easheet";"sheet3",#N/A,FALSE,"easheet"}</definedName>
    <definedName name="öz" localSheetId="0" hidden="1">{#N/A,#N/A,FALSE,"12.10";#N/A,#N/A,FALSE,"12.11";#N/A,#N/A,FALSE,"12.12";#N/A,#N/A,FALSE,"12.21";#N/A,#N/A,FALSE,"12.22";#N/A,#N/A,FALSE,"12.23";#N/A,#N/A,FALSE,"12.24";#N/A,#N/A,FALSE,"12.25";#N/A,#N/A,FALSE,"12.26"}</definedName>
    <definedName name="ÖZGÜL" localSheetId="0" hidden="1">{#N/A,#N/A,FALSE,"ATIKSU_HAT_ICMAL";#N/A,#N/A,FALSE,"ATIKSU_236 (1)";#N/A,#N/A,FALSE,"ATIKSU_236 (2)";#N/A,#N/A,FALSE,"ATIKSU_236 (3)";#N/A,#N/A,FALSE,"ATIKSU_238 (1)";#N/A,#N/A,FALSE,"ATIKSU_238 (2)";#N/A,#N/A,FALSE,"ATIKSU_244 (1)";#N/A,#N/A,FALSE,"ATIKSU_244 (2)";#N/A,#N/A,FALSE,"ATIKSU_245 (1)";#N/A,#N/A,FALSE,"ATIKSU_245 (2)";#N/A,#N/A,FALSE,"ATIKSU_246 (1)";#N/A,#N/A,FALSE,"ATIKSU_246 (2)";#N/A,#N/A,FALSE,"ATIKSU_246 (3)"}</definedName>
    <definedName name="ozkan" localSheetId="0"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P" localSheetId="0" hidden="1">{#N/A,#N/A,TRUE,"COVER";#N/A,#N/A,TRUE,"DETAILS";#N/A,#N/A,TRUE,"SUMMARY";#N/A,#N/A,TRUE,"EXP MON";#N/A,#N/A,TRUE,"APPENDIX A";#N/A,#N/A,TRUE,"APPENDIX B";#N/A,#N/A,TRUE,"APPENDIX C";#N/A,#N/A,TRUE,"APPENDIX D";#N/A,#N/A,TRUE,"APPENDIX E";#N/A,#N/A,TRUE,"APPENDIX F";#N/A,#N/A,TRUE,"APPENDIX G"}</definedName>
    <definedName name="paratonersiz" localSheetId="0" hidden="1">{#N/A,#N/A,FALSE,"kal_iç_ihz";#N/A,#N/A,FALSE,"kal_iç_er";#N/A,#N/A,FALSE,"kal_iç_tut"}</definedName>
    <definedName name="pc" localSheetId="0" hidden="1">{#N/A,#N/A,FALSE,"elk_iç_er";#N/A,#N/A,FALSE,"elk_iç_tut";#N/A,#N/A,FALSE,"elk_iç_ihz"}</definedName>
    <definedName name="pedro" localSheetId="0" hidden="1">{#N/A,"30% Success",TRUE,"Sales Forecast";#N/A,#N/A,TRUE,"Sheet2"}</definedName>
    <definedName name="pg"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pğ" localSheetId="0" hidden="1">{"elektrik1fiyat",#N/A,FALSE,"elcfiyat";"elektrik2fiyat",#N/A,FALSE,"elcfiyat";"elektrik3fiyat",#N/A,FALSE,"elcfiyat"}</definedName>
    <definedName name="pl" localSheetId="0" hidden="1">{#N/A,#N/A,FALSE,"HAB1CO";#N/A,#N/A,FALSE,"HAB2CO";#N/A,#N/A,FALSE,"HAB3BO";#N/A,#N/A,FALSE,"HAB4BO";#N/A,#N/A,FALSE,"HAB5BO";#N/A,#N/A,FALSE,"HAB6BK";#N/A,#N/A,FALSE,"HAB7CK";#N/A,#N/A,FALSE,"HAB8CO";#N/A,#N/A,FALSE,"HAC1CO";#N/A,#N/A,FALSE,"HAC2CO";#N/A,#N/A,FALSE,"HAC3CK";#N/A,#N/A,FALSE,"HAC4CO";#N/A,#N/A,FALSE,"HAC5CO";#N/A,#N/A,FALSE,"HAC6CO";#N/A,#N/A,FALSE,"HAC7CO";#N/A,#N/A,FALSE,"HAC8CK";#N/A,#N/A,FALSE,"HAG4BO";#N/A,#N/A,FALSE,"HAG5BK";#N/A,#N/A,FALSE,"HAI1CO";#N/A,#N/A,FALSE,"HAI2CO";#N/A,#N/A,FALSE,"HAI3BO";#N/A,#N/A,FALSE,"HAI4BO";#N/A,#N/A,FALSE,"HAI5CK";#N/A,#N/A,FALSE,"HAI6CO";#N/A,#N/A,FALSE,"ÝCMAL"}</definedName>
    <definedName name="PLAT" localSheetId="0" hidden="1">{#N/A,#N/A,TRUE,"Cover";#N/A,#N/A,TRUE,"Conts";#N/A,#N/A,TRUE,"VOS";#N/A,#N/A,TRUE,"Warrington";#N/A,#N/A,TRUE,"Widnes"}</definedName>
    <definedName name="PLATFORM" localSheetId="0" hidden="1">{#N/A,#N/A,TRUE,"Cover";#N/A,#N/A,TRUE,"Conts";#N/A,#N/A,TRUE,"VOS";#N/A,#N/A,TRUE,"Warrington";#N/A,#N/A,TRUE,"Widnes"}</definedName>
    <definedName name="pln" localSheetId="0" hidden="1">{"'РП (2)'!$A$5:$S$150"}</definedName>
    <definedName name="plö" localSheetId="0" hidden="1">{"mekanik1icmal",#N/A,FALSE,"mkticm";"mekanik2icmal",#N/A,FALSE,"mkticm";"mekanik3icmal",#N/A,FALSE,"mkticm"}</definedName>
    <definedName name="PM" localSheetId="0" hidden="1">{#N/A,#N/A,FALSE,"단축1";#N/A,#N/A,FALSE,"단축2";#N/A,#N/A,FALSE,"단축3";#N/A,#N/A,FALSE,"장축";#N/A,#N/A,FALSE,"4WD"}</definedName>
    <definedName name="PO" localSheetId="0" hidden="1">{#N/A,#N/A,FALSE,"Ejector 1";#N/A,#N/A,FALSE,"Ejector 2"}</definedName>
    <definedName name="poging" localSheetId="0"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poıutyrera" localSheetId="0" hidden="1">{"taşkınsuyu1fiyat",#N/A,FALSE,"tsfiyat"}</definedName>
    <definedName name="PP6FIRE_DEC" localSheetId="0" hidden="1">{#N/A,#N/A,TRUE,"Prog. Overview Strategic Input";#N/A,#N/A,TRUE,"Program Overview Financials";#N/A,#N/A,TRUE,"Technology Summary Input";#N/A,#N/A,TRUE,"Mkt &amp; Sales Summary Input";#N/A,#N/A,TRUE,"Delivery Summary Input";#N/A,#N/A,TRUE,"Revenue Assump Input";#N/A,#N/A,TRUE,"Financial Summary"}</definedName>
    <definedName name="Pr" localSheetId="0"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print_out" localSheetId="0" hidden="1">{#N/A,#N/A,FALSE,"Broker Sheet";#N/A,#N/A,FALSE,"Exec.Summary";#N/A,#N/A,FALSE,"Argus Cash Flow";#N/A,#N/A,FALSE,"SPF";#N/A,#N/A,FALSE,"RentRoll"}</definedName>
    <definedName name="pş" localSheetId="0"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pş." localSheetId="0" hidden="1">{"elektrik1icmal",#N/A,FALSE,"elcicmal";"elektrik2icmal",#N/A,FALSE,"elcicmal";"elektrik3icmal",#N/A,FALSE,"elcicmal";"elektrik4icmal",#N/A,FALSE,"elcicmal";"elektrik5icmal",#N/A,FALSE,"elcicmal";"elektrik6icmal",#N/A,FALSE,"elcicmal"}</definedName>
    <definedName name="PT" localSheetId="0"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q" localSheetId="0" hidden="1">{"Inflation-BaseYear",#N/A,FALSE,"Inputs"}</definedName>
    <definedName name="qa" localSheetId="0" hidden="1">{#N/A,#N/A,FALSE,"kal_iç_ihz";#N/A,#N/A,FALSE,"kal_iç_er";#N/A,#N/A,FALSE,"kal_iç_tut"}</definedName>
    <definedName name="qazxssw" localSheetId="0" hidden="1">{"isalehattı1fiyat",#N/A,FALSE,"ihfiyat";"isalehattı2fiyat",#N/A,FALSE,"ihfiyat";"isalehattı3fiyat",#N/A,FALSE,"ihfiyat";"isalehattı4fiyat",#N/A,FALSE,"ihfiyat";"isalehattı5fiyat",#N/A,FALSE,"ihfiyat"}</definedName>
    <definedName name="QD" localSheetId="0"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qeewq" localSheetId="0" hidden="1">{"offequipsch",#N/A,FALSE,"GTC_Schedule";"onconstsch",#N/A,FALSE,"GTC_Schedule";"techsch",#N/A,FALSE,"GTC_Schedule";"totsch",#N/A,FALSE,"GTC_Schedule"}</definedName>
    <definedName name="qegqrg" localSheetId="0" hidden="1">{#N/A,#N/A,FALSE,"SUMMARY 4a";#N/A,#N/A,FALSE,"GBA 4b";#N/A,#N/A,FALSE,"TENANT 4c";#N/A,#N/A,FALSE,"BUDGET DETAIL";#N/A,#N/A,FALSE,"PRO FORMA"}</definedName>
    <definedName name="QG" localSheetId="0"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qgqg" localSheetId="0" hidden="1">{#N/A,#N/A,FALSE,"Leasing 6A"}</definedName>
    <definedName name="QK" localSheetId="0" hidden="1">{#N/A,#N/A,FALSE,"ihz. icmal";#N/A,#N/A,FALSE,"avans";#N/A,#N/A,FALSE,"mal_FF_icm";#N/A,#N/A,FALSE,"fat_ihz";#N/A,#N/A,FALSE,"söz_fiy_fark";#N/A,#N/A,FALSE,"kap2"}</definedName>
    <definedName name="qkl" localSheetId="0"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QL" localSheetId="0"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QO" localSheetId="0" hidden="1">{#N/A,#N/A,FALSE,"ihz. icmal";#N/A,#N/A,FALSE,"avans";#N/A,#N/A,FALSE,"mal_FF_icm";#N/A,#N/A,FALSE,"fat_ihz";#N/A,#N/A,FALSE,"söz_fiy_fark";#N/A,#N/A,FALSE,"kap2"}</definedName>
    <definedName name="qpş" localSheetId="0"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qq" localSheetId="0" hidden="1">{#N/A,#N/A,FALSE,"maff_h1";#N/A,#N/A,FALSE,"maff_h2";#N/A,#N/A,FALSE,"maff_h3";#N/A,#N/A,FALSE,"maff_h4";#N/A,#N/A,FALSE,"maff_h5";#N/A,#N/A,FALSE,"maff_h6";#N/A,#N/A,FALSE,"maff_h7"}</definedName>
    <definedName name="qqq" localSheetId="0" hidden="1">{"Output-3Column",#N/A,FALSE,"Output"}</definedName>
    <definedName name="qqqqqq" localSheetId="0" hidden="1">{"Output-BaseYear",#N/A,FALSE,"Output"}</definedName>
    <definedName name="qrt"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QS"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qsd" localSheetId="0" hidden="1">{#N/A,#N/A,FALSE,"ihz. icmal";#N/A,#N/A,FALSE,"avans";#N/A,#N/A,FALSE,"mal_FF_icm";#N/A,#N/A,FALSE,"fat_ihz";#N/A,#N/A,FALSE,"söz_fiy_fark";#N/A,#N/A,FALSE,"kap2"}</definedName>
    <definedName name="qse" localSheetId="0"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qv"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qw" localSheetId="0" hidden="1">{#N/A,#N/A,TRUE,"Cover";#N/A,#N/A,TRUE,"Conts";#N/A,#N/A,TRUE,"VOS";#N/A,#N/A,TRUE,"Warrington";#N/A,#N/A,TRUE,"Widnes"}</definedName>
    <definedName name="qwert" localSheetId="0" hidden="1">{#N/A,#N/A,FALSE,"ihz. icmal";#N/A,#N/A,FALSE,"avans";#N/A,#N/A,FALSE,"mal_FF_icm";#N/A,#N/A,FALSE,"fat_ihz";#N/A,#N/A,FALSE,"söz_fiy_fark";#N/A,#N/A,FALSE,"kap2"}</definedName>
    <definedName name="qwerty" localSheetId="0" hidden="1">{"'РП (2)'!$A$5:$S$150"}</definedName>
    <definedName name="qwqw" localSheetId="0" hidden="1">{#VALUE!,#N/A,FALSE,0;#N/A,#N/A,FALSE,0;#N/A,#N/A,FALSE,0;#N/A,#N/A,FALSE,0;#N/A,#N/A,FALSE,0;#N/A,#N/A,FALSE,0;#N/A,#N/A,FALSE,0;#N/A,#N/A,FALSE,0;#N/A,#N/A,FALSE,0;#N/A,#N/A,FALSE,0;#N/A,#N/A,FALSE,0;#N/A,#N/A,FALSE,0}</definedName>
    <definedName name="qwy" localSheetId="0" hidden="1">{#N/A,#N/A,FALSE,"ihz. icmal";#N/A,#N/A,FALSE,"avans";#N/A,#N/A,FALSE,"mal_FF_icm";#N/A,#N/A,FALSE,"fat_ihz";#N/A,#N/A,FALSE,"söz_fiy_fark";#N/A,#N/A,FALSE,"kap2"}</definedName>
    <definedName name="qxc" localSheetId="0"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qyt" localSheetId="0"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QZ" localSheetId="0"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rd" localSheetId="0" hidden="1">{"offequipsch",#N/A,FALSE,"GTC_Schedule";"onconstsch",#N/A,FALSE,"GTC_Schedule";"techsch",#N/A,FALSE,"GTC_Schedule";"totsch",#N/A,FALSE,"GTC_Schedule"}</definedName>
    <definedName name="RE" localSheetId="0" hidden="1">{#N/A,#N/A,FALSE,"kal_iç_ihz";#N/A,#N/A,FALSE,"kal_iç_er";#N/A,#N/A,FALSE,"kal_iç_tut"}</definedName>
    <definedName name="redo" localSheetId="0" hidden="1">{#N/A,#N/A,FALSE,"ACQ_GRAPHS";#N/A,#N/A,FALSE,"T_1 GRAPHS";#N/A,#N/A,FALSE,"T_2 GRAPHS";#N/A,#N/A,FALSE,"COMB_GRAPHS"}</definedName>
    <definedName name="Relevant" localSheetId="0" hidden="1">{#N/A,#N/A,FALSE,"Summary";#N/A,#N/A,FALSE,"Program Scheme";#N/A,#N/A,FALSE,"Assumptions";#N/A,#N/A,FALSE,"Development Budget";#N/A,#N/A,FALSE,"Timing";#N/A,#N/A,FALSE,"Development Costs &amp; Revenues";#N/A,#N/A,FALSE,"Cash Flow to Debt &amp; Equity"}</definedName>
    <definedName name="rere" localSheetId="0" hidden="1">{"'Sheet1'!$A$1:$G$85"}</definedName>
    <definedName name="RF"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rgqg" localSheetId="0" hidden="1">{#N/A,#N/A,FALSE,"içind";#N/A,#N/A,FALSE,"ön_kapak";#N/A,#N/A,FALSE,"taahhuk";#N/A,#N/A,FALSE,"hak_rapor";#N/A,#N/A,FALSE,"temın";#N/A,#N/A,FALSE,"icmal";#N/A,#N/A,FALSE,"fat_mlz_ihz";#N/A,#N/A,FALSE,"sözleş_fiyatf";#N/A,#N/A,FALSE,"proje_bedeli";#N/A,#N/A,FALSE,"gün dol hes";#N/A,#N/A,FALSE,"ihz. icmal";#N/A,#N/A,FALSE,"bazhakson_faturalı";#N/A,#N/A,FALSE,"baz_faturalı";#N/A,#N/A,FALSE,"inş_iç_ihz";#N/A,#N/A,FALSE,"inş_ihz_tut";#N/A,#N/A,FALSE,"tünel_er";#N/A,#N/A,FALSE,"incehasır_er";#N/A,#N/A,FALSE,"kalınhasır_er";#N/A,#N/A,FALSE,"incedüzdemir_er";#N/A,#N/A,FALSE,"kalındemir_er";#N/A,#N/A,FALSE,"incedemir_er";#N/A,#N/A,FALSE,"gazbeton_er_13.5";#N/A,#N/A,FALSE,"gazbeton_er_8.5";#N/A,#N/A,FALSE,"foam_er";#N/A,#N/A,FALSE,"fayans_er";#N/A,#N/A,FALSE,"seramik_er";#N/A,#N/A,FALSE,"inş_dış_ihz";#N/A,#N/A,FALSE,"sıhhi_iç_ihz";#N/A,#N/A,FALSE,"sıhhi_ihz_tut ";#N/A,#N/A,FALSE,"müş_iç_ihz";#N/A,#N/A,FALSE,"müş_iç_er";#N/A,#N/A,FALSE,"müşterek_ihz_tut ";#N/A,#N/A,FALSE,"kal_iç_ihz ";#N/A,#N/A,FALSE,"kalorifer_ihz_tut";#N/A,#N/A,FALSE,"doğalgaz_iç_ihz";#N/A,#N/A,FALSE,"doğalgaz_ihz_tut";#N/A,#N/A,FALSE,"elektrık_iç_ihz 1-2";#N/A,#N/A,FALSE,"elektrık_ihz_tut";#N/A,#N/A,FALSE,"ılan";#N/A,#N/A,FALSE,"ilan_tut"}</definedName>
    <definedName name="rgrg" localSheetId="0" hidden="1">{"page1",#N/A,FALSE,"sheet 1";"Page2",#N/A,FALSE,"sheet 1";"page3",#N/A,FALSE,"sheet 1";"page4",#N/A,FALSE,"sheet 1"}</definedName>
    <definedName name="rgwg" localSheetId="0" hidden="1">{"page1",#N/A,FALSE,"sheet 1";"Page2",#N/A,FALSE,"sheet 1";"page3",#N/A,FALSE,"sheet 1";"page4",#N/A,FALSE,"sheet 1"}</definedName>
    <definedName name="Ripley" localSheetId="0" hidden="1">{#N/A,#N/A,FALSE,"Extension Title";#N/A,#N/A,FALSE,"Extensions Main";#N/A,#N/A,FALSE,"Christchurst";#N/A,#N/A,FALSE,"Larkfield Extension";#N/A,#N/A,FALSE,"Taunton";#N/A,#N/A,FALSE,"Farlington";#N/A,#N/A,FALSE,"Sidney Street";#N/A,#N/A,FALSE,"Tamworth";#N/A,#N/A,FALSE,"New Build Main"}</definedName>
    <definedName name="rjgbz" localSheetId="0" hidden="1">{"'РП (2)'!$A$5:$S$150"}</definedName>
    <definedName name="rkt" localSheetId="0"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rl" localSheetId="0" hidden="1">{#N/A,#N/A,TRUE,"COVER";#N/A,#N/A,TRUE,"DETAILS";#N/A,#N/A,TRUE,"SUMMARY";#N/A,#N/A,TRUE,"EXP MON";#N/A,#N/A,TRUE,"APPENDIX A";#N/A,#N/A,TRUE,"APPENDIX B";#N/A,#N/A,TRUE,"APPENDIX C";#N/A,#N/A,TRUE,"APPENDIX D";#N/A,#N/A,TRUE,"APPENDIX E";#N/A,#N/A,TRUE,"APPENDIX F";#N/A,#N/A,TRUE,"APPENDIX G"}</definedName>
    <definedName name="RL2J" localSheetId="0"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RL2K" localSheetId="0"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RL2M" localSheetId="0" hidden="1">{#N/A,#N/A,FALSE,"NCS INC SCOT";#N/A,#N/A,FALSE,"NCS";#N/A,#N/A,FALSE,"74 NCS";#N/A,#N/A,FALSE,"75 NCS";#N/A,#N/A,FALSE,"76 NCS "}</definedName>
    <definedName name="RL2N" localSheetId="0" hidden="1">{#N/A,#N/A,TRUE,"Prog. Overview Strategic Input";#N/A,#N/A,TRUE,"Program Overview Financials";#N/A,#N/A,TRUE,"Technology Summary Input";#N/A,#N/A,TRUE,"Mkt &amp; Sales Summary Input";#N/A,#N/A,TRUE,"Delivery Summary Input";#N/A,#N/A,TRUE,"Revenue Assump Input";#N/A,#N/A,TRUE,"Financial Summary"}</definedName>
    <definedName name="RL2O" localSheetId="0" hidden="1">{#N/A,#N/A,TRUE,"Prog. Overview Strategic Input";#N/A,#N/A,TRUE,"Program Overview Financials";#N/A,#N/A,TRUE,"Technology Summary Input";#N/A,#N/A,TRUE,"Mkt &amp; Sales Summary Input";#N/A,#N/A,TRUE,"Delivery Summary Input";#N/A,#N/A,TRUE,"Revenue Assump Input";#N/A,#N/A,TRUE,"Financial Summary"}</definedName>
    <definedName name="rnh" localSheetId="0" hidden="1">{#N/A,#N/A,FALSE,"kal_iç_ihz";#N/A,#N/A,FALSE,"kal_iç_er";#N/A,#N/A,FALSE,"kal_iç_tut"}</definedName>
    <definedName name="RQ" localSheetId="0" hidden="1">{#N/A,#N/A,FALSE,"ihz. icmal";#N/A,#N/A,FALSE,"avans";#N/A,#N/A,FALSE,"mal_FF_icm";#N/A,#N/A,FALSE,"fat_ihz";#N/A,#N/A,FALSE,"söz_fiy_fark";#N/A,#N/A,FALSE,"kap2"}</definedName>
    <definedName name="rr" localSheetId="0" hidden="1">{#N/A,#N/A,FALSE,"Aging Summary";#N/A,#N/A,FALSE,"Ratio Analysis";#N/A,#N/A,FALSE,"Test 120 Day Accts";#N/A,#N/A,FALSE,"Tickmarks"}</definedName>
    <definedName name="rte" localSheetId="0" hidden="1">{"offequipsch",#N/A,FALSE,"GTC_Schedule";"onconstsch",#N/A,FALSE,"GTC_Schedule";"techsch",#N/A,FALSE,"GTC_Schedule";"totsch",#N/A,FALSE,"GTC_Schedule"}</definedName>
    <definedName name="RTERTRET" localSheetId="0" hidden="1">{#VALUE!,#N/A,FALSE,0;#N/A,#N/A,FALSE,0;#N/A,#N/A,FALSE,0;#N/A,#N/A,FALSE,0;#N/A,#N/A,FALSE,0;#N/A,#N/A,FALSE,0;#N/A,#N/A,FALSE,0;#N/A,#N/A,FALSE,0;#N/A,#N/A,FALSE,0;#N/A,#N/A,FALSE,0;#N/A,#N/A,FALSE,0;#N/A,#N/A,FALSE,0}</definedName>
    <definedName name="rth56uh56ju" localSheetId="0" hidden="1">{"glc1",#N/A,FALSE,"GLC";"glc2",#N/A,FALSE,"GLC";"glc3",#N/A,FALSE,"GLC";"glc4",#N/A,FALSE,"GLC";"glc5",#N/A,FALSE,"GLC"}</definedName>
    <definedName name="rtp" localSheetId="0"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RTRETRETRET" localSheetId="0" hidden="1">{#VALUE!,#N/A,TRUE,0;#N/A,#N/A,TRUE,0;#N/A,#N/A,TRUE,0;#N/A,#N/A,TRUE,0;#N/A,#N/A,TRUE,0;#N/A,#N/A,TRUE,0;#N/A,#N/A,TRUE,0}</definedName>
    <definedName name="RTRTERTRT" localSheetId="0" hidden="1">{#VALUE!,#N/A,FALSE,0;#N/A,#N/A,FALSE,0;#N/A,#N/A,FALSE,0;#N/A,#N/A,FALSE,0;#N/A,#N/A,FALSE,0;#N/A,#N/A,FALSE,0;#N/A,#N/A,FALSE,0;#N/A,#N/A,FALSE,0;#N/A,#N/A,FALSE,0;#N/A,#N/A,FALSE,0;#N/A,#N/A,FALSE,0;#N/A,#N/A,FALSE,0;#N/A,#N/A,FALSE,0;#N/A,#N/A,FALSE,0;#N/A,#N/A,FALSE,0;#N/A,#N/A,FALSE,0;#N/A,#N/A,FALSE,0;#N/A,#N/A,FALSE,0;#N/A,#N/A,FALSE,0;#N/A,#N/A,FALSE,0;#N/A,#N/A,FALSE,0;#N/A,#N/A,FALSE,0}</definedName>
    <definedName name="rtrtretrt" localSheetId="0"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RTWERTEWRWER" localSheetId="0" hidden="1">{#VALUE!,#N/A,FALSE,0;#N/A,#N/A,FALSE,0;#N/A,#N/A,FALSE,0;#N/A,#N/A,FALSE,0;#N/A,#N/A,FALSE,0;#N/A,#N/A,FALSE,0;#N/A,#N/A,FALSE,0;#N/A,#N/A,FALSE,0;#N/A,#N/A,FALSE,0;#N/A,#N/A,FALSE,0;#N/A,#N/A,FALSE,0;#N/A,#N/A,FALSE,0;#N/A,#N/A,FALSE,0;#N/A,#N/A,FALSE,0;#N/A,#N/A,FALSE,0;#N/A,#N/A,FALSE,0;#N/A,#N/A,FALSE,0;#N/A,#N/A,FALSE,0;#N/A,#N/A,FALSE,0;#N/A,#N/A,FALSE,0;#N/A,#N/A,FALSE,0;#N/A,#N/A,FALSE,0}</definedName>
    <definedName name="rty"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rtyui"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RV" localSheetId="0"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rwgWEG" localSheetId="0" hidden="1">{#N/A,#N/A,FALSE,"Leasing 6A"}</definedName>
    <definedName name="rwn" localSheetId="0" hidden="1">{"glc1",#N/A,FALSE,"GLC";"glc2",#N/A,FALSE,"GLC";"glc3",#N/A,FALSE,"GLC";"glc4",#N/A,FALSE,"GLC";"glc5",#N/A,FALSE,"GLC"}</definedName>
    <definedName name="ry" localSheetId="0" hidden="1">{"offequipsch",#N/A,FALSE,"GTC_Schedule";"onconstsch",#N/A,FALSE,"GTC_Schedule";"techsch",#N/A,FALSE,"GTC_Schedule";"totsch",#N/A,FALSE,"GTC_Schedule"}</definedName>
    <definedName name="S"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Ş"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S.Alacan"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HAKAN" localSheetId="0"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adff" localSheetId="0"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sadsd" localSheetId="0"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sadsds" localSheetId="0" hidden="1">{#VALUE!,#N/A,FALSE,0;#N/A,#N/A,FALSE,0;#N/A,#N/A,FALSE,0;#N/A,#N/A,FALSE,0;#N/A,#N/A,FALSE,0;#N/A,#N/A,FALSE,0;#N/A,#N/A,FALSE,0}</definedName>
    <definedName name="sadsdsd" localSheetId="0" hidden="1">{#VALUE!,#N/A,TRUE,0;#N/A,#N/A,TRUE,0;#N/A,#N/A,TRUE,0}</definedName>
    <definedName name="ŞAN.DIŞ.İHZ.TUT."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sasasas" localSheetId="0" hidden="1">{#VALUE!,#N/A,FALSE,0;#N/A,#N/A,FALSE,0;#N/A,#N/A,FALSE,0;#N/A,#N/A,FALSE,0;#N/A,#N/A,FALSE,0;#N/A,#N/A,FALSE,0;#N/A,#N/A,FALSE,0;#N/A,#N/A,FALSE,0;#N/A,#N/A,FALSE,0;#N/A,#N/A,FALSE,0;#N/A,#N/A,FALSE,0;#N/A,#N/A,FALSE,0;#N/A,#N/A,FALSE,0;#N/A,#N/A,FALSE,0;#N/A,#N/A,FALSE,0;#N/A,#N/A,FALSE,0;#N/A,#N/A,FALSE,0;#N/A,#N/A,FALSE,0;#N/A,#N/A,FALSE,0;#N/A,#N/A,FALSE,0;#N/A,#N/A,FALSE,0;#N/A,#N/A,FALSE,0}</definedName>
    <definedName name="sasda"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caffolding" localSheetId="0" hidden="1">{"'Break down'!$A$4"}</definedName>
    <definedName name="scarce" localSheetId="0" hidden="1">{#N/A,#N/A,FALSE,"Summary";#N/A,#N/A,FALSE,"3TJ";#N/A,#N/A,FALSE,"3TN";#N/A,#N/A,FALSE,"3TP";#N/A,#N/A,FALSE,"3SJ";#N/A,#N/A,FALSE,"3CJ";#N/A,#N/A,FALSE,"3CN";#N/A,#N/A,FALSE,"3CP";#N/A,#N/A,FALSE,"3A"}</definedName>
    <definedName name="scascda" localSheetId="0"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scdsf" localSheetId="0"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SD" localSheetId="0" hidden="1">{#N/A,#N/A,FALSE,"imalat_kesif";#N/A,#N/A,FALSE,"imalat_seviye";#N/A,#N/A,FALSE,"141";#N/A,#N/A,FALSE,"142";#N/A,#N/A,FALSE,"143";#N/A,#N/A,FALSE,"144";#N/A,#N/A,FALSE,"145";#N/A,#N/A,FALSE,"146";#N/A,#N/A,FALSE,"147";#N/A,#N/A,FALSE,"148";#N/A,#N/A,FALSE,"149"}</definedName>
    <definedName name="SDAWEZD" localSheetId="0" hidden="1">{"suhaznesi1fiyat",#N/A,FALSE,"shfiyat";"suhaznesi2fiyat",#N/A,FALSE,"shfiyat"}</definedName>
    <definedName name="SDF" localSheetId="0" hidden="1">{#N/A,#N/A,FALSE,"MALİ TABLOLAR";#N/A,#N/A,FALSE,"GEL-GİDER KARŞILAŞTIRMASI";#N/A,#N/A,FALSE,"95 YILI SAT-MAL";#N/A,#N/A,FALSE,"1995 CIRO";#N/A,#N/A,FALSE,"1994-1995 ÜRETİM KARŞ.";#N/A,#N/A,FALSE,"BIRIKIMLI- NAKIT";#N/A,#N/A,FALSE,"AYLIK NAKİT";#N/A,#N/A,FALSE,"NAK.XLS";#N/A,#N/A,FALSE,"1995 NAKITBAKIYE";#N/A,#N/A,FALSE,"GENEL YÖNETİM GİDERLERİ";#N/A,#N/A,FALSE,"ÜCRETLER";#N/A,#N/A,FALSE,"ŞANTİYELER DETAY TABLOLARI";#N/A,#N/A,FALSE,"ERYAMAN B2 TABLOSU";#N/A,#N/A,FALSE,"ERYAMAN B4 TABLOSU";#N/A,#N/A,FALSE,"HASTAHANE TABLOSU";#N/A,#N/A,FALSE,"RUSYA TABLOSU";#N/A,#N/A,FALSE,"İÇERENKÖY TABLOSU";#N/A,#N/A,FALSE,"ATATÜRK TABLOSU";#N/A,#N/A,FALSE,"İÇERENKÖY 2.KISIM";#N/A,#N/A,FALSE,"ÇAYYOLU";#N/A,#N/A,FALSE,"ESBANK ";#N/A,#N/A,FALSE,"ÇİFTEHAVUZ";#N/A,#N/A,FALSE,"KONSOLİDE TABLO";#N/A,#N/A,FALSE,"ÜRETİM";#N/A,#N/A,FALSE,"ÜRETİM MALİYETİ";#N/A,#N/A,FALSE,"NAKİT AKIM TABLOSU";#N/A,#N/A,FALSE,"M2 İMALAT";#N/A,#N/A,FALSE,"ADAM-SAAT TABLOSU";#N/A,#N/A,FALSE,"YILLARA YAYGI DEĞER.";#N/A,#N/A,FALSE,"BİRİKİMLİ SATIŞLAR";#N/A,#N/A,FALSE,"BİRİKİMLİ MALİYET";#N/A,#N/A,FALSE,"ERYAMAN";#N/A,#N/A,FALSE,"HAYDARPAŞA";#N/A,#N/A,FALSE,"İÇERENKÖY";#N/A,#N/A,FALSE,"ATATÜRK";#N/A,#N/A,FALSE,"KARŞILAŞTIRMALI DEĞERLENDİRME";#N/A,#N/A,FALSE,"AYLIK ÜRETİM";#N/A,#N/A,FALSE,"AYLIK MALİYET";#N/A,#N/A,FALSE,"AYLIK M2";#N/A,#N/A,FALSE,"AYLIK ADAMSAAT";#N/A,#N/A,FALSE,"PERFORMANS TAB.";#N/A,#N/A,FALSE,"YURT İÇİ MALİYET-M2";#N/A,#N/A,FALSE,"YURTDIŞI MALİYET-M2";#N/A,#N/A,FALSE,"YATIRIM MALİYET-M2";#N/A,#N/A,FALSE,"YURTİÇİ TL-ADAMSAAT";#N/A,#N/A,FALSE,"YURTDIŞI TL-ADAMSAAT";#N/A,#N/A,FALSE,"YATIRIM TL-ADAMSAAT";#N/A,#N/A,FALSE,"YURTİÇİ ADAMSAAT-M2";#N/A,#N/A,FALSE,"YURTDIŞI ADAMSAAT-M2";#N/A,#N/A,FALSE,"YATIRIM ADAMSAAT-M2"}</definedName>
    <definedName name="sdfd" localSheetId="0" hidden="1">{#VALUE!,#N/A,FALSE,0;#N/A,#N/A,FALSE,0;#N/A,#N/A,FALSE,0;#N/A,#N/A,FALSE,0;#N/A,#N/A,FALSE,0}</definedName>
    <definedName name="sdfds" localSheetId="0" hidden="1">{#N/A,#N/A,FALSE,"Extension Title";#N/A,#N/A,FALSE,"Extensions Main";#N/A,#N/A,FALSE,"Christchurst";#N/A,#N/A,FALSE,"Larkfield Extension";#N/A,#N/A,FALSE,"Taunton";#N/A,#N/A,FALSE,"Farlington";#N/A,#N/A,FALSE,"Sidney Street";#N/A,#N/A,FALSE,"Tamworth";#N/A,#N/A,FALSE,"New Build Main"}</definedName>
    <definedName name="sdfdsf" localSheetId="0" hidden="1">{#VALUE!,#N/A,FALSE,0;#N/A,#N/A,FALSE,0;#N/A,#N/A,FALSE,0;#N/A,#N/A,FALSE,0;#N/A,#N/A,FALSE,0;#N/A,#N/A,FALSE,0;#N/A,#N/A,FALSE,0;#N/A,#N/A,FALSE,0;#N/A,#N/A,FALSE,0;#N/A,#N/A,FALSE,0;#N/A,#N/A,FALSE,0;#N/A,#N/A,FALSE,0;#N/A,#N/A,FALSE,0;#N/A,#N/A,FALSE,0;#N/A,#N/A,FALSE,0;#N/A,#N/A,FALSE,0;#N/A,#N/A,FALSE,0;#N/A,#N/A,FALSE,0;#N/A,#N/A,FALSE,0;#N/A,#N/A,FALSE,0;#N/A,#N/A,FALSE,0;#N/A,#N/A,FALSE,0}</definedName>
    <definedName name="sdfh" localSheetId="0" hidden="1">{"'Sheet1'!$A$1:$G$85"}</definedName>
    <definedName name="sdfsdf" localSheetId="0" hidden="1">{#VALUE!,#N/A,FALSE,0;#N/A,#N/A,FALSE,0;#N/A,#N/A,FALSE,0;#N/A,#N/A,FALSE,0;#N/A,#N/A,FALSE,0;#N/A,#N/A,FALSE,0;#N/A,#N/A,FALSE,0;#N/A,#N/A,FALSE,0;#N/A,#N/A,FALSE,0;#N/A,#N/A,FALSE,0;#N/A,#N/A,FALSE,0;#N/A,#N/A,FALSE,0}</definedName>
    <definedName name="SDFSDFSDFD" localSheetId="0" hidden="1">{#VALUE!,#N/A,FALSE,0;#N/A,#N/A,FALSE,0;#N/A,#N/A,FALSE,0;#N/A,#N/A,FALSE,0;#N/A,#N/A,FALSE,0;#N/A,#N/A,FALSE,0;#N/A,#N/A,FALSE,0;#N/A,#N/A,FALSE,0;#N/A,#N/A,FALSE,0;#N/A,#N/A,FALSE,0;#N/A,#N/A,FALSE,0;#N/A,#N/A,FALSE,0}</definedName>
    <definedName name="sdit"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dsdgs" localSheetId="0"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dsds" localSheetId="0"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dtju" localSheetId="0" hidden="1">{"offequipsch",#N/A,FALSE,"GTC_Schedule";"onconstsch",#N/A,FALSE,"GTC_Schedule";"techsch",#N/A,FALSE,"GTC_Schedule";"totsch",#N/A,FALSE,"GTC_Schedule"}</definedName>
    <definedName name="se" localSheetId="0" hidden="1">{#N/A,#N/A,FALSE,"maff_h1";#N/A,#N/A,FALSE,"maff_h2";#N/A,#N/A,FALSE,"maff_h3";#N/A,#N/A,FALSE,"maff_h4";#N/A,#N/A,FALSE,"maff_h5";#N/A,#N/A,FALSE,"maff_h6";#N/A,#N/A,FALSE,"maff_h7"}</definedName>
    <definedName name="sed" localSheetId="0"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SEDA" localSheetId="0" hidden="1">{#N/A,#N/A,FALSE,"imalat_kesif";#N/A,#N/A,FALSE,"imalat_seviye";#N/A,#N/A,FALSE,"141";#N/A,#N/A,FALSE,"142";#N/A,#N/A,FALSE,"143";#N/A,#N/A,FALSE,"144";#N/A,#N/A,FALSE,"145";#N/A,#N/A,FALSE,"146";#N/A,#N/A,FALSE,"147";#N/A,#N/A,FALSE,"148";#N/A,#N/A,FALSE,"149"}</definedName>
    <definedName name="sef" localSheetId="0" hidden="1">{#N/A,#N/A,TRUE,"COVER";#N/A,#N/A,TRUE,"DETAILS";#N/A,#N/A,TRUE,"SUMMARY";#N/A,#N/A,TRUE,"EXP MON";#N/A,#N/A,TRUE,"APPENDIX A";#N/A,#N/A,TRUE,"APPENDIX B";#N/A,#N/A,TRUE,"APPENDIX C";#N/A,#N/A,TRUE,"APPENDIX D";#N/A,#N/A,TRUE,"APPENDIX E";#N/A,#N/A,TRUE,"APPENDIX F";#N/A,#N/A,TRUE,"APPENDIX G"}</definedName>
    <definedName name="segdaf" localSheetId="0" hidden="1">{"isalehattı1icmal",#N/A,FALSE,"ihicm";"isalehattı2icmal",#N/A,FALSE,"ihicm";"isalehattı3icmal",#N/A,FALSE,"ihicm";"isalehattı4icmal",#N/A,FALSE,"ihicm";"isalehattı5icmal",#N/A,FALSE,"ihicm";"isalehattı6icmal",#N/A,FALSE,"ihicm";"isalehattı7icmal",#N/A,FALSE,"ihicm";"isalehattı8icmal",#N/A,FALSE,"ihicm";"isalehattı9icmal",#N/A,FALSE,"ihicm";"isalehattı10icmal",#N/A,FALSE,"ihicm"}</definedName>
    <definedName name="Services2" localSheetId="0" hidden="1">{#N/A,#N/A,FALSE,"Pricing";#N/A,#N/A,FALSE,"Summary";#N/A,#N/A,FALSE,"CompProd";#N/A,#N/A,FALSE,"CompJobhrs";#N/A,#N/A,FALSE,"Escalation";#N/A,#N/A,FALSE,"Contingency";#N/A,#N/A,FALSE,"GM";#N/A,#N/A,FALSE,"CompWage";#N/A,#N/A,FALSE,"costSum"}</definedName>
    <definedName name="sfdg"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ffff" localSheetId="0" hidden="1">{#N/A,#N/A,FALSE,"SumD";#N/A,#N/A,FALSE,"ElecD";#N/A,#N/A,FALSE,"MechD";#N/A,#N/A,FALSE,"GeotD";#N/A,#N/A,FALSE,"PrcsD";#N/A,#N/A,FALSE,"TunnD";#N/A,#N/A,FALSE,"CivlD";#N/A,#N/A,FALSE,"NtwkD";#N/A,#N/A,FALSE,"EstgD";#N/A,#N/A,FALSE,"PEngD"}</definedName>
    <definedName name="sfsadf" localSheetId="0"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sgsgs" localSheetId="0" hidden="1">{#N/A,#N/A,FALSE,"ihz. icmal";#N/A,#N/A,FALSE,"avans";#N/A,#N/A,FALSE,"mal_FF_icm";#N/A,#N/A,FALSE,"fat_ihz";#N/A,#N/A,FALSE,"söz_fiy_fark";#N/A,#N/A,FALSE,"kap2"}</definedName>
    <definedName name="SGWg" localSheetId="0" hidden="1">{#N/A,#N/A,FALSE,"SUMMARY 4a";#N/A,#N/A,FALSE,"GBA 4b";#N/A,#N/A,FALSE,"TENANT 4c";#N/A,#N/A,FALSE,"BUDGET DETAIL";#N/A,#N/A,FALSE,"PRO FORMA"}</definedName>
    <definedName name="si" localSheetId="0" hidden="1">{#N/A,#N/A,FALSE,"2 Nolu Hak.";#N/A,#N/A,FALSE,"3 Nolu Hak.";#N/A,#N/A,FALSE,"4 Nolu Hak. ";#N/A,#N/A,FALSE,"5 Nolu Hak.";#N/A,#N/A,FALSE,"6 Nolu Hak.";#N/A,#N/A,FALSE,"7 Nolu Hak. ";#N/A,#N/A,FALSE,"8 Nolu Hak.";#N/A,#N/A,FALSE,"TESBİT";#N/A,#N/A,FALSE,"9 Nolu Hak.";#N/A,#N/A,FALSE,"10 Nolu Hak.";#N/A,#N/A,FALSE,"11 Nolu Hak.";#N/A,#N/A,FALSE,"12 Nolu Hak.";#N/A,#N/A,FALSE,"Fiyat Farkı İcm.";#N/A,#N/A,FALSE,"Demir Mik.";#N/A,#N/A,FALSE,"Demir Fiy.Farkı";#N/A,#N/A,FALSE,"Çim.Mik. ";#N/A,#N/A,FALSE,"Çim.Fiy.Farkı";#N/A,#N/A,FALSE," Akar.Mik.";#N/A,#N/A,FALSE,".Akar.Fiy.Farkı";#N/A,#N/A,FALSE,"MFFE.MİK.";#N/A,#N/A,FALSE,"Birim  miktarlar(1)";#N/A,#N/A,FALSE,"Birim  miktarlar (2)";#N/A,#N/A,FALSE,"Birim  miktarlar (3)";#N/A,#N/A,FALSE,"Birim  miktarlar (4)";#N/A,#N/A,FALSE,"Birim  miktarlar (5)";#N/A,#N/A,FALSE,"Birim  miktarlar (6)";#N/A,#N/A,FALSE,"Birim  miktarlar (7)";#N/A,#N/A,FALSE,"Birim  miktarlar (8)";#N/A,#N/A,FALSE,"Birim  miktarlar (9)";#N/A,#N/A,FALSE,"Birim  miktarlar (10)";#N/A,#N/A,FALSE,"Birim  miktarlar (11)"}</definedName>
    <definedName name="şp" localSheetId="0" hidden="1">{"mekanik1icmal",#N/A,FALSE,"mkticm";"mekanik2icmal",#N/A,FALSE,"mkticm";"mekanik3icmal",#N/A,FALSE,"mkticm"}</definedName>
    <definedName name="SRGAWG" localSheetId="0" hidden="1">{#N/A,#N/A,FALSE,"içind";#N/A,#N/A,FALSE,"ön_kapak";#N/A,#N/A,FALSE,"taahhuk";#N/A,#N/A,FALSE,"hak_rapor";#N/A,#N/A,FALSE,"temın";#N/A,#N/A,FALSE,"icmal";#N/A,#N/A,FALSE,"fat_mlz_ihz";#N/A,#N/A,FALSE,"sözleş_fiyatf";#N/A,#N/A,FALSE,"proje_bedeli";#N/A,#N/A,FALSE,"gün dol hes";#N/A,#N/A,FALSE,"ihz. icmal";#N/A,#N/A,FALSE,"bazhakson_faturalı";#N/A,#N/A,FALSE,"baz_faturalı";#N/A,#N/A,FALSE,"inş_iç_ihz";#N/A,#N/A,FALSE,"inş_ihz_tut";#N/A,#N/A,FALSE,"tünel_er";#N/A,#N/A,FALSE,"incehasır_er";#N/A,#N/A,FALSE,"kalınhasır_er";#N/A,#N/A,FALSE,"incedüzdemir_er";#N/A,#N/A,FALSE,"kalındemir_er";#N/A,#N/A,FALSE,"incedemir_er";#N/A,#N/A,FALSE,"gazbeton_er_13.5";#N/A,#N/A,FALSE,"gazbeton_er_8.5";#N/A,#N/A,FALSE,"foam_er";#N/A,#N/A,FALSE,"fayans_er";#N/A,#N/A,FALSE,"seramik_er";#N/A,#N/A,FALSE,"inş_dış_ihz";#N/A,#N/A,FALSE,"sıhhi_iç_ihz";#N/A,#N/A,FALSE,"sıhhi_ihz_tut ";#N/A,#N/A,FALSE,"müş_iç_ihz";#N/A,#N/A,FALSE,"müş_iç_er";#N/A,#N/A,FALSE,"müşterek_ihz_tut ";#N/A,#N/A,FALSE,"kal_iç_ihz ";#N/A,#N/A,FALSE,"kalorifer_ihz_tut";#N/A,#N/A,FALSE,"doğalgaz_iç_ihz";#N/A,#N/A,FALSE,"doğalgaz_ihz_tut";#N/A,#N/A,FALSE,"elektrık_iç_ihz 1-2";#N/A,#N/A,FALSE,"elektrık_ihz_tut";#N/A,#N/A,FALSE,"ılan";#N/A,#N/A,FALSE,"ilan_tut"}</definedName>
    <definedName name="ss" localSheetId="0" hidden="1">{#N/A,#N/A,FALSE,"imalat_keşif";#N/A,#N/A,FALSE,"imalat_seviye";#N/A,#N/A,FALSE,"141";#N/A,#N/A,FALSE,"142";#N/A,#N/A,FALSE,"143";#N/A,#N/A,FALSE,"144";#N/A,#N/A,FALSE,"145";#N/A,#N/A,FALSE,"146";#N/A,#N/A,FALSE,"147";#N/A,#N/A,FALSE,"148";#N/A,#N/A,FALSE,"149"}</definedName>
    <definedName name="sss" localSheetId="0" hidden="1">{"'РП (2)'!$A$5:$S$150"}</definedName>
    <definedName name="sssa" localSheetId="0" hidden="1">{#N/A,#N/A,FALSE,"ihz. icmal";#N/A,#N/A,FALSE,"avans";#N/A,#N/A,FALSE,"mal_FF_icm";#N/A,#N/A,FALSE,"fat_ihz";#N/A,#N/A,FALSE,"söz_fiy_fark";#N/A,#N/A,FALSE,"kap2"}</definedName>
    <definedName name="ssshhh" localSheetId="0" hidden="1">{#N/A,#N/A,FALSE,"SumG";#N/A,#N/A,FALSE,"ElecG";#N/A,#N/A,FALSE,"MechG";#N/A,#N/A,FALSE,"GeotG";#N/A,#N/A,FALSE,"PrcsG";#N/A,#N/A,FALSE,"TunnG";#N/A,#N/A,FALSE,"CivlG";#N/A,#N/A,FALSE,"NtwkG";#N/A,#N/A,FALSE,"EstgG";#N/A,#N/A,FALSE,"PEngG"}</definedName>
    <definedName name="ssss" localSheetId="0" hidden="1">{#N/A,#N/A,FALSE,"HAK.İCMAL";#N/A,#N/A,FALSE,"İCMAL";#N/A,#N/A,FALSE,"İML.İCMAL";#N/A,#N/A,FALSE,"C 2";#N/A,#N/A,FALSE,"C 1";#N/A,#N/A,FALSE,"BK2";#N/A,#N/A,FALSE,"BK1";#N/A,#N/A,FALSE,"B 2";#N/A,#N/A,FALSE,"B 1";#N/A,#N/A,FALSE,"A 2";#N/A,#N/A,FALSE,"M.T.İHZ.Ş.İ.2";#N/A,#N/A,FALSE,"A 1";#N/A,#N/A,FALSE,"İHZ.İCMAL";#N/A,#N/A,FALSE,"M.T.İHZ.Ş.İ.";#N/A,#N/A,FALSE,"K.T.İHZ.Ş.İ.";#N/A,#N/A,FALSE,"S.T.İHZ.Ş.İ.";#N/A,#N/A,FALSE,"İHZ.KES.";#N/A,#N/A,FALSE,"İ.İHZ.Ş.İ.";#N/A,#N/A,FALSE,"İhz.Erime";#N/A,#N/A,FALSE,"F.F.İCMAL"}</definedName>
    <definedName name="şşşş" localSheetId="0" hidden="1">{"çewre1icmal",#N/A,FALSE,"çticm";"çewre2icmal",#N/A,FALSE,"çticm"}</definedName>
    <definedName name="ssssss" localSheetId="0" hidden="1">{#N/A,#N/A,FALSE,"k1";#N/A,#N/A,FALSE,"fihrist";#N/A,#N/A,FALSE,"1";#N/A,#N/A,FALSE,"2";#N/A,#N/A,FALSE,"3";#N/A,#N/A,FALSE,"4";#N/A,#N/A,FALSE,"6.10";#N/A,#N/A,FALSE,"6.20";#N/A,#N/A,FALSE,"6.21(Yolnakliye)";#N/A,#N/A,FALSE,"7.10";#N/A,#N/A,FALSE,"7.20";#N/A,#N/A,FALSE,"7.30";#N/A,#N/A,FALSE,"7.31";#N/A,#N/A,FALSE,"8.10";#N/A,#N/A,FALSE,"8.21";#N/A,#N/A,FALSE,"8.22";#N/A,#N/A,FALSE,"9.10";#N/A,#N/A,FALSE,"9.21";#N/A,#N/A,FALSE,"9.22";#N/A,#N/A,FALSE,"9.23";#N/A,#N/A,FALSE,"11.10";#N/A,#N/A,FALSE,"11.20";#N/A,#N/A,FALSE,"11.21";#N/A,#N/A,FALSE,"11.22";#N/A,#N/A,FALSE,"12.10";#N/A,#N/A,FALSE,"12.20";#N/A,#N/A,FALSE,"12.22(arıtma nak)";#N/A,#N/A,FALSE,"13.1";#N/A,#N/A,FALSE,"13.1";#N/A,#N/A,FALSE,"13.21";#N/A,#N/A,FALSE,"14.1";#N/A,#N/A,FALSE,"14.2"}</definedName>
    <definedName name="SSSSSSSS" localSheetId="0" hidden="1">{#N/A,#N/A,FALSE,"ihz. icmal";#N/A,#N/A,FALSE,"avans";#N/A,#N/A,FALSE,"mal_FF_icm";#N/A,#N/A,FALSE,"fat_ihz";#N/A,#N/A,FALSE,"söz_fiy_fark";#N/A,#N/A,FALSE,"kap2"}</definedName>
    <definedName name="süpürgelik" localSheetId="0"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w" localSheetId="0" hidden="1">{"offequipsch",#N/A,FALSE,"GTC_Schedule";"onconstsch",#N/A,FALSE,"GTC_Schedule";"techsch",#N/A,FALSE,"GTC_Schedule";"totsch",#N/A,FALSE,"GTC_Schedule"}</definedName>
    <definedName name="Swadlincote" localSheetId="0" hidden="1">{#N/A,#N/A,FALSE,"Extension Title";#N/A,#N/A,FALSE,"Extensions Main";#N/A,#N/A,FALSE,"Christchurst";#N/A,#N/A,FALSE,"Larkfield Extension";#N/A,#N/A,FALSE,"Taunton";#N/A,#N/A,FALSE,"Farlington";#N/A,#N/A,FALSE,"Sidney Street";#N/A,#N/A,FALSE,"Tamworth";#N/A,#N/A,FALSE,"New Build Main"}</definedName>
    <definedName name="swe"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sww" localSheetId="0" hidden="1">{#N/A,#N/A,FALSE,"elk_iç_er";#N/A,#N/A,FALSE,"elk_iç_tut";#N/A,#N/A,FALSE,"elk_iç_ihz"}</definedName>
    <definedName name="t"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T8D_ULEV1" localSheetId="0" hidden="1">{#N/A,#N/A,FALSE,"단축1";#N/A,#N/A,FALSE,"단축2";#N/A,#N/A,FALSE,"단축3";#N/A,#N/A,FALSE,"장축";#N/A,#N/A,FALSE,"4WD"}</definedName>
    <definedName name="taa" localSheetId="0" hidden="1">{#N/A,#N/A,FALSE,"ATIKSU_HAT_ICMAL";#N/A,#N/A,FALSE,"ATIKSU_236 (1)";#N/A,#N/A,FALSE,"ATIKSU_236 (2)";#N/A,#N/A,FALSE,"ATIKSU_236 (3)";#N/A,#N/A,FALSE,"ATIKSU_238 (1)";#N/A,#N/A,FALSE,"ATIKSU_238 (2)";#N/A,#N/A,FALSE,"ATIKSU_244 (1)";#N/A,#N/A,FALSE,"ATIKSU_244 (2)";#N/A,#N/A,FALSE,"ATIKSU_245 (1)";#N/A,#N/A,FALSE,"ATIKSU_245 (2)";#N/A,#N/A,FALSE,"ATIKSU_246 (1)";#N/A,#N/A,FALSE,"ATIKSU_246 (2)";#N/A,#N/A,FALSE,"ATIKSU_246 (3)"}</definedName>
    <definedName name="tame" localSheetId="0"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taN" localSheetId="0" hidden="1">{#N/A,#N/A,FALSE,"parsel_atıksu_icmal";#N/A,#N/A,FALSE,"parsel_atıksu 236";#N/A,#N/A,FALSE,"parsel_atıksu 238";#N/A,#N/A,FALSE,"parsel_atıksu 244";#N/A,#N/A,FALSE,"parsel_atıksu 245";#N/A,#N/A,FALSE,"parsel_atıksu 246"}</definedName>
    <definedName name="taNJU" localSheetId="0" hidden="1">{#N/A,#N/A,FALSE,"ATIKSU_HAT_ICMAL";#N/A,#N/A,FALSE,"ATIKSU_236 (1)";#N/A,#N/A,FALSE,"ATIKSU_236 (2)";#N/A,#N/A,FALSE,"ATIKSU_236 (3)";#N/A,#N/A,FALSE,"ATIKSU_238 (1)";#N/A,#N/A,FALSE,"ATIKSU_238 (2)";#N/A,#N/A,FALSE,"ATIKSU_244 (1)";#N/A,#N/A,FALSE,"ATIKSU_244 (2)";#N/A,#N/A,FALSE,"ATIKSU_245 (1)";#N/A,#N/A,FALSE,"ATIKSU_245 (2)";#N/A,#N/A,FALSE,"ATIKSU_246 (1)";#N/A,#N/A,FALSE,"ATIKSU_246 (2)";#N/A,#N/A,FALSE,"ATIKSU_246 (3)"}</definedName>
    <definedName name="tanya" localSheetId="0" hidden="1">{#N/A,#N/A,FALSE,"Aging Summary";#N/A,#N/A,FALSE,"Ratio Analysis";#N/A,#N/A,FALSE,"Test 120 Day Accts";#N/A,#N/A,FALSE,"Tickmarks"}</definedName>
    <definedName name="TB" localSheetId="0"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tc" localSheetId="0" hidden="1">{#N/A,#N/A,FALSE,"단축1";#N/A,#N/A,FALSE,"단축2";#N/A,#N/A,FALSE,"단축3";#N/A,#N/A,FALSE,"장축";#N/A,#N/A,FALSE,"4WD"}</definedName>
    <definedName name="tci" localSheetId="0" hidden="1">{#N/A,#N/A,FALSE,"단축1";#N/A,#N/A,FALSE,"단축2";#N/A,#N/A,FALSE,"단축3";#N/A,#N/A,FALSE,"장축";#N/A,#N/A,FALSE,"4WD"}</definedName>
    <definedName name="temp" localSheetId="0" hidden="1">{"'Break down'!$A$4"}</definedName>
    <definedName name="tertw" localSheetId="0" hidden="1">{#N/A,#N/A,FALSE,"Aging Summary";#N/A,#N/A,FALSE,"Ratio Analysis";#N/A,#N/A,FALSE,"Test 120 Day Accts";#N/A,#N/A,FALSE,"Tickmarks"}</definedName>
    <definedName name="test" localSheetId="0" hidden="1">{#N/A,#N/A,TRUE,"COVER";#N/A,#N/A,TRUE,"DETAILS";#N/A,#N/A,TRUE,"SUMMARY";#N/A,#N/A,TRUE,"EXP MON";#N/A,#N/A,TRUE,"APPENDIX A";#N/A,#N/A,TRUE,"APPENDIX B";#N/A,#N/A,TRUE,"APPENDIX C";#N/A,#N/A,TRUE,"APPENDIX D";#N/A,#N/A,TRUE,"APPENDIX E";#N/A,#N/A,TRUE,"APPENDIX F";#N/A,#N/A,TRUE,"APPENDIX G"}</definedName>
    <definedName name="tg"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tgb" localSheetId="0" hidden="1">{"suhaznesi1fiyat",#N/A,FALSE,"shfiyat";"suhaznesi2fiyat",#N/A,FALSE,"shfiyat"}</definedName>
    <definedName name="tgvvcxsd" localSheetId="0" hidden="1">{"trafo1icmal",#N/A,FALSE,"trafoicmal";"trafo2icmal",#N/A,FALSE,"trafoicmal"}</definedName>
    <definedName name="Therion" localSheetId="0" hidden="1">{#N/A,#N/A,TRUE,"Prog. Overview Strategic Input";#N/A,#N/A,TRUE,"Program Overview Financials";#N/A,#N/A,TRUE,"Technology Summary Input";#N/A,#N/A,TRUE,"Mkt &amp; Sales Summary Input";#N/A,#N/A,TRUE,"Delivery Summary Input";#N/A,#N/A,TRUE,"Revenue Assump Input";#N/A,#N/A,TRUE,"Financial Summary"}</definedName>
    <definedName name="tmp" localSheetId="0" hidden="1">{"'Break down'!$A$4"}</definedName>
    <definedName name="Topaz2_PL" localSheetId="0" hidden="1">{#N/A,#N/A,TRUE,"Prog. Overview Strategic Input";#N/A,#N/A,TRUE,"Program Overview Financials";#N/A,#N/A,TRUE,"Technology Summary Input";#N/A,#N/A,TRUE,"Mkt &amp; Sales Summary Input";#N/A,#N/A,TRUE,"Delivery Summary Input";#N/A,#N/A,TRUE,"Revenue Assump Input";#N/A,#N/A,TRUE,"Financial Summary"}</definedName>
    <definedName name="tr" localSheetId="0" hidden="1">{#N/A,#N/A,FALSE,"kal_iç_ihz";#N/A,#N/A,FALSE,"kal_iç_er";#N/A,#N/A,FALSE,"kal_iç_tut"}</definedName>
    <definedName name="trurtgf" localSheetId="0" hidden="1">{#N/A,#N/A,FALSE,"Aging Summary";#N/A,#N/A,FALSE,"Ratio Analysis";#N/A,#N/A,FALSE,"Test 120 Day Accts";#N/A,#N/A,FALSE,"Tickmarks"}</definedName>
    <definedName name="trwtewer" localSheetId="0" hidden="1">{#VALUE!,#N/A,TRUE,0;#N/A,#N/A,TRUE,0;#N/A,#N/A,TRUE,0;#N/A,#N/A,TRUE,0;#N/A,#N/A,TRUE,0;#N/A,#N/A,TRUE,0;#N/A,#N/A,TRUE,0}</definedName>
    <definedName name="tt" localSheetId="0" hidden="1">{#VALUE!,#N/A,FALSE,0;#N/A,#N/A,FALSE,0;#N/A,#N/A,FALSE,0;#N/A,#N/A,FALSE,0;#N/A,#N/A,FALSE,0}</definedName>
    <definedName name="tttt" localSheetId="0"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tttttt"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tuiop" localSheetId="0" hidden="1">{#N/A,#N/A,FALSE,"SUBS";#N/A,#N/A,FALSE,"SUPERS";#N/A,#N/A,FALSE,"FINISHES";#N/A,#N/A,FALSE,"FITTINGS";#N/A,#N/A,FALSE,"SERVICES";#N/A,#N/A,FALSE,"SITEWORKS"}</definedName>
    <definedName name="TURGUT" localSheetId="0" hidden="1">{"turbine",#N/A,FALSE,"Option"}</definedName>
    <definedName name="turgutac" localSheetId="0" hidden="1">{#N/A,#N/A,TRUE,"arnitower";#N/A,#N/A,TRUE,"arnigarage "}</definedName>
    <definedName name="tüt" localSheetId="0" hidden="1">{#N/A,#N/A,FALSE,0;#N/A,#N/A,FALSE,0;#N/A,#N/A,FALSE,0}</definedName>
    <definedName name="ty" localSheetId="0" hidden="1">{#N/A,#N/A,FALSE,"SUBS";#N/A,#N/A,FALSE,"SUPERS";#N/A,#N/A,FALSE,"FINISHES";#N/A,#N/A,FALSE,"FITTINGS";#N/A,#N/A,FALSE,"SERVICES";#N/A,#N/A,FALSE,"SITEWORKS"}</definedName>
    <definedName name="tyu" localSheetId="0" hidden="1">{#N/A,#N/A,TRUE,"COVER";#N/A,#N/A,TRUE,"DETAILS";#N/A,#N/A,TRUE,"SUMMARY";#N/A,#N/A,TRUE,"EXP MON";#N/A,#N/A,TRUE,"APPENDIX A";#N/A,#N/A,TRUE,"APPENDIX B";#N/A,#N/A,TRUE,"APPENDIX C";#N/A,#N/A,TRUE,"APPENDIX D";#N/A,#N/A,TRUE,"APPENDIX E";#N/A,#N/A,TRUE,"APPENDIX F";#N/A,#N/A,TRUE,"APPENDIX G"}</definedName>
    <definedName name="üa" localSheetId="0" hidden="1">{#VALUE!,#N/A,TRUE,0;#N/A,#N/A,TRUE,0;#N/A,#N/A,TRUE,0;#N/A,#N/A,TRUE,0;#N/A,#N/A,TRUE,0;#N/A,#N/A,TRUE,0;#N/A,#N/A,TRUE,0}</definedName>
    <definedName name="üaa"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uhb" localSheetId="0" hidden="1">{"terfi1icmal",#N/A,FALSE,"tericm";"terfi2icmal",#N/A,FALSE,"tericm";"terfi3icmal",#N/A,FALSE,"tericm"}</definedName>
    <definedName name="uııı" localSheetId="0" hidden="1">{#N/A,#N/A,FALSE,"kap1";#N/A,#N/A,FALSE,"kap2";#N/A,#N/A,FALSE,"avans";#N/A,#N/A,FALSE,"teminat_mektubu";#N/A,#N/A,FALSE,"söz_fiy_fark";#N/A,#N/A,FALSE,"fat_ihz";#N/A,#N/A,FALSE,"mal_FF_icm";#N/A,#N/A,FALSE,"çim_fiy_farkı";#N/A,#N/A,FALSE,"ihz. icmal";#N/A,#N/A,FALSE,"inş_iç_ihz";#N/A,#N/A,FALSE,"inş_iç_er";#N/A,#N/A,FALSE,"inş_iç_tut";#N/A,#N/A,FALSE,"inş_dış_ihz";#N/A,#N/A,FALSE,"inş_dış_tut";#N/A,#N/A,FALSE,"sıh_iç_ihz";#N/A,#N/A,FALSE,"sıh_iç_er";#N/A,#N/A,FALSE,"sıh_iç_tut";#N/A,#N/A,FALSE,"müş_iç_ihz";#N/A,#N/A,FALSE,"müş_iç_er";#N/A,#N/A,FALSE,"müş_iç_tut";#N/A,#N/A,FALSE,"kal_iç_ihz";#N/A,#N/A,FALSE,"kal_iç_er";#N/A,#N/A,FALSE,"kal_iç_tut";#N/A,#N/A,FALSE,"kal_dış_ihz";#N/A,#N/A,FALSE,"kal_dış_tut";#N/A,#N/A,FALSE,"elk_iç_ihz";#N/A,#N/A,FALSE,"elk_iç_er";#N/A,#N/A,FALSE,"elk_iç_tut"}</definedName>
    <definedName name="uııııı" localSheetId="0" hidden="1">{#N/A,#N/A,FALSE,"maff_h1";#N/A,#N/A,FALSE,"maff_h2";#N/A,#N/A,FALSE,"maff_h3";#N/A,#N/A,FALSE,"maff_h4";#N/A,#N/A,FALSE,"maff_h5";#N/A,#N/A,FALSE,"maff_h6";#N/A,#N/A,FALSE,"maff_h7"}</definedName>
    <definedName name="uıııuı" localSheetId="0" hidden="1">{#N/A,#N/A,FALSE,"MALİ TABLOLAR";#N/A,#N/A,FALSE,"GEL-GİDER KARŞILAŞTIRMASI";#N/A,#N/A,FALSE,"95 YILI SAT-MAL";#N/A,#N/A,FALSE,"1995 CIRO";#N/A,#N/A,FALSE,"1994-1995 ÜRETİM KARŞ.";#N/A,#N/A,FALSE,"BIRIKIMLI- NAKIT";#N/A,#N/A,FALSE,"AYLIK NAKİT";#N/A,#N/A,FALSE,"NAK.XLS";#N/A,#N/A,FALSE,"1995 NAKITBAKIYE";#N/A,#N/A,FALSE,"GENEL YÖNETİM GİDERLERİ";#N/A,#N/A,FALSE,"ÜCRETLER";#N/A,#N/A,FALSE,"ŞANTİYELER DETAY TABLOLARI";#N/A,#N/A,FALSE,"ERYAMAN B2 TABLOSU";#N/A,#N/A,FALSE,"ERYAMAN B4 TABLOSU";#N/A,#N/A,FALSE,"HASTAHANE TABLOSU";#N/A,#N/A,FALSE,"RUSYA TABLOSU";#N/A,#N/A,FALSE,"İÇERENKÖY TABLOSU";#N/A,#N/A,FALSE,"ATATÜRK TABLOSU";#N/A,#N/A,FALSE,"İÇERENKÖY 2.KISIM";#N/A,#N/A,FALSE,"ÇAYYOLU";#N/A,#N/A,FALSE,"ESBANK ";#N/A,#N/A,FALSE,"ÇİFTEHAVUZ";#N/A,#N/A,FALSE,"KONSOLİDE TABLO";#N/A,#N/A,FALSE,"ÜRETİM";#N/A,#N/A,FALSE,"ÜRETİM MALİYETİ";#N/A,#N/A,FALSE,"NAKİT AKIM TABLOSU";#N/A,#N/A,FALSE,"M2 İMALAT";#N/A,#N/A,FALSE,"ADAM-SAAT TABLOSU";#N/A,#N/A,FALSE,"YILLARA YAYGI DEĞER.";#N/A,#N/A,FALSE,"BİRİKİMLİ SATIŞLAR";#N/A,#N/A,FALSE,"BİRİKİMLİ MALİYET";#N/A,#N/A,FALSE,"ERYAMAN";#N/A,#N/A,FALSE,"HAYDARPAŞA";#N/A,#N/A,FALSE,"İÇERENKÖY";#N/A,#N/A,FALSE,"ATATÜRK";#N/A,#N/A,FALSE,"KARŞILAŞTIRMALI DEĞERLENDİRME";#N/A,#N/A,FALSE,"AYLIK ÜRETİM";#N/A,#N/A,FALSE,"AYLIK MALİYET";#N/A,#N/A,FALSE,"AYLIK M2";#N/A,#N/A,FALSE,"AYLIK ADAMSAAT";#N/A,#N/A,FALSE,"PERFORMANS TAB.";#N/A,#N/A,FALSE,"YURT İÇİ MALİYET-M2";#N/A,#N/A,FALSE,"YURTDIŞI MALİYET-M2";#N/A,#N/A,FALSE,"YATIRIM MALİYET-M2";#N/A,#N/A,FALSE,"YURTİÇİ TL-ADAMSAAT";#N/A,#N/A,FALSE,"YURTDIŞI TL-ADAMSAAT";#N/A,#N/A,FALSE,"YATIRIM TL-ADAMSAAT";#N/A,#N/A,FALSE,"YURTİÇİ ADAMSAAT-M2";#N/A,#N/A,FALSE,"YURTDIŞI ADAMSAAT-M2";#N/A,#N/A,FALSE,"YATIRIM ADAMSAAT-M2"}</definedName>
    <definedName name="uııuıu"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uiop" localSheetId="0" hidden="1">{#N/A,#N/A,TRUE,"COVER";#N/A,#N/A,TRUE,"DETAILS";#N/A,#N/A,TRUE,"SUMMARY";#N/A,#N/A,TRUE,"EXP MON";#N/A,#N/A,TRUE,"APPENDIX A";#N/A,#N/A,TRUE,"APPENDIX B";#N/A,#N/A,TRUE,"APPENDIX C";#N/A,#N/A,TRUE,"APPENDIX D";#N/A,#N/A,TRUE,"APPENDIX E";#N/A,#N/A,TRUE,"APPENDIX F";#N/A,#N/A,TRUE,"APPENDIX G"}</definedName>
    <definedName name="uiopbn" localSheetId="0" hidden="1">{#N/A,#N/A,FALSE,"SUBS";#N/A,#N/A,FALSE,"SUPERS";#N/A,#N/A,FALSE,"FINISHES";#N/A,#N/A,FALSE,"FITTINGS";#N/A,#N/A,FALSE,"SERVICES";#N/A,#N/A,FALSE,"SITEWORKS"}</definedName>
    <definedName name="uiopl" localSheetId="0" hidden="1">{#N/A,#N/A,TRUE,"COVER";#N/A,#N/A,TRUE,"DETAILS";#N/A,#N/A,TRUE,"SUMMARY";#N/A,#N/A,TRUE,"EXP MON";#N/A,#N/A,TRUE,"APPENDIX A";#N/A,#N/A,TRUE,"APPENDIX B";#N/A,#N/A,TRUE,"APPENDIX C";#N/A,#N/A,TRUE,"APPENDIX D";#N/A,#N/A,TRUE,"APPENDIX E";#N/A,#N/A,TRUE,"APPENDIX F";#N/A,#N/A,TRUE,"APPENDIX G"}</definedName>
    <definedName name="uıuı" localSheetId="0" hidden="1">{#N/A,#N/A,FALSE,"avans";#N/A,#N/A,FALSE,"teminat_mektubu";#N/A,#N/A,FALSE,"ihz. icmal";#N/A,#N/A,FALSE,"söz_fiy_fark";#N/A,#N/A,FALSE,"kap2";#N/A,#N/A,FALSE,"mal_FF_icm";#N/A,#N/A,FALSE,"kap1"}</definedName>
    <definedName name="uıuıuıuı" localSheetId="0" hidden="1">{#N/A,#N/A,FALSE,"95 YILI SAT-MAL";#N/A,#N/A,FALSE,"1995 CIRO";#N/A,#N/A,FALSE,"1994-1995 ÜRETİM KARŞ.";#N/A,#N/A,FALSE,"NAK.XLS";#N/A,#N/A,FALSE,"1995 NAKITBAKIYE";#N/A,#N/A,FALSE,"AYLIK ÜRETİM";#N/A,#N/A,FALSE,"AYLIK MALİYET";#N/A,#N/A,FALSE,"AYLIK M2";#N/A,#N/A,FALSE,"AYLIK ADAMSAAT";#N/A,#N/A,FALSE,"ÜRETİM";#N/A,#N/A,FALSE,"ÜRETİM MALİYETİ";#N/A,#N/A,FALSE,"M2 İMALAT";#N/A,#N/A,FALSE,"ADAM-SAAT TABLOSU";#N/A,#N/A,FALSE,"KREDİ TL"}</definedName>
    <definedName name="uj" localSheetId="0" hidden="1">{#N/A,#N/A,FALSE,"SumG";#N/A,#N/A,FALSE,"ElecG";#N/A,#N/A,FALSE,"MechG";#N/A,#N/A,FALSE,"GeotG";#N/A,#N/A,FALSE,"PrcsG";#N/A,#N/A,FALSE,"TunnG";#N/A,#N/A,FALSE,"CivlG";#N/A,#N/A,FALSE,"NtwkG";#N/A,#N/A,FALSE,"EstgG";#N/A,#N/A,FALSE,"PEngG"}</definedName>
    <definedName name="UJDH" localSheetId="0"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ujm" localSheetId="0" hidden="1">{"terfi1fiyat",#N/A,FALSE,"terfiyat";"terfi2fiyat",#N/A,FALSE,"terfiyat"}</definedName>
    <definedName name="ujvdhv" localSheetId="0" hidden="1">{"konoplin - Личное представление",#N/A,TRUE,"ФинПлан_1кв";"konoplin - Личное представление",#N/A,TRUE,"ФинПлан_2кв"}</definedName>
    <definedName name="ulul" localSheetId="0"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UM"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ünsal"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ütk"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ütkm"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uu" localSheetId="0" hidden="1">{#N/A,#N/A,TRUE,"Engineering Dept";#N/A,#N/A,TRUE,"Sales Dept";#N/A,#N/A,TRUE,"Marketing Dept";#N/A,#N/A,TRUE,"Admin Dept"}</definedName>
    <definedName name="uuı" localSheetId="0" hidden="1">{#N/A,#N/A,FALSE,"inş_iç_ihz";#N/A,#N/A,FALSE,"inş_iç_er";#N/A,#N/A,FALSE,"inş_iç_tut"}</definedName>
    <definedName name="uuııı" localSheetId="0" hidden="1">{#N/A,#N/A,FALSE,"kal_iç_ihz";#N/A,#N/A,FALSE,"kal_iç_er";#N/A,#N/A,FALSE,"kal_iç_tut"}</definedName>
    <definedName name="uuıyy" localSheetId="0" hidden="1">{#VALUE!,#N/A,FALSE,0;#N/A,#N/A,FALSE,0;#N/A,#N/A,FALSE,0;#N/A,#N/A,FALSE,0;#N/A,#N/A,FALSE,0;#N/A,#N/A,FALSE,0;#N/A,#N/A,FALSE,0;#N/A,#N/A,FALSE,0;#N/A,#N/A,FALSE,0;#N/A,#N/A,FALSE,0;#N/A,#N/A,FALSE,0}</definedName>
    <definedName name="uuu"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uuuı" localSheetId="0" hidden="1">{#N/A,#N/A,FALSE,"imalat_kesif";#N/A,#N/A,FALSE,"imalat_seviye";#N/A,#N/A,FALSE,"141";#N/A,#N/A,FALSE,"142";#N/A,#N/A,FALSE,"143";#N/A,#N/A,FALSE,"144";#N/A,#N/A,FALSE,"145";#N/A,#N/A,FALSE,"146";#N/A,#N/A,FALSE,"147";#N/A,#N/A,FALSE,"148";#N/A,#N/A,FALSE,"149"}</definedName>
    <definedName name="uuuııu" localSheetId="0" hidden="1">{#N/A,#N/A,FALSE,"müş_iç_ihz";#N/A,#N/A,FALSE,"müş_iç_er";#N/A,#N/A,FALSE,"müş_iç_tut"}</definedName>
    <definedName name="uuuuııuıı" localSheetId="0"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uuuuuuuuuuuuuuuuuu" localSheetId="0"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uy" localSheetId="0" hidden="1">{#VALUE!,#N/A,TRUE,0;#N/A,#N/A,TRUE,0;#N/A,#N/A,TRUE,0;#N/A,#N/A,TRUE,0;#N/A,#N/A,TRUE,0;#N/A,#N/A,TRUE,0;#N/A,#N/A,TRUE,0}</definedName>
    <definedName name="uyg" localSheetId="0" hidden="1">{"'РП (2)'!$A$5:$S$150"}</definedName>
    <definedName name="UYI" localSheetId="0" hidden="1">{#N/A,#N/A,FALSE,"elk_iç_er";#N/A,#N/A,FALSE,"elk_iç_tut";#N/A,#N/A,FALSE,"elk_iç_ihz"}</definedName>
    <definedName name="uyıııı" localSheetId="0"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uytrewq" localSheetId="0" hidden="1">{"'РП (2)'!$A$5:$S$150"}</definedName>
    <definedName name="uyyuı"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v" localSheetId="0" hidden="1">{#N/A,#N/A,TRUE,"Cover";#N/A,#N/A,TRUE,"Conts";#N/A,#N/A,TRUE,"VOS";#N/A,#N/A,TRUE,"Warrington";#N/A,#N/A,TRUE,"Widnes"}</definedName>
    <definedName name="value1" localSheetId="0" hidden="1">{#N/A,#N/A,FALSE,"Cashflow Analysis";#N/A,#N/A,FALSE,"Sensitivity Analysis";#N/A,#N/A,FALSE,"PV";#N/A,#N/A,FALSE,"Pro Forma"}</definedName>
    <definedName name="Variation" localSheetId="0" hidden="1">{#N/A,#N/A,FALSE,"SumD";#N/A,#N/A,FALSE,"ElecD";#N/A,#N/A,FALSE,"MechD";#N/A,#N/A,FALSE,"GeotD";#N/A,#N/A,FALSE,"PrcsD";#N/A,#N/A,FALSE,"TunnD";#N/A,#N/A,FALSE,"CivlD";#N/A,#N/A,FALSE,"NtwkD";#N/A,#N/A,FALSE,"EstgD";#N/A,#N/A,FALSE,"PEngD"}</definedName>
    <definedName name="vbcvbv" localSheetId="0" hidden="1">{#N/A,#N/A,FALSE,"Extension Title";#N/A,#N/A,FALSE,"Extensions Main";#N/A,#N/A,FALSE,"Christchurst";#N/A,#N/A,FALSE,"Larkfield Extension";#N/A,#N/A,FALSE,"Taunton";#N/A,#N/A,FALSE,"Farlington";#N/A,#N/A,FALSE,"Sidney Street";#N/A,#N/A,FALSE,"Tamworth";#N/A,#N/A,FALSE,"New Build Main"}</definedName>
    <definedName name="vfvfv" localSheetId="0" hidden="1">{#N/A,#N/A,FALSE,"Broker Sheet";#N/A,#N/A,FALSE,"Exec.Summary";#N/A,#N/A,FALSE,"Argus Cash Flow";#N/A,#N/A,FALSE,"SPF";#N/A,#N/A,FALSE,"RentRoll"}</definedName>
    <definedName name="vjgf" localSheetId="0" hidden="1">{"'РП (2)'!$A$5:$S$150"}</definedName>
    <definedName name="vşş" localSheetId="0"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vv"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vvv" localSheetId="0" hidden="1">{#N/A,#N/A,TRUE,"март";#N/A,#N/A,TRUE,"май"}</definedName>
    <definedName name="VWER" localSheetId="0" hidden="1">{#N/A,#N/A,FALSE,"imalat_kesif";#N/A,#N/A,FALSE,"imalat_seviye";#N/A,#N/A,FALSE,"141";#N/A,#N/A,FALSE,"142";#N/A,#N/A,FALSE,"143";#N/A,#N/A,FALSE,"144";#N/A,#N/A,FALSE,"145";#N/A,#N/A,FALSE,"146";#N/A,#N/A,FALSE,"147";#N/A,#N/A,FALSE,"148";#N/A,#N/A,FALSE,"149"}</definedName>
    <definedName name="w" localSheetId="0" hidden="1">{#N/A,#N/A,FALSE,"content";#N/A,#N/A,FALSE,"summary";#N/A,#N/A,FALSE,"historicBS";#N/A,#N/A,FALSE,"historicIS";#N/A,#N/A,FALSE,"historicCF";#N/A,#N/A,FALSE,"ratios";#N/A,#N/A,FALSE,"ForecastIS";#N/A,#N/A,FALSE,"DCF-WACC";#N/A,#N/A,FALSE,"DCF-CAPM";#N/A,#N/A,FALSE,"debt";#N/A,#N/A,FALSE,"depreciation";#N/A,#N/A,FALSE,"wacc";"view_a",#N/A,FALSE,"GLC";"view_b",#N/A,FALSE,"GLC";"view_c",#N/A,FALSE,"GLC";"view_d",#N/A,FALSE,"GLC";"view_e",#N/A,FALSE,"GLC";#N/A,#N/A,FALSE,"riskfree";#N/A,#N/A,FALSE,"glcapproach";#N/A,#N/A,FALSE,"control";#N/A,#N/A,FALSE,"marketibility";#N/A,#N/A,FALSE,"rev";#N/A,#N/A,FALSE,"customers";#N/A,#N/A,FALSE,"suppliers";#N/A,#N/A,FALSE,"own.str.";"view_a",#N/A,FALSE,"season";"view_b",#N/A,FALSE,"season"}</definedName>
    <definedName name="W4TF" localSheetId="0"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a" localSheetId="0" hidden="1">{"offequipsch",#N/A,FALSE,"GTC_Schedule";"onconstsch",#N/A,FALSE,"GTC_Schedule";"techsch",#N/A,FALSE,"GTC_Schedule";"totsch",#N/A,FALSE,"GTC_Schedule"}</definedName>
    <definedName name="wat" localSheetId="0"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WD"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we" localSheetId="0" hidden="1">{#N/A,#N/A,FALSE,"ihz. icmal";#N/A,#N/A,FALSE,"avans";#N/A,#N/A,FALSE,"mal_FF_icm";#N/A,#N/A,FALSE,"fat_ihz";#N/A,#N/A,FALSE,"söz_fiy_fark";#N/A,#N/A,FALSE,"kap2"}</definedName>
    <definedName name="weq" localSheetId="0" hidden="1">{#N/A,#N/A,FALSE,"95 YILI SAT-MAL";#N/A,#N/A,FALSE,"1995 CIRO";#N/A,#N/A,FALSE,"1994-1995 ÜRETİM KARŞ.";#N/A,#N/A,FALSE,"NAK.XLS";#N/A,#N/A,FALSE,"1995 NAKITBAKIYE";#N/A,#N/A,FALSE,"AYLIK ÜRETİM";#N/A,#N/A,FALSE,"AYLIK MALİYET";#N/A,#N/A,FALSE,"AYLIK M2";#N/A,#N/A,FALSE,"AYLIK ADAMSAAT";#N/A,#N/A,FALSE,"ÜRETİM";#N/A,#N/A,FALSE,"ÜRETİM MALİYETİ";#N/A,#N/A,FALSE,"M2 İMALAT";#N/A,#N/A,FALSE,"ADAM-SAAT TABLOSU";#N/A,#N/A,FALSE,"KREDİ TL"}</definedName>
    <definedName name="WERERWQEWE" localSheetId="0" hidden="1">{#VALUE!,#N/A,FALSE,0;#N/A,#N/A,FALSE,0;#N/A,#N/A,FALSE,0;#N/A,#N/A,FALSE,0;#N/A,#N/A,FALSE,0;#N/A,#N/A,FALSE,0;#N/A,#N/A,FALSE,0;#N/A,#N/A,FALSE,0;#N/A,#N/A,FALSE,0;#N/A,#N/A,FALSE,0;#N/A,#N/A,FALSE,0;#N/A,#N/A,FALSE,0;#N/A,#N/A,FALSE,0;#N/A,#N/A,FALSE,0;#N/A,#N/A,FALSE,0;#N/A,#N/A,FALSE,0;#N/A,#N/A,FALSE,0;#N/A,#N/A,FALSE,0;#N/A,#N/A,FALSE,0;#N/A,#N/A,FALSE,0;#N/A,#N/A,FALSE,0;#N/A,#N/A,FALSE,0}</definedName>
    <definedName name="wert" localSheetId="0" hidden="1">{#N/A,#N/A,TRUE,"COVER";#N/A,#N/A,TRUE,"DETAILS";#N/A,#N/A,TRUE,"SUMMARY";#N/A,#N/A,TRUE,"EXP MON";#N/A,#N/A,TRUE,"APPENDIX A";#N/A,#N/A,TRUE,"APPENDIX B";#N/A,#N/A,TRUE,"APPENDIX C";#N/A,#N/A,TRUE,"APPENDIX D";#N/A,#N/A,TRUE,"APPENDIX E";#N/A,#N/A,TRUE,"APPENDIX F";#N/A,#N/A,TRUE,"APPENDIX G"}</definedName>
    <definedName name="werwerwafe" localSheetId="0" hidden="1">{#N/A,#N/A,TRUE,"arnitower";#N/A,#N/A,TRUE,"arnigarage "}</definedName>
    <definedName name="wETGWT" localSheetId="0" hidden="1">{#N/A,#N/A,FALSE,"Broker Sheet";#N/A,#N/A,FALSE,"Exec.Summary";#N/A,#N/A,FALSE,"Argus Cash Flow";#N/A,#N/A,FALSE,"SPF";#N/A,#N/A,FALSE,"RentRoll"}</definedName>
    <definedName name="WEWEWEWE" localSheetId="0"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WEWEWEWEWE" localSheetId="0" hidden="1">{#VALUE!,#N/A,FALSE,0;#N/A,#N/A,FALSE,0;#N/A,#N/A,FALSE,0;#N/A,#N/A,FALSE,0}</definedName>
    <definedName name="Whitechapel" localSheetId="0" hidden="1">{#N/A,#N/A,FALSE,"Extension Title";#N/A,#N/A,FALSE,"Extensions Main";#N/A,#N/A,FALSE,"Christchurst";#N/A,#N/A,FALSE,"Larkfield Extension";#N/A,#N/A,FALSE,"Taunton";#N/A,#N/A,FALSE,"Farlington";#N/A,#N/A,FALSE,"Sidney Street";#N/A,#N/A,FALSE,"Tamworth";#N/A,#N/A,FALSE,"New Build Main"}</definedName>
    <definedName name="WİN.ED" localSheetId="0"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wq" localSheetId="0" hidden="1">{#N/A,#N/A,FALSE,"müş_iç_ihz";#N/A,#N/A,FALSE,"müş_iç_er";#N/A,#N/A,FALSE,"müş_iç_tut"}</definedName>
    <definedName name="wqq" localSheetId="0" hidden="1">{#N/A,#N/A,FALSE,"elk_iç_er";#N/A,#N/A,FALSE,"elk_iç_tut";#N/A,#N/A,FALSE,"elk_iç_ihz"}</definedName>
    <definedName name="wqwqw" localSheetId="0" hidden="1">{#VALUE!,#N/A,TRUE,0;#N/A,#N/A,TRUE,0;#N/A,#N/A,TRUE,0;#N/A,#N/A,TRUE,0;#N/A,#N/A,TRUE,0;#N/A,#N/A,TRUE,0;#N/A,#N/A,TRUE,0}</definedName>
    <definedName name="wqwqwq" localSheetId="0"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wr" localSheetId="0" hidden="1">{#N/A,#N/A,FALSE,"ihz. icmal";#N/A,#N/A,FALSE,"avans";#N/A,#N/A,FALSE,"mal_FF_icm";#N/A,#N/A,FALSE,"fat_ihz";#N/A,#N/A,FALSE,"söz_fiy_fark";#N/A,#N/A,FALSE,"kap2"}</definedName>
    <definedName name="Wrexham" localSheetId="0" hidden="1">{#N/A,#N/A,FALSE,"Extension Title";#N/A,#N/A,FALSE,"Extensions Main";#N/A,#N/A,FALSE,"Christchurst";#N/A,#N/A,FALSE,"Larkfield Extension";#N/A,#N/A,FALSE,"Taunton";#N/A,#N/A,FALSE,"Farlington";#N/A,#N/A,FALSE,"Sidney Street";#N/A,#N/A,FALSE,"Tamworth";#N/A,#N/A,FALSE,"New Build Main"}</definedName>
    <definedName name="wrn" localSheetId="0" hidden="1">{"glc1",#N/A,FALSE,"GLC";"glc2",#N/A,FALSE,"GLC";"glc3",#N/A,FALSE,"GLC";"glc4",#N/A,FALSE,"GLC";"glc5",#N/A,FALSE,"GLC"}</definedName>
    <definedName name="wrn.1." localSheetId="0" hidden="1">{#N/A,#N/A,FALSE,"Расчет вспомогательных"}</definedName>
    <definedName name="wrn.10._.Per._.Cent._.Success." localSheetId="0" hidden="1">{#N/A,"10% Success",FALSE,"Sales Forecast";#N/A,#N/A,FALSE,"Sheet2"}</definedName>
    <definedName name="wrn.100._.Per._.Cent._.Success." localSheetId="0" hidden="1">{#N/A,"100% Success",TRUE,"Sales Forecast";#N/A,#N/A,TRUE,"Sheet2"}</definedName>
    <definedName name="wrn.2" localSheetId="0"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30._.Per._.Cent." localSheetId="0" hidden="1">{#N/A,"30% Success",TRUE,"Sales Forecast";#N/A,#N/A,TRUE,"Sheet2"}</definedName>
    <definedName name="wrn.70._.Per._.Cent._.Success." localSheetId="0" hidden="1">{#N/A,"70% Success",FALSE,"Sales Forecast";#N/A,#N/A,FALSE,"Sheet2"}</definedName>
    <definedName name="wrn.A." localSheetId="0" hidden="1">{#VALUE!,#N/A,FALSE,0;#N/A,#N/A,FALSE,0;#N/A,#N/A,FALSE,0;#N/A,#N/A,FALSE,0;#N/A,#N/A,FALSE,0}</definedName>
    <definedName name="wrn.age._.ihzarat." localSheetId="0" hidden="1">{#N/A,#N/A,FALSE,"ihz. icmal";#N/A,#N/A,FALSE,"avans";#N/A,#N/A,FALSE,"mal_FF_icm";#N/A,#N/A,FALSE,"fat_ihz";#N/A,#N/A,FALSE,"söz_fiy_fark";#N/A,#N/A,FALSE,"kap2"}</definedName>
    <definedName name="wrn.age._.imalat." localSheetId="0"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wrn.Aging" localSheetId="0" hidden="1">{#N/A,#N/A,FALSE,"Aging Summary";#N/A,#N/A,FALSE,"Ratio Analysis";#N/A,#N/A,FALSE,"Test 120 Day Accts";#N/A,#N/A,FALSE,"Tickmarks"}</definedName>
    <definedName name="wrn.Aging._.and._.Trend._.Analysis." localSheetId="0" hidden="1">{#N/A,#N/A,FALSE,"Aging Summary";#N/A,#N/A,FALSE,"Ratio Analysis";#N/A,#N/A,FALSE,"Test 120 Day Accts";#N/A,#N/A,FALSE,"Tickmarks"}</definedName>
    <definedName name="wrn.Aging.and._Trend._.Analysis.2" localSheetId="0" hidden="1">{#N/A,#N/A,FALSE,"Aging Summary";#N/A,#N/A,FALSE,"Ratio Analysis";#N/A,#N/A,FALSE,"Test 120 Day Accts";#N/A,#N/A,FALSE,"Tickmarks"}</definedName>
    <definedName name="wrn.AHMET." localSheetId="0" hidden="1">{#VALUE!,#N/A,FALSE,0;#N/A,#N/A,FALSE,0;#N/A,#N/A,FALSE,0;#N/A,#N/A,FALSE,0}</definedName>
    <definedName name="wrn.akyuz_hakedis." localSheetId="0" hidden="1">{#VALUE!,#N/A,TRUE,0;#N/A,#N/A,TRUE,0;#N/A,#N/A,TRUE,0;#N/A,#N/A,TRUE,0;#N/A,#N/A,TRUE,0;#N/A,#N/A,TRUE,0;#N/A,#N/A,TRUE,0;#N/A,#N/A,TRUE,0}</definedName>
    <definedName name="wrn.ALL." localSheetId="0" hidden="1">{#N/A,#N/A,FALSE,"DCF";#N/A,#N/A,FALSE,"WACC";#N/A,#N/A,FALSE,"Sales_EBIT";#N/A,#N/A,FALSE,"Capex_Depreciation";#N/A,#N/A,FALSE,"WC";#N/A,#N/A,FALSE,"Interest";#N/A,#N/A,FALSE,"Assumptions"}</definedName>
    <definedName name="wrn.all._.lines." localSheetId="0" hidden="1">{#N/A,#N/A,FALSE,"Summary";#N/A,#N/A,FALSE,"3TJ";#N/A,#N/A,FALSE,"3TN";#N/A,#N/A,FALSE,"3TP";#N/A,#N/A,FALSE,"3SJ";#N/A,#N/A,FALSE,"3CJ";#N/A,#N/A,FALSE,"3CN";#N/A,#N/A,FALSE,"3CP";#N/A,#N/A,FALSE,"3A"}</definedName>
    <definedName name="wrn.All._.Pages." localSheetId="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tıksu_hat." localSheetId="0" hidden="1">{#N/A,#N/A,FALSE,"ATIKSU_HAT_ICMAL";#N/A,#N/A,FALSE,"ATIKSU_236 (1)";#N/A,#N/A,FALSE,"ATIKSU_236 (2)";#N/A,#N/A,FALSE,"ATIKSU_236 (3)";#N/A,#N/A,FALSE,"ATIKSU_238 (1)";#N/A,#N/A,FALSE,"ATIKSU_238 (2)";#N/A,#N/A,FALSE,"ATIKSU_244 (1)";#N/A,#N/A,FALSE,"ATIKSU_244 (2)";#N/A,#N/A,FALSE,"ATIKSU_245 (1)";#N/A,#N/A,FALSE,"ATIKSU_245 (2)";#N/A,#N/A,FALSE,"ATIKSU_246 (1)";#N/A,#N/A,FALSE,"ATIKSU_246 (2)";#N/A,#N/A,FALSE,"ATIKSU_246 (3)"}</definedName>
    <definedName name="wrn.atıksu_parsel_baca." localSheetId="0" hidden="1">{#N/A,#N/A,FALSE,"parsel_atıksu_icmal";#N/A,#N/A,FALSE,"parsel_atıksu 236";#N/A,#N/A,FALSE,"parsel_atıksu 238";#N/A,#N/A,FALSE,"parsel_atıksu 244";#N/A,#N/A,FALSE,"parsel_atıksu 245";#N/A,#N/A,FALSE,"parsel_atıksu 246"}</definedName>
    <definedName name="wrn.ayrap." localSheetId="0" hidden="1">{#N/A,#N/A,FALSE,"MALİ TABLOLAR";#N/A,#N/A,FALSE,"GEL-GİDER KARŞILAŞTIRMASI";#N/A,#N/A,FALSE,"95 YILI SAT-MAL";#N/A,#N/A,FALSE,"1995 CIRO";#N/A,#N/A,FALSE,"1994-1995 ÜRETİM KARŞ.";#N/A,#N/A,FALSE,"BIRIKIMLI- NAKIT";#N/A,#N/A,FALSE,"AYLIK NAKİT";#N/A,#N/A,FALSE,"NAK.XLS";#N/A,#N/A,FALSE,"1995 NAKITBAKIYE";#N/A,#N/A,FALSE,"GENEL YÖNETİM GİDERLERİ";#N/A,#N/A,FALSE,"ÜCRETLER";#N/A,#N/A,FALSE,"ŞANTİYELER DETAY TABLOLARI";#N/A,#N/A,FALSE,"ERYAMAN B2 TABLOSU";#N/A,#N/A,FALSE,"ERYAMAN B4 TABLOSU";#N/A,#N/A,FALSE,"HASTAHANE TABLOSU";#N/A,#N/A,FALSE,"RUSYA TABLOSU";#N/A,#N/A,FALSE,"İÇERENKÖY TABLOSU";#N/A,#N/A,FALSE,"ATATÜRK TABLOSU";#N/A,#N/A,FALSE,"İÇERENKÖY 2.KISIM";#N/A,#N/A,FALSE,"ÇAYYOLU";#N/A,#N/A,FALSE,"ESBANK ";#N/A,#N/A,FALSE,"ÇİFTEHAVUZ";#N/A,#N/A,FALSE,"KONSOLİDE TABLO";#N/A,#N/A,FALSE,"ÜRETİM";#N/A,#N/A,FALSE,"ÜRETİM MALİYETİ";#N/A,#N/A,FALSE,"NAKİT AKIM TABLOSU";#N/A,#N/A,FALSE,"M2 İMALAT";#N/A,#N/A,FALSE,"ADAM-SAAT TABLOSU";#N/A,#N/A,FALSE,"YILLARA YAYGI DEĞER.";#N/A,#N/A,FALSE,"BİRİKİMLİ SATIŞLAR";#N/A,#N/A,FALSE,"BİRİKİMLİ MALİYET";#N/A,#N/A,FALSE,"ERYAMAN";#N/A,#N/A,FALSE,"HAYDARPAŞA";#N/A,#N/A,FALSE,"İÇERENKÖY";#N/A,#N/A,FALSE,"ATATÜRK";#N/A,#N/A,FALSE,"KARŞILAŞTIRMALI DEĞERLENDİRME";#N/A,#N/A,FALSE,"AYLIK ÜRETİM";#N/A,#N/A,FALSE,"AYLIK MALİYET";#N/A,#N/A,FALSE,"AYLIK M2";#N/A,#N/A,FALSE,"AYLIK ADAMSAAT";#N/A,#N/A,FALSE,"PERFORMANS TAB.";#N/A,#N/A,FALSE,"YURT İÇİ MALİYET-M2";#N/A,#N/A,FALSE,"YURTDIŞI MALİYET-M2";#N/A,#N/A,FALSE,"YATIRIM MALİYET-M2";#N/A,#N/A,FALSE,"YURTİÇİ TL-ADAMSAAT";#N/A,#N/A,FALSE,"YURTDIŞI TL-ADAMSAAT";#N/A,#N/A,FALSE,"YATIRIM TL-ADAMSAAT";#N/A,#N/A,FALSE,"YURTİÇİ ADAMSAAT-M2";#N/A,#N/A,FALSE,"YURTDIŞI ADAMSAAT-M2";#N/A,#N/A,FALSE,"YATIRIM ADAMSAAT-M2"}</definedName>
    <definedName name="wrn.Backup." localSheetId="0" hidden="1">{#N/A,#N/A,FALSE,"SUBS";#N/A,#N/A,FALSE,"SUPERS";#N/A,#N/A,FALSE,"FINISHES";#N/A,#N/A,FALSE,"FITTINGS";#N/A,#N/A,FALSE,"SERVICES";#N/A,#N/A,FALSE,"SITEWORKS"}</definedName>
    <definedName name="wrn.backup1" localSheetId="0" hidden="1">{#N/A,#N/A,FALSE,"SUBS";#N/A,#N/A,FALSE,"SUPERS";#N/A,#N/A,FALSE,"FINISHES";#N/A,#N/A,FALSE,"FITTINGS";#N/A,#N/A,FALSE,"SERVICES";#N/A,#N/A,FALSE,"SITEWORKS"}</definedName>
    <definedName name="wrn.Barbara._.Modular._.Indirects." localSheetId="0" hidden="1">{#N/A,#N/A,FALSE,"COVER";#N/A,#N/A,FALSE,"RECAP";#N/A,#N/A,FALSE,"SANTA BARBARA NONMANUAL";#N/A,#N/A,FALSE,"CEQUIP";#N/A,#N/A,FALSE,"WRATE";#N/A,#N/A,FALSE,"INDIRECT";#N/A,#N/A,FALSE,"TRAIN";#N/A,#N/A,FALSE,"MANLOADED SCHEDULE"}</definedName>
    <definedName name="wrn.basicfin." localSheetId="0" hidden="1">{"assets",#N/A,FALSE,"historicBS";"liab",#N/A,FALSE,"historicBS";"is",#N/A,FALSE,"historicIS";"ratios",#N/A,FALSE,"ratios"}</definedName>
    <definedName name="wrn.basicfin.2" localSheetId="0" hidden="1">{"assets",#N/A,FALSE,"historicBS";"liab",#N/A,FALSE,"historicBS";"is",#N/A,FALSE,"historicIS";"ratios",#N/A,FALSE,"ratios"}</definedName>
    <definedName name="wrn.başyazıcıoğlu." localSheetId="0" hidden="1">{#VALUE!,#N/A,FALSE,0;#N/A,#N/A,FALSE,0;#N/A,#N/A,FALSE,0;#N/A,#N/A,FALSE,0;#N/A,#N/A,FALSE,0;#N/A,#N/A,FALSE,0;#N/A,#N/A,FALSE,0;#N/A,#N/A,FALSE,0;#N/A,#N/A,FALSE,0;#N/A,#N/A,FALSE,0;#N/A,#N/A,FALSE,0}</definedName>
    <definedName name="wrn.bauma_f." localSheetId="0" hidden="1">{#N/A,#N/A,TRUE,"TOC";#N/A,#N/A,TRUE,"summ";#N/A,#N/A,TRUE,"Ownership";#N/A,#N/A,TRUE,"FCF";#N/A,#N/A,TRUE,"FCFcorr";#N/A,#N/A,TRUE,"calculat (2)";#N/A,#N/A,TRUE,"calculat-trans";#N/A,#N/A,TRUE,"P&amp;L";#N/A,#N/A,TRUE,"CSP&amp;L";#N/A,#N/A,TRUE,"BS_EC";#N/A,#N/A,TRUE,"CSBS_EC";#N/A,#N/A,TRUE,"Ratios (2)";#N/A,#N/A,TRUE,"summary";#N/A,#N/A,TRUE,"sales";#N/A,#N/A,TRUE,"Capex";#N/A,#N/A,TRUE,"detail (2)";#N/A,#N/A,TRUE,"Loans";#N/A,#N/A,TRUE,"wacc";#N/A,#N/A,TRUE,"R(f)POL";#N/A,#N/A,TRUE,"contr";#N/A,#N/A,TRUE,"P&amp;Lcorr";#N/A,#N/A,TRUE,"CSP&amp;Lcorr";#N/A,#N/A,TRUE,"BScorr";#N/A,#N/A,TRUE,"CSBScorr";#N/A,#N/A,TRUE,"Cashflowcorr";#N/A,#N/A,TRUE,"Ratios-forecastcorr";#N/A,#N/A,TRUE,"salescorr";#N/A,#N/A,TRUE,"detail (2)corr";#N/A,#N/A,TRUE,"Capexcorr";#N/A,#N/A,TRUE,"fixed assetscorr";#N/A,#N/A,TRUE,"WCcorr";#N/A,#N/A,TRUE,"Debtcorr";#N/A,#N/A,TRUE,"wacccorr";#N/A,#N/A,TRUE,"GLC market";#N/A,#N/A,TRUE,"Ratios_GLC (2)";#N/A,#N/A,TRUE,"GLCPL";#N/A,#N/A,TRUE,"GLC_BS";#N/A,#N/A,TRUE,"Trans";#N/A,#N/A,TRUE,"fin_stat"}</definedName>
    <definedName name="wrn.BETON." localSheetId="0" hidden="1">{#N/A,#N/A,FALSE,"B1";#N/A,#N/A,FALSE,"B2";#N/A,#N/A,FALSE,"B3";#N/A,#N/A,FALSE,"B4";#N/A,#N/A,FALSE,"B5";#N/A,#N/A,FALSE,"B6";#N/A,#N/A,FALSE,"B7";#N/A,#N/A,FALSE,"B8";#N/A,#N/A,FALSE,"B9";#N/A,#N/A,FALSE,"B10";#N/A,#N/A,FALSE,"B11";#N/A,#N/A,FALSE,"B12";#N/A,#N/A,FALSE,"B13";#N/A,#N/A,FALSE,"B14";#N/A,#N/A,FALSE,"B15";#N/A,#N/A,FALSE,"B16"}</definedName>
    <definedName name="wrn.bh." localSheetId="0" hidden="1">{#N/A,#N/A,FALSE,"TELEFON"}</definedName>
    <definedName name="wrn.bh1." localSheetId="0" hidden="1">{#N/A,#N/A,FALSE,"TELEFON"}</definedName>
    <definedName name="wrn.BIMAL."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wrn.canon." localSheetId="0" hidden="1">{#N/A,#N/A,FALSE,"95 YILI SAT-MAL";#N/A,#N/A,FALSE,"1995 CIRO";#N/A,#N/A,FALSE,"1994-1995 ÜRETİM KARŞ.";#N/A,#N/A,FALSE,"NAK.XLS";#N/A,#N/A,FALSE,"1995 NAKITBAKIYE";#N/A,#N/A,FALSE,"AYLIK ÜRETİM";#N/A,#N/A,FALSE,"AYLIK MALİYET";#N/A,#N/A,FALSE,"AYLIK M2";#N/A,#N/A,FALSE,"AYLIK ADAMSAAT";#N/A,#N/A,FALSE,"ÜRETİM";#N/A,#N/A,FALSE,"ÜRETİM MALİYETİ";#N/A,#N/A,FALSE,"M2 İMALAT";#N/A,#N/A,FALSE,"ADAM-SAAT TABLOSU";#N/A,#N/A,FALSE,"KREDİ TL"}</definedName>
    <definedName name="wrn.CF._.Print." localSheetId="0"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fpa." localSheetId="0" hidden="1">{#N/A,#N/A,TRUE,"TOC";#N/A,#N/A,TRUE,"Trends";#N/A,#N/A,TRUE,"Sorted";#N/A,#N/A,TRUE,"GLC";#N/A,#N/A,TRUE,"Medians";#N/A,#N/A,TRUE,"Y-o-Y";#N/A,#N/A,TRUE,"Ratio-def";#N/A,#N/A,TRUE,"BS_IAS";#N/A,#N/A,TRUE,"IS_IAS"}</definedName>
    <definedName name="wrn.CHIEF._.REVIEW." localSheetId="0" hidden="1">{#N/A,#N/A,FALSE,"Q&amp;AE";#N/A,#N/A,FALSE,"Params";#N/A,#N/A,FALSE,"ReconE";#N/A,#N/A,FALSE,"CostCompE";#N/A,#N/A,FALSE,"SummaryE";#N/A,#N/A,FALSE,"Detail";#N/A,#N/A,FALSE,"PayItem"}</definedName>
    <definedName name="wrn.CIRCUITS." localSheetId="0" hidden="1">{"DBANK",#N/A,FALSE,"PriceE";"CKTS",#N/A,FALSE,"PriceE"}</definedName>
    <definedName name="wrn.Coded._.IAS._.FS." localSheetId="0" hidden="1">{"IASTrail",#N/A,FALSE,"IAS"}</definedName>
    <definedName name="wrn.COMBINED." localSheetId="0" hidden="1">{#N/A,#N/A,FALSE,"INPUTS";#N/A,#N/A,FALSE,"PROFORMA BSHEET";#N/A,#N/A,FALSE,"COMBINED";#N/A,#N/A,FALSE,"HIGH YIELD";#N/A,#N/A,FALSE,"COMB_GRAPHS"}</definedName>
    <definedName name="wrn.Cost._.Report." localSheetId="0" hidden="1">{#N/A,#N/A,TRUE,"COVER";#N/A,#N/A,TRUE,"DETAILS";#N/A,#N/A,TRUE,"SUMMARY";#N/A,#N/A,TRUE,"EXP MON";#N/A,#N/A,TRUE,"APPENDIX A";#N/A,#N/A,TRUE,"APPENDIX B";#N/A,#N/A,TRUE,"APPENDIX C";#N/A,#N/A,TRUE,"APPENDIX D";#N/A,#N/A,TRUE,"APPENDIX E";#N/A,#N/A,TRUE,"APPENDIX F";#N/A,#N/A,TRUE,"APPENDIX G"}</definedName>
    <definedName name="wrn.COST_SHEETS." localSheetId="0" hidden="1">{#N/A,#N/A,FALSE,"WBS 1.06";#N/A,#N/A,FALSE,"WBS 1.14";#N/A,#N/A,FALSE,"WBS 1.17";#N/A,#N/A,FALSE,"WBS 1.18"}</definedName>
    <definedName name="wrn.DCFEpervier." localSheetId="0"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MIR." localSheetId="0" hidden="1">{#N/A,#N/A,FALSE,"D1";#N/A,#N/A,FALSE,"D2";#N/A,#N/A,FALSE,"D3";#N/A,#N/A,FALSE,"D4";#N/A,#N/A,FALSE,"D5";#N/A,#N/A,FALSE,"D6";#N/A,#N/A,FALSE,"D7";#N/A,#N/A,FALSE,"D8";#N/A,#N/A,FALSE,"D9";#N/A,#N/A,FALSE,"D10";#N/A,#N/A,FALSE,"D11";#N/A,#N/A,FALSE,"D12";#N/A,#N/A,FALSE,"D13";#N/A,#N/A,FALSE,"D14";#N/A,#N/A,FALSE,"D15";#N/A,#N/A,FALSE,"D16"}</definedName>
    <definedName name="wrn.deneme." localSheetId="0" hidden="1">{#N/A,#N/A,FALSE,"DIZIPUSU.XLS";#N/A,#N/A,FALSE,"2SAYFA.XLS";#N/A,#N/A,FALSE,"ODECET.XLS";#N/A,#N/A,FALSE,"MAFIFAIC.XLS";#N/A,#N/A,FALSE,"ICMAL.XLS";#N/A,#N/A,FALSE,"TOPRAK.XLS";#N/A,#N/A,FALSE,"SANAT.XLS";#N/A,#N/A,FALSE,"USTYAPI.XLS";#N/A,#N/A,FALSE,"CESITLI.XLS";#N/A,#N/A,FALSE,"IHZARAT.XLS";#N/A,#N/A,FALSE,"ODEDIL.XLS";#N/A,#N/A,FALSE,"YESDEF1.XLS";#N/A,#N/A,FALSE,"TOPYESDE.XLS";#N/A,#N/A,FALSE,"SANYESDE.XLS";#N/A,#N/A,FALSE,"USTYESDE.XLS";#N/A,#N/A,FALSE,"CESYESDE.XLS";#N/A,#N/A,FALSE,"IHZYESDE.XLS";#N/A,#N/A,FALSE,"ALTTEMEL&lt;10";#N/A,#N/A,FALSE,"ALTTEMEL&gt;10";#N/A,#N/A,FALSE,"TEMEL&lt;10";#N/A,#N/A,FALSE,"TEMEL&gt;10"}</definedName>
    <definedName name="wrn.Departmentals." localSheetId="0" hidden="1">{#N/A,#N/A,TRUE,"Engineering Dept";#N/A,#N/A,TRUE,"Sales Dept";#N/A,#N/A,TRUE,"Marketing Dept";#N/A,#N/A,TRUE,"Admin Dept"}</definedName>
    <definedName name="wrn.Departments." localSheetId="0" hidden="1">{#N/A,#N/A,FALSE,"Engineering Dept";#N/A,#N/A,FALSE,"Sales Dept";#N/A,#N/A,FALSE,"Marketing Dept";#N/A,#N/A,FALSE,"Admin Dept";#N/A,#N/A,FALSE,"Total Operating Expenses"}</definedName>
    <definedName name="wrn.dış." localSheetId="0"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dx." localSheetId="0" hidden="1">{#VALUE!,#N/A,FALSE,0;#N/A,#N/A,FALSE,0;#N/A,#N/A,FALSE,0;#N/A,#N/A,FALSE,0;#N/A,#N/A,FALSE,0;#N/A,#N/A,FALSE,0}</definedName>
    <definedName name="wrn.ekinci._.ihzarat." localSheetId="0"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ekinci._.imalat." localSheetId="0"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wrn.elektirk._.hakediş." localSheetId="0" hidden="1">{#N/A,#N/A,FALSE,"12.10";#N/A,#N/A,FALSE,"12.11";#N/A,#N/A,FALSE,"12.12";#N/A,#N/A,FALSE,"12.21";#N/A,#N/A,FALSE,"12.22";#N/A,#N/A,FALSE,"12.23";#N/A,#N/A,FALSE,"12.24";#N/A,#N/A,FALSE,"12.25";#N/A,#N/A,FALSE,"12.26"}</definedName>
    <definedName name="wrn.elektrik_iç." localSheetId="0" hidden="1">{#N/A,#N/A,FALSE,"elk_iç_er";#N/A,#N/A,FALSE,"elk_iç_tut";#N/A,#N/A,FALSE,"elk_iç_ihz"}</definedName>
    <definedName name="wrn.ENERJI._.TEMİNİ." localSheetId="0" hidden="1">{#N/A,#N/A,FALSE,"10.10";#N/A,#N/A,FALSE,"10.11";#N/A,#N/A,FALSE,"10.12";#N/A,#N/A,FALSE,"10.21";#N/A,#N/A,FALSE,"10.22";#N/A,#N/A,FALSE,"10.23";#N/A,#N/A,FALSE,"10.24";#N/A,#N/A,FALSE,"10.25";#N/A,#N/A,FALSE,"10.26";#N/A,#N/A,FALSE,"10.27";#N/A,#N/A,FALSE,"10.28";#N/A,#N/A,FALSE,"10.29";#N/A,#N/A,FALSE,"10.30";#N/A,#N/A,FALSE,"10.31";#N/A,#N/A,FALSE,"10.32";#N/A,#N/A,FALSE,"10.33";#N/A,#N/A,FALSE,"10.34";#N/A,#N/A,FALSE,"10.35";#N/A,#N/A,FALSE,"10.36";#N/A,#N/A,FALSE,"10.37"}</definedName>
    <definedName name="wrn.ffrv." localSheetId="0" hidden="1">{#VALUE!,#N/A,FALSE,0;#N/A,#N/A,FALSE,0;#N/A,#N/A,FALSE,0;#N/A,#N/A,FALSE,0;#N/A,#N/A,FALSE,0;#N/A,#N/A,FALSE,0;#N/A,#N/A,FALSE,0;#N/A,#N/A,FALSE,0;#N/A,#N/A,FALSE,0;#N/A,#N/A,FALSE,0;#N/A,#N/A,FALSE,0;#N/A,#N/A,FALSE,0}</definedName>
    <definedName name="wrn.FINAL._.ESTIMATE." localSheetId="0" hidden="1">{#N/A,#N/A,FALSE,"ProjInfo";#N/A,#N/A,FALSE,"Params";#N/A,#N/A,FALSE,"Q&amp;AE";#N/A,#N/A,FALSE,"CostCompE";#N/A,#N/A,FALSE,"SummaryE";#N/A,#N/A,FALSE,"PayItem";#N/A,#N/A,FALSE,"Detail";#N/A,#N/A,FALSE,"ReconE"}</definedName>
    <definedName name="wrn.Financials." localSheetId="0" hidden="1">{#N/A,#N/A,TRUE,"Balance Sheet";#N/A,#N/A,TRUE,"Income Statement";#N/A,#N/A,TRUE,"Statement of Cash Flows";#N/A,#N/A,TRUE,"Key Indicators"}</definedName>
    <definedName name="wrn.Fixed._.Assets._.Note._.and._.Depreciation." localSheetId="0" hidden="1">{#N/A,#N/A,FALSE,"FA_1";#N/A,#N/A,FALSE,"Dep'n SE";#N/A,#N/A,FALSE,"Dep'n FC"}</definedName>
    <definedName name="wrn.fiyatçewre." localSheetId="0" hidden="1">{"çewre1fiyat",#N/A,FALSE,"çtfiyat";"çewre2fiyat",#N/A,FALSE,"çtfiyat"}</definedName>
    <definedName name="wrn.fiyatelektrik." localSheetId="0" hidden="1">{"elektrik1fiyat",#N/A,FALSE,"elcfiyat";"elektrik2fiyat",#N/A,FALSE,"elcfiyat";"elektrik3fiyat",#N/A,FALSE,"elcfiyat"}</definedName>
    <definedName name="wrn.fiyatisalehattı." localSheetId="0" hidden="1">{"isalehattı1fiyat",#N/A,FALSE,"ihfiyat";"isalehattı2fiyat",#N/A,FALSE,"ihfiyat";"isalehattı3fiyat",#N/A,FALSE,"ihfiyat";"isalehattı4fiyat",#N/A,FALSE,"ihfiyat";"isalehattı5fiyat",#N/A,FALSE,"ihfiyat"}</definedName>
    <definedName name="wrn.fiyatmekanik." localSheetId="0" hidden="1">{"mekanik1fiyat",#N/A,FALSE,"mktfiyat";"mekanik2fiyat",#N/A,FALSE,"mktfiyat"}</definedName>
    <definedName name="wrn.fiyatsuhaznesi." localSheetId="0" hidden="1">{"suhaznesi1fiyat",#N/A,FALSE,"shfiyat";"suhaznesi2fiyat",#N/A,FALSE,"shfiyat"}</definedName>
    <definedName name="wrn.fiyattaşkınsuyu." localSheetId="0" hidden="1">{"taşkınsuyu1fiyat",#N/A,FALSE,"tsfiyat"}</definedName>
    <definedName name="wrn.fiyatterfi." localSheetId="0" hidden="1">{"terfi1fiyat",#N/A,FALSE,"terfiyat";"terfi2fiyat",#N/A,FALSE,"terfiyat"}</definedName>
    <definedName name="wrn.fiyattrafo." localSheetId="0" hidden="1">{"trafo1fiyat",#N/A,FALSE,"trafofiyat"}</definedName>
    <definedName name="wrn.FIZIB." localSheetId="0"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wrn.Fuel._.oil._.option." localSheetId="0" hidden="1">{"FUEL OIL",#N/A,FALSE,"Option"}</definedName>
    <definedName name="wrn.Full._.IAS._.STATEMENTS." localSheetId="0" hidden="1">{"IASBS",#N/A,FALSE,"IAS";"IASPL",#N/A,FALSE,"IAS";#N/A,#N/A,FALSE,"CF DIR";"IASNotes",#N/A,FALSE,"IAS";#N/A,#N/A,FALSE,"FA_1";#N/A,#N/A,FALSE,"Dep'n FC";#N/A,#N/A,FALSE,"Dep'n SE";#N/A,#N/A,FALSE,"Inv_1";#N/A,#N/A,FALSE,"NMG";#N/A,#N/A,FALSE,"Recon";#N/A,#N/A,FALSE,"EPS"}</definedName>
    <definedName name="wrn.Full._.TRAIL." localSheetId="0" hidden="1">{"IAS Mapping",#N/A,FALSE,"RSA_FS";#N/A,#N/A,FALSE,"CHECK!";#N/A,#N/A,FALSE,"Recon";#N/A,#N/A,FALSE,"NMG";#N/A,#N/A,FALSE,"Journals";"AnalRSA",#N/A,FALSE,"PL-Anal";"AnalIAS",#N/A,FALSE,"PL-Anal";#N/A,#N/A,FALSE,"COS"}</definedName>
    <definedName name="wrn.Full._.without._.data." localSheetId="0"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G." localSheetId="0" hidden="1">{#N/A,#N/A,FALSE,"Birim  miktarlar(1)";#N/A,#N/A,FALSE,"Birim  miktarlar (2)";#N/A,#N/A,FALSE,"Birim  miktarlar (3)";#N/A,#N/A,FALSE,"Birim  miktarlar (4)";#N/A,#N/A,FALSE,"Birim  miktarlar (5)";#N/A,#N/A,FALSE,"Birim  miktarlar (6)";#N/A,#N/A,FALSE,"Birim  miktarlar (7)";#N/A,#N/A,FALSE,"Birim  miktarlar (8)";#N/A,#N/A,FALSE,"Birim  miktarlar (9)";#N/A,#N/A,FALSE,"Birim  miktarlar (10)"}</definedName>
    <definedName name="wrn.gecici." localSheetId="0" hidden="1">{#N/A,#N/A,FALSE,"avans";#N/A,#N/A,FALSE,"teminat_mektubu";#N/A,#N/A,FALSE,"ihz. icmal";#N/A,#N/A,FALSE,"söz_fiy_fark";#N/A,#N/A,FALSE,"kap2";#N/A,#N/A,FALSE,"mal_FF_icm";#N/A,#N/A,FALSE,"kap1"}</definedName>
    <definedName name="wrn.GENEL." localSheetId="0" hidden="1">{#N/A,#N/A,FALSE,"kap1";#N/A,#N/A,FALSE,"kap2";#N/A,#N/A,FALSE,"tem_mektubu";#N/A,#N/A,FALSE,"avans";#N/A,#N/A,FALSE,"söz_fiy_fark";#N/A,#N/A,FALSE,"fat_ihz"}</definedName>
    <definedName name="wrn.glc." localSheetId="0" hidden="1">{"glcbs",#N/A,FALSE,"GLCBS";"glccsbs",#N/A,FALSE,"GLCCSBS";"glcis",#N/A,FALSE,"GLCIS";"glccsis",#N/A,FALSE,"GLCCSIS";"glcrat1",#N/A,FALSE,"GLC-ratios1"}</definedName>
    <definedName name="wrn.glcpromonte." localSheetId="0" hidden="1">{"glc1",#N/A,FALSE,"GLC";"glc2",#N/A,FALSE,"GLC";"glc3",#N/A,FALSE,"GLC";"glc4",#N/A,FALSE,"GLC";"glc5",#N/A,FALSE,"GLC"}</definedName>
    <definedName name="wrn.GRAPHS." localSheetId="0" hidden="1">{#N/A,#N/A,FALSE,"ACQ_GRAPHS";#N/A,#N/A,FALSE,"T_1 GRAPHS";#N/A,#N/A,FALSE,"T_2 GRAPHS";#N/A,#N/A,FALSE,"COMB_GRAPHS"}</definedName>
    <definedName name="wrn.gunal_REPORT." localSheetId="0" hidden="1">{#VALUE!,#N/A,TRUE,0;#N/A,#N/A,TRUE,0;#N/A,#N/A,TRUE,0;#N/A,#N/A,TRUE,0;#N/A,#N/A,TRUE,0;#N/A,#N/A,TRUE,0;#N/A,#N/A,TRUE,0}</definedName>
    <definedName name="wrn.HAK1." localSheetId="0" hidden="1">{#N/A,#N/A,FALSE,"imalat_kesif";#N/A,#N/A,FALSE,"imalat_seviye";#N/A,#N/A,FALSE,"141";#N/A,#N/A,FALSE,"142";#N/A,#N/A,FALSE,"143";#N/A,#N/A,FALSE,"144";#N/A,#N/A,FALSE,"145";#N/A,#N/A,FALSE,"146";#N/A,#N/A,FALSE,"147";#N/A,#N/A,FALSE,"148";#N/A,#N/A,FALSE,"149"}</definedName>
    <definedName name="wrn.hak10" localSheetId="0" hidden="1">{#N/A,#N/A,FALSE,"k1";#N/A,#N/A,FALSE,"fihrist";#N/A,#N/A,FALSE,"1";#N/A,#N/A,FALSE,"2";#N/A,#N/A,FALSE,"3";#N/A,#N/A,FALSE,"4";#N/A,#N/A,FALSE,"6.10";#N/A,#N/A,FALSE,"6.20";#N/A,#N/A,FALSE,"6.21(Yolnakliye)";#N/A,#N/A,FALSE,"7.10";#N/A,#N/A,FALSE,"7.20";#N/A,#N/A,FALSE,"7.30";#N/A,#N/A,FALSE,"7.31";#N/A,#N/A,FALSE,"8.10";#N/A,#N/A,FALSE,"8.21";#N/A,#N/A,FALSE,"8.22";#N/A,#N/A,FALSE,"9.10";#N/A,#N/A,FALSE,"9.21";#N/A,#N/A,FALSE,"9.22";#N/A,#N/A,FALSE,"9.23";#N/A,#N/A,FALSE,"11.10";#N/A,#N/A,FALSE,"11.20";#N/A,#N/A,FALSE,"11.21";#N/A,#N/A,FALSE,"11.22";#N/A,#N/A,FALSE,"12.10";#N/A,#N/A,FALSE,"12.20";#N/A,#N/A,FALSE,"12.22(arıtma nak)";#N/A,#N/A,FALSE,"13.1";#N/A,#N/A,FALSE,"13.1";#N/A,#N/A,FALSE,"13.21";#N/A,#N/A,FALSE,"14.1";#N/A,#N/A,FALSE,"14.2"}</definedName>
    <definedName name="wrn.HAK14." localSheetId="0" hidden="1">{#N/A,#N/A,FALSE,"HAK.İCMAL";#N/A,#N/A,FALSE,"İCMAL";#N/A,#N/A,FALSE,"İML.İCMAL";#N/A,#N/A,FALSE,"C 2";#N/A,#N/A,FALSE,"C 1";#N/A,#N/A,FALSE,"BK2";#N/A,#N/A,FALSE,"BK1";#N/A,#N/A,FALSE,"B 2";#N/A,#N/A,FALSE,"B 1";#N/A,#N/A,FALSE,"A 2";#N/A,#N/A,FALSE,"M.T.İHZ.Ş.İ.2";#N/A,#N/A,FALSE,"A 1";#N/A,#N/A,FALSE,"İHZ.İCMAL";#N/A,#N/A,FALSE,"M.T.İHZ.Ş.İ.";#N/A,#N/A,FALSE,"K.T.İHZ.Ş.İ.";#N/A,#N/A,FALSE,"S.T.İHZ.Ş.İ.";#N/A,#N/A,FALSE,"İHZ.KES.";#N/A,#N/A,FALSE,"İ.İHZ.Ş.İ.";#N/A,#N/A,FALSE,"İhz.Erime";#N/A,#N/A,FALSE,"F.F.İCMAL"}</definedName>
    <definedName name="wrn.HAK2." localSheetId="0" hidden="1">{#VALUE!,#N/A,FALSE,0;#N/A,#N/A,FALSE,0;#N/A,#N/A,FALSE,0;#N/A,#N/A,FALSE,0;#N/A,#N/A,FALSE,0;#N/A,#N/A,FALSE,0;#N/A,#N/A,FALSE,0;#N/A,#N/A,FALSE,0;#N/A,#N/A,FALSE,0;#N/A,#N/A,FALSE,0;#N/A,#N/A,FALSE,0;#N/A,#N/A,FALSE,0;#N/A,#N/A,FALSE,0;#N/A,#N/A,FALSE,0;#N/A,#N/A,FALSE,0;#N/A,#N/A,FALSE,0}</definedName>
    <definedName name="wrn.hak4." localSheetId="0" hidden="1">{#VALUE!,#N/A,FALSE,0;#N/A,#N/A,FALSE,0;#N/A,#N/A,FALSE,0;#N/A,#N/A,FALSE,0;#N/A,#N/A,FALSE,0;#N/A,#N/A,FALSE,0;#N/A,#N/A,FALSE,0;#N/A,#N/A,FALSE,0;#N/A,#N/A,FALSE,0;#N/A,#N/A,FALSE,0;#N/A,#N/A,FALSE,0;#N/A,#N/A,FALSE,0;#N/A,#N/A,FALSE,0;#N/A,#N/A,FALSE,0;#N/A,#N/A,FALSE,0;#N/A,#N/A,FALSE,0;#N/A,#N/A,FALSE,0}</definedName>
    <definedName name="wrn.hak5." localSheetId="0" hidden="1">{#VALUE!,#N/A,FALSE,0;#N/A,#N/A,FALSE,0;#N/A,#N/A,FALSE,0;#N/A,#N/A,FALSE,0;#N/A,#N/A,FALSE,0;#N/A,#N/A,FALSE,0;#N/A,#N/A,FALSE,0;#N/A,#N/A,FALSE,0}</definedName>
    <definedName name="wrn.hak7." localSheetId="0" hidden="1">{#N/A,#N/A,FALSE,"k1";#N/A,#N/A,FALSE,"fihrist";#N/A,#N/A,FALSE,"1";#N/A,#N/A,FALSE,"2";#N/A,#N/A,FALSE,"3";#N/A,#N/A,FALSE,"4";#N/A,#N/A,FALSE,"6.10";#N/A,#N/A,FALSE,"6.20";#N/A,#N/A,FALSE,"6.21";#N/A,#N/A,FALSE,"7.10";#N/A,#N/A,FALSE,"7.20";#N/A,#N/A,FALSE,"7.30";#N/A,#N/A,FALSE,"7.31";#N/A,#N/A,FALSE,"8.10";#N/A,#N/A,FALSE,"8.21";#N/A,#N/A,FALSE,"8.22";#N/A,#N/A,FALSE,"9.10";#N/A,#N/A,FALSE,"9.21";#N/A,#N/A,FALSE,"9.22";#N/A,#N/A,FALSE,"9.23";#N/A,#N/A,FALSE,"11.10";#N/A,#N/A,FALSE,"11.20";#N/A,#N/A,FALSE,"11.21";#N/A,#N/A,FALSE,"11.22";#N/A,#N/A,FALSE,"12.10";#N/A,#N/A,FALSE,"12.20";#N/A,#N/A,FALSE,"13.1";#N/A,#N/A,FALSE,"13.2"}</definedName>
    <definedName name="wrn.hak8." localSheetId="0" hidden="1">{#N/A,#N/A,FALSE,"k1";#N/A,#N/A,FALSE,"fihrist";#N/A,#N/A,FALSE,"1";#N/A,#N/A,FALSE,"2";#N/A,#N/A,FALSE,"3";#N/A,#N/A,FALSE,"4";#N/A,#N/A,FALSE,"6.10";#N/A,#N/A,FALSE,"6.20";#N/A,#N/A,FALSE,"6.21(Yolnakliye)";#N/A,#N/A,FALSE,"7.10";#N/A,#N/A,FALSE,"7.20";#N/A,#N/A,FALSE,"7.30";#N/A,#N/A,FALSE,"7.31";#N/A,#N/A,FALSE,"8.10";#N/A,#N/A,FALSE,"8.21";#N/A,#N/A,FALSE,"8.22";#N/A,#N/A,FALSE,"9.10";#N/A,#N/A,FALSE,"9.21";#N/A,#N/A,FALSE,"9.22";#N/A,#N/A,FALSE,"9.23";#N/A,#N/A,FALSE,"11.10";#N/A,#N/A,FALSE,"11.20";#N/A,#N/A,FALSE,"11.21";#N/A,#N/A,FALSE,"11.22";#N/A,#N/A,FALSE,"12.10";#N/A,#N/A,FALSE,"12.20";#N/A,#N/A,FALSE,"12.22(arıtma nak)";#N/A,#N/A,FALSE,"13.1";#N/A,#N/A,FALSE,"13.1";#N/A,#N/A,FALSE,"13.21";#N/A,#N/A,FALSE,"14.1";#N/A,#N/A,FALSE,"14.2"}</definedName>
    <definedName name="wrn.hakkari._.imalat." localSheetId="0" hidden="1">{#N/A,#N/A,FALSE,"HAB1CO";#N/A,#N/A,FALSE,"HAB2CO";#N/A,#N/A,FALSE,"HAB3BO";#N/A,#N/A,FALSE,"HAB4BO";#N/A,#N/A,FALSE,"HAB5BO";#N/A,#N/A,FALSE,"HAB6BK";#N/A,#N/A,FALSE,"HAB7CK";#N/A,#N/A,FALSE,"HAB8CO";#N/A,#N/A,FALSE,"HAC1CO";#N/A,#N/A,FALSE,"HAC2CO";#N/A,#N/A,FALSE,"HAC3CK";#N/A,#N/A,FALSE,"HAC4CO";#N/A,#N/A,FALSE,"HAC5CO";#N/A,#N/A,FALSE,"HAC6CO";#N/A,#N/A,FALSE,"HAC7CO";#N/A,#N/A,FALSE,"HAC8CK";#N/A,#N/A,FALSE,"HAG4BO";#N/A,#N/A,FALSE,"HAG5BK";#N/A,#N/A,FALSE,"HAI1CO";#N/A,#N/A,FALSE,"HAI2CO";#N/A,#N/A,FALSE,"HAI3BO";#N/A,#N/A,FALSE,"HAI4BO";#N/A,#N/A,FALSE,"HAI5CK";#N/A,#N/A,FALSE,"HAI6CO";#N/A,#N/A,FALSE,"ÝCMAL"}</definedName>
    <definedName name="wrn.Help." localSheetId="0" hidden="1">{#N/A,#N/A,TRUE,"MAP";#N/A,#N/A,TRUE,"STEPS";#N/A,#N/A,TRUE,"RULES"}</definedName>
    <definedName name="wrn.IAS._.BS._.PL._.CF._.and._.Notes." localSheetId="0" hidden="1">{"IASBS",#N/A,TRUE,"IAS";"IASPL",#N/A,TRUE,"IAS";"IASNotes",#N/A,TRUE,"IAS";"CFDir - expanded",#N/A,TRUE,"CF DIR"}</definedName>
    <definedName name="wrn.IAS._.FS._.ZOOMED._.IN._.Forms." localSheetId="0" hidden="1">{"IAS_ShortView_1",#N/A,FALSE,"IAS";"IAS_ShortView_2",#N/A,FALSE,"IAS";"IAS_ShortView_3",#N/A,FALSE,"IAS";"IAS_ShortView_4",#N/A,FALSE,"IAS";"IAS_ShortView_5",#N/A,FALSE,"IAS";"IAS_ShortView_6",#N/A,FALSE,"IAS";"IAS_ShortView_7",#N/A,FALSE,"IAS";"CFDir - Zoomed In",#N/A,FALSE,"CF DIR"}</definedName>
    <definedName name="wrn.IAS._.Mapping." localSheetId="0" hidden="1">{"IAS Mapping",#N/A,TRUE,"RSA_FS"}</definedName>
    <definedName name="wrn.icmalçewre." localSheetId="0" hidden="1">{"çewre1icmal",#N/A,FALSE,"çticm";"çewre2icmal",#N/A,FALSE,"çticm"}</definedName>
    <definedName name="wrn.icmalelektrik." localSheetId="0" hidden="1">{"elektrik1icmal",#N/A,FALSE,"elcicmal";"elektrik2icmal",#N/A,FALSE,"elcicmal";"elektrik3icmal",#N/A,FALSE,"elcicmal";"elektrik4icmal",#N/A,FALSE,"elcicmal";"elektrik5icmal",#N/A,FALSE,"elcicmal";"elektrik6icmal",#N/A,FALSE,"elcicmal"}</definedName>
    <definedName name="wrn.icmalisalehattı." localSheetId="0" hidden="1">{"isalehattı1icmal",#N/A,FALSE,"ihicm";"isalehattı2icmal",#N/A,FALSE,"ihicm";"isalehattı3icmal",#N/A,FALSE,"ihicm";"isalehattı4icmal",#N/A,FALSE,"ihicm";"isalehattı5icmal",#N/A,FALSE,"ihicm";"isalehattı6icmal",#N/A,FALSE,"ihicm";"isalehattı7icmal",#N/A,FALSE,"ihicm";"isalehattı8icmal",#N/A,FALSE,"ihicm";"isalehattı9icmal",#N/A,FALSE,"ihicm";"isalehattı10icmal",#N/A,FALSE,"ihicm"}</definedName>
    <definedName name="wrn.icmalmekanik." localSheetId="0" hidden="1">{"mekanik1icmal",#N/A,FALSE,"mkticm";"mekanik2icmal",#N/A,FALSE,"mkticm";"mekanik3icmal",#N/A,FALSE,"mkticm"}</definedName>
    <definedName name="wrn.icmalsuhaznesi." localSheetId="0" hidden="1">{"suhaznesi1icmal",#N/A,FALSE,"shicm";"suhaznesi2icmal",#N/A,FALSE,"shicm";"suhaznesi3icmal",#N/A,FALSE,"shicm"}</definedName>
    <definedName name="wrn.icmaltaşkınsuyu." localSheetId="0" hidden="1">{"taşkınsuyu1icmal",#N/A,FALSE,"tsicm";"taşkınsuyu2icmal",#N/A,FALSE,"tsicm"}</definedName>
    <definedName name="wrn.icmalterfi." localSheetId="0" hidden="1">{"terfi1icmal",#N/A,FALSE,"tericm";"terfi2icmal",#N/A,FALSE,"tericm";"terfi3icmal",#N/A,FALSE,"tericm"}</definedName>
    <definedName name="wrn.icmaltrafo." localSheetId="0" hidden="1">{"trafo1icmal",#N/A,FALSE,"trafoicmal";"trafo2icmal",#N/A,FALSE,"trafoicmal"}</definedName>
    <definedName name="wrn.İHZAR." localSheetId="0" hidden="1">{#VALUE!,#N/A,FALSE,0;#N/A,#N/A,FALSE,0;#N/A,#N/A,FALSE,0;#N/A,#N/A,FALSE,0;#N/A,#N/A,FALSE,0;#N/A,#N/A,FALSE,0;#N/A,#N/A,FALSE,0;#N/A,#N/A,FALSE,0;#N/A,#N/A,FALSE,0;#N/A,#N/A,FALSE,0;#N/A,#N/A,FALSE,0;#N/A,#N/A,FALSE,0;#N/A,#N/A,FALSE,0;#N/A,#N/A,FALSE,0;#N/A,#N/A,FALSE,0;#N/A,#N/A,FALSE,0;#N/A,#N/A,FALSE,0;#N/A,#N/A,FALSE,0;#N/A,#N/A,FALSE,0;#N/A,#N/A,FALSE,0;#N/A,#N/A,FALSE,0}</definedName>
    <definedName name="wrn.ihzar1." localSheetId="0" hidden="1">{#VALUE!,#N/A,FALSE,0;#N/A,#N/A,FALSE,0;#N/A,#N/A,FALSE,0;#N/A,#N/A,FALSE,0;#N/A,#N/A,FALSE,0;#N/A,#N/A,FALSE,0;#N/A,#N/A,FALSE,0}</definedName>
    <definedName name="wrn.ihzarat." localSheetId="0"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ILAVE._.BETON." localSheetId="0" hidden="1">{#N/A,#N/A,FALSE,"B216 4-5'-9 (12 Hak)";#N/A,#N/A,FALSE,"B216 8 (12 Hak)";#N/A,#N/A,FALSE,"B214 4 (İlave) ";#N/A,#N/A,FALSE,"B214 3 (İlave) ";#N/A,#N/A,FALSE,"B214 2 (İlave)";#N/A,#N/A,FALSE,"B213 7 (İlave)";#N/A,#N/A,FALSE,"B210 12 (İlave)";#N/A,#N/A,FALSE,"B209 11 (İlave) ";#N/A,#N/A,FALSE,"B209 12 (İlave) ";#N/A,#N/A,FALSE,"B209 10 (İlave) ";#N/A,#N/A,FALSE,"B209 9 (İlave)";#N/A,#N/A,FALSE,"B209 6 (İlave) ";#N/A,#N/A,FALSE,"B207 (Ek)";#N/A,#N/A,FALSE,"B210 10 (İlave)"}</definedName>
    <definedName name="wrn.ILAVE._.DEMIR." localSheetId="0" hidden="1">{#N/A,#N/A,FALSE,"D216 4-5'-9 (12 Hak)";#N/A,#N/A,FALSE,"D216 8 (12 Hak)";#N/A,#N/A,FALSE,"D214 4 (İlave) ";#N/A,#N/A,FALSE,"D214 3 (İlave) ";#N/A,#N/A,FALSE,"D214 2 (İlave)";#N/A,#N/A,FALSE,"D213 7 (İlave)";#N/A,#N/A,FALSE,"D 210 12 (İlave)";#N/A,#N/A,FALSE,"D209 11 (İlave) ";#N/A,#N/A,FALSE,"D209 12 (İlave)  ";#N/A,#N/A,FALSE,"D209 10 (İlave) ";#N/A,#N/A,FALSE,"D209 9 (İlave)";#N/A,#N/A,FALSE,"D209 6 (İlave) ";#N/A,#N/A,FALSE,"D207 (Ek)";#N/A,#N/A,FALSE,"D 210 10 (İlave)"}</definedName>
    <definedName name="wrn.Inflation._.factors._.used." localSheetId="0" hidden="1">{#N/A,#N/A,FALSE,"Infl_fact"}</definedName>
    <definedName name="wrn.Inputs." localSheetId="0" hidden="1">{"Inflation-BaseYear",#N/A,FALSE,"Inputs"}</definedName>
    <definedName name="wrn.INS." localSheetId="0" hidden="1">{#N/A,#N/A,FALSE,"kap2";#N/A,#N/A,FALSE,"tem_mektubu";#N/A,#N/A,FALSE,"söz_fiy_fark";#N/A,#N/A,FALSE,"fat_ihz";#N/A,#N/A,FALSE,"ihz. icmal";#N/A,#N/A,FALSE,"inş_iç_ihz";#N/A,#N/A,FALSE,"inş_iç_tut";#N/A,#N/A,FALSE,"inş_iç_er"}</definedName>
    <definedName name="wrn.insaat_ic." localSheetId="0" hidden="1">{#N/A,#N/A,FALSE,"inş_iç_ihz";#N/A,#N/A,FALSE,"inş_iç_er";#N/A,#N/A,FALSE,"inş_iç_tut"}</definedName>
    <definedName name="wrn.istinat." localSheetId="0" hidden="1">{#N/A,#N/A,FALSE,"NF_S1";#N/A,#N/A,FALSE,"İ_100M";#N/A,#N/A,FALSE,"İ_150M";#N/A,#N/A,FALSE,"İ_200M"}</definedName>
    <definedName name="wrn.KAL._.BÜR." localSheetId="0" hidden="1">{#N/A,#N/A,FALSE,"3";#N/A,#N/A,FALSE,"kal_iç_ihz";#N/A,#N/A,FALSE,"kal_iç_er";#N/A,#N/A,FALSE,"kal_iç_tut";#N/A,#N/A,FALSE,"5";#N/A,#N/A,FALSE,"brü_ihz";#N/A,#N/A,FALSE,"brü_er";#N/A,#N/A,FALSE,"brü_tut"}</definedName>
    <definedName name="wrn.kalorifer_ic." localSheetId="0" hidden="1">{#N/A,#N/A,FALSE,"kal_iç_ihz";#N/A,#N/A,FALSE,"kal_iç_er";#N/A,#N/A,FALSE,"kal_iç_tut"}</definedName>
    <definedName name="wrn.kapak._.ıcmal." localSheetId="0" hidden="1">{#N/A,#N/A,FALSE,"12.21";#N/A,#N/A,FALSE,"12.10";#N/A,#N/A,FALSE,"3";#N/A,#N/A,FALSE,"2";#N/A,#N/A,FALSE,"1"}</definedName>
    <definedName name="wrn.KH."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bis"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1"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10"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11"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12"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13"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14"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15"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16"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2"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3"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4"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5"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6"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7"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8"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_9"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b"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b.bis"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b_1"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mb_1.bis"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r"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r_1"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r_2"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r_3"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r_4"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r_5"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r_6"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r_7"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rop.bis"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Corp"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new"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new.bis"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new.Comb"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new.Comb.bis"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new.Comb_1"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new.Comb_1.bis"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new.Corp"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H.new.Corp.bis" localSheetId="0" hidden="1">{#N/A,#N/A,FALSE,"TOC";#N/A,#N/A,FALSE,"summary";#N/A,#N/A,FALSE,"shares";#N/A,#N/A,FALSE,"DCF";#N/A,#N/A,FALSE,"P&amp;L";#N/A,#N/A,FALSE,"BS";#N/A,#N/A,FALSE,"RATIOS (2)";#N/A,#N/A,FALSE,"captl adqcy";#N/A,#N/A,FALSE,"assets (2)";#N/A,#N/A,FALSE,"liabilities (2)";#N/A,#N/A,FALSE,"P&amp;L (3)";#N/A,#N/A,FALSE,"fixed assets evolution";#N/A,#N/A,FALSE,"real estate";#N/A,#N/A,FALSE,"other";#N/A,#N/A,FALSE,"IT";#N/A,#N/A,FALSE,"discount rate";#N/A,#N/A,FALSE,"Risk free";#N/A,#N/A,FALSE,"Beta";#N/A,#N/A,FALSE,"ERP";#N/A,#N/A,FALSE,"Hungbanks"}</definedName>
    <definedName name="wrn.KOC." localSheetId="0" hidden="1">{#N/A,#N/A,FALSE,"ATIKSU_246 (3)";#N/A,#N/A,FALSE,"ATIKSU_246 (2)";#N/A,#N/A,FALSE,"ATIKSU_246 (1)";#N/A,#N/A,FALSE,"YAGMUR_246 (2)";#N/A,#N/A,FALSE,"YAGMUR_246 (1)";#N/A,#N/A,FALSE,"ATIKSU_245 (2)";#N/A,#N/A,FALSE,"ATIKSU_245 (1)";#N/A,#N/A,FALSE,"YAGMUR_245 (2)";#N/A,#N/A,FALSE,"YAGMUR_245 (1)";#N/A,#N/A,FALSE,"ATIKSU_244 (2)";#N/A,#N/A,FALSE,"ATIKSU_244 (1)";#N/A,#N/A,FALSE,"YAGMUR_244 (2)";#N/A,#N/A,FALSE,"YAGMUR_244 (1)";#N/A,#N/A,FALSE,"ATIKSU_238 (2)";#N/A,#N/A,FALSE,"ATIKSU_238 (1)";#N/A,#N/A,FALSE,"YAGMUR_238 (2)";#N/A,#N/A,FALSE,"YAGMUR_238 (1)";#N/A,#N/A,FALSE,"ATIKSU_236 (2)";#N/A,#N/A,FALSE,"ATIKSU_236 (1)";#N/A,#N/A,FALSE,"YAGMUR_236 (2)";#N/A,#N/A,FALSE,"YAGMUR_236 (1)"}</definedName>
    <definedName name="wrn.kocoglu._.ihzarat." localSheetId="0" hidden="1">{#N/A,#N/A,FALSE,"kap1";#N/A,#N/A,FALSE,"kap2";#N/A,#N/A,FALSE,"avans";#N/A,#N/A,FALSE,"teminat_mektubu";#N/A,#N/A,FALSE,"söz_fiy_fark";#N/A,#N/A,FALSE,"fat_ihz";#N/A,#N/A,FALSE,"mal_FF_icm";#N/A,#N/A,FALSE,"çim_fiy_farkı";#N/A,#N/A,FALSE,"ihz. icmal";#N/A,#N/A,FALSE,"inş_iç_ihz";#N/A,#N/A,FALSE,"inş_iç_er";#N/A,#N/A,FALSE,"inş_iç_tut";#N/A,#N/A,FALSE,"inş_dış_ihz";#N/A,#N/A,FALSE,"inş_dış_tut";#N/A,#N/A,FALSE,"sıh_iç_ihz";#N/A,#N/A,FALSE,"sıh_iç_er";#N/A,#N/A,FALSE,"sıh_iç_tut";#N/A,#N/A,FALSE,"müş_iç_ihz";#N/A,#N/A,FALSE,"müş_iç_er";#N/A,#N/A,FALSE,"müş_iç_tut";#N/A,#N/A,FALSE,"kal_iç_ihz";#N/A,#N/A,FALSE,"kal_iç_er";#N/A,#N/A,FALSE,"kal_iç_tut";#N/A,#N/A,FALSE,"kal_dış_ihz";#N/A,#N/A,FALSE,"kal_dış_tut";#N/A,#N/A,FALSE,"elk_iç_ihz";#N/A,#N/A,FALSE,"elk_iç_er";#N/A,#N/A,FALSE,"elk_iç_tut"}</definedName>
    <definedName name="wrn.kocoglu._.imalat." localSheetId="0"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wrn.koren." localSheetId="0" hidden="1">{#VALUE!,#N/A,FALSE,0;#N/A,#N/A,FALSE,0;#N/A,#N/A,FALSE,0;#N/A,#N/A,FALSE,0;#N/A,#N/A,FALSE,0;#N/A,#N/A,FALSE,0;#N/A,#N/A,FALSE,0;#N/A,#N/A,FALSE,0;#N/A,#N/A,FALSE,0;#N/A,#N/A,FALSE,0}</definedName>
    <definedName name="wrn.Leasing._.Variance." localSheetId="0" hidden="1">{#N/A,#N/A,FALSE,"Leasing 6A"}</definedName>
    <definedName name="wrn.maff_report." localSheetId="0" hidden="1">{#N/A,#N/A,FALSE,"maff_h1";#N/A,#N/A,FALSE,"maff_h2";#N/A,#N/A,FALSE,"maff_h3";#N/A,#N/A,FALSE,"maff_h4";#N/A,#N/A,FALSE,"maff_h5";#N/A,#N/A,FALSE,"maff_h6";#N/A,#N/A,FALSE,"maff_h7"}</definedName>
    <definedName name="wrn.Manpower." localSheetId="0" hidden="1">{#N/A,#N/A,TRUE,"COY TOTAL";#N/A,#N/A,TRUE,"3RD TRAIN EXP SUM";#N/A,#N/A,TRUE,"1173-LAGOS CO-ORD 3RD TRAIN EXP";#N/A,#N/A,TRUE,"3301-RET 3RD TRAIN EXP";#N/A,#N/A,TRUE,"3302-CONTEAM 3RD TRAIN EXP ";#N/A,#N/A,TRUE,"3303-PD 3RD TRAIN EXP";#N/A,#N/A,TRUE,"3304-START-UP-TEAM-3RD TRAIN ";#N/A,#N/A,TRUE,"1171-ECO";#N/A,#N/A,TRUE,"Fin Team-1174";#N/A,#N/A,TRUE,"HO TOTAL";#N/A,#N/A,TRUE,"1100-MD-SUM";#N/A,#N/A,TRUE,"1131-MD";#N/A,#N/A,TRUE,"1141-LG";#N/A,#N/A,TRUE,"1151-CPL";#N/A,#N/A,TRUE,"1161-LONDON OFFICE";#N/A,#N/A,TRUE,"1181-IAU";#N/A,#N/A,TRUE,"1400-DD SUM";#N/A,#N/A,TRUE,"1401-DD's OFFICE";#N/A,#N/A,TRUE,"1411-TAU";#N/A,#N/A,TRUE,"1421-ABUJA OFFICE";#N/A,#N/A,TRUE,"1500-CM-SUM";#N/A,#N/A,TRUE,"1501-CM's OFFICE";#N/A,#N/A,TRUE,"1502-CMM";#N/A,#N/A,TRUE,"1503-CMS";#N/A,#N/A,TRUE,"2100-HR SUM";#N/A,#N/A,TRUE,"2101-HR's OFFICE";#N/A,#N/A,TRUE,"2111-HRP";#N/A,#N/A,TRUE,"2121-HRA";#N/A,#N/A,TRUE,"2131-HRD";#N/A,#N/A,TRUE,"2300-FN-SUM";#N/A,#N/A,TRUE,"2301-FN's OFFICE";#N/A,#N/A,TRUE,"2311-FNC";#N/A,#N/A,TRUE,"2321-FNT";#N/A,#N/A,TRUE,"2331-FNI";#N/A,#N/A,TRUE,"2500-PAG-SUM";#N/A,#N/A,TRUE,"2501-GM's OFFICE";#N/A,#N/A,TRUE,"2511-PR";#N/A,#N/A,TRUE,"4000-PD SUM";#N/A,#N/A,TRUE,"GM PROD SUM";#N/A,#N/A,TRUE,"4001-GMPD's OFFICE";#N/A,#N/A,TRUE,"4011-PQM";#N/A,#N/A,TRUE,"4021-PFS";#N/A,#N/A,TRUE,"4031-PAF";#N/A,#N/A,TRUE,"4041-PC";#N/A,#N/A,TRUE,"4051-CR";#N/A,#N/A,TRUE,"4100-OP-SUM";#N/A,#N/A,TRUE,"4101-PO";#N/A,#N/A,TRUE,"4111-POL";#N/A,#N/A,TRUE,"4121-POU";#N/A,#N/A,TRUE,"4131-POT";#N/A,#N/A,TRUE,"4141-POM";#N/A,#N/A,TRUE,"4151-POG";#N/A,#N/A,TRUE,"4200-PE-SUM";#N/A,#N/A,TRUE,"4201-PE";#N/A,#N/A,TRUE,"4211-PEM";#N/A,#N/A,TRUE,"4221-PEQ";#N/A,#N/A,TRUE,"4231-PEE";#N/A,#N/A,TRUE,"4241-PEC";#N/A,#N/A,TRUE,"4251-PEO";#N/A,#N/A,TRUE,"4261-PEP";#N/A,#N/A,TRUE,"4271-PEI";#N/A,#N/A,TRUE,"4281-PES";#N/A,#N/A,TRUE,"4301-PT";#N/A,#N/A,TRUE,"4400-PS-SUM";#N/A,#N/A,TRUE,"4401-PS";#N/A,#N/A,TRUE,"4431-PSE";#N/A,#N/A,TRUE,"4441-PSS";#N/A,#N/A,TRUE,"4451-PST";#N/A,#N/A,TRUE,"4461-PSL";#N/A,#N/A,TRUE,"4471-PSM"}</definedName>
    <definedName name="wrn.March._.99._.Report." localSheetId="0" hidden="1">{#N/A,#N/A,FALSE,"Extension Title";#N/A,#N/A,FALSE,"Extensions Main";#N/A,#N/A,FALSE,"Christchurst";#N/A,#N/A,FALSE,"Larkfield Extension";#N/A,#N/A,FALSE,"Taunton";#N/A,#N/A,FALSE,"Farlington";#N/A,#N/A,FALSE,"Sidney Street";#N/A,#N/A,FALSE,"Tamworth";#N/A,#N/A,FALSE,"New Build Main"}</definedName>
    <definedName name="wrn.MEL." localSheetId="0"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wrn.met1." localSheetId="0" hidden="1">{#VALUE!,#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wrn.MET2." localSheetId="0"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wrn.MKESIF." localSheetId="0" hidden="1">{#N/A,#N/A,TRUE,"İcmal1";#N/A,#N/A,TRUE,"icmal2";#N/A,#N/A,TRUE,"1";#N/A,#N/A,TRUE,"2";#N/A,#N/A,TRUE,"3";#N/A,#N/A,TRUE,"4";#N/A,#N/A,TRUE,"5";#N/A,#N/A,TRUE,"6";#N/A,#N/A,TRUE,"7";#N/A,#N/A,TRUE,"8";#N/A,#N/A,TRUE,"9";#N/A,#N/A,TRUE,"10";#N/A,#N/A,TRUE,"11";#N/A,#N/A,TRUE,"12";#N/A,#N/A,TRUE,"13";#N/A,#N/A,TRUE,"14";#N/A,#N/A,TRUE,"15";#N/A,#N/A,TRUE,"16";#N/A,#N/A,TRUE,"17"}</definedName>
    <definedName name="wrn.monthly._.financia2" localSheetId="0" hidden="1">{#N/A,#N/A,FALSE,"SUMMARY 4a";#N/A,#N/A,FALSE,"GBA 4b";#N/A,#N/A,FALSE,"TENANT 4c";#N/A,#N/A,FALSE,"BUDGET DETAIL";#N/A,#N/A,FALSE,"PRO FORMA"}</definedName>
    <definedName name="wrn.monthly._.financial." localSheetId="0" hidden="1">{#N/A,#N/A,FALSE,"SUMMARY 4a";#N/A,#N/A,FALSE,"GBA 4b";#N/A,#N/A,FALSE,"TENANT 4c";#N/A,#N/A,FALSE,"BUDGET DETAIL";#N/A,#N/A,FALSE,"PRO FORMA"}</definedName>
    <definedName name="wrn.mukayese." localSheetId="0" hidden="1">{#N/A,#N/A,FALSE,"İcmal1";#N/A,#N/A,FALSE,"icmal2";#N/A,#N/A,FALSE,"1";#N/A,#N/A,FALSE,"2";#N/A,#N/A,FALSE,"3";#N/A,#N/A,FALSE,"4";#N/A,#N/A,FALSE,"5";#N/A,#N/A,FALSE,"6";#N/A,#N/A,FALSE,"7";#N/A,#N/A,FALSE,"8";#N/A,#N/A,FALSE,"9";#N/A,#N/A,FALSE,"10";#N/A,#N/A,FALSE,"11";#N/A,#N/A,FALSE,"12";#N/A,#N/A,FALSE,"13";#N/A,#N/A,FALSE,"14";#N/A,#N/A,FALSE,"15";#N/A,#N/A,FALSE,"16";#N/A,#N/A,FALSE,"17"}</definedName>
    <definedName name="wrn.müşterek."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wrn.musterek_ic." localSheetId="0" hidden="1">{#N/A,#N/A,FALSE,"müş_iç_ihz";#N/A,#N/A,FALSE,"müş_iç_er";#N/A,#N/A,FALSE,"müş_iç_tut"}</definedName>
    <definedName name="wrn.nakliye." localSheetId="0" hidden="1">{#N/A,#N/A,FALSE,"NAKLİYE_MESAFE";#N/A,#N/A,FALSE,"NF_01";#N/A,#N/A,FALSE,"NF_02";#N/A,#N/A,FALSE,"NF_03";#N/A,#N/A,FALSE,"NF_04";#N/A,#N/A,FALSE,"NF_05";#N/A,#N/A,FALSE,"NF_06"}</definedName>
    <definedName name="wrn.ontario." localSheetId="0" hidden="1">{"page1",#N/A,FALSE,"sheet 1";"Page2",#N/A,FALSE,"sheet 1";"page3",#N/A,FALSE,"sheet 1";"page4",#N/A,FALSE,"sheet 1"}</definedName>
    <definedName name="wrn.opex." localSheetId="0" hidden="1">{#N/A,#N/A,TRUE,"COY SUM";#N/A,#N/A,TRUE,"SUM 3RD TRAIN EXPANSION";#N/A,#N/A,TRUE,"1173-LAGOS CO-ORDTN 3RD TRAIN ";#N/A,#N/A,TRUE,"RET-3RD TRAIN -3301";#N/A,#N/A,TRUE,"CONTEAM 3RD TRAIN -3302";#N/A,#N/A,TRUE,"PD 3RD TRAIN -3303";#N/A,#N/A,TRUE,"3304-START-UP-3RD TRAIN";#N/A,#N/A,TRUE,"ECO 4TH &amp; 5TH-1171";#N/A,#N/A,TRUE,"Fin Team 1174";#N/A,#N/A,TRUE,"HO SUM";#N/A,#N/A,TRUE,"MD SUM-1100";#N/A,#N/A,TRUE,"BOD-1111";#N/A,#N/A,TRUE,"CHM-1121";#N/A,#N/A,TRUE,"MD-1131";#N/A,#N/A,TRUE,"LG-1141";#N/A,#N/A,TRUE,"CPL-1151";#N/A,#N/A,TRUE,"LONDON OFFICE-1161";#N/A,#N/A,TRUE,"IAU- 1181";#N/A,#N/A,TRUE,"DD SUM-1400";#N/A,#N/A,TRUE,"DD OFFICE-1401";#N/A,#N/A,TRUE,"TAU-1411";#N/A,#N/A,TRUE,"ABUJA OFFICE-LOF2-1421";#N/A,#N/A,TRUE,"CM SUM-1500";#N/A,#N/A,TRUE,"CM's OFFICE-1501";#N/A,#N/A,TRUE,"CMM-1502";#N/A,#N/A,TRUE,"CMS-1503";#N/A,#N/A,TRUE,"GAS de FRANCE-11413";#N/A,#N/A,TRUE,"Botas 11414";#N/A,#N/A,TRUE,"HR SUM-2100";#N/A,#N/A,TRUE,"HR-2101";#N/A,#N/A,TRUE,"HRP-2111";#N/A,#N/A,TRUE,"HRA-2121";#N/A,#N/A,TRUE,"HRD-2131";#N/A,#N/A,TRUE,"FN SUM-2300";#N/A,#N/A,TRUE,"FN -2301";#N/A,#N/A,TRUE,"FNC-2311";#N/A,#N/A,TRUE,"FNT-2321";#N/A,#N/A,TRUE,"FNI-2331";#N/A,#N/A,TRUE,"PAG SUM-2500";#N/A,#N/A,TRUE,"GM PAG-2501";#N/A,#N/A,TRUE,"PR - 2511";#N/A,#N/A,TRUE,"PD BASE SUM -4000";#N/A,#N/A,TRUE,"GM PD SUM";#N/A,#N/A,TRUE,"GM PROD OFFICE-4001";#N/A,#N/A,TRUE,"PQM -4011";#N/A,#N/A,TRUE,"PFS-4021";#N/A,#N/A,TRUE,"PAF-4031";#N/A,#N/A,TRUE,"COM STU-PC-4041";#N/A,#N/A,TRUE,"COM REL-CR-4051";#N/A,#N/A,TRUE,"SUM OPERATIONS-4100";#N/A,#N/A,TRUE,"OPERATION MANAGER -PO-4101 ";#N/A,#N/A,TRUE,"HEAD PROCESS-POL-4111";#N/A,#N/A,TRUE,"HEAD UTILITIES-POU-4121";#N/A,#N/A,TRUE,"HEAD TERMINAL-POT-4131";#N/A,#N/A,TRUE,"HEAD MARINE-POM-4141";#N/A,#N/A,TRUE,"HEAD PIPELINE-POG-4151";#N/A,#N/A,TRUE,"SUM ENGINEERING-4200";#N/A,#N/A,TRUE,"PE-4201";#N/A,#N/A,TRUE,"HEAD MECH -PEM-4211";#N/A,#N/A,TRUE,"HEAD INSPECTION-PEQ-4221";#N/A,#N/A,TRUE,"HEAD ELECT-PEE-4231";#N/A,#N/A,TRUE,"HEAD CIVIL-PEC-4241";#N/A,#N/A,TRUE,"HEAD PROJECTS-PEO-4251";#N/A,#N/A,TRUE,"HEAD MATERIALS-PEP-4261";#N/A,#N/A,TRUE,"HEAD INSTRUM-PEI-4271";#N/A,#N/A,TRUE,"HEAD SHUTDOWNS-PES-4281";#N/A,#N/A,TRUE,"TECHNICAL MANAGER-PT-4301";#N/A,#N/A,TRUE,"SUM GENERAL SERVICES-PS-4400";#N/A,#N/A,TRUE,"PS-4401";#N/A,#N/A,TRUE,"HEAD ESTATE -PSE-4431";#N/A,#N/A,TRUE,"HEAD GEN SERV-PSS-4441";#N/A,#N/A,TRUE,"HEAD TRAINING-PST-4451";#N/A,#N/A,TRUE,"HEAD MASTER-PSL-4461";#N/A,#N/A,TRUE,"CHIEF MEDICAL OFFICER-PSM-4471"}</definedName>
    <definedName name="wrn.opex._.latest." localSheetId="0" hidden="1">{#N/A,#N/A,TRUE,"COY SUM";#N/A,#N/A,TRUE,"SUM 3RD TRAIN EXPANSION";#N/A,#N/A,TRUE,"1173-LAGOS CO-ORDTN 3RD TRAIN ";#N/A,#N/A,TRUE,"RET-3RD TRAIN -3301";#N/A,#N/A,TRUE,"CONTEAM 3RD TRAIN -3302";#N/A,#N/A,TRUE,"PD 3RD TRAIN -3303";#N/A,#N/A,TRUE,"3304-START-UP-3RD TRAIN";#N/A,#N/A,TRUE,"ECO 4TH &amp; 5TH-1171";#N/A,#N/A,TRUE,"Fin Team 1174";#N/A,#N/A,TRUE,"HO SUM";#N/A,#N/A,TRUE,"MD SUM-1100";#N/A,#N/A,TRUE,"BOD-1111";#N/A,#N/A,TRUE,"CHM-1121";#N/A,#N/A,TRUE,"MD-1131";#N/A,#N/A,TRUE,"LG-1141";#N/A,#N/A,TRUE,"CPL-1151";#N/A,#N/A,TRUE,"LONDON OFFICE-1161";#N/A,#N/A,TRUE,"IAU- 1181";#N/A,#N/A,TRUE,"DD SUM-1400";#N/A,#N/A,TRUE,"DD OFFICE-1401";#N/A,#N/A,TRUE,"TAU-1411";#N/A,#N/A,TRUE,"ABUJA OFFICE-LOF2-1421";#N/A,#N/A,TRUE,"CM SUM-1500";#N/A,#N/A,TRUE,"CM's OFFICE-1501";#N/A,#N/A,TRUE,"CMM-1502";#N/A,#N/A,TRUE,"CMS-1503";#N/A,#N/A,TRUE,"GAS de FRANCE-11413";#N/A,#N/A,TRUE,"Botas 11414";#N/A,#N/A,TRUE,"HR SUM-2100";#N/A,#N/A,TRUE,"HR-2101";#N/A,#N/A,TRUE,"HRP-2111";#N/A,#N/A,TRUE,"HRA-2121";#N/A,#N/A,TRUE,"HRD-2131";#N/A,#N/A,TRUE,"FN SUM-2300";#N/A,#N/A,TRUE,"FN -2301";#N/A,#N/A,TRUE,"FNC-2311";#N/A,#N/A,TRUE,"FNT-2321";#N/A,#N/A,TRUE,"FNI-2331";#N/A,#N/A,TRUE,"PAG SUM-2500";#N/A,#N/A,TRUE,"GM PAG-2501";#N/A,#N/A,TRUE,"PR - 2511";#N/A,#N/A,TRUE,"PD BASE SUM -4000";#N/A,#N/A,TRUE,"GM PD SUM";#N/A,#N/A,TRUE,"GM PROD OFFICE-4001";#N/A,#N/A,TRUE,"PQM -4011";#N/A,#N/A,TRUE,"PFS-4021";#N/A,#N/A,TRUE,"PAF-4031";#N/A,#N/A,TRUE,"COM STU-PC-4041";#N/A,#N/A,TRUE,"COM REL-CR-4051";#N/A,#N/A,TRUE,"SUM OPERATIONS-4100";#N/A,#N/A,TRUE,"OPERATION MANAGER -PO-4101 ";#N/A,#N/A,TRUE,"HEAD PROCESS-POL-4111";#N/A,#N/A,TRUE,"HEAD UTILITIES-POU-4121";#N/A,#N/A,TRUE,"HEAD TERMINAL-POT-4131";#N/A,#N/A,TRUE,"HEAD MARINE-POM-4141";#N/A,#N/A,TRUE,"HEAD PIPELINE-POG-4151";#N/A,#N/A,TRUE,"SUM ENGINEERING-4200";#N/A,#N/A,TRUE,"PE-4201";#N/A,#N/A,TRUE,"HEAD MECH -PEM-4211";#N/A,#N/A,TRUE,"HEAD INSPECTION-PEQ-4221";#N/A,#N/A,TRUE,"HEAD ELECT-PEE-4231";#N/A,#N/A,TRUE,"HEAD CIVIL-PEC-4241";#N/A,#N/A,TRUE,"HEAD PROJECTS-PEO-4251";#N/A,#N/A,TRUE,"HEAD MATERIALS-PEP-4261";#N/A,#N/A,TRUE,"HEAD INSTRUM-PEI-4271";#N/A,#N/A,TRUE,"HEAD SHUTDOWNS-PES-4281";#N/A,#N/A,TRUE,"TECHNICAL MANAGER-PT-4301";#N/A,#N/A,TRUE,"SUM GENERAL SERVICES-PS-4400";#N/A,#N/A,TRUE,"PS-4401";#N/A,#N/A,TRUE,"HEAD ESTATE -PSE-4431";#N/A,#N/A,TRUE,"HEAD GEN SERV-PSS-4441";#N/A,#N/A,TRUE,"HEAD TRAINING-PST-4451";#N/A,#N/A,TRUE,"HEAD MASTER-PSL-4461";#N/A,#N/A,TRUE,"CHIEF MEDICAL OFFICER-PSM-4471"}</definedName>
    <definedName name="wrn.orhan_kose." localSheetId="0" hidden="1">{#VALUE!,#N/A,TRUE,0;#N/A,#N/A,TRUE,0;#N/A,#N/A,TRUE,0}</definedName>
    <definedName name="wrn.Output3Column." localSheetId="0" hidden="1">{"Output-3Column",#N/A,FALSE,"Output"}</definedName>
    <definedName name="wrn.OutputAll." localSheetId="0" hidden="1">{"Output-All",#N/A,FALSE,"Output"}</definedName>
    <definedName name="wrn.OutputBaseYear." localSheetId="0" hidden="1">{"Output-BaseYear",#N/A,FALSE,"Output"}</definedName>
    <definedName name="wrn.OutputMin." localSheetId="0" hidden="1">{"Output-Min",#N/A,FALSE,"Output"}</definedName>
    <definedName name="wrn.OutputPercent." localSheetId="0" hidden="1">{"Output%",#N/A,FALSE,"Output"}</definedName>
    <definedName name="wrn.oztas._.imalat." localSheetId="0"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wrn.p3" localSheetId="0"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L." localSheetId="0"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wrn.PL._.Analysis." localSheetId="0" hidden="1">{"AnalRSA",#N/A,TRUE,"PL-Anal";"AnalIAS",#N/A,TRUE,"PL-Anal"}</definedName>
    <definedName name="wrn.PLNCS." localSheetId="0" hidden="1">{#N/A,#N/A,FALSE,"NCS INC SCOT";#N/A,#N/A,FALSE,"NCS";#N/A,#N/A,FALSE,"74 NCS";#N/A,#N/A,FALSE,"75 NCS";#N/A,#N/A,FALSE,"76 NCS "}</definedName>
    <definedName name="wrn.PR_TRIAL_BALANCE." localSheetId="0"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azske._.pivovary." localSheetId="0" hidden="1">{#N/A,#N/A,TRUE,"Sheet1";#N/A,#N/A,TRUE,"Summ";#N/A,#N/A,TRUE,"MarketSumm";#N/A,#N/A,TRUE,"transapp";#N/A,#N/A,TRUE,"finan";#N/A,#N/A,TRUE,"tranmultiples";#N/A,#N/A,TRUE,"transdata";#N/A,#N/A,TRUE,"Market ratios";#N/A,#N/A,TRUE,"GLCdata";#N/A,#N/A,TRUE,"GLCcommon";#N/A,#N/A,TRUE,"GLCratios"}</definedName>
    <definedName name="wrn.print." localSheetId="0"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wrn.PrintAll." localSheetId="0" hidden="1">{#N/A,#N/A,FALSE,"Broker Sheet";#N/A,#N/A,FALSE,"Exec.Summary";#N/A,#N/A,FALSE,"Argus Cash Flow";#N/A,#N/A,FALSE,"SPF";#N/A,#N/A,FALSE,"RentRoll"}</definedName>
    <definedName name="wrn.PrintallD." localSheetId="0" hidden="1">{#N/A,#N/A,FALSE,"SumD";#N/A,#N/A,FALSE,"ElecD";#N/A,#N/A,FALSE,"MechD";#N/A,#N/A,FALSE,"GeotD";#N/A,#N/A,FALSE,"PrcsD";#N/A,#N/A,FALSE,"TunnD";#N/A,#N/A,FALSE,"CivlD";#N/A,#N/A,FALSE,"NtwkD";#N/A,#N/A,FALSE,"EstgD";#N/A,#N/A,FALSE,"PEngD"}</definedName>
    <definedName name="wrn.PrintallG." localSheetId="0" hidden="1">{#N/A,#N/A,FALSE,"SumG";#N/A,#N/A,FALSE,"ElecG";#N/A,#N/A,FALSE,"MechG";#N/A,#N/A,FALSE,"GeotG";#N/A,#N/A,FALSE,"PrcsG";#N/A,#N/A,FALSE,"TunnG";#N/A,#N/A,FALSE,"CivlG";#N/A,#N/A,FALSE,"NtwkG";#N/A,#N/A,FALSE,"EstgG";#N/A,#N/A,FALSE,"PEngG"}</definedName>
    <definedName name="wrn.RDProject." localSheetId="0" hidden="1">{#N/A,#N/A,TRUE,"Prog. Overview Strategic Input";#N/A,#N/A,TRUE,"Program Overview Financials";#N/A,#N/A,TRUE,"Technology Summary Input";#N/A,#N/A,TRUE,"Mkt &amp; Sales Summary Input";#N/A,#N/A,TRUE,"Delivery Summary Input";#N/A,#N/A,TRUE,"Revenue Assump Input";#N/A,#N/A,TRUE,"Financial Summary"}</definedName>
    <definedName name="wrn.RDProject1" localSheetId="0" hidden="1">{#N/A,#N/A,TRUE,"Prog. Overview Strategic Input";#N/A,#N/A,TRUE,"Program Overview Financials";#N/A,#N/A,TRUE,"Technology Summary Input";#N/A,#N/A,TRUE,"Mkt &amp; Sales Summary Input";#N/A,#N/A,TRUE,"Delivery Summary Input";#N/A,#N/A,TRUE,"Revenue Assump Input";#N/A,#N/A,TRUE,"Financial Summary"}</definedName>
    <definedName name="wrn.Redundant._.Equipment._.Option." localSheetId="0" hidden="1">{"pumps",#N/A,FALSE,"Option"}</definedName>
    <definedName name="wrn.Relevant._.Sections." localSheetId="0" hidden="1">{#N/A,#N/A,FALSE,"Summary";#N/A,#N/A,FALSE,"Program Scheme";#N/A,#N/A,FALSE,"Assumptions";#N/A,#N/A,FALSE,"Development Budget";#N/A,#N/A,FALSE,"Timing";#N/A,#N/A,FALSE,"Development Costs &amp; Revenues";#N/A,#N/A,FALSE,"Cash Flow to Debt &amp; Equity"}</definedName>
    <definedName name="wrn.REP501."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2." localSheetId="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1" localSheetId="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3." localSheetId="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ort." localSheetId="0" hidden="1">{"a",#N/A,FALSE,"Fact Sheet";"a",#N/A,FALSE,"DCFEVA";"a",#N/A,FALSE,"Statements";"a",#N/A,FALSE,"Quarterly";"a",#N/A,FALSE,"Q Grid";"a",#N/A,FALSE,"Stockval";"a",#N/A,FALSE,"DDM"}</definedName>
    <definedName name="wrn.REPORT1." localSheetId="0" hidden="1">{"PRINTME",#N/A,FALSE,"FINAL-10"}</definedName>
    <definedName name="wrn.Residential." localSheetId="0" hidden="1">{"ECA Qtrs C",#N/A,TRUE,"ECA_Qtrs_C";"ECA Qtrs D",#N/A,TRUE,"ECA_Qtrs_D";"ECA Qtrs F",#N/A,TRUE,"ECA_Qtrs_F";"ECA Qtrs G",#N/A,TRUE,"ECA_Qtrs_G";"ECA SisterApt",#N/A,TRUE,"ECA_SisterApt";"ECA Nurses",#N/A,TRUE,"ECA_NursesHostel"}</definedName>
    <definedName name="wrn.RSA._.BS._.and._.PL." localSheetId="0" hidden="1">{"BS1",#N/A,TRUE,"RSA_FS";"BS2",#N/A,TRUE,"RSA_FS";"BS3",#N/A,TRUE,"RSA_FS"}</definedName>
    <definedName name="wrn.S." localSheetId="0" hidden="1">{#N/A,#N/A,FALSE,"2 Nolu Hak.";#N/A,#N/A,FALSE,"3 Nolu Hak.";#N/A,#N/A,FALSE,"4 Nolu Hak. ";#N/A,#N/A,FALSE,"5 Nolu Hak.";#N/A,#N/A,FALSE,"6 Nolu Hak.";#N/A,#N/A,FALSE,"7 Nolu Hak. ";#N/A,#N/A,FALSE,"8 Nolu Hak.";#N/A,#N/A,FALSE,"TESBİT";#N/A,#N/A,FALSE,"9 Nolu Hak.";#N/A,#N/A,FALSE,"10 Nolu Hak.";#N/A,#N/A,FALSE,"11 Nolu Hak.";#N/A,#N/A,FALSE,"12 Nolu Hak.";#N/A,#N/A,FALSE,"Fiyat Farkı İcm.";#N/A,#N/A,FALSE,"Demir Mik.";#N/A,#N/A,FALSE,"Demir Fiy.Farkı";#N/A,#N/A,FALSE,"Çim.Mik. ";#N/A,#N/A,FALSE,"Çim.Fiy.Farkı";#N/A,#N/A,FALSE," Akar.Mik.";#N/A,#N/A,FALSE,".Akar.Fiy.Farkı";#N/A,#N/A,FALSE,"MFFE.MİK.";#N/A,#N/A,FALSE,"Birim  miktarlar(1)";#N/A,#N/A,FALSE,"Birim  miktarlar (2)";#N/A,#N/A,FALSE,"Birim  miktarlar (3)";#N/A,#N/A,FALSE,"Birim  miktarlar (4)";#N/A,#N/A,FALSE,"Birim  miktarlar (5)";#N/A,#N/A,FALSE,"Birim  miktarlar (6)";#N/A,#N/A,FALSE,"Birim  miktarlar (7)";#N/A,#N/A,FALSE,"Birim  miktarlar (8)";#N/A,#N/A,FALSE,"Birim  miktarlar (9)";#N/A,#N/A,FALSE,"Birim  miktarlar (10)";#N/A,#N/A,FALSE,"Birim  miktarlar (11)"}</definedName>
    <definedName name="wrn.SIHHI." localSheetId="0" hidden="1">{#N/A,#N/A,FALSE,"1";#N/A,#N/A,FALSE,"sıh_iç_ihz";#N/A,#N/A,FALSE,"sıh_iç_tut";#N/A,#N/A,FALSE,"sıh_iç_er";#N/A,#N/A,FALSE,"ihz. icmal";#N/A,#N/A,FALSE,"inş_iç_ihz";#N/A,#N/A,FALSE,"inş_iç_tut";#N/A,#N/A,FALSE,"inş_iç_er";#N/A,#N/A,FALSE,"elk_iç_ihz";#N/A,#N/A,FALSE,"elk_iç_tut";#N/A,#N/A,FALSE,"elk_iç_er"}</definedName>
    <definedName name="wrn.sihhi_ic." localSheetId="0" hidden="1">{#N/A,#N/A,FALSE,"sıh_iç_ihz";#N/A,#N/A,FALSE,"sıh_iç_er";#N/A,#N/A,FALSE,"sıh_iç_tut"}</definedName>
    <definedName name="wrn.sirnak._.imalat." localSheetId="0"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wrn.Site._.Report." localSheetId="0"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WRN.ŞLKDFS" localSheetId="0" hidden="1">{#N/A,#N/A,FALSE,"kal_iç_ihz";#N/A,#N/A,FALSE,"kal_iç_er";#N/A,#N/A,FALSE,"kal_iç_tut"}</definedName>
    <definedName name="wrn.STANDARD._.RACKS." localSheetId="0" hidden="1">{"IMRAK42x8x8",#N/A,TRUE,"IMRAK 1400 42U 800X800";"IMRAK32x6x6",#N/A,TRUE,"IMRAK 1400 32U 600x600";"IMRAK42x12x8",#N/A,TRUE,"IMRAK 1400 42U 1200x800";"IMRAK15x6x4",#N/A,TRUE,"IMRAK 400 15U FRONT SECTION"}</definedName>
    <definedName name="wrn.STG._.BLDG._.ENCLOSURE." localSheetId="0" hidden="1">{"turbine",#N/A,FALSE,"Option"}</definedName>
    <definedName name="wrn.struckgi." localSheetId="0" hidden="1">{#N/A,#N/A,TRUE,"arnitower";#N/A,#N/A,TRUE,"arnigarage "}</definedName>
    <definedName name="wrn.Summary." localSheetId="0" hidden="1">{#N/A,#N/A,FALSE,"p1";#N/A,#N/A,FALSE,"Indicators 2001";#N/A,#N/A,FALSE,"p3";#N/A,#N/A,FALSE,"Indicators 2000";#N/A,#N/A,FALSE,"p5";#N/A,#N/A,FALSE,"COY TOTAL";#N/A,#N/A,FALSE,"p12";#N/A,#N/A,FALSE,"p13";#N/A,#N/A,FALSE,"p14";#N/A,#N/A,FALSE,"Abridged 2001";#N/A,#N/A,FALSE,"Abridged NEPD";#N/A,#N/A,FALSE,"Abridged 4TH AND 5TH";#N/A,#N/A,FALSE,"Abridged FIN TEAM";#N/A,#N/A,FALSE,"Abridged HO";#N/A,#N/A,FALSE,"Abridged PD";#N/A,#N/A,FALSE,"p23";#N/A,#N/A,FALSE,"p24";#N/A,#N/A,FALSE,"Profit &amp;loss";#N/A,#N/A,FALSE,"Sal analysis";#N/A,#N/A,FALSE,"P&amp;L Per Sales";#N/A,#N/A,FALSE,"sensitivities";#N/A,#N/A,FALSE,"p33";#N/A,#N/A,FALSE," Cashflow";#N/A,#N/A,FALSE,"Sheet2";#N/A,#N/A,FALSE,"p34";#N/A,#N/A,FALSE,"Bal sh";#N/A,#N/A,FALSE,"Loans"}</definedName>
    <definedName name="wrn.Summary._.Report." localSheetId="0" hidden="1">{#N/A,#N/A,FALSE,"Cover";"Summary",#N/A,FALSE,"Net Inventory Turns";"Summary",#N/A,FALSE,"LInearity";"Summary",#N/A,FALSE,"On Time Delivery";"Summary",#N/A,FALSE,"Fill Rate";"Summary",#N/A,FALSE,"Days Past Due";"Summary",#N/A,FALSE,"COPQ";"Summary",#N/A,FALSE,"Customer Returns";"Summary",#N/A,FALSE,"LWCAIR";"Summary",#N/A,FALSE,"TCIR";"Summary",#N/A,FALSE,"TDU";"Summary",#N/A,FALSE,"Supplier Defects";"Summary",#N/A,FALSE,"Supplier Delivery";"Summary",#N/A,FALSE,"OEC";"Summary",#N/A,FALSE,"MM"}</definedName>
    <definedName name="wrn.Template." localSheetId="0"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hings." localSheetId="0" hidden="1">{#N/A,#N/A,FALSE,"Bank Rec Cover Sheet";#N/A,#N/A,FALSE,"Bank Rec Details"}</definedName>
    <definedName name="wrn.totsch." localSheetId="0" hidden="1">{"offequipsch",#N/A,FALSE,"GTC_Schedule";"onconstsch",#N/A,FALSE,"GTC_Schedule";"techsch",#N/A,FALSE,"GTC_Schedule";"totsch",#N/A,FALSE,"GTC_Schedule"}</definedName>
    <definedName name="wrn.trash._.report." localSheetId="0" hidden="1">{"original view",#N/A,TRUE,"ModelConv";"trash view",#N/A,TRUE,"ModelConv"}</definedName>
    <definedName name="wrn.VALUATION." localSheetId="0" hidden="1">{#N/A,#N/A,FALSE,"Valuation Assumptions";#N/A,#N/A,FALSE,"Summary";#N/A,#N/A,FALSE,"DCF";#N/A,#N/A,FALSE,"Valuation";#N/A,#N/A,FALSE,"WACC";#N/A,#N/A,FALSE,"UBVH";#N/A,#N/A,FALSE,"Free Cash Flow"}</definedName>
    <definedName name="wrn.Value." localSheetId="0" hidden="1">{#N/A,#N/A,FALSE,"Cashflow Analysis";#N/A,#N/A,FALSE,"Sensitivity Analysis";#N/A,#N/A,FALSE,"PV";#N/A,#N/A,FALSE,"Pro Forma"}</definedName>
    <definedName name="wrn.Warrington._.Widnes._.QS._.Costs." localSheetId="0" hidden="1">{#N/A,#N/A,TRUE,"Cover";#N/A,#N/A,TRUE,"Conts";#N/A,#N/A,TRUE,"VOS";#N/A,#N/A,TRUE,"Warrington";#N/A,#N/A,TRUE,"Widnes"}</definedName>
    <definedName name="wrn.WHOUSE._.CT." localSheetId="0" hidden="1">{"WESTINGHOUSE",#N/A,FALSE,"Option"}</definedName>
    <definedName name="wrn.yağmursu_şebeke." localSheetId="0" hidden="1">{#N/A,#N/A,FALSE,"YAGSU_HAT_ICMAL";#N/A,#N/A,FALSE,"YAGMUR_236 (1)";#N/A,#N/A,FALSE,"YAGMUR_236 (2)";#N/A,#N/A,FALSE,"YAGMUR_238 (1)";#N/A,#N/A,FALSE,"YAGMUR_238 (2)";#N/A,#N/A,FALSE,"YAGMUR_244 (1)";#N/A,#N/A,FALSE,"YAGMUR_244 (2)";#N/A,#N/A,FALSE,"YAGMUR_245 (1)";#N/A,#N/A,FALSE,"YAGMUR_245 (2)";#N/A,#N/A,FALSE,"YAGMUR_246 (1)";#N/A,#N/A,FALSE,"YAGMUR_246 (2)"}</definedName>
    <definedName name="wrn.YAZ1." localSheetId="0" hidden="1">{#VALUE!,#N/A,FALSE,0;#N/A,#N/A,FALSE,0;#N/A,#N/A,FALSE,0;#N/A,#N/A,FALSE,0;#N/A,#N/A,FALSE,0;#N/A,#N/A,FALSE,0;#N/A,#N/A,FALSE,0;#N/A,#N/A,FALSE,0;#N/A,#N/A,FALSE,0;#N/A,#N/A,FALSE,0;#N/A,#N/A,FALSE,0;#N/A,#N/A,FALSE,0;#N/A,#N/A,FALSE,0;#N/A,#N/A,FALSE,0;#N/A,#N/A,FALSE,0;#N/A,#N/A,FALSE,0;#N/A,#N/A,FALSE,0;#N/A,#N/A,FALSE,0}</definedName>
    <definedName name="wrn.YAZICI." localSheetId="0" hidden="1">{#VALUE!,#N/A,FALSE,0;#N/A,#N/A,FALSE,0;#N/A,#N/A,FALSE,0;#N/A,#N/A,FALSE,0;#N/A,#N/A,FALSE,0;#N/A,#N/A,FALSE,0;#N/A,#N/A,FALSE,0;#N/A,#N/A,FALSE,0;#N/A,#N/A,FALSE,0;#N/A,#N/A,FALSE,0;#N/A,#N/A,FALSE,0;#N/A,#N/A,FALSE,0;#N/A,#N/A,FALSE,0;#N/A,#N/A,FALSE,0;#N/A,#N/A,FALSE,0;#N/A,#N/A,FALSE,0;#N/A,#N/A,FALSE,0;#N/A,#N/A,FALSE,0;#N/A,#N/A,FALSE,0;#N/A,#N/A,FALSE,0}</definedName>
    <definedName name="wrn.Баланс." localSheetId="0" hidden="1">{#N/A,#N/A,FALSE,"БАЛАНС"}</definedName>
    <definedName name="wrn.ку." localSheetId="0" hidden="1">{#N/A,#N/A,TRUE,"Лист2"}</definedName>
    <definedName name="wrn.Общая._.спецификация." localSheetId="0"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Отчет." localSheetId="0" hidden="1">{#N/A,#N/A,TRUE,"Лист3"}</definedName>
    <definedName name="wrn.отчет.xeh" localSheetId="0" hidden="1">{#N/A,#N/A,TRUE,"Лист3"}</definedName>
    <definedName name="wrn.пар." localSheetId="0" hidden="1">{#N/A,#N/A,FALSE,"передел"}</definedName>
    <definedName name="wrn.Платежная._.ведомость." localSheetId="0" hidden="1">{#N/A,#N/A,TRUE,"март";#N/A,#N/A,TRUE,"май"}</definedName>
    <definedName name="wrn.справка._.для._.Отдела._.МС." localSheetId="0" hidden="1">{#VALUE!,#N/A,TRUE,0}</definedName>
    <definedName name="wrn.신규dep._.full._.set." localSheetId="0" hidden="1">{#N/A,#N/A,FALSE,"신규dep";#N/A,#N/A,FALSE,"신규dep-금형상각후";#N/A,#N/A,FALSE,"신규dep-연구비상각후";#N/A,#N/A,FALSE,"신규dep-기계,공구상각후"}</definedName>
    <definedName name="wrn.전부인쇄." localSheetId="0" hidden="1">{#N/A,#N/A,FALSE,"단축1";#N/A,#N/A,FALSE,"단축2";#N/A,#N/A,FALSE,"단축3";#N/A,#N/A,FALSE,"장축";#N/A,#N/A,FALSE,"4WD"}</definedName>
    <definedName name="WS"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wtre" localSheetId="0" hidden="1">{#N/A,#N/A,FALSE,"Aging Summary";#N/A,#N/A,FALSE,"Ratio Analysis";#N/A,#N/A,FALSE,"Test 120 Day Accts";#N/A,#N/A,FALSE,"Tickmarks"}</definedName>
    <definedName name="wvu.daily._.update._.global._.sheet." localSheetId="0" hidden="1">{TRUE,TRUE,-1.25,-15.5,456.75,276.75,FALSE,FALSE,TRUE,TRUE,0,1,2,1,21,1,4,4,TRUE,TRUE,3,TRUE,1,TRUE,100,"Swvu.daily._.update._.global._.sheet.","ACwvu.daily._.update._.global._.sheet.",#N/A,FALSE,FALSE,0.393700787401575,0.393700787401575,0.984251968503937,0.984251968503937,1,"&amp;CUTILITIES : KEY DATA
&amp;A&amp;R&amp;D","&amp;LNB : Lyonnaise, Viag estimates based upon TED&amp;CPage &amp;P&amp;REuropean Yields are Gross",TRUE,FALSE,FALSE,FALSE,1,#N/A,1,1,FALSE,FALSE,#N/A,#N/A,FALSE,FALSE,FALSE,9,65532,65532,FALSE,FALSE,TRUE,TRUE,TRUE}</definedName>
    <definedName name="wvu.daily._.update._.summary." localSheetId="0" hidden="1">{TRUE,TRUE,-1.25,-15.5,456.75,276.75,FALSE,FALSE,TRUE,TRUE,0,1,2,1,5,1,4,4,TRUE,TRUE,3,TRUE,1,TRUE,100,"Swvu.daily._.update._.summary.","ACwvu.daily._.update._.summary.",#N/A,FALSE,FALSE,0.393700787401575,0.393700787401575,0.984251968503937,0.984251968503937,2,"&amp;C&amp;A&amp;R&amp;D","&amp;LNB : Lyonnaise, Viag estimates based upon TED&amp;CPage &amp;P&amp;REuropean Yields are Gross",TRUE,FALSE,FALSE,FALSE,1,#N/A,1,1,"=R1C1:R37C16",FALSE,#N/A,#N/A,FALSE,FALSE,FALSE,9,65532,65532,FALSE,FALSE,TRUE,TRUE,TRUE}</definedName>
    <definedName name="ww" localSheetId="0" hidden="1">{#N/A,#N/A,FALSE,"SUBS";#N/A,#N/A,FALSE,"SUPERS";#N/A,#N/A,FALSE,"FINISHES";#N/A,#N/A,FALSE,"FITTINGS";#N/A,#N/A,FALSE,"SERVICES";#N/A,#N/A,FALSE,"SITEWORKS"}</definedName>
    <definedName name="www" localSheetId="0"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wwww" localSheetId="0" hidden="1">{"'Sheet1'!$A$1:$X$25"}</definedName>
    <definedName name="WX" localSheetId="0"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X" localSheetId="0" hidden="1">{#N/A,#N/A,FALSE,"SumD";#N/A,#N/A,FALSE,"ElecD";#N/A,#N/A,FALSE,"MechD";#N/A,#N/A,FALSE,"GeotD";#N/A,#N/A,FALSE,"PrcsD";#N/A,#N/A,FALSE,"TunnD";#N/A,#N/A,FALSE,"CivlD";#N/A,#N/A,FALSE,"NtwkD";#N/A,#N/A,FALSE,"EstgD";#N/A,#N/A,FALSE,"PEngD"}</definedName>
    <definedName name="xc" localSheetId="0" hidden="1">{#N/A,#N/A,FALSE,"SumD";#N/A,#N/A,FALSE,"ElecD";#N/A,#N/A,FALSE,"MechD";#N/A,#N/A,FALSE,"GeotD";#N/A,#N/A,FALSE,"PrcsD";#N/A,#N/A,FALSE,"TunnD";#N/A,#N/A,FALSE,"CivlD";#N/A,#N/A,FALSE,"NtwkD";#N/A,#N/A,FALSE,"EstgD";#N/A,#N/A,FALSE,"PEngD"}</definedName>
    <definedName name="xd" localSheetId="0"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xls" localSheetId="0" hidden="1">{#N/A,#N/A,FALSE,"SumD";#N/A,#N/A,FALSE,"ElecD";#N/A,#N/A,FALSE,"MechD";#N/A,#N/A,FALSE,"GeotD";#N/A,#N/A,FALSE,"PrcsD";#N/A,#N/A,FALSE,"TunnD";#N/A,#N/A,FALSE,"CivlD";#N/A,#N/A,FALSE,"NtwkD";#N/A,#N/A,FALSE,"EstgD";#N/A,#N/A,FALSE,"PEngD"}</definedName>
    <definedName name="xls." localSheetId="0" hidden="1">{"'Break down'!$A$4"}</definedName>
    <definedName name="XQ"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XR"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XT" localSheetId="0"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xv" localSheetId="0" hidden="1">{"konoplin - Личное представление",#N/A,TRUE,"ФинПлан_1кв";"konoplin - Личное представление",#N/A,TRUE,"ФинПлан_2кв"}</definedName>
    <definedName name="xx" localSheetId="0" hidden="1">{"Output-Min",#N/A,FALSE,"Output"}</definedName>
    <definedName name="xxxaa" localSheetId="0" hidden="1">{"Inflation-BaseYear",#N/A,FALSE,"Inputs"}</definedName>
    <definedName name="xxxxx" localSheetId="0" hidden="1">{"Output%",#N/A,FALSE,"Output"}</definedName>
    <definedName name="XY"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xyz" localSheetId="0"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YAM" localSheetId="0">([0]!_yf2/[0]!_yf3)*[0]!_yf1</definedName>
    <definedName name="yapiimar" localSheetId="0" hidden="1">{#N/A,#N/A,FALSE,"ihz. icmal";#N/A,#N/A,FALSE,"avans";#N/A,#N/A,FALSE,"mal_FF_icm";#N/A,#N/A,FALSE,"fat_ihz";#N/A,#N/A,FALSE,"söz_fiy_fark";#N/A,#N/A,FALSE,"kap2"}</definedName>
    <definedName name="yat" localSheetId="0" hidden="1">{#N/A,#N/A,FALSE,"Aging Summary";#N/A,#N/A,FALSE,"Ratio Analysis";#N/A,#N/A,FALSE,"Test 120 Day Accts";#N/A,#N/A,FALSE,"Tickmarks"}</definedName>
    <definedName name="Yeni" localSheetId="0" hidden="1">{#N/A,#N/A,FALSE,"Birim  miktarlar(1)";#N/A,#N/A,FALSE,"Birim  miktarlar (2)";#N/A,#N/A,FALSE,"Birim  miktarlar (3)";#N/A,#N/A,FALSE,"Birim  miktarlar (4)";#N/A,#N/A,FALSE,"Birim  miktarlar (5)";#N/A,#N/A,FALSE,"Birim  miktarlar (6)";#N/A,#N/A,FALSE,"Birim  miktarlar (7)";#N/A,#N/A,FALSE,"Birim  miktarlar (8)";#N/A,#N/A,FALSE,"Birim  miktarlar (9)";#N/A,#N/A,FALSE,"Birim  miktarlar (10)"}</definedName>
    <definedName name="YETYTY" localSheetId="0" hidden="1">{#VALUE!,#N/A,FALSE,0;#N/A,#N/A,FALSE,0;#N/A,#N/A,FALSE,0;#N/A,#N/A,FALSE,0;#N/A,#N/A,FALSE,0;#N/A,#N/A,FALSE,0;#N/A,#N/A,FALSE,0;#N/A,#N/A,FALSE,0;#N/A,#N/A,FALSE,0;#N/A,#N/A,FALSE,0;#N/A,#N/A,FALSE,0;#N/A,#N/A,FALSE,0}</definedName>
    <definedName name="yhn" localSheetId="0" hidden="1">{"taşkınsuyu1fiyat",#N/A,FALSE,"tsfiyat"}</definedName>
    <definedName name="yıu" localSheetId="0" hidden="1">{#N/A,#N/A,FALSE,"imalat_kesif";#N/A,#N/A,FALSE,"imalat_seviye";#N/A,#N/A,FALSE,"141";#N/A,#N/A,FALSE,"142";#N/A,#N/A,FALSE,"143";#N/A,#N/A,FALSE,"144";#N/A,#N/A,FALSE,"145";#N/A,#N/A,FALSE,"146";#N/A,#N/A,FALSE,"147";#N/A,#N/A,FALSE,"148";#N/A,#N/A,FALSE,"149"}</definedName>
    <definedName name="YRE" localSheetId="0" hidden="1">{#N/A,#N/A,TRUE,"Prog. Overview Strategic Input";#N/A,#N/A,TRUE,"Program Overview Financials";#N/A,#N/A,TRUE,"Technology Summary Input";#N/A,#N/A,TRUE,"Mkt &amp; Sales Summary Input";#N/A,#N/A,TRUE,"Delivery Summary Input";#N/A,#N/A,TRUE,"Revenue Assump Input";#N/A,#N/A,TRUE,"Financial Summary"}</definedName>
    <definedName name="YRWS" localSheetId="0" hidden="1">{#N/A,#N/A,TRUE,"Prog. Overview Strategic Input";#N/A,#N/A,TRUE,"Program Overview Financials";#N/A,#N/A,TRUE,"Technology Summary Input";#N/A,#N/A,TRUE,"Mkt &amp; Sales Summary Input";#N/A,#N/A,TRUE,"Delivery Summary Input";#N/A,#N/A,TRUE,"Revenue Assump Input";#N/A,#N/A,TRUE,"Financial Summary"}</definedName>
    <definedName name="yu" localSheetId="0"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yui" localSheetId="0" hidden="1">{#N/A,#N/A,TRUE,"COVER";#N/A,#N/A,TRUE,"DETAILS";#N/A,#N/A,TRUE,"SUMMARY";#N/A,#N/A,TRUE,"EXP MON";#N/A,#N/A,TRUE,"APPENDIX A";#N/A,#N/A,TRUE,"APPENDIX B";#N/A,#N/A,TRUE,"APPENDIX C";#N/A,#N/A,TRUE,"APPENDIX D";#N/A,#N/A,TRUE,"APPENDIX E";#N/A,#N/A,TRUE,"APPENDIX F";#N/A,#N/A,TRUE,"APPENDIX G"}</definedName>
    <definedName name="yuı" localSheetId="0" hidden="1">{#N/A,#N/A,FALSE,"avans";#N/A,#N/A,FALSE,"teminat_mektubu";#N/A,#N/A,FALSE,"ihz. icmal";#N/A,#N/A,FALSE,"söz_fiy_fark";#N/A,#N/A,FALSE,"kap2";#N/A,#N/A,FALSE,"mal_FF_icm";#N/A,#N/A,FALSE,"kap1"}</definedName>
    <definedName name="yuıı" localSheetId="0" hidden="1">{#N/A,#N/A,FALSE,"kal_iç_ihz";#N/A,#N/A,FALSE,"kal_iç_er";#N/A,#N/A,FALSE,"kal_iç_tut"}</definedName>
    <definedName name="yuıu" localSheetId="0" hidden="1">{#N/A,#N/A,FALSE,"BİRİKİMLİ SATIŞLAR";#N/A,#N/A,FALSE,"BİRİKİMLİ MALİYET";#N/A,#N/A,FALSE,"ERYAMAN B2 TABLOSU";#N/A,#N/A,FALSE,"ERYAMAN B4 TABLOSU";#N/A,#N/A,FALSE,"ÇAYYOLU";#N/A,#N/A,FALSE,"ESBANK ";#N/A,#N/A,FALSE,"İÇERENKÖY 2.KISIM";#N/A,#N/A,FALSE,"ÇİFTEHAVUZ";#N/A,#N/A,FALSE,"HASTAHANE TABLOSU";#N/A,#N/A,FALSE,"RUSYA TABLOSU";#N/A,#N/A,FALSE,"İÇERENKÖY TABLOSU";#N/A,#N/A,FALSE,"ATATÜRK TABLOSU";#N/A,#N/A,FALSE,"KONSOLİDE TABLO";#N/A,#N/A,FALSE,"GEL-GİDER KARŞILAŞTIRMASI";#N/A,#N/A,FALSE,"BIRIKIMLI- NAKIT";#N/A,#N/A,FALSE,"AYLIK NAKİT";#N/A,#N/A,FALSE,"ÜCRETLER";#N/A,#N/A,FALSE,"ŞANTİYELER DETAY TABLOLARI";#N/A,#N/A,FALSE,"MALİ TABLOLAR";#N/A,#N/A,FALSE,"PERFORMANS TAB.";#N/A,#N/A,FALSE,"KARŞILAŞTIRMALI DEĞERLENDİRME";#N/A,#N/A,FALSE,"YILLARA YAYGI DEĞER.";#N/A,#N/A,FALSE,"YILLIK DEĞERLENDİRME";#N/A,#N/A,FALSE,"NAKİT AKIM TABLOSU";#N/A,#N/A,FALSE,"ATATÜRK";#N/A,#N/A,FALSE,"ERYAMAN";#N/A,#N/A,FALSE,"İÇERENKÖY";#N/A,#N/A,FALSE,"HAYDARPAŞA";#N/A,#N/A,FALSE,"YILLIK DEĞERLENDİRME";#N/A,#N/A,FALSE,"NAKİT GİRİŞ- ÇIKIŞ";#N/A,#N/A,FALSE,"GENEL YÖNETİM GİDERLERİ (2)";#N/A,#N/A,FALSE,"SATIŞLAR"}</definedName>
    <definedName name="yutyuyuıyu" localSheetId="0" hidden="1">{#VALUE!,#N/A,FALSE,0;#N/A,#N/A,FALSE,0;#N/A,#N/A,FALSE,0;#N/A,#N/A,FALSE,0;#N/A,#N/A,FALSE,0;#N/A,#N/A,FALSE,0;#N/A,#N/A,FALSE,0;#N/A,#N/A,FALSE,0;#N/A,#N/A,FALSE,0;#N/A,#N/A,FALSE,0;#N/A,#N/A,FALSE,0;#N/A,#N/A,FALSE,0}</definedName>
    <definedName name="yuu" localSheetId="0" hidden="1">{#N/A,#N/A,FALSE,"kal_iç_ihz";#N/A,#N/A,FALSE,"kal_iç_er";#N/A,#N/A,FALSE,"kal_iç_tut"}</definedName>
    <definedName name="yuuıı" localSheetId="0" hidden="1">{#N/A,#N/A,FALSE,"kal_iç_ihz";#N/A,#N/A,FALSE,"kal_iç_er";#N/A,#N/A,FALSE,"kal_iç_tut"}</definedName>
    <definedName name="yuuy" localSheetId="0" hidden="1">{#N/A,#N/A,FALSE,"maff_h1";#N/A,#N/A,FALSE,"maff_h2";#N/A,#N/A,FALSE,"maff_h3";#N/A,#N/A,FALSE,"maff_h4";#N/A,#N/A,FALSE,"maff_h5";#N/A,#N/A,FALSE,"maff_h6";#N/A,#N/A,FALSE,"maff_h7"}</definedName>
    <definedName name="yy" localSheetId="0" hidden="1">{#N/A,#N/A,TRUE,"TOC";#N/A,#N/A,TRUE,"summ";#N/A,#N/A,TRUE,"Ownership";#N/A,#N/A,TRUE,"FCF";#N/A,#N/A,TRUE,"FCFcorr";#N/A,#N/A,TRUE,"calculat (2)";#N/A,#N/A,TRUE,"calculat-trans";#N/A,#N/A,TRUE,"P&amp;L";#N/A,#N/A,TRUE,"CSP&amp;L";#N/A,#N/A,TRUE,"BS_EC";#N/A,#N/A,TRUE,"CSBS_EC";#N/A,#N/A,TRUE,"Ratios (2)";#N/A,#N/A,TRUE,"summary";#N/A,#N/A,TRUE,"sales";#N/A,#N/A,TRUE,"Capex";#N/A,#N/A,TRUE,"detail (2)";#N/A,#N/A,TRUE,"Loans";#N/A,#N/A,TRUE,"wacc";#N/A,#N/A,TRUE,"R(f)POL";#N/A,#N/A,TRUE,"contr";#N/A,#N/A,TRUE,"P&amp;Lcorr";#N/A,#N/A,TRUE,"CSP&amp;Lcorr";#N/A,#N/A,TRUE,"BScorr";#N/A,#N/A,TRUE,"CSBScorr";#N/A,#N/A,TRUE,"Cashflowcorr";#N/A,#N/A,TRUE,"Ratios-forecastcorr";#N/A,#N/A,TRUE,"salescorr";#N/A,#N/A,TRUE,"detail (2)corr";#N/A,#N/A,TRUE,"Capexcorr";#N/A,#N/A,TRUE,"fixed assetscorr";#N/A,#N/A,TRUE,"WCcorr";#N/A,#N/A,TRUE,"Debtcorr";#N/A,#N/A,TRUE,"wacccorr";#N/A,#N/A,TRUE,"GLC market";#N/A,#N/A,TRUE,"Ratios_GLC (2)";#N/A,#N/A,TRUE,"GLCPL";#N/A,#N/A,TRUE,"GLC_BS";#N/A,#N/A,TRUE,"Trans";#N/A,#N/A,TRUE,"fin_stat"}</definedName>
    <definedName name="yyu" localSheetId="0" hidden="1">{#N/A,#N/A,FALSE,"maff_h1";#N/A,#N/A,FALSE,"maff_h2";#N/A,#N/A,FALSE,"maff_h3";#N/A,#N/A,FALSE,"maff_h4";#N/A,#N/A,FALSE,"maff_h5";#N/A,#N/A,FALSE,"maff_h6";#N/A,#N/A,FALSE,"maff_h7"}</definedName>
    <definedName name="yyuı" localSheetId="0" hidden="1">{#N/A,#N/A,FALSE,"95 YILI SAT-MAL";#N/A,#N/A,FALSE,"1995 CIRO";#N/A,#N/A,FALSE,"1994-1995 ÜRETİM KARŞ.";#N/A,#N/A,FALSE,"NAK.XLS";#N/A,#N/A,FALSE,"1995 NAKITBAKIYE";#N/A,#N/A,FALSE,"AYLIK ÜRETİM";#N/A,#N/A,FALSE,"AYLIK MALİYET";#N/A,#N/A,FALSE,"AYLIK M2";#N/A,#N/A,FALSE,"AYLIK ADAMSAAT";#N/A,#N/A,FALSE,"ÜRETİM";#N/A,#N/A,FALSE,"ÜRETİM MALİYETİ";#N/A,#N/A,FALSE,"M2 İMALAT";#N/A,#N/A,FALSE,"ADAM-SAAT TABLOSU";#N/A,#N/A,FALSE,"KREDİ TL"}</definedName>
    <definedName name="z" localSheetId="0"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zkm"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zsd" localSheetId="0" hidden="1">{#N/A,#N/A,FALSE,"Aging Summary";#N/A,#N/A,FALSE,"Ratio Analysis";#N/A,#N/A,FALSE,"Test 120 Day Accts";#N/A,#N/A,FALSE,"Tickmarks"}</definedName>
    <definedName name="zse" localSheetId="0" hidden="1">{#N/A,#N/A,FALSE,"SumG";#N/A,#N/A,FALSE,"ElecG";#N/A,#N/A,FALSE,"MechG";#N/A,#N/A,FALSE,"GeotG";#N/A,#N/A,FALSE,"PrcsG";#N/A,#N/A,FALSE,"TunnG";#N/A,#N/A,FALSE,"CivlG";#N/A,#N/A,FALSE,"NtwkG";#N/A,#N/A,FALSE,"EstgG";#N/A,#N/A,FALSE,"PEngG"}</definedName>
    <definedName name="ZX" localSheetId="0"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zxc" localSheetId="0"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zxczxczxc" localSheetId="0" hidden="1">{#N/A,#N/A,TRUE,"Cover";#N/A,#N/A,TRUE,"Conts";#N/A,#N/A,TRUE,"VOS";#N/A,#N/A,TRUE,"Warrington";#N/A,#N/A,TRUE,"Widnes"}</definedName>
    <definedName name="zz" localSheetId="0" hidden="1">{#N/A,#N/A,FALSE,"SumD";#N/A,#N/A,FALSE,"ElecD";#N/A,#N/A,FALSE,"MechD";#N/A,#N/A,FALSE,"GeotD";#N/A,#N/A,FALSE,"PrcsD";#N/A,#N/A,FALSE,"TunnD";#N/A,#N/A,FALSE,"CivlD";#N/A,#N/A,FALSE,"NtwkD";#N/A,#N/A,FALSE,"EstgD";#N/A,#N/A,FALSE,"PEngD"}</definedName>
    <definedName name="zzz" localSheetId="0" hidden="1">{#N/A,#N/A,TRUE,"COVER";#N/A,#N/A,TRUE,"DETAILS";#N/A,#N/A,TRUE,"SUMMARY";#N/A,#N/A,TRUE,"EXP MON";#N/A,#N/A,TRUE,"APPENDIX A";#N/A,#N/A,TRUE,"APPENDIX B";#N/A,#N/A,TRUE,"APPENDIX C";#N/A,#N/A,TRUE,"APPENDIX D";#N/A,#N/A,TRUE,"APPENDIX E";#N/A,#N/A,TRUE,"APPENDIX F";#N/A,#N/A,TRUE,"APPENDIX G"}</definedName>
    <definedName name="zzzzzz" localSheetId="0" hidden="1">{#N/A,#N/A,TRUE,"COVER";#N/A,#N/A,TRUE,"DETAILS";#N/A,#N/A,TRUE,"SUMMARY";#N/A,#N/A,TRUE,"EXP MON";#N/A,#N/A,TRUE,"APPENDIX A";#N/A,#N/A,TRUE,"APPENDIX B";#N/A,#N/A,TRUE,"APPENDIX C";#N/A,#N/A,TRUE,"APPENDIX D";#N/A,#N/A,TRUE,"APPENDIX E";#N/A,#N/A,TRUE,"APPENDIX F";#N/A,#N/A,TRUE,"APPENDIX G"}</definedName>
    <definedName name="а" localSheetId="0" hidden="1">{"'РП (2)'!$A$5:$S$150"}</definedName>
    <definedName name="ааа" localSheetId="0" hidden="1">{#N/A,#N/A,FALSE,"Aging Summary";#N/A,#N/A,FALSE,"Ratio Analysis";#N/A,#N/A,FALSE,"Test 120 Day Accts";#N/A,#N/A,FALSE,"Tickmarks"}</definedName>
    <definedName name="аааа" localSheetId="0" hidden="1">{#N/A,#N/A,FALSE,"Aging Summary";#N/A,#N/A,FALSE,"Ratio Analysis";#N/A,#N/A,FALSE,"Test 120 Day Accts";#N/A,#N/A,FALSE,"Tickmarks"}</definedName>
    <definedName name="ааааа" localSheetId="0" hidden="1">{"'РП (2)'!$A$5:$S$150"}</definedName>
    <definedName name="ааааа2" localSheetId="0" hidden="1">{#N/A,#N/A,TRUE,"Буржуям"}</definedName>
    <definedName name="аааааааааааааааааааааа" localSheetId="0" hidden="1">{"'РП (2)'!$A$5:$S$150"}</definedName>
    <definedName name="аааааааааааааааввввввввввввв" localSheetId="0" hidden="1">{"'РП (2)'!$A$5:$S$150"}</definedName>
    <definedName name="абакан" localSheetId="0" hidden="1">{"'РП (2)'!$A$5:$S$150"}</definedName>
    <definedName name="авпавпа" localSheetId="0" hidden="1">{"'РП (2)'!$A$5:$S$150"}</definedName>
    <definedName name="аврваыр" localSheetId="0" hidden="1">{"glcbs",#N/A,FALSE,"GLCBS";"glccsbs",#N/A,FALSE,"GLCCSBS";"glcis",#N/A,FALSE,"GLCIS";"glccsis",#N/A,FALSE,"GLCCSIS";"glcrat1",#N/A,FALSE,"GLC-ratios1"}</definedName>
    <definedName name="аепшл" localSheetId="0" hidden="1">{#N/A,#N/A,FALSE,"передел"}</definedName>
    <definedName name="аж" localSheetId="0" hidden="1">{"'РП (2)'!$A$5:$S$150"}</definedName>
    <definedName name="алормж" localSheetId="0" hidden="1">{"'РП (2)'!$A$5:$S$150"}</definedName>
    <definedName name="ан" localSheetId="0" hidden="1">{"'РП (2)'!$A$5:$S$150"}</definedName>
    <definedName name="анн2" localSheetId="0" hidden="1">{"original view",#N/A,TRUE,"ModelConv";"trash view",#N/A,TRUE,"ModelConv"}</definedName>
    <definedName name="ап" localSheetId="0" hidden="1">{"'РП (2)'!$A$5:$S$150"}</definedName>
    <definedName name="апрель_" localSheetId="0" hidden="1">{"'РП (2)'!$A$5:$S$150"}</definedName>
    <definedName name="ар" localSheetId="0" hidden="1">{"'РП (2)'!$A$5:$S$150"}</definedName>
    <definedName name="ар_ставка_офис" localSheetId="0" hidden="1">{"Inflation-BaseYear",#N/A,FALSE,"Inputs"}</definedName>
    <definedName name="арарарарра" localSheetId="0" hidden="1">{"'РП (2)'!$A$5:$S$150"}</definedName>
    <definedName name="арложлд" localSheetId="0" hidden="1">{"'РП (2)'!$A$5:$S$150"}</definedName>
    <definedName name="аррап" localSheetId="0" hidden="1">{#N/A,#N/A,FALSE,"Aging Summary";#N/A,#N/A,FALSE,"Ratio Analysis";#N/A,#N/A,FALSE,"Test 120 Day Accts";#N/A,#N/A,FALSE,"Tickmarks"}</definedName>
    <definedName name="арыщдр" localSheetId="0" hidden="1">{"'РП (2)'!$A$5:$S$150"}</definedName>
    <definedName name="АЫВАС" localSheetId="0" hidden="1">{#N/A,#N/A,TRUE,"Engineering Dept";#N/A,#N/A,TRUE,"Sales Dept";#N/A,#N/A,TRUE,"Marketing Dept";#N/A,#N/A,TRUE,"Admin Dept"}</definedName>
    <definedName name="б" localSheetId="0" hidden="1">{#N/A,#N/A,FALSE,"Aging Summary";#N/A,#N/A,FALSE,"Ratio Analysis";#N/A,#N/A,FALSE,"Test 120 Day Accts";#N/A,#N/A,FALSE,"Tickmarks"}</definedName>
    <definedName name="бб" localSheetId="0" hidden="1">{"'РП (2)'!$A$5:$S$150"}</definedName>
    <definedName name="ббб" localSheetId="0" hidden="1">{"'РП (2)'!$A$5:$S$150"}</definedName>
    <definedName name="бббб" localSheetId="0" hidden="1">{"'РП (2)'!$A$5:$S$150"}</definedName>
    <definedName name="ббббб" localSheetId="0" hidden="1">{"'РП (2)'!$A$5:$S$150"}</definedName>
    <definedName name="бббббб" localSheetId="0" hidden="1">{"'РП (2)'!$A$5:$S$150"}</definedName>
    <definedName name="бббббббб" localSheetId="0" hidden="1">{"'РП (2)'!$A$5:$S$150"}</definedName>
    <definedName name="ббббббббббббб" localSheetId="0" hidden="1">{"'РП (2)'!$A$5:$S$150"}</definedName>
    <definedName name="ббббббббббббббб" localSheetId="0" hidden="1">{"'РП (2)'!$A$5:$S$150"}</definedName>
    <definedName name="ббббббббббббббббббб" localSheetId="0" hidden="1">{"'РП (2)'!$A$5:$S$150"}</definedName>
    <definedName name="бббббббююю" localSheetId="0" hidden="1">{"'РП (2)'!$A$5:$S$150"}</definedName>
    <definedName name="бдолпи" localSheetId="0" hidden="1">{"'РП (2)'!$A$5:$S$150"}</definedName>
    <definedName name="бдр" localSheetId="0" hidden="1">{"'РП (2)'!$A$5:$S$150"}</definedName>
    <definedName name="бдс_завод" localSheetId="0" hidden="1">{"'РП (2)'!$A$5:$S$150"}</definedName>
    <definedName name="бер" localSheetId="0" hidden="1">{"'РП (2)'!$A$5:$S$150"}</definedName>
    <definedName name="береза" localSheetId="0" hidden="1">{"'РП (2)'!$A$5:$S$150"}</definedName>
    <definedName name="Бор" localSheetId="0" hidden="1">{"'РП (2)'!$A$5:$S$150"}</definedName>
    <definedName name="Бородино" localSheetId="0" hidden="1">{"'РП (2)'!$A$5:$S$150"}</definedName>
    <definedName name="бртрвпауфц4" localSheetId="0" hidden="1">{"'РП (2)'!$A$5:$S$150"}</definedName>
    <definedName name="БТ" localSheetId="0" hidden="1">{"'РП (2)'!$A$5:$S$150"}</definedName>
    <definedName name="бьтимсч" localSheetId="0" hidden="1">{"'РП (2)'!$A$5:$S$150"}</definedName>
    <definedName name="бьторп" localSheetId="0" hidden="1">{"'РП (2)'!$A$5:$S$150"}</definedName>
    <definedName name="бю." localSheetId="0" hidden="1">{"'РП (2)'!$A$5:$S$150"}</definedName>
    <definedName name="бюджет" localSheetId="0" hidden="1">{"'РП (2)'!$A$5:$S$150"}</definedName>
    <definedName name="Бюджет1" localSheetId="0" hidden="1">{"'РП (2)'!$A$5:$S$150"}</definedName>
    <definedName name="Бюджет2" localSheetId="0" hidden="1">{"'РП (2)'!$A$5:$S$150"}</definedName>
    <definedName name="бюджетик" localSheetId="0" hidden="1">{"'РП (2)'!$A$5:$S$150"}</definedName>
    <definedName name="вадло" localSheetId="0" hidden="1">{"'РП (2)'!$A$5:$S$150"}</definedName>
    <definedName name="вапвапва" localSheetId="0" hidden="1">{"'РП (2)'!$A$5:$S$150"}</definedName>
    <definedName name="Вариант3" localSheetId="0" hidden="1">{"'РП (2)'!$A$5:$S$150"}</definedName>
    <definedName name="ваф" localSheetId="0" hidden="1">{"'РП (2)'!$A$5:$S$150"}</definedName>
    <definedName name="вв" localSheetId="0" hidden="1">{#N/A,#N/A,FALSE,"Aging Summary";#N/A,#N/A,FALSE,"Ratio Analysis";#N/A,#N/A,FALSE,"Test 120 Day Accts";#N/A,#N/A,FALSE,"Tickmarks"}</definedName>
    <definedName name="вва" localSheetId="0" hidden="1">{#N/A,#N/A,FALSE,"Aging Summary";#N/A,#N/A,FALSE,"Ratio Analysis";#N/A,#N/A,FALSE,"Test 120 Day Accts";#N/A,#N/A,FALSE,"Tickmarks"}</definedName>
    <definedName name="вввввввв" localSheetId="0"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вввввввввввввввввввв" localSheetId="0" hidden="1">{"'РП (2)'!$A$5:$S$150"}</definedName>
    <definedName name="вера" localSheetId="0" hidden="1">{"'РП (2)'!$A$5:$S$150"}</definedName>
    <definedName name="вла" localSheetId="0" hidden="1">{#N/A,#N/A,FALSE,"Aging Summary";#N/A,#N/A,FALSE,"Ratio Analysis";#N/A,#N/A,FALSE,"Test 120 Day Accts";#N/A,#N/A,FALSE,"Tickmarks"}</definedName>
    <definedName name="вс" localSheetId="0" hidden="1">{#N/A,#N/A,FALSE,"Aging Summary";#N/A,#N/A,FALSE,"Ratio Analysis";#N/A,#N/A,FALSE,"Test 120 Day Accts";#N/A,#N/A,FALSE,"Tickmarks"}</definedName>
    <definedName name="ВЫапвап" localSheetId="0" hidden="1">{"'РП (2)'!$A$5:$S$150"}</definedName>
    <definedName name="г" localSheetId="0" hidden="1">{"'РП (2)'!$A$5:$S$150"}</definedName>
    <definedName name="гггг" localSheetId="0" hidden="1">{"'РП (2)'!$A$5:$S$150"}</definedName>
    <definedName name="гггггггггггггггг" localSheetId="0" hidden="1">{"'РП (2)'!$A$5:$S$150"}</definedName>
    <definedName name="ГМНУ" localSheetId="0" hidden="1">{"'РП (2)'!$A$5:$S$150"}</definedName>
    <definedName name="гн" localSheetId="0" hidden="1">{"glcbs",#N/A,FALSE,"GLCBS";"glccsbs",#N/A,FALSE,"GLCCSBS";"glcis",#N/A,FALSE,"GLCIS";"glccsis",#N/A,FALSE,"GLCCSIS";"glcrat1",#N/A,FALSE,"GLC-ratios1"}</definedName>
    <definedName name="го" localSheetId="0" hidden="1">{"'РП (2)'!$A$5:$S$150"}</definedName>
    <definedName name="год" localSheetId="0" hidden="1">{#N/A,#N/A,FALSE,"Расчет вспомогательных"}</definedName>
    <definedName name="дгонеап" localSheetId="0" hidden="1">{"'РП (2)'!$A$5:$S$150"}</definedName>
    <definedName name="дд" localSheetId="0" hidden="1">{"'РП (2)'!$A$5:$S$150"}</definedName>
    <definedName name="ддд" localSheetId="0" hidden="1">{"'РП (2)'!$A$5:$S$150"}</definedName>
    <definedName name="ддддд" localSheetId="0" hidden="1">{"'РП (2)'!$A$5:$S$150"}</definedName>
    <definedName name="дддддд" localSheetId="0" hidden="1">{"'РП (2)'!$A$5:$S$150"}</definedName>
    <definedName name="дддддддддд" localSheetId="0" hidden="1">{"'РП (2)'!$A$5:$S$150"}</definedName>
    <definedName name="ддлодл" localSheetId="0" hidden="1">{"'РП (2)'!$A$5:$S$150"}</definedName>
    <definedName name="дек" localSheetId="0" hidden="1">{#N/A,#N/A,FALSE,"Расчет вспомогательных"}</definedName>
    <definedName name="дело" localSheetId="0" hidden="1">{"'РП (2)'!$A$5:$S$150"}</definedName>
    <definedName name="джл" localSheetId="0" hidden="1">{"assets",#N/A,FALSE,"historicBS";"liab",#N/A,FALSE,"historicBS";"is",#N/A,FALSE,"historicIS";"ratios",#N/A,FALSE,"ratios"}</definedName>
    <definedName name="ДЗ_1" localSheetId="0" hidden="1">{#N/A,#N/A,FALSE,"Aging Summary";#N/A,#N/A,FALSE,"Ratio Analysis";#N/A,#N/A,FALSE,"Test 120 Day Accts";#N/A,#N/A,FALSE,"Tickmarks"}</definedName>
    <definedName name="ДЗЩЛЗХ" localSheetId="0" hidden="1">{#N/A,#N/A,FALSE,"Aging Summary";#N/A,#N/A,FALSE,"Ratio Analysis";#N/A,#N/A,FALSE,"Test 120 Day Accts";#N/A,#N/A,FALSE,"Tickmarks"}</definedName>
    <definedName name="дло" localSheetId="0" hidden="1">{"'РП (2)'!$A$5:$S$150"}</definedName>
    <definedName name="длогне" localSheetId="0" hidden="1">{"'РП (2)'!$A$5:$S$150"}</definedName>
    <definedName name="длогнпе" localSheetId="0" hidden="1">{"'РП (2)'!$A$5:$S$150"}</definedName>
    <definedName name="длор" localSheetId="0" hidden="1">{"'РП (2)'!$A$5:$S$150"}</definedName>
    <definedName name="длорп" localSheetId="0" hidden="1">{"'РП (2)'!$A$5:$S$150"}</definedName>
    <definedName name="длорпавые" localSheetId="0" hidden="1">{"'РП (2)'!$A$5:$S$150"}</definedName>
    <definedName name="длорпн" localSheetId="0" hidden="1">{"'РП (2)'!$A$5:$S$150"}</definedName>
    <definedName name="длошсмидш" localSheetId="0" hidden="1">{"'РП (2)'!$A$5:$S$150"}</definedName>
    <definedName name="длэз" localSheetId="0" hidden="1">{"'РП (2)'!$A$5:$S$150"}</definedName>
    <definedName name="дозо" localSheetId="0" hidden="1">{#N/A,#N/A,FALSE,"Aging Summary";#N/A,#N/A,FALSE,"Ratio Analysis";#N/A,#N/A,FALSE,"Test 120 Day Accts";#N/A,#N/A,FALSE,"Tickmarks"}</definedName>
    <definedName name="доля_10C" localSheetId="0">[0]!доля_Ф2_NSA/2</definedName>
    <definedName name="доля_10E" localSheetId="0">[0]!доля_Ф2_NSA/2</definedName>
    <definedName name="доп_парсек2" localSheetId="0" hidden="1">{"'noform'!$A$6:$C$245"}</definedName>
    <definedName name="доп_парсек3" localSheetId="0" hidden="1">{"'noform'!$A$6:$C$245"}</definedName>
    <definedName name="дрлж" localSheetId="0" hidden="1">{"'РП (2)'!$A$5:$S$150"}</definedName>
    <definedName name="е" localSheetId="0" hidden="1">{"'РП (2)'!$A$5:$S$150"}</definedName>
    <definedName name="е4е" localSheetId="0" hidden="1">{"glc1",#N/A,FALSE,"GLC";"glc2",#N/A,FALSE,"GLC";"glc3",#N/A,FALSE,"GLC";"glc4",#N/A,FALSE,"GLC";"glc5",#N/A,FALSE,"GLC"}</definedName>
    <definedName name="ее" localSheetId="0" hidden="1">{"'РП (2)'!$A$5:$S$150"}</definedName>
    <definedName name="ееееееееееееееее" localSheetId="0" hidden="1">{"'РП (2)'!$A$5:$S$150"}</definedName>
    <definedName name="ек" localSheetId="0" hidden="1">{"'РП (2)'!$A$5:$S$150"}</definedName>
    <definedName name="екн" localSheetId="0" hidden="1">{"'РП (2)'!$A$5:$S$150"}</definedName>
    <definedName name="екр5" localSheetId="0"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ж" localSheetId="0" hidden="1">{"glc1",#N/A,FALSE,"GLC";"glc2",#N/A,FALSE,"GLC";"glc3",#N/A,FALSE,"GLC";"glc4",#N/A,FALSE,"GLC";"glc5",#N/A,FALSE,"GLC"}</definedName>
    <definedName name="жд" localSheetId="0" hidden="1">{"'РП (2)'!$A$5:$S$150"}</definedName>
    <definedName name="жж" localSheetId="0" hidden="1">{"'РП (2)'!$A$5:$S$150"}</definedName>
    <definedName name="жжж" localSheetId="0" hidden="1">{"'РП (2)'!$A$5:$S$150"}</definedName>
    <definedName name="жжжжж" localSheetId="0" hidden="1">{"'РП (2)'!$A$5:$S$150"}</definedName>
    <definedName name="жжжжз" localSheetId="0" hidden="1">{"'РП (2)'!$A$5:$S$150"}</definedName>
    <definedName name="жфдылвоваипма" localSheetId="0" hidden="1">{"'РП (2)'!$A$5:$S$150"}</definedName>
    <definedName name="жфдылвровафаьытиаодвагпл" localSheetId="0" hidden="1">{"'РП (2)'!$A$5:$S$150"}</definedName>
    <definedName name="жэзщшгн" localSheetId="0" hidden="1">{"'РП (2)'!$A$5:$S$150"}</definedName>
    <definedName name="здздздзд" localSheetId="0" hidden="1">{"'РП (2)'!$A$5:$S$150"}</definedName>
    <definedName name="зззз" localSheetId="0" hidden="1">{"'РП (2)'!$A$5:$S$150"}</definedName>
    <definedName name="ззззззззззззз" localSheetId="0" hidden="1">{"'РП (2)'!$A$5:$S$150"}</definedName>
    <definedName name="ззззш" localSheetId="0" hidden="1">{"'РП (2)'!$A$5:$S$150"}</definedName>
    <definedName name="ззщзззщзщ" localSheetId="0" hidden="1">{"'РП (2)'!$A$5:$S$150"}</definedName>
    <definedName name="зш" localSheetId="0" hidden="1">{"'РП (2)'!$A$5:$S$150"}</definedName>
    <definedName name="зщш" localSheetId="0" hidden="1">{"'РП (2)'!$A$5:$S$150"}</definedName>
    <definedName name="зщщщ" localSheetId="0" hidden="1">{"'РП (2)'!$A$5:$S$150"}</definedName>
    <definedName name="и" localSheetId="0" hidden="1">{"'РП (2)'!$A$5:$S$150"}</definedName>
    <definedName name="Измайл" localSheetId="0" hidden="1">{#VALUE!,#N/A,TRUE,0}</definedName>
    <definedName name="иии" localSheetId="0" hidden="1">{"'РП (2)'!$A$5:$S$150"}</definedName>
    <definedName name="ииии" localSheetId="0" hidden="1">{"'РП (2)'!$A$5:$S$150"}</definedName>
    <definedName name="иииииииииииииииииииии" localSheetId="0" hidden="1">{"'РП (2)'!$A$5:$S$150"}</definedName>
    <definedName name="иииииииииимммммммммм" localSheetId="0" hidden="1">{"'РП (2)'!$A$5:$S$150"}</definedName>
    <definedName name="иииитт" localSheetId="0" hidden="1">{"'РП (2)'!$A$5:$S$150"}</definedName>
    <definedName name="ииимм" localSheetId="0" hidden="1">{"'РП (2)'!$A$5:$S$150"}</definedName>
    <definedName name="имився" localSheetId="0" hidden="1">{"'РП (2)'!$A$5:$S$150"}</definedName>
    <definedName name="исп" localSheetId="0" hidden="1">{"'РП (2)'!$A$5:$S$150"}</definedName>
    <definedName name="исп06" localSheetId="0" hidden="1">{"'РП (2)'!$A$5:$S$150"}</definedName>
    <definedName name="исп062" localSheetId="0" hidden="1">{"'РП (2)'!$A$5:$S$150"}</definedName>
    <definedName name="Исполнение" localSheetId="0" hidden="1">{"'РП (2)'!$A$5:$S$150"}</definedName>
    <definedName name="итог" localSheetId="0"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ить" localSheetId="0" hidden="1">{"'РП (2)'!$A$5:$S$150"}</definedName>
    <definedName name="июлбиюнь" localSheetId="0" hidden="1">{"'РП (2)'!$A$5:$S$150"}</definedName>
    <definedName name="июль3" localSheetId="0" hidden="1">{"'РП (2)'!$A$5:$S$150"}</definedName>
    <definedName name="й23ц" localSheetId="0" hidden="1">{"'РП (2)'!$A$5:$S$150"}</definedName>
    <definedName name="й3" localSheetId="0" hidden="1">{"'РП (2)'!$A$5:$S$150"}</definedName>
    <definedName name="ййййй" localSheetId="0" hidden="1">{"'РП (2)'!$A$5:$S$150"}</definedName>
    <definedName name="ййййййй" localSheetId="0" hidden="1">{"'РП (2)'!$A$5:$S$150"}</definedName>
    <definedName name="ййййййййййййй" localSheetId="0" hidden="1">{"'РП (2)'!$A$5:$S$150"}</definedName>
    <definedName name="йц" localSheetId="0" hidden="1">{"'РП (2)'!$A$5:$S$150"}</definedName>
    <definedName name="йцу" localSheetId="0" hidden="1">{"'РП (2)'!$A$5:$S$150"}</definedName>
    <definedName name="йцуцуцу" localSheetId="0" hidden="1">{"'РП (2)'!$A$5:$S$150"}</definedName>
    <definedName name="кау" localSheetId="0" hidden="1">{"assets",#N/A,FALSE,"historicBS";"liab",#N/A,FALSE,"historicBS";"is",#N/A,FALSE,"historicIS";"ratios",#N/A,FALSE,"ratios"}</definedName>
    <definedName name="кееннгш" localSheetId="0" hidden="1">{"'РП (2)'!$A$5:$S$150"}</definedName>
    <definedName name="кекекеек" localSheetId="0" hidden="1">{"konoplin - Личное представление",#N/A,TRUE,"ФинПлан_1кв";"konoplin - Личное представление",#N/A,TRUE,"ФинПлан_2кв"}</definedName>
    <definedName name="кк" localSheetId="0" hidden="1">{"'РП (2)'!$A$5:$S$150"}</definedName>
    <definedName name="ккккк" localSheetId="0" hidden="1">{"'РП (2)'!$A$5:$S$150"}</definedName>
    <definedName name="кккккккккккк" localSheetId="0" hidden="1">{"'РП (2)'!$A$5:$S$150"}</definedName>
    <definedName name="ко" localSheetId="0" hidden="1">{"'РП (2)'!$A$5:$S$150"}</definedName>
    <definedName name="козёл" localSheetId="0" hidden="1">{"'РП (2)'!$A$5:$S$150"}</definedName>
    <definedName name="конф" localSheetId="0" hidden="1">{"'РП (2)'!$A$5:$S$150"}</definedName>
    <definedName name="копия" localSheetId="0" hidden="1">{"'РП (2)'!$A$5:$S$150"}</definedName>
    <definedName name="кор" localSheetId="0" hidden="1">{#N/A,#N/A,TRUE,"март";#N/A,#N/A,TRUE,"май"}</definedName>
    <definedName name="КРАСНОЯРСК" localSheetId="0" hidden="1">{"'РП (2)'!$A$5:$S$150"}</definedName>
    <definedName name="куку" localSheetId="0" hidden="1">{"'РП (2)'!$A$5:$S$150"}</definedName>
    <definedName name="курнана" localSheetId="0" hidden="1">{"assets",#N/A,FALSE,"historicBS";"liab",#N/A,FALSE,"historicBS";"is",#N/A,FALSE,"historicIS";"ratios",#N/A,FALSE,"ratios"}</definedName>
    <definedName name="лаопнре" localSheetId="0" hidden="1">{"'РП (2)'!$A$5:$S$150"}</definedName>
    <definedName name="лб" localSheetId="0" hidden="1">{"'РП (2)'!$A$5:$S$150"}</definedName>
    <definedName name="лдж" localSheetId="0" hidden="1">{"'РП (2)'!$A$5:$S$150"}</definedName>
    <definedName name="лена" localSheetId="0" hidden="1">{"'РП (2)'!$A$5:$S$150"}</definedName>
    <definedName name="Лениздат" localSheetId="0" hidden="1">{#VALUE!,#N/A,TRUE,0}</definedName>
    <definedName name="ленинград" localSheetId="0" hidden="1">{"'РП (2)'!$A$5:$S$150"}</definedName>
    <definedName name="ленинск" localSheetId="0" hidden="1">{"'РП (2)'!$A$5:$S$150"}</definedName>
    <definedName name="ллл" localSheetId="0" hidden="1">{#N/A,#N/A,FALSE,"p1";#N/A,#N/A,FALSE,"Indicators 2001";#N/A,#N/A,FALSE,"p3";#N/A,#N/A,FALSE,"Indicators 2000";#N/A,#N/A,FALSE,"p5";#N/A,#N/A,FALSE,"COY TOTAL";#N/A,#N/A,FALSE,"p12";#N/A,#N/A,FALSE,"p13";#N/A,#N/A,FALSE,"p14";#N/A,#N/A,FALSE,"Abridged 2001";#N/A,#N/A,FALSE,"Abridged NEPD";#N/A,#N/A,FALSE,"Abridged 4TH AND 5TH";#N/A,#N/A,FALSE,"Abridged FIN TEAM";#N/A,#N/A,FALSE,"Abridged HO";#N/A,#N/A,FALSE,"Abridged PD";#N/A,#N/A,FALSE,"p23";#N/A,#N/A,FALSE,"p24";#N/A,#N/A,FALSE,"Profit &amp;loss";#N/A,#N/A,FALSE,"Sal analysis";#N/A,#N/A,FALSE,"P&amp;L Per Sales";#N/A,#N/A,FALSE,"sensitivities";#N/A,#N/A,FALSE,"p33";#N/A,#N/A,FALSE," Cashflow";#N/A,#N/A,FALSE,"Sheet2";#N/A,#N/A,FALSE,"p34";#N/A,#N/A,FALSE,"Bal sh";#N/A,#N/A,FALSE,"Loans"}</definedName>
    <definedName name="ллллллллллллллллллллллл" localSheetId="0" hidden="1">{"'РП (2)'!$A$5:$S$150"}</definedName>
    <definedName name="ллллт" localSheetId="0" hidden="1">{"'РП (2)'!$A$5:$S$150"}</definedName>
    <definedName name="лн" localSheetId="0" hidden="1">{"'РП (2)'!$A$5:$S$150"}</definedName>
    <definedName name="ло" localSheetId="0" hidden="1">{"'РП (2)'!$A$5:$S$150"}</definedName>
    <definedName name="лол" localSheetId="0" hidden="1">{"'РП (2)'!$A$5:$S$150"}</definedName>
    <definedName name="лопнав" localSheetId="0" hidden="1">{"'РП (2)'!$A$5:$S$150"}</definedName>
    <definedName name="лор" localSheetId="0" hidden="1">{"'РП (2)'!$A$5:$S$150"}</definedName>
    <definedName name="лорп" localSheetId="0" hidden="1">{"'РП (2)'!$A$5:$S$150"}</definedName>
    <definedName name="лорпа" localSheetId="0" hidden="1">{"'РП (2)'!$A$5:$S$150"}</definedName>
    <definedName name="лпопге" localSheetId="0" hidden="1">{"'РП (2)'!$A$5:$S$150"}</definedName>
    <definedName name="лр" localSheetId="0" hidden="1">{"'РП (2)'!$A$5:$S$150"}</definedName>
    <definedName name="лропг" localSheetId="0" hidden="1">{"'РП (2)'!$A$5:$S$150"}</definedName>
    <definedName name="лщд" localSheetId="0" hidden="1">{"konoplin - Личное представление",#N/A,TRUE,"ФинПлан_1кв";"konoplin - Личное представление",#N/A,TRUE,"ФинПлан_2кв"}</definedName>
    <definedName name="люрпывпу" localSheetId="0" hidden="1">{"'РП (2)'!$A$5:$S$150"}</definedName>
    <definedName name="мапор" localSheetId="0" hidden="1">{"'Sheet1'!$A$1:$G$85"}</definedName>
    <definedName name="мм" localSheetId="0" hidden="1">{"'РП (2)'!$A$5:$S$150"}</definedName>
    <definedName name="ммм" localSheetId="0" hidden="1">{"'РП (2)'!$A$5:$S$150"}</definedName>
    <definedName name="мммм" localSheetId="0" hidden="1">{"'РП (2)'!$A$5:$S$150"}</definedName>
    <definedName name="мммммммммммммммммммм" localSheetId="0" hidden="1">{"'РП (2)'!$A$5:$S$150"}</definedName>
    <definedName name="ммммммммммммммммммммммммм" localSheetId="0" hidden="1">{"'РП (2)'!$A$5:$S$150"}</definedName>
    <definedName name="москва" localSheetId="0" hidden="1">{"'РП (2)'!$A$5:$S$150"}</definedName>
    <definedName name="моцарт" localSheetId="0" hidden="1">{"'РП (2)'!$A$5:$S$150"}</definedName>
    <definedName name="мы" localSheetId="0" hidden="1">{"'РП (2)'!$A$5:$S$150"}</definedName>
    <definedName name="н" localSheetId="0" hidden="1">{"'РП (2)'!$A$5:$S$150"}</definedName>
    <definedName name="Назарово" localSheetId="0" hidden="1">{"'РП (2)'!$A$5:$S$150"}</definedName>
    <definedName name="Назарово_1151" localSheetId="0" hidden="1">{"'РП (2)'!$A$5:$S$150"}</definedName>
    <definedName name="назаровский" localSheetId="0" hidden="1">{"'РП (2)'!$A$5:$S$150"}</definedName>
    <definedName name="нак" localSheetId="0" hidden="1">{"'Sheet1'!$A$1:$G$85"}</definedName>
    <definedName name="нал" localSheetId="0" hidden="1">{#VALUE!,#N/A,TRUE,0}</definedName>
    <definedName name="нарастание" localSheetId="0" hidden="1">{"'РП (2)'!$A$5:$S$150"}</definedName>
    <definedName name="наташа" localSheetId="0" hidden="1">{"'РП (2)'!$A$5:$S$150"}</definedName>
    <definedName name="наш10" localSheetId="0" hidden="1">{"'РП (2)'!$A$5:$S$150"}</definedName>
    <definedName name="наш5" localSheetId="0" hidden="1">{"'РП (2)'!$A$5:$S$150"}</definedName>
    <definedName name="нг" localSheetId="0" hidden="1">{"assets",#N/A,FALSE,"historicBS";"liab",#N/A,FALSE,"historicBS";"is",#N/A,FALSE,"historicIS";"ratios",#N/A,FALSE,"ratios"}</definedName>
    <definedName name="нек" localSheetId="0" hidden="1">{"'РП (2)'!$A$5:$S$150"}</definedName>
    <definedName name="некуцй" localSheetId="0" hidden="1">{"'РП (2)'!$A$5:$S$150"}</definedName>
    <definedName name="нет" localSheetId="0" hidden="1">{"'РП (2)'!$A$5:$S$150"}</definedName>
    <definedName name="нк" localSheetId="0" hidden="1">{"'РП (2)'!$A$5:$S$150"}</definedName>
    <definedName name="нннннннннннн" localSheetId="0" hidden="1">{"'РП (2)'!$A$5:$S$150"}</definedName>
    <definedName name="оарнкеим" localSheetId="0" hidden="1">{"'РП (2)'!$A$5:$S$150"}</definedName>
    <definedName name="ОБ2" localSheetId="0" hidden="1">{"konoplin - Личное представление",#N/A,TRUE,"ФинПлан_1кв";"konoplin - Личное представление",#N/A,TRUE,"ФинПлан_2кв"}</definedName>
    <definedName name="Общеж." localSheetId="0" hidden="1">{"'РП (2)'!$A$5:$S$150"}</definedName>
    <definedName name="огпслотвркавикрптща2546р" localSheetId="0" hidden="1">{"'РП (2)'!$A$5:$S$150"}</definedName>
    <definedName name="огщзорн" localSheetId="0" hidden="1">{"konoplin - Личное представление",#N/A,TRUE,"ФинПлан_1кв";"konoplin - Личное представление",#N/A,TRUE,"ФинПлан_2кв"}</definedName>
    <definedName name="ол2" localSheetId="0" hidden="1">{#N/A,#N/A,FALSE,"передел"}</definedName>
    <definedName name="олпрв" localSheetId="0" hidden="1">{"'РП (2)'!$A$5:$S$150"}</definedName>
    <definedName name="онраео" localSheetId="0" hidden="1">{"'РП (2)'!$A$5:$S$150"}</definedName>
    <definedName name="оолдж" localSheetId="0" hidden="1">{"'РП (2)'!$A$5:$S$150"}</definedName>
    <definedName name="ооод" localSheetId="0" hidden="1">{"'РП (2)'!$A$5:$S$150"}</definedName>
    <definedName name="ооож" localSheetId="0" hidden="1">{"'РП (2)'!$A$5:$S$150"}</definedName>
    <definedName name="оооо" localSheetId="0" hidden="1">{"'РП (2)'!$A$5:$S$150"}</definedName>
    <definedName name="ооооооооо" localSheetId="0" hidden="1">{"'РП (2)'!$A$5:$S$150"}</definedName>
    <definedName name="оооооооооооооооооо" localSheetId="0" hidden="1">{"'РП (2)'!$A$5:$S$150"}</definedName>
    <definedName name="оооэхз" localSheetId="0" hidden="1">{"'РП (2)'!$A$5:$S$150"}</definedName>
    <definedName name="опрана" localSheetId="0" hidden="1">{"'РП (2)'!$A$5:$S$150"}</definedName>
    <definedName name="ор" localSheetId="0" hidden="1">{"'РП (2)'!$A$5:$S$150"}</definedName>
    <definedName name="орев" localSheetId="0" hidden="1">{"'РП (2)'!$A$5:$S$150"}</definedName>
    <definedName name="орпнеамп" localSheetId="0" hidden="1">{"'РП (2)'!$A$5:$S$150"}</definedName>
    <definedName name="отпртв" localSheetId="0" hidden="1">{"'РП (2)'!$A$5:$S$150"}</definedName>
    <definedName name="отчет" localSheetId="0" hidden="1">{#N/A,#N/A,FALSE,"Расчет вспомогательных"}</definedName>
    <definedName name="Отчет1" localSheetId="0" hidden="1">{#N/A,#N/A,TRUE,"Лист3"}</definedName>
    <definedName name="охрана" localSheetId="0" hidden="1">{#N/A,#N/A,FALSE,"передел"}</definedName>
    <definedName name="оштлош" localSheetId="0" hidden="1">{"'РП (2)'!$A$5:$S$150"}</definedName>
    <definedName name="ощлщл" localSheetId="0" hidden="1">{"'РП (2)'!$A$5:$S$150"}</definedName>
    <definedName name="оъ" localSheetId="0" hidden="1">{"'РП (2)'!$A$5:$S$150"}</definedName>
    <definedName name="п" localSheetId="0" hidden="1">{"'РП (2)'!$A$5:$S$150"}</definedName>
    <definedName name="па" localSheetId="0" hidden="1">{"'РП (2)'!$A$5:$S$150"}</definedName>
    <definedName name="папав" localSheetId="0" hidden="1">{"'РП (2)'!$A$5:$S$150"}</definedName>
    <definedName name="пе" localSheetId="0" hidden="1">{"'РП (2)'!$A$5:$S$150"}</definedName>
    <definedName name="пепвапа" localSheetId="0" hidden="1">{"'РП (2)'!$A$5:$S$150"}</definedName>
    <definedName name="пй" localSheetId="0" hidden="1">{#N/A,#N/A,FALSE,"Aging Summary";#N/A,#N/A,FALSE,"Ratio Analysis";#N/A,#N/A,FALSE,"Test 120 Day Accts";#N/A,#N/A,FALSE,"Tickmarks"}</definedName>
    <definedName name="план" localSheetId="0" hidden="1">{"'РП (2)'!$A$5:$S$150"}</definedName>
    <definedName name="план06" localSheetId="0" hidden="1">{"'РП (2)'!$A$5:$S$150"}</definedName>
    <definedName name="подразделения" localSheetId="0" hidden="1">{"PRINTME",#N/A,FALSE,"FINAL-10"}</definedName>
    <definedName name="пппп" localSheetId="0" hidden="1">{"'РП (2)'!$A$5:$S$150"}</definedName>
    <definedName name="ппппппп" localSheetId="0" hidden="1">{#N/A,#N/A,FALSE,"Aging Summary";#N/A,#N/A,FALSE,"Ratio Analysis";#N/A,#N/A,FALSE,"Test 120 Day Accts";#N/A,#N/A,FALSE,"Tickmarks"}</definedName>
    <definedName name="пппппппппппппппппппппппп" localSheetId="0" hidden="1">{"'РП (2)'!$A$5:$S$150"}</definedName>
    <definedName name="ппр" localSheetId="0" hidden="1">{#N/A,#N/A,FALSE,"Aging Summary";#N/A,#N/A,FALSE,"Ratio Analysis";#N/A,#N/A,FALSE,"Test 120 Day Accts";#N/A,#N/A,FALSE,"Tickmarks"}</definedName>
    <definedName name="прибыль" localSheetId="0" hidden="1">{"'РП (2)'!$A$5:$S$150"}</definedName>
    <definedName name="про" localSheetId="0" hidden="1">{"'РП (2)'!$A$5:$S$150"}</definedName>
    <definedName name="Продажа" localSheetId="0" hidden="1">{#N/A,#N/A,TRUE,"Лист3"}</definedName>
    <definedName name="Проект3" localSheetId="0" hidden="1">{#N/A,#N/A,FALSE,"Расчет вспомогательных"}</definedName>
    <definedName name="пролорполш" localSheetId="0" hidden="1">{"'РП (2)'!$A$5:$S$150"}</definedName>
    <definedName name="пром" localSheetId="0" hidden="1">{"'РП (2)'!$A$5:$S$150"}</definedName>
    <definedName name="пту1" localSheetId="0" hidden="1">{"'РП (2)'!$A$5:$S$150"}</definedName>
    <definedName name="ПЭБ" localSheetId="0" hidden="1">{"'РП (2)'!$A$5:$S$150"}</definedName>
    <definedName name="раб" localSheetId="0" hidden="1">{"'РП (2)'!$A$5:$S$150"}</definedName>
    <definedName name="Рабочие" localSheetId="0" hidden="1">{"'РП (2)'!$A$5:$S$150"}</definedName>
    <definedName name="рава" localSheetId="0" hidden="1">{"'РП (2)'!$A$5:$S$150"}</definedName>
    <definedName name="равропаоьрп" localSheetId="0" hidden="1">{"konoplin - Личное представление",#N/A,TRUE,"ФинПлан_1кв";"konoplin - Личное представление",#N/A,TRUE,"ФинПлан_2кв"}</definedName>
    <definedName name="разные" localSheetId="0" hidden="1">{#N/A,#N/A,FALSE,"Aging Summary";#N/A,#N/A,FALSE,"Ratio Analysis";#N/A,#N/A,FALSE,"Test 120 Day Accts";#N/A,#N/A,FALSE,"Tickmarks"}</definedName>
    <definedName name="рамрт" localSheetId="0" hidden="1">{"'РП (2)'!$A$5:$S$150"}</definedName>
    <definedName name="расч2002" localSheetId="0" hidden="1">{#N/A,#N/A,FALSE,"Расчет вспомогательных"}</definedName>
    <definedName name="расчет" localSheetId="0" hidden="1">{"'РП (2)'!$A$5:$S$150"}</definedName>
    <definedName name="РД1" localSheetId="0" hidden="1">{#N/A,#N/A,TRUE,"Cover";#N/A,#N/A,TRUE,"Conts";#N/A,#N/A,TRUE,"VOS";#N/A,#N/A,TRUE,"Warrington";#N/A,#N/A,TRUE,"Widnes"}</definedName>
    <definedName name="рл" localSheetId="0" hidden="1">{"'РП (2)'!$A$5:$S$150"}</definedName>
    <definedName name="рмекр" localSheetId="0" hidden="1">{#N/A,#N/A,TRUE,"Лист3"}</definedName>
    <definedName name="рол" localSheetId="0" hidden="1">{"'РП (2)'!$A$5:$S$150"}</definedName>
    <definedName name="ролдж" localSheetId="0" hidden="1">{"'РП (2)'!$A$5:$S$150"}</definedName>
    <definedName name="ропар" localSheetId="0" hidden="1">{"'Hotels stats'!$A$1:$AD$42"}</definedName>
    <definedName name="роршщзшщ" localSheetId="0" hidden="1">{#N/A,#N/A,FALSE,"передел"}</definedName>
    <definedName name="рп" localSheetId="0" hidden="1">{"'РП (2)'!$A$5:$S$150"}</definedName>
    <definedName name="рпа" localSheetId="0" hidden="1">{"'РП (2)'!$A$5:$S$150"}</definedName>
    <definedName name="рпо" localSheetId="0" hidden="1">{"'РП (2)'!$A$5:$S$150"}</definedName>
    <definedName name="рппав" localSheetId="0" hidden="1">{"'РП (2)'!$A$5:$S$150"}</definedName>
    <definedName name="рпроп" localSheetId="0" hidden="1">{"'РП (2)'!$A$5:$S$150"}</definedName>
    <definedName name="рр" localSheetId="0" hidden="1">{"'РП (2)'!$A$5:$S$150"}</definedName>
    <definedName name="рролдж" localSheetId="0" hidden="1">{"'РП (2)'!$A$5:$S$150"}</definedName>
    <definedName name="рроророророр" localSheetId="0" hidden="1">{"'РП (2)'!$A$5:$S$150"}</definedName>
    <definedName name="ррр" localSheetId="0" hidden="1">{"'РП (2)'!$A$5:$S$150"}</definedName>
    <definedName name="рррр" localSheetId="0" hidden="1">{"'РП (2)'!$A$5:$S$150"}</definedName>
    <definedName name="ррррр" localSheetId="0" hidden="1">{"'РП (2)'!$A$5:$S$150"}</definedName>
    <definedName name="ррррррр" localSheetId="0" hidden="1">{"'РП (2)'!$A$5:$S$150"}</definedName>
    <definedName name="рррррррр" localSheetId="0" hidden="1">{"'РП (2)'!$A$5:$S$150"}</definedName>
    <definedName name="ррррррррррррррр" localSheetId="0" hidden="1">{"'РП (2)'!$A$5:$S$150"}</definedName>
    <definedName name="ртмрьтм" localSheetId="0" hidden="1">{"'РП (2)'!$A$5:$S$150"}</definedName>
    <definedName name="руков" localSheetId="0" hidden="1">{"'РП (2)'!$A$5:$S$150"}</definedName>
    <definedName name="сервис" localSheetId="0" hidden="1">{#N/A,#N/A,FALSE,"DCF";#N/A,#N/A,FALSE,"WACC";#N/A,#N/A,FALSE,"Sales_EBIT";#N/A,#N/A,FALSE,"Capex_Depreciation";#N/A,#N/A,FALSE,"WC";#N/A,#N/A,FALSE,"Interest";#N/A,#N/A,FALSE,"Assumptions"}</definedName>
    <definedName name="ск5" localSheetId="0" hidden="1">{"original view",#N/A,TRUE,"ModelConv";"trash view",#N/A,TRUE,"ModelConv"}</definedName>
    <definedName name="совм" localSheetId="0" hidden="1">{"'РП (2)'!$A$5:$S$150"}</definedName>
    <definedName name="сп" localSheetId="0" hidden="1">{#N/A,#N/A,FALSE,"Aging Summary";#N/A,#N/A,FALSE,"Ratio Analysis";#N/A,#N/A,FALSE,"Test 120 Day Accts";#N/A,#N/A,FALSE,"Tickmarks"}</definedName>
    <definedName name="Список" localSheetId="0" hidden="1">{#N/A,#N/A,TRUE,"Лист3"}</definedName>
    <definedName name="сссссс" localSheetId="0" hidden="1">{"'РП (2)'!$A$5:$S$150"}</definedName>
    <definedName name="сссссссссссммммммммммм" localSheetId="0" hidden="1">{"'РП (2)'!$A$5:$S$150"}</definedName>
    <definedName name="сссссссссссссс" localSheetId="0" hidden="1">{"'РП (2)'!$A$5:$S$150"}</definedName>
    <definedName name="сссссссссссссссссссссс" localSheetId="0" hidden="1">{"'РП (2)'!$A$5:$S$150"}</definedName>
    <definedName name="сяасчсмчсм" localSheetId="0" hidden="1">{"'РП (2)'!$A$5:$S$150"}</definedName>
    <definedName name="сячсяфсяф" localSheetId="0" hidden="1">{"'РП (2)'!$A$5:$S$150"}</definedName>
    <definedName name="Тендо" localSheetId="0" hidden="1">{#N/A,#N/A,TRUE,"Лист3"}</definedName>
    <definedName name="тмт" localSheetId="0" hidden="1">{"'РП (2)'!$A$5:$S$150"}</definedName>
    <definedName name="томск" localSheetId="0" hidden="1">{"'РП (2)'!$A$5:$S$150"}</definedName>
    <definedName name="Трансмонолит" localSheetId="0" hidden="1">{"konoplin - Личное представление",#N/A,TRUE,"ФинПлан_1кв";"konoplin - Личное представление",#N/A,TRUE,"ФинПлан_2кв"}</definedName>
    <definedName name="труд" localSheetId="0" hidden="1">{#N/A,#N/A,FALSE,"передел"}</definedName>
    <definedName name="тттт" localSheetId="0" hidden="1">{"'РП (2)'!$A$5:$S$150"}</definedName>
    <definedName name="тттттт" localSheetId="0" hidden="1">{"'РП (2)'!$A$5:$S$150"}</definedName>
    <definedName name="ттттттттттттт" localSheetId="0" hidden="1">{"'РП (2)'!$A$5:$S$150"}</definedName>
    <definedName name="тттттттттттттттттттттт" localSheetId="0" hidden="1">{"'РП (2)'!$A$5:$S$150"}</definedName>
    <definedName name="ть" localSheetId="0"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тьб" localSheetId="0" hidden="1">{"'РП (2)'!$A$5:$S$150"}</definedName>
    <definedName name="тьтьтьтьт" localSheetId="0" hidden="1">{"'РП (2)'!$A$5:$S$150"}</definedName>
    <definedName name="тьтьтььтм" localSheetId="0" hidden="1">{"'РП (2)'!$A$5:$S$150"}</definedName>
    <definedName name="тэп" localSheetId="0" hidden="1">{"'РП (2)'!$A$5:$S$150"}</definedName>
    <definedName name="тю" localSheetId="0" hidden="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увчм" localSheetId="0" hidden="1">{#N/A,#N/A,TRUE,"COY SUM";#N/A,#N/A,TRUE,"SUM 3RD TRAIN EXPANSION";#N/A,#N/A,TRUE,"1173-LAGOS CO-ORDTN 3RD TRAIN ";#N/A,#N/A,TRUE,"RET-3RD TRAIN -3301";#N/A,#N/A,TRUE,"CONTEAM 3RD TRAIN -3302";#N/A,#N/A,TRUE,"PD 3RD TRAIN -3303";#N/A,#N/A,TRUE,"3304-START-UP-3RD TRAIN";#N/A,#N/A,TRUE,"ECO 4TH &amp; 5TH-1171";#N/A,#N/A,TRUE,"Fin Team 1174";#N/A,#N/A,TRUE,"HO SUM";#N/A,#N/A,TRUE,"MD SUM-1100";#N/A,#N/A,TRUE,"BOD-1111";#N/A,#N/A,TRUE,"CHM-1121";#N/A,#N/A,TRUE,"MD-1131";#N/A,#N/A,TRUE,"LG-1141";#N/A,#N/A,TRUE,"CPL-1151";#N/A,#N/A,TRUE,"LONDON OFFICE-1161";#N/A,#N/A,TRUE,"IAU- 1181";#N/A,#N/A,TRUE,"DD SUM-1400";#N/A,#N/A,TRUE,"DD OFFICE-1401";#N/A,#N/A,TRUE,"TAU-1411";#N/A,#N/A,TRUE,"ABUJA OFFICE-LOF2-1421";#N/A,#N/A,TRUE,"CM SUM-1500";#N/A,#N/A,TRUE,"CM's OFFICE-1501";#N/A,#N/A,TRUE,"CMM-1502";#N/A,#N/A,TRUE,"CMS-1503";#N/A,#N/A,TRUE,"GAS de FRANCE-11413";#N/A,#N/A,TRUE,"Botas 11414";#N/A,#N/A,TRUE,"HR SUM-2100";#N/A,#N/A,TRUE,"HR-2101";#N/A,#N/A,TRUE,"HRP-2111";#N/A,#N/A,TRUE,"HRA-2121";#N/A,#N/A,TRUE,"HRD-2131";#N/A,#N/A,TRUE,"FN SUM-2300";#N/A,#N/A,TRUE,"FN -2301";#N/A,#N/A,TRUE,"FNC-2311";#N/A,#N/A,TRUE,"FNT-2321";#N/A,#N/A,TRUE,"FNI-2331";#N/A,#N/A,TRUE,"PAG SUM-2500";#N/A,#N/A,TRUE,"GM PAG-2501";#N/A,#N/A,TRUE,"PR - 2511";#N/A,#N/A,TRUE,"PD BASE SUM -4000";#N/A,#N/A,TRUE,"GM PD SUM";#N/A,#N/A,TRUE,"GM PROD OFFICE-4001";#N/A,#N/A,TRUE,"PQM -4011";#N/A,#N/A,TRUE,"PFS-4021";#N/A,#N/A,TRUE,"PAF-4031";#N/A,#N/A,TRUE,"COM STU-PC-4041";#N/A,#N/A,TRUE,"COM REL-CR-4051";#N/A,#N/A,TRUE,"SUM OPERATIONS-4100";#N/A,#N/A,TRUE,"OPERATION MANAGER -PO-4101 ";#N/A,#N/A,TRUE,"HEAD PROCESS-POL-4111";#N/A,#N/A,TRUE,"HEAD UTILITIES-POU-4121";#N/A,#N/A,TRUE,"HEAD TERMINAL-POT-4131";#N/A,#N/A,TRUE,"HEAD MARINE-POM-4141";#N/A,#N/A,TRUE,"HEAD PIPELINE-POG-4151";#N/A,#N/A,TRUE,"SUM ENGINEERING-4200";#N/A,#N/A,TRUE,"PE-4201";#N/A,#N/A,TRUE,"HEAD MECH -PEM-4211";#N/A,#N/A,TRUE,"HEAD INSPECTION-PEQ-4221";#N/A,#N/A,TRUE,"HEAD ELECT-PEE-4231";#N/A,#N/A,TRUE,"HEAD CIVIL-PEC-4241";#N/A,#N/A,TRUE,"HEAD PROJECTS-PEO-4251";#N/A,#N/A,TRUE,"HEAD MATERIALS-PEP-4261";#N/A,#N/A,TRUE,"HEAD INSTRUM-PEI-4271";#N/A,#N/A,TRUE,"HEAD SHUTDOWNS-PES-4281";#N/A,#N/A,TRUE,"TECHNICAL MANAGER-PT-4301";#N/A,#N/A,TRUE,"SUM GENERAL SERVICES-PS-4400";#N/A,#N/A,TRUE,"PS-4401";#N/A,#N/A,TRUE,"HEAD ESTATE -PSE-4431";#N/A,#N/A,TRUE,"HEAD GEN SERV-PSS-4441";#N/A,#N/A,TRUE,"HEAD TRAINING-PST-4451";#N/A,#N/A,TRUE,"HEAD MASTER-PSL-4461";#N/A,#N/A,TRUE,"CHIEF MEDICAL OFFICER-PSM-4471"}</definedName>
    <definedName name="уравне" localSheetId="0" hidden="1">{"'РП (2)'!$A$5:$S$150"}</definedName>
    <definedName name="уу" localSheetId="0" hidden="1">{"'РП (2)'!$A$5:$S$150"}</definedName>
    <definedName name="уууууу" localSheetId="0" hidden="1">{"'РП (2)'!$A$5:$S$150"}</definedName>
    <definedName name="ууууууууууууу" localSheetId="0" hidden="1">{"'РП (2)'!$A$5:$S$150"}</definedName>
    <definedName name="ф" localSheetId="0" hidden="1">{#N/A,#N/A,FALSE,"Aging Summary";#N/A,#N/A,FALSE,"Ratio Analysis";#N/A,#N/A,FALSE,"Test 120 Day Accts";#N/A,#N/A,FALSE,"Tickmarks"}</definedName>
    <definedName name="ф1" localSheetId="0" hidden="1">{"konoplin - Личное представление",#N/A,TRUE,"ФинПлан_1кв";"konoplin - Личное представление",#N/A,TRUE,"ФинПлан_2кв"}</definedName>
    <definedName name="фв" localSheetId="0" hidden="1">{"'РП (2)'!$A$5:$S$150"}</definedName>
    <definedName name="фвп" localSheetId="0" hidden="1">{#N/A,#N/A,FALSE,"Aging Summary";#N/A,#N/A,FALSE,"Ratio Analysis";#N/A,#N/A,FALSE,"Test 120 Day Accts";#N/A,#N/A,FALSE,"Tickmarks"}</definedName>
    <definedName name="фвфыв" localSheetId="0" hidden="1">{"'РП (2)'!$A$5:$S$150"}</definedName>
    <definedName name="ФинПланФакт" localSheetId="0" hidden="1">{"konoplin - Личное представление",#N/A,TRUE,"ФинПлан_1кв";"konoplin - Личное представление",#N/A,TRUE,"ФинПлан_2кв"}</definedName>
    <definedName name="ФинПланФакт1" localSheetId="0" hidden="1">{"konoplin - Личное представление",#N/A,TRUE,"ФинПлан_1кв";"konoplin - Личное представление",#N/A,TRUE,"ФинПлан_2кв"}</definedName>
    <definedName name="ффффффффффффф" localSheetId="0" hidden="1">{"'РП (2)'!$A$5:$S$150"}</definedName>
    <definedName name="фц" localSheetId="0" hidden="1">{"'РП (2)'!$A$5:$S$150"}</definedName>
    <definedName name="фывфы" localSheetId="0" hidden="1">{"'РП (2)'!$A$5:$S$150"}</definedName>
    <definedName name="фывфыв" localSheetId="0" hidden="1">{"'РП (2)'!$A$5:$S$150"}</definedName>
    <definedName name="хдлортир" localSheetId="0" hidden="1">{"'РП (2)'!$A$5:$S$150"}</definedName>
    <definedName name="ххх" localSheetId="0" hidden="1">{"'РП (2)'!$A$5:$S$150"}</definedName>
    <definedName name="ххх_" localSheetId="0" hidden="1">{"'РП (2)'!$A$5:$S$150"}</definedName>
    <definedName name="ххххх" localSheetId="0" hidden="1">{"'РП (2)'!$A$5:$S$150"}</definedName>
    <definedName name="ххххххх" localSheetId="0" hidden="1">{"'РП (2)'!$A$5:$S$150"}</definedName>
    <definedName name="хххххххххххххххххххх" localSheetId="0" hidden="1">{"'РП (2)'!$A$5:$S$150"}</definedName>
    <definedName name="це" localSheetId="0" hidden="1">{"'РП (2)'!$A$5:$S$150"}</definedName>
    <definedName name="цк" localSheetId="0" hidden="1">{"'РП (2)'!$A$5:$S$150"}</definedName>
    <definedName name="цукенгшлщдщз" localSheetId="0" hidden="1">{"'РП (2)'!$A$5:$S$150"}</definedName>
    <definedName name="цф" localSheetId="0" hidden="1">{"'РП (2)'!$A$5:$S$150"}</definedName>
    <definedName name="цц" localSheetId="0" hidden="1">{"'РП (2)'!$A$5:$S$150"}</definedName>
    <definedName name="ццц" localSheetId="0" hidden="1">{"'РП (2)'!$A$5:$S$150"}</definedName>
    <definedName name="ццццц" localSheetId="0" hidden="1">{"'РП (2)'!$A$5:$S$150"}</definedName>
    <definedName name="цццццц" localSheetId="0" hidden="1">{"'РП (2)'!$A$5:$S$150"}</definedName>
    <definedName name="ццццццццццццццццц" localSheetId="0" hidden="1">{"'РП (2)'!$A$5:$S$150"}</definedName>
    <definedName name="ч" localSheetId="0" hidden="1">{"'РП (2)'!$A$5:$S$150"}</definedName>
    <definedName name="Численность" localSheetId="0" hidden="1">{"'РП (2)'!$A$5:$S$150"}</definedName>
    <definedName name="чт" localSheetId="0" hidden="1">{"'РП (2)'!$A$5:$S$150"}</definedName>
    <definedName name="чч" localSheetId="0" hidden="1">{"'РП (2)'!$A$5:$S$150"}</definedName>
    <definedName name="ччч" localSheetId="0" hidden="1">{"'РП (2)'!$A$5:$S$150"}</definedName>
    <definedName name="чччч" localSheetId="0" hidden="1">{"'РП (2)'!$A$5:$S$150"}</definedName>
    <definedName name="ччччччч" localSheetId="0" hidden="1">{"'РП (2)'!$A$5:$S$150"}</definedName>
    <definedName name="ччччччччччччччч" localSheetId="0" hidden="1">{"'РП (2)'!$A$5:$S$150"}</definedName>
    <definedName name="чччччччччччччччччч" localSheetId="0" hidden="1">{"'РП (2)'!$A$5:$S$150"}</definedName>
    <definedName name="ш" localSheetId="0" hidden="1">{"'РП (2)'!$A$5:$S$150"}</definedName>
    <definedName name="шаблон" localSheetId="0" hidden="1">{#N/A,#N/A,TRUE,"Balance Sheet";#N/A,#N/A,TRUE,"Income Statement";#N/A,#N/A,TRUE,"Statement of Cash Flows";#N/A,#N/A,TRUE,"Key Indicators"}</definedName>
    <definedName name="шаблон2" localSheetId="0" hidden="1">{#N/A,#N/A,TRUE,"Balance Sheet";#N/A,#N/A,TRUE,"Income Statement";#N/A,#N/A,TRUE,"Statement of Cash Flows";#N/A,#N/A,TRUE,"Key Indicators"}</definedName>
    <definedName name="шаблон3" localSheetId="0" hidden="1">{#N/A,#N/A,TRUE,"Engineering Dept";#N/A,#N/A,TRUE,"Sales Dept";#N/A,#N/A,TRUE,"Marketing Dept";#N/A,#N/A,TRUE,"Admin Dept"}</definedName>
    <definedName name="шаблон4" localSheetId="0" hidden="1">{#N/A,#N/A,TRUE,"Balance Sheet";#N/A,#N/A,TRUE,"Income Statement";#N/A,#N/A,TRUE,"Statement of Cash Flows";#N/A,#N/A,TRUE,"Key Indicators"}</definedName>
    <definedName name="шгзлхз" localSheetId="0" hidden="1">{"'РП (2)'!$A$5:$S$150"}</definedName>
    <definedName name="шгзщш" localSheetId="0" hidden="1">{"'РП (2)'!$A$5:$S$150"}</definedName>
    <definedName name="шгн" localSheetId="0" hidden="1">{"'РП (2)'!$A$5:$S$150"}</definedName>
    <definedName name="шгшгшг" localSheetId="0" hidden="1">{"'РП (2)'!$A$5:$S$150"}</definedName>
    <definedName name="шн" localSheetId="0" hidden="1">{"'РП (2)'!$A$5:$S$150"}</definedName>
    <definedName name="шшрш" localSheetId="0" hidden="1">{"'РП (2)'!$A$5:$S$150"}</definedName>
    <definedName name="шшш" localSheetId="0" hidden="1">{"'РП (2)'!$A$5:$S$150"}</definedName>
    <definedName name="шшшшш" localSheetId="0" hidden="1">{"'РП (2)'!$A$5:$S$150"}</definedName>
    <definedName name="шшшшшшшшшшшшшш" localSheetId="0" hidden="1">{"'РП (2)'!$A$5:$S$150"}</definedName>
    <definedName name="щ" localSheetId="0" hidden="1">{"'РП (2)'!$A$5:$S$150"}</definedName>
    <definedName name="щр" localSheetId="0" hidden="1">{"'РП (2)'!$A$5:$S$150"}</definedName>
    <definedName name="щшоджл" localSheetId="0" hidden="1">{"'РП (2)'!$A$5:$S$150"}</definedName>
    <definedName name="щщ" localSheetId="0" hidden="1">{"'РП (2)'!$A$5:$S$150"}</definedName>
    <definedName name="щщощщ" localSheetId="0" hidden="1">{"'РП (2)'!$A$5:$S$150"}</definedName>
    <definedName name="щщщщщ" localSheetId="0" hidden="1">{"'РП (2)'!$A$5:$S$150"}</definedName>
    <definedName name="щщщщщщщщщщщщ" localSheetId="0" hidden="1">{"'РП (2)'!$A$5:$S$150"}</definedName>
    <definedName name="ъжъждоп" localSheetId="0" hidden="1">{"'РП (2)'!$A$5:$S$150"}</definedName>
    <definedName name="ъхз" localSheetId="0" hidden="1">{"'РП (2)'!$A$5:$S$150"}</definedName>
    <definedName name="ъъъъъ" localSheetId="0" hidden="1">{"'РП (2)'!$A$5:$S$150"}</definedName>
    <definedName name="ъъъъъъ" localSheetId="0" hidden="1">{"'РП (2)'!$A$5:$S$150"}</definedName>
    <definedName name="ъъъъъъъъъъъъъъъъъ" localSheetId="0" hidden="1">{"'РП (2)'!$A$5:$S$150"}</definedName>
    <definedName name="ывывыв" localSheetId="0" hidden="1">{"konoplin - Личное представление",#N/A,TRUE,"ФинПлан_1кв";"konoplin - Личное представление",#N/A,TRUE,"ФинПлан_2кв"}</definedName>
    <definedName name="Ыгь" localSheetId="0" hidden="1">{#N/A,#N/A,FALSE,"Aging Summary";#N/A,#N/A,FALSE,"Ratio Analysis";#N/A,#N/A,FALSE,"Test 120 Day Accts";#N/A,#N/A,FALSE,"Tickmarks"}</definedName>
    <definedName name="ыы" localSheetId="0" hidden="1">{"'РП (2)'!$A$5:$S$150"}</definedName>
    <definedName name="ыывв" localSheetId="0" hidden="1">{"'РП (2)'!$A$5:$S$150"}</definedName>
    <definedName name="ыыы" localSheetId="0" hidden="1">{"'РП (2)'!$A$5:$S$150"}</definedName>
    <definedName name="ыыыыыыыыыы" localSheetId="0" hidden="1">{"'РП (2)'!$A$5:$S$150"}</definedName>
    <definedName name="ыыыыыыыыыыввввввввввввв" localSheetId="0" hidden="1">{"'РП (2)'!$A$5:$S$150"}</definedName>
    <definedName name="ь" localSheetId="0" hidden="1">{"'РП (2)'!$A$5:$S$150"}</definedName>
    <definedName name="ьиотпг" localSheetId="0" hidden="1">{"'РП (2)'!$A$5:$S$150"}</definedName>
    <definedName name="ьлрв" localSheetId="0" hidden="1">{"'РП (2)'!$A$5:$S$150"}</definedName>
    <definedName name="ьпрапиыв" localSheetId="0" hidden="1">{"'РП (2)'!$A$5:$S$150"}</definedName>
    <definedName name="ьььььььььььбб" localSheetId="0" hidden="1">{"'РП (2)'!$A$5:$S$150"}</definedName>
    <definedName name="ььььььььььььььь" localSheetId="0" hidden="1">{"'РП (2)'!$A$5:$S$150"}</definedName>
    <definedName name="ььььььььььььььььььььь" localSheetId="0" hidden="1">{"'РП (2)'!$A$5:$S$150"}</definedName>
    <definedName name="эж" localSheetId="0" hidden="1">{"'РП (2)'!$A$5:$S$150"}</definedName>
    <definedName name="эжд" localSheetId="0" hidden="1">{"'РП (2)'!$A$5:$S$150"}</definedName>
    <definedName name="эзп" localSheetId="0" hidden="1">{"'РП (2)'!$A$5:$S$150"}</definedName>
    <definedName name="ээээ" localSheetId="0" hidden="1">{"konoplin - Личное представление",#N/A,TRUE,"ФинПлан_1кв";"konoplin - Личное представление",#N/A,TRUE,"ФинПлан_2кв"}</definedName>
    <definedName name="эээээ" localSheetId="0" hidden="1">{"'РП (2)'!$A$5:$S$150"}</definedName>
    <definedName name="ээээээ" localSheetId="0" hidden="1">{"'РП (2)'!$A$5:$S$150"}</definedName>
    <definedName name="ээээээээ" localSheetId="0" hidden="1">{"'РП (2)'!$A$5:$S$150"}</definedName>
    <definedName name="ээээээээээ" localSheetId="0" hidden="1">{"'РП (2)'!$A$5:$S$150"}</definedName>
    <definedName name="ю" localSheetId="0" hidden="1">{"'РП (2)'!$A$5:$S$150"}</definedName>
    <definedName name="юбьти" localSheetId="0" hidden="1">{"'РП (2)'!$A$5:$S$150"}</definedName>
    <definedName name="юбьтимс" localSheetId="0" hidden="1">{"'РП (2)'!$A$5:$S$150"}</definedName>
    <definedName name="юбьтор" localSheetId="0" hidden="1">{"'РП (2)'!$A$5:$S$150"}</definedName>
    <definedName name="юю" localSheetId="0" hidden="1">{"'РП (2)'!$A$5:$S$150"}</definedName>
    <definedName name="юююю" localSheetId="0" hidden="1">{"'РП (2)'!$A$5:$S$150"}</definedName>
    <definedName name="ююююю" localSheetId="0" hidden="1">{"'РП (2)'!$A$5:$S$150"}</definedName>
    <definedName name="юююююю" localSheetId="0" hidden="1">{"'РП (2)'!$A$5:$S$150"}</definedName>
    <definedName name="ююююююююююююю" localSheetId="0" hidden="1">{"'РП (2)'!$A$5:$S$150"}</definedName>
    <definedName name="ява" localSheetId="0" hidden="1">{"'Sheet1'!$A$1:$G$85"}</definedName>
    <definedName name="яваи" localSheetId="0" hidden="1">{"'Sheet1'!$A$1:$G$85"}</definedName>
    <definedName name="яф" localSheetId="0" hidden="1">{#N/A,#N/A,FALSE,"Aging Summary";#N/A,#N/A,FALSE,"Ratio Analysis";#N/A,#N/A,FALSE,"Test 120 Day Accts";#N/A,#N/A,FALSE,"Tickmarks"}</definedName>
    <definedName name="яфыв" localSheetId="0" hidden="1">{"'РП (2)'!$A$5:$S$150"}</definedName>
    <definedName name="яфывсф" localSheetId="0" hidden="1">{"'РП (2)'!$A$5:$S$150"}</definedName>
    <definedName name="яч" localSheetId="0" hidden="1">{#N/A,#N/A,FALSE,"Aging Summary";#N/A,#N/A,FALSE,"Ratio Analysis";#N/A,#N/A,FALSE,"Test 120 Day Accts";#N/A,#N/A,FALSE,"Tickmarks"}</definedName>
    <definedName name="ячсячс" localSheetId="0" hidden="1">{"'РП (2)'!$A$5:$S$150"}</definedName>
    <definedName name="яя" localSheetId="0" hidden="1">{"'РП (2)'!$A$5:$S$150"}</definedName>
    <definedName name="яяя" localSheetId="0" hidden="1">{"'РП (2)'!$A$5:$S$150"}</definedName>
    <definedName name="яяяя" localSheetId="0" hidden="1">{"'РП (2)'!$A$5:$S$150"}</definedName>
    <definedName name="яяяяя" localSheetId="0" hidden="1">{"'РП (2)'!$A$5:$S$150"}</definedName>
    <definedName name="яяяяяяяяяяяяяяя" localSheetId="0" hidden="1">{"'РП (2)'!$A$5:$S$150"}</definedName>
    <definedName name="яяяяяяяяяяяяяяяяяя" localSheetId="0" hidden="1">{"'РП (2)'!$A$5:$S$150"}</definedName>
    <definedName name="개발일정" localSheetId="0" hidden="1">{#N/A,#N/A,FALSE,"단축1";#N/A,#N/A,FALSE,"단축2";#N/A,#N/A,FALSE,"단축3";#N/A,#N/A,FALSE,"장축";#N/A,#N/A,FALSE,"4WD"}</definedName>
    <definedName name="기아" localSheetId="0" hidden="1">{#N/A,#N/A,FALSE,"단축1";#N/A,#N/A,FALSE,"단축2";#N/A,#N/A,FALSE,"단축3";#N/A,#N/A,FALSE,"장축";#N/A,#N/A,FALSE,"4WD"}</definedName>
    <definedName name="기준" localSheetId="0" hidden="1">{#N/A,#N/A,FALSE,"단축1";#N/A,#N/A,FALSE,"단축2";#N/A,#N/A,FALSE,"단축3";#N/A,#N/A,FALSE,"장축";#N/A,#N/A,FALSE,"4WD"}</definedName>
    <definedName name="ㄴㅋ" localSheetId="0" hidden="1">{#N/A,#N/A,FALSE,"단축1";#N/A,#N/A,FALSE,"단축2";#N/A,#N/A,FALSE,"단축3";#N/A,#N/A,FALSE,"장축";#N/A,#N/A,FALSE,"4WD"}</definedName>
    <definedName name="ㅁ" localSheetId="0" hidden="1">{#N/A,#N/A,FALSE,"단축1";#N/A,#N/A,FALSE,"단축2";#N/A,#N/A,FALSE,"단축3";#N/A,#N/A,FALSE,"장축";#N/A,#N/A,FALSE,"4WD"}</definedName>
    <definedName name="소하프로젝트" localSheetId="0" hidden="1">{#N/A,#N/A,FALSE,"단축1";#N/A,#N/A,FALSE,"단축2";#N/A,#N/A,FALSE,"단축3";#N/A,#N/A,FALSE,"장축";#N/A,#N/A,FALSE,"4WD"}</definedName>
    <definedName name="일정" localSheetId="0" hidden="1">{#N/A,#N/A,FALSE,"단축1";#N/A,#N/A,FALSE,"단축2";#N/A,#N/A,FALSE,"단축3";#N/A,#N/A,FALSE,"장축";#N/A,#N/A,FALSE,"4WD"}</definedName>
    <definedName name="주요제원" localSheetId="0" hidden="1">{#N/A,#N/A,FALSE,"단축1";#N/A,#N/A,FALSE,"단축2";#N/A,#N/A,FALSE,"단축3";#N/A,#N/A,FALSE,"장축";#N/A,#N/A,FALSE,"4WD"}</definedName>
    <definedName name="투자비000" localSheetId="0" hidden="1">{#N/A,#N/A,FALSE,"단축1";#N/A,#N/A,FALSE,"단축2";#N/A,#N/A,FALSE,"단축3";#N/A,#N/A,FALSE,"장축";#N/A,#N/A,FALSE,"4WD"}</definedName>
    <definedName name="투자비내역2" localSheetId="0" hidden="1">{#N/A,#N/A,FALSE,"단축1";#N/A,#N/A,FALSE,"단축2";#N/A,#N/A,FALSE,"단축3";#N/A,#N/A,FALSE,"장축";#N/A,#N/A,FALSE,"4WD"}</definedName>
    <definedName name="_xlnm._FilterDatabase" localSheetId="0" hidden="1">'Смета (ДГП сниж)(АНТ)'!$A$1:$Q$8969</definedName>
    <definedName name="_xlnm.Print_Titles" localSheetId="0">'Смета (ДГП сниж)(АНТ)'!$7:$9</definedName>
    <definedName name="_xlnm.Print_Area" localSheetId="0">'Смета (ДГП сниж)(АНТ)'!$A$1:$Q$8959</definedName>
  </definedNames>
  <calcPr calcId="191029" fullCalcOnLoad="1"/>
</workbook>
</file>

<file path=xl/styles.xml><?xml version="1.0" encoding="utf-8"?>
<styleSheet xmlns="http://schemas.openxmlformats.org/spreadsheetml/2006/main">
  <numFmts count="11">
    <numFmt numFmtId="164" formatCode="#,##0&quot;р.&quot;"/>
    <numFmt numFmtId="165" formatCode="#,##0.00_ ;\-#,##0.00\ "/>
    <numFmt numFmtId="166" formatCode="_-* #,##0.00\ &quot;₽&quot;_-;\-* #,##0.00\ &quot;₽&quot;_-;_-* &quot;-&quot;??\ &quot;₽&quot;_-;_-@_-"/>
    <numFmt numFmtId="167" formatCode="#,##0.00\ _₽"/>
    <numFmt numFmtId="168" formatCode="#,##0\ &quot;₽&quot;"/>
    <numFmt numFmtId="169" formatCode="_-* #,##0.00_-;\-* #,##0.00_-;_-* &quot;-&quot;??_-;_-@_-"/>
    <numFmt numFmtId="170" formatCode="#,##0.00_ ;[Red]\-#,##0.00\ "/>
    <numFmt numFmtId="171" formatCode="_-* #,##0.00\ _₽_-;\-* #,##0.00\ _₽_-;_-* &quot;-&quot;??\ _₽_-;_-@_-"/>
    <numFmt numFmtId="172" formatCode="_-* #,##0.00_р_._-;\-* #,##0.00_р_._-;_-* &quot;-&quot;??_р_._-;_-@_-"/>
    <numFmt numFmtId="173" formatCode="_([$€]* #,##0.00_);_([$€]* \(#,##0.00\);_([$€]* &quot;-&quot;??_);_(@_)"/>
    <numFmt numFmtId="174" formatCode="_-* #,##0.00&quot;р.&quot;_-;\-* #,##0.00&quot;р.&quot;_-;_-* &quot;-&quot;??&quot;р.&quot;_-;_-@_-"/>
  </numFmts>
  <fonts count="87">
    <font>
      <name val="Calibri"/>
      <family val="2"/>
      <color theme="1"/>
      <sz val="11"/>
      <scheme val="minor"/>
    </font>
    <font>
      <name val="Calibri"/>
      <charset val="204"/>
      <family val="2"/>
      <color theme="1"/>
      <sz val="11"/>
      <scheme val="minor"/>
    </font>
    <font>
      <name val="Calibri"/>
      <charset val="204"/>
      <family val="2"/>
      <color theme="1"/>
      <sz val="11"/>
      <scheme val="minor"/>
    </font>
    <font>
      <name val="Calibri"/>
      <charset val="204"/>
      <family val="2"/>
      <color theme="1"/>
      <sz val="11"/>
      <scheme val="minor"/>
    </font>
    <font>
      <name val="Calibri"/>
      <charset val="204"/>
      <family val="2"/>
      <color theme="1"/>
      <sz val="11"/>
      <scheme val="minor"/>
    </font>
    <font>
      <name val="Calibri"/>
      <charset val="204"/>
      <family val="2"/>
      <color theme="1"/>
      <sz val="11"/>
      <scheme val="minor"/>
    </font>
    <font>
      <name val="Calibri"/>
      <charset val="204"/>
      <family val="2"/>
      <color theme="1"/>
      <sz val="11"/>
      <scheme val="minor"/>
    </font>
    <font>
      <name val="Calibri"/>
      <charset val="204"/>
      <family val="2"/>
      <color theme="1"/>
      <sz val="11"/>
      <scheme val="minor"/>
    </font>
    <font>
      <name val="Calibri"/>
      <charset val="204"/>
      <family val="2"/>
      <color theme="1"/>
      <sz val="11"/>
      <scheme val="minor"/>
    </font>
    <font>
      <name val="Calibri"/>
      <charset val="204"/>
      <family val="2"/>
      <color theme="1"/>
      <sz val="11"/>
      <scheme val="minor"/>
    </font>
    <font>
      <name val="Calibri"/>
      <charset val="204"/>
      <family val="2"/>
      <color theme="1"/>
      <sz val="11"/>
      <scheme val="minor"/>
    </font>
    <font>
      <name val="Calibri"/>
      <charset val="204"/>
      <family val="2"/>
      <color theme="1"/>
      <sz val="11"/>
      <scheme val="minor"/>
    </font>
    <font>
      <name val="Calibri"/>
      <charset val="204"/>
      <family val="2"/>
      <color theme="1"/>
      <sz val="11"/>
      <scheme val="minor"/>
    </font>
    <font>
      <name val="Calibri"/>
      <charset val="204"/>
      <family val="2"/>
      <color theme="1"/>
      <sz val="11"/>
      <scheme val="minor"/>
    </font>
    <font>
      <name val="Calibri"/>
      <charset val="204"/>
      <family val="2"/>
      <color theme="1"/>
      <sz val="11"/>
      <scheme val="minor"/>
    </font>
    <font>
      <name val="Calibri"/>
      <charset val="204"/>
      <family val="2"/>
      <color theme="1"/>
      <sz val="11"/>
      <scheme val="minor"/>
    </font>
    <font>
      <name val="Calibri"/>
      <charset val="204"/>
      <family val="2"/>
      <color theme="1"/>
      <sz val="11"/>
      <scheme val="minor"/>
    </font>
    <font>
      <name val="Calibri"/>
      <family val="2"/>
      <color theme="1"/>
      <sz val="11"/>
      <scheme val="minor"/>
    </font>
    <font>
      <name val="Calibri"/>
      <family val="2"/>
      <sz val="8"/>
      <scheme val="minor"/>
    </font>
    <font>
      <name val="Arial"/>
      <charset val="204"/>
      <family val="2"/>
      <color theme="1"/>
      <sz val="11"/>
    </font>
    <font>
      <name val="Arial"/>
      <charset val="204"/>
      <family val="2"/>
      <b val="1"/>
      <color theme="1"/>
      <sz val="11"/>
    </font>
    <font>
      <name val="Arial"/>
      <charset val="204"/>
      <family val="2"/>
      <sz val="11"/>
    </font>
    <font>
      <name val="Arial"/>
      <charset val="204"/>
      <family val="2"/>
      <b val="1"/>
      <sz val="11"/>
    </font>
    <font>
      <name val="Arial"/>
      <charset val="204"/>
      <family val="2"/>
      <sz val="10"/>
    </font>
    <font>
      <name val="Arial"/>
      <charset val="204"/>
      <family val="2"/>
      <sz val="11"/>
      <vertAlign val="superscript"/>
    </font>
    <font>
      <name val="Arial"/>
      <charset val="204"/>
      <family val="2"/>
      <b val="1"/>
      <sz val="12"/>
    </font>
    <font>
      <name val="Arial"/>
      <charset val="204"/>
      <family val="2"/>
      <sz val="12"/>
    </font>
    <font>
      <name val="Arial"/>
      <charset val="204"/>
      <family val="2"/>
      <b val="1"/>
      <color theme="1"/>
      <sz val="12"/>
    </font>
    <font>
      <name val="Arial"/>
      <charset val="204"/>
      <family val="2"/>
      <color theme="1"/>
      <sz val="12"/>
    </font>
    <font>
      <name val="Arial"/>
      <charset val="204"/>
      <family val="2"/>
      <b val="1"/>
      <sz val="14"/>
    </font>
    <font>
      <name val="Arial"/>
      <charset val="204"/>
      <family val="2"/>
      <i val="1"/>
      <color rgb="FF000000"/>
      <sz val="11"/>
    </font>
    <font>
      <name val="Arial"/>
      <charset val="204"/>
      <family val="2"/>
      <sz val="13"/>
    </font>
    <font>
      <name val="Arial"/>
      <charset val="204"/>
      <family val="2"/>
      <b val="1"/>
      <color rgb="FFFF0000"/>
      <sz val="12"/>
    </font>
    <font>
      <name val="Arial"/>
      <charset val="204"/>
      <family val="2"/>
      <b val="1"/>
      <color rgb="FF0070C0"/>
      <sz val="12"/>
    </font>
    <font>
      <name val="Arial"/>
      <charset val="204"/>
      <family val="2"/>
      <b val="1"/>
      <color theme="9" tint="-0.499984740745262"/>
      <sz val="12"/>
    </font>
    <font>
      <name val="Arial"/>
      <charset val="204"/>
      <family val="2"/>
      <b val="1"/>
      <sz val="13"/>
    </font>
    <font>
      <name val="Arial"/>
      <charset val="204"/>
      <family val="2"/>
      <color theme="1"/>
      <sz val="13"/>
    </font>
    <font>
      <name val="Arial"/>
      <family val="2"/>
      <sz val="10"/>
    </font>
    <font>
      <name val="Arial Cyr"/>
      <charset val="204"/>
      <family val="2"/>
      <sz val="10"/>
    </font>
    <font>
      <name val="Calibri"/>
      <charset val="204"/>
      <family val="2"/>
      <color theme="1"/>
      <sz val="12"/>
      <scheme val="minor"/>
    </font>
    <font>
      <name val="Times New Roman"/>
      <charset val="204"/>
      <family val="1"/>
      <sz val="12"/>
    </font>
    <font>
      <name val="Times New Roman"/>
      <charset val="204"/>
      <family val="1"/>
      <sz val="12"/>
    </font>
    <font>
      <name val="돋움"/>
      <charset val="129"/>
      <family val="3"/>
      <sz val="11"/>
    </font>
    <font>
      <name val="Helv"/>
      <sz val="10"/>
    </font>
    <font>
      <name val="Helv"/>
      <charset val="204"/>
      <sz val="10"/>
    </font>
    <font>
      <name val="Arial Cyr"/>
      <charset val="204"/>
      <sz val="10"/>
    </font>
    <font>
      <name val="Calibri"/>
      <family val="2"/>
      <color indexed="8"/>
      <sz val="11"/>
    </font>
    <font>
      <name val="Calibri"/>
      <family val="2"/>
      <color indexed="9"/>
      <sz val="11"/>
    </font>
    <font>
      <name val="Calibri"/>
      <family val="2"/>
      <color indexed="20"/>
      <sz val="11"/>
    </font>
    <font>
      <name val="Calibri"/>
      <family val="2"/>
      <b val="1"/>
      <color indexed="52"/>
      <sz val="11"/>
    </font>
    <font>
      <name val="Calibri"/>
      <family val="2"/>
      <b val="1"/>
      <color indexed="9"/>
      <sz val="11"/>
    </font>
    <font>
      <name val="Calibri"/>
      <family val="2"/>
      <i val="1"/>
      <color indexed="23"/>
      <sz val="11"/>
    </font>
    <font>
      <name val="Calibri"/>
      <family val="2"/>
      <color indexed="17"/>
      <sz val="11"/>
    </font>
    <font>
      <name val="Calibri"/>
      <family val="2"/>
      <b val="1"/>
      <color indexed="56"/>
      <sz val="15"/>
    </font>
    <font>
      <name val="Calibri"/>
      <family val="2"/>
      <b val="1"/>
      <color indexed="56"/>
      <sz val="13"/>
    </font>
    <font>
      <name val="Calibri"/>
      <family val="2"/>
      <b val="1"/>
      <color indexed="56"/>
      <sz val="11"/>
    </font>
    <font>
      <name val="Calibri"/>
      <family val="2"/>
      <color indexed="62"/>
      <sz val="11"/>
    </font>
    <font>
      <name val="Calibri"/>
      <family val="2"/>
      <color indexed="52"/>
      <sz val="11"/>
    </font>
    <font>
      <name val="Calibri"/>
      <family val="2"/>
      <color indexed="60"/>
      <sz val="11"/>
    </font>
    <font>
      <name val="Calibri"/>
      <family val="2"/>
      <b val="1"/>
      <color indexed="63"/>
      <sz val="11"/>
    </font>
    <font>
      <name val="Cambria"/>
      <family val="2"/>
      <b val="1"/>
      <color indexed="56"/>
      <sz val="18"/>
    </font>
    <font>
      <name val="Calibri"/>
      <family val="2"/>
      <b val="1"/>
      <color indexed="8"/>
      <sz val="11"/>
    </font>
    <font>
      <name val="Calibri"/>
      <family val="2"/>
      <color indexed="10"/>
      <sz val="11"/>
    </font>
    <font>
      <name val="Tahoma"/>
      <charset val="204"/>
      <family val="2"/>
      <b val="1"/>
      <sz val="20"/>
    </font>
    <font>
      <name val="Tahoma"/>
      <charset val="204"/>
      <family val="2"/>
      <b val="1"/>
      <color theme="1"/>
      <sz val="14"/>
    </font>
    <font>
      <name val="Helvetica 45 Light"/>
      <sz val="10"/>
    </font>
    <font>
      <name val="Helv"/>
      <sz val="8"/>
    </font>
    <font>
      <name val="NewtonCTT"/>
      <sz val="10"/>
    </font>
    <font>
      <name val="Times New Roman"/>
      <charset val="204"/>
      <family val="1"/>
      <color rgb="FF000000"/>
      <sz val="10"/>
    </font>
    <font>
      <name val="Arial"/>
      <charset val="204"/>
      <family val="2"/>
      <b val="1"/>
      <color theme="1"/>
      <sz val="13"/>
    </font>
    <font>
      <name val="Arial"/>
      <charset val="204"/>
      <family val="2"/>
      <i val="1"/>
      <sz val="13"/>
    </font>
    <font>
      <name val="Arial"/>
      <charset val="204"/>
      <family val="2"/>
      <i val="1"/>
      <sz val="12"/>
    </font>
    <font>
      <name val="Arial"/>
      <charset val="204"/>
      <family val="2"/>
      <i val="1"/>
      <color rgb="FF0070C0"/>
      <sz val="13"/>
    </font>
    <font>
      <name val="Arial"/>
      <charset val="204"/>
      <family val="2"/>
      <i val="1"/>
      <sz val="14"/>
    </font>
    <font>
      <name val="Arial"/>
      <charset val="204"/>
      <family val="2"/>
      <color theme="1"/>
      <sz val="14"/>
    </font>
    <font>
      <name val="Times New Roman"/>
      <charset val="204"/>
      <family val="1"/>
      <sz val="11"/>
    </font>
    <font>
      <name val="Arial"/>
      <charset val="204"/>
      <family val="2"/>
      <color rgb="FFFF0000"/>
      <sz val="11"/>
    </font>
    <font>
      <name val="Times New Roman Cyr"/>
      <charset val="204"/>
      <sz val="10"/>
    </font>
    <font>
      <name val="Times New Roman"/>
      <charset val="204"/>
      <family val="1"/>
      <sz val="10"/>
    </font>
    <font>
      <name val="Calibri"/>
      <charset val="204"/>
      <family val="2"/>
      <color theme="1"/>
      <sz val="11"/>
      <scheme val="minor"/>
    </font>
    <font>
      <name val="Arial"/>
      <charset val="204"/>
      <family val="2"/>
      <color rgb="FF000000"/>
      <sz val="12"/>
    </font>
    <font>
      <name val="Arial"/>
      <charset val="204"/>
      <family val="2"/>
      <b val="1"/>
      <color rgb="FF000000"/>
      <sz val="12"/>
    </font>
    <font>
      <name val="Arial"/>
      <charset val="204"/>
      <family val="2"/>
      <b val="1"/>
      <color theme="1"/>
      <sz val="14"/>
    </font>
    <font>
      <name val="Arial"/>
      <charset val="204"/>
      <family val="2"/>
      <color rgb="FF000000"/>
      <sz val="11"/>
    </font>
    <font>
      <name val="Arial"/>
      <charset val="204"/>
      <family val="2"/>
      <i val="1"/>
      <sz val="11"/>
    </font>
    <font>
      <name val="Calibri"/>
      <charset val="204"/>
      <family val="2"/>
      <i val="1"/>
      <color rgb="FF7F7F7F"/>
      <sz val="11"/>
      <scheme val="minor"/>
    </font>
    <font>
      <name val="Arial"/>
      <charset val="204"/>
      <family val="2"/>
      <b val="1"/>
      <color theme="1"/>
      <sz val="9"/>
    </font>
  </fonts>
  <fills count="32">
    <fill>
      <patternFill/>
    </fill>
    <fill>
      <patternFill patternType="gray125"/>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gradientFill type="linear" degree="90">
        <stop position="0">
          <color theme="0"/>
        </stop>
        <stop position="1">
          <color theme="9" tint="0.8000122074037904"/>
        </stop>
      </gradientFill>
    </fill>
    <fill>
      <patternFill patternType="solid">
        <fgColor rgb="FFC6E0B4"/>
        <bgColor indexed="64"/>
      </patternFill>
    </fill>
    <fill>
      <patternFill patternType="solid">
        <fgColor rgb="FFD0CECE"/>
        <bgColor indexed="64"/>
      </patternFill>
    </fill>
    <fill>
      <patternFill patternType="solid">
        <fgColor rgb="FFF4B084"/>
        <bgColor indexed="64"/>
      </patternFill>
    </fill>
    <fill>
      <patternFill patternType="solid">
        <fgColor rgb="FFE7E6E6"/>
        <bgColor indexed="64"/>
      </patternFill>
    </fill>
    <fill>
      <patternFill patternType="solid">
        <fgColor theme="5" tint="-0.249977111117893"/>
        <bgColor indexed="64"/>
      </patternFill>
    </fill>
    <fill>
      <patternFill patternType="solid">
        <fgColor rgb="FF00B0F0"/>
        <bgColor indexed="64"/>
      </patternFill>
    </fill>
  </fills>
  <borders count="63">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medium">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indexed="64"/>
      </left>
      <right style="hair">
        <color auto="1"/>
      </right>
      <top style="medium">
        <color indexed="64"/>
      </top>
      <bottom style="medium">
        <color indexed="64"/>
      </bottom>
      <diagonal/>
    </border>
    <border>
      <left style="thin">
        <color indexed="64"/>
      </left>
      <right style="thin">
        <color indexed="64"/>
      </right>
      <top/>
      <bottom style="hair">
        <color auto="1"/>
      </bottom>
      <diagonal/>
    </border>
    <border>
      <left style="thin">
        <color indexed="64"/>
      </left>
      <right style="thin">
        <color indexed="64"/>
      </right>
      <top style="hair">
        <color auto="1"/>
      </top>
      <bottom style="hair">
        <color auto="1"/>
      </bottom>
      <diagonal/>
    </border>
    <border>
      <left style="thin">
        <color indexed="64"/>
      </left>
      <right style="hair">
        <color auto="1"/>
      </right>
      <top style="medium">
        <color indexed="64"/>
      </top>
      <bottom style="medium">
        <color indexed="64"/>
      </bottom>
      <diagonal/>
    </border>
    <border>
      <left style="medium">
        <color indexed="64"/>
      </left>
      <right style="thin">
        <color indexed="64"/>
      </right>
      <top/>
      <bottom style="hair">
        <color auto="1"/>
      </bottom>
      <diagonal/>
    </border>
    <border>
      <left style="medium">
        <color indexed="64"/>
      </left>
      <right style="thin">
        <color indexed="64"/>
      </right>
      <top style="hair">
        <color auto="1"/>
      </top>
      <bottom style="hair">
        <color auto="1"/>
      </bottom>
      <diagonal/>
    </border>
    <border>
      <left/>
      <right/>
      <top/>
      <bottom style="medium">
        <color indexed="64"/>
      </bottom>
      <diagonal/>
    </border>
    <border>
      <left/>
      <right style="medium">
        <color indexed="64"/>
      </right>
      <top style="hair">
        <color auto="1"/>
      </top>
      <bottom style="hair">
        <color auto="1"/>
      </bottom>
      <diagonal/>
    </border>
    <border>
      <left/>
      <right style="thin">
        <color indexed="64"/>
      </right>
      <top style="medium">
        <color indexed="64"/>
      </top>
      <bottom style="medium">
        <color indexed="64"/>
      </bottom>
      <diagonal/>
    </border>
    <border>
      <left style="thin">
        <color indexed="64"/>
      </left>
      <right style="medium">
        <color indexed="64"/>
      </right>
      <top style="hair">
        <color auto="1"/>
      </top>
      <bottom style="hair">
        <color auto="1"/>
      </bottom>
      <diagonal/>
    </border>
    <border>
      <left style="hair">
        <color indexed="64"/>
      </left>
      <right style="hair">
        <color indexed="64"/>
      </right>
      <top style="hair">
        <color indexed="64"/>
      </top>
      <bottom style="hair">
        <color indexed="64"/>
      </bottom>
      <diagonal/>
    </border>
    <border>
      <left style="thin">
        <color indexed="64"/>
      </left>
      <right/>
      <top style="medium">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theme="9"/>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hair">
        <color auto="1"/>
      </top>
      <bottom style="hair">
        <color auto="1"/>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hair">
        <color auto="1"/>
      </top>
      <bottom/>
      <diagonal/>
    </border>
    <border>
      <left style="medium">
        <color indexed="64"/>
      </left>
      <right style="medium">
        <color indexed="64"/>
      </right>
      <top style="hair">
        <color auto="1"/>
      </top>
      <bottom/>
      <diagonal/>
    </border>
    <border>
      <left/>
      <right style="medium">
        <color indexed="64"/>
      </right>
      <top/>
      <bottom style="hair">
        <color auto="1"/>
      </bottom>
      <diagonal/>
    </border>
    <border>
      <left style="medium">
        <color indexed="64"/>
      </left>
      <right style="medium">
        <color indexed="64"/>
      </right>
      <top/>
      <bottom style="hair">
        <color auto="1"/>
      </bottom>
      <diagonal/>
    </border>
    <border>
      <left style="medium">
        <color indexed="64"/>
      </left>
      <right style="thin">
        <color indexed="64"/>
      </right>
      <top style="medium">
        <color indexed="64"/>
      </top>
      <bottom style="hair">
        <color auto="1"/>
      </bottom>
      <diagonal/>
    </border>
    <border>
      <left style="thin">
        <color indexed="64"/>
      </left>
      <right style="thin">
        <color indexed="64"/>
      </right>
      <top style="medium">
        <color indexed="64"/>
      </top>
      <bottom style="hair">
        <color auto="1"/>
      </bottom>
      <diagonal/>
    </border>
    <border>
      <left style="medium">
        <color indexed="64"/>
      </left>
      <right style="medium">
        <color indexed="64"/>
      </right>
      <top style="medium">
        <color indexed="64"/>
      </top>
      <bottom style="hair">
        <color auto="1"/>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hair">
        <color auto="1"/>
      </right>
      <top style="medium">
        <color indexed="64"/>
      </top>
      <bottom/>
      <diagonal/>
    </border>
    <border>
      <left style="medium">
        <color indexed="64"/>
      </left>
      <right style="hair">
        <color auto="1"/>
      </right>
      <top/>
      <bottom style="hair">
        <color auto="1"/>
      </bottom>
      <diagonal/>
    </border>
    <border>
      <left style="medium">
        <color indexed="64"/>
      </left>
      <right style="hair">
        <color auto="1"/>
      </right>
      <top style="hair">
        <color auto="1"/>
      </top>
      <bottom/>
      <diagonal/>
    </border>
    <border>
      <left/>
      <right style="medium">
        <color indexed="64"/>
      </right>
      <top style="hair">
        <color auto="1"/>
      </top>
      <bottom/>
      <diagonal/>
    </border>
    <border>
      <left style="thin">
        <color indexed="64"/>
      </left>
      <right style="medium">
        <color indexed="64"/>
      </right>
      <top style="medium">
        <color indexed="64"/>
      </top>
      <bottom style="hair">
        <color auto="1"/>
      </bottom>
      <diagonal/>
    </border>
    <border>
      <left style="thin">
        <color indexed="64"/>
      </left>
      <right style="medium">
        <color indexed="64"/>
      </right>
      <top/>
      <bottom style="hair">
        <color auto="1"/>
      </bottom>
      <diagonal/>
    </border>
    <border>
      <left style="thin">
        <color indexed="64"/>
      </left>
      <right style="thin">
        <color indexed="64"/>
      </right>
      <top style="hair">
        <color auto="1"/>
      </top>
      <bottom/>
      <diagonal/>
    </border>
    <border>
      <left/>
      <right style="hair">
        <color auto="1"/>
      </right>
      <top style="hair">
        <color auto="1"/>
      </top>
      <bottom style="hair">
        <color auto="1"/>
      </bottom>
      <diagonal/>
    </border>
    <border>
      <left/>
      <right style="medium">
        <color indexed="64"/>
      </right>
      <top style="medium">
        <color indexed="64"/>
      </top>
      <bottom style="medium">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thin">
        <color indexed="64"/>
      </left>
      <right style="medium">
        <color indexed="64"/>
      </right>
      <top style="hair">
        <color auto="1"/>
      </top>
      <bottom/>
      <diagonal/>
    </border>
    <border>
      <left style="medium">
        <color indexed="64"/>
      </left>
      <right style="hair">
        <color auto="1"/>
      </right>
      <top style="medium">
        <color indexed="64"/>
      </top>
      <bottom style="hair">
        <color indexed="64"/>
      </bottom>
      <diagonal/>
    </border>
    <border>
      <left/>
      <right style="medium">
        <color indexed="64"/>
      </right>
      <top style="medium">
        <color indexed="64"/>
      </top>
      <bottom style="hair">
        <color indexed="64"/>
      </bottom>
      <diagonal/>
    </border>
  </borders>
  <cellStyleXfs count="408">
    <xf numFmtId="0" fontId="17" fillId="0" borderId="0"/>
    <xf numFmtId="0" fontId="17" fillId="0" borderId="0"/>
    <xf numFmtId="0" fontId="79" fillId="0" borderId="0"/>
    <xf numFmtId="0" fontId="79" fillId="0" borderId="0"/>
    <xf numFmtId="43" fontId="17" fillId="0" borderId="0"/>
    <xf numFmtId="0" fontId="79" fillId="0" borderId="0"/>
    <xf numFmtId="0" fontId="79" fillId="0" borderId="0"/>
    <xf numFmtId="0" fontId="79" fillId="0" borderId="0"/>
    <xf numFmtId="0" fontId="17" fillId="0" borderId="0"/>
    <xf numFmtId="0" fontId="37" fillId="0" borderId="0"/>
    <xf numFmtId="171" fontId="17" fillId="0" borderId="0"/>
    <xf numFmtId="0" fontId="79" fillId="0" borderId="0"/>
    <xf numFmtId="172" fontId="38" fillId="0" borderId="0"/>
    <xf numFmtId="0" fontId="23" fillId="0" borderId="0"/>
    <xf numFmtId="0" fontId="79" fillId="0" borderId="0"/>
    <xf numFmtId="171" fontId="79" fillId="0" borderId="0"/>
    <xf numFmtId="173" fontId="23" fillId="0" borderId="0"/>
    <xf numFmtId="9" fontId="79" fillId="0" borderId="0"/>
    <xf numFmtId="0" fontId="39" fillId="0" borderId="0"/>
    <xf numFmtId="0" fontId="41" fillId="0" borderId="0"/>
    <xf numFmtId="0" fontId="43" fillId="0" borderId="0"/>
    <xf numFmtId="0" fontId="44" fillId="0" borderId="0"/>
    <xf numFmtId="0" fontId="44" fillId="0" borderId="0"/>
    <xf numFmtId="0" fontId="44" fillId="0" borderId="0"/>
    <xf numFmtId="0" fontId="46" fillId="3" borderId="0"/>
    <xf numFmtId="0" fontId="46" fillId="4" borderId="0"/>
    <xf numFmtId="0" fontId="46" fillId="5" borderId="0"/>
    <xf numFmtId="0" fontId="46" fillId="6" borderId="0"/>
    <xf numFmtId="0" fontId="46" fillId="7" borderId="0"/>
    <xf numFmtId="0" fontId="46" fillId="8" borderId="0"/>
    <xf numFmtId="0" fontId="46" fillId="9" borderId="0"/>
    <xf numFmtId="0" fontId="46" fillId="10" borderId="0"/>
    <xf numFmtId="0" fontId="46" fillId="11" borderId="0"/>
    <xf numFmtId="0" fontId="46" fillId="6" borderId="0"/>
    <xf numFmtId="0" fontId="46" fillId="9" borderId="0"/>
    <xf numFmtId="0" fontId="46" fillId="12" borderId="0"/>
    <xf numFmtId="0" fontId="47" fillId="13" borderId="0"/>
    <xf numFmtId="0" fontId="47" fillId="10" borderId="0"/>
    <xf numFmtId="0" fontId="47" fillId="11" borderId="0"/>
    <xf numFmtId="0" fontId="47" fillId="14" borderId="0"/>
    <xf numFmtId="0" fontId="47" fillId="15" borderId="0"/>
    <xf numFmtId="0" fontId="47" fillId="16" borderId="0"/>
    <xf numFmtId="0" fontId="47" fillId="17" borderId="0"/>
    <xf numFmtId="0" fontId="47" fillId="18" borderId="0"/>
    <xf numFmtId="0" fontId="47" fillId="19" borderId="0"/>
    <xf numFmtId="0" fontId="47" fillId="14" borderId="0"/>
    <xf numFmtId="0" fontId="47" fillId="15" borderId="0"/>
    <xf numFmtId="0" fontId="47" fillId="20" borderId="0"/>
    <xf numFmtId="0" fontId="48" fillId="4" borderId="0"/>
    <xf numFmtId="0" fontId="49" fillId="21" borderId="18"/>
    <xf numFmtId="0" fontId="50" fillId="22" borderId="19"/>
    <xf numFmtId="43" fontId="41" fillId="0" borderId="0"/>
    <xf numFmtId="0" fontId="51" fillId="0" borderId="0"/>
    <xf numFmtId="0" fontId="52" fillId="5" borderId="0"/>
    <xf numFmtId="0" fontId="53" fillId="0" borderId="20"/>
    <xf numFmtId="0" fontId="54" fillId="0" borderId="21"/>
    <xf numFmtId="0" fontId="55" fillId="0" borderId="22"/>
    <xf numFmtId="0" fontId="55" fillId="0" borderId="0"/>
    <xf numFmtId="0" fontId="56" fillId="8" borderId="18"/>
    <xf numFmtId="0" fontId="57" fillId="0" borderId="23"/>
    <xf numFmtId="0" fontId="58" fillId="23" borderId="0"/>
    <xf numFmtId="0" fontId="41" fillId="0" borderId="0"/>
    <xf numFmtId="0" fontId="23" fillId="24" borderId="24"/>
    <xf numFmtId="0" fontId="59" fillId="21" borderId="25"/>
    <xf numFmtId="0" fontId="45" fillId="0" borderId="0"/>
    <xf numFmtId="0" fontId="43" fillId="0" borderId="0"/>
    <xf numFmtId="0" fontId="60" fillId="0" borderId="0"/>
    <xf numFmtId="0" fontId="61" fillId="0" borderId="26"/>
    <xf numFmtId="0" fontId="62" fillId="0" borderId="0"/>
    <xf numFmtId="0" fontId="42" fillId="0" borderId="0" applyAlignment="1">
      <alignment vertical="center"/>
    </xf>
    <xf numFmtId="0" fontId="79" fillId="0" borderId="0"/>
    <xf numFmtId="0" fontId="63" fillId="0" borderId="27"/>
    <xf numFmtId="43" fontId="79" fillId="0" borderId="0"/>
    <xf numFmtId="0" fontId="64" fillId="25" borderId="16" applyAlignment="1">
      <alignment horizontal="center" vertical="center" wrapText="1"/>
    </xf>
    <xf numFmtId="0" fontId="65" fillId="0" borderId="0"/>
    <xf numFmtId="9" fontId="79" fillId="0" borderId="0"/>
    <xf numFmtId="0" fontId="79" fillId="0" borderId="0"/>
    <xf numFmtId="0" fontId="41" fillId="0" borderId="0"/>
    <xf numFmtId="0" fontId="79" fillId="0" borderId="0"/>
    <xf numFmtId="43" fontId="79" fillId="0" borderId="0"/>
    <xf numFmtId="0" fontId="17" fillId="0" borderId="0"/>
    <xf numFmtId="43" fontId="79" fillId="0" borderId="0"/>
    <xf numFmtId="0" fontId="79" fillId="0" borderId="0"/>
    <xf numFmtId="43" fontId="79" fillId="0" borderId="0"/>
    <xf numFmtId="43" fontId="79" fillId="0" borderId="0"/>
    <xf numFmtId="9" fontId="41" fillId="0" borderId="0"/>
    <xf numFmtId="43" fontId="41" fillId="0" borderId="0"/>
    <xf numFmtId="0" fontId="79" fillId="0" borderId="0"/>
    <xf numFmtId="0" fontId="79" fillId="0" borderId="0"/>
    <xf numFmtId="171" fontId="79" fillId="0" borderId="0"/>
    <xf numFmtId="9" fontId="79" fillId="0" borderId="0"/>
    <xf numFmtId="0" fontId="79" fillId="0" borderId="0"/>
    <xf numFmtId="0" fontId="79" fillId="0" borderId="0"/>
    <xf numFmtId="0" fontId="79" fillId="0" borderId="0"/>
    <xf numFmtId="0" fontId="79" fillId="0" borderId="0"/>
    <xf numFmtId="0" fontId="17" fillId="0" borderId="0"/>
    <xf numFmtId="9" fontId="79" fillId="0" borderId="0"/>
    <xf numFmtId="43" fontId="79" fillId="0" borderId="0"/>
    <xf numFmtId="0" fontId="79" fillId="0" borderId="0"/>
    <xf numFmtId="0" fontId="79" fillId="0" borderId="0"/>
    <xf numFmtId="0" fontId="79" fillId="0" borderId="0"/>
    <xf numFmtId="0" fontId="66" fillId="0" borderId="28" applyAlignment="1">
      <alignment horizontal="centerContinuous" vertical="center" wrapText="1"/>
    </xf>
    <xf numFmtId="0" fontId="79" fillId="0" borderId="0"/>
    <xf numFmtId="0" fontId="45" fillId="24" borderId="24"/>
    <xf numFmtId="3" fontId="67" fillId="0" borderId="28" applyAlignment="1" applyProtection="1">
      <alignment horizontal="center" vertical="center"/>
      <protection locked="0" hidden="0"/>
    </xf>
    <xf numFmtId="0" fontId="66" fillId="0" borderId="28" applyAlignment="1">
      <alignment horizontal="centerContinuous" vertical="center" wrapText="1"/>
    </xf>
    <xf numFmtId="3" fontId="67" fillId="0" borderId="28" applyAlignment="1" applyProtection="1">
      <alignment horizontal="center" vertical="center"/>
      <protection locked="0" hidden="0"/>
    </xf>
    <xf numFmtId="3" fontId="67" fillId="0" borderId="28" applyAlignment="1" applyProtection="1">
      <alignment horizontal="center" vertical="center"/>
      <protection locked="0" hidden="0"/>
    </xf>
    <xf numFmtId="3" fontId="67" fillId="0" borderId="28" applyAlignment="1" applyProtection="1">
      <alignment horizontal="center" vertical="center"/>
      <protection locked="0" hidden="0"/>
    </xf>
    <xf numFmtId="0" fontId="66" fillId="0" borderId="28" applyAlignment="1">
      <alignment horizontal="centerContinuous" vertical="center" wrapText="1"/>
    </xf>
    <xf numFmtId="0" fontId="79" fillId="0" borderId="0"/>
    <xf numFmtId="171" fontId="17" fillId="0" borderId="0"/>
    <xf numFmtId="0" fontId="79" fillId="0" borderId="0"/>
    <xf numFmtId="171" fontId="79" fillId="0" borderId="0"/>
    <xf numFmtId="9" fontId="79" fillId="0" borderId="0"/>
    <xf numFmtId="0" fontId="79" fillId="0" borderId="0"/>
    <xf numFmtId="43" fontId="17" fillId="0" borderId="0"/>
    <xf numFmtId="0" fontId="79" fillId="0" borderId="0"/>
    <xf numFmtId="0" fontId="79" fillId="0" borderId="0"/>
    <xf numFmtId="0" fontId="79" fillId="0" borderId="0"/>
    <xf numFmtId="0" fontId="79" fillId="0" borderId="0"/>
    <xf numFmtId="9" fontId="17" fillId="0" borderId="0"/>
    <xf numFmtId="0" fontId="79" fillId="0" borderId="0"/>
    <xf numFmtId="9" fontId="79" fillId="0" borderId="0"/>
    <xf numFmtId="43" fontId="79" fillId="0" borderId="0"/>
    <xf numFmtId="0" fontId="68" fillId="0" borderId="0"/>
    <xf numFmtId="9" fontId="79" fillId="0" borderId="0"/>
    <xf numFmtId="43" fontId="17" fillId="0" borderId="0"/>
    <xf numFmtId="0" fontId="19" fillId="0" borderId="0"/>
    <xf numFmtId="43" fontId="17" fillId="0" borderId="0"/>
    <xf numFmtId="0" fontId="79" fillId="0" borderId="0"/>
    <xf numFmtId="0" fontId="79" fillId="0" borderId="0"/>
    <xf numFmtId="43" fontId="17" fillId="0" borderId="0"/>
    <xf numFmtId="0" fontId="79" fillId="0" borderId="0"/>
    <xf numFmtId="0" fontId="79" fillId="0" borderId="0"/>
    <xf numFmtId="0" fontId="79" fillId="0" borderId="0"/>
    <xf numFmtId="0" fontId="79" fillId="0" borderId="0"/>
    <xf numFmtId="0" fontId="79" fillId="0" borderId="0"/>
    <xf numFmtId="171" fontId="79" fillId="0" borderId="0"/>
    <xf numFmtId="9" fontId="79" fillId="0" borderId="0"/>
    <xf numFmtId="43" fontId="41" fillId="0" borderId="0"/>
    <xf numFmtId="0" fontId="41" fillId="0" borderId="0"/>
    <xf numFmtId="0" fontId="79" fillId="0" borderId="0"/>
    <xf numFmtId="43" fontId="79" fillId="0" borderId="0"/>
    <xf numFmtId="9" fontId="79" fillId="0" borderId="0"/>
    <xf numFmtId="0" fontId="79" fillId="0" borderId="0"/>
    <xf numFmtId="0" fontId="41" fillId="0" borderId="0"/>
    <xf numFmtId="0" fontId="79" fillId="0" borderId="0"/>
    <xf numFmtId="43" fontId="79" fillId="0" borderId="0"/>
    <xf numFmtId="43" fontId="79" fillId="0" borderId="0"/>
    <xf numFmtId="0" fontId="79" fillId="0" borderId="0"/>
    <xf numFmtId="43" fontId="79" fillId="0" borderId="0"/>
    <xf numFmtId="43" fontId="79" fillId="0" borderId="0"/>
    <xf numFmtId="9" fontId="41" fillId="0" borderId="0"/>
    <xf numFmtId="43" fontId="41" fillId="0" borderId="0"/>
    <xf numFmtId="0" fontId="79" fillId="0" borderId="0"/>
    <xf numFmtId="0" fontId="79" fillId="0" borderId="0"/>
    <xf numFmtId="171" fontId="79" fillId="0" borderId="0"/>
    <xf numFmtId="9" fontId="79" fillId="0" borderId="0"/>
    <xf numFmtId="0" fontId="79" fillId="0" borderId="0"/>
    <xf numFmtId="0" fontId="79" fillId="0" borderId="0"/>
    <xf numFmtId="0" fontId="79" fillId="0" borderId="0"/>
    <xf numFmtId="0" fontId="79" fillId="0" borderId="0"/>
    <xf numFmtId="9" fontId="79" fillId="0" borderId="0"/>
    <xf numFmtId="43" fontId="79" fillId="0" borderId="0"/>
    <xf numFmtId="0" fontId="79" fillId="0" borderId="0"/>
    <xf numFmtId="0" fontId="79" fillId="0" borderId="0"/>
    <xf numFmtId="0" fontId="79" fillId="0" borderId="0"/>
    <xf numFmtId="0" fontId="79" fillId="0" borderId="0"/>
    <xf numFmtId="0" fontId="79" fillId="0" borderId="0"/>
    <xf numFmtId="0" fontId="79" fillId="0" borderId="0"/>
    <xf numFmtId="171" fontId="79" fillId="0" borderId="0"/>
    <xf numFmtId="9" fontId="79" fillId="0" borderId="0"/>
    <xf numFmtId="0" fontId="79" fillId="0" borderId="0"/>
    <xf numFmtId="43" fontId="17" fillId="0" borderId="0"/>
    <xf numFmtId="0" fontId="79" fillId="0" borderId="0"/>
    <xf numFmtId="0" fontId="79" fillId="0" borderId="0"/>
    <xf numFmtId="0" fontId="79" fillId="0" borderId="0"/>
    <xf numFmtId="0" fontId="79" fillId="0" borderId="0"/>
    <xf numFmtId="9" fontId="79" fillId="0" borderId="0"/>
    <xf numFmtId="43" fontId="79" fillId="0" borderId="0"/>
    <xf numFmtId="9" fontId="79" fillId="0" borderId="0"/>
    <xf numFmtId="43" fontId="17" fillId="0" borderId="0"/>
    <xf numFmtId="43" fontId="17" fillId="0" borderId="0"/>
    <xf numFmtId="0" fontId="79" fillId="0" borderId="0"/>
    <xf numFmtId="0" fontId="79" fillId="0" borderId="0"/>
    <xf numFmtId="171" fontId="79" fillId="0" borderId="0"/>
    <xf numFmtId="172" fontId="17" fillId="0" borderId="0"/>
    <xf numFmtId="0" fontId="79" fillId="0" borderId="0"/>
    <xf numFmtId="0" fontId="79" fillId="0" borderId="0"/>
    <xf numFmtId="0" fontId="79" fillId="0" borderId="0"/>
    <xf numFmtId="0" fontId="79" fillId="0" borderId="0"/>
    <xf numFmtId="0" fontId="79" fillId="0" borderId="0"/>
    <xf numFmtId="0" fontId="79" fillId="0" borderId="0"/>
    <xf numFmtId="171" fontId="17" fillId="0" borderId="0"/>
    <xf numFmtId="0" fontId="79" fillId="0" borderId="0"/>
    <xf numFmtId="0" fontId="79" fillId="0" borderId="0"/>
    <xf numFmtId="171" fontId="79" fillId="0" borderId="0"/>
    <xf numFmtId="9" fontId="79" fillId="0" borderId="0"/>
    <xf numFmtId="0" fontId="79" fillId="0" borderId="0"/>
    <xf numFmtId="43" fontId="79" fillId="0" borderId="0"/>
    <xf numFmtId="9" fontId="79" fillId="0" borderId="0"/>
    <xf numFmtId="0" fontId="79" fillId="0" borderId="0"/>
    <xf numFmtId="0" fontId="79" fillId="0" borderId="0"/>
    <xf numFmtId="43" fontId="79" fillId="0" borderId="0"/>
    <xf numFmtId="43" fontId="79" fillId="0" borderId="0"/>
    <xf numFmtId="0" fontId="79" fillId="0" borderId="0"/>
    <xf numFmtId="43" fontId="79" fillId="0" borderId="0"/>
    <xf numFmtId="43" fontId="79" fillId="0" borderId="0"/>
    <xf numFmtId="0" fontId="79" fillId="0" borderId="0"/>
    <xf numFmtId="0" fontId="79" fillId="0" borderId="0"/>
    <xf numFmtId="171" fontId="79" fillId="0" borderId="0"/>
    <xf numFmtId="9" fontId="79" fillId="0" borderId="0"/>
    <xf numFmtId="0" fontId="79" fillId="0" borderId="0"/>
    <xf numFmtId="0" fontId="79" fillId="0" borderId="0"/>
    <xf numFmtId="0" fontId="79" fillId="0" borderId="0"/>
    <xf numFmtId="0" fontId="79" fillId="0" borderId="0"/>
    <xf numFmtId="9" fontId="79" fillId="0" borderId="0"/>
    <xf numFmtId="43" fontId="79" fillId="0" borderId="0"/>
    <xf numFmtId="0" fontId="79" fillId="0" borderId="0"/>
    <xf numFmtId="0" fontId="79" fillId="0" borderId="0"/>
    <xf numFmtId="0" fontId="79" fillId="0" borderId="0"/>
    <xf numFmtId="0" fontId="79" fillId="0" borderId="0"/>
    <xf numFmtId="0" fontId="79" fillId="0" borderId="0"/>
    <xf numFmtId="171" fontId="17" fillId="0" borderId="0"/>
    <xf numFmtId="0" fontId="79" fillId="0" borderId="0"/>
    <xf numFmtId="171" fontId="79" fillId="0" borderId="0"/>
    <xf numFmtId="9" fontId="79" fillId="0" borderId="0"/>
    <xf numFmtId="0" fontId="79" fillId="0" borderId="0"/>
    <xf numFmtId="0" fontId="79" fillId="0" borderId="0"/>
    <xf numFmtId="0" fontId="79" fillId="0" borderId="0"/>
    <xf numFmtId="0" fontId="79" fillId="0" borderId="0"/>
    <xf numFmtId="0" fontId="79" fillId="0" borderId="0"/>
    <xf numFmtId="9" fontId="79" fillId="0" borderId="0"/>
    <xf numFmtId="43" fontId="79" fillId="0" borderId="0"/>
    <xf numFmtId="9" fontId="79" fillId="0" borderId="0"/>
    <xf numFmtId="171" fontId="17"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171" fontId="79" fillId="0" borderId="0"/>
    <xf numFmtId="9" fontId="79" fillId="0" borderId="0"/>
    <xf numFmtId="0" fontId="79" fillId="0" borderId="0"/>
    <xf numFmtId="43" fontId="79" fillId="0" borderId="0"/>
    <xf numFmtId="9" fontId="79" fillId="0" borderId="0"/>
    <xf numFmtId="0" fontId="79" fillId="0" borderId="0"/>
    <xf numFmtId="0" fontId="79" fillId="0" borderId="0"/>
    <xf numFmtId="43" fontId="79" fillId="0" borderId="0"/>
    <xf numFmtId="43" fontId="79" fillId="0" borderId="0"/>
    <xf numFmtId="0" fontId="79" fillId="0" borderId="0"/>
    <xf numFmtId="43" fontId="79" fillId="0" borderId="0"/>
    <xf numFmtId="43" fontId="79" fillId="0" borderId="0"/>
    <xf numFmtId="0" fontId="79" fillId="0" borderId="0"/>
    <xf numFmtId="0" fontId="79" fillId="0" borderId="0"/>
    <xf numFmtId="171" fontId="79" fillId="0" borderId="0"/>
    <xf numFmtId="9" fontId="79" fillId="0" borderId="0"/>
    <xf numFmtId="0" fontId="79" fillId="0" borderId="0"/>
    <xf numFmtId="0" fontId="79" fillId="0" borderId="0"/>
    <xf numFmtId="0" fontId="79" fillId="0" borderId="0"/>
    <xf numFmtId="0" fontId="79" fillId="0" borderId="0"/>
    <xf numFmtId="9" fontId="79" fillId="0" borderId="0"/>
    <xf numFmtId="43" fontId="79" fillId="0" borderId="0"/>
    <xf numFmtId="0" fontId="79" fillId="0" borderId="0"/>
    <xf numFmtId="0" fontId="79" fillId="0" borderId="0"/>
    <xf numFmtId="0" fontId="79" fillId="0" borderId="0"/>
    <xf numFmtId="0" fontId="79" fillId="0" borderId="0"/>
    <xf numFmtId="0" fontId="79" fillId="0" borderId="0"/>
    <xf numFmtId="0" fontId="79" fillId="0" borderId="0"/>
    <xf numFmtId="171" fontId="79" fillId="0" borderId="0"/>
    <xf numFmtId="9" fontId="79" fillId="0" borderId="0"/>
    <xf numFmtId="0" fontId="79" fillId="0" borderId="0"/>
    <xf numFmtId="0" fontId="79" fillId="0" borderId="0"/>
    <xf numFmtId="0" fontId="79" fillId="0" borderId="0"/>
    <xf numFmtId="0" fontId="79" fillId="0" borderId="0"/>
    <xf numFmtId="0" fontId="79" fillId="0" borderId="0"/>
    <xf numFmtId="9" fontId="79" fillId="0" borderId="0"/>
    <xf numFmtId="43" fontId="79" fillId="0" borderId="0"/>
    <xf numFmtId="9" fontId="79" fillId="0" borderId="0"/>
    <xf numFmtId="0" fontId="79" fillId="0" borderId="0"/>
    <xf numFmtId="0" fontId="79" fillId="0" borderId="0"/>
    <xf numFmtId="171" fontId="79" fillId="0" borderId="0"/>
    <xf numFmtId="0" fontId="79" fillId="0" borderId="0"/>
    <xf numFmtId="0" fontId="79" fillId="0" borderId="0"/>
    <xf numFmtId="0" fontId="79" fillId="0" borderId="0"/>
    <xf numFmtId="0" fontId="79" fillId="0" borderId="0"/>
    <xf numFmtId="172" fontId="17" fillId="0" borderId="0"/>
    <xf numFmtId="172" fontId="17"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45" fillId="0" borderId="0"/>
    <xf numFmtId="0" fontId="23" fillId="0" borderId="0"/>
    <xf numFmtId="0" fontId="23" fillId="0" borderId="0"/>
    <xf numFmtId="172" fontId="45" fillId="0" borderId="0"/>
    <xf numFmtId="0" fontId="79" fillId="0" borderId="0"/>
    <xf numFmtId="171" fontId="79" fillId="0" borderId="0"/>
    <xf numFmtId="0" fontId="79" fillId="0" borderId="0"/>
    <xf numFmtId="174" fontId="45" fillId="0" borderId="0"/>
    <xf numFmtId="172" fontId="79" fillId="0" borderId="0"/>
    <xf numFmtId="172" fontId="23" fillId="0" borderId="0"/>
    <xf numFmtId="0" fontId="79" fillId="0" borderId="0"/>
    <xf numFmtId="0" fontId="79" fillId="0" borderId="0"/>
    <xf numFmtId="0" fontId="45" fillId="0" borderId="0"/>
    <xf numFmtId="0" fontId="77" fillId="0" borderId="0"/>
    <xf numFmtId="0" fontId="75"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171" fontId="79" fillId="0" borderId="0"/>
    <xf numFmtId="0" fontId="79" fillId="0" borderId="0"/>
    <xf numFmtId="172"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171" fontId="79" fillId="0" borderId="0"/>
    <xf numFmtId="0" fontId="79" fillId="0" borderId="0"/>
    <xf numFmtId="172"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171" fontId="79" fillId="0" borderId="0"/>
    <xf numFmtId="0" fontId="79" fillId="0" borderId="0"/>
    <xf numFmtId="172" fontId="79" fillId="0" borderId="0"/>
    <xf numFmtId="0" fontId="79" fillId="0" borderId="0"/>
    <xf numFmtId="0" fontId="79" fillId="0" borderId="0"/>
    <xf numFmtId="0" fontId="79" fillId="0" borderId="0"/>
    <xf numFmtId="0" fontId="79" fillId="0" borderId="0"/>
    <xf numFmtId="172" fontId="79" fillId="0" borderId="0"/>
    <xf numFmtId="9" fontId="79" fillId="0" borderId="0"/>
    <xf numFmtId="0" fontId="79" fillId="0" borderId="0"/>
    <xf numFmtId="0" fontId="79" fillId="0" borderId="0"/>
    <xf numFmtId="0" fontId="45"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23" fillId="0" borderId="0"/>
    <xf numFmtId="174" fontId="78" fillId="0" borderId="0"/>
    <xf numFmtId="0" fontId="78" fillId="0" borderId="0"/>
    <xf numFmtId="174" fontId="78" fillId="0" borderId="0"/>
    <xf numFmtId="44" fontId="79" fillId="0" borderId="0"/>
    <xf numFmtId="171" fontId="79" fillId="0" borderId="0"/>
    <xf numFmtId="0" fontId="79" fillId="0" borderId="0"/>
    <xf numFmtId="165" fontId="79" fillId="0" borderId="0" applyAlignment="1">
      <alignment vertical="center"/>
    </xf>
    <xf numFmtId="0" fontId="17"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85" fillId="0" borderId="0"/>
  </cellStyleXfs>
  <cellXfs count="687">
    <xf numFmtId="0" fontId="0" fillId="0" borderId="0" pivotButton="0" quotePrefix="0" xfId="0"/>
    <xf numFmtId="49" fontId="35" fillId="0" borderId="0" applyAlignment="1" pivotButton="0" quotePrefix="0" xfId="0">
      <alignment horizontal="center"/>
    </xf>
    <xf numFmtId="0" fontId="19" fillId="0" borderId="0" applyAlignment="1" pivotButton="0" quotePrefix="0" xfId="0">
      <alignment vertical="center"/>
    </xf>
    <xf numFmtId="0" fontId="21" fillId="0" borderId="8" applyAlignment="1" pivotButton="0" quotePrefix="0" xfId="0">
      <alignment horizontal="left" vertical="center" wrapText="1"/>
    </xf>
    <xf numFmtId="0" fontId="19" fillId="0" borderId="0" pivotButton="0" quotePrefix="0" xfId="0"/>
    <xf numFmtId="0" fontId="19" fillId="0" borderId="0" applyAlignment="1" pivotButton="0" quotePrefix="0" xfId="0">
      <alignment wrapText="1"/>
    </xf>
    <xf numFmtId="164" fontId="21" fillId="0" borderId="8" applyAlignment="1" pivotButton="0" quotePrefix="0" xfId="0">
      <alignment horizontal="center" vertical="center" wrapText="1"/>
    </xf>
    <xf numFmtId="0" fontId="21" fillId="0" borderId="8" applyAlignment="1" pivotButton="0" quotePrefix="0" xfId="0">
      <alignment vertical="center" wrapText="1"/>
    </xf>
    <xf numFmtId="0" fontId="27" fillId="0" borderId="0" applyAlignment="1" pivotButton="0" quotePrefix="0" xfId="0">
      <alignment vertical="center"/>
    </xf>
    <xf numFmtId="0" fontId="28" fillId="0" borderId="0" applyAlignment="1" pivotButton="0" quotePrefix="0" xfId="0">
      <alignment vertical="center"/>
    </xf>
    <xf numFmtId="0" fontId="22" fillId="0" borderId="8" applyAlignment="1" pivotButton="0" quotePrefix="0" xfId="0">
      <alignment horizontal="left" vertical="center" wrapText="1"/>
    </xf>
    <xf numFmtId="0" fontId="22" fillId="0" borderId="8" applyAlignment="1" pivotButton="0" quotePrefix="0" xfId="0">
      <alignment horizontal="center" vertical="center" wrapText="1"/>
    </xf>
    <xf numFmtId="0" fontId="21" fillId="0" borderId="11" applyAlignment="1" pivotButton="0" quotePrefix="0" xfId="0">
      <alignment horizontal="center" vertical="center" wrapText="1"/>
    </xf>
    <xf numFmtId="0" fontId="29" fillId="2" borderId="10" applyAlignment="1" pivotButton="0" quotePrefix="0" xfId="0">
      <alignment horizontal="center" vertical="center" wrapText="1"/>
    </xf>
    <xf numFmtId="49" fontId="29" fillId="2" borderId="7" applyAlignment="1" pivotButton="0" quotePrefix="0" xfId="0">
      <alignment horizontal="left" vertical="center" wrapText="1"/>
    </xf>
    <xf numFmtId="164" fontId="29" fillId="2" borderId="7" applyAlignment="1" pivotButton="0" quotePrefix="0" xfId="0">
      <alignment horizontal="center" vertical="center" wrapText="1"/>
    </xf>
    <xf numFmtId="49" fontId="27" fillId="0" borderId="1" applyAlignment="1" pivotButton="0" quotePrefix="0" xfId="0">
      <alignment horizontal="center" vertical="center" wrapText="1"/>
    </xf>
    <xf numFmtId="0" fontId="27" fillId="0" borderId="2" applyAlignment="1" pivotButton="0" quotePrefix="0" xfId="0">
      <alignment horizontal="center" vertical="center" wrapText="1"/>
    </xf>
    <xf numFmtId="0" fontId="21" fillId="0" borderId="8" applyAlignment="1" pivotButton="0" quotePrefix="0" xfId="0">
      <alignment horizontal="center" vertical="center" wrapText="1"/>
    </xf>
    <xf numFmtId="0" fontId="19" fillId="0" borderId="0" applyAlignment="1" pivotButton="0" quotePrefix="0" xfId="0">
      <alignment horizontal="center"/>
    </xf>
    <xf numFmtId="0" fontId="36" fillId="0" borderId="0" pivotButton="0" quotePrefix="0" xfId="0"/>
    <xf numFmtId="0" fontId="27" fillId="0" borderId="0" applyAlignment="1" pivotButton="0" quotePrefix="0" xfId="0">
      <alignment horizontal="left" vertical="center"/>
    </xf>
    <xf numFmtId="0" fontId="27" fillId="0" borderId="12" applyAlignment="1" pivotButton="0" quotePrefix="0" xfId="0">
      <alignment horizontal="center" vertical="center"/>
    </xf>
    <xf numFmtId="0" fontId="28" fillId="0" borderId="0" applyAlignment="1" pivotButton="0" quotePrefix="0" xfId="0">
      <alignment vertical="center" wrapText="1"/>
    </xf>
    <xf numFmtId="49" fontId="21" fillId="0" borderId="0" applyAlignment="1" pivotButton="0" quotePrefix="0" xfId="0">
      <alignment horizontal="left"/>
    </xf>
    <xf numFmtId="49" fontId="21" fillId="0" borderId="11" applyAlignment="1" pivotButton="0" quotePrefix="0" xfId="0">
      <alignment horizontal="left" vertical="center" wrapText="1"/>
    </xf>
    <xf numFmtId="0" fontId="22" fillId="0" borderId="11" applyAlignment="1" pivotButton="0" quotePrefix="0" xfId="0">
      <alignment horizontal="left" vertical="center" wrapText="1"/>
    </xf>
    <xf numFmtId="49" fontId="22" fillId="0" borderId="11" applyAlignment="1" pivotButton="0" quotePrefix="0" xfId="0">
      <alignment horizontal="left" vertical="center" wrapText="1"/>
    </xf>
    <xf numFmtId="49" fontId="31" fillId="0" borderId="0" applyAlignment="1" pivotButton="0" quotePrefix="0" xfId="0">
      <alignment horizontal="left"/>
    </xf>
    <xf numFmtId="0" fontId="31" fillId="0" borderId="0" applyAlignment="1" pivotButton="0" quotePrefix="0" xfId="0">
      <alignment horizontal="left"/>
    </xf>
    <xf numFmtId="49" fontId="70" fillId="0" borderId="0" applyAlignment="1" pivotButton="0" quotePrefix="0" xfId="0">
      <alignment horizontal="right"/>
    </xf>
    <xf numFmtId="0" fontId="70" fillId="0" borderId="0" applyAlignment="1" pivotButton="0" quotePrefix="0" xfId="0">
      <alignment horizontal="left"/>
    </xf>
    <xf numFmtId="49" fontId="72" fillId="0" borderId="0" applyAlignment="1" pivotButton="0" quotePrefix="0" xfId="0">
      <alignment horizontal="right"/>
    </xf>
    <xf numFmtId="0" fontId="73" fillId="0" borderId="0" applyAlignment="1" pivotButton="0" quotePrefix="0" xfId="0">
      <alignment horizontal="left"/>
    </xf>
    <xf numFmtId="0" fontId="74" fillId="0" borderId="0" applyAlignment="1" pivotButton="0" quotePrefix="0" xfId="0">
      <alignment horizontal="center"/>
    </xf>
    <xf numFmtId="165" fontId="19" fillId="0" borderId="0" pivotButton="0" quotePrefix="0" xfId="0"/>
    <xf numFmtId="165" fontId="28" fillId="0" borderId="0" applyAlignment="1" pivotButton="0" quotePrefix="0" xfId="0">
      <alignment horizontal="right" vertical="center"/>
    </xf>
    <xf numFmtId="165" fontId="28" fillId="0" borderId="0" applyAlignment="1" pivotButton="0" quotePrefix="0" xfId="0">
      <alignment vertical="center"/>
    </xf>
    <xf numFmtId="165" fontId="28" fillId="0" borderId="0" applyAlignment="1" pivotButton="0" quotePrefix="0" xfId="0">
      <alignment horizontal="left" vertical="center" wrapText="1"/>
    </xf>
    <xf numFmtId="165" fontId="27" fillId="0" borderId="9" applyAlignment="1" pivotButton="0" quotePrefix="0" xfId="0">
      <alignment horizontal="center" vertical="center" wrapText="1"/>
    </xf>
    <xf numFmtId="165" fontId="27" fillId="0" borderId="17" applyAlignment="1" pivotButton="0" quotePrefix="0" xfId="0">
      <alignment horizontal="center" vertical="center" wrapText="1"/>
    </xf>
    <xf numFmtId="165" fontId="27" fillId="0" borderId="29" applyAlignment="1" pivotButton="0" quotePrefix="0" xfId="0">
      <alignment horizontal="center" vertical="center" wrapText="1"/>
    </xf>
    <xf numFmtId="165" fontId="27" fillId="0" borderId="6" applyAlignment="1" pivotButton="0" quotePrefix="0" xfId="0">
      <alignment horizontal="center" vertical="center" wrapText="1"/>
    </xf>
    <xf numFmtId="165" fontId="29" fillId="2" borderId="10" applyAlignment="1" pivotButton="0" quotePrefix="0" xfId="0">
      <alignment horizontal="right" vertical="center" wrapText="1"/>
    </xf>
    <xf numFmtId="165" fontId="29" fillId="2" borderId="7" applyAlignment="1" pivotButton="0" quotePrefix="0" xfId="0">
      <alignment horizontal="right" vertical="center" wrapText="1"/>
    </xf>
    <xf numFmtId="165" fontId="29" fillId="2" borderId="34" applyAlignment="1" pivotButton="0" quotePrefix="0" xfId="0">
      <alignment horizontal="right" vertical="center" wrapText="1"/>
    </xf>
    <xf numFmtId="165" fontId="29" fillId="2" borderId="35" applyAlignment="1" pivotButton="0" quotePrefix="0" xfId="0">
      <alignment horizontal="right" vertical="center" wrapText="1"/>
    </xf>
    <xf numFmtId="165" fontId="21" fillId="0" borderId="11" applyAlignment="1" pivotButton="0" quotePrefix="0" xfId="0">
      <alignment horizontal="right" vertical="center" wrapText="1"/>
    </xf>
    <xf numFmtId="165" fontId="21" fillId="0" borderId="13" applyAlignment="1" pivotButton="0" quotePrefix="0" xfId="0">
      <alignment horizontal="right" vertical="center" wrapText="1"/>
    </xf>
    <xf numFmtId="165" fontId="21" fillId="0" borderId="30" applyAlignment="1" pivotButton="0" quotePrefix="0" xfId="0">
      <alignment horizontal="right" vertical="center" wrapText="1"/>
    </xf>
    <xf numFmtId="165" fontId="21" fillId="0" borderId="33" applyAlignment="1" pivotButton="0" quotePrefix="0" xfId="0">
      <alignment horizontal="right" vertical="center" wrapText="1"/>
    </xf>
    <xf numFmtId="165" fontId="21" fillId="0" borderId="32" applyAlignment="1" pivotButton="0" quotePrefix="0" xfId="0">
      <alignment horizontal="right" vertical="center" wrapText="1"/>
    </xf>
    <xf numFmtId="165" fontId="29" fillId="2" borderId="30" applyAlignment="1" pivotButton="0" quotePrefix="0" xfId="0">
      <alignment horizontal="right" vertical="center" wrapText="1"/>
    </xf>
    <xf numFmtId="165" fontId="22" fillId="0" borderId="30" applyAlignment="1" pivotButton="0" quotePrefix="0" xfId="0">
      <alignment horizontal="right" vertical="center" wrapText="1"/>
    </xf>
    <xf numFmtId="165" fontId="22" fillId="0" borderId="11" applyAlignment="1" pivotButton="0" quotePrefix="0" xfId="0">
      <alignment horizontal="right" vertical="center" wrapText="1"/>
    </xf>
    <xf numFmtId="165" fontId="22" fillId="0" borderId="8" applyAlignment="1" pivotButton="0" quotePrefix="0" xfId="0">
      <alignment horizontal="right" vertical="center" wrapText="1"/>
    </xf>
    <xf numFmtId="165" fontId="21" fillId="0" borderId="8" applyAlignment="1" pivotButton="0" quotePrefix="0" xfId="0">
      <alignment horizontal="right" vertical="center" wrapText="1"/>
    </xf>
    <xf numFmtId="165" fontId="76" fillId="0" borderId="8" applyAlignment="1" pivotButton="0" quotePrefix="0" xfId="0">
      <alignment horizontal="right" vertical="center" wrapText="1"/>
    </xf>
    <xf numFmtId="0" fontId="29" fillId="2" borderId="36" applyAlignment="1" pivotButton="0" quotePrefix="0" xfId="0">
      <alignment horizontal="center" vertical="center" wrapText="1"/>
    </xf>
    <xf numFmtId="164" fontId="29" fillId="2" borderId="37" applyAlignment="1" pivotButton="0" quotePrefix="0" xfId="0">
      <alignment horizontal="center" vertical="center" wrapText="1"/>
    </xf>
    <xf numFmtId="165" fontId="29" fillId="2" borderId="38" applyAlignment="1" pivotButton="0" quotePrefix="0" xfId="0">
      <alignment horizontal="right" vertical="center" wrapText="1"/>
    </xf>
    <xf numFmtId="49" fontId="21" fillId="0" borderId="32" applyAlignment="1" pivotButton="0" quotePrefix="0" xfId="0">
      <alignment horizontal="left" vertical="center" wrapText="1"/>
    </xf>
    <xf numFmtId="164" fontId="21" fillId="0" borderId="8" applyAlignment="1" pivotButton="0" quotePrefix="0" xfId="0">
      <alignment horizontal="center" vertical="center"/>
    </xf>
    <xf numFmtId="166" fontId="21" fillId="0" borderId="8" applyAlignment="1" pivotButton="0" quotePrefix="0" xfId="0">
      <alignment horizontal="right" vertical="center"/>
    </xf>
    <xf numFmtId="49" fontId="27" fillId="0" borderId="39" applyAlignment="1" pivotButton="0" quotePrefix="0" xfId="0">
      <alignment horizontal="center" vertical="center" wrapText="1"/>
    </xf>
    <xf numFmtId="0" fontId="27" fillId="0" borderId="41" applyAlignment="1" pivotButton="0" quotePrefix="0" xfId="0">
      <alignment horizontal="center" vertical="center" wrapText="1"/>
    </xf>
    <xf numFmtId="165" fontId="25" fillId="0" borderId="42" applyAlignment="1" pivotButton="0" quotePrefix="0" xfId="4">
      <alignment horizontal="center" vertical="center" wrapText="1"/>
    </xf>
    <xf numFmtId="165" fontId="27" fillId="0" borderId="43" applyAlignment="1" pivotButton="0" quotePrefix="0" xfId="0">
      <alignment horizontal="center" vertical="center" wrapText="1"/>
    </xf>
    <xf numFmtId="165" fontId="27" fillId="0" borderId="44" applyAlignment="1" pivotButton="0" quotePrefix="0" xfId="0">
      <alignment horizontal="center" vertical="center" wrapText="1"/>
    </xf>
    <xf numFmtId="165" fontId="27" fillId="0" borderId="45" applyAlignment="1" pivotButton="0" quotePrefix="0" xfId="0">
      <alignment horizontal="center" vertical="center" wrapText="1"/>
    </xf>
    <xf numFmtId="165" fontId="27" fillId="0" borderId="46" applyAlignment="1" pivotButton="0" quotePrefix="0" xfId="0">
      <alignment horizontal="center" vertical="center" wrapText="1"/>
    </xf>
    <xf numFmtId="165" fontId="27" fillId="0" borderId="42" applyAlignment="1" pivotButton="0" quotePrefix="0" xfId="0">
      <alignment horizontal="center" vertical="center" wrapText="1"/>
    </xf>
    <xf numFmtId="49" fontId="21" fillId="0" borderId="11" applyAlignment="1" pivotButton="0" quotePrefix="0" xfId="0">
      <alignment horizontal="center" vertical="center" wrapText="1"/>
    </xf>
    <xf numFmtId="167" fontId="21" fillId="0" borderId="8" applyAlignment="1" pivotButton="0" quotePrefix="0" xfId="0">
      <alignment horizontal="right" vertical="center" wrapText="1"/>
    </xf>
    <xf numFmtId="167" fontId="21" fillId="0" borderId="30" applyAlignment="1" pivotButton="0" quotePrefix="0" xfId="0">
      <alignment horizontal="right" vertical="center" wrapText="1"/>
    </xf>
    <xf numFmtId="0" fontId="27" fillId="0" borderId="6" applyAlignment="1" pivotButton="0" quotePrefix="0" xfId="0">
      <alignment horizontal="center" vertical="center" wrapText="1"/>
    </xf>
    <xf numFmtId="0" fontId="27" fillId="0" borderId="47" applyAlignment="1" pivotButton="0" quotePrefix="0" xfId="0">
      <alignment vertical="center" wrapText="1"/>
    </xf>
    <xf numFmtId="0" fontId="29" fillId="2" borderId="48" applyAlignment="1" pivotButton="0" quotePrefix="0" xfId="0">
      <alignment vertical="center" wrapText="1"/>
    </xf>
    <xf numFmtId="168" fontId="21" fillId="0" borderId="4" applyAlignment="1" pivotButton="0" quotePrefix="0" xfId="0">
      <alignment vertical="center" wrapText="1"/>
    </xf>
    <xf numFmtId="0" fontId="21" fillId="0" borderId="4" applyAlignment="1" pivotButton="0" quotePrefix="0" xfId="0">
      <alignment vertical="center" wrapText="1"/>
    </xf>
    <xf numFmtId="0" fontId="21" fillId="0" borderId="49" applyAlignment="1" pivotButton="0" quotePrefix="0" xfId="0">
      <alignment vertical="center" wrapText="1"/>
    </xf>
    <xf numFmtId="168" fontId="22" fillId="0" borderId="4" applyAlignment="1" pivotButton="0" quotePrefix="0" xfId="0">
      <alignment vertical="center" wrapText="1"/>
    </xf>
    <xf numFmtId="168" fontId="21" fillId="0" borderId="49" applyAlignment="1" pivotButton="0" quotePrefix="0" xfId="0">
      <alignment vertical="center" wrapText="1"/>
    </xf>
    <xf numFmtId="165" fontId="21" fillId="0" borderId="50" applyAlignment="1" pivotButton="0" quotePrefix="0" xfId="0">
      <alignment horizontal="right" vertical="center" wrapText="1"/>
    </xf>
    <xf numFmtId="49" fontId="29" fillId="2" borderId="37" applyAlignment="1" pivotButton="0" quotePrefix="0" xfId="0">
      <alignment horizontal="left" vertical="center" wrapText="1"/>
    </xf>
    <xf numFmtId="0" fontId="31" fillId="0" borderId="4" applyAlignment="1" pivotButton="0" quotePrefix="0" xfId="0">
      <alignment vertical="center" wrapText="1"/>
    </xf>
    <xf numFmtId="0" fontId="26" fillId="0" borderId="4" applyAlignment="1" pivotButton="0" quotePrefix="0" xfId="0">
      <alignment vertical="center" wrapText="1"/>
    </xf>
    <xf numFmtId="49" fontId="31" fillId="0" borderId="11" applyAlignment="1" pivotButton="0" quotePrefix="0" xfId="0">
      <alignment horizontal="left" vertical="center" wrapText="1"/>
    </xf>
    <xf numFmtId="0" fontId="26" fillId="0" borderId="11" applyAlignment="1" pivotButton="0" quotePrefix="0" xfId="0">
      <alignment horizontal="left" vertical="center" wrapText="1"/>
    </xf>
    <xf numFmtId="49" fontId="21" fillId="2" borderId="11" applyAlignment="1" pivotButton="0" quotePrefix="0" xfId="0">
      <alignment horizontal="left" vertical="center" wrapText="1"/>
    </xf>
    <xf numFmtId="165" fontId="21" fillId="0" borderId="4" applyAlignment="1" pivotButton="0" quotePrefix="0" xfId="0">
      <alignment vertical="center" wrapText="1"/>
    </xf>
    <xf numFmtId="169" fontId="21" fillId="0" borderId="15" applyAlignment="1" pivotButton="0" quotePrefix="0" xfId="4">
      <alignment horizontal="right" vertical="center" wrapText="1"/>
    </xf>
    <xf numFmtId="165" fontId="21" fillId="0" borderId="15" applyAlignment="1" pivotButton="0" quotePrefix="0" xfId="4">
      <alignment horizontal="right" vertical="center" wrapText="1"/>
    </xf>
    <xf numFmtId="165" fontId="29" fillId="2" borderId="37" applyAlignment="1" pivotButton="0" quotePrefix="0" xfId="0">
      <alignment horizontal="right" vertical="center" wrapText="1"/>
    </xf>
    <xf numFmtId="165" fontId="21" fillId="0" borderId="53" applyAlignment="1" pivotButton="0" quotePrefix="0" xfId="0">
      <alignment horizontal="right" vertical="center" wrapText="1"/>
    </xf>
    <xf numFmtId="0" fontId="21" fillId="0" borderId="54" applyAlignment="1" pivotButton="0" quotePrefix="0" xfId="0">
      <alignment vertical="center" wrapText="1"/>
    </xf>
    <xf numFmtId="49" fontId="30" fillId="0" borderId="11" applyAlignment="1" pivotButton="0" quotePrefix="0" xfId="398">
      <alignment horizontal="left" vertical="center" wrapText="1"/>
    </xf>
    <xf numFmtId="49" fontId="21" fillId="0" borderId="8" applyAlignment="1" pivotButton="0" quotePrefix="0" xfId="398">
      <alignment vertical="center" wrapText="1"/>
    </xf>
    <xf numFmtId="165" fontId="29" fillId="2" borderId="11" applyAlignment="1" pivotButton="0" quotePrefix="0" xfId="0">
      <alignment horizontal="right" vertical="center" wrapText="1"/>
    </xf>
    <xf numFmtId="0" fontId="29" fillId="2" borderId="4" applyAlignment="1" pivotButton="0" quotePrefix="0" xfId="0">
      <alignment vertical="center" wrapText="1"/>
    </xf>
    <xf numFmtId="0" fontId="28" fillId="0" borderId="55" applyAlignment="1" pivotButton="0" quotePrefix="0" xfId="0">
      <alignment horizontal="center" vertical="center" wrapText="1"/>
    </xf>
    <xf numFmtId="0" fontId="28" fillId="0" borderId="45" applyAlignment="1" pivotButton="0" quotePrefix="0" xfId="0">
      <alignment horizontal="center" vertical="center" wrapText="1"/>
    </xf>
    <xf numFmtId="0" fontId="22" fillId="2" borderId="34" applyAlignment="1" pivotButton="0" quotePrefix="0" xfId="0">
      <alignment horizontal="left" vertical="center" wrapText="1"/>
    </xf>
    <xf numFmtId="168" fontId="21" fillId="0" borderId="13" applyAlignment="1" pivotButton="0" quotePrefix="0" xfId="0">
      <alignment horizontal="left" vertical="center" wrapText="1"/>
    </xf>
    <xf numFmtId="0" fontId="21" fillId="0" borderId="13" applyAlignment="1" pivotButton="0" quotePrefix="0" xfId="0">
      <alignment horizontal="left" vertical="center" wrapText="1"/>
    </xf>
    <xf numFmtId="0" fontId="29" fillId="2" borderId="34" applyAlignment="1" pivotButton="0" quotePrefix="0" xfId="0">
      <alignment horizontal="left" vertical="center" wrapText="1"/>
    </xf>
    <xf numFmtId="0" fontId="22" fillId="2" borderId="13" applyAlignment="1" pivotButton="0" quotePrefix="0" xfId="0">
      <alignment horizontal="left" vertical="center" wrapText="1"/>
    </xf>
    <xf numFmtId="0" fontId="22" fillId="0" borderId="13" applyAlignment="1" pivotButton="0" quotePrefix="0" xfId="0">
      <alignment horizontal="left" vertical="center" wrapText="1"/>
    </xf>
    <xf numFmtId="2" fontId="30" fillId="0" borderId="13" applyAlignment="1" pivotButton="0" quotePrefix="0" xfId="398">
      <alignment horizontal="left" vertical="center" wrapText="1"/>
    </xf>
    <xf numFmtId="168" fontId="21" fillId="0" borderId="50" applyAlignment="1" pivotButton="0" quotePrefix="0" xfId="0">
      <alignment horizontal="left" vertical="center" wrapText="1"/>
    </xf>
    <xf numFmtId="0" fontId="21" fillId="0" borderId="50" applyAlignment="1" pivotButton="0" quotePrefix="0" xfId="0">
      <alignment horizontal="left" vertical="center" wrapText="1"/>
    </xf>
    <xf numFmtId="0" fontId="21" fillId="0" borderId="34" applyAlignment="1" pivotButton="0" quotePrefix="0" xfId="0">
      <alignment horizontal="left" vertical="center" wrapText="1"/>
    </xf>
    <xf numFmtId="2" fontId="30" fillId="0" borderId="4" applyAlignment="1" pivotButton="0" quotePrefix="0" xfId="398">
      <alignment vertical="center" wrapText="1"/>
    </xf>
    <xf numFmtId="165" fontId="29" fillId="2" borderId="48" applyAlignment="1" pivotButton="0" quotePrefix="0" xfId="0">
      <alignment vertical="center" wrapText="1"/>
    </xf>
    <xf numFmtId="165" fontId="21" fillId="0" borderId="49" applyAlignment="1" pivotButton="0" quotePrefix="0" xfId="0">
      <alignment vertical="center" wrapText="1"/>
    </xf>
    <xf numFmtId="49" fontId="21" fillId="0" borderId="13" applyAlignment="1" pivotButton="0" quotePrefix="0" xfId="0">
      <alignment horizontal="left" vertical="center" wrapText="1"/>
    </xf>
    <xf numFmtId="165" fontId="21" fillId="0" borderId="13" applyAlignment="1" pivotButton="0" quotePrefix="0" xfId="0">
      <alignment horizontal="left" vertical="center" wrapText="1"/>
    </xf>
    <xf numFmtId="0" fontId="29" fillId="2" borderId="11" applyAlignment="1" pivotButton="0" quotePrefix="0" xfId="0">
      <alignment horizontal="center" vertical="center" wrapText="1"/>
    </xf>
    <xf numFmtId="0" fontId="21" fillId="0" borderId="4" applyAlignment="1" pivotButton="0" quotePrefix="0" xfId="0">
      <alignment horizontal="left" vertical="center" wrapText="1"/>
    </xf>
    <xf numFmtId="0" fontId="82" fillId="0" borderId="0" pivotButton="0" quotePrefix="0" xfId="0"/>
    <xf numFmtId="165" fontId="82" fillId="0" borderId="0" pivotButton="0" quotePrefix="0" xfId="0"/>
    <xf numFmtId="0" fontId="82" fillId="0" borderId="0" applyAlignment="1" pivotButton="0" quotePrefix="0" xfId="0">
      <alignment horizontal="left"/>
    </xf>
    <xf numFmtId="0" fontId="74" fillId="0" borderId="0" applyAlignment="1" pivotButton="0" quotePrefix="0" xfId="0">
      <alignment horizontal="left"/>
    </xf>
    <xf numFmtId="0" fontId="29" fillId="2" borderId="8" applyAlignment="1" pivotButton="0" quotePrefix="0" xfId="0">
      <alignment horizontal="left" vertical="center" wrapText="1"/>
    </xf>
    <xf numFmtId="49" fontId="29" fillId="2" borderId="8" applyAlignment="1" pivotButton="0" quotePrefix="0" xfId="0">
      <alignment horizontal="left" vertical="center" wrapText="1"/>
    </xf>
    <xf numFmtId="164" fontId="29" fillId="2" borderId="8" applyAlignment="1" pivotButton="0" quotePrefix="0" xfId="0">
      <alignment horizontal="center" vertical="center" wrapText="1"/>
    </xf>
    <xf numFmtId="0" fontId="21" fillId="0" borderId="5" applyAlignment="1" pivotButton="0" quotePrefix="0" xfId="0">
      <alignment vertical="center" wrapText="1"/>
    </xf>
    <xf numFmtId="0" fontId="26" fillId="0" borderId="8" applyAlignment="1" pivotButton="0" quotePrefix="0" xfId="0">
      <alignment horizontal="center" vertical="center" wrapText="1"/>
    </xf>
    <xf numFmtId="0" fontId="20" fillId="0" borderId="0" applyAlignment="1" pivotButton="0" quotePrefix="0" xfId="0">
      <alignment vertical="center" wrapText="1"/>
    </xf>
    <xf numFmtId="49" fontId="26" fillId="0" borderId="8" applyAlignment="1" pivotButton="0" quotePrefix="0" xfId="0">
      <alignment horizontal="left" vertical="center" wrapText="1"/>
    </xf>
    <xf numFmtId="169" fontId="80" fillId="0" borderId="15" applyAlignment="1" pivotButton="0" quotePrefix="0" xfId="4">
      <alignment horizontal="right" vertical="center" wrapText="1" shrinkToFit="1"/>
    </xf>
    <xf numFmtId="169" fontId="26" fillId="0" borderId="15" applyAlignment="1" pivotButton="0" quotePrefix="0" xfId="4">
      <alignment horizontal="center" vertical="center" wrapText="1"/>
    </xf>
    <xf numFmtId="169" fontId="81" fillId="0" borderId="15" applyAlignment="1" pivotButton="0" quotePrefix="0" xfId="4">
      <alignment horizontal="right" vertical="center" wrapText="1" shrinkToFit="1"/>
    </xf>
    <xf numFmtId="165" fontId="29" fillId="2" borderId="36" applyAlignment="1" pivotButton="0" quotePrefix="0" xfId="0">
      <alignment horizontal="right" vertical="center" wrapText="1"/>
    </xf>
    <xf numFmtId="165" fontId="29" fillId="2" borderId="51" applyAlignment="1" pivotButton="0" quotePrefix="0" xfId="0">
      <alignment horizontal="right" vertical="center" wrapText="1"/>
    </xf>
    <xf numFmtId="165" fontId="29" fillId="2" borderId="8" applyAlignment="1" pivotButton="0" quotePrefix="0" xfId="0">
      <alignment horizontal="right" vertical="center" wrapText="1"/>
    </xf>
    <xf numFmtId="165" fontId="29" fillId="2" borderId="15" applyAlignment="1" pivotButton="0" quotePrefix="0" xfId="0">
      <alignment horizontal="right" vertical="center" wrapText="1"/>
    </xf>
    <xf numFmtId="165" fontId="26" fillId="0" borderId="11" applyAlignment="1" pivotButton="0" quotePrefix="0" xfId="0">
      <alignment horizontal="right" vertical="center" wrapText="1"/>
    </xf>
    <xf numFmtId="165" fontId="26" fillId="0" borderId="8" applyAlignment="1" pivotButton="0" quotePrefix="0" xfId="0">
      <alignment horizontal="right" vertical="center" wrapText="1"/>
    </xf>
    <xf numFmtId="165" fontId="26" fillId="0" borderId="15" applyAlignment="1" pivotButton="0" quotePrefix="0" xfId="0">
      <alignment horizontal="right" vertical="center" wrapText="1"/>
    </xf>
    <xf numFmtId="169" fontId="80" fillId="0" borderId="11" applyAlignment="1" pivotButton="0" quotePrefix="0" xfId="4">
      <alignment horizontal="right" vertical="center" wrapText="1" shrinkToFit="1"/>
    </xf>
    <xf numFmtId="169" fontId="80" fillId="0" borderId="8" applyAlignment="1" pivotButton="0" quotePrefix="0" xfId="4">
      <alignment horizontal="right" vertical="center" wrapText="1" shrinkToFit="1"/>
    </xf>
    <xf numFmtId="169" fontId="81" fillId="0" borderId="11" applyAlignment="1" pivotButton="0" quotePrefix="0" xfId="4">
      <alignment horizontal="right" vertical="center" wrapText="1" shrinkToFit="1"/>
    </xf>
    <xf numFmtId="169" fontId="81" fillId="0" borderId="8" applyAlignment="1" pivotButton="0" quotePrefix="0" xfId="4">
      <alignment horizontal="right" vertical="center" wrapText="1" shrinkToFit="1"/>
    </xf>
    <xf numFmtId="165" fontId="26" fillId="0" borderId="30" applyAlignment="1" pivotButton="0" quotePrefix="0" xfId="0">
      <alignment horizontal="right" vertical="center" wrapText="1"/>
    </xf>
    <xf numFmtId="0" fontId="31" fillId="26" borderId="8" applyAlignment="1" pivotButton="0" quotePrefix="0" xfId="0">
      <alignment vertical="center" wrapText="1"/>
    </xf>
    <xf numFmtId="0" fontId="26" fillId="27" borderId="8" applyAlignment="1" pivotButton="0" quotePrefix="0" xfId="0">
      <alignment horizontal="left" vertical="center" wrapText="1"/>
    </xf>
    <xf numFmtId="0" fontId="27" fillId="0" borderId="0" applyAlignment="1" pivotButton="0" quotePrefix="0" xfId="0">
      <alignment vertical="center" wrapText="1"/>
    </xf>
    <xf numFmtId="165" fontId="28" fillId="0" borderId="0" applyAlignment="1" pivotButton="0" quotePrefix="0" xfId="4">
      <alignment horizontal="center" vertical="center"/>
    </xf>
    <xf numFmtId="165" fontId="25" fillId="0" borderId="14" applyAlignment="1" pivotButton="0" quotePrefix="0" xfId="4">
      <alignment horizontal="center" vertical="center" wrapText="1"/>
    </xf>
    <xf numFmtId="0" fontId="31" fillId="0" borderId="8" applyAlignment="1" pivotButton="0" quotePrefix="0" xfId="0">
      <alignment horizontal="left" vertical="center" wrapText="1"/>
    </xf>
    <xf numFmtId="0" fontId="31" fillId="0" borderId="8" applyAlignment="1" pivotButton="0" quotePrefix="0" xfId="0">
      <alignment vertical="center" wrapText="1"/>
    </xf>
    <xf numFmtId="0" fontId="31" fillId="0" borderId="8" applyAlignment="1" pivotButton="0" quotePrefix="0" xfId="0">
      <alignment horizontal="center" vertical="center" wrapText="1"/>
    </xf>
    <xf numFmtId="165" fontId="31" fillId="0" borderId="11" applyAlignment="1" pivotButton="0" quotePrefix="0" xfId="0">
      <alignment horizontal="right" vertical="center" wrapText="1"/>
    </xf>
    <xf numFmtId="165" fontId="31" fillId="0" borderId="8" applyAlignment="1" pivotButton="0" quotePrefix="0" xfId="0">
      <alignment horizontal="right" vertical="center" wrapText="1"/>
    </xf>
    <xf numFmtId="165" fontId="31" fillId="0" borderId="15" applyAlignment="1" pivotButton="0" quotePrefix="0" xfId="0">
      <alignment horizontal="right" vertical="center" wrapText="1"/>
    </xf>
    <xf numFmtId="165" fontId="31" fillId="0" borderId="30" applyAlignment="1" pivotButton="0" quotePrefix="0" xfId="0">
      <alignment horizontal="right" vertical="center" wrapText="1"/>
    </xf>
    <xf numFmtId="165" fontId="21" fillId="0" borderId="15" applyAlignment="1" pivotButton="0" quotePrefix="0" xfId="0">
      <alignment horizontal="right" vertical="center" wrapText="1"/>
    </xf>
    <xf numFmtId="164" fontId="31" fillId="0" borderId="8" applyAlignment="1" pivotButton="0" quotePrefix="0" xfId="0">
      <alignment horizontal="center" vertical="center" wrapText="1"/>
    </xf>
    <xf numFmtId="164" fontId="31" fillId="0" borderId="8" applyAlignment="1" pivotButton="0" quotePrefix="0" xfId="0">
      <alignment horizontal="left" vertical="center" wrapText="1"/>
    </xf>
    <xf numFmtId="0" fontId="31" fillId="0" borderId="13" applyAlignment="1" pivotButton="0" quotePrefix="0" xfId="0">
      <alignment horizontal="left" vertical="center" wrapText="1"/>
    </xf>
    <xf numFmtId="0" fontId="26" fillId="0" borderId="8" applyAlignment="1" pivotButton="0" quotePrefix="0" xfId="0">
      <alignment horizontal="left" vertical="center" wrapText="1"/>
    </xf>
    <xf numFmtId="165" fontId="22" fillId="0" borderId="15" applyAlignment="1" pivotButton="0" quotePrefix="0" xfId="0">
      <alignment horizontal="right" vertical="center" wrapText="1"/>
    </xf>
    <xf numFmtId="49" fontId="31" fillId="0" borderId="11" applyAlignment="1" pivotButton="0" quotePrefix="0" xfId="0">
      <alignment horizontal="center" vertical="center" wrapText="1"/>
    </xf>
    <xf numFmtId="49" fontId="31" fillId="0" borderId="8" applyAlignment="1" pivotButton="0" quotePrefix="0" xfId="0">
      <alignment horizontal="left" vertical="center" wrapText="1"/>
    </xf>
    <xf numFmtId="49" fontId="21" fillId="0" borderId="8" applyAlignment="1" pivotButton="0" quotePrefix="0" xfId="0">
      <alignment horizontal="left" vertical="center" wrapText="1"/>
    </xf>
    <xf numFmtId="0" fontId="19" fillId="0" borderId="11" applyAlignment="1" pivotButton="0" quotePrefix="0" xfId="398">
      <alignment horizontal="left" vertical="center"/>
    </xf>
    <xf numFmtId="49" fontId="19" fillId="0" borderId="8" applyAlignment="1" pivotButton="0" quotePrefix="0" xfId="398">
      <alignment horizontal="left" vertical="center"/>
    </xf>
    <xf numFmtId="0" fontId="21" fillId="0" borderId="8" applyAlignment="1" pivotButton="0" quotePrefix="0" xfId="1">
      <alignment horizontal="left" vertical="center" wrapText="1"/>
    </xf>
    <xf numFmtId="0" fontId="19" fillId="0" borderId="8" applyAlignment="1" pivotButton="0" quotePrefix="0" xfId="398">
      <alignment horizontal="center" vertical="center"/>
    </xf>
    <xf numFmtId="4" fontId="19" fillId="0" borderId="4" applyAlignment="1" pivotButton="0" quotePrefix="0" xfId="398">
      <alignment vertical="center"/>
    </xf>
    <xf numFmtId="4" fontId="19" fillId="0" borderId="13" applyAlignment="1" pivotButton="0" quotePrefix="0" xfId="398">
      <alignment horizontal="left" vertical="center" wrapText="1"/>
    </xf>
    <xf numFmtId="0" fontId="19" fillId="0" borderId="8" applyAlignment="1" pivotButton="0" quotePrefix="0" xfId="399">
      <alignment horizontal="left" vertical="center"/>
    </xf>
    <xf numFmtId="0" fontId="19" fillId="0" borderId="8" applyAlignment="1" pivotButton="0" quotePrefix="0" xfId="399">
      <alignment horizontal="center" vertical="center"/>
    </xf>
    <xf numFmtId="169" fontId="19" fillId="0" borderId="15" applyAlignment="1" pivotButton="0" quotePrefix="0" xfId="4">
      <alignment horizontal="right" vertical="center"/>
    </xf>
    <xf numFmtId="166" fontId="21" fillId="0" borderId="11" applyAlignment="1" pivotButton="0" quotePrefix="0" xfId="0">
      <alignment horizontal="right" vertical="center"/>
    </xf>
    <xf numFmtId="166" fontId="21" fillId="0" borderId="15" applyAlignment="1" pivotButton="0" quotePrefix="0" xfId="0">
      <alignment horizontal="right" vertical="center"/>
    </xf>
    <xf numFmtId="166" fontId="21" fillId="0" borderId="4" applyAlignment="1" pivotButton="0" quotePrefix="0" xfId="0">
      <alignment vertical="center"/>
    </xf>
    <xf numFmtId="166" fontId="21" fillId="0" borderId="13" applyAlignment="1" pivotButton="0" quotePrefix="0" xfId="0">
      <alignment horizontal="right" vertical="center"/>
    </xf>
    <xf numFmtId="169" fontId="21" fillId="0" borderId="15" applyAlignment="1" pivotButton="0" quotePrefix="0" xfId="4">
      <alignment horizontal="right" vertical="center"/>
    </xf>
    <xf numFmtId="169" fontId="31" fillId="0" borderId="15" applyAlignment="1" pivotButton="0" quotePrefix="0" xfId="4">
      <alignment horizontal="center" vertical="center" wrapText="1"/>
    </xf>
    <xf numFmtId="167" fontId="31" fillId="0" borderId="11" applyAlignment="1" pivotButton="0" quotePrefix="0" xfId="0">
      <alignment horizontal="right" vertical="center" wrapText="1"/>
    </xf>
    <xf numFmtId="167" fontId="31" fillId="0" borderId="8" applyAlignment="1" pivotButton="0" quotePrefix="0" xfId="0">
      <alignment horizontal="right" vertical="center" wrapText="1"/>
    </xf>
    <xf numFmtId="167" fontId="31" fillId="0" borderId="15" applyAlignment="1" pivotButton="0" quotePrefix="0" xfId="0">
      <alignment horizontal="right" vertical="center" wrapText="1"/>
    </xf>
    <xf numFmtId="167" fontId="31" fillId="0" borderId="30" applyAlignment="1" pivotButton="0" quotePrefix="0" xfId="0">
      <alignment horizontal="right" vertical="center" wrapText="1"/>
    </xf>
    <xf numFmtId="167" fontId="21" fillId="0" borderId="11" applyAlignment="1" pivotButton="0" quotePrefix="0" xfId="0">
      <alignment horizontal="right" vertical="center" wrapText="1"/>
    </xf>
    <xf numFmtId="167" fontId="21" fillId="0" borderId="15" applyAlignment="1" pivotButton="0" quotePrefix="0" xfId="0">
      <alignment horizontal="right" vertical="center" wrapText="1"/>
    </xf>
    <xf numFmtId="0" fontId="21" fillId="0" borderId="11" applyAlignment="1" pivotButton="0" quotePrefix="0" xfId="0">
      <alignment horizontal="left" vertical="center" wrapText="1"/>
    </xf>
    <xf numFmtId="0" fontId="21" fillId="0" borderId="8" applyAlignment="1" pivotButton="0" quotePrefix="1" xfId="0">
      <alignment horizontal="left" vertical="center" wrapText="1"/>
    </xf>
    <xf numFmtId="4" fontId="22" fillId="0" borderId="11" applyAlignment="1" pivotButton="0" quotePrefix="0" xfId="389">
      <alignment horizontal="center" vertical="center" wrapText="1"/>
    </xf>
    <xf numFmtId="4" fontId="22" fillId="0" borderId="8" applyAlignment="1" pivotButton="0" quotePrefix="0" xfId="390">
      <alignment horizontal="center" vertical="center" wrapText="1"/>
    </xf>
    <xf numFmtId="4" fontId="22" fillId="0" borderId="15" applyAlignment="1" pivotButton="0" quotePrefix="0" xfId="390">
      <alignment horizontal="center" vertical="center" wrapText="1"/>
    </xf>
    <xf numFmtId="4" fontId="22" fillId="0" borderId="30" applyAlignment="1" pivotButton="0" quotePrefix="0" xfId="390">
      <alignment horizontal="center" vertical="center" wrapText="1"/>
    </xf>
    <xf numFmtId="4" fontId="22" fillId="0" borderId="11" applyAlignment="1" pivotButton="0" quotePrefix="0" xfId="390">
      <alignment horizontal="center" vertical="center" wrapText="1"/>
    </xf>
    <xf numFmtId="4" fontId="21" fillId="0" borderId="11" applyAlignment="1" pivotButton="0" quotePrefix="0" xfId="402">
      <alignment horizontal="right" vertical="center" wrapText="1"/>
    </xf>
    <xf numFmtId="4" fontId="21" fillId="0" borderId="8" applyAlignment="1" pivotButton="0" quotePrefix="0" xfId="402">
      <alignment horizontal="right" vertical="center" wrapText="1"/>
    </xf>
    <xf numFmtId="4" fontId="21" fillId="0" borderId="15" applyAlignment="1" pivotButton="0" quotePrefix="0" xfId="402">
      <alignment horizontal="right" vertical="center" wrapText="1"/>
    </xf>
    <xf numFmtId="4" fontId="21" fillId="0" borderId="30" applyAlignment="1" pivotButton="0" quotePrefix="0" xfId="402">
      <alignment horizontal="right" vertical="center" wrapText="1"/>
    </xf>
    <xf numFmtId="0" fontId="19" fillId="0" borderId="8" applyAlignment="1" pivotButton="0" quotePrefix="0" xfId="0">
      <alignment horizontal="left" vertical="center" wrapText="1"/>
    </xf>
    <xf numFmtId="0" fontId="19" fillId="0" borderId="8" applyAlignment="1" pivotButton="0" quotePrefix="0" xfId="0">
      <alignment horizontal="center" vertical="center"/>
    </xf>
    <xf numFmtId="0" fontId="21" fillId="0" borderId="8" applyAlignment="1" pivotButton="0" quotePrefix="0" xfId="391">
      <alignment horizontal="left" vertical="center" wrapText="1"/>
    </xf>
    <xf numFmtId="0" fontId="19" fillId="0" borderId="8" applyAlignment="1" pivotButton="0" quotePrefix="0" xfId="403">
      <alignment horizontal="center" vertical="center"/>
    </xf>
    <xf numFmtId="0" fontId="19" fillId="0" borderId="8" applyAlignment="1" pivotButton="0" quotePrefix="0" xfId="0">
      <alignment vertical="center" wrapText="1"/>
    </xf>
    <xf numFmtId="0" fontId="19" fillId="0" borderId="8" applyAlignment="1" pivotButton="0" quotePrefix="0" xfId="0">
      <alignment horizontal="center" vertical="center" wrapText="1"/>
    </xf>
    <xf numFmtId="49" fontId="19" fillId="0" borderId="8" applyAlignment="1" pivotButton="0" quotePrefix="0" xfId="0">
      <alignment horizontal="left" vertical="center" wrapText="1"/>
    </xf>
    <xf numFmtId="49" fontId="19" fillId="0" borderId="8" applyAlignment="1" pivotButton="0" quotePrefix="0" xfId="0">
      <alignment horizontal="left" vertical="center" wrapText="1" shrinkToFit="1"/>
    </xf>
    <xf numFmtId="0" fontId="19" fillId="0" borderId="8" applyAlignment="1" pivotButton="0" quotePrefix="0" xfId="0">
      <alignment horizontal="left" vertical="center" wrapText="1" shrinkToFit="1"/>
    </xf>
    <xf numFmtId="4" fontId="21" fillId="0" borderId="11" applyAlignment="1" pivotButton="0" quotePrefix="0" xfId="402">
      <alignment horizontal="center" vertical="center" wrapText="1"/>
    </xf>
    <xf numFmtId="4" fontId="21" fillId="0" borderId="8" applyAlignment="1" pivotButton="0" quotePrefix="0" xfId="402">
      <alignment horizontal="center" vertical="center" wrapText="1"/>
    </xf>
    <xf numFmtId="4" fontId="21" fillId="0" borderId="15" applyAlignment="1" pivotButton="0" quotePrefix="0" xfId="402">
      <alignment horizontal="center" vertical="center" wrapText="1"/>
    </xf>
    <xf numFmtId="4" fontId="21" fillId="0" borderId="30" applyAlignment="1" pivotButton="0" quotePrefix="0" xfId="402">
      <alignment horizontal="center" vertical="center" wrapText="1"/>
    </xf>
    <xf numFmtId="0" fontId="83" fillId="0" borderId="8" applyAlignment="1" pivotButton="0" quotePrefix="0" xfId="0">
      <alignment horizontal="center" vertical="center" wrapText="1"/>
    </xf>
    <xf numFmtId="0" fontId="83" fillId="0" borderId="8" applyAlignment="1" pivotButton="0" quotePrefix="0" xfId="0">
      <alignment horizontal="left" vertical="center" wrapText="1"/>
    </xf>
    <xf numFmtId="0" fontId="21" fillId="0" borderId="8" applyAlignment="1" pivotButton="0" quotePrefix="0" xfId="402">
      <alignment horizontal="left" vertical="center" wrapText="1"/>
    </xf>
    <xf numFmtId="4" fontId="21" fillId="0" borderId="8" applyAlignment="1" pivotButton="0" quotePrefix="0" xfId="0">
      <alignment horizontal="center" vertical="center" wrapText="1"/>
    </xf>
    <xf numFmtId="0" fontId="19" fillId="0" borderId="8" applyAlignment="1" pivotButton="0" quotePrefix="0" xfId="391">
      <alignment vertical="center" wrapText="1"/>
    </xf>
    <xf numFmtId="0" fontId="84" fillId="0" borderId="8" applyAlignment="1" pivotButton="0" quotePrefix="0" xfId="391">
      <alignment horizontal="left" vertical="center" wrapText="1"/>
    </xf>
    <xf numFmtId="0" fontId="19" fillId="0" borderId="8" applyAlignment="1" pivotButton="0" quotePrefix="0" xfId="391">
      <alignment horizontal="center" vertical="center" wrapText="1"/>
    </xf>
    <xf numFmtId="170" fontId="21" fillId="0" borderId="8" applyAlignment="1" pivotButton="0" quotePrefix="0" xfId="0">
      <alignment horizontal="center" vertical="center" wrapText="1"/>
    </xf>
    <xf numFmtId="2" fontId="81" fillId="0" borderId="11" applyAlignment="1" pivotButton="0" quotePrefix="0" xfId="0">
      <alignment horizontal="right" vertical="center" wrapText="1" shrinkToFit="1"/>
    </xf>
    <xf numFmtId="2" fontId="81" fillId="0" borderId="8" applyAlignment="1" pivotButton="0" quotePrefix="0" xfId="0">
      <alignment horizontal="right" vertical="center" wrapText="1" shrinkToFit="1"/>
    </xf>
    <xf numFmtId="2" fontId="81" fillId="0" borderId="15" applyAlignment="1" pivotButton="0" quotePrefix="0" xfId="0">
      <alignment horizontal="right" vertical="center" wrapText="1" shrinkToFit="1"/>
    </xf>
    <xf numFmtId="0" fontId="80" fillId="0" borderId="8" applyAlignment="1" pivotButton="0" quotePrefix="0" xfId="0">
      <alignment horizontal="left" vertical="center" wrapText="1"/>
    </xf>
    <xf numFmtId="0" fontId="80" fillId="0" borderId="8" applyAlignment="1" pivotButton="0" quotePrefix="0" xfId="0">
      <alignment vertical="center" wrapText="1"/>
    </xf>
    <xf numFmtId="0" fontId="26" fillId="0" borderId="8" applyAlignment="1" pivotButton="0" quotePrefix="0" xfId="0">
      <alignment vertical="center" wrapText="1"/>
    </xf>
    <xf numFmtId="49" fontId="21" fillId="0" borderId="56" applyAlignment="1" pivotButton="0" quotePrefix="0" xfId="0">
      <alignment horizontal="left" vertical="center" wrapText="1"/>
    </xf>
    <xf numFmtId="49" fontId="21" fillId="0" borderId="57" applyAlignment="1" pivotButton="0" quotePrefix="0" xfId="0">
      <alignment horizontal="left" vertical="center" wrapText="1"/>
    </xf>
    <xf numFmtId="0" fontId="21" fillId="0" borderId="57" applyAlignment="1" pivotButton="0" quotePrefix="0" xfId="0">
      <alignment horizontal="left" vertical="center" wrapText="1"/>
    </xf>
    <xf numFmtId="164" fontId="21" fillId="0" borderId="57" applyAlignment="1" pivotButton="0" quotePrefix="0" xfId="0">
      <alignment horizontal="center" vertical="center" wrapText="1"/>
    </xf>
    <xf numFmtId="165" fontId="21" fillId="0" borderId="56" applyAlignment="1" pivotButton="0" quotePrefix="0" xfId="0">
      <alignment horizontal="right" vertical="center" wrapText="1"/>
    </xf>
    <xf numFmtId="165" fontId="21" fillId="0" borderId="57" applyAlignment="1" pivotButton="0" quotePrefix="0" xfId="0">
      <alignment horizontal="right" vertical="center" wrapText="1"/>
    </xf>
    <xf numFmtId="165" fontId="21" fillId="0" borderId="58" applyAlignment="1" pivotButton="0" quotePrefix="0" xfId="0">
      <alignment horizontal="right" vertical="center" wrapText="1"/>
    </xf>
    <xf numFmtId="165" fontId="21" fillId="0" borderId="59" applyAlignment="1" pivotButton="0" quotePrefix="0" xfId="0">
      <alignment horizontal="right" vertical="center" wrapText="1"/>
    </xf>
    <xf numFmtId="165" fontId="19" fillId="0" borderId="0" applyAlignment="1" pivotButton="0" quotePrefix="0" xfId="4">
      <alignment horizontal="right"/>
    </xf>
    <xf numFmtId="0" fontId="20" fillId="0" borderId="0" applyAlignment="1" pivotButton="0" quotePrefix="0" xfId="0">
      <alignment horizontal="center" vertical="center" wrapText="1"/>
    </xf>
    <xf numFmtId="49" fontId="31" fillId="26" borderId="11" applyAlignment="1" pivotButton="0" quotePrefix="0" xfId="0">
      <alignment horizontal="left" vertical="center" wrapText="1"/>
    </xf>
    <xf numFmtId="0" fontId="31" fillId="26" borderId="8" applyAlignment="1" pivotButton="0" quotePrefix="0" xfId="0">
      <alignment horizontal="left" vertical="center" wrapText="1"/>
    </xf>
    <xf numFmtId="0" fontId="31" fillId="26" borderId="8" applyAlignment="1" pivotButton="0" quotePrefix="0" xfId="0">
      <alignment horizontal="center" vertical="center" wrapText="1"/>
    </xf>
    <xf numFmtId="0" fontId="31" fillId="26" borderId="4" applyAlignment="1" pivotButton="0" quotePrefix="0" xfId="0">
      <alignment vertical="center" wrapText="1"/>
    </xf>
    <xf numFmtId="0" fontId="31" fillId="26" borderId="13" applyAlignment="1" pivotButton="0" quotePrefix="0" xfId="0">
      <alignment horizontal="left" vertical="center" wrapText="1"/>
    </xf>
    <xf numFmtId="0" fontId="26" fillId="27" borderId="11" applyAlignment="1" pivotButton="0" quotePrefix="0" xfId="0">
      <alignment horizontal="left" vertical="center" wrapText="1"/>
    </xf>
    <xf numFmtId="0" fontId="26" fillId="27" borderId="8" applyAlignment="1" pivotButton="0" quotePrefix="0" xfId="0">
      <alignment horizontal="center" vertical="center" wrapText="1"/>
    </xf>
    <xf numFmtId="0" fontId="26" fillId="27" borderId="4" applyAlignment="1" pivotButton="0" quotePrefix="0" xfId="0">
      <alignment vertical="center" wrapText="1"/>
    </xf>
    <xf numFmtId="0" fontId="26" fillId="27" borderId="13" applyAlignment="1" pivotButton="0" quotePrefix="0" xfId="0">
      <alignment horizontal="left" vertical="center" wrapText="1"/>
    </xf>
    <xf numFmtId="0" fontId="21" fillId="26" borderId="13" applyAlignment="1" pivotButton="0" quotePrefix="0" xfId="0">
      <alignment horizontal="left" vertical="center" wrapText="1"/>
    </xf>
    <xf numFmtId="49" fontId="31" fillId="26" borderId="11" applyAlignment="1" pivotButton="0" quotePrefix="0" xfId="0">
      <alignment horizontal="center" vertical="center" wrapText="1"/>
    </xf>
    <xf numFmtId="49" fontId="31" fillId="26" borderId="8" applyAlignment="1" pivotButton="0" quotePrefix="0" xfId="0">
      <alignment horizontal="left" vertical="center" wrapText="1"/>
    </xf>
    <xf numFmtId="0" fontId="26" fillId="27" borderId="11" applyAlignment="1" pivotButton="0" quotePrefix="0" xfId="0">
      <alignment horizontal="center" vertical="center" wrapText="1"/>
    </xf>
    <xf numFmtId="49" fontId="26" fillId="27" borderId="8" applyAlignment="1" pivotButton="0" quotePrefix="0" xfId="0">
      <alignment horizontal="left" vertical="center" wrapText="1"/>
    </xf>
    <xf numFmtId="0" fontId="31" fillId="26" borderId="13" applyAlignment="1" pivotButton="0" quotePrefix="0" xfId="0">
      <alignment horizontal="left" vertical="top" wrapText="1"/>
    </xf>
    <xf numFmtId="0" fontId="22" fillId="26" borderId="34" applyAlignment="1" pivotButton="0" quotePrefix="0" xfId="0">
      <alignment horizontal="left" vertical="center" wrapText="1"/>
    </xf>
    <xf numFmtId="165" fontId="29" fillId="26" borderId="34" applyAlignment="1" pivotButton="0" quotePrefix="0" xfId="0">
      <alignment horizontal="right" vertical="center" wrapText="1"/>
    </xf>
    <xf numFmtId="165" fontId="31" fillId="26" borderId="4" applyAlignment="1" pivotButton="0" quotePrefix="0" xfId="0">
      <alignment vertical="center" wrapText="1"/>
    </xf>
    <xf numFmtId="165" fontId="31" fillId="26" borderId="13" applyAlignment="1" pivotButton="0" quotePrefix="0" xfId="0">
      <alignment horizontal="right" vertical="center" wrapText="1"/>
    </xf>
    <xf numFmtId="0" fontId="26" fillId="28" borderId="8" applyAlignment="1" pivotButton="0" quotePrefix="0" xfId="0">
      <alignment horizontal="left" vertical="center" wrapText="1"/>
    </xf>
    <xf numFmtId="0" fontId="26" fillId="28" borderId="8" applyAlignment="1" pivotButton="0" quotePrefix="0" xfId="0">
      <alignment horizontal="center" vertical="center"/>
    </xf>
    <xf numFmtId="166" fontId="26" fillId="28" borderId="4" applyAlignment="1" pivotButton="0" quotePrefix="0" xfId="0">
      <alignment vertical="center"/>
    </xf>
    <xf numFmtId="166" fontId="26" fillId="28" borderId="13" applyAlignment="1" pivotButton="0" quotePrefix="0" xfId="0">
      <alignment horizontal="right" vertical="center"/>
    </xf>
    <xf numFmtId="16" fontId="31" fillId="26" borderId="8" applyAlignment="1" pivotButton="0" quotePrefix="0" xfId="0">
      <alignment horizontal="left" vertical="center" wrapText="1"/>
    </xf>
    <xf numFmtId="14" fontId="26" fillId="27" borderId="8" applyAlignment="1" pivotButton="0" quotePrefix="0" xfId="0">
      <alignment horizontal="left" vertical="center" wrapText="1"/>
    </xf>
    <xf numFmtId="0" fontId="26" fillId="28" borderId="11" applyAlignment="1" pivotButton="0" quotePrefix="0" xfId="0">
      <alignment horizontal="left" vertical="center" wrapText="1"/>
    </xf>
    <xf numFmtId="49" fontId="26" fillId="28" borderId="8" applyAlignment="1" pivotButton="0" quotePrefix="0" xfId="0">
      <alignment horizontal="left" vertical="center" wrapText="1"/>
    </xf>
    <xf numFmtId="0" fontId="26" fillId="28" borderId="8" applyAlignment="1" pivotButton="0" quotePrefix="0" xfId="0">
      <alignment horizontal="center" vertical="center" wrapText="1"/>
    </xf>
    <xf numFmtId="0" fontId="26" fillId="28" borderId="4" applyAlignment="1" pivotButton="0" quotePrefix="0" xfId="0">
      <alignment vertical="center" wrapText="1"/>
    </xf>
    <xf numFmtId="0" fontId="26" fillId="27" borderId="54" applyAlignment="1" pivotButton="0" quotePrefix="0" xfId="0">
      <alignment vertical="center" wrapText="1"/>
    </xf>
    <xf numFmtId="0" fontId="26" fillId="27" borderId="5" applyAlignment="1" pivotButton="0" quotePrefix="0" xfId="0">
      <alignment vertical="center" wrapText="1"/>
    </xf>
    <xf numFmtId="0" fontId="26" fillId="29" borderId="8" applyAlignment="1" pivotButton="0" quotePrefix="0" xfId="0">
      <alignment horizontal="left" vertical="center" wrapText="1"/>
    </xf>
    <xf numFmtId="0" fontId="26" fillId="29" borderId="4" applyAlignment="1" pivotButton="0" quotePrefix="0" xfId="0">
      <alignment vertical="center" wrapText="1"/>
    </xf>
    <xf numFmtId="0" fontId="19" fillId="0" borderId="0" applyAlignment="1" pivotButton="0" quotePrefix="0" xfId="0">
      <alignment horizontal="left"/>
    </xf>
    <xf numFmtId="49" fontId="27" fillId="0" borderId="14" applyAlignment="1" pivotButton="0" quotePrefix="0" xfId="0">
      <alignment horizontal="left" vertical="center" wrapText="1"/>
    </xf>
    <xf numFmtId="49" fontId="27" fillId="0" borderId="40" applyAlignment="1" pivotButton="0" quotePrefix="0" xfId="0">
      <alignment horizontal="left" vertical="center" wrapText="1"/>
    </xf>
    <xf numFmtId="49" fontId="21" fillId="0" borderId="8" applyAlignment="1" pivotButton="0" quotePrefix="0" xfId="402">
      <alignment horizontal="left" vertical="center" wrapText="1"/>
    </xf>
    <xf numFmtId="49" fontId="21" fillId="0" borderId="53" applyAlignment="1" pivotButton="0" quotePrefix="0" xfId="0">
      <alignment horizontal="left" vertical="center" wrapText="1"/>
    </xf>
    <xf numFmtId="0" fontId="21" fillId="0" borderId="53" applyAlignment="1" pivotButton="0" quotePrefix="0" xfId="0">
      <alignment horizontal="left" vertical="center" wrapText="1"/>
    </xf>
    <xf numFmtId="164" fontId="21" fillId="0" borderId="53" applyAlignment="1" pivotButton="0" quotePrefix="0" xfId="0">
      <alignment horizontal="center" vertical="center" wrapText="1"/>
    </xf>
    <xf numFmtId="165" fontId="21" fillId="0" borderId="60" applyAlignment="1" pivotButton="0" quotePrefix="0" xfId="0">
      <alignment horizontal="right" vertical="center" wrapText="1"/>
    </xf>
    <xf numFmtId="0" fontId="29" fillId="2" borderId="7" applyAlignment="1" pivotButton="0" quotePrefix="0" xfId="0">
      <alignment horizontal="left" vertical="center" wrapText="1"/>
    </xf>
    <xf numFmtId="165" fontId="29" fillId="2" borderId="52" applyAlignment="1" pivotButton="0" quotePrefix="0" xfId="0">
      <alignment horizontal="right" vertical="center" wrapText="1"/>
    </xf>
    <xf numFmtId="49" fontId="82" fillId="2" borderId="10" applyAlignment="1" pivotButton="0" quotePrefix="0" xfId="0">
      <alignment horizontal="center" vertical="center" wrapText="1"/>
    </xf>
    <xf numFmtId="0" fontId="82" fillId="2" borderId="7" applyAlignment="1" pivotButton="0" quotePrefix="0" xfId="0">
      <alignment horizontal="left" vertical="center" wrapText="1"/>
    </xf>
    <xf numFmtId="165" fontId="82" fillId="2" borderId="10" applyAlignment="1" pivotButton="0" quotePrefix="0" xfId="0">
      <alignment horizontal="right" vertical="center" wrapText="1"/>
    </xf>
    <xf numFmtId="165" fontId="82" fillId="2" borderId="7" applyAlignment="1" pivotButton="0" quotePrefix="0" xfId="0">
      <alignment horizontal="right" vertical="center" wrapText="1"/>
    </xf>
    <xf numFmtId="165" fontId="82" fillId="2" borderId="52" applyAlignment="1" pivotButton="0" quotePrefix="0" xfId="0">
      <alignment horizontal="right" vertical="center" wrapText="1"/>
    </xf>
    <xf numFmtId="165" fontId="82" fillId="2" borderId="35" applyAlignment="1" pivotButton="0" quotePrefix="0" xfId="0">
      <alignment horizontal="right" vertical="center" wrapText="1"/>
    </xf>
    <xf numFmtId="0" fontId="19" fillId="0" borderId="8" applyAlignment="1" pivotButton="0" quotePrefix="0" xfId="402">
      <alignment vertical="center" wrapText="1"/>
    </xf>
    <xf numFmtId="0" fontId="26" fillId="29" borderId="8" applyAlignment="1" pivotButton="0" quotePrefix="0" xfId="0">
      <alignment horizontal="center" vertical="center" wrapText="1"/>
    </xf>
    <xf numFmtId="169" fontId="80" fillId="29" borderId="15" applyAlignment="1" pivotButton="0" quotePrefix="0" xfId="4">
      <alignment horizontal="right" vertical="center" wrapText="1" shrinkToFit="1"/>
    </xf>
    <xf numFmtId="49" fontId="21" fillId="2" borderId="10" applyAlignment="1" pivotButton="0" quotePrefix="0" xfId="0">
      <alignment horizontal="left" vertical="center" wrapText="1"/>
    </xf>
    <xf numFmtId="165" fontId="21" fillId="2" borderId="34" applyAlignment="1" pivotButton="0" quotePrefix="0" xfId="0">
      <alignment horizontal="right" vertical="center" wrapText="1"/>
    </xf>
    <xf numFmtId="165" fontId="21" fillId="26" borderId="13" applyAlignment="1" pivotButton="0" quotePrefix="0" xfId="0">
      <alignment horizontal="right" vertical="center" wrapText="1"/>
    </xf>
    <xf numFmtId="165" fontId="21" fillId="2" borderId="13" applyAlignment="1" pivotButton="0" quotePrefix="0" xfId="0">
      <alignment horizontal="right" vertical="center" wrapText="1"/>
    </xf>
    <xf numFmtId="0" fontId="31" fillId="26" borderId="8" applyAlignment="1" pivotButton="0" quotePrefix="0" xfId="0">
      <alignment horizontal="center" vertical="center"/>
    </xf>
    <xf numFmtId="164" fontId="21" fillId="0" borderId="57" applyAlignment="1" pivotButton="0" quotePrefix="0" xfId="0">
      <alignment horizontal="center" vertical="center"/>
    </xf>
    <xf numFmtId="169" fontId="29" fillId="2" borderId="51" applyAlignment="1" pivotButton="0" quotePrefix="0" xfId="4">
      <alignment horizontal="center" vertical="center" wrapText="1"/>
    </xf>
    <xf numFmtId="169" fontId="29" fillId="2" borderId="15" applyAlignment="1" pivotButton="0" quotePrefix="0" xfId="4">
      <alignment horizontal="center" vertical="center" wrapText="1"/>
    </xf>
    <xf numFmtId="169" fontId="31" fillId="0" borderId="15" applyAlignment="1" pivotButton="0" quotePrefix="0" xfId="4">
      <alignment horizontal="right" vertical="center" wrapText="1"/>
    </xf>
    <xf numFmtId="169" fontId="22" fillId="0" borderId="15" applyAlignment="1" pivotButton="0" quotePrefix="0" xfId="4">
      <alignment horizontal="right" vertical="center" wrapText="1"/>
    </xf>
    <xf numFmtId="169" fontId="21" fillId="0" borderId="60" applyAlignment="1" pivotButton="0" quotePrefix="0" xfId="4">
      <alignment horizontal="right" vertical="center" wrapText="1"/>
    </xf>
    <xf numFmtId="169" fontId="29" fillId="2" borderId="52" applyAlignment="1" pivotButton="0" quotePrefix="0" xfId="4">
      <alignment horizontal="center" vertical="center" wrapText="1"/>
    </xf>
    <xf numFmtId="169" fontId="26" fillId="0" borderId="15" applyAlignment="1" pivotButton="0" quotePrefix="0" xfId="4">
      <alignment horizontal="right" vertical="center" wrapText="1"/>
    </xf>
    <xf numFmtId="169" fontId="21" fillId="0" borderId="15" applyAlignment="1" pivotButton="0" quotePrefix="0" xfId="4">
      <alignment horizontal="center" vertical="center" wrapText="1"/>
    </xf>
    <xf numFmtId="169" fontId="19" fillId="0" borderId="15" applyAlignment="1" pivotButton="0" quotePrefix="0" xfId="4">
      <alignment horizontal="center" vertical="center"/>
    </xf>
    <xf numFmtId="169" fontId="19" fillId="0" borderId="15" applyAlignment="1" pivotButton="0" quotePrefix="0" xfId="4">
      <alignment horizontal="center" vertical="center" wrapText="1"/>
    </xf>
    <xf numFmtId="169" fontId="83" fillId="0" borderId="15" applyAlignment="1" pivotButton="0" quotePrefix="0" xfId="4">
      <alignment horizontal="center" vertical="center" wrapText="1"/>
    </xf>
    <xf numFmtId="169" fontId="19" fillId="0" borderId="15" applyAlignment="1" pivotButton="0" quotePrefix="0" xfId="4">
      <alignment vertical="center" wrapText="1"/>
    </xf>
    <xf numFmtId="169" fontId="26" fillId="0" borderId="15" applyAlignment="1" pivotButton="0" quotePrefix="0" xfId="4">
      <alignment horizontal="right" vertical="center" wrapText="1" shrinkToFit="1"/>
    </xf>
    <xf numFmtId="169" fontId="21" fillId="0" borderId="58" applyAlignment="1" pivotButton="0" quotePrefix="0" xfId="4">
      <alignment horizontal="right" vertical="center" wrapText="1"/>
    </xf>
    <xf numFmtId="169" fontId="21" fillId="0" borderId="8" applyAlignment="1" pivotButton="0" quotePrefix="0" xfId="4">
      <alignment horizontal="right" vertical="center"/>
    </xf>
    <xf numFmtId="169" fontId="21" fillId="0" borderId="57" applyAlignment="1" pivotButton="0" quotePrefix="0" xfId="4">
      <alignment horizontal="right" vertical="center"/>
    </xf>
    <xf numFmtId="169" fontId="21" fillId="31" borderId="15" applyAlignment="1" pivotButton="0" quotePrefix="0" xfId="4">
      <alignment horizontal="right" vertical="center" wrapText="1"/>
    </xf>
    <xf numFmtId="165" fontId="21" fillId="31" borderId="11" applyAlignment="1" pivotButton="0" quotePrefix="0" xfId="0">
      <alignment horizontal="right" vertical="center" wrapText="1"/>
    </xf>
    <xf numFmtId="169" fontId="29" fillId="2" borderId="36" applyAlignment="1" pivotButton="0" quotePrefix="0" xfId="4">
      <alignment horizontal="right" vertical="center"/>
    </xf>
    <xf numFmtId="169" fontId="29" fillId="2" borderId="37" applyAlignment="1" pivotButton="0" quotePrefix="0" xfId="4">
      <alignment horizontal="right" vertical="center"/>
    </xf>
    <xf numFmtId="169" fontId="29" fillId="2" borderId="51" applyAlignment="1" pivotButton="0" quotePrefix="0" xfId="4">
      <alignment horizontal="right" vertical="center"/>
    </xf>
    <xf numFmtId="169" fontId="29" fillId="2" borderId="38" applyAlignment="1" pivotButton="0" quotePrefix="0" xfId="4">
      <alignment horizontal="right" vertical="center"/>
    </xf>
    <xf numFmtId="169" fontId="29" fillId="2" borderId="11" applyAlignment="1" pivotButton="0" quotePrefix="0" xfId="4">
      <alignment horizontal="right" vertical="center"/>
    </xf>
    <xf numFmtId="169" fontId="29" fillId="2" borderId="8" applyAlignment="1" pivotButton="0" quotePrefix="0" xfId="4">
      <alignment horizontal="right" vertical="center"/>
    </xf>
    <xf numFmtId="169" fontId="29" fillId="2" borderId="15" applyAlignment="1" pivotButton="0" quotePrefix="0" xfId="4">
      <alignment horizontal="right" vertical="center"/>
    </xf>
    <xf numFmtId="169" fontId="29" fillId="2" borderId="30" applyAlignment="1" pivotButton="0" quotePrefix="0" xfId="4">
      <alignment horizontal="right" vertical="center"/>
    </xf>
    <xf numFmtId="169" fontId="82" fillId="2" borderId="10" applyAlignment="1" pivotButton="0" quotePrefix="0" xfId="4">
      <alignment horizontal="center" vertical="center"/>
    </xf>
    <xf numFmtId="169" fontId="82" fillId="2" borderId="7" applyAlignment="1" pivotButton="0" quotePrefix="0" xfId="4">
      <alignment horizontal="center" vertical="center"/>
    </xf>
    <xf numFmtId="169" fontId="82" fillId="2" borderId="52" applyAlignment="1" pivotButton="0" quotePrefix="0" xfId="4">
      <alignment horizontal="center" vertical="center"/>
    </xf>
    <xf numFmtId="169" fontId="82" fillId="2" borderId="35" applyAlignment="1" pivotButton="0" quotePrefix="0" xfId="4">
      <alignment horizontal="center" vertical="center"/>
    </xf>
    <xf numFmtId="169" fontId="29" fillId="2" borderId="10" applyAlignment="1" pivotButton="0" quotePrefix="0" xfId="4">
      <alignment horizontal="right" vertical="center"/>
    </xf>
    <xf numFmtId="169" fontId="29" fillId="2" borderId="7" applyAlignment="1" pivotButton="0" quotePrefix="0" xfId="4">
      <alignment horizontal="right" vertical="center"/>
    </xf>
    <xf numFmtId="169" fontId="29" fillId="2" borderId="52" applyAlignment="1" pivotButton="0" quotePrefix="0" xfId="4">
      <alignment horizontal="right" vertical="center"/>
    </xf>
    <xf numFmtId="169" fontId="29" fillId="2" borderId="35" applyAlignment="1" pivotButton="0" quotePrefix="0" xfId="4">
      <alignment horizontal="right" vertical="center"/>
    </xf>
    <xf numFmtId="2" fontId="21" fillId="0" borderId="15" applyAlignment="1" pivotButton="0" quotePrefix="0" xfId="4">
      <alignment horizontal="right" vertical="center" wrapText="1"/>
    </xf>
    <xf numFmtId="4" fontId="21" fillId="0" borderId="15" applyAlignment="1" pivotButton="0" quotePrefix="0" xfId="4">
      <alignment horizontal="right" vertical="center" wrapText="1"/>
    </xf>
    <xf numFmtId="4" fontId="29" fillId="2" borderId="15" applyAlignment="1" pivotButton="0" quotePrefix="0" xfId="4">
      <alignment horizontal="center" vertical="center" wrapText="1"/>
    </xf>
    <xf numFmtId="165" fontId="22" fillId="0" borderId="15" applyAlignment="1" pivotButton="0" quotePrefix="0" xfId="4">
      <alignment horizontal="right" vertical="center" wrapText="1"/>
    </xf>
    <xf numFmtId="164" fontId="31" fillId="26" borderId="8" applyAlignment="1" pivotButton="0" quotePrefix="0" xfId="0">
      <alignment horizontal="center" vertical="center" wrapText="1"/>
    </xf>
    <xf numFmtId="164" fontId="31" fillId="26" borderId="8" applyAlignment="1" pivotButton="0" quotePrefix="0" xfId="0">
      <alignment horizontal="left" vertical="center" wrapText="1"/>
    </xf>
    <xf numFmtId="4" fontId="31" fillId="26" borderId="30" applyAlignment="1" pivotButton="0" quotePrefix="0" xfId="4">
      <alignment horizontal="right" vertical="center"/>
    </xf>
    <xf numFmtId="4" fontId="31" fillId="26" borderId="8" applyAlignment="1" pivotButton="0" quotePrefix="0" xfId="4">
      <alignment horizontal="right" vertical="center"/>
    </xf>
    <xf numFmtId="4" fontId="31" fillId="26" borderId="15" applyAlignment="1" pivotButton="0" quotePrefix="0" xfId="4">
      <alignment horizontal="right" vertical="center"/>
    </xf>
    <xf numFmtId="4" fontId="31" fillId="26" borderId="11" applyAlignment="1" pivotButton="0" quotePrefix="0" xfId="0">
      <alignment horizontal="right" vertical="center"/>
    </xf>
    <xf numFmtId="4" fontId="31" fillId="26" borderId="8" applyAlignment="1" pivotButton="0" quotePrefix="0" xfId="0">
      <alignment horizontal="right" vertical="center"/>
    </xf>
    <xf numFmtId="4" fontId="31" fillId="26" borderId="15" applyAlignment="1" pivotButton="0" quotePrefix="0" xfId="0">
      <alignment horizontal="right" vertical="center"/>
    </xf>
    <xf numFmtId="4" fontId="31" fillId="26" borderId="30" applyAlignment="1" pivotButton="0" quotePrefix="0" xfId="0">
      <alignment horizontal="right" vertical="center"/>
    </xf>
    <xf numFmtId="2" fontId="80" fillId="29" borderId="15" applyAlignment="1" pivotButton="0" quotePrefix="0" xfId="0">
      <alignment horizontal="right" vertical="center" wrapText="1" shrinkToFit="1"/>
    </xf>
    <xf numFmtId="2" fontId="80" fillId="29" borderId="11" applyAlignment="1" pivotButton="0" quotePrefix="0" xfId="0">
      <alignment horizontal="right" vertical="center" wrapText="1" shrinkToFit="1"/>
    </xf>
    <xf numFmtId="2" fontId="80" fillId="29" borderId="8" applyAlignment="1" pivotButton="0" quotePrefix="0" xfId="0">
      <alignment horizontal="right" vertical="center" wrapText="1" shrinkToFit="1"/>
    </xf>
    <xf numFmtId="49" fontId="82" fillId="30" borderId="1" applyAlignment="1" pivotButton="0" quotePrefix="0" xfId="0">
      <alignment horizontal="center" vertical="center" wrapText="1"/>
    </xf>
    <xf numFmtId="49" fontId="82" fillId="30" borderId="2" applyAlignment="1" pivotButton="0" quotePrefix="0" xfId="0">
      <alignment horizontal="left" vertical="center" wrapText="1"/>
    </xf>
    <xf numFmtId="0" fontId="82" fillId="30" borderId="2" applyAlignment="1" pivotButton="0" quotePrefix="0" xfId="0">
      <alignment horizontal="left" vertical="center" wrapText="1"/>
    </xf>
    <xf numFmtId="0" fontId="82" fillId="30" borderId="2" applyAlignment="1" pivotButton="0" quotePrefix="0" xfId="0">
      <alignment horizontal="center" vertical="center" wrapText="1"/>
    </xf>
    <xf numFmtId="165" fontId="29" fillId="30" borderId="2" applyAlignment="1" pivotButton="0" quotePrefix="0" xfId="4">
      <alignment horizontal="center" vertical="center" wrapText="1"/>
    </xf>
    <xf numFmtId="165" fontId="82" fillId="30" borderId="2" applyAlignment="1" pivotButton="0" quotePrefix="0" xfId="0">
      <alignment horizontal="center" vertical="center" wrapText="1"/>
    </xf>
    <xf numFmtId="165" fontId="82" fillId="30" borderId="2" applyAlignment="1" pivotButton="0" quotePrefix="0" xfId="0">
      <alignment horizontal="right" vertical="center" wrapText="1"/>
    </xf>
    <xf numFmtId="165" fontId="82" fillId="30" borderId="17" applyAlignment="1" pivotButton="0" quotePrefix="0" xfId="0">
      <alignment horizontal="right" vertical="center" wrapText="1"/>
    </xf>
    <xf numFmtId="165" fontId="82" fillId="30" borderId="29" applyAlignment="1" pivotButton="0" quotePrefix="0" xfId="0">
      <alignment horizontal="right" vertical="center" wrapText="1"/>
    </xf>
    <xf numFmtId="0" fontId="82" fillId="30" borderId="6" applyAlignment="1" pivotButton="0" quotePrefix="0" xfId="0">
      <alignment vertical="center" wrapText="1"/>
    </xf>
    <xf numFmtId="0" fontId="74" fillId="30" borderId="55" applyAlignment="1" pivotButton="0" quotePrefix="0" xfId="0">
      <alignment horizontal="center" vertical="center" wrapText="1"/>
    </xf>
    <xf numFmtId="169" fontId="29" fillId="30" borderId="31" applyAlignment="1" pivotButton="0" quotePrefix="0" xfId="4">
      <alignment horizontal="center" vertical="center" wrapText="1"/>
    </xf>
    <xf numFmtId="165" fontId="82" fillId="30" borderId="1" applyAlignment="1" pivotButton="0" quotePrefix="0" xfId="0">
      <alignment horizontal="center" vertical="center" wrapText="1"/>
    </xf>
    <xf numFmtId="165" fontId="82" fillId="30" borderId="31" applyAlignment="1" pivotButton="0" quotePrefix="0" xfId="0">
      <alignment horizontal="center" vertical="center" wrapText="1"/>
    </xf>
    <xf numFmtId="165" fontId="82" fillId="30" borderId="29" applyAlignment="1" pivotButton="0" quotePrefix="0" xfId="0">
      <alignment horizontal="center" vertical="center" wrapText="1"/>
    </xf>
    <xf numFmtId="165" fontId="82" fillId="30" borderId="1" applyAlignment="1" pivotButton="0" quotePrefix="0" xfId="0">
      <alignment horizontal="right" vertical="center" wrapText="1"/>
    </xf>
    <xf numFmtId="165" fontId="82" fillId="30" borderId="31" applyAlignment="1" pivotButton="0" quotePrefix="0" xfId="0">
      <alignment horizontal="right" vertical="center" wrapText="1"/>
    </xf>
    <xf numFmtId="49" fontId="29" fillId="30" borderId="1" applyAlignment="1" pivotButton="0" quotePrefix="0" xfId="0">
      <alignment horizontal="center" vertical="center" wrapText="1"/>
    </xf>
    <xf numFmtId="49" fontId="29" fillId="30" borderId="14" applyAlignment="1" pivotButton="0" quotePrefix="0" xfId="0">
      <alignment horizontal="left" vertical="center" wrapText="1"/>
    </xf>
    <xf numFmtId="49" fontId="29" fillId="30" borderId="2" applyAlignment="1" pivotButton="0" quotePrefix="0" xfId="0">
      <alignment horizontal="left" vertical="center" wrapText="1"/>
    </xf>
    <xf numFmtId="164" fontId="29" fillId="30" borderId="2" applyAlignment="1" pivotButton="0" quotePrefix="0" xfId="0">
      <alignment horizontal="center" vertical="center" wrapText="1"/>
    </xf>
    <xf numFmtId="169" fontId="29" fillId="30" borderId="3" applyAlignment="1" pivotButton="0" quotePrefix="0" xfId="4">
      <alignment horizontal="center" vertical="center" wrapText="1"/>
    </xf>
    <xf numFmtId="165" fontId="29" fillId="30" borderId="1" applyAlignment="1" pivotButton="0" quotePrefix="0" xfId="0">
      <alignment horizontal="right" vertical="center" wrapText="1"/>
    </xf>
    <xf numFmtId="165" fontId="29" fillId="30" borderId="2" applyAlignment="1" pivotButton="0" quotePrefix="0" xfId="0">
      <alignment horizontal="right" vertical="center" wrapText="1"/>
    </xf>
    <xf numFmtId="165" fontId="29" fillId="30" borderId="31" applyAlignment="1" pivotButton="0" quotePrefix="0" xfId="0">
      <alignment horizontal="right" vertical="center" wrapText="1"/>
    </xf>
    <xf numFmtId="165" fontId="29" fillId="30" borderId="29" applyAlignment="1" pivotButton="0" quotePrefix="0" xfId="0">
      <alignment horizontal="right" vertical="center" wrapText="1"/>
    </xf>
    <xf numFmtId="168" fontId="29" fillId="30" borderId="6" applyAlignment="1" pivotButton="0" quotePrefix="0" xfId="0">
      <alignment vertical="center" wrapText="1"/>
    </xf>
    <xf numFmtId="168" fontId="29" fillId="30" borderId="55" applyAlignment="1" pivotButton="0" quotePrefix="0" xfId="0">
      <alignment horizontal="left" vertical="center" wrapText="1"/>
    </xf>
    <xf numFmtId="0" fontId="31" fillId="26" borderId="11" applyAlignment="1" pivotButton="0" quotePrefix="0" xfId="0">
      <alignment horizontal="center" vertical="center" wrapText="1"/>
    </xf>
    <xf numFmtId="0" fontId="31" fillId="26" borderId="48" applyAlignment="1" pivotButton="0" quotePrefix="0" xfId="0">
      <alignment vertical="center" wrapText="1"/>
    </xf>
    <xf numFmtId="165" fontId="31" fillId="26" borderId="48" applyAlignment="1" pivotButton="0" quotePrefix="0" xfId="0">
      <alignment vertical="center" wrapText="1"/>
    </xf>
    <xf numFmtId="16" fontId="31" fillId="26" borderId="8" applyAlignment="1" pivotButton="0" quotePrefix="1" xfId="402">
      <alignment horizontal="left" vertical="center" wrapText="1"/>
    </xf>
    <xf numFmtId="0" fontId="31" fillId="26" borderId="8" applyAlignment="1" pivotButton="0" quotePrefix="0" xfId="402">
      <alignment horizontal="left" vertical="center" wrapText="1"/>
    </xf>
    <xf numFmtId="0" fontId="31" fillId="26" borderId="8" applyAlignment="1" pivotButton="0" quotePrefix="0" xfId="402">
      <alignment horizontal="center" vertical="center" wrapText="1"/>
    </xf>
    <xf numFmtId="4" fontId="31" fillId="26" borderId="11" applyAlignment="1" pivotButton="0" quotePrefix="0" xfId="389">
      <alignment horizontal="right" vertical="center"/>
    </xf>
    <xf numFmtId="4" fontId="31" fillId="26" borderId="8" applyAlignment="1" pivotButton="0" quotePrefix="0" xfId="390">
      <alignment horizontal="right" vertical="center"/>
    </xf>
    <xf numFmtId="4" fontId="31" fillId="26" borderId="15" applyAlignment="1" pivotButton="0" quotePrefix="0" xfId="390">
      <alignment horizontal="right" vertical="center"/>
    </xf>
    <xf numFmtId="4" fontId="31" fillId="26" borderId="11" applyAlignment="1" pivotButton="0" quotePrefix="0" xfId="390">
      <alignment horizontal="right" vertical="center"/>
    </xf>
    <xf numFmtId="0" fontId="31" fillId="26" borderId="4" applyAlignment="1" pivotButton="0" quotePrefix="0" xfId="0">
      <alignment horizontal="left" vertical="center" wrapText="1"/>
    </xf>
    <xf numFmtId="49" fontId="31" fillId="26" borderId="8" applyAlignment="1" pivotButton="0" quotePrefix="0" xfId="402">
      <alignment horizontal="left" vertical="center" wrapText="1"/>
    </xf>
    <xf numFmtId="4" fontId="31" fillId="26" borderId="30" applyAlignment="1" pivotButton="0" quotePrefix="0" xfId="390">
      <alignment horizontal="right" vertical="center"/>
    </xf>
    <xf numFmtId="49" fontId="26" fillId="27" borderId="11" applyAlignment="1" pivotButton="0" quotePrefix="0" xfId="0">
      <alignment horizontal="left" vertical="center" wrapText="1"/>
    </xf>
    <xf numFmtId="0" fontId="26" fillId="27" borderId="8" applyAlignment="1" pivotButton="0" quotePrefix="0" xfId="0">
      <alignment vertical="center" wrapText="1"/>
    </xf>
    <xf numFmtId="165" fontId="26" fillId="27" borderId="4" applyAlignment="1" pivotButton="0" quotePrefix="0" xfId="0">
      <alignment vertical="center" wrapText="1"/>
    </xf>
    <xf numFmtId="165" fontId="26" fillId="27" borderId="13" applyAlignment="1" pivotButton="0" quotePrefix="0" xfId="0">
      <alignment horizontal="right" vertical="center" wrapText="1"/>
    </xf>
    <xf numFmtId="168" fontId="26" fillId="27" borderId="49" applyAlignment="1" pivotButton="0" quotePrefix="0" xfId="0">
      <alignment vertical="center" wrapText="1"/>
    </xf>
    <xf numFmtId="168" fontId="26" fillId="27" borderId="50" applyAlignment="1" pivotButton="0" quotePrefix="0" xfId="0">
      <alignment horizontal="left" vertical="center" wrapText="1"/>
    </xf>
    <xf numFmtId="49" fontId="26" fillId="27" borderId="11" applyAlignment="1" pivotButton="0" quotePrefix="0" xfId="0">
      <alignment horizontal="center" vertical="center" wrapText="1"/>
    </xf>
    <xf numFmtId="49" fontId="26" fillId="27" borderId="8" applyAlignment="1" pivotButton="0" quotePrefix="0" xfId="402">
      <alignment horizontal="left" vertical="center" wrapText="1"/>
    </xf>
    <xf numFmtId="0" fontId="26" fillId="27" borderId="8" applyAlignment="1" pivotButton="0" quotePrefix="0" xfId="402">
      <alignment horizontal="left" vertical="center" wrapText="1"/>
    </xf>
    <xf numFmtId="0" fontId="26" fillId="27" borderId="8" applyAlignment="1" pivotButton="0" quotePrefix="0" xfId="402">
      <alignment horizontal="center" vertical="center" wrapText="1"/>
    </xf>
    <xf numFmtId="0" fontId="26" fillId="27" borderId="4" applyAlignment="1" pivotButton="0" quotePrefix="0" xfId="0">
      <alignment horizontal="left" vertical="center" wrapText="1"/>
    </xf>
    <xf numFmtId="0" fontId="28" fillId="27" borderId="8" applyAlignment="1" pivotButton="0" quotePrefix="0" xfId="0">
      <alignment horizontal="center" vertical="center"/>
    </xf>
    <xf numFmtId="0" fontId="28" fillId="27" borderId="8" applyAlignment="1" pivotButton="0" quotePrefix="0" xfId="402">
      <alignment horizontal="left" vertical="center" wrapText="1"/>
    </xf>
    <xf numFmtId="0" fontId="28" fillId="27" borderId="8" applyAlignment="1" pivotButton="0" quotePrefix="0" xfId="391">
      <alignment horizontal="center" vertical="center"/>
    </xf>
    <xf numFmtId="0" fontId="26" fillId="27" borderId="8" applyAlignment="1" pivotButton="0" quotePrefix="0" xfId="391">
      <alignment horizontal="center" vertical="center" wrapText="1"/>
    </xf>
    <xf numFmtId="0" fontId="26" fillId="27" borderId="8" applyAlignment="1" pivotButton="0" quotePrefix="0" xfId="402">
      <alignment vertical="center" wrapText="1"/>
    </xf>
    <xf numFmtId="0" fontId="28" fillId="27" borderId="8" applyAlignment="1" pivotButton="0" quotePrefix="0" xfId="391">
      <alignment vertical="center"/>
    </xf>
    <xf numFmtId="0" fontId="26" fillId="27" borderId="8" applyAlignment="1" pivotButton="0" quotePrefix="0" xfId="391">
      <alignment horizontal="left" vertical="center" wrapText="1"/>
    </xf>
    <xf numFmtId="170" fontId="26" fillId="27" borderId="8" applyAlignment="1" pivotButton="0" quotePrefix="0" xfId="0">
      <alignment horizontal="center" vertical="center" wrapText="1"/>
    </xf>
    <xf numFmtId="0" fontId="28" fillId="27" borderId="8" applyAlignment="1" pivotButton="0" quotePrefix="0" xfId="403">
      <alignment horizontal="center" vertical="center"/>
    </xf>
    <xf numFmtId="0" fontId="26" fillId="27" borderId="8" applyAlignment="1" pivotButton="0" quotePrefix="0" xfId="402">
      <alignment horizontal="left" vertical="center"/>
    </xf>
    <xf numFmtId="0" fontId="26" fillId="27" borderId="8" applyAlignment="1" pivotButton="0" quotePrefix="0" xfId="391">
      <alignment vertical="center"/>
    </xf>
    <xf numFmtId="0" fontId="28" fillId="27" borderId="8" applyAlignment="1" pivotButton="0" quotePrefix="0" xfId="0">
      <alignment horizontal="left" vertical="center" wrapText="1"/>
    </xf>
    <xf numFmtId="0" fontId="28" fillId="27" borderId="8" applyAlignment="1" pivotButton="0" quotePrefix="0" xfId="391">
      <alignment horizontal="left" vertical="center" wrapText="1"/>
    </xf>
    <xf numFmtId="0" fontId="28" fillId="27" borderId="8" applyAlignment="1" pivotButton="0" quotePrefix="0" xfId="402">
      <alignment vertical="center" wrapText="1"/>
    </xf>
    <xf numFmtId="0" fontId="28" fillId="27" borderId="8" applyAlignment="1" pivotButton="0" quotePrefix="0" xfId="391">
      <alignment vertical="center" wrapText="1"/>
    </xf>
    <xf numFmtId="0" fontId="80" fillId="27" borderId="8" applyAlignment="1" pivotButton="0" quotePrefix="0" xfId="0">
      <alignment vertical="center" wrapText="1"/>
    </xf>
    <xf numFmtId="0" fontId="80" fillId="27" borderId="8" applyAlignment="1" pivotButton="0" quotePrefix="0" xfId="0">
      <alignment horizontal="center" vertical="center" wrapText="1"/>
    </xf>
    <xf numFmtId="168" fontId="26" fillId="27" borderId="4" applyAlignment="1" pivotButton="0" quotePrefix="0" xfId="0">
      <alignment vertical="center" wrapText="1"/>
    </xf>
    <xf numFmtId="0" fontId="80" fillId="27" borderId="8" applyAlignment="1" pivotButton="0" quotePrefix="0" xfId="0">
      <alignment horizontal="justify" vertical="center" wrapText="1"/>
    </xf>
    <xf numFmtId="4" fontId="26" fillId="27" borderId="8" applyAlignment="1" pivotButton="0" quotePrefix="0" xfId="0">
      <alignment horizontal="center" vertical="center" wrapText="1"/>
    </xf>
    <xf numFmtId="0" fontId="28" fillId="27" borderId="8" applyAlignment="1" pivotButton="0" quotePrefix="0" xfId="0">
      <alignment horizontal="center" vertical="center" wrapText="1"/>
    </xf>
    <xf numFmtId="0" fontId="28" fillId="27" borderId="8" applyAlignment="1" pivotButton="0" quotePrefix="0" xfId="0">
      <alignment vertical="center"/>
    </xf>
    <xf numFmtId="0" fontId="28" fillId="27" borderId="8" applyAlignment="1" pivotButton="0" quotePrefix="0" xfId="0">
      <alignment vertical="center" wrapText="1"/>
    </xf>
    <xf numFmtId="0" fontId="28" fillId="27" borderId="8" applyAlignment="1" pivotButton="0" quotePrefix="0" xfId="0">
      <alignment horizontal="justify" vertical="center" wrapText="1"/>
    </xf>
    <xf numFmtId="0" fontId="26" fillId="27" borderId="8" applyAlignment="1" pivotButton="0" quotePrefix="0" xfId="0">
      <alignment horizontal="center" vertical="center"/>
    </xf>
    <xf numFmtId="4" fontId="28" fillId="27" borderId="15" applyAlignment="1" pivotButton="0" quotePrefix="0" xfId="4">
      <alignment vertical="center"/>
    </xf>
    <xf numFmtId="4" fontId="80" fillId="27" borderId="15" applyAlignment="1" pivotButton="0" quotePrefix="0" xfId="4">
      <alignment vertical="center"/>
    </xf>
    <xf numFmtId="4" fontId="26" fillId="27" borderId="15" applyAlignment="1" pivotButton="0" quotePrefix="0" xfId="4">
      <alignment vertical="center"/>
    </xf>
    <xf numFmtId="4" fontId="26" fillId="27" borderId="11" applyAlignment="1" pivotButton="0" quotePrefix="0" xfId="0">
      <alignment vertical="center"/>
    </xf>
    <xf numFmtId="4" fontId="26" fillId="27" borderId="8" applyAlignment="1" pivotButton="0" quotePrefix="0" xfId="0">
      <alignment vertical="center"/>
    </xf>
    <xf numFmtId="4" fontId="26" fillId="27" borderId="15" applyAlignment="1" pivotButton="0" quotePrefix="0" xfId="0">
      <alignment vertical="center"/>
    </xf>
    <xf numFmtId="4" fontId="26" fillId="27" borderId="30" applyAlignment="1" pivotButton="0" quotePrefix="0" xfId="4">
      <alignment vertical="center"/>
    </xf>
    <xf numFmtId="4" fontId="26" fillId="27" borderId="30" applyAlignment="1" pivotButton="0" quotePrefix="0" xfId="0">
      <alignment vertical="center"/>
    </xf>
    <xf numFmtId="4" fontId="26" fillId="27" borderId="11" applyAlignment="1" pivotButton="0" quotePrefix="0" xfId="389">
      <alignment vertical="center"/>
    </xf>
    <xf numFmtId="4" fontId="26" fillId="27" borderId="8" applyAlignment="1" pivotButton="0" quotePrefix="0" xfId="390">
      <alignment vertical="center"/>
    </xf>
    <xf numFmtId="4" fontId="26" fillId="27" borderId="15" applyAlignment="1" pivotButton="0" quotePrefix="0" xfId="390">
      <alignment vertical="center"/>
    </xf>
    <xf numFmtId="4" fontId="26" fillId="27" borderId="11" applyAlignment="1" pivotButton="0" quotePrefix="0" xfId="390">
      <alignment vertical="center"/>
    </xf>
    <xf numFmtId="4" fontId="26" fillId="27" borderId="30" applyAlignment="1" pivotButton="0" quotePrefix="0" xfId="4">
      <alignment vertical="center"/>
    </xf>
    <xf numFmtId="4" fontId="26" fillId="27" borderId="30" applyAlignment="1" pivotButton="0" quotePrefix="0" xfId="390">
      <alignment vertical="center"/>
    </xf>
    <xf numFmtId="4" fontId="26" fillId="27" borderId="11" applyAlignment="1" pivotButton="0" quotePrefix="0" xfId="402">
      <alignment vertical="center"/>
    </xf>
    <xf numFmtId="4" fontId="26" fillId="27" borderId="8" applyAlignment="1" pivotButton="0" quotePrefix="0" xfId="402">
      <alignment vertical="center"/>
    </xf>
    <xf numFmtId="4" fontId="26" fillId="27" borderId="15" applyAlignment="1" pivotButton="0" quotePrefix="0" xfId="402">
      <alignment vertical="center"/>
    </xf>
    <xf numFmtId="4" fontId="26" fillId="27" borderId="30" applyAlignment="1" pivotButton="0" quotePrefix="0" xfId="402">
      <alignment vertical="center"/>
    </xf>
    <xf numFmtId="4" fontId="26" fillId="27" borderId="8" applyAlignment="1" pivotButton="0" quotePrefix="0" xfId="4">
      <alignment vertical="center"/>
    </xf>
    <xf numFmtId="49" fontId="26" fillId="29" borderId="11" applyAlignment="1" pivotButton="0" quotePrefix="0" xfId="0">
      <alignment horizontal="left" vertical="center" wrapText="1"/>
    </xf>
    <xf numFmtId="49" fontId="26" fillId="29" borderId="8" applyAlignment="1" pivotButton="0" quotePrefix="0" xfId="0">
      <alignment horizontal="left" vertical="center" wrapText="1"/>
    </xf>
    <xf numFmtId="0" fontId="26" fillId="29" borderId="8" applyAlignment="1" pivotButton="0" quotePrefix="0" xfId="0">
      <alignment vertical="center" wrapText="1"/>
    </xf>
    <xf numFmtId="169" fontId="26" fillId="29" borderId="15" applyAlignment="1" pivotButton="0" quotePrefix="0" xfId="4">
      <alignment horizontal="right" vertical="center" wrapText="1"/>
    </xf>
    <xf numFmtId="165" fontId="26" fillId="29" borderId="11" applyAlignment="1" pivotButton="0" quotePrefix="0" xfId="0">
      <alignment horizontal="right" vertical="center" wrapText="1"/>
    </xf>
    <xf numFmtId="165" fontId="26" fillId="29" borderId="8" applyAlignment="1" pivotButton="0" quotePrefix="0" xfId="0">
      <alignment horizontal="right" vertical="center" wrapText="1"/>
    </xf>
    <xf numFmtId="165" fontId="26" fillId="29" borderId="15" applyAlignment="1" pivotButton="0" quotePrefix="0" xfId="0">
      <alignment horizontal="right" vertical="center" wrapText="1"/>
    </xf>
    <xf numFmtId="165" fontId="26" fillId="29" borderId="30" applyAlignment="1" pivotButton="0" quotePrefix="0" xfId="0">
      <alignment horizontal="right" vertical="center" wrapText="1"/>
    </xf>
    <xf numFmtId="168" fontId="26" fillId="29" borderId="49" applyAlignment="1" pivotButton="0" quotePrefix="0" xfId="0">
      <alignment vertical="center" wrapText="1"/>
    </xf>
    <xf numFmtId="168" fontId="26" fillId="29" borderId="50" applyAlignment="1" pivotButton="0" quotePrefix="0" xfId="0">
      <alignment horizontal="left" vertical="center" wrapText="1"/>
    </xf>
    <xf numFmtId="165" fontId="26" fillId="29" borderId="4" applyAlignment="1" pivotButton="0" quotePrefix="0" xfId="0">
      <alignment vertical="center" wrapText="1"/>
    </xf>
    <xf numFmtId="165" fontId="26" fillId="29" borderId="13" applyAlignment="1" pivotButton="0" quotePrefix="0" xfId="0">
      <alignment horizontal="right" vertical="center" wrapText="1"/>
    </xf>
    <xf numFmtId="49" fontId="26" fillId="29" borderId="13" applyAlignment="1" pivotButton="0" quotePrefix="0" xfId="0">
      <alignment horizontal="left" vertical="center" wrapText="1"/>
    </xf>
    <xf numFmtId="49" fontId="26" fillId="28" borderId="11" applyAlignment="1" pivotButton="0" quotePrefix="0" xfId="0">
      <alignment horizontal="left" vertical="center" wrapText="1"/>
    </xf>
    <xf numFmtId="0" fontId="26" fillId="28" borderId="13" applyAlignment="1" pivotButton="0" quotePrefix="0" xfId="0">
      <alignment horizontal="left" vertical="center" wrapText="1"/>
    </xf>
    <xf numFmtId="0" fontId="28" fillId="28" borderId="11" applyAlignment="1" pivotButton="0" quotePrefix="0" xfId="398">
      <alignment horizontal="left" vertical="center"/>
    </xf>
    <xf numFmtId="49" fontId="28" fillId="28" borderId="8" applyAlignment="1" pivotButton="0" quotePrefix="0" xfId="398">
      <alignment horizontal="left" vertical="center"/>
    </xf>
    <xf numFmtId="0" fontId="26" fillId="28" borderId="8" applyAlignment="1" pivotButton="0" quotePrefix="0" xfId="1">
      <alignment horizontal="left" vertical="center" wrapText="1"/>
    </xf>
    <xf numFmtId="0" fontId="28" fillId="28" borderId="8" applyAlignment="1" pivotButton="0" quotePrefix="0" xfId="398">
      <alignment horizontal="center" vertical="center"/>
    </xf>
    <xf numFmtId="4" fontId="28" fillId="28" borderId="4" applyAlignment="1" pivotButton="0" quotePrefix="0" xfId="398">
      <alignment vertical="center"/>
    </xf>
    <xf numFmtId="4" fontId="28" fillId="28" borderId="13" applyAlignment="1" pivotButton="0" quotePrefix="0" xfId="398">
      <alignment horizontal="left" vertical="center" wrapText="1"/>
    </xf>
    <xf numFmtId="164" fontId="26" fillId="28" borderId="8" applyAlignment="1" pivotButton="0" quotePrefix="0" xfId="0">
      <alignment horizontal="center" vertical="center" wrapText="1"/>
    </xf>
    <xf numFmtId="168" fontId="26" fillId="28" borderId="4" applyAlignment="1" pivotButton="0" quotePrefix="0" xfId="0">
      <alignment vertical="center" wrapText="1"/>
    </xf>
    <xf numFmtId="168" fontId="26" fillId="28" borderId="13" applyAlignment="1" pivotButton="0" quotePrefix="0" xfId="0">
      <alignment horizontal="left" vertical="center" wrapText="1"/>
    </xf>
    <xf numFmtId="0" fontId="26" fillId="28" borderId="8" applyAlignment="1" pivotButton="0" quotePrefix="0" xfId="0">
      <alignment vertical="center" wrapText="1"/>
    </xf>
    <xf numFmtId="168" fontId="26" fillId="28" borderId="49" applyAlignment="1" pivotButton="0" quotePrefix="0" xfId="0">
      <alignment vertical="center" wrapText="1"/>
    </xf>
    <xf numFmtId="168" fontId="26" fillId="28" borderId="50" applyAlignment="1" pivotButton="0" quotePrefix="0" xfId="0">
      <alignment horizontal="left" vertical="center" wrapText="1"/>
    </xf>
    <xf numFmtId="165" fontId="26" fillId="28" borderId="4" applyAlignment="1" pivotButton="0" quotePrefix="0" xfId="0">
      <alignment vertical="center" wrapText="1"/>
    </xf>
    <xf numFmtId="165" fontId="26" fillId="28" borderId="13" applyAlignment="1" pivotButton="0" quotePrefix="0" xfId="0">
      <alignment horizontal="right" vertical="center" wrapText="1"/>
    </xf>
    <xf numFmtId="165" fontId="26" fillId="28" borderId="49" applyAlignment="1" pivotButton="0" quotePrefix="0" xfId="0">
      <alignment vertical="center" wrapText="1"/>
    </xf>
    <xf numFmtId="165" fontId="26" fillId="28" borderId="50" applyAlignment="1" pivotButton="0" quotePrefix="0" xfId="0">
      <alignment horizontal="right" vertical="center" wrapText="1"/>
    </xf>
    <xf numFmtId="49" fontId="26" fillId="28" borderId="13" applyAlignment="1" pivotButton="0" quotePrefix="0" xfId="0">
      <alignment horizontal="left" vertical="center" wrapText="1"/>
    </xf>
    <xf numFmtId="164" fontId="26" fillId="28" borderId="8" applyAlignment="1" pivotButton="0" quotePrefix="0" xfId="0">
      <alignment horizontal="center" vertical="center"/>
    </xf>
    <xf numFmtId="4" fontId="26" fillId="28" borderId="15" applyAlignment="1" pivotButton="0" quotePrefix="0" xfId="4">
      <alignment horizontal="right" vertical="center"/>
    </xf>
    <xf numFmtId="4" fontId="26" fillId="28" borderId="11" applyAlignment="1" pivotButton="0" quotePrefix="0" xfId="0">
      <alignment horizontal="right" vertical="center"/>
    </xf>
    <xf numFmtId="4" fontId="26" fillId="28" borderId="8" applyAlignment="1" pivotButton="0" quotePrefix="0" xfId="0">
      <alignment horizontal="right" vertical="center"/>
    </xf>
    <xf numFmtId="4" fontId="26" fillId="28" borderId="15" applyAlignment="1" pivotButton="0" quotePrefix="0" xfId="0">
      <alignment horizontal="right" vertical="center"/>
    </xf>
    <xf numFmtId="4" fontId="26" fillId="28" borderId="30" applyAlignment="1" pivotButton="0" quotePrefix="0" xfId="0">
      <alignment horizontal="right" vertical="center"/>
    </xf>
    <xf numFmtId="4" fontId="28" fillId="28" borderId="15" applyAlignment="1" pivotButton="0" quotePrefix="0" xfId="4">
      <alignment horizontal="right" vertical="center"/>
    </xf>
    <xf numFmtId="4" fontId="80" fillId="28" borderId="15" applyAlignment="1" pivotButton="0" quotePrefix="0" xfId="4">
      <alignment horizontal="right" vertical="center" shrinkToFit="1"/>
    </xf>
    <xf numFmtId="4" fontId="26" fillId="28" borderId="8" applyAlignment="1" pivotButton="0" quotePrefix="0" xfId="4">
      <alignment horizontal="right" vertical="center"/>
    </xf>
    <xf numFmtId="0" fontId="82" fillId="2" borderId="61" applyAlignment="1" pivotButton="0" quotePrefix="0" xfId="0">
      <alignment vertical="center" wrapText="1"/>
    </xf>
    <xf numFmtId="0" fontId="74" fillId="2" borderId="62" applyAlignment="1" pivotButton="0" quotePrefix="0" xfId="0">
      <alignment horizontal="center" vertical="center" wrapText="1"/>
    </xf>
    <xf numFmtId="168" fontId="21" fillId="0" borderId="48" applyAlignment="1" pivotButton="0" quotePrefix="0" xfId="0">
      <alignment vertical="center" wrapText="1"/>
    </xf>
    <xf numFmtId="0" fontId="86" fillId="0" borderId="0" applyAlignment="1" pivotButton="0" quotePrefix="0" xfId="0">
      <alignment horizontal="right" vertical="center"/>
    </xf>
    <xf numFmtId="0" fontId="29" fillId="2" borderId="8" applyAlignment="1" pivotButton="0" quotePrefix="1" xfId="0">
      <alignment horizontal="left" vertical="center" wrapText="1"/>
    </xf>
    <xf numFmtId="0" fontId="20" fillId="0" borderId="0" pivotButton="0" quotePrefix="0" xfId="0"/>
    <xf numFmtId="0" fontId="20" fillId="0" borderId="0" applyAlignment="1" pivotButton="0" quotePrefix="0" xfId="0">
      <alignment horizontal="right"/>
    </xf>
    <xf numFmtId="0" fontId="69" fillId="0" borderId="0" applyAlignment="1" pivotButton="0" quotePrefix="0" xfId="0">
      <alignment horizontal="center" vertical="center"/>
    </xf>
    <xf numFmtId="165" fontId="28" fillId="0" borderId="0" applyAlignment="1" pivotButton="0" quotePrefix="0" xfId="4">
      <alignment horizontal="center" vertical="center"/>
    </xf>
    <xf numFmtId="165" fontId="28" fillId="0" borderId="0" applyAlignment="1" pivotButton="0" quotePrefix="0" xfId="0">
      <alignment horizontal="right" vertical="center"/>
    </xf>
    <xf numFmtId="165" fontId="28" fillId="0" borderId="0" applyAlignment="1" pivotButton="0" quotePrefix="0" xfId="0">
      <alignment vertical="center"/>
    </xf>
    <xf numFmtId="165" fontId="28" fillId="0" borderId="0" applyAlignment="1" pivotButton="0" quotePrefix="0" xfId="0">
      <alignment horizontal="left" vertical="center" wrapText="1"/>
    </xf>
    <xf numFmtId="165" fontId="25" fillId="0" borderId="14" applyAlignment="1" pivotButton="0" quotePrefix="0" xfId="4">
      <alignment horizontal="center" vertical="center" wrapText="1"/>
    </xf>
    <xf numFmtId="165" fontId="27" fillId="0" borderId="9" applyAlignment="1" pivotButton="0" quotePrefix="0" xfId="0">
      <alignment horizontal="center" vertical="center" wrapText="1"/>
    </xf>
    <xf numFmtId="165" fontId="27" fillId="0" borderId="17" applyAlignment="1" pivotButton="0" quotePrefix="0" xfId="0">
      <alignment horizontal="center" vertical="center" wrapText="1"/>
    </xf>
    <xf numFmtId="165" fontId="27" fillId="0" borderId="29" applyAlignment="1" pivotButton="0" quotePrefix="0" xfId="0">
      <alignment horizontal="center" vertical="center" wrapText="1"/>
    </xf>
    <xf numFmtId="165" fontId="27" fillId="0" borderId="6" applyAlignment="1" pivotButton="0" quotePrefix="0" xfId="0">
      <alignment horizontal="center" vertical="center" wrapText="1"/>
    </xf>
    <xf numFmtId="165" fontId="25" fillId="0" borderId="42" applyAlignment="1" pivotButton="0" quotePrefix="0" xfId="4">
      <alignment horizontal="center" vertical="center" wrapText="1"/>
    </xf>
    <xf numFmtId="165" fontId="27" fillId="0" borderId="43" applyAlignment="1" pivotButton="0" quotePrefix="0" xfId="0">
      <alignment horizontal="center" vertical="center" wrapText="1"/>
    </xf>
    <xf numFmtId="165" fontId="27" fillId="0" borderId="44" applyAlignment="1" pivotButton="0" quotePrefix="0" xfId="0">
      <alignment horizontal="center" vertical="center" wrapText="1"/>
    </xf>
    <xf numFmtId="165" fontId="27" fillId="0" borderId="45" applyAlignment="1" pivotButton="0" quotePrefix="0" xfId="0">
      <alignment horizontal="center" vertical="center" wrapText="1"/>
    </xf>
    <xf numFmtId="165" fontId="27" fillId="0" borderId="46" applyAlignment="1" pivotButton="0" quotePrefix="0" xfId="0">
      <alignment horizontal="center" vertical="center" wrapText="1"/>
    </xf>
    <xf numFmtId="165" fontId="27" fillId="0" borderId="42" applyAlignment="1" pivotButton="0" quotePrefix="0" xfId="0">
      <alignment horizontal="center" vertical="center" wrapText="1"/>
    </xf>
    <xf numFmtId="165" fontId="29" fillId="30" borderId="2" applyAlignment="1" pivotButton="0" quotePrefix="0" xfId="4">
      <alignment horizontal="center" vertical="center" wrapText="1"/>
    </xf>
    <xf numFmtId="165" fontId="82" fillId="30" borderId="2" applyAlignment="1" pivotButton="0" quotePrefix="0" xfId="0">
      <alignment horizontal="center" vertical="center" wrapText="1"/>
    </xf>
    <xf numFmtId="165" fontId="82" fillId="30" borderId="2" applyAlignment="1" pivotButton="0" quotePrefix="0" xfId="0">
      <alignment horizontal="right" vertical="center" wrapText="1"/>
    </xf>
    <xf numFmtId="165" fontId="82" fillId="30" borderId="17" applyAlignment="1" pivotButton="0" quotePrefix="0" xfId="0">
      <alignment horizontal="right" vertical="center" wrapText="1"/>
    </xf>
    <xf numFmtId="165" fontId="82" fillId="30" borderId="29" applyAlignment="1" pivotButton="0" quotePrefix="0" xfId="0">
      <alignment horizontal="right" vertical="center" wrapText="1"/>
    </xf>
    <xf numFmtId="164" fontId="29" fillId="2" borderId="37" applyAlignment="1" pivotButton="0" quotePrefix="0" xfId="0">
      <alignment horizontal="center" vertical="center" wrapText="1"/>
    </xf>
    <xf numFmtId="169" fontId="29" fillId="2" borderId="51" applyAlignment="1" pivotButton="0" quotePrefix="0" xfId="4">
      <alignment horizontal="center" vertical="center" wrapText="1"/>
    </xf>
    <xf numFmtId="169" fontId="29" fillId="2" borderId="36" applyAlignment="1" pivotButton="0" quotePrefix="0" xfId="4">
      <alignment horizontal="right" vertical="center"/>
    </xf>
    <xf numFmtId="169" fontId="29" fillId="2" borderId="37" applyAlignment="1" pivotButton="0" quotePrefix="0" xfId="4">
      <alignment horizontal="right" vertical="center"/>
    </xf>
    <xf numFmtId="169" fontId="29" fillId="2" borderId="51" applyAlignment="1" pivotButton="0" quotePrefix="0" xfId="4">
      <alignment horizontal="right" vertical="center"/>
    </xf>
    <xf numFmtId="169" fontId="29" fillId="2" borderId="38" applyAlignment="1" pivotButton="0" quotePrefix="0" xfId="4">
      <alignment horizontal="right" vertical="center"/>
    </xf>
    <xf numFmtId="165" fontId="29" fillId="2" borderId="36" applyAlignment="1" pivotButton="0" quotePrefix="0" xfId="0">
      <alignment horizontal="right" vertical="center" wrapText="1"/>
    </xf>
    <xf numFmtId="165" fontId="29" fillId="2" borderId="37" applyAlignment="1" pivotButton="0" quotePrefix="0" xfId="0">
      <alignment horizontal="right" vertical="center" wrapText="1"/>
    </xf>
    <xf numFmtId="165" fontId="29" fillId="2" borderId="51" applyAlignment="1" pivotButton="0" quotePrefix="0" xfId="0">
      <alignment horizontal="right" vertical="center" wrapText="1"/>
    </xf>
    <xf numFmtId="165" fontId="29" fillId="2" borderId="38" applyAlignment="1" pivotButton="0" quotePrefix="0" xfId="0">
      <alignment horizontal="right" vertical="center" wrapText="1"/>
    </xf>
    <xf numFmtId="164" fontId="21" fillId="0" borderId="8" applyAlignment="1" pivotButton="0" quotePrefix="0" xfId="0">
      <alignment horizontal="center" vertical="center" wrapText="1"/>
    </xf>
    <xf numFmtId="169" fontId="21" fillId="0" borderId="15" applyAlignment="1" pivotButton="0" quotePrefix="0" xfId="4">
      <alignment horizontal="right" vertical="center" wrapText="1"/>
    </xf>
    <xf numFmtId="165" fontId="21" fillId="0" borderId="11" applyAlignment="1" pivotButton="0" quotePrefix="0" xfId="0">
      <alignment horizontal="right" vertical="center" wrapText="1"/>
    </xf>
    <xf numFmtId="165" fontId="21" fillId="0" borderId="8" applyAlignment="1" pivotButton="0" quotePrefix="0" xfId="0">
      <alignment horizontal="right" vertical="center" wrapText="1"/>
    </xf>
    <xf numFmtId="165" fontId="21" fillId="0" borderId="15" applyAlignment="1" pivotButton="0" quotePrefix="0" xfId="0">
      <alignment horizontal="right" vertical="center" wrapText="1"/>
    </xf>
    <xf numFmtId="165" fontId="21" fillId="0" borderId="30" applyAlignment="1" pivotButton="0" quotePrefix="0" xfId="0">
      <alignment horizontal="right" vertical="center" wrapText="1"/>
    </xf>
    <xf numFmtId="168" fontId="21" fillId="0" borderId="4" applyAlignment="1" pivotButton="0" quotePrefix="0" xfId="0">
      <alignment vertical="center" wrapText="1"/>
    </xf>
    <xf numFmtId="168" fontId="21" fillId="0" borderId="13" applyAlignment="1" pivotButton="0" quotePrefix="0" xfId="0">
      <alignment horizontal="left" vertical="center" wrapText="1"/>
    </xf>
    <xf numFmtId="164" fontId="31" fillId="26" borderId="8" applyAlignment="1" pivotButton="0" quotePrefix="0" xfId="0">
      <alignment horizontal="center" vertical="center" wrapText="1"/>
    </xf>
    <xf numFmtId="164" fontId="31" fillId="26" borderId="8" applyAlignment="1" pivotButton="0" quotePrefix="0" xfId="0">
      <alignment horizontal="left" vertical="center" wrapText="1"/>
    </xf>
    <xf numFmtId="164" fontId="29" fillId="2" borderId="8" applyAlignment="1" pivotButton="0" quotePrefix="0" xfId="0">
      <alignment horizontal="center" vertical="center" wrapText="1"/>
    </xf>
    <xf numFmtId="169" fontId="29" fillId="2" borderId="15" applyAlignment="1" pivotButton="0" quotePrefix="0" xfId="4">
      <alignment horizontal="center" vertical="center" wrapText="1"/>
    </xf>
    <xf numFmtId="169" fontId="29" fillId="2" borderId="11" applyAlignment="1" pivotButton="0" quotePrefix="0" xfId="4">
      <alignment horizontal="right" vertical="center"/>
    </xf>
    <xf numFmtId="169" fontId="29" fillId="2" borderId="8" applyAlignment="1" pivotButton="0" quotePrefix="0" xfId="4">
      <alignment horizontal="right" vertical="center"/>
    </xf>
    <xf numFmtId="169" fontId="29" fillId="2" borderId="15" applyAlignment="1" pivotButton="0" quotePrefix="0" xfId="4">
      <alignment horizontal="right" vertical="center"/>
    </xf>
    <xf numFmtId="169" fontId="29" fillId="2" borderId="30" applyAlignment="1" pivotButton="0" quotePrefix="0" xfId="4">
      <alignment horizontal="right" vertical="center"/>
    </xf>
    <xf numFmtId="165" fontId="29" fillId="2" borderId="11" applyAlignment="1" pivotButton="0" quotePrefix="0" xfId="0">
      <alignment horizontal="right" vertical="center" wrapText="1"/>
    </xf>
    <xf numFmtId="165" fontId="29" fillId="2" borderId="8" applyAlignment="1" pivotButton="0" quotePrefix="0" xfId="0">
      <alignment horizontal="right" vertical="center" wrapText="1"/>
    </xf>
    <xf numFmtId="165" fontId="29" fillId="2" borderId="15" applyAlignment="1" pivotButton="0" quotePrefix="0" xfId="0">
      <alignment horizontal="right" vertical="center" wrapText="1"/>
    </xf>
    <xf numFmtId="165" fontId="29" fillId="2" borderId="30" applyAlignment="1" pivotButton="0" quotePrefix="0" xfId="0">
      <alignment horizontal="right" vertical="center" wrapText="1"/>
    </xf>
    <xf numFmtId="164" fontId="31" fillId="0" borderId="8" applyAlignment="1" pivotButton="0" quotePrefix="0" xfId="0">
      <alignment horizontal="left" vertical="center" wrapText="1"/>
    </xf>
    <xf numFmtId="164" fontId="31" fillId="0" borderId="8" applyAlignment="1" pivotButton="0" quotePrefix="0" xfId="0">
      <alignment horizontal="center" vertical="center" wrapText="1"/>
    </xf>
    <xf numFmtId="169" fontId="31" fillId="0" borderId="15" applyAlignment="1" pivotButton="0" quotePrefix="0" xfId="4">
      <alignment horizontal="right" vertical="center" wrapText="1"/>
    </xf>
    <xf numFmtId="165" fontId="31" fillId="0" borderId="11" applyAlignment="1" pivotButton="0" quotePrefix="0" xfId="0">
      <alignment horizontal="right" vertical="center" wrapText="1"/>
    </xf>
    <xf numFmtId="165" fontId="31" fillId="0" borderId="8" applyAlignment="1" pivotButton="0" quotePrefix="0" xfId="0">
      <alignment horizontal="right" vertical="center" wrapText="1"/>
    </xf>
    <xf numFmtId="165" fontId="31" fillId="0" borderId="15" applyAlignment="1" pivotButton="0" quotePrefix="0" xfId="0">
      <alignment horizontal="right" vertical="center" wrapText="1"/>
    </xf>
    <xf numFmtId="165" fontId="31" fillId="0" borderId="30" applyAlignment="1" pivotButton="0" quotePrefix="0" xfId="0">
      <alignment horizontal="right" vertical="center" wrapText="1"/>
    </xf>
    <xf numFmtId="165" fontId="22" fillId="0" borderId="30" applyAlignment="1" pivotButton="0" quotePrefix="0" xfId="0">
      <alignment horizontal="right" vertical="center" wrapText="1"/>
    </xf>
    <xf numFmtId="165" fontId="22" fillId="0" borderId="11" applyAlignment="1" pivotButton="0" quotePrefix="0" xfId="0">
      <alignment horizontal="right" vertical="center" wrapText="1"/>
    </xf>
    <xf numFmtId="165" fontId="22" fillId="0" borderId="8" applyAlignment="1" pivotButton="0" quotePrefix="0" xfId="0">
      <alignment horizontal="right" vertical="center" wrapText="1"/>
    </xf>
    <xf numFmtId="165" fontId="22" fillId="0" borderId="15" applyAlignment="1" pivotButton="0" quotePrefix="0" xfId="0">
      <alignment horizontal="right" vertical="center" wrapText="1"/>
    </xf>
    <xf numFmtId="169" fontId="22" fillId="0" borderId="15" applyAlignment="1" pivotButton="0" quotePrefix="0" xfId="4">
      <alignment horizontal="right" vertical="center" wrapText="1"/>
    </xf>
    <xf numFmtId="165" fontId="76" fillId="0" borderId="8" applyAlignment="1" pivotButton="0" quotePrefix="0" xfId="0">
      <alignment horizontal="right" vertical="center" wrapText="1"/>
    </xf>
    <xf numFmtId="165" fontId="21" fillId="0" borderId="15" applyAlignment="1" pivotButton="0" quotePrefix="0" xfId="4">
      <alignment horizontal="right" vertical="center" wrapText="1"/>
    </xf>
    <xf numFmtId="165" fontId="22" fillId="0" borderId="15" applyAlignment="1" pivotButton="0" quotePrefix="0" xfId="4">
      <alignment horizontal="right" vertical="center" wrapText="1"/>
    </xf>
    <xf numFmtId="168" fontId="22" fillId="0" borderId="4" applyAlignment="1" pivotButton="0" quotePrefix="0" xfId="0">
      <alignment vertical="center" wrapText="1"/>
    </xf>
    <xf numFmtId="164" fontId="26" fillId="28" borderId="8" applyAlignment="1" pivotButton="0" quotePrefix="0" xfId="0">
      <alignment horizontal="center" vertical="center" wrapText="1"/>
    </xf>
    <xf numFmtId="168" fontId="26" fillId="28" borderId="4" applyAlignment="1" pivotButton="0" quotePrefix="0" xfId="0">
      <alignment vertical="center" wrapText="1"/>
    </xf>
    <xf numFmtId="168" fontId="26" fillId="28" borderId="13" applyAlignment="1" pivotButton="0" quotePrefix="0" xfId="0">
      <alignment horizontal="left" vertical="center" wrapText="1"/>
    </xf>
    <xf numFmtId="164" fontId="21" fillId="0" borderId="53" applyAlignment="1" pivotButton="0" quotePrefix="0" xfId="0">
      <alignment horizontal="center" vertical="center" wrapText="1"/>
    </xf>
    <xf numFmtId="169" fontId="21" fillId="0" borderId="60" applyAlignment="1" pivotButton="0" quotePrefix="0" xfId="4">
      <alignment horizontal="right" vertical="center" wrapText="1"/>
    </xf>
    <xf numFmtId="165" fontId="21" fillId="0" borderId="32" applyAlignment="1" pivotButton="0" quotePrefix="0" xfId="0">
      <alignment horizontal="right" vertical="center" wrapText="1"/>
    </xf>
    <xf numFmtId="165" fontId="21" fillId="0" borderId="53" applyAlignment="1" pivotButton="0" quotePrefix="0" xfId="0">
      <alignment horizontal="right" vertical="center" wrapText="1"/>
    </xf>
    <xf numFmtId="165" fontId="21" fillId="0" borderId="60" applyAlignment="1" pivotButton="0" quotePrefix="0" xfId="0">
      <alignment horizontal="right" vertical="center" wrapText="1"/>
    </xf>
    <xf numFmtId="165" fontId="21" fillId="0" borderId="33" applyAlignment="1" pivotButton="0" quotePrefix="0" xfId="0">
      <alignment horizontal="right" vertical="center" wrapText="1"/>
    </xf>
    <xf numFmtId="168" fontId="21" fillId="0" borderId="49" applyAlignment="1" pivotButton="0" quotePrefix="0" xfId="0">
      <alignment vertical="center" wrapText="1"/>
    </xf>
    <xf numFmtId="168" fontId="21" fillId="0" borderId="50" applyAlignment="1" pivotButton="0" quotePrefix="0" xfId="0">
      <alignment horizontal="left" vertical="center" wrapText="1"/>
    </xf>
    <xf numFmtId="169" fontId="29" fillId="30" borderId="31" applyAlignment="1" pivotButton="0" quotePrefix="0" xfId="4">
      <alignment horizontal="center" vertical="center" wrapText="1"/>
    </xf>
    <xf numFmtId="165" fontId="82" fillId="30" borderId="1" applyAlignment="1" pivotButton="0" quotePrefix="0" xfId="0">
      <alignment horizontal="center" vertical="center" wrapText="1"/>
    </xf>
    <xf numFmtId="165" fontId="82" fillId="30" borderId="31" applyAlignment="1" pivotButton="0" quotePrefix="0" xfId="0">
      <alignment horizontal="center" vertical="center" wrapText="1"/>
    </xf>
    <xf numFmtId="165" fontId="82" fillId="30" borderId="29" applyAlignment="1" pivotButton="0" quotePrefix="0" xfId="0">
      <alignment horizontal="center" vertical="center" wrapText="1"/>
    </xf>
    <xf numFmtId="165" fontId="82" fillId="30" borderId="1" applyAlignment="1" pivotButton="0" quotePrefix="0" xfId="0">
      <alignment horizontal="right" vertical="center" wrapText="1"/>
    </xf>
    <xf numFmtId="165" fontId="82" fillId="30" borderId="31" applyAlignment="1" pivotButton="0" quotePrefix="0" xfId="0">
      <alignment horizontal="right" vertical="center" wrapText="1"/>
    </xf>
    <xf numFmtId="169" fontId="82" fillId="2" borderId="10" applyAlignment="1" pivotButton="0" quotePrefix="0" xfId="4">
      <alignment horizontal="center" vertical="center"/>
    </xf>
    <xf numFmtId="169" fontId="82" fillId="2" borderId="7" applyAlignment="1" pivotButton="0" quotePrefix="0" xfId="4">
      <alignment horizontal="center" vertical="center"/>
    </xf>
    <xf numFmtId="169" fontId="82" fillId="2" borderId="52" applyAlignment="1" pivotButton="0" quotePrefix="0" xfId="4">
      <alignment horizontal="center" vertical="center"/>
    </xf>
    <xf numFmtId="169" fontId="82" fillId="2" borderId="35" applyAlignment="1" pivotButton="0" quotePrefix="0" xfId="4">
      <alignment horizontal="center" vertical="center"/>
    </xf>
    <xf numFmtId="165" fontId="82" fillId="2" borderId="10" applyAlignment="1" pivotButton="0" quotePrefix="0" xfId="0">
      <alignment horizontal="right" vertical="center" wrapText="1"/>
    </xf>
    <xf numFmtId="165" fontId="82" fillId="2" borderId="7" applyAlignment="1" pivotButton="0" quotePrefix="0" xfId="0">
      <alignment horizontal="right" vertical="center" wrapText="1"/>
    </xf>
    <xf numFmtId="165" fontId="82" fillId="2" borderId="52" applyAlignment="1" pivotButton="0" quotePrefix="0" xfId="0">
      <alignment horizontal="right" vertical="center" wrapText="1"/>
    </xf>
    <xf numFmtId="165" fontId="82" fillId="2" borderId="35" applyAlignment="1" pivotButton="0" quotePrefix="0" xfId="0">
      <alignment horizontal="right" vertical="center" wrapText="1"/>
    </xf>
    <xf numFmtId="165" fontId="31" fillId="26" borderId="48" applyAlignment="1" pivotButton="0" quotePrefix="0" xfId="0">
      <alignment vertical="center" wrapText="1"/>
    </xf>
    <xf numFmtId="165" fontId="29" fillId="26" borderId="34" applyAlignment="1" pivotButton="0" quotePrefix="0" xfId="0">
      <alignment horizontal="right" vertical="center" wrapText="1"/>
    </xf>
    <xf numFmtId="168" fontId="26" fillId="28" borderId="49" applyAlignment="1" pivotButton="0" quotePrefix="0" xfId="0">
      <alignment vertical="center" wrapText="1"/>
    </xf>
    <xf numFmtId="168" fontId="26" fillId="28" borderId="50" applyAlignment="1" pivotButton="0" quotePrefix="0" xfId="0">
      <alignment horizontal="left" vertical="center" wrapText="1"/>
    </xf>
    <xf numFmtId="169" fontId="26" fillId="29" borderId="15" applyAlignment="1" pivotButton="0" quotePrefix="0" xfId="4">
      <alignment horizontal="right" vertical="center" wrapText="1"/>
    </xf>
    <xf numFmtId="165" fontId="26" fillId="29" borderId="11" applyAlignment="1" pivotButton="0" quotePrefix="0" xfId="0">
      <alignment horizontal="right" vertical="center" wrapText="1"/>
    </xf>
    <xf numFmtId="165" fontId="26" fillId="29" borderId="8" applyAlignment="1" pivotButton="0" quotePrefix="0" xfId="0">
      <alignment horizontal="right" vertical="center" wrapText="1"/>
    </xf>
    <xf numFmtId="165" fontId="26" fillId="29" borderId="15" applyAlignment="1" pivotButton="0" quotePrefix="0" xfId="0">
      <alignment horizontal="right" vertical="center" wrapText="1"/>
    </xf>
    <xf numFmtId="165" fontId="26" fillId="29" borderId="30" applyAlignment="1" pivotButton="0" quotePrefix="0" xfId="0">
      <alignment horizontal="right" vertical="center" wrapText="1"/>
    </xf>
    <xf numFmtId="168" fontId="26" fillId="29" borderId="49" applyAlignment="1" pivotButton="0" quotePrefix="0" xfId="0">
      <alignment vertical="center" wrapText="1"/>
    </xf>
    <xf numFmtId="168" fontId="26" fillId="29" borderId="50" applyAlignment="1" pivotButton="0" quotePrefix="0" xfId="0">
      <alignment horizontal="left" vertical="center" wrapText="1"/>
    </xf>
    <xf numFmtId="165" fontId="26" fillId="27" borderId="4" applyAlignment="1" pivotButton="0" quotePrefix="0" xfId="0">
      <alignment vertical="center" wrapText="1"/>
    </xf>
    <xf numFmtId="165" fontId="26" fillId="27" borderId="13" applyAlignment="1" pivotButton="0" quotePrefix="0" xfId="0">
      <alignment horizontal="right" vertical="center" wrapText="1"/>
    </xf>
    <xf numFmtId="165" fontId="26" fillId="28" borderId="4" applyAlignment="1" pivotButton="0" quotePrefix="0" xfId="0">
      <alignment vertical="center" wrapText="1"/>
    </xf>
    <xf numFmtId="165" fontId="26" fillId="28" borderId="13" applyAlignment="1" pivotButton="0" quotePrefix="0" xfId="0">
      <alignment horizontal="right" vertical="center" wrapText="1"/>
    </xf>
    <xf numFmtId="165" fontId="26" fillId="29" borderId="4" applyAlignment="1" pivotButton="0" quotePrefix="0" xfId="0">
      <alignment vertical="center" wrapText="1"/>
    </xf>
    <xf numFmtId="165" fontId="26" fillId="29" borderId="13" applyAlignment="1" pivotButton="0" quotePrefix="0" xfId="0">
      <alignment horizontal="right" vertical="center" wrapText="1"/>
    </xf>
    <xf numFmtId="165" fontId="21" fillId="0" borderId="49" applyAlignment="1" pivotButton="0" quotePrefix="0" xfId="0">
      <alignment vertical="center" wrapText="1"/>
    </xf>
    <xf numFmtId="165" fontId="21" fillId="0" borderId="50" applyAlignment="1" pivotButton="0" quotePrefix="0" xfId="0">
      <alignment horizontal="right" vertical="center" wrapText="1"/>
    </xf>
    <xf numFmtId="165" fontId="29" fillId="2" borderId="48" applyAlignment="1" pivotButton="0" quotePrefix="0" xfId="0">
      <alignment vertical="center" wrapText="1"/>
    </xf>
    <xf numFmtId="165" fontId="29" fillId="2" borderId="34" applyAlignment="1" pivotButton="0" quotePrefix="0" xfId="0">
      <alignment horizontal="right" vertical="center" wrapText="1"/>
    </xf>
    <xf numFmtId="165" fontId="31" fillId="26" borderId="4" applyAlignment="1" pivotButton="0" quotePrefix="0" xfId="0">
      <alignment vertical="center" wrapText="1"/>
    </xf>
    <xf numFmtId="165" fontId="31" fillId="26" borderId="13" applyAlignment="1" pivotButton="0" quotePrefix="0" xfId="0">
      <alignment horizontal="right" vertical="center" wrapText="1"/>
    </xf>
    <xf numFmtId="166" fontId="26" fillId="28" borderId="4" applyAlignment="1" pivotButton="0" quotePrefix="0" xfId="0">
      <alignment vertical="center"/>
    </xf>
    <xf numFmtId="166" fontId="26" fillId="28" borderId="13" applyAlignment="1" pivotButton="0" quotePrefix="0" xfId="0">
      <alignment horizontal="right" vertical="center"/>
    </xf>
    <xf numFmtId="169" fontId="19" fillId="0" borderId="15" applyAlignment="1" pivotButton="0" quotePrefix="0" xfId="4">
      <alignment horizontal="right" vertical="center"/>
    </xf>
    <xf numFmtId="166" fontId="21" fillId="0" borderId="11" applyAlignment="1" pivotButton="0" quotePrefix="0" xfId="0">
      <alignment horizontal="right" vertical="center"/>
    </xf>
    <xf numFmtId="166" fontId="21" fillId="0" borderId="8" applyAlignment="1" pivotButton="0" quotePrefix="0" xfId="0">
      <alignment horizontal="right" vertical="center"/>
    </xf>
    <xf numFmtId="166" fontId="21" fillId="0" borderId="15" applyAlignment="1" pivotButton="0" quotePrefix="0" xfId="0">
      <alignment horizontal="right" vertical="center"/>
    </xf>
    <xf numFmtId="166" fontId="21" fillId="0" borderId="4" applyAlignment="1" pivotButton="0" quotePrefix="0" xfId="0">
      <alignment vertical="center"/>
    </xf>
    <xf numFmtId="166" fontId="21" fillId="0" borderId="13" applyAlignment="1" pivotButton="0" quotePrefix="0" xfId="0">
      <alignment horizontal="right" vertical="center"/>
    </xf>
    <xf numFmtId="165" fontId="26" fillId="28" borderId="49" applyAlignment="1" pivotButton="0" quotePrefix="0" xfId="0">
      <alignment vertical="center" wrapText="1"/>
    </xf>
    <xf numFmtId="165" fontId="26" fillId="28" borderId="50" applyAlignment="1" pivotButton="0" quotePrefix="0" xfId="0">
      <alignment horizontal="right" vertical="center" wrapText="1"/>
    </xf>
    <xf numFmtId="168" fontId="26" fillId="27" borderId="49" applyAlignment="1" pivotButton="0" quotePrefix="0" xfId="0">
      <alignment vertical="center" wrapText="1"/>
    </xf>
    <xf numFmtId="168" fontId="26" fillId="27" borderId="50" applyAlignment="1" pivotButton="0" quotePrefix="0" xfId="0">
      <alignment horizontal="left" vertical="center" wrapText="1"/>
    </xf>
    <xf numFmtId="164" fontId="21" fillId="0" borderId="8" applyAlignment="1" pivotButton="0" quotePrefix="0" xfId="0">
      <alignment horizontal="center" vertical="center"/>
    </xf>
    <xf numFmtId="169" fontId="21" fillId="0" borderId="15" applyAlignment="1" pivotButton="0" quotePrefix="0" xfId="4">
      <alignment horizontal="right" vertical="center"/>
    </xf>
    <xf numFmtId="164" fontId="29" fillId="2" borderId="7" applyAlignment="1" pivotButton="0" quotePrefix="0" xfId="0">
      <alignment horizontal="center" vertical="center" wrapText="1"/>
    </xf>
    <xf numFmtId="169" fontId="29" fillId="2" borderId="52" applyAlignment="1" pivotButton="0" quotePrefix="0" xfId="4">
      <alignment horizontal="center" vertical="center" wrapText="1"/>
    </xf>
    <xf numFmtId="169" fontId="29" fillId="2" borderId="10" applyAlignment="1" pivotButton="0" quotePrefix="0" xfId="4">
      <alignment horizontal="right" vertical="center"/>
    </xf>
    <xf numFmtId="169" fontId="29" fillId="2" borderId="7" applyAlignment="1" pivotButton="0" quotePrefix="0" xfId="4">
      <alignment horizontal="right" vertical="center"/>
    </xf>
    <xf numFmtId="169" fontId="29" fillId="2" borderId="52" applyAlignment="1" pivotButton="0" quotePrefix="0" xfId="4">
      <alignment horizontal="right" vertical="center"/>
    </xf>
    <xf numFmtId="169" fontId="29" fillId="2" borderId="35" applyAlignment="1" pivotButton="0" quotePrefix="0" xfId="4">
      <alignment horizontal="right" vertical="center"/>
    </xf>
    <xf numFmtId="165" fontId="29" fillId="2" borderId="10" applyAlignment="1" pivotButton="0" quotePrefix="0" xfId="0">
      <alignment horizontal="right" vertical="center" wrapText="1"/>
    </xf>
    <xf numFmtId="165" fontId="29" fillId="2" borderId="7" applyAlignment="1" pivotButton="0" quotePrefix="0" xfId="0">
      <alignment horizontal="right" vertical="center" wrapText="1"/>
    </xf>
    <xf numFmtId="165" fontId="29" fillId="2" borderId="52" applyAlignment="1" pivotButton="0" quotePrefix="0" xfId="0">
      <alignment horizontal="right" vertical="center" wrapText="1"/>
    </xf>
    <xf numFmtId="165" fontId="29" fillId="2" borderId="35" applyAlignment="1" pivotButton="0" quotePrefix="0" xfId="0">
      <alignment horizontal="right" vertical="center" wrapText="1"/>
    </xf>
    <xf numFmtId="167" fontId="21" fillId="0" borderId="11" applyAlignment="1" pivotButton="0" quotePrefix="0" xfId="0">
      <alignment horizontal="right" vertical="center" wrapText="1"/>
    </xf>
    <xf numFmtId="167" fontId="21" fillId="0" borderId="8" applyAlignment="1" pivotButton="0" quotePrefix="0" xfId="0">
      <alignment horizontal="right" vertical="center" wrapText="1"/>
    </xf>
    <xf numFmtId="167" fontId="21" fillId="0" borderId="15" applyAlignment="1" pivotButton="0" quotePrefix="0" xfId="0">
      <alignment horizontal="right" vertical="center" wrapText="1"/>
    </xf>
    <xf numFmtId="167" fontId="21" fillId="0" borderId="30" applyAlignment="1" pivotButton="0" quotePrefix="0" xfId="0">
      <alignment horizontal="right" vertical="center" wrapText="1"/>
    </xf>
    <xf numFmtId="169" fontId="31" fillId="0" borderId="15" applyAlignment="1" pivotButton="0" quotePrefix="0" xfId="4">
      <alignment horizontal="center" vertical="center" wrapText="1"/>
    </xf>
    <xf numFmtId="167" fontId="31" fillId="0" borderId="11" applyAlignment="1" pivotButton="0" quotePrefix="0" xfId="0">
      <alignment horizontal="right" vertical="center" wrapText="1"/>
    </xf>
    <xf numFmtId="167" fontId="31" fillId="0" borderId="8" applyAlignment="1" pivotButton="0" quotePrefix="0" xfId="0">
      <alignment horizontal="right" vertical="center" wrapText="1"/>
    </xf>
    <xf numFmtId="167" fontId="31" fillId="0" borderId="15" applyAlignment="1" pivotButton="0" quotePrefix="0" xfId="0">
      <alignment horizontal="right" vertical="center" wrapText="1"/>
    </xf>
    <xf numFmtId="167" fontId="31" fillId="0" borderId="30" applyAlignment="1" pivotButton="0" quotePrefix="0" xfId="0">
      <alignment horizontal="right" vertical="center" wrapText="1"/>
    </xf>
    <xf numFmtId="168" fontId="21" fillId="0" borderId="48" applyAlignment="1" pivotButton="0" quotePrefix="0" xfId="0">
      <alignment vertical="center" wrapText="1"/>
    </xf>
    <xf numFmtId="165" fontId="21" fillId="0" borderId="13" applyAlignment="1" pivotButton="0" quotePrefix="0" xfId="0">
      <alignment horizontal="left" vertical="center" wrapText="1"/>
    </xf>
    <xf numFmtId="165" fontId="21" fillId="0" borderId="4" applyAlignment="1" pivotButton="0" quotePrefix="0" xfId="0">
      <alignment vertical="center" wrapText="1"/>
    </xf>
    <xf numFmtId="169" fontId="21" fillId="31" borderId="15" applyAlignment="1" pivotButton="0" quotePrefix="0" xfId="4">
      <alignment horizontal="right" vertical="center" wrapText="1"/>
    </xf>
    <xf numFmtId="165" fontId="21" fillId="31" borderId="11" applyAlignment="1" pivotButton="0" quotePrefix="0" xfId="0">
      <alignment horizontal="right" vertical="center" wrapText="1"/>
    </xf>
    <xf numFmtId="169" fontId="26" fillId="0" borderId="15" applyAlignment="1" pivotButton="0" quotePrefix="0" xfId="4">
      <alignment horizontal="right" vertical="center" wrapText="1"/>
    </xf>
    <xf numFmtId="165" fontId="26" fillId="0" borderId="11" applyAlignment="1" pivotButton="0" quotePrefix="0" xfId="0">
      <alignment horizontal="right" vertical="center" wrapText="1"/>
    </xf>
    <xf numFmtId="165" fontId="26" fillId="0" borderId="8" applyAlignment="1" pivotButton="0" quotePrefix="0" xfId="0">
      <alignment horizontal="right" vertical="center" wrapText="1"/>
    </xf>
    <xf numFmtId="165" fontId="26" fillId="0" borderId="15" applyAlignment="1" pivotButton="0" quotePrefix="0" xfId="0">
      <alignment horizontal="right" vertical="center" wrapText="1"/>
    </xf>
    <xf numFmtId="165" fontId="26" fillId="0" borderId="30" applyAlignment="1" pivotButton="0" quotePrefix="0" xfId="0">
      <alignment horizontal="right" vertical="center" wrapText="1"/>
    </xf>
    <xf numFmtId="169" fontId="21" fillId="0" borderId="15" applyAlignment="1" pivotButton="0" quotePrefix="0" xfId="4">
      <alignment horizontal="center" vertical="center" wrapText="1"/>
    </xf>
    <xf numFmtId="169" fontId="19" fillId="0" borderId="15" applyAlignment="1" pivotButton="0" quotePrefix="0" xfId="4">
      <alignment horizontal="center" vertical="center"/>
    </xf>
    <xf numFmtId="169" fontId="19" fillId="0" borderId="15" applyAlignment="1" pivotButton="0" quotePrefix="0" xfId="4">
      <alignment horizontal="center" vertical="center" wrapText="1"/>
    </xf>
    <xf numFmtId="170" fontId="26" fillId="27" borderId="8" applyAlignment="1" pivotButton="0" quotePrefix="0" xfId="0">
      <alignment horizontal="center" vertical="center" wrapText="1"/>
    </xf>
    <xf numFmtId="169" fontId="83" fillId="0" borderId="15" applyAlignment="1" pivotButton="0" quotePrefix="0" xfId="4">
      <alignment horizontal="center" vertical="center" wrapText="1"/>
    </xf>
    <xf numFmtId="169" fontId="19" fillId="0" borderId="15" applyAlignment="1" pivotButton="0" quotePrefix="0" xfId="4">
      <alignment vertical="center" wrapText="1"/>
    </xf>
    <xf numFmtId="170" fontId="21" fillId="0" borderId="8" applyAlignment="1" pivotButton="0" quotePrefix="0" xfId="0">
      <alignment horizontal="center" vertical="center" wrapText="1"/>
    </xf>
    <xf numFmtId="168" fontId="26" fillId="27" borderId="4" applyAlignment="1" pivotButton="0" quotePrefix="0" xfId="0">
      <alignment vertical="center" wrapText="1"/>
    </xf>
    <xf numFmtId="169" fontId="80" fillId="29" borderId="15" applyAlignment="1" pivotButton="0" quotePrefix="0" xfId="4">
      <alignment horizontal="right" vertical="center" wrapText="1" shrinkToFit="1"/>
    </xf>
    <xf numFmtId="169" fontId="80" fillId="0" borderId="15" applyAlignment="1" pivotButton="0" quotePrefix="0" xfId="4">
      <alignment horizontal="right" vertical="center" wrapText="1" shrinkToFit="1"/>
    </xf>
    <xf numFmtId="169" fontId="80" fillId="0" borderId="11" applyAlignment="1" pivotButton="0" quotePrefix="0" xfId="4">
      <alignment horizontal="right" vertical="center" wrapText="1" shrinkToFit="1"/>
    </xf>
    <xf numFmtId="169" fontId="80" fillId="0" borderId="8" applyAlignment="1" pivotButton="0" quotePrefix="0" xfId="4">
      <alignment horizontal="right" vertical="center" wrapText="1" shrinkToFit="1"/>
    </xf>
    <xf numFmtId="169" fontId="26" fillId="0" borderId="15" applyAlignment="1" pivotButton="0" quotePrefix="0" xfId="4">
      <alignment horizontal="right" vertical="center" wrapText="1" shrinkToFit="1"/>
    </xf>
    <xf numFmtId="169" fontId="26" fillId="0" borderId="15" applyAlignment="1" pivotButton="0" quotePrefix="0" xfId="4">
      <alignment horizontal="center" vertical="center" wrapText="1"/>
    </xf>
    <xf numFmtId="169" fontId="81" fillId="0" borderId="11" applyAlignment="1" pivotButton="0" quotePrefix="0" xfId="4">
      <alignment horizontal="right" vertical="center" wrapText="1" shrinkToFit="1"/>
    </xf>
    <xf numFmtId="169" fontId="81" fillId="0" borderId="8" applyAlignment="1" pivotButton="0" quotePrefix="0" xfId="4">
      <alignment horizontal="right" vertical="center" wrapText="1" shrinkToFit="1"/>
    </xf>
    <xf numFmtId="169" fontId="81" fillId="0" borderId="15" applyAlignment="1" pivotButton="0" quotePrefix="0" xfId="4">
      <alignment horizontal="right" vertical="center" wrapText="1" shrinkToFit="1"/>
    </xf>
    <xf numFmtId="164" fontId="21" fillId="0" borderId="57" applyAlignment="1" pivotButton="0" quotePrefix="0" xfId="0">
      <alignment horizontal="center" vertical="center" wrapText="1"/>
    </xf>
    <xf numFmtId="169" fontId="21" fillId="0" borderId="58" applyAlignment="1" pivotButton="0" quotePrefix="0" xfId="4">
      <alignment horizontal="right" vertical="center" wrapText="1"/>
    </xf>
    <xf numFmtId="165" fontId="21" fillId="0" borderId="56" applyAlignment="1" pivotButton="0" quotePrefix="0" xfId="0">
      <alignment horizontal="right" vertical="center" wrapText="1"/>
    </xf>
    <xf numFmtId="165" fontId="21" fillId="0" borderId="57" applyAlignment="1" pivotButton="0" quotePrefix="0" xfId="0">
      <alignment horizontal="right" vertical="center" wrapText="1"/>
    </xf>
    <xf numFmtId="165" fontId="21" fillId="0" borderId="58" applyAlignment="1" pivotButton="0" quotePrefix="0" xfId="0">
      <alignment horizontal="right" vertical="center" wrapText="1"/>
    </xf>
    <xf numFmtId="165" fontId="21" fillId="0" borderId="59" applyAlignment="1" pivotButton="0" quotePrefix="0" xfId="0">
      <alignment horizontal="right" vertical="center" wrapText="1"/>
    </xf>
    <xf numFmtId="165" fontId="21" fillId="0" borderId="13" applyAlignment="1" pivotButton="0" quotePrefix="0" xfId="0">
      <alignment horizontal="right" vertical="center" wrapText="1"/>
    </xf>
    <xf numFmtId="165" fontId="21" fillId="2" borderId="34" applyAlignment="1" pivotButton="0" quotePrefix="0" xfId="0">
      <alignment horizontal="right" vertical="center" wrapText="1"/>
    </xf>
    <xf numFmtId="165" fontId="21" fillId="26" borderId="13" applyAlignment="1" pivotButton="0" quotePrefix="0" xfId="0">
      <alignment horizontal="right" vertical="center" wrapText="1"/>
    </xf>
    <xf numFmtId="169" fontId="21" fillId="0" borderId="8" applyAlignment="1" pivotButton="0" quotePrefix="0" xfId="4">
      <alignment horizontal="right" vertical="center"/>
    </xf>
    <xf numFmtId="164" fontId="26" fillId="28" borderId="8" applyAlignment="1" pivotButton="0" quotePrefix="0" xfId="0">
      <alignment horizontal="center" vertical="center"/>
    </xf>
    <xf numFmtId="165" fontId="21" fillId="2" borderId="13" applyAlignment="1" pivotButton="0" quotePrefix="0" xfId="0">
      <alignment horizontal="right" vertical="center" wrapText="1"/>
    </xf>
    <xf numFmtId="164" fontId="21" fillId="0" borderId="57" applyAlignment="1" pivotButton="0" quotePrefix="0" xfId="0">
      <alignment horizontal="center" vertical="center"/>
    </xf>
    <xf numFmtId="169" fontId="21" fillId="0" borderId="57" applyAlignment="1" pivotButton="0" quotePrefix="0" xfId="4">
      <alignment horizontal="right" vertical="center"/>
    </xf>
    <xf numFmtId="164" fontId="29" fillId="30" borderId="2" applyAlignment="1" pivotButton="0" quotePrefix="0" xfId="0">
      <alignment horizontal="center" vertical="center" wrapText="1"/>
    </xf>
    <xf numFmtId="169" fontId="29" fillId="30" borderId="3" applyAlignment="1" pivotButton="0" quotePrefix="0" xfId="4">
      <alignment horizontal="center" vertical="center" wrapText="1"/>
    </xf>
    <xf numFmtId="165" fontId="29" fillId="30" borderId="1" applyAlignment="1" pivotButton="0" quotePrefix="0" xfId="0">
      <alignment horizontal="right" vertical="center" wrapText="1"/>
    </xf>
    <xf numFmtId="165" fontId="29" fillId="30" borderId="2" applyAlignment="1" pivotButton="0" quotePrefix="0" xfId="0">
      <alignment horizontal="right" vertical="center" wrapText="1"/>
    </xf>
    <xf numFmtId="165" fontId="29" fillId="30" borderId="31" applyAlignment="1" pivotButton="0" quotePrefix="0" xfId="0">
      <alignment horizontal="right" vertical="center" wrapText="1"/>
    </xf>
    <xf numFmtId="165" fontId="29" fillId="30" borderId="29" applyAlignment="1" pivotButton="0" quotePrefix="0" xfId="0">
      <alignment horizontal="right" vertical="center" wrapText="1"/>
    </xf>
    <xf numFmtId="168" fontId="29" fillId="30" borderId="6" applyAlignment="1" pivotButton="0" quotePrefix="0" xfId="0">
      <alignment vertical="center" wrapText="1"/>
    </xf>
    <xf numFmtId="168" fontId="29" fillId="30" borderId="55" applyAlignment="1" pivotButton="0" quotePrefix="0" xfId="0">
      <alignment horizontal="left" vertical="center" wrapText="1"/>
    </xf>
    <xf numFmtId="165" fontId="19" fillId="0" borderId="0" applyAlignment="1" pivotButton="0" quotePrefix="0" xfId="4">
      <alignment horizontal="right"/>
    </xf>
    <xf numFmtId="165" fontId="19" fillId="0" borderId="0" pivotButton="0" quotePrefix="0" xfId="0"/>
    <xf numFmtId="165" fontId="82" fillId="0" borderId="0" pivotButton="0" quotePrefix="0" xfId="0"/>
  </cellXfs>
  <cellStyles count="408">
    <cellStyle name="Обычный" xfId="0" builtinId="0"/>
    <cellStyle name="УровеньСтрок_4" xfId="1" builtinId="1"/>
    <cellStyle name="Обычный 2" xfId="2"/>
    <cellStyle name="Обычный 3" xfId="3"/>
    <cellStyle name="Финансовый" xfId="4" builtinId="3"/>
    <cellStyle name="Normal 11 5 2 2" xfId="5"/>
    <cellStyle name="Обычный 9 2 17" xfId="6"/>
    <cellStyle name="Обычный 9 2 16 3 2" xfId="7"/>
    <cellStyle name="Обычный 70 2 5" xfId="8"/>
    <cellStyle name="Normal 10 3" xfId="9"/>
    <cellStyle name="Финансовый 42" xfId="10"/>
    <cellStyle name="Обычный 5 2" xfId="11"/>
    <cellStyle name="Финансовый 2 2 3 2" xfId="12"/>
    <cellStyle name="Обычный 2 2 2" xfId="13"/>
    <cellStyle name="Обычный 7" xfId="14"/>
    <cellStyle name="Финансовый 6" xfId="15"/>
    <cellStyle name="Normal 7 2" xfId="16"/>
    <cellStyle name="Процентный 4" xfId="17"/>
    <cellStyle name="Обычный 2 2" xfId="18"/>
    <cellStyle name="Обычный 12" xfId="19"/>
    <cellStyle name="Стиль 1" xfId="20"/>
    <cellStyle name="_Cost estimate Basements rev 2 Opt 1 - 6th Apr 2007" xfId="21"/>
    <cellStyle name="_Cost estimate Basements rev 2 Opt 2 - 6th Apr 2007" xfId="22"/>
    <cellStyle name="_FINAL cost estimate 15th Dec 2006- for GW- Issued" xfId="23"/>
    <cellStyle name="20% - Accent1" xfId="24"/>
    <cellStyle name="20% - Accent2" xfId="25"/>
    <cellStyle name="20% - Accent3" xfId="26"/>
    <cellStyle name="20% - Accent4" xfId="27"/>
    <cellStyle name="20% - Accent5" xfId="28"/>
    <cellStyle name="20% - Accent6" xfId="29"/>
    <cellStyle name="40% - Accent1" xfId="30"/>
    <cellStyle name="40% - Accent2" xfId="31"/>
    <cellStyle name="40% - Accent3" xfId="32"/>
    <cellStyle name="40% - Accent4" xfId="33"/>
    <cellStyle name="40% - Accent5" xfId="34"/>
    <cellStyle name="40% - Accent6" xfId="35"/>
    <cellStyle name="60% - Accent1" xfId="36"/>
    <cellStyle name="60% - Accent2" xfId="37"/>
    <cellStyle name="60% - Accent3" xfId="38"/>
    <cellStyle name="60% - Accent4" xfId="39"/>
    <cellStyle name="60% - Accent5" xfId="40"/>
    <cellStyle name="60% - Accent6" xfId="41"/>
    <cellStyle name="Accent1" xfId="42"/>
    <cellStyle name="Accent2" xfId="43"/>
    <cellStyle name="Accent3" xfId="44"/>
    <cellStyle name="Accent4" xfId="45"/>
    <cellStyle name="Accent5" xfId="46"/>
    <cellStyle name="Accent6" xfId="47"/>
    <cellStyle name="Bad" xfId="48"/>
    <cellStyle name="Calculation" xfId="49"/>
    <cellStyle name="Check Cell" xfId="50"/>
    <cellStyle name="Финансовый 9" xfId="51"/>
    <cellStyle name="Explanatory Text" xfId="52"/>
    <cellStyle name="Good" xfId="53"/>
    <cellStyle name="Heading 1" xfId="54"/>
    <cellStyle name="Heading 2" xfId="55"/>
    <cellStyle name="Heading 3" xfId="56"/>
    <cellStyle name="Heading 4" xfId="57"/>
    <cellStyle name="Input" xfId="58"/>
    <cellStyle name="Linked Cell" xfId="59"/>
    <cellStyle name="Neutral" xfId="60"/>
    <cellStyle name="Normal 3" xfId="61"/>
    <cellStyle name="Note" xfId="62"/>
    <cellStyle name="Output" xfId="63"/>
    <cellStyle name="Standard_ 4     " xfId="64"/>
    <cellStyle name="Style 1" xfId="65"/>
    <cellStyle name="Title" xfId="66"/>
    <cellStyle name="Total" xfId="67"/>
    <cellStyle name="Warning Text" xfId="68"/>
    <cellStyle name="표준_Book1" xfId="69"/>
    <cellStyle name="Обычный 3 4" xfId="70"/>
    <cellStyle name="Заголовок 1 2" xfId="71"/>
    <cellStyle name="Финансовый 2" xfId="72"/>
    <cellStyle name="20% — акцент6 2" xfId="73"/>
    <cellStyle name="Обычный 3 2" xfId="74"/>
    <cellStyle name="Процентный 2" xfId="75"/>
    <cellStyle name="Обычный 4" xfId="76"/>
    <cellStyle name="Обычный 11" xfId="77"/>
    <cellStyle name="Обычный 5" xfId="78"/>
    <cellStyle name="Финансовый 3" xfId="79"/>
    <cellStyle name="Обычный 3 2 2" xfId="80"/>
    <cellStyle name="Финансовый 2 2" xfId="81"/>
    <cellStyle name="Обычный 6" xfId="82"/>
    <cellStyle name="Финансовый 4" xfId="83"/>
    <cellStyle name="Финансовый 2 3" xfId="84"/>
    <cellStyle name="Процентный 3" xfId="85"/>
    <cellStyle name="Финансовый 5" xfId="86"/>
    <cellStyle name="Обычный 5 2 4" xfId="87"/>
    <cellStyle name="Обычный 7 3" xfId="88"/>
    <cellStyle name="Финансовый 6 3" xfId="89"/>
    <cellStyle name="Процентный 4 3" xfId="90"/>
    <cellStyle name="Обычный 8" xfId="91"/>
    <cellStyle name="Обычный 9" xfId="92"/>
    <cellStyle name="Обычный 5 2 2" xfId="93"/>
    <cellStyle name="Обычный 10" xfId="94"/>
    <cellStyle name="Обычный 2 3" xfId="95"/>
    <cellStyle name="Процентный 5" xfId="96"/>
    <cellStyle name="Финансовый 7" xfId="97"/>
    <cellStyle name="Обычный 9 2 17 2" xfId="98"/>
    <cellStyle name="Обычный 2 4" xfId="99"/>
    <cellStyle name="Обычный 9 2 16 2 2" xfId="100"/>
    <cellStyle name="Упаковка 13 3 2 2 2" xfId="101"/>
    <cellStyle name="Обычный 9 2 16 3 2 2" xfId="102"/>
    <cellStyle name="Примечание 2 9 2 4 2 2" xfId="103"/>
    <cellStyle name="Тысячи(0) 12 3 2 5" xfId="104"/>
    <cellStyle name="Упаковка 13 3 2 2 3" xfId="105"/>
    <cellStyle name="Тысячи(0) 2 14 2 5 2 2" xfId="106"/>
    <cellStyle name="Тысячи(0) 3 13 2 2" xfId="107"/>
    <cellStyle name="Тысячи(0) 12 3 2 4 2 2" xfId="108"/>
    <cellStyle name="Упаковка 13 3 2 2 2 2" xfId="109"/>
    <cellStyle name="Обычный 5 2 3" xfId="110"/>
    <cellStyle name="Финансовый 42 2" xfId="111"/>
    <cellStyle name="Обычный 7 2" xfId="112"/>
    <cellStyle name="Финансовый 6 2" xfId="113"/>
    <cellStyle name="Процентный 4 2" xfId="114"/>
    <cellStyle name="Обычный 9 2 16 2" xfId="115"/>
    <cellStyle name="Финансовый 8" xfId="116"/>
    <cellStyle name="Обычный 2 20" xfId="117"/>
    <cellStyle name="Обычный 9 2 16" xfId="118"/>
    <cellStyle name="Обычный 9 2 9 2 2" xfId="119"/>
    <cellStyle name="Обычный 9 2 3_Ведомость стоимости 2" xfId="120"/>
    <cellStyle name="Процентный 6" xfId="121"/>
    <cellStyle name="Обычный 3 3" xfId="122"/>
    <cellStyle name="Процентный 2 2" xfId="123"/>
    <cellStyle name="Финансовый 2 4" xfId="124"/>
    <cellStyle name="Normal 2" xfId="125"/>
    <cellStyle name="Percent 2" xfId="126"/>
    <cellStyle name="Comma 2" xfId="127"/>
    <cellStyle name="Обычный 2 5" xfId="128"/>
    <cellStyle name="Финансовый 3 2" xfId="129"/>
    <cellStyle name="Обычный 2 6" xfId="130"/>
    <cellStyle name="Обычный 3 5" xfId="131"/>
    <cellStyle name="Финансовый 10" xfId="132"/>
    <cellStyle name="Normal 11 5 2 2 2" xfId="133"/>
    <cellStyle name="Обычный 9 2 17 3" xfId="134"/>
    <cellStyle name="Обычный 9 2 16 3 2 3" xfId="135"/>
    <cellStyle name="Обычный 5 2 5" xfId="136"/>
    <cellStyle name="Обычный 7 4" xfId="137"/>
    <cellStyle name="Финансовый 6 4" xfId="138"/>
    <cellStyle name="Процентный 4 4" xfId="139"/>
    <cellStyle name="Финансовый 9 2" xfId="140"/>
    <cellStyle name="Normal 3 2" xfId="141"/>
    <cellStyle name="Обычный 3 4 2" xfId="142"/>
    <cellStyle name="Финансовый 2 5" xfId="143"/>
    <cellStyle name="Процентный 2 3" xfId="144"/>
    <cellStyle name="Обычный 4 2" xfId="145"/>
    <cellStyle name="Обычный 11 2" xfId="146"/>
    <cellStyle name="Обычный 5 3" xfId="147"/>
    <cellStyle name="Финансовый 3 3" xfId="148"/>
    <cellStyle name="Финансовый 2 2 2" xfId="149"/>
    <cellStyle name="Обычный 6 2" xfId="150"/>
    <cellStyle name="Финансовый 4 2" xfId="151"/>
    <cellStyle name="Финансовый 2 3 2" xfId="152"/>
    <cellStyle name="Процентный 3 2" xfId="153"/>
    <cellStyle name="Финансовый 5 2" xfId="154"/>
    <cellStyle name="Обычный 5 2 4 2" xfId="155"/>
    <cellStyle name="Обычный 7 3 2" xfId="156"/>
    <cellStyle name="Финансовый 6 3 2" xfId="157"/>
    <cellStyle name="Процентный 4 3 2" xfId="158"/>
    <cellStyle name="Обычный 8 2" xfId="159"/>
    <cellStyle name="Обычный 9 2" xfId="160"/>
    <cellStyle name="Обычный 5 2 2 2" xfId="161"/>
    <cellStyle name="Обычный 10 2" xfId="162"/>
    <cellStyle name="Процентный 5 2" xfId="163"/>
    <cellStyle name="Финансовый 7 2" xfId="164"/>
    <cellStyle name="Обычный 9 2 17 2 2" xfId="165"/>
    <cellStyle name="Обычный 2 4 2" xfId="166"/>
    <cellStyle name="Обычный 9 2 16 2 2 2" xfId="167"/>
    <cellStyle name="Обычный 9 2 16 3 2 2 2" xfId="168"/>
    <cellStyle name="Обычный 5 2 3 2" xfId="169"/>
    <cellStyle name="Обычный 7 2 2" xfId="170"/>
    <cellStyle name="Финансовый 6 2 2" xfId="171"/>
    <cellStyle name="Процентный 4 2 2" xfId="172"/>
    <cellStyle name="Обычный 9 2 16 2 3" xfId="173"/>
    <cellStyle name="Финансовый 8 2" xfId="174"/>
    <cellStyle name="Обычный 2 20 2" xfId="175"/>
    <cellStyle name="Обычный 9 2 16 3" xfId="176"/>
    <cellStyle name="Обычный 9 2 9 2 2 2" xfId="177"/>
    <cellStyle name="Обычный 3 3 2" xfId="178"/>
    <cellStyle name="Процентный 2 2 2" xfId="179"/>
    <cellStyle name="Финансовый 2 4 2" xfId="180"/>
    <cellStyle name="Percent 2 2" xfId="181"/>
    <cellStyle name="Comma 2 2" xfId="182"/>
    <cellStyle name="Финансовый 3 2 2" xfId="183"/>
    <cellStyle name="Обычный 2 7" xfId="184"/>
    <cellStyle name="Обычный 13" xfId="185"/>
    <cellStyle name="Финансовый 11" xfId="186"/>
    <cellStyle name="Финансовый 2 6" xfId="187"/>
    <cellStyle name="Обычный 2 8" xfId="188"/>
    <cellStyle name="Обычный 2 9" xfId="189"/>
    <cellStyle name="Обычный 3 7" xfId="190"/>
    <cellStyle name="Normal 11 5 2 2 3" xfId="191"/>
    <cellStyle name="Обычный 9 2 17 4" xfId="192"/>
    <cellStyle name="Обычный 9 2 16 3 2 4" xfId="193"/>
    <cellStyle name="Финансовый 42 3" xfId="194"/>
    <cellStyle name="Обычный 5 2 7" xfId="195"/>
    <cellStyle name="Обычный 7 6" xfId="196"/>
    <cellStyle name="Финансовый 6 5" xfId="197"/>
    <cellStyle name="Процентный 4 5" xfId="198"/>
    <cellStyle name="Обычный 3 4 3" xfId="199"/>
    <cellStyle name="Финансовый 2 8" xfId="200"/>
    <cellStyle name="Процентный 2 5" xfId="201"/>
    <cellStyle name="Обычный 4 4" xfId="202"/>
    <cellStyle name="Обычный 5 5" xfId="203"/>
    <cellStyle name="Финансовый 3 5" xfId="204"/>
    <cellStyle name="Финансовый 2 2 4" xfId="205"/>
    <cellStyle name="Обычный 6 5" xfId="206"/>
    <cellStyle name="Финансовый 4 4" xfId="207"/>
    <cellStyle name="Финансовый 2 3 4" xfId="208"/>
    <cellStyle name="Обычный 5 2 4 3" xfId="209"/>
    <cellStyle name="Обычный 7 3 4" xfId="210"/>
    <cellStyle name="Финансовый 6 3 3" xfId="211"/>
    <cellStyle name="Процентный 4 3 3" xfId="212"/>
    <cellStyle name="Обычный 8 6" xfId="213"/>
    <cellStyle name="Обычный 9 8" xfId="214"/>
    <cellStyle name="Обычный 5 2 2 4" xfId="215"/>
    <cellStyle name="Обычный 10 3" xfId="216"/>
    <cellStyle name="Процентный 5 3" xfId="217"/>
    <cellStyle name="Финансовый 7 3" xfId="218"/>
    <cellStyle name="Обычный 9 2 17 2 3" xfId="219"/>
    <cellStyle name="Обычный 2 4 3" xfId="220"/>
    <cellStyle name="Обычный 9 2 16 2 2 3" xfId="221"/>
    <cellStyle name="Обычный 9 2 16 3 2 2 3" xfId="222"/>
    <cellStyle name="Обычный 5 2 3 3" xfId="223"/>
    <cellStyle name="Финансовый 42 2 2" xfId="224"/>
    <cellStyle name="Обычный 7 2 4" xfId="225"/>
    <cellStyle name="Финансовый 6 2 3" xfId="226"/>
    <cellStyle name="Процентный 4 2 3" xfId="227"/>
    <cellStyle name="Обычный 9 2 16 2 4" xfId="228"/>
    <cellStyle name="Обычный 2 20 3" xfId="229"/>
    <cellStyle name="Обычный 9 2 16 4" xfId="230"/>
    <cellStyle name="Обычный 9 2 9 2 2 3" xfId="231"/>
    <cellStyle name="Обычный 3 3 3" xfId="232"/>
    <cellStyle name="Процентный 2 2 3" xfId="233"/>
    <cellStyle name="Финансовый 2 4 4" xfId="234"/>
    <cellStyle name="Percent 2 3" xfId="235"/>
    <cellStyle name="Comma 2 3" xfId="236"/>
    <cellStyle name="Обычный 2 6 2" xfId="237"/>
    <cellStyle name="Обычный 3 5 2" xfId="238"/>
    <cellStyle name="Normal 11 5 2 2 2 2" xfId="239"/>
    <cellStyle name="Обычный 9 2 17 3 2" xfId="240"/>
    <cellStyle name="Обычный 9 2 16 3 2 3 2" xfId="241"/>
    <cellStyle name="Обычный 5 2 5 2" xfId="242"/>
    <cellStyle name="Обычный 7 4 2" xfId="243"/>
    <cellStyle name="Финансовый 6 4 2" xfId="244"/>
    <cellStyle name="Процентный 4 4 2" xfId="245"/>
    <cellStyle name="Обычный 3 4 2 2" xfId="246"/>
    <cellStyle name="Финансовый 2 5 3" xfId="247"/>
    <cellStyle name="Процентный 2 3 2" xfId="248"/>
    <cellStyle name="Обычный 4 2 2" xfId="249"/>
    <cellStyle name="Обычный 5 3 3" xfId="250"/>
    <cellStyle name="Финансовый 3 3 3" xfId="251"/>
    <cellStyle name="Финансовый 2 2 2 2" xfId="252"/>
    <cellStyle name="Обычный 6 2 4" xfId="253"/>
    <cellStyle name="Финансовый 4 2 2" xfId="254"/>
    <cellStyle name="Финансовый 2 3 2 2" xfId="255"/>
    <cellStyle name="Обычный 5 2 4 2 2" xfId="256"/>
    <cellStyle name="Обычный 7 3 2 2" xfId="257"/>
    <cellStyle name="Финансовый 6 3 2 2" xfId="258"/>
    <cellStyle name="Процентный 4 3 2 2" xfId="259"/>
    <cellStyle name="Обычный 8 2 4" xfId="260"/>
    <cellStyle name="Обычный 9 2 2" xfId="261"/>
    <cellStyle name="Обычный 5 2 2 2 2" xfId="262"/>
    <cellStyle name="Обычный 10 2 2" xfId="263"/>
    <cellStyle name="Процентный 5 2 2" xfId="264"/>
    <cellStyle name="Финансовый 7 2 2" xfId="265"/>
    <cellStyle name="Обычный 9 2 17 2 2 2" xfId="266"/>
    <cellStyle name="Обычный 2 4 2 2" xfId="267"/>
    <cellStyle name="Обычный 9 2 16 2 2 2 2" xfId="268"/>
    <cellStyle name="Обычный 9 2 16 3 2 2 2 2" xfId="269"/>
    <cellStyle name="Обычный 5 2 3 2 2" xfId="270"/>
    <cellStyle name="Обычный 7 2 2 3" xfId="271"/>
    <cellStyle name="Финансовый 6 2 2 2" xfId="272"/>
    <cellStyle name="Процентный 4 2 2 2" xfId="273"/>
    <cellStyle name="Обычный 9 2 16 2 3 2" xfId="274"/>
    <cellStyle name="Обычный 2 20 2 2" xfId="275"/>
    <cellStyle name="Обычный 9 2 16 3 3" xfId="276"/>
    <cellStyle name="Обычный 9 2 9 2 2 2 2" xfId="277"/>
    <cellStyle name="Обычный 3 3 2 2" xfId="278"/>
    <cellStyle name="Процентный 2 2 2 2" xfId="279"/>
    <cellStyle name="Финансовый 2 4 2 3" xfId="280"/>
    <cellStyle name="Percent 2 2 2" xfId="281"/>
    <cellStyle name="Обычный 2 7 4" xfId="282"/>
    <cellStyle name="Обычный 13 2" xfId="283"/>
    <cellStyle name="Финансовый 11 2" xfId="284"/>
    <cellStyle name="Обычный 2 8 2" xfId="285"/>
    <cellStyle name="Normal 5" xfId="286"/>
    <cellStyle name="Normal 3 7" xfId="287"/>
    <cellStyle name="Normal 3 3" xfId="288"/>
    <cellStyle name="Comma 3" xfId="289"/>
    <cellStyle name="Comma 3 2" xfId="290"/>
    <cellStyle name="Normal 5 2" xfId="291"/>
    <cellStyle name="Normal 3 2 5" xfId="292"/>
    <cellStyle name="Normal 3 3 2" xfId="293"/>
    <cellStyle name="Normal 5 3" xfId="294"/>
    <cellStyle name="Normal 3 4" xfId="295"/>
    <cellStyle name="Normal 3 3 3" xfId="296"/>
    <cellStyle name="Normal 5 2 2" xfId="297"/>
    <cellStyle name="Normal 3 2 2" xfId="298"/>
    <cellStyle name="Normal 3 3 2 2" xfId="299"/>
    <cellStyle name="Обычный 3 6" xfId="300"/>
    <cellStyle name="Обычный 4 3" xfId="301"/>
    <cellStyle name="Обычный 2 10" xfId="302"/>
    <cellStyle name="Финансовый 2 2 3" xfId="303"/>
    <cellStyle name="Обычный 5 4" xfId="304"/>
    <cellStyle name="Финансовый 2 7" xfId="305"/>
    <cellStyle name="Обычный 6 4" xfId="306"/>
    <cellStyle name="Денежный 2" xfId="307"/>
    <cellStyle name="Финансовый 3 4" xfId="308"/>
    <cellStyle name="Финансовый 2 3 3" xfId="309"/>
    <cellStyle name="Обычный 7 5" xfId="310"/>
    <cellStyle name="Обычный 8 5" xfId="311"/>
    <cellStyle name="Обычный 2 2 3" xfId="312"/>
    <cellStyle name="Обычный 2 3 2" xfId="313"/>
    <cellStyle name="Обычный 3 2 3" xfId="314"/>
    <cellStyle name="Normal 5 4" xfId="315"/>
    <cellStyle name="Normal 3 5" xfId="316"/>
    <cellStyle name="Normal 3 3 4" xfId="317"/>
    <cellStyle name="Normal 5 2 3" xfId="318"/>
    <cellStyle name="Normal 3 2 3" xfId="319"/>
    <cellStyle name="Normal 3 3 2 3" xfId="320"/>
    <cellStyle name="Normal 5 3 2" xfId="321"/>
    <cellStyle name="Normal 3 4 2" xfId="322"/>
    <cellStyle name="Normal 3 3 3 2" xfId="323"/>
    <cellStyle name="Normal 5 2 2 2" xfId="324"/>
    <cellStyle name="Normal 3 2 2 2" xfId="325"/>
    <cellStyle name="Normal 3 3 2 2 2" xfId="326"/>
    <cellStyle name="Обычный 5 2 6" xfId="327"/>
    <cellStyle name="Финансовый 2 4 3" xfId="328"/>
    <cellStyle name="Обычный 6 2 3" xfId="329"/>
    <cellStyle name="Финансовый 3 2 3" xfId="330"/>
    <cellStyle name="Обычный 7 2 3" xfId="331"/>
    <cellStyle name="Обычный 8 2 3" xfId="332"/>
    <cellStyle name="Normal 5 5" xfId="333"/>
    <cellStyle name="Normal 3 6" xfId="334"/>
    <cellStyle name="Normal 3 3 5" xfId="335"/>
    <cellStyle name="Normal 5 2 4" xfId="336"/>
    <cellStyle name="Normal 3 2 4" xfId="337"/>
    <cellStyle name="Normal 3 3 2 4" xfId="338"/>
    <cellStyle name="Normal 5 3 3" xfId="339"/>
    <cellStyle name="Normal 3 4 3" xfId="340"/>
    <cellStyle name="Normal 3 3 3 3" xfId="341"/>
    <cellStyle name="Normal 5 2 2 3" xfId="342"/>
    <cellStyle name="Normal 3 2 2 3" xfId="343"/>
    <cellStyle name="Normal 3 3 2 2 3" xfId="344"/>
    <cellStyle name="Обычный 5 3 2" xfId="345"/>
    <cellStyle name="Финансовый 2 5 2" xfId="346"/>
    <cellStyle name="Обычный 6 3" xfId="347"/>
    <cellStyle name="Финансовый 3 3 2" xfId="348"/>
    <cellStyle name="Обычный 7 3 3" xfId="349"/>
    <cellStyle name="Обычный 8 3" xfId="350"/>
    <cellStyle name="Normal 5 4 2" xfId="351"/>
    <cellStyle name="Normal 3 5 2" xfId="352"/>
    <cellStyle name="Normal 3 3 4 2" xfId="353"/>
    <cellStyle name="Normal 5 2 3 2" xfId="354"/>
    <cellStyle name="Normal 3 2 3 2" xfId="355"/>
    <cellStyle name="Normal 3 3 2 3 2" xfId="356"/>
    <cellStyle name="Normal 5 3 2 2" xfId="357"/>
    <cellStyle name="Normal 3 4 2 2" xfId="358"/>
    <cellStyle name="Normal 3 3 3 2 2" xfId="359"/>
    <cellStyle name="Normal 5 2 2 2 2" xfId="360"/>
    <cellStyle name="Normal 3 2 2 2 2" xfId="361"/>
    <cellStyle name="Normal 3 3 2 2 2 2" xfId="362"/>
    <cellStyle name="Обычный 5 2 2 3" xfId="363"/>
    <cellStyle name="Финансовый 2 4 2 2" xfId="364"/>
    <cellStyle name="Обычный 6 2 2" xfId="365"/>
    <cellStyle name="Финансовый 3 2 2 2" xfId="366"/>
    <cellStyle name="Обычный 7 2 2 2" xfId="367"/>
    <cellStyle name="Обычный 8 2 2" xfId="368"/>
    <cellStyle name="Normal 3 3 6" xfId="369"/>
    <cellStyle name="Обычный 9 3" xfId="370"/>
    <cellStyle name="Финансовый 4 3" xfId="371"/>
    <cellStyle name="Процентный 2 4" xfId="372"/>
    <cellStyle name="Обычный 8 4" xfId="373"/>
    <cellStyle name="Normal 3 3 7" xfId="374"/>
    <cellStyle name="Обычный 3 2 7 2" xfId="375"/>
    <cellStyle name="Обычный 2 7 3" xfId="376"/>
    <cellStyle name="Normal 3 3 8" xfId="377"/>
    <cellStyle name="Обычный 2 7 2" xfId="378"/>
    <cellStyle name="Normal 3 3 8 2" xfId="379"/>
    <cellStyle name="Обычный 2 7 2 2" xfId="380"/>
    <cellStyle name="Normal 3 3 8 2 2" xfId="381"/>
    <cellStyle name="Обычный 2 7 2 2 2" xfId="382"/>
    <cellStyle name="Normal 3 3 8 2 2 2" xfId="383"/>
    <cellStyle name="Обычный 9 5" xfId="384"/>
    <cellStyle name="Обычный 9 6" xfId="385"/>
    <cellStyle name="Обычный 9 7" xfId="386"/>
    <cellStyle name="Обычный 9 4" xfId="387"/>
    <cellStyle name="Обычный 20 2" xfId="388"/>
    <cellStyle name="Обычный_ПОЛЫ 1" xfId="389"/>
    <cellStyle name="Денежный 5" xfId="390"/>
    <cellStyle name="Обычный 4 2 2 2" xfId="391"/>
    <cellStyle name="Денежный 5 2" xfId="392"/>
    <cellStyle name="Currency 2" xfId="393"/>
    <cellStyle name="Comma 4" xfId="394"/>
    <cellStyle name="Обычный 14" xfId="395"/>
    <cellStyle name="Финансовый 12" xfId="396"/>
    <cellStyle name="Normal 2 2" xfId="397"/>
    <cellStyle name="Обычный 2 11" xfId="398"/>
    <cellStyle name="Обычный 2 7 5" xfId="399"/>
    <cellStyle name="Обычный 2 20 2 2 2" xfId="400"/>
    <cellStyle name="Обычный 4 5" xfId="401"/>
    <cellStyle name="Обычный 4 2 2 3" xfId="402"/>
    <cellStyle name="Обычный 20 2 2" xfId="403"/>
    <cellStyle name="Обычный 5 6" xfId="404"/>
    <cellStyle name="Обычный 2 12" xfId="405"/>
    <cellStyle name="Обычный 2 7 6" xfId="406"/>
    <cellStyle name="Пояснение 2" xfId="407"/>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externalLink" Target="/xl/externalLinks/externalLink2.xml" Id="rId3"/><Relationship Type="http://schemas.openxmlformats.org/officeDocument/2006/relationships/externalLink" Target="/xl/externalLinks/externalLink3.xml" Id="rId4"/><Relationship Type="http://schemas.openxmlformats.org/officeDocument/2006/relationships/externalLink" Target="/xl/externalLinks/externalLink4.xml" Id="rId5"/><Relationship Type="http://schemas.openxmlformats.org/officeDocument/2006/relationships/externalLink" Target="/xl/externalLinks/externalLink5.xml" Id="rId6"/><Relationship Type="http://schemas.openxmlformats.org/officeDocument/2006/relationships/externalLink" Target="/xl/externalLinks/externalLink6.xml" Id="rId7"/><Relationship Type="http://schemas.openxmlformats.org/officeDocument/2006/relationships/externalLink" Target="/xl/externalLinks/externalLink7.xml" Id="rId8"/><Relationship Type="http://schemas.openxmlformats.org/officeDocument/2006/relationships/externalLink" Target="/xl/externalLinks/externalLink8.xml" Id="rId9"/><Relationship Type="http://schemas.openxmlformats.org/officeDocument/2006/relationships/externalLink" Target="/xl/externalLinks/externalLink9.xml" Id="rId10"/><Relationship Type="http://schemas.openxmlformats.org/officeDocument/2006/relationships/externalLink" Target="/xl/externalLinks/externalLink10.xml" Id="rId11"/><Relationship Type="http://schemas.openxmlformats.org/officeDocument/2006/relationships/externalLink" Target="/xl/externalLinks/externalLink11.xml" Id="rId12"/><Relationship Type="http://schemas.openxmlformats.org/officeDocument/2006/relationships/externalLink" Target="/xl/externalLinks/externalLink12.xml" Id="rId13"/><Relationship Type="http://schemas.openxmlformats.org/officeDocument/2006/relationships/externalLink" Target="/xl/externalLinks/externalLink13.xml" Id="rId14"/><Relationship Type="http://schemas.openxmlformats.org/officeDocument/2006/relationships/styles" Target="styles.xml" Id="rId15"/><Relationship Type="http://schemas.openxmlformats.org/officeDocument/2006/relationships/theme" Target="theme/theme1.xml" Id="rId16"/></Relationships>
</file>

<file path=xl/externalLinks/_rels/externalLink1.xml.rels><Relationships xmlns="http://schemas.openxmlformats.org/package/2006/relationships"><Relationship Type="http://schemas.openxmlformats.org/officeDocument/2006/relationships/externalLinkPath" Target="file:///\\srvfs.mr.ru\WINDOWS\TEMP\AOP%20Templates%202001.xls" TargetMode="External" Id="rId1"/></Relationships>
</file>

<file path=xl/externalLinks/_rels/externalLink2.xml.rels><Relationships xmlns="http://schemas.openxmlformats.org/package/2006/relationships"><Relationship Type="http://schemas.openxmlformats.org/officeDocument/2006/relationships/externalLinkPath" Target="file:///\\Hw-tu04-s-hbs01\hbs%20sales%20data\WINDOWS\TEMP\AOP%20Templates%202001.xls" TargetMode="External" Id="rId1"/></Relationships>
</file>

<file path=xl/externalLinks/_rels/externalLink3.xml.rels><Relationships xmlns="http://schemas.openxmlformats.org/package/2006/relationships"><Relationship Type="http://schemas.openxmlformats.org/officeDocument/2006/relationships/externalLinkPath" Target="file:///\\Nt-idbcd-wg1\USER\SETSUBI\ME-2&#31309;&#31639;\01&#31309;&#31639;&#12503;&#12525;&#12472;&#12455;&#12463;&#12488;\&#20013;&#22269;\(2004.12)ACW%20PJ(&#12381;&#12398;2&#65289;\pulau%20final\WINDOWS\Desktop\New%20Folder\Qo-1585.xls" TargetMode="External" Id="rId1"/></Relationships>
</file>

<file path=xl/externalLinks/_rels/externalLink4.xml.rels><Relationships xmlns="http://schemas.openxmlformats.org/package/2006/relationships"><Relationship Type="http://schemas.openxmlformats.org/officeDocument/2006/relationships/externalLinkPath" Target="file:///\\Soyakdc\ulsteklif\Belgelerim\Bo&#287;azk&#246;y\T&#252;pra&#351;\BOTAS\BOTASLNG4.xls" TargetMode="External" Id="rId1"/></Relationships>
</file>

<file path=xl/externalLinks/_rels/externalLink5.xml.rels><Relationships xmlns="http://schemas.openxmlformats.org/package/2006/relationships"><Relationship Type="http://schemas.openxmlformats.org/officeDocument/2006/relationships/externalLinkPath" Target="file:///G:\Carneye\Op%20Review%20Schedules.xls" TargetMode="External" Id="rId1"/></Relationships>
</file>

<file path=xl/externalLinks/_rels/externalLink6.xml.rels><Relationships xmlns="http://schemas.openxmlformats.org/package/2006/relationships"><Relationship Type="http://schemas.openxmlformats.org/officeDocument/2006/relationships/externalLinkPath" Target="file:///\\Levent\levent%202004\LEVENT\derince\Teklif.2.xls" TargetMode="External" Id="rId1"/></Relationships>
</file>

<file path=xl/externalLinks/_rels/externalLink7.xml.rels><Relationships xmlns="http://schemas.openxmlformats.org/package/2006/relationships"><Relationship Type="http://schemas.openxmlformats.org/officeDocument/2006/relationships/externalLinkPath" Target="file:///\\VARYAP5\Gerceklesen_Hakedis\LEVENT\derince\Teklif.2.xls" TargetMode="External" Id="rId1"/></Relationships>
</file>

<file path=xl/externalLinks/_rels/externalLink8.xml.rels><Relationships xmlns="http://schemas.openxmlformats.org/package/2006/relationships"><Relationship Type="http://schemas.openxmlformats.org/officeDocument/2006/relationships/externalLinkPath" Target="file:///\\mr.ru\Service\mr.ru\Service\Oilchem\Company\China\Yizheng\1YZMODCK.xls" TargetMode="External" Id="rId1"/></Relationships>
</file>

<file path=xl/externalLinks/_rels/externalLink9.xml.rels><Relationships xmlns="http://schemas.openxmlformats.org/package/2006/relationships"><Relationship Type="http://schemas.openxmlformats.org/officeDocument/2006/relationships/externalLinkPath" Target="file:///\\mr.ru\Service\mr.ru\Service\Novatek\Comps\Comps%20analysis%20(spare).xls" TargetMode="External" Id="rId1"/></Relationships>
</file>

<file path=xl/externalLinks/_rels/externalLink10.xml.rels><Relationships xmlns="http://schemas.openxmlformats.org/package/2006/relationships"><Relationship Type="http://schemas.openxmlformats.org/officeDocument/2006/relationships/externalLinkPath" Target="file:///G:\&#1054;&#1073;&#1097;&#1080;&#1077;%20&#1076;&#1080;&#1089;&#1082;&#1080;\0176_CITY_BAY\00_MAIN_DOC\&#1058;&#1077;&#1085;&#1076;&#1077;&#1088;&#1085;&#1072;&#1103;_&#1090;&#1072;&#1073;&#1083;&#1080;&#1094;&#1072;\ADA%20Proje\Raporlar\2003\01%20-%20Rapor%20-%20Ocak.xls" TargetMode="External" Id="rId1"/></Relationships>
</file>

<file path=xl/externalLinks/_rels/externalLink11.xml.rels><Relationships xmlns="http://schemas.openxmlformats.org/package/2006/relationships"><Relationship Type="http://schemas.openxmlformats.org/officeDocument/2006/relationships/externalLinkPath" Target="file:///\\mr.ru\Service\System\BusPlan\&#1041;&#1080;&#1079;&#1085;&#1077;&#1089;-&#1087;&#1083;&#1072;&#1085;%202003\&#1055;&#1088;&#1086;&#1075;&#1085;&#1086;&#1079;&#1099;%20&#1076;&#1074;&#1080;&#1078;&#1077;&#1085;&#1080;&#1103;%20&#1076;&#1077;&#1085;&#1077;&#1078;&#1085;&#1099;&#1093;%20&#1089;&#1088;&#1077;&#1076;&#1089;&#1090;&#1074;\&#1044;&#1086;%20&#1072;&#1087;&#1088;&#1077;&#1083;&#1103;%2004%20&#1089;%20&#1085;&#1086;&#1074;&#1086;&#1075;&#1086;&#1076;&#1085;&#1077;&#1081;%20&#1082;&#1072;&#1084;&#1087;&#1072;&#1085;&#1080;&#1077;&#1081;\&#1055;&#1088;&#1086;&#1075;&#1085;&#1086;&#1079;%20&#1076;&#1077;&#1082;&#1072;&#1073;&#1088;&#1100;%20&#1072;&#1087;&#1088;&#1077;&#1083;&#1100;%202004.xls" TargetMode="External" Id="rId1"/></Relationships>
</file>

<file path=xl/externalLinks/_rels/externalLink12.xml.rels><Relationships xmlns="http://schemas.openxmlformats.org/package/2006/relationships"><Relationship Type="http://schemas.openxmlformats.org/officeDocument/2006/relationships/externalLinkPath" Target="file:///\\mr.ru\Service\mr.ru\Service\Users\Baryshnikova\AppData\Local\Microsoft\Windows\INetCache\Content.Outlook\6GEO0BL9\&#1060;&#1052;%20IM%20&#1085;&#1072;%20&#1057;&#1072;&#1076;&#1086;&#1074;&#1086;&#1084;.xlsm" TargetMode="External" Id="rId1"/></Relationships>
</file>

<file path=xl/externalLinks/_rels/externalLink13.xml.rels><Relationships xmlns="http://schemas.openxmlformats.org/package/2006/relationships"><Relationship Type="http://schemas.openxmlformats.org/officeDocument/2006/relationships/externalLinkPath" Target="file:///\\mr.ru\Service\Server\clients\Documents\Projects\RAO%20UES\Sample%20Reports\CEZ\CEZ_Model_16_m.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Instructions"/>
      <sheetName val="DRIVERS"/>
      <sheetName val="Contacts"/>
      <sheetName val="Header"/>
      <sheetName val="AOP Summary-1"/>
      <sheetName val="AOP Summary-2"/>
      <sheetName val="AOP P&amp;L"/>
      <sheetName val="AOP Sales Growth"/>
      <sheetName val="AOP Sales Bridge (FY)"/>
      <sheetName val="AOP Op Inc. Bridge (FY)"/>
      <sheetName val="AOP Inc. Stmt"/>
      <sheetName val="AOP NI Bridge (FY)"/>
      <sheetName val="AOP FCF "/>
      <sheetName val="AOP CAPEX"/>
      <sheetName val="AOP CAPEX Detail"/>
      <sheetName val="AOP Cash Conversion"/>
      <sheetName val="AOP Cash Flow Bridge (FY) "/>
      <sheetName val="AOP CWC"/>
      <sheetName val="AOP CWC-2"/>
      <sheetName val="AOP Receivables"/>
      <sheetName val="AOP Inventory "/>
      <sheetName val="AOP Trade Payables"/>
      <sheetName val="AOP Avg. Inv."/>
      <sheetName val="AOP ROI"/>
      <sheetName val="AOP Warranty"/>
      <sheetName val="AOP Quarterly Key Ind"/>
      <sheetName val="AOP SBU SBE Totals "/>
      <sheetName val="AOP SBU SBE Totals-2"/>
      <sheetName val="AOP SBE Trends"/>
      <sheetName val="AOP SBE ROI Leaders"/>
      <sheetName val="AOP Headcount"/>
      <sheetName val="AOP R&amp;O "/>
      <sheetName val="Pulse Summary"/>
      <sheetName val="Services-North"/>
      <sheetName val="Services-South"/>
      <sheetName val="Services"/>
      <sheetName val="CONTENTS"/>
      <sheetName val="sal"/>
      <sheetName val="Raw Data"/>
      <sheetName val="Sheet1"/>
      <sheetName val="Strategy List -5 Yr"/>
      <sheetName val="MUCFlughafen"/>
      <sheetName val="AOP_Summary-1"/>
      <sheetName val="AOP_Summary-2"/>
      <sheetName val="AOP_P&amp;L"/>
      <sheetName val="AOP_Sales_Growth"/>
      <sheetName val="AOP_Sales_Bridge_(FY)"/>
      <sheetName val="AOP_Op_Inc__Bridge_(FY)"/>
      <sheetName val="AOP_Inc__Stmt"/>
      <sheetName val="AOP_NI_Bridge_(FY)"/>
      <sheetName val="AOP_FCF_"/>
      <sheetName val="AOP_CAPEX"/>
      <sheetName val="AOP_CAPEX_Detail"/>
      <sheetName val="AOP_Cash_Conversion"/>
      <sheetName val="AOP_Cash_Flow_Bridge_(FY)_"/>
      <sheetName val="AOP_CWC"/>
      <sheetName val="AOP_CWC-2"/>
      <sheetName val="AOP_Receivables"/>
      <sheetName val="AOP_Inventory_"/>
      <sheetName val="AOP_Trade_Payables"/>
      <sheetName val="AOP_Avg__Inv_"/>
      <sheetName val="AOP_ROI"/>
      <sheetName val="AOP_Warranty"/>
      <sheetName val="AOP_Quarterly_Key_Ind"/>
      <sheetName val="AOP_SBU_SBE_Totals_"/>
      <sheetName val="AOP_SBU_SBE_Totals-2"/>
      <sheetName val="AOP_SBE_Trends"/>
      <sheetName val="AOP_SBE_ROI_Leaders"/>
      <sheetName val="AOP_Headcount"/>
      <sheetName val="AOP_R&amp;O_"/>
      <sheetName val="A_x0000__x0000_ P&amp;L"/>
      <sheetName val="Essbase"/>
      <sheetName val="LOB Charts"/>
      <sheetName val="Client Aje"/>
      <sheetName val="Control Template"/>
      <sheetName val="LOB"/>
      <sheetName val="MENU"/>
      <sheetName val="F801"/>
      <sheetName val="CommSpare"/>
      <sheetName val="Cover 102324000"/>
      <sheetName val="Pulse_Summary"/>
      <sheetName val="AOP Templates 2001"/>
      <sheetName val="A"/>
      <sheetName val="TTL GAperDEPT"/>
      <sheetName val="TESİSAT"/>
      <sheetName val="Cinema Calc RC Mezzanine"/>
      <sheetName val="AOP_Summary-11"/>
      <sheetName val="AOP_Summary-21"/>
      <sheetName val="AOP_P&amp;L1"/>
      <sheetName val="AOP_Sales_Growth1"/>
      <sheetName val="AOP_Sales_Bridge_(FY)1"/>
      <sheetName val="AOP_Op_Inc__Bridge_(FY)1"/>
      <sheetName val="AOP_Inc__Stmt1"/>
      <sheetName val="AOP_NI_Bridge_(FY)1"/>
      <sheetName val="AOP_FCF_1"/>
      <sheetName val="AOP_CAPEX1"/>
      <sheetName val="AOP_CAPEX_Detail1"/>
      <sheetName val="AOP_Cash_Conversion1"/>
      <sheetName val="AOP_Cash_Flow_Bridge_(FY)_1"/>
      <sheetName val="AOP_CWC1"/>
      <sheetName val="AOP_CWC-21"/>
      <sheetName val="AOP_Receivables1"/>
      <sheetName val="AOP_Inventory_1"/>
      <sheetName val="AOP_Trade_Payables1"/>
      <sheetName val="AOP_Avg__Inv_1"/>
      <sheetName val="AOP_ROI1"/>
      <sheetName val="AOP_Warranty1"/>
      <sheetName val="AOP_Quarterly_Key_Ind1"/>
      <sheetName val="AOP_SBU_SBE_Totals_1"/>
      <sheetName val="AOP_SBU_SBE_Totals-21"/>
      <sheetName val="AOP_SBE_Trends1"/>
      <sheetName val="AOP_SBE_ROI_Leaders1"/>
      <sheetName val="AOP_Headcount1"/>
      <sheetName val="AOP_R&amp;O_1"/>
      <sheetName val="Strategy_List_-5_Yr"/>
      <sheetName val="Codes"/>
      <sheetName val="MW938"/>
      <sheetName val="AOP_Summary-12"/>
      <sheetName val="AOP_Summary-22"/>
      <sheetName val="AOP_P&amp;L2"/>
      <sheetName val="AOP_Sales_Growth2"/>
      <sheetName val="AOP_Sales_Bridge_(FY)2"/>
      <sheetName val="AOP_Op_Inc__Bridge_(FY)2"/>
      <sheetName val="AOP_Inc__Stmt2"/>
      <sheetName val="AOP_NI_Bridge_(FY)2"/>
      <sheetName val="AOP_FCF_2"/>
      <sheetName val="AOP_CAPEX2"/>
      <sheetName val="AOP_CAPEX_Detail2"/>
      <sheetName val="AOP_Cash_Conversion2"/>
      <sheetName val="AOP_Cash_Flow_Bridge_(FY)_2"/>
      <sheetName val="AOP_CWC2"/>
      <sheetName val="AOP_CWC-22"/>
      <sheetName val="AOP_Receivables2"/>
      <sheetName val="AOP_Inventory_2"/>
      <sheetName val="AOP_Trade_Payables2"/>
      <sheetName val="AOP_Avg__Inv_2"/>
      <sheetName val="AOP_ROI2"/>
      <sheetName val="AOP_Warranty2"/>
      <sheetName val="AOP_Quarterly_Key_Ind2"/>
      <sheetName val="AOP_SBU_SBE_Totals_2"/>
      <sheetName val="AOP_SBU_SBE_Totals-22"/>
      <sheetName val="AOP_SBE_Trends2"/>
      <sheetName val="AOP_SBE_ROI_Leaders2"/>
      <sheetName val="AOP_Headcount2"/>
      <sheetName val="AOP_R&amp;O_2"/>
      <sheetName val="Strategy_List_-5_Yr1"/>
      <sheetName val="Raw_Data"/>
      <sheetName val="A_P&amp;L"/>
      <sheetName val="LOB_Charts"/>
      <sheetName val="Client_Aje"/>
      <sheetName val="Control_Template"/>
      <sheetName val="Özet"/>
      <sheetName val="Finansal tamamlanma Eğrisi"/>
      <sheetName val="Currency"/>
      <sheetName val="COST-TZ"/>
      <sheetName val="Лист2"/>
      <sheetName val="Ангара"/>
      <sheetName val="Поток"/>
      <sheetName val="Z"/>
      <sheetName val="Cash2"/>
      <sheetName val="A_x005f_x0000__x005f_x0000_ P&amp;L"/>
      <sheetName val="9.Taşeron"/>
      <sheetName val="1.2 Staff Schedule"/>
      <sheetName val="Data Validation"/>
      <sheetName val="Share Price 2002"/>
      <sheetName val="AOP_Summary-13"/>
      <sheetName val="AOP_Summary-23"/>
      <sheetName val="AOP_P&amp;L3"/>
      <sheetName val="AOP_Sales_Growth3"/>
      <sheetName val="AOP_Sales_Bridge_(FY)3"/>
      <sheetName val="AOP_Op_Inc__Bridge_(FY)3"/>
      <sheetName val="AOP_Inc__Stmt3"/>
      <sheetName val="AOP_NI_Bridge_(FY)3"/>
      <sheetName val="AOP_FCF_3"/>
      <sheetName val="AOP_CAPEX3"/>
      <sheetName val="AOP_CAPEX_Detail3"/>
      <sheetName val="AOP_Cash_Conversion3"/>
      <sheetName val="AOP_Cash_Flow_Bridge_(FY)_3"/>
      <sheetName val="AOP_CWC3"/>
      <sheetName val="AOP_CWC-23"/>
      <sheetName val="AOP_Receivables3"/>
      <sheetName val="AOP_Inventory_3"/>
      <sheetName val="AOP_Trade_Payables3"/>
      <sheetName val="AOP_Avg__Inv_3"/>
      <sheetName val="AOP_ROI3"/>
      <sheetName val="AOP_Warranty3"/>
      <sheetName val="AOP_Quarterly_Key_Ind3"/>
      <sheetName val="AOP_SBU_SBE_Totals_3"/>
      <sheetName val="AOP_SBU_SBE_Totals-23"/>
      <sheetName val="AOP_SBE_Trends3"/>
      <sheetName val="AOP_SBE_ROI_Leaders3"/>
      <sheetName val="AOP_Headcount3"/>
      <sheetName val="AOP_R&amp;O_3"/>
      <sheetName val="Strategy_List_-5_Yr2"/>
      <sheetName val="Pulse_Summary1"/>
      <sheetName val="Raw_Data1"/>
      <sheetName val="LOB_Charts1"/>
      <sheetName val="Client_Aje1"/>
      <sheetName val="Control_Template1"/>
      <sheetName val="Instr_+_GQL_ORM"/>
      <sheetName val="check"/>
      <sheetName val="kapak"/>
      <sheetName val="REBAR PERCENTAGE"/>
      <sheetName val="DEĞİŞKENLER"/>
      <sheetName val="Analiz 2"/>
      <sheetName val="AUCHANKiris"/>
      <sheetName val="İmalat"/>
      <sheetName val="cp-e1"/>
      <sheetName val="quantity estimate "/>
      <sheetName val="489"/>
      <sheetName val="491"/>
      <sheetName val="Teklif"/>
      <sheetName val="Cinema_Calc_RC_Mezzanine"/>
      <sheetName val="Cover_102324000"/>
      <sheetName val="A_x005f_x0000__x005f_x0000__P&amp;L"/>
      <sheetName val="TABLO-3"/>
      <sheetName val="Rapor"/>
      <sheetName val="Basis"/>
      <sheetName val="AOP_Summary-14"/>
      <sheetName val="AOP_Summary-24"/>
      <sheetName val="AOP_P&amp;L4"/>
      <sheetName val="AOP_Sales_Growth4"/>
      <sheetName val="AOP_Sales_Bridge_(FY)4"/>
      <sheetName val="AOP_Op_Inc__Bridge_(FY)4"/>
      <sheetName val="AOP_Inc__Stmt4"/>
      <sheetName val="AOP_NI_Bridge_(FY)4"/>
      <sheetName val="AOP_FCF_4"/>
      <sheetName val="AOP_CAPEX4"/>
      <sheetName val="AOP_CAPEX_Detail4"/>
      <sheetName val="AOP_Cash_Conversion4"/>
      <sheetName val="AOP_Cash_Flow_Bridge_(FY)_4"/>
      <sheetName val="AOP_CWC4"/>
      <sheetName val="AOP_CWC-24"/>
      <sheetName val="AOP_Receivables4"/>
      <sheetName val="AOP_Inventory_4"/>
      <sheetName val="AOP_Trade_Payables4"/>
      <sheetName val="AOP_Avg__Inv_4"/>
      <sheetName val="AOP_ROI4"/>
      <sheetName val="AOP_Warranty4"/>
      <sheetName val="AOP_Quarterly_Key_Ind4"/>
      <sheetName val="AOP_SBU_SBE_Totals_4"/>
      <sheetName val="AOP_SBU_SBE_Totals-24"/>
      <sheetName val="AOP_SBE_Trends4"/>
      <sheetName val="AOP_SBE_ROI_Leaders4"/>
      <sheetName val="AOP_Headcount4"/>
      <sheetName val="AOP_R&amp;O_4"/>
      <sheetName val="Strategy_List_-5_Yr3"/>
      <sheetName val="Pulse_Summary2"/>
      <sheetName val="Raw_Data2"/>
      <sheetName val="LOB_Charts2"/>
      <sheetName val="Client_Aje2"/>
      <sheetName val="Control_Template2"/>
      <sheetName val="AOP_Summary-15"/>
      <sheetName val="AOP_Summary-25"/>
      <sheetName val="AOP_P&amp;L5"/>
      <sheetName val="AOP_Sales_Growth5"/>
      <sheetName val="AOP_Sales_Bridge_(FY)5"/>
      <sheetName val="AOP_Op_Inc__Bridge_(FY)5"/>
      <sheetName val="AOP_Inc__Stmt5"/>
      <sheetName val="AOP_NI_Bridge_(FY)5"/>
      <sheetName val="AOP_FCF_5"/>
      <sheetName val="AOP_CAPEX5"/>
      <sheetName val="AOP_CAPEX_Detail5"/>
      <sheetName val="AOP_Cash_Conversion5"/>
      <sheetName val="AOP_Cash_Flow_Bridge_(FY)_5"/>
      <sheetName val="AOP_CWC5"/>
      <sheetName val="AOP_CWC-25"/>
      <sheetName val="AOP_Receivables5"/>
      <sheetName val="AOP_Inventory_5"/>
      <sheetName val="AOP_Trade_Payables5"/>
      <sheetName val="AOP_Avg__Inv_5"/>
      <sheetName val="AOP_ROI5"/>
      <sheetName val="AOP_Warranty5"/>
      <sheetName val="AOP_Quarterly_Key_Ind5"/>
      <sheetName val="AOP_SBU_SBE_Totals_5"/>
      <sheetName val="AOP_SBU_SBE_Totals-25"/>
      <sheetName val="AOP_SBE_Trends5"/>
      <sheetName val="AOP_SBE_ROI_Leaders5"/>
      <sheetName val="AOP_Headcount5"/>
      <sheetName val="AOP_R&amp;O_5"/>
      <sheetName val="Strategy_List_-5_Yr4"/>
      <sheetName val="Pulse_Summary3"/>
      <sheetName val="Raw_Data3"/>
      <sheetName val="LOB_Charts3"/>
      <sheetName val="Client_Aje3"/>
      <sheetName val="Control_Template3"/>
      <sheetName val="Results"/>
      <sheetName val="People"/>
      <sheetName val="_Parameter"/>
      <sheetName val="AOP_Templates_2001"/>
      <sheetName val="Summary"/>
      <sheetName val="BK Dump"/>
      <sheetName val="GP (COGS) Load"/>
      <sheetName val="TTL_GAperDEPT"/>
      <sheetName val="10JV_TIP"/>
      <sheetName val="Cover Sheet"/>
      <sheetName val="A £"/>
      <sheetName val="Belgium"/>
      <sheetName val="Title Page"/>
      <sheetName val="Cover_Sheet"/>
      <sheetName val="A_£"/>
      <sheetName val="Parameters"/>
      <sheetName val="Cover_Sheet1"/>
      <sheetName val="A_£1"/>
      <sheetName val="Quality"/>
      <sheetName val="Date driver"/>
      <sheetName val="Date_driver"/>
      <sheetName val="Cover_Sheet2"/>
      <sheetName val="A_£2"/>
      <sheetName val="AOP_Templates_20011"/>
      <sheetName val="Title_Page"/>
      <sheetName val="Cover_Sheet4"/>
      <sheetName val="A_£4"/>
      <sheetName val="AOP_Templates_20013"/>
      <sheetName val="Title_Page2"/>
      <sheetName val="Cover_Sheet3"/>
      <sheetName val="A_£3"/>
      <sheetName val="AOP_Templates_20012"/>
      <sheetName val="Title_Page1"/>
      <sheetName val="Lookup"/>
      <sheetName val="Cover_1023240001"/>
      <sheetName val="AOP_Templates_20014"/>
      <sheetName val="TTL_GAperDEPT1"/>
      <sheetName val="BK_Dump"/>
      <sheetName val="GP_(COGS)_Load"/>
      <sheetName val="Cover_Sheet5"/>
      <sheetName val="A_£5"/>
      <sheetName val="Title_Page3"/>
      <sheetName val="Date_driver1"/>
      <sheetName val="KUR"/>
      <sheetName val="siva"/>
      <sheetName val="1.11.b"/>
      <sheetName val="Sebepler"/>
      <sheetName val="AÇIKLAMALAR"/>
      <sheetName val="İCMAL"/>
      <sheetName val="Mermer"/>
      <sheetName val="Birim Fiyat Analizi"/>
      <sheetName val="Cephe Metraj altlık"/>
      <sheetName val="Harpuşta Metraj Altlık"/>
      <sheetName val="Köşe Takozu Altlık"/>
      <sheetName val="A?? P&amp;L"/>
      <sheetName val="asansör-tr"/>
      <sheetName val="ANLZ"/>
      <sheetName val="5.6-KSANTRALLER"/>
      <sheetName val="analiz"/>
      <sheetName val="MATERIAUX"/>
      <sheetName val="Teklif Bilgi Formu"/>
      <sheetName val="genel bilgiler"/>
      <sheetName val="toplamanaliz"/>
      <sheetName val="köpr-icm"/>
      <sheetName val="PROJE"/>
      <sheetName val=" mizan"/>
      <sheetName val="c3"/>
      <sheetName val="Welcome"/>
      <sheetName val="Taux&amp;Keys"/>
      <sheetName val="A ENGAGER"/>
      <sheetName val="BUDGET"/>
      <sheetName val="SUIVI"/>
      <sheetName val="pricesummary"/>
      <sheetName val="B03"/>
      <sheetName val="DIRECT-OFF"/>
      <sheetName val="G.GİD_KAR"/>
      <sheetName val="корпус 1_2выписка"/>
      <sheetName val="_выписка 1_1"/>
      <sheetName val="корпус 1_3выписка"/>
      <sheetName val="корпус 1_3выписка _2_"/>
      <sheetName val="METRAJ (10)"/>
      <sheetName val="METRAJ (2)"/>
      <sheetName val="METRAJ (3)"/>
      <sheetName val="METRAJ (4)"/>
      <sheetName val="METRAJ (5)"/>
      <sheetName val="METRAJ (6)"/>
      <sheetName val="METRAJ (7)"/>
      <sheetName val="METRAJ (8)"/>
      <sheetName val="METRAJ (9)"/>
      <sheetName val="AOP_Summary-16"/>
      <sheetName val="AOP_Summary-26"/>
      <sheetName val="AOP_P&amp;L6"/>
      <sheetName val="AOP_Sales_Growth6"/>
      <sheetName val="AOP_Sales_Bridge_(FY)6"/>
      <sheetName val="AOP_Op_Inc__Bridge_(FY)6"/>
      <sheetName val="AOP_Inc__Stmt6"/>
      <sheetName val="AOP_NI_Bridge_(FY)6"/>
      <sheetName val="AOP_FCF_6"/>
      <sheetName val="AOP_CAPEX6"/>
      <sheetName val="AOP_CAPEX_Detail6"/>
      <sheetName val="AOP_Cash_Conversion6"/>
      <sheetName val="AOP_Cash_Flow_Bridge_(FY)_6"/>
      <sheetName val="AOP_CWC6"/>
      <sheetName val="AOP_CWC-26"/>
      <sheetName val="AOP_Receivables6"/>
      <sheetName val="AOP_Inventory_6"/>
      <sheetName val="AOP_Trade_Payables6"/>
      <sheetName val="AOP_Avg__Inv_6"/>
      <sheetName val="AOP_ROI6"/>
      <sheetName val="AOP_Warranty6"/>
      <sheetName val="AOP_Quarterly_Key_Ind6"/>
      <sheetName val="AOP_SBU_SBE_Totals_6"/>
      <sheetName val="AOP_SBU_SBE_Totals-26"/>
      <sheetName val="AOP_SBE_Trends6"/>
      <sheetName val="AOP_SBE_ROI_Leaders6"/>
      <sheetName val="AOP_Headcount6"/>
      <sheetName val="AOP_R&amp;O_6"/>
      <sheetName val="Strategy_List_-5_Yr5"/>
      <sheetName val="Pulse_Summary4"/>
      <sheetName val="Raw_Data4"/>
      <sheetName val="LOB_Charts4"/>
      <sheetName val="Client_Aje4"/>
      <sheetName val="Control_Template4"/>
      <sheetName val="Cover_1023240002"/>
      <sheetName val="AOP_Templates_20015"/>
      <sheetName val="TTL_GAperDEPT2"/>
      <sheetName val="BK_Dump1"/>
      <sheetName val="GP_(COGS)_Load1"/>
      <sheetName val="Cover_Sheet6"/>
      <sheetName val="A_£6"/>
      <sheetName val="Title_Page4"/>
      <sheetName val="Date_driver2"/>
      <sheetName val="OZET"/>
      <sheetName val=" n finansal eğri"/>
      <sheetName val="BUTCE KURLARI"/>
      <sheetName val="Katsayilar"/>
      <sheetName val="data"/>
      <sheetName val="SRL Site Summary"/>
      <sheetName val="Alt Geçit-Menfez-2"/>
      <sheetName val="HAK"/>
      <sheetName val="AcctLook"/>
      <sheetName val="PriceE"/>
      <sheetName val="İCMAL "/>
      <sheetName val="A AYDINLATMA "/>
      <sheetName val="B ESSER"/>
      <sheetName val="C ACCESS"/>
      <sheetName val="D CCTV"/>
      <sheetName val="E SAAT"/>
      <sheetName val="F ANONS"/>
      <sheetName val="G ENTEGRASYON"/>
      <sheetName val="MERKEZ EKİPMANLAR"/>
      <sheetName val="YANGIN İCMAL"/>
      <sheetName val="MH.1 BLOK"/>
      <sheetName val="MH.2 BLOK"/>
      <sheetName val="MH.3 BLOK"/>
      <sheetName val="TSB"/>
      <sheetName val="YGAP"/>
      <sheetName val="FTR"/>
      <sheetName val="IYT ICMAL"/>
      <sheetName val="IYT MH BLOK"/>
      <sheetName val="IYT TSB"/>
      <sheetName val="IYT YGAP"/>
      <sheetName val="IYT FTR"/>
      <sheetName val="CO İCMAL"/>
      <sheetName val="MH BLOK CO"/>
      <sheetName val="CO FTR "/>
      <sheetName val="CO YGAP"/>
      <sheetName val="KGS_İCMAL"/>
      <sheetName val="BUAT SAYISI"/>
      <sheetName val="MH BLOK KGS"/>
      <sheetName val="FTR BLOK KGS"/>
      <sheetName val="TSB BLOK KGS"/>
      <sheetName val="YGAP BLOK KGS"/>
      <sheetName val="KC ICMAL MS"/>
      <sheetName val="KC MH MS"/>
      <sheetName val="KC FTR MS"/>
      <sheetName val="KC YGAP MS"/>
      <sheetName val="KC TSB MS"/>
      <sheetName val="MH-SYS-1 (C1-B02-ELC-005)"/>
      <sheetName val="MH-SYS-2 (C2-B02-ELC-021)"/>
      <sheetName val="MH-SYS-3 (MH3-G-EMR-353)"/>
      <sheetName val="FTR (2)"/>
      <sheetName val="YGAP (2)"/>
      <sheetName val="TSB (2)"/>
      <sheetName val="ICMAL"/>
      <sheetName val="MH"/>
      <sheetName val="MH-PANO YERLEŞİM"/>
      <sheetName val=" YGAP"/>
      <sheetName val="FTR (3)"/>
      <sheetName val="FTR PANO YERLEŞİM"/>
      <sheetName val="YGAP PANO YERLEŞİM"/>
      <sheetName val="% INVESTORS"/>
      <sheetName val="#ССЫЛКА"/>
      <sheetName val="pozlar"/>
      <sheetName val="A_x005f"/>
      <sheetName val="TEI"/>
      <sheetName val="Cover"/>
      <sheetName val="확정실적"/>
      <sheetName val="공량산출서"/>
      <sheetName val="fitoutconfcentre"/>
      <sheetName val="general"/>
      <sheetName val="AMORTİSMAN (3)"/>
      <sheetName val="Genel_Bilgiler"/>
      <sheetName val="x"/>
      <sheetName val="#REF"/>
      <sheetName val="eqp_prj_maın"/>
      <sheetName val="nel_hvac"/>
      <sheetName val="SCH_LP_01012008"/>
      <sheetName val="Genel_Analiz"/>
      <sheetName val="A__ P&amp;L"/>
      <sheetName val="Input Sheet"/>
      <sheetName val="Summary 2002"/>
      <sheetName val="KAR MARJI"/>
      <sheetName val="284-285"/>
      <sheetName val="286-287"/>
      <sheetName val="287-289"/>
      <sheetName val="253-288"/>
      <sheetName val="275-282"/>
      <sheetName val="292a-291b"/>
      <sheetName val="280-279"/>
      <sheetName val="201-202"/>
      <sheetName val="(285-2861)"/>
      <sheetName val="282-289"/>
      <sheetName val="276-277"/>
      <sheetName val="277-278"/>
      <sheetName val="278-279"/>
      <sheetName val="279-281"/>
      <sheetName val="281-282"/>
      <sheetName val="ventılation"/>
      <sheetName val="HESAP (1)"/>
      <sheetName val="Legal Risk Analysis"/>
      <sheetName val="BM"/>
      <sheetName val="METRAJ"/>
      <sheetName val="satış planı (2)"/>
      <sheetName val="Tahsilat"/>
      <sheetName val="İmalat Keşif Özeti (D)"/>
      <sheetName val="İmalat Keşif Özeti (L7)"/>
      <sheetName val="attach 4-18"/>
      <sheetName val="Realized Payments"/>
      <sheetName val="CASHFLOWS"/>
      <sheetName val="Liste"/>
      <sheetName val="birim fiyat tarifleri"/>
      <sheetName val="Keşif"/>
      <sheetName val="sayfa1"/>
      <sheetName val="anlz.ilk sayfa"/>
      <sheetName val="2.ISCILIK UCRETI"/>
      <sheetName val="7.TEKLİF"/>
      <sheetName val="blok-keşİf"/>
      <sheetName val="NAKIL"/>
      <sheetName val="359"/>
      <sheetName val="373"/>
      <sheetName val="boq"/>
      <sheetName val="нвф"/>
      <sheetName val="indirect cost"/>
      <sheetName val="NPV"/>
      <sheetName val="A_x005f_x005f_x005f_x0000__x005f_x005f_x005f_x0000_ P&amp;L"/>
      <sheetName val="Cinema_Calc_RC_Mezzanine1"/>
      <sheetName val="Finansal_tamamlanma_Eğrisi"/>
      <sheetName val="A_x005f_x0000__x005f_x0000__P&amp;L1"/>
      <sheetName val="9_Taşeron"/>
      <sheetName val="1_2_Staff_Schedule"/>
      <sheetName val="Data_Validation"/>
      <sheetName val="Share_Price_2002"/>
      <sheetName val="REBAR_PERCENTAGE"/>
      <sheetName val="Analiz_2"/>
      <sheetName val="quantity_estimate_"/>
      <sheetName val="1_11_b"/>
      <sheetName val="Birim_Fiyat_Analizi"/>
      <sheetName val="Cephe_Metraj_altlık"/>
      <sheetName val="Harpuşta_Metraj_Altlık"/>
      <sheetName val="Köşe_Takozu_Altlık"/>
      <sheetName val="A??_P&amp;L"/>
      <sheetName val="5_6-KSANTRALLER"/>
      <sheetName val="Teklif_Bilgi_Formu"/>
      <sheetName val="_mizan"/>
      <sheetName val="A_ENGAGER"/>
      <sheetName val="G_GİD_KAR"/>
      <sheetName val="корпус_1_2выписка"/>
      <sheetName val="_выписка_1_1"/>
      <sheetName val="корпус_1_3выписка"/>
      <sheetName val="корпус_1_3выписка__2_"/>
      <sheetName val="Loan Data 15% Shelters"/>
      <sheetName val="Loan Data 15% Mining"/>
      <sheetName val="Customize Your Loan Manager"/>
      <sheetName val="AOP_Summary-17"/>
      <sheetName val="AOP_Summary-27"/>
      <sheetName val="AOP_P&amp;L7"/>
      <sheetName val="AOP_Sales_Growth7"/>
      <sheetName val="AOP_Sales_Bridge_(FY)7"/>
      <sheetName val="AOP_Op_Inc__Bridge_(FY)7"/>
      <sheetName val="AOP_Inc__Stmt7"/>
      <sheetName val="AOP_NI_Bridge_(FY)7"/>
      <sheetName val="AOP_FCF_7"/>
      <sheetName val="AOP_CAPEX7"/>
      <sheetName val="AOP_CAPEX_Detail7"/>
      <sheetName val="AOP_Cash_Conversion7"/>
      <sheetName val="AOP_Cash_Flow_Bridge_(FY)_7"/>
      <sheetName val="AOP_CWC7"/>
      <sheetName val="AOP_CWC-27"/>
      <sheetName val="AOP_Receivables7"/>
      <sheetName val="AOP_Inventory_7"/>
      <sheetName val="AOP_Trade_Payables7"/>
      <sheetName val="AOP_Avg__Inv_7"/>
      <sheetName val="AOP_ROI7"/>
      <sheetName val="AOP_Warranty7"/>
      <sheetName val="AOP_Quarterly_Key_Ind7"/>
      <sheetName val="AOP_SBU_SBE_Totals_7"/>
      <sheetName val="AOP_SBU_SBE_Totals-27"/>
      <sheetName val="AOP_SBE_Trends7"/>
      <sheetName val="AOP_SBE_ROI_Leaders7"/>
      <sheetName val="AOP_Headcount7"/>
      <sheetName val="AOP_R&amp;O_7"/>
      <sheetName val="Strategy_List_-5_Yr6"/>
      <sheetName val="Pulse_Summary5"/>
      <sheetName val="Raw_Data5"/>
      <sheetName val="LOB_Charts5"/>
      <sheetName val="Client_Aje5"/>
      <sheetName val="Control_Template5"/>
      <sheetName val="Cover_1023240003"/>
      <sheetName val="AOP_Templates_20016"/>
      <sheetName val="TTL_GAperDEPT3"/>
      <sheetName val="BK_Dump2"/>
      <sheetName val="GP_(COGS)_Load2"/>
      <sheetName val="Cover_Sheet7"/>
      <sheetName val="A_£7"/>
      <sheetName val="Title_Page5"/>
      <sheetName val="Date_driver3"/>
      <sheetName val="LOB - Application"/>
      <sheetName val="AOP_Summary-18"/>
      <sheetName val="AOP_Summary-28"/>
      <sheetName val="AOP_P&amp;L8"/>
      <sheetName val="AOP_Sales_Growth8"/>
      <sheetName val="AOP_Sales_Bridge_(FY)8"/>
      <sheetName val="AOP_Op_Inc__Bridge_(FY)8"/>
      <sheetName val="AOP_Inc__Stmt8"/>
      <sheetName val="AOP_NI_Bridge_(FY)8"/>
      <sheetName val="AOP_FCF_8"/>
      <sheetName val="AOP_CAPEX8"/>
      <sheetName val="AOP_CAPEX_Detail8"/>
      <sheetName val="AOP_Cash_Conversion8"/>
      <sheetName val="AOP_Cash_Flow_Bridge_(FY)_8"/>
      <sheetName val="AOP_CWC8"/>
      <sheetName val="AOP_CWC-28"/>
      <sheetName val="AOP_Receivables8"/>
      <sheetName val="AOP_Inventory_8"/>
      <sheetName val="AOP_Trade_Payables8"/>
      <sheetName val="AOP_Avg__Inv_8"/>
      <sheetName val="AOP_ROI8"/>
      <sheetName val="AOP_Warranty8"/>
      <sheetName val="AOP_Quarterly_Key_Ind8"/>
      <sheetName val="AOP_SBU_SBE_Totals_8"/>
      <sheetName val="AOP_SBU_SBE_Totals-28"/>
      <sheetName val="AOP_SBE_Trends8"/>
      <sheetName val="AOP_SBE_ROI_Leaders8"/>
      <sheetName val="AOP_Headcount8"/>
      <sheetName val="AOP_R&amp;O_8"/>
      <sheetName val="Strategy_List_-5_Yr7"/>
      <sheetName val="Pulse_Summary6"/>
      <sheetName val="Raw_Data6"/>
      <sheetName val="LOB_Charts6"/>
      <sheetName val="Client_Aje6"/>
      <sheetName val="Control_Template6"/>
      <sheetName val="Cover_1023240004"/>
      <sheetName val="AOP_Templates_20017"/>
      <sheetName val="TTL_GAperDEPT4"/>
      <sheetName val="BK_Dump3"/>
      <sheetName val="GP_(COGS)_Load3"/>
      <sheetName val="Cover_Sheet8"/>
      <sheetName val="A_£8"/>
      <sheetName val="Title_Page6"/>
      <sheetName val="Date_driver4"/>
      <sheetName val="AOP_Summary-19"/>
      <sheetName val="AOP_Summary-29"/>
      <sheetName val="AOP_P&amp;L9"/>
      <sheetName val="AOP_Sales_Growth9"/>
      <sheetName val="AOP_Sales_Bridge_(FY)9"/>
      <sheetName val="AOP_Op_Inc__Bridge_(FY)9"/>
      <sheetName val="AOP_Inc__Stmt9"/>
      <sheetName val="AOP_NI_Bridge_(FY)9"/>
      <sheetName val="AOP_FCF_9"/>
      <sheetName val="AOP_CAPEX9"/>
      <sheetName val="AOP_CAPEX_Detail9"/>
      <sheetName val="AOP_Cash_Conversion9"/>
      <sheetName val="AOP_Cash_Flow_Bridge_(FY)_9"/>
      <sheetName val="AOP_CWC9"/>
      <sheetName val="AOP_CWC-29"/>
      <sheetName val="AOP_Receivables9"/>
      <sheetName val="AOP_Inventory_9"/>
      <sheetName val="AOP_Trade_Payables9"/>
      <sheetName val="AOP_Avg__Inv_9"/>
      <sheetName val="AOP_ROI9"/>
      <sheetName val="AOP_Warranty9"/>
      <sheetName val="AOP_Quarterly_Key_Ind9"/>
      <sheetName val="AOP_SBU_SBE_Totals_9"/>
      <sheetName val="AOP_SBU_SBE_Totals-29"/>
      <sheetName val="AOP_SBE_Trends9"/>
      <sheetName val="AOP_SBE_ROI_Leaders9"/>
      <sheetName val="AOP_Headcount9"/>
      <sheetName val="AOP_R&amp;O_9"/>
      <sheetName val="Strategy_List_-5_Yr8"/>
      <sheetName val="Pulse_Summary7"/>
      <sheetName val="Raw_Data7"/>
      <sheetName val="LOB_Charts7"/>
      <sheetName val="Client_Aje7"/>
      <sheetName val="Control_Template7"/>
      <sheetName val="Cover_1023240005"/>
      <sheetName val="AOP_Templates_20018"/>
      <sheetName val="TTL_GAperDEPT5"/>
      <sheetName val="BK_Dump4"/>
      <sheetName val="GP_(COGS)_Load4"/>
      <sheetName val="Cover_Sheet9"/>
      <sheetName val="A_£9"/>
      <sheetName val="Title_Page7"/>
      <sheetName val="Date_driver5"/>
      <sheetName val="AUnbRecIAC"/>
      <sheetName val="AOP_Summary-110"/>
      <sheetName val="AOP_Summary-210"/>
      <sheetName val="AOP_P&amp;L10"/>
      <sheetName val="AOP_Sales_Growth10"/>
      <sheetName val="AOP_Sales_Bridge_(FY)10"/>
      <sheetName val="AOP_Op_Inc__Bridge_(FY)10"/>
      <sheetName val="AOP_Inc__Stmt10"/>
      <sheetName val="AOP_NI_Bridge_(FY)10"/>
      <sheetName val="AOP_FCF_10"/>
      <sheetName val="AOP_CAPEX10"/>
      <sheetName val="AOP_CAPEX_Detail10"/>
      <sheetName val="AOP_Cash_Conversion10"/>
      <sheetName val="AOP_Cash_Flow_Bridge_(FY)_10"/>
      <sheetName val="AOP_CWC10"/>
      <sheetName val="AOP_CWC-210"/>
      <sheetName val="AOP_Receivables10"/>
      <sheetName val="AOP_Inventory_10"/>
      <sheetName val="AOP_Trade_Payables10"/>
      <sheetName val="AOP_Avg__Inv_10"/>
      <sheetName val="AOP_ROI10"/>
      <sheetName val="AOP_Warranty10"/>
      <sheetName val="AOP_Quarterly_Key_Ind10"/>
      <sheetName val="AOP_SBU_SBE_Totals_10"/>
      <sheetName val="AOP_SBU_SBE_Totals-210"/>
      <sheetName val="AOP_SBE_Trends10"/>
      <sheetName val="AOP_SBE_ROI_Leaders10"/>
      <sheetName val="AOP_Headcount10"/>
      <sheetName val="AOP_R&amp;O_10"/>
      <sheetName val="Strategy_List_-5_Yr9"/>
      <sheetName val="Pulse_Summary8"/>
      <sheetName val="Raw_Data8"/>
      <sheetName val="LOB_Charts8"/>
      <sheetName val="Client_Aje8"/>
      <sheetName val="Control_Template8"/>
      <sheetName val="Cover_1023240006"/>
      <sheetName val="AOP_Templates_20019"/>
      <sheetName val="TTL_GAperDEPT6"/>
      <sheetName val="BK_Dump5"/>
      <sheetName val="GP_(COGS)_Load5"/>
      <sheetName val="Cover_Sheet10"/>
      <sheetName val="A_£10"/>
      <sheetName val="Title_Page8"/>
      <sheetName val="Date_driver6"/>
      <sheetName val="LOB_-_Application"/>
      <sheetName val="AOP_Summary-112"/>
      <sheetName val="AOP_Summary-212"/>
      <sheetName val="AOP_P&amp;L12"/>
      <sheetName val="AOP_Sales_Growth12"/>
      <sheetName val="AOP_Sales_Bridge_(FY)12"/>
      <sheetName val="AOP_Op_Inc__Bridge_(FY)12"/>
      <sheetName val="AOP_Inc__Stmt12"/>
      <sheetName val="AOP_NI_Bridge_(FY)12"/>
      <sheetName val="AOP_FCF_12"/>
      <sheetName val="AOP_CAPEX12"/>
      <sheetName val="AOP_CAPEX_Detail12"/>
      <sheetName val="AOP_Cash_Conversion12"/>
      <sheetName val="AOP_Cash_Flow_Bridge_(FY)_12"/>
      <sheetName val="AOP_CWC12"/>
      <sheetName val="AOP_CWC-212"/>
      <sheetName val="AOP_Receivables12"/>
      <sheetName val="AOP_Inventory_12"/>
      <sheetName val="AOP_Trade_Payables12"/>
      <sheetName val="AOP_Avg__Inv_12"/>
      <sheetName val="AOP_ROI12"/>
      <sheetName val="AOP_Warranty12"/>
      <sheetName val="AOP_Quarterly_Key_Ind12"/>
      <sheetName val="AOP_SBU_SBE_Totals_12"/>
      <sheetName val="AOP_SBU_SBE_Totals-212"/>
      <sheetName val="AOP_SBE_Trends12"/>
      <sheetName val="AOP_SBE_ROI_Leaders12"/>
      <sheetName val="AOP_Headcount12"/>
      <sheetName val="AOP_R&amp;O_12"/>
      <sheetName val="Strategy_List_-5_Yr11"/>
      <sheetName val="Pulse_Summary10"/>
      <sheetName val="Raw_Data10"/>
      <sheetName val="LOB_Charts10"/>
      <sheetName val="Client_Aje10"/>
      <sheetName val="Control_Template10"/>
      <sheetName val="Cover_1023240008"/>
      <sheetName val="AOP_Templates_200111"/>
      <sheetName val="TTL_GAperDEPT8"/>
      <sheetName val="BK_Dump7"/>
      <sheetName val="GP_(COGS)_Load7"/>
      <sheetName val="Cover_Sheet12"/>
      <sheetName val="A_£12"/>
      <sheetName val="Title_Page10"/>
      <sheetName val="Date_driver8"/>
      <sheetName val="LOB_-_Application2"/>
      <sheetName val="AOP_Summary-111"/>
      <sheetName val="AOP_Summary-211"/>
      <sheetName val="AOP_P&amp;L11"/>
      <sheetName val="AOP_Sales_Growth11"/>
      <sheetName val="AOP_Sales_Bridge_(FY)11"/>
      <sheetName val="AOP_Op_Inc__Bridge_(FY)11"/>
      <sheetName val="AOP_Inc__Stmt11"/>
      <sheetName val="AOP_NI_Bridge_(FY)11"/>
      <sheetName val="AOP_FCF_11"/>
      <sheetName val="AOP_CAPEX11"/>
      <sheetName val="AOP_CAPEX_Detail11"/>
      <sheetName val="AOP_Cash_Conversion11"/>
      <sheetName val="AOP_Cash_Flow_Bridge_(FY)_11"/>
      <sheetName val="AOP_CWC11"/>
      <sheetName val="AOP_CWC-211"/>
      <sheetName val="AOP_Receivables11"/>
      <sheetName val="AOP_Inventory_11"/>
      <sheetName val="AOP_Trade_Payables11"/>
      <sheetName val="AOP_Avg__Inv_11"/>
      <sheetName val="AOP_ROI11"/>
      <sheetName val="AOP_Warranty11"/>
      <sheetName val="AOP_Quarterly_Key_Ind11"/>
      <sheetName val="AOP_SBU_SBE_Totals_11"/>
      <sheetName val="AOP_SBU_SBE_Totals-211"/>
      <sheetName val="AOP_SBE_Trends11"/>
      <sheetName val="AOP_SBE_ROI_Leaders11"/>
      <sheetName val="AOP_Headcount11"/>
      <sheetName val="AOP_R&amp;O_11"/>
      <sheetName val="Strategy_List_-5_Yr10"/>
      <sheetName val="Pulse_Summary9"/>
      <sheetName val="Raw_Data9"/>
      <sheetName val="LOB_Charts9"/>
      <sheetName val="Client_Aje9"/>
      <sheetName val="Control_Template9"/>
      <sheetName val="Cover_1023240007"/>
      <sheetName val="AOP_Templates_200110"/>
      <sheetName val="TTL_GAperDEPT7"/>
      <sheetName val="BK_Dump6"/>
      <sheetName val="GP_(COGS)_Load6"/>
      <sheetName val="Cover_Sheet11"/>
      <sheetName val="A_£11"/>
      <sheetName val="Title_Page9"/>
      <sheetName val="Date_driver7"/>
      <sheetName val="LOB_-_Application1"/>
      <sheetName val="AOP_Summary-113"/>
      <sheetName val="AOP_Summary-213"/>
      <sheetName val="AOP_P&amp;L13"/>
      <sheetName val="AOP_Sales_Growth13"/>
      <sheetName val="AOP_Sales_Bridge_(FY)13"/>
      <sheetName val="AOP_Op_Inc__Bridge_(FY)13"/>
      <sheetName val="AOP_Inc__Stmt13"/>
      <sheetName val="AOP_NI_Bridge_(FY)13"/>
      <sheetName val="AOP_FCF_13"/>
      <sheetName val="AOP_CAPEX13"/>
      <sheetName val="AOP_CAPEX_Detail13"/>
      <sheetName val="AOP_Cash_Conversion13"/>
      <sheetName val="AOP_Cash_Flow_Bridge_(FY)_13"/>
      <sheetName val="AOP_CWC13"/>
      <sheetName val="AOP_CWC-213"/>
      <sheetName val="AOP_Receivables13"/>
      <sheetName val="AOP_Inventory_13"/>
      <sheetName val="AOP_Trade_Payables13"/>
      <sheetName val="AOP_Avg__Inv_13"/>
      <sheetName val="AOP_ROI13"/>
      <sheetName val="AOP_Warranty13"/>
      <sheetName val="AOP_Quarterly_Key_Ind13"/>
      <sheetName val="AOP_SBU_SBE_Totals_13"/>
      <sheetName val="AOP_SBU_SBE_Totals-213"/>
      <sheetName val="AOP_SBE_Trends13"/>
      <sheetName val="AOP_SBE_ROI_Leaders13"/>
      <sheetName val="AOP_Headcount13"/>
      <sheetName val="AOP_R&amp;O_13"/>
      <sheetName val="Strategy_List_-5_Yr12"/>
      <sheetName val="Pulse_Summary11"/>
      <sheetName val="Raw_Data11"/>
      <sheetName val="LOB_Charts11"/>
      <sheetName val="Client_Aje11"/>
      <sheetName val="Control_Template11"/>
      <sheetName val="Cover_1023240009"/>
      <sheetName val="AOP_Templates_200112"/>
      <sheetName val="TTL_GAperDEPT9"/>
      <sheetName val="BK_Dump8"/>
      <sheetName val="GP_(COGS)_Load8"/>
      <sheetName val="Cover_Sheet13"/>
      <sheetName val="A_£13"/>
      <sheetName val="Title_Page11"/>
      <sheetName val="Date_driver9"/>
      <sheetName val="LOB_-_Application3"/>
      <sheetName val="d-safe DELUXE"/>
      <sheetName val="CASHFCST"/>
      <sheetName val="AOP_Summary-114"/>
      <sheetName val="AOP_Summary-214"/>
      <sheetName val="AOP_P&amp;L14"/>
      <sheetName val="AOP_Sales_Growth14"/>
      <sheetName val="AOP_Sales_Bridge_(FY)14"/>
      <sheetName val="AOP_Op_Inc__Bridge_(FY)14"/>
      <sheetName val="AOP_Inc__Stmt14"/>
      <sheetName val="AOP_NI_Bridge_(FY)14"/>
      <sheetName val="AOP_FCF_14"/>
      <sheetName val="AOP_CAPEX14"/>
      <sheetName val="AOP_CAPEX_Detail14"/>
      <sheetName val="AOP_Cash_Conversion14"/>
      <sheetName val="AOP_Cash_Flow_Bridge_(FY)_14"/>
      <sheetName val="AOP_CWC14"/>
      <sheetName val="AOP_CWC-214"/>
      <sheetName val="AOP_Receivables14"/>
      <sheetName val="AOP_Inventory_14"/>
      <sheetName val="AOP_Trade_Payables14"/>
      <sheetName val="AOP_Avg__Inv_14"/>
      <sheetName val="AOP_ROI14"/>
      <sheetName val="AOP_Warranty14"/>
      <sheetName val="AOP_Quarterly_Key_Ind14"/>
      <sheetName val="AOP_SBU_SBE_Totals_14"/>
      <sheetName val="AOP_SBU_SBE_Totals-214"/>
      <sheetName val="AOP_SBE_Trends14"/>
      <sheetName val="AOP_SBE_ROI_Leaders14"/>
      <sheetName val="AOP_Headcount14"/>
      <sheetName val="AOP_R&amp;O_14"/>
      <sheetName val="Strategy_List_-5_Yr13"/>
      <sheetName val="Pulse_Summary12"/>
      <sheetName val="Raw_Data12"/>
      <sheetName val="LOB_Charts12"/>
      <sheetName val="Client_Aje12"/>
      <sheetName val="Control_Template12"/>
      <sheetName val="Cover_10232400010"/>
      <sheetName val="AOP_Templates_200113"/>
      <sheetName val="TTL_GAperDEPT10"/>
      <sheetName val="BK_Dump9"/>
      <sheetName val="GP_(COGS)_Load9"/>
      <sheetName val="Cover_Sheet14"/>
      <sheetName val="A_£14"/>
      <sheetName val="Title_Page12"/>
      <sheetName val="Date_driver10"/>
      <sheetName val="LOB_-_Application4"/>
      <sheetName val="d-safe_DELUXE"/>
      <sheetName val="AOP_Summary-115"/>
      <sheetName val="AOP_Summary-215"/>
      <sheetName val="AOP_P&amp;L15"/>
      <sheetName val="AOP_Sales_Growth15"/>
      <sheetName val="AOP_Sales_Bridge_(FY)15"/>
      <sheetName val="AOP_Op_Inc__Bridge_(FY)15"/>
      <sheetName val="AOP_Inc__Stmt15"/>
      <sheetName val="AOP_NI_Bridge_(FY)15"/>
      <sheetName val="AOP_FCF_15"/>
      <sheetName val="AOP_CAPEX15"/>
      <sheetName val="AOP_CAPEX_Detail15"/>
      <sheetName val="AOP_Cash_Conversion15"/>
      <sheetName val="AOP_Cash_Flow_Bridge_(FY)_15"/>
      <sheetName val="AOP_CWC15"/>
      <sheetName val="AOP_CWC-215"/>
      <sheetName val="AOP_Receivables15"/>
      <sheetName val="AOP_Inventory_15"/>
      <sheetName val="AOP_Trade_Payables15"/>
      <sheetName val="AOP_Avg__Inv_15"/>
      <sheetName val="AOP_ROI15"/>
      <sheetName val="AOP_Warranty15"/>
      <sheetName val="AOP_Quarterly_Key_Ind15"/>
      <sheetName val="AOP_SBU_SBE_Totals_15"/>
      <sheetName val="AOP_SBU_SBE_Totals-215"/>
      <sheetName val="AOP_SBE_Trends15"/>
      <sheetName val="AOP_SBE_ROI_Leaders15"/>
      <sheetName val="AOP_Headcount15"/>
      <sheetName val="AOP_R&amp;O_15"/>
      <sheetName val="Strategy_List_-5_Yr14"/>
      <sheetName val="Pulse_Summary13"/>
      <sheetName val="Raw_Data13"/>
      <sheetName val="LOB_Charts13"/>
      <sheetName val="Client_Aje13"/>
      <sheetName val="Control_Template13"/>
      <sheetName val="Cover_10232400011"/>
      <sheetName val="AOP_Templates_200114"/>
      <sheetName val="TTL_GAperDEPT11"/>
      <sheetName val="BK_Dump10"/>
      <sheetName val="GP_(COGS)_Load10"/>
      <sheetName val="Cover_Sheet15"/>
      <sheetName val="A_£15"/>
      <sheetName val="Title_Page13"/>
      <sheetName val="Date_driver11"/>
      <sheetName val="LOB_-_Application5"/>
      <sheetName val="d-safe_DELUXE1"/>
      <sheetName val="AOP_Summary-116"/>
      <sheetName val="AOP_Summary-216"/>
      <sheetName val="AOP_P&amp;L16"/>
      <sheetName val="AOP_Sales_Growth16"/>
      <sheetName val="AOP_Sales_Bridge_(FY)16"/>
      <sheetName val="AOP_Op_Inc__Bridge_(FY)16"/>
      <sheetName val="AOP_Inc__Stmt16"/>
      <sheetName val="AOP_NI_Bridge_(FY)16"/>
      <sheetName val="AOP_FCF_16"/>
      <sheetName val="AOP_CAPEX16"/>
      <sheetName val="AOP_CAPEX_Detail16"/>
      <sheetName val="AOP_Cash_Conversion16"/>
      <sheetName val="AOP_Cash_Flow_Bridge_(FY)_16"/>
      <sheetName val="AOP_CWC16"/>
      <sheetName val="AOP_CWC-216"/>
      <sheetName val="AOP_Receivables16"/>
      <sheetName val="AOP_Inventory_16"/>
      <sheetName val="AOP_Trade_Payables16"/>
      <sheetName val="AOP_Avg__Inv_16"/>
      <sheetName val="AOP_ROI16"/>
      <sheetName val="AOP_Warranty16"/>
      <sheetName val="AOP_Quarterly_Key_Ind16"/>
      <sheetName val="AOP_SBU_SBE_Totals_16"/>
      <sheetName val="AOP_SBU_SBE_Totals-216"/>
      <sheetName val="AOP_SBE_Trends16"/>
      <sheetName val="AOP_SBE_ROI_Leaders16"/>
      <sheetName val="AOP_Headcount16"/>
      <sheetName val="AOP_R&amp;O_16"/>
      <sheetName val="Strategy_List_-5_Yr15"/>
      <sheetName val="Pulse_Summary14"/>
      <sheetName val="Raw_Data14"/>
      <sheetName val="LOB_Charts14"/>
      <sheetName val="Client_Aje14"/>
      <sheetName val="Control_Template14"/>
      <sheetName val="Cover_10232400012"/>
      <sheetName val="AOP_Templates_200115"/>
      <sheetName val="TTL_GAperDEPT12"/>
      <sheetName val="BK_Dump11"/>
      <sheetName val="GP_(COGS)_Load11"/>
      <sheetName val="Cover_Sheet16"/>
      <sheetName val="A_£16"/>
      <sheetName val="Title_Page14"/>
      <sheetName val="Date_driver12"/>
      <sheetName val="LOB_-_Application6"/>
      <sheetName val="d-safe_DELUXE2"/>
      <sheetName val="AOP_Summary-117"/>
      <sheetName val="AOP_Summary-217"/>
      <sheetName val="AOP_P&amp;L17"/>
      <sheetName val="AOP_Sales_Growth17"/>
      <sheetName val="AOP_Sales_Bridge_(FY)17"/>
      <sheetName val="AOP_Op_Inc__Bridge_(FY)17"/>
      <sheetName val="AOP_Inc__Stmt17"/>
      <sheetName val="AOP_NI_Bridge_(FY)17"/>
      <sheetName val="AOP_FCF_17"/>
      <sheetName val="AOP_CAPEX17"/>
      <sheetName val="AOP_CAPEX_Detail17"/>
      <sheetName val="AOP_Cash_Conversion17"/>
      <sheetName val="AOP_Cash_Flow_Bridge_(FY)_17"/>
      <sheetName val="AOP_CWC17"/>
      <sheetName val="AOP_CWC-217"/>
      <sheetName val="AOP_Receivables17"/>
      <sheetName val="AOP_Inventory_17"/>
      <sheetName val="AOP_Trade_Payables17"/>
      <sheetName val="AOP_Avg__Inv_17"/>
      <sheetName val="AOP_ROI17"/>
      <sheetName val="AOP_Warranty17"/>
      <sheetName val="AOP_Quarterly_Key_Ind17"/>
      <sheetName val="AOP_SBU_SBE_Totals_17"/>
      <sheetName val="AOP_SBU_SBE_Totals-217"/>
      <sheetName val="AOP_SBE_Trends17"/>
      <sheetName val="AOP_SBE_ROI_Leaders17"/>
      <sheetName val="AOP_Headcount17"/>
      <sheetName val="AOP_R&amp;O_17"/>
      <sheetName val="Strategy_List_-5_Yr16"/>
      <sheetName val="Pulse_Summary15"/>
      <sheetName val="Raw_Data15"/>
      <sheetName val="LOB_Charts15"/>
      <sheetName val="Client_Aje15"/>
      <sheetName val="Control_Template15"/>
      <sheetName val="Cover_10232400013"/>
      <sheetName val="AOP_Templates_200116"/>
      <sheetName val="TTL_GAperDEPT13"/>
      <sheetName val="BK_Dump12"/>
      <sheetName val="GP_(COGS)_Load12"/>
      <sheetName val="Cover_Sheet17"/>
      <sheetName val="A_£17"/>
      <sheetName val="Title_Page15"/>
      <sheetName val="Date_driver13"/>
      <sheetName val="LOB_-_Application7"/>
      <sheetName val="d-safe_DELUXE3"/>
      <sheetName val="Tables"/>
      <sheetName val="LUC-CAL"/>
      <sheetName val="Sheet2"/>
      <sheetName val="B09.1"/>
      <sheetName val="İCMAL_"/>
      <sheetName val="A_AYDINLATMA_"/>
      <sheetName val="B_ESSER"/>
      <sheetName val="C_ACCESS"/>
      <sheetName val="D_CCTV"/>
      <sheetName val="E_SAAT"/>
      <sheetName val="F_ANONS"/>
      <sheetName val="G_ENTEGRASYON"/>
      <sheetName val="MERKEZ_EKİPMANLAR"/>
      <sheetName val="YANGIN_İCMAL"/>
      <sheetName val="MH_1_BLOK"/>
      <sheetName val="MH_2_BLOK"/>
      <sheetName val="MH_3_BLOK"/>
      <sheetName val="IYT_ICMAL"/>
      <sheetName val="IYT_MH_BLOK"/>
      <sheetName val="IYT_TSB"/>
      <sheetName val="IYT_YGAP"/>
      <sheetName val="IYT_FTR"/>
      <sheetName val="CO_İCMAL"/>
      <sheetName val="MH_BLOK_CO"/>
      <sheetName val="CO_FTR_"/>
      <sheetName val="CO_YGAP"/>
      <sheetName val="BUAT_SAYISI"/>
      <sheetName val="MH_BLOK_KGS"/>
      <sheetName val="FTR_BLOK_KGS"/>
      <sheetName val="TSB_BLOK_KGS"/>
      <sheetName val="YGAP_BLOK_KGS"/>
      <sheetName val="KC_ICMAL_MS"/>
      <sheetName val="KC_MH_MS"/>
      <sheetName val="KC_FTR_MS"/>
      <sheetName val="KC_YGAP_MS"/>
      <sheetName val="KC_TSB_MS"/>
      <sheetName val="MH-SYS-1_(C1-B02-ELC-005)"/>
      <sheetName val="MH-SYS-2_(C2-B02-ELC-021)"/>
      <sheetName val="MH-SYS-3_(MH3-G-EMR-353)"/>
      <sheetName val="FTR_(2)"/>
      <sheetName val="YGAP_(2)"/>
      <sheetName val="TSB_(2)"/>
      <sheetName val="MH-PANO_YERLEŞİM"/>
      <sheetName val="_YGAP"/>
      <sheetName val="FTR_(3)"/>
      <sheetName val="FTR_PANO_YERLEŞİM"/>
      <sheetName val="YGAP_PANO_YERLEŞİM"/>
      <sheetName val="sch"/>
      <sheetName val="assumptions"/>
      <sheetName val="13-işgücü.histogram'03"/>
      <sheetName val="Отделка 3_2"/>
      <sheetName val="Measured Works"/>
      <sheetName val="корпус 1_3"/>
      <sheetName val="Table"/>
      <sheetName val="keşİf-toplam"/>
      <sheetName val="Data Lists"/>
      <sheetName val="대비표"/>
      <sheetName val="OUTPUT_Osp"/>
      <sheetName val="Chart"/>
    </sheetNames>
    <sheetDataSet>
      <sheetData sheetId="0" refreshError="1"/>
      <sheetData sheetId="1" refreshError="1"/>
      <sheetData sheetId="2" refreshError="1"/>
      <sheetData sheetId="3" refreshError="1"/>
      <sheetData sheetId="4" refreshError="1"/>
      <sheetData sheetId="5" refreshError="1">
        <row r="2">
          <cell r="A2" t="str">
            <v>Category:</v>
          </cell>
        </row>
        <row r="3">
          <cell r="A3" t="str">
            <v>Period:</v>
          </cell>
        </row>
        <row r="4">
          <cell r="A4" t="str">
            <v>Frequency:</v>
          </cell>
        </row>
        <row r="5">
          <cell r="A5" t="str">
            <v>Application:</v>
          </cell>
        </row>
        <row r="6">
          <cell r="A6" t="str">
            <v>Account</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ow r="2">
          <cell r="A2" t="str">
            <v>Category:</v>
          </cell>
        </row>
      </sheetData>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ow r="2">
          <cell r="A2" t="str">
            <v>Category:</v>
          </cell>
        </row>
      </sheetData>
      <sheetData sheetId="213">
        <row r="2">
          <cell r="A2" t="str">
            <v>Category:</v>
          </cell>
        </row>
      </sheetData>
      <sheetData sheetId="214">
        <row r="2">
          <cell r="A2" t="str">
            <v>Category:</v>
          </cell>
        </row>
      </sheetData>
      <sheetData sheetId="215" refreshError="1"/>
      <sheetData sheetId="216" refreshError="1"/>
      <sheetData sheetId="217" refreshError="1"/>
      <sheetData sheetId="218">
        <row r="2">
          <cell r="A2" t="str">
            <v>Category:</v>
          </cell>
        </row>
      </sheetData>
      <sheetData sheetId="219">
        <row r="2">
          <cell r="A2" t="str">
            <v>Category:</v>
          </cell>
        </row>
      </sheetData>
      <sheetData sheetId="220">
        <row r="2">
          <cell r="A2" t="str">
            <v>Category:</v>
          </cell>
        </row>
      </sheetData>
      <sheetData sheetId="221">
        <row r="2">
          <cell r="A2" t="str">
            <v>Category:</v>
          </cell>
        </row>
      </sheetData>
      <sheetData sheetId="222">
        <row r="2">
          <cell r="A2" t="str">
            <v>Category:</v>
          </cell>
        </row>
      </sheetData>
      <sheetData sheetId="223">
        <row r="2">
          <cell r="A2" t="str">
            <v>Category:</v>
          </cell>
        </row>
      </sheetData>
      <sheetData sheetId="224">
        <row r="2">
          <cell r="A2" t="str">
            <v>Category:</v>
          </cell>
        </row>
      </sheetData>
      <sheetData sheetId="225">
        <row r="2">
          <cell r="A2" t="str">
            <v>Category:</v>
          </cell>
        </row>
      </sheetData>
      <sheetData sheetId="226">
        <row r="2">
          <cell r="A2" t="str">
            <v>Category:</v>
          </cell>
        </row>
      </sheetData>
      <sheetData sheetId="227">
        <row r="2">
          <cell r="A2" t="str">
            <v>Category:</v>
          </cell>
        </row>
      </sheetData>
      <sheetData sheetId="228">
        <row r="2">
          <cell r="A2" t="str">
            <v>Category:</v>
          </cell>
        </row>
      </sheetData>
      <sheetData sheetId="229">
        <row r="2">
          <cell r="A2" t="str">
            <v>Category:</v>
          </cell>
        </row>
      </sheetData>
      <sheetData sheetId="230">
        <row r="2">
          <cell r="A2" t="str">
            <v>Category:</v>
          </cell>
        </row>
      </sheetData>
      <sheetData sheetId="231">
        <row r="2">
          <cell r="A2" t="str">
            <v>Category:</v>
          </cell>
        </row>
      </sheetData>
      <sheetData sheetId="232">
        <row r="2">
          <cell r="A2" t="str">
            <v>Category:</v>
          </cell>
        </row>
      </sheetData>
      <sheetData sheetId="233">
        <row r="2">
          <cell r="A2" t="str">
            <v>Category:</v>
          </cell>
        </row>
      </sheetData>
      <sheetData sheetId="234">
        <row r="2">
          <cell r="A2" t="str">
            <v>Category:</v>
          </cell>
        </row>
      </sheetData>
      <sheetData sheetId="235">
        <row r="2">
          <cell r="A2" t="str">
            <v>Category:</v>
          </cell>
        </row>
      </sheetData>
      <sheetData sheetId="236">
        <row r="2">
          <cell r="A2" t="str">
            <v>Category:</v>
          </cell>
        </row>
      </sheetData>
      <sheetData sheetId="237">
        <row r="2">
          <cell r="A2" t="str">
            <v>Category:</v>
          </cell>
        </row>
      </sheetData>
      <sheetData sheetId="238">
        <row r="2">
          <cell r="A2" t="str">
            <v>Category:</v>
          </cell>
        </row>
      </sheetData>
      <sheetData sheetId="239">
        <row r="2">
          <cell r="A2" t="str">
            <v>Category:</v>
          </cell>
        </row>
      </sheetData>
      <sheetData sheetId="240">
        <row r="2">
          <cell r="A2" t="str">
            <v>Category:</v>
          </cell>
        </row>
      </sheetData>
      <sheetData sheetId="241">
        <row r="2">
          <cell r="A2" t="str">
            <v>Category:</v>
          </cell>
        </row>
      </sheetData>
      <sheetData sheetId="242">
        <row r="2">
          <cell r="A2" t="str">
            <v>Category:</v>
          </cell>
        </row>
      </sheetData>
      <sheetData sheetId="243">
        <row r="2">
          <cell r="A2" t="str">
            <v>Category:</v>
          </cell>
        </row>
      </sheetData>
      <sheetData sheetId="244">
        <row r="2">
          <cell r="A2" t="str">
            <v>Category:</v>
          </cell>
        </row>
      </sheetData>
      <sheetData sheetId="245">
        <row r="2">
          <cell r="A2" t="str">
            <v>Category:</v>
          </cell>
        </row>
      </sheetData>
      <sheetData sheetId="246">
        <row r="2">
          <cell r="A2" t="str">
            <v>Category:</v>
          </cell>
        </row>
      </sheetData>
      <sheetData sheetId="247">
        <row r="2">
          <cell r="A2" t="str">
            <v>Category:</v>
          </cell>
        </row>
      </sheetData>
      <sheetData sheetId="248">
        <row r="2">
          <cell r="A2" t="str">
            <v>Category:</v>
          </cell>
        </row>
      </sheetData>
      <sheetData sheetId="249">
        <row r="2">
          <cell r="A2" t="str">
            <v>Category:</v>
          </cell>
        </row>
      </sheetData>
      <sheetData sheetId="250">
        <row r="2">
          <cell r="A2" t="str">
            <v>Category:</v>
          </cell>
        </row>
      </sheetData>
      <sheetData sheetId="251">
        <row r="2">
          <cell r="A2" t="str">
            <v>Category:</v>
          </cell>
        </row>
      </sheetData>
      <sheetData sheetId="252">
        <row r="2">
          <cell r="A2" t="str">
            <v>Category:</v>
          </cell>
        </row>
      </sheetData>
      <sheetData sheetId="253">
        <row r="2">
          <cell r="A2" t="str">
            <v>Category:</v>
          </cell>
        </row>
      </sheetData>
      <sheetData sheetId="254">
        <row r="2">
          <cell r="A2" t="str">
            <v>Category:</v>
          </cell>
        </row>
      </sheetData>
      <sheetData sheetId="255">
        <row r="2">
          <cell r="A2" t="str">
            <v>Category:</v>
          </cell>
        </row>
      </sheetData>
      <sheetData sheetId="256">
        <row r="2">
          <cell r="A2" t="str">
            <v>Category:</v>
          </cell>
        </row>
      </sheetData>
      <sheetData sheetId="257">
        <row r="2">
          <cell r="A2" t="str">
            <v>Category:</v>
          </cell>
        </row>
      </sheetData>
      <sheetData sheetId="258">
        <row r="2">
          <cell r="A2" t="str">
            <v>Category:</v>
          </cell>
        </row>
      </sheetData>
      <sheetData sheetId="259">
        <row r="2">
          <cell r="A2" t="str">
            <v>Category:</v>
          </cell>
        </row>
      </sheetData>
      <sheetData sheetId="260">
        <row r="2">
          <cell r="A2" t="str">
            <v>Category:</v>
          </cell>
        </row>
      </sheetData>
      <sheetData sheetId="261">
        <row r="2">
          <cell r="A2" t="str">
            <v>Category:</v>
          </cell>
        </row>
      </sheetData>
      <sheetData sheetId="262">
        <row r="2">
          <cell r="A2" t="str">
            <v>Category:</v>
          </cell>
        </row>
      </sheetData>
      <sheetData sheetId="263">
        <row r="2">
          <cell r="A2" t="str">
            <v>Category:</v>
          </cell>
        </row>
      </sheetData>
      <sheetData sheetId="264">
        <row r="2">
          <cell r="A2" t="str">
            <v>Category:</v>
          </cell>
        </row>
      </sheetData>
      <sheetData sheetId="265">
        <row r="2">
          <cell r="A2" t="str">
            <v>Category:</v>
          </cell>
        </row>
      </sheetData>
      <sheetData sheetId="266">
        <row r="2">
          <cell r="A2" t="str">
            <v>Category:</v>
          </cell>
        </row>
      </sheetData>
      <sheetData sheetId="267">
        <row r="2">
          <cell r="A2" t="str">
            <v>Category:</v>
          </cell>
        </row>
      </sheetData>
      <sheetData sheetId="268">
        <row r="2">
          <cell r="A2" t="str">
            <v>Category:</v>
          </cell>
        </row>
      </sheetData>
      <sheetData sheetId="269">
        <row r="2">
          <cell r="A2" t="str">
            <v>Category:</v>
          </cell>
        </row>
      </sheetData>
      <sheetData sheetId="270">
        <row r="2">
          <cell r="A2" t="str">
            <v>Category:</v>
          </cell>
        </row>
      </sheetData>
      <sheetData sheetId="271">
        <row r="2">
          <cell r="A2" t="str">
            <v>Category:</v>
          </cell>
        </row>
      </sheetData>
      <sheetData sheetId="272">
        <row r="2">
          <cell r="A2" t="str">
            <v>Category:</v>
          </cell>
        </row>
      </sheetData>
      <sheetData sheetId="273">
        <row r="2">
          <cell r="A2" t="str">
            <v>Category:</v>
          </cell>
        </row>
      </sheetData>
      <sheetData sheetId="274">
        <row r="2">
          <cell r="A2" t="str">
            <v>Category:</v>
          </cell>
        </row>
      </sheetData>
      <sheetData sheetId="275">
        <row r="2">
          <cell r="A2" t="str">
            <v>Category:</v>
          </cell>
        </row>
      </sheetData>
      <sheetData sheetId="276">
        <row r="2">
          <cell r="A2" t="str">
            <v>Category:</v>
          </cell>
        </row>
      </sheetData>
      <sheetData sheetId="277">
        <row r="2">
          <cell r="A2" t="str">
            <v>Category:</v>
          </cell>
        </row>
      </sheetData>
      <sheetData sheetId="278">
        <row r="2">
          <cell r="A2" t="str">
            <v>Category:</v>
          </cell>
        </row>
      </sheetData>
      <sheetData sheetId="279">
        <row r="2">
          <cell r="A2" t="str">
            <v>Category:</v>
          </cell>
        </row>
      </sheetData>
      <sheetData sheetId="280">
        <row r="2">
          <cell r="A2" t="str">
            <v>Category:</v>
          </cell>
        </row>
      </sheetData>
      <sheetData sheetId="281">
        <row r="2">
          <cell r="A2" t="str">
            <v>Category:</v>
          </cell>
        </row>
      </sheetData>
      <sheetData sheetId="282">
        <row r="2">
          <cell r="A2" t="str">
            <v>Category:</v>
          </cell>
        </row>
      </sheetData>
      <sheetData sheetId="283">
        <row r="2">
          <cell r="A2" t="str">
            <v>Category:</v>
          </cell>
        </row>
      </sheetData>
      <sheetData sheetId="284">
        <row r="2">
          <cell r="A2" t="str">
            <v>Category:</v>
          </cell>
        </row>
      </sheetData>
      <sheetData sheetId="285">
        <row r="2">
          <cell r="A2" t="str">
            <v>Category:</v>
          </cell>
        </row>
      </sheetData>
      <sheetData sheetId="286" refreshError="1"/>
      <sheetData sheetId="287" refreshError="1"/>
      <sheetData sheetId="288" refreshError="1"/>
      <sheetData sheetId="289">
        <row r="2">
          <cell r="A2" t="str">
            <v>Category:</v>
          </cell>
        </row>
      </sheetData>
      <sheetData sheetId="290" refreshError="1"/>
      <sheetData sheetId="291" refreshError="1"/>
      <sheetData sheetId="292" refreshError="1"/>
      <sheetData sheetId="293">
        <row r="2">
          <cell r="A2" t="str">
            <v>Category:</v>
          </cell>
        </row>
      </sheetData>
      <sheetData sheetId="294">
        <row r="2">
          <cell r="A2" t="str">
            <v>Category:</v>
          </cell>
        </row>
      </sheetData>
      <sheetData sheetId="295" refreshError="1"/>
      <sheetData sheetId="296" refreshError="1"/>
      <sheetData sheetId="297" refreshError="1"/>
      <sheetData sheetId="298" refreshError="1"/>
      <sheetData sheetId="299">
        <row r="2">
          <cell r="A2" t="str">
            <v>Category:</v>
          </cell>
        </row>
      </sheetData>
      <sheetData sheetId="300">
        <row r="2">
          <cell r="A2" t="str">
            <v>Category:</v>
          </cell>
        </row>
      </sheetData>
      <sheetData sheetId="301">
        <row r="2">
          <cell r="A2" t="str">
            <v>Category:</v>
          </cell>
        </row>
      </sheetData>
      <sheetData sheetId="302">
        <row r="2">
          <cell r="A2" t="str">
            <v>Category:</v>
          </cell>
        </row>
      </sheetData>
      <sheetData sheetId="303">
        <row r="2">
          <cell r="A2" t="str">
            <v>Category:</v>
          </cell>
        </row>
      </sheetData>
      <sheetData sheetId="304" refreshError="1"/>
      <sheetData sheetId="305" refreshError="1"/>
      <sheetData sheetId="306">
        <row r="2">
          <cell r="A2" t="str">
            <v>Category:</v>
          </cell>
        </row>
      </sheetData>
      <sheetData sheetId="307">
        <row r="2">
          <cell r="A2" t="str">
            <v>Category:</v>
          </cell>
        </row>
      </sheetData>
      <sheetData sheetId="308">
        <row r="2">
          <cell r="A2" t="str">
            <v>Category:</v>
          </cell>
        </row>
      </sheetData>
      <sheetData sheetId="309">
        <row r="2">
          <cell r="A2" t="str">
            <v>Category:</v>
          </cell>
        </row>
      </sheetData>
      <sheetData sheetId="310">
        <row r="2">
          <cell r="A2" t="str">
            <v>Category:</v>
          </cell>
        </row>
      </sheetData>
      <sheetData sheetId="311">
        <row r="2">
          <cell r="A2" t="str">
            <v>Category:</v>
          </cell>
        </row>
      </sheetData>
      <sheetData sheetId="312">
        <row r="2">
          <cell r="A2" t="str">
            <v>Category:</v>
          </cell>
        </row>
      </sheetData>
      <sheetData sheetId="313">
        <row r="2">
          <cell r="A2" t="str">
            <v>Category:</v>
          </cell>
        </row>
      </sheetData>
      <sheetData sheetId="314">
        <row r="2">
          <cell r="A2" t="str">
            <v>Category:</v>
          </cell>
        </row>
      </sheetData>
      <sheetData sheetId="315">
        <row r="2">
          <cell r="A2" t="str">
            <v>Category:</v>
          </cell>
        </row>
      </sheetData>
      <sheetData sheetId="316">
        <row r="2">
          <cell r="A2" t="str">
            <v>Category:</v>
          </cell>
        </row>
      </sheetData>
      <sheetData sheetId="317">
        <row r="2">
          <cell r="A2" t="str">
            <v>Category:</v>
          </cell>
        </row>
      </sheetData>
      <sheetData sheetId="318">
        <row r="2">
          <cell r="A2" t="str">
            <v>Category:</v>
          </cell>
        </row>
      </sheetData>
      <sheetData sheetId="319" refreshError="1"/>
      <sheetData sheetId="320">
        <row r="2">
          <cell r="A2" t="str">
            <v>Category:</v>
          </cell>
        </row>
      </sheetData>
      <sheetData sheetId="321">
        <row r="2">
          <cell r="A2" t="str">
            <v>Category:</v>
          </cell>
        </row>
      </sheetData>
      <sheetData sheetId="322">
        <row r="2">
          <cell r="A2" t="str">
            <v>Category:</v>
          </cell>
        </row>
      </sheetData>
      <sheetData sheetId="323">
        <row r="2">
          <cell r="A2" t="str">
            <v>Category:</v>
          </cell>
        </row>
      </sheetData>
      <sheetData sheetId="324">
        <row r="2">
          <cell r="A2" t="str">
            <v>Category:</v>
          </cell>
        </row>
      </sheetData>
      <sheetData sheetId="325">
        <row r="2">
          <cell r="A2" t="str">
            <v>Category:</v>
          </cell>
        </row>
      </sheetData>
      <sheetData sheetId="326">
        <row r="2">
          <cell r="A2" t="str">
            <v>Category:</v>
          </cell>
        </row>
      </sheetData>
      <sheetData sheetId="327">
        <row r="2">
          <cell r="A2" t="str">
            <v>Category:</v>
          </cell>
        </row>
      </sheetData>
      <sheetData sheetId="328">
        <row r="2">
          <cell r="A2" t="str">
            <v>Category:</v>
          </cell>
        </row>
      </sheetData>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ow r="2">
          <cell r="A2">
            <v>0</v>
          </cell>
        </row>
      </sheetData>
      <sheetData sheetId="429">
        <row r="2">
          <cell r="A2">
            <v>0</v>
          </cell>
        </row>
      </sheetData>
      <sheetData sheetId="430">
        <row r="2">
          <cell r="A2">
            <v>0</v>
          </cell>
        </row>
      </sheetData>
      <sheetData sheetId="431">
        <row r="2">
          <cell r="A2">
            <v>0</v>
          </cell>
        </row>
      </sheetData>
      <sheetData sheetId="432">
        <row r="2">
          <cell r="A2" t="str">
            <v>Category:</v>
          </cell>
        </row>
      </sheetData>
      <sheetData sheetId="433">
        <row r="2">
          <cell r="A2">
            <v>0</v>
          </cell>
        </row>
      </sheetData>
      <sheetData sheetId="434">
        <row r="2">
          <cell r="A2" t="str">
            <v>Category:</v>
          </cell>
        </row>
      </sheetData>
      <sheetData sheetId="435">
        <row r="2">
          <cell r="A2" t="str">
            <v>Category:</v>
          </cell>
        </row>
      </sheetData>
      <sheetData sheetId="436">
        <row r="2">
          <cell r="A2" t="str">
            <v>Category:</v>
          </cell>
        </row>
      </sheetData>
      <sheetData sheetId="437">
        <row r="2">
          <cell r="A2" t="str">
            <v>Category:</v>
          </cell>
        </row>
      </sheetData>
      <sheetData sheetId="438">
        <row r="2">
          <cell r="A2">
            <v>0</v>
          </cell>
        </row>
      </sheetData>
      <sheetData sheetId="439">
        <row r="2">
          <cell r="A2" t="str">
            <v>Category:</v>
          </cell>
        </row>
      </sheetData>
      <sheetData sheetId="440">
        <row r="2">
          <cell r="A2" t="str">
            <v>Category:</v>
          </cell>
        </row>
      </sheetData>
      <sheetData sheetId="441">
        <row r="2">
          <cell r="A2">
            <v>0</v>
          </cell>
        </row>
      </sheetData>
      <sheetData sheetId="442">
        <row r="2">
          <cell r="A2">
            <v>0</v>
          </cell>
        </row>
      </sheetData>
      <sheetData sheetId="443">
        <row r="2">
          <cell r="A2">
            <v>0</v>
          </cell>
        </row>
      </sheetData>
      <sheetData sheetId="444">
        <row r="2">
          <cell r="A2">
            <v>0</v>
          </cell>
        </row>
      </sheetData>
      <sheetData sheetId="445">
        <row r="2">
          <cell r="A2" t="str">
            <v>Category:</v>
          </cell>
        </row>
      </sheetData>
      <sheetData sheetId="446">
        <row r="2">
          <cell r="A2">
            <v>0</v>
          </cell>
        </row>
      </sheetData>
      <sheetData sheetId="447">
        <row r="2">
          <cell r="A2" t="str">
            <v>Category:</v>
          </cell>
        </row>
      </sheetData>
      <sheetData sheetId="448">
        <row r="2">
          <cell r="A2">
            <v>0</v>
          </cell>
        </row>
      </sheetData>
      <sheetData sheetId="449">
        <row r="2">
          <cell r="A2">
            <v>0</v>
          </cell>
        </row>
      </sheetData>
      <sheetData sheetId="450">
        <row r="2">
          <cell r="A2" t="str">
            <v>Category:</v>
          </cell>
        </row>
      </sheetData>
      <sheetData sheetId="451">
        <row r="2">
          <cell r="A2" t="str">
            <v>Category:</v>
          </cell>
        </row>
      </sheetData>
      <sheetData sheetId="452">
        <row r="2">
          <cell r="A2" t="str">
            <v>Category:</v>
          </cell>
        </row>
      </sheetData>
      <sheetData sheetId="453">
        <row r="2">
          <cell r="A2" t="str">
            <v>Category:</v>
          </cell>
        </row>
      </sheetData>
      <sheetData sheetId="454">
        <row r="2">
          <cell r="A2" t="str">
            <v>Category:</v>
          </cell>
        </row>
      </sheetData>
      <sheetData sheetId="455">
        <row r="2">
          <cell r="A2">
            <v>0</v>
          </cell>
        </row>
      </sheetData>
      <sheetData sheetId="456">
        <row r="2">
          <cell r="A2">
            <v>0</v>
          </cell>
        </row>
      </sheetData>
      <sheetData sheetId="457">
        <row r="2">
          <cell r="A2" t="str">
            <v>Category:</v>
          </cell>
        </row>
      </sheetData>
      <sheetData sheetId="458">
        <row r="2">
          <cell r="A2">
            <v>0</v>
          </cell>
        </row>
      </sheetData>
      <sheetData sheetId="459">
        <row r="2">
          <cell r="A2" t="str">
            <v>Category:</v>
          </cell>
        </row>
      </sheetData>
      <sheetData sheetId="460">
        <row r="2">
          <cell r="A2" t="str">
            <v>Category:</v>
          </cell>
        </row>
      </sheetData>
      <sheetData sheetId="461">
        <row r="2">
          <cell r="A2">
            <v>0</v>
          </cell>
        </row>
      </sheetData>
      <sheetData sheetId="462">
        <row r="2">
          <cell r="A2" t="str">
            <v>Category:</v>
          </cell>
        </row>
      </sheetData>
      <sheetData sheetId="463">
        <row r="2">
          <cell r="A2" t="str">
            <v>Category:</v>
          </cell>
        </row>
      </sheetData>
      <sheetData sheetId="464">
        <row r="2">
          <cell r="A2">
            <v>0</v>
          </cell>
        </row>
      </sheetData>
      <sheetData sheetId="465">
        <row r="2">
          <cell r="A2" t="str">
            <v>Category:</v>
          </cell>
        </row>
      </sheetData>
      <sheetData sheetId="466">
        <row r="2">
          <cell r="A2" t="str">
            <v>Category:</v>
          </cell>
        </row>
      </sheetData>
      <sheetData sheetId="467">
        <row r="2">
          <cell r="A2" t="str">
            <v>Category:</v>
          </cell>
        </row>
      </sheetData>
      <sheetData sheetId="468">
        <row r="2">
          <cell r="A2" t="str">
            <v>Category:</v>
          </cell>
        </row>
      </sheetData>
      <sheetData sheetId="469">
        <row r="2">
          <cell r="A2" t="str">
            <v>Category:</v>
          </cell>
        </row>
      </sheetData>
      <sheetData sheetId="470">
        <row r="2">
          <cell r="A2" t="str">
            <v>Category:</v>
          </cell>
        </row>
      </sheetData>
      <sheetData sheetId="471">
        <row r="2">
          <cell r="A2" t="str">
            <v>Category:</v>
          </cell>
        </row>
      </sheetData>
      <sheetData sheetId="472">
        <row r="2">
          <cell r="A2" t="str">
            <v>Category:</v>
          </cell>
        </row>
      </sheetData>
      <sheetData sheetId="473">
        <row r="2">
          <cell r="A2" t="str">
            <v>Category:</v>
          </cell>
        </row>
      </sheetData>
      <sheetData sheetId="474">
        <row r="2">
          <cell r="A2" t="str">
            <v>Category:</v>
          </cell>
        </row>
      </sheetData>
      <sheetData sheetId="475">
        <row r="2">
          <cell r="A2" t="str">
            <v>Category:</v>
          </cell>
        </row>
      </sheetData>
      <sheetData sheetId="476">
        <row r="2">
          <cell r="A2" t="str">
            <v>Category:</v>
          </cell>
        </row>
      </sheetData>
      <sheetData sheetId="477" refreshError="1"/>
      <sheetData sheetId="478"/>
      <sheetData sheetId="479" refreshError="1"/>
      <sheetData sheetId="480">
        <row r="2">
          <cell r="A2" t="str">
            <v>Category:</v>
          </cell>
        </row>
      </sheetData>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sheetData sheetId="491" refreshError="1"/>
      <sheetData sheetId="492" refreshError="1"/>
      <sheetData sheetId="493" refreshError="1"/>
      <sheetData sheetId="494" refreshError="1"/>
      <sheetData sheetId="495" refreshError="1"/>
      <sheetData sheetId="496" refreshError="1"/>
      <sheetData sheetId="497" refreshError="1"/>
      <sheetData sheetId="498"/>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ow r="3">
          <cell r="B3" t="str">
            <v>TEKLİFE ESAS NOTLAR</v>
          </cell>
        </row>
      </sheetData>
      <sheetData sheetId="520">
        <row r="3">
          <cell r="B3">
            <v>0</v>
          </cell>
        </row>
      </sheetData>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sheetData sheetId="543"/>
      <sheetData sheetId="544"/>
      <sheetData sheetId="545">
        <row r="6">
          <cell r="B6">
            <v>0</v>
          </cell>
        </row>
      </sheetData>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refreshError="1"/>
      <sheetData sheetId="568" refreshError="1"/>
      <sheetData sheetId="569" refreshError="1"/>
      <sheetData sheetId="570"/>
      <sheetData sheetId="571">
        <row r="2">
          <cell r="A2" t="str">
            <v>Category:</v>
          </cell>
        </row>
      </sheetData>
      <sheetData sheetId="572"/>
      <sheetData sheetId="573"/>
      <sheetData sheetId="574"/>
      <sheetData sheetId="575"/>
      <sheetData sheetId="576"/>
      <sheetData sheetId="577"/>
      <sheetData sheetId="578"/>
      <sheetData sheetId="579"/>
      <sheetData sheetId="580">
        <row r="2">
          <cell r="A2" t="str">
            <v>Category:</v>
          </cell>
        </row>
      </sheetData>
      <sheetData sheetId="581"/>
      <sheetData sheetId="582"/>
      <sheetData sheetId="583">
        <row r="2">
          <cell r="A2" t="str">
            <v>Category:</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row r="2">
          <cell r="A2" t="str">
            <v>Category:</v>
          </cell>
        </row>
      </sheetData>
      <sheetData sheetId="607"/>
      <sheetData sheetId="608"/>
      <sheetData sheetId="609"/>
      <sheetData sheetId="610"/>
      <sheetData sheetId="611"/>
      <sheetData sheetId="612"/>
      <sheetData sheetId="613" refreshError="1"/>
      <sheetData sheetId="614"/>
      <sheetData sheetId="615">
        <row r="2">
          <cell r="A2" t="str">
            <v>Category:</v>
          </cell>
        </row>
      </sheetData>
      <sheetData sheetId="616"/>
      <sheetData sheetId="617"/>
      <sheetData sheetId="618"/>
      <sheetData sheetId="619"/>
      <sheetData sheetId="620"/>
      <sheetData sheetId="621"/>
      <sheetData sheetId="622"/>
      <sheetData sheetId="623">
        <row r="2">
          <cell r="A2" t="str">
            <v>Category:</v>
          </cell>
        </row>
      </sheetData>
      <sheetData sheetId="624"/>
      <sheetData sheetId="625"/>
      <sheetData sheetId="626">
        <row r="2">
          <cell r="A2" t="str">
            <v>Category:</v>
          </cell>
        </row>
      </sheetData>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row r="2">
          <cell r="A2" t="str">
            <v>Category:</v>
          </cell>
        </row>
      </sheetData>
      <sheetData sheetId="651"/>
      <sheetData sheetId="652"/>
      <sheetData sheetId="653"/>
      <sheetData sheetId="654"/>
      <sheetData sheetId="655"/>
      <sheetData sheetId="656"/>
      <sheetData sheetId="657"/>
      <sheetData sheetId="658">
        <row r="2">
          <cell r="A2" t="str">
            <v>Category:</v>
          </cell>
        </row>
      </sheetData>
      <sheetData sheetId="659"/>
      <sheetData sheetId="660"/>
      <sheetData sheetId="661"/>
      <sheetData sheetId="662"/>
      <sheetData sheetId="663"/>
      <sheetData sheetId="664"/>
      <sheetData sheetId="665"/>
      <sheetData sheetId="666"/>
      <sheetData sheetId="667">
        <row r="2">
          <cell r="A2" t="str">
            <v>Category:</v>
          </cell>
        </row>
      </sheetData>
      <sheetData sheetId="668"/>
      <sheetData sheetId="669"/>
      <sheetData sheetId="670">
        <row r="2">
          <cell r="A2" t="str">
            <v>Category:</v>
          </cell>
        </row>
      </sheetData>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row r="2">
          <cell r="A2" t="str">
            <v>Category:</v>
          </cell>
        </row>
      </sheetData>
      <sheetData sheetId="694"/>
      <sheetData sheetId="695"/>
      <sheetData sheetId="696"/>
      <sheetData sheetId="697"/>
      <sheetData sheetId="698"/>
      <sheetData sheetId="699"/>
      <sheetData sheetId="700" refreshError="1"/>
      <sheetData sheetId="701"/>
      <sheetData sheetId="702">
        <row r="2">
          <cell r="A2" t="str">
            <v>Category:</v>
          </cell>
        </row>
      </sheetData>
      <sheetData sheetId="703"/>
      <sheetData sheetId="704"/>
      <sheetData sheetId="705"/>
      <sheetData sheetId="706"/>
      <sheetData sheetId="707"/>
      <sheetData sheetId="708"/>
      <sheetData sheetId="709"/>
      <sheetData sheetId="710"/>
      <sheetData sheetId="711">
        <row r="2">
          <cell r="A2" t="str">
            <v>Category:</v>
          </cell>
        </row>
      </sheetData>
      <sheetData sheetId="712"/>
      <sheetData sheetId="713"/>
      <sheetData sheetId="714">
        <row r="2">
          <cell r="A2" t="str">
            <v>Category:</v>
          </cell>
        </row>
      </sheetData>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Category:</v>
          </cell>
        </row>
      </sheetData>
      <sheetData sheetId="738"/>
      <sheetData sheetId="739"/>
      <sheetData sheetId="740"/>
      <sheetData sheetId="741"/>
      <sheetData sheetId="742"/>
      <sheetData sheetId="743"/>
      <sheetData sheetId="744"/>
      <sheetData sheetId="745"/>
      <sheetData sheetId="746">
        <row r="2">
          <cell r="A2" t="str">
            <v>Category:</v>
          </cell>
        </row>
      </sheetData>
      <sheetData sheetId="747"/>
      <sheetData sheetId="748"/>
      <sheetData sheetId="749"/>
      <sheetData sheetId="750"/>
      <sheetData sheetId="751"/>
      <sheetData sheetId="752"/>
      <sheetData sheetId="753"/>
      <sheetData sheetId="754"/>
      <sheetData sheetId="755">
        <row r="2">
          <cell r="A2" t="str">
            <v>Category:</v>
          </cell>
        </row>
      </sheetData>
      <sheetData sheetId="756"/>
      <sheetData sheetId="757"/>
      <sheetData sheetId="758">
        <row r="2">
          <cell r="A2" t="str">
            <v>Category:</v>
          </cell>
        </row>
      </sheetData>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sheetData sheetId="790">
        <row r="2">
          <cell r="A2" t="str">
            <v>Category:</v>
          </cell>
        </row>
      </sheetData>
      <sheetData sheetId="791"/>
      <sheetData sheetId="792"/>
      <sheetData sheetId="793"/>
      <sheetData sheetId="794"/>
      <sheetData sheetId="795"/>
      <sheetData sheetId="796"/>
      <sheetData sheetId="797"/>
      <sheetData sheetId="798"/>
      <sheetData sheetId="799">
        <row r="2">
          <cell r="A2" t="str">
            <v>Category:</v>
          </cell>
        </row>
      </sheetData>
      <sheetData sheetId="800"/>
      <sheetData sheetId="801"/>
      <sheetData sheetId="802">
        <row r="2">
          <cell r="A2" t="str">
            <v>Category:</v>
          </cell>
        </row>
      </sheetData>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row r="2">
          <cell r="A2" t="str">
            <v>Category:</v>
          </cell>
        </row>
      </sheetData>
      <sheetData sheetId="826"/>
      <sheetData sheetId="827"/>
      <sheetData sheetId="828"/>
      <sheetData sheetId="829"/>
      <sheetData sheetId="830"/>
      <sheetData sheetId="831"/>
      <sheetData sheetId="832"/>
      <sheetData sheetId="833"/>
      <sheetData sheetId="834">
        <row r="2">
          <cell r="A2" t="str">
            <v>Category:</v>
          </cell>
        </row>
      </sheetData>
      <sheetData sheetId="835"/>
      <sheetData sheetId="836"/>
      <sheetData sheetId="837"/>
      <sheetData sheetId="838"/>
      <sheetData sheetId="839"/>
      <sheetData sheetId="840"/>
      <sheetData sheetId="841"/>
      <sheetData sheetId="842"/>
      <sheetData sheetId="843"/>
      <sheetData sheetId="844"/>
      <sheetData sheetId="845">
        <row r="2">
          <cell r="A2" t="str">
            <v>Category:</v>
          </cell>
        </row>
      </sheetData>
      <sheetData sheetId="846"/>
      <sheetData sheetId="847"/>
      <sheetData sheetId="848">
        <row r="2">
          <cell r="A2" t="str">
            <v>Category:</v>
          </cell>
        </row>
      </sheetData>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row r="2">
          <cell r="A2" t="str">
            <v>Category:</v>
          </cell>
        </row>
      </sheetData>
      <sheetData sheetId="870"/>
      <sheetData sheetId="871"/>
      <sheetData sheetId="872"/>
      <sheetData sheetId="873"/>
      <sheetData sheetId="874"/>
      <sheetData sheetId="875"/>
      <sheetData sheetId="876"/>
      <sheetData sheetId="877" refreshError="1"/>
      <sheetData sheetId="878" refreshError="1"/>
      <sheetData sheetId="879"/>
      <sheetData sheetId="880">
        <row r="2">
          <cell r="A2" t="str">
            <v>Category:</v>
          </cell>
        </row>
      </sheetData>
      <sheetData sheetId="881"/>
      <sheetData sheetId="882"/>
      <sheetData sheetId="883"/>
      <sheetData sheetId="884"/>
      <sheetData sheetId="885"/>
      <sheetData sheetId="886"/>
      <sheetData sheetId="887"/>
      <sheetData sheetId="888"/>
      <sheetData sheetId="889"/>
      <sheetData sheetId="890">
        <row r="2">
          <cell r="A2" t="str">
            <v>Category:</v>
          </cell>
        </row>
      </sheetData>
      <sheetData sheetId="891"/>
      <sheetData sheetId="892"/>
      <sheetData sheetId="893">
        <row r="2">
          <cell r="A2" t="str">
            <v>Category:</v>
          </cell>
        </row>
      </sheetData>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row r="2">
          <cell r="A2" t="str">
            <v>Category:</v>
          </cell>
        </row>
      </sheetData>
      <sheetData sheetId="916"/>
      <sheetData sheetId="917"/>
      <sheetData sheetId="918"/>
      <sheetData sheetId="919"/>
      <sheetData sheetId="920"/>
      <sheetData sheetId="921"/>
      <sheetData sheetId="922"/>
      <sheetData sheetId="923"/>
      <sheetData sheetId="924"/>
      <sheetData sheetId="925">
        <row r="2">
          <cell r="A2" t="str">
            <v>Category:</v>
          </cell>
        </row>
      </sheetData>
      <sheetData sheetId="926"/>
      <sheetData sheetId="927"/>
      <sheetData sheetId="928"/>
      <sheetData sheetId="929"/>
      <sheetData sheetId="930"/>
      <sheetData sheetId="931"/>
      <sheetData sheetId="932"/>
      <sheetData sheetId="933"/>
      <sheetData sheetId="934"/>
      <sheetData sheetId="935">
        <row r="2">
          <cell r="A2" t="str">
            <v>Category:</v>
          </cell>
        </row>
      </sheetData>
      <sheetData sheetId="936"/>
      <sheetData sheetId="937"/>
      <sheetData sheetId="938">
        <row r="2">
          <cell r="A2" t="str">
            <v>Category:</v>
          </cell>
        </row>
      </sheetData>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row r="2">
          <cell r="A2" t="str">
            <v>Category:</v>
          </cell>
        </row>
      </sheetData>
      <sheetData sheetId="961"/>
      <sheetData sheetId="962"/>
      <sheetData sheetId="963"/>
      <sheetData sheetId="964"/>
      <sheetData sheetId="965"/>
      <sheetData sheetId="966"/>
      <sheetData sheetId="967"/>
      <sheetData sheetId="968"/>
      <sheetData sheetId="969"/>
      <sheetData sheetId="970">
        <row r="2">
          <cell r="A2" t="str">
            <v>Category:</v>
          </cell>
        </row>
      </sheetData>
      <sheetData sheetId="971"/>
      <sheetData sheetId="972"/>
      <sheetData sheetId="973"/>
      <sheetData sheetId="974"/>
      <sheetData sheetId="975"/>
      <sheetData sheetId="976"/>
      <sheetData sheetId="977"/>
      <sheetData sheetId="978"/>
      <sheetData sheetId="979"/>
      <sheetData sheetId="980">
        <row r="2">
          <cell r="A2" t="str">
            <v>Category:</v>
          </cell>
        </row>
      </sheetData>
      <sheetData sheetId="981"/>
      <sheetData sheetId="982"/>
      <sheetData sheetId="983">
        <row r="2">
          <cell r="A2" t="str">
            <v>Category:</v>
          </cell>
        </row>
      </sheetData>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row r="2">
          <cell r="A2" t="str">
            <v>Category:</v>
          </cell>
        </row>
      </sheetData>
      <sheetData sheetId="1006"/>
      <sheetData sheetId="1007"/>
      <sheetData sheetId="1008"/>
      <sheetData sheetId="1009"/>
      <sheetData sheetId="1010"/>
      <sheetData sheetId="1011"/>
      <sheetData sheetId="1012"/>
      <sheetData sheetId="1013"/>
      <sheetData sheetId="1014"/>
      <sheetData sheetId="1015">
        <row r="2">
          <cell r="A2" t="str">
            <v>Category:</v>
          </cell>
        </row>
      </sheetData>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ow r="2">
          <cell r="A2">
            <v>0</v>
          </cell>
        </row>
      </sheetData>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refreshError="1"/>
      <sheetData sheetId="1107" refreshError="1"/>
      <sheetData sheetId="1108" refreshError="1"/>
      <sheetData sheetId="1109" refreshError="1"/>
      <sheetData sheetId="1110" refreshError="1"/>
      <sheetData sheetId="1111"/>
      <sheetData sheetId="1112" refreshError="1"/>
      <sheetData sheetId="1113" refreshError="1"/>
      <sheetData sheetId="1114" refreshError="1"/>
      <sheetData sheetId="1115" refreshError="1"/>
      <sheetData sheetId="1116" refreshError="1"/>
      <sheetData sheetId="1117"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structions"/>
      <sheetName val="DRIVERS"/>
      <sheetName val="Contacts"/>
      <sheetName val="Header"/>
      <sheetName val="AOP Summary-1"/>
      <sheetName val="AOP Summary-2"/>
      <sheetName val="AOP P&amp;L"/>
      <sheetName val="AOP Sales Growth"/>
      <sheetName val="AOP Sales Bridge (FY)"/>
      <sheetName val="AOP Op Inc. Bridge (FY)"/>
      <sheetName val="AOP Inc. Stmt"/>
      <sheetName val="AOP NI Bridge (FY)"/>
      <sheetName val="AOP FCF "/>
      <sheetName val="AOP CAPEX"/>
      <sheetName val="AOP CAPEX Detail"/>
      <sheetName val="AOP Cash Conversion"/>
      <sheetName val="AOP Cash Flow Bridge (FY) "/>
      <sheetName val="AOP CWC"/>
      <sheetName val="AOP CWC-2"/>
      <sheetName val="AOP Receivables"/>
      <sheetName val="AOP Inventory "/>
      <sheetName val="AOP Trade Payables"/>
      <sheetName val="AOP Avg. Inv."/>
      <sheetName val="AOP ROI"/>
      <sheetName val="AOP Warranty"/>
      <sheetName val="AOP Quarterly Key Ind"/>
      <sheetName val="AOP SBU SBE Totals "/>
      <sheetName val="AOP SBU SBE Totals-2"/>
      <sheetName val="AOP SBE Trends"/>
      <sheetName val="AOP SBE ROI Leaders"/>
      <sheetName val="AOP Headcount"/>
      <sheetName val="AOP R&amp;O "/>
      <sheetName val="Pulse Summary"/>
      <sheetName val="Services-North"/>
      <sheetName val="Services-South"/>
      <sheetName val="Services"/>
      <sheetName val="CONTENTS"/>
      <sheetName val="sal"/>
      <sheetName val="Raw Data"/>
      <sheetName val="Sheet1"/>
      <sheetName val="Strategy List -5 Yr"/>
      <sheetName val="MUCFlughafen"/>
      <sheetName val="AOP_Summary-1"/>
      <sheetName val="AOP_Summary-2"/>
      <sheetName val="AOP_P&amp;L"/>
      <sheetName val="AOP_Sales_Growth"/>
      <sheetName val="AOP_Sales_Bridge_(FY)"/>
      <sheetName val="AOP_Op_Inc__Bridge_(FY)"/>
      <sheetName val="AOP_Inc__Stmt"/>
      <sheetName val="AOP_NI_Bridge_(FY)"/>
      <sheetName val="AOP_FCF_"/>
      <sheetName val="AOP_CAPEX"/>
      <sheetName val="AOP_CAPEX_Detail"/>
      <sheetName val="AOP_Cash_Conversion"/>
      <sheetName val="AOP_Cash_Flow_Bridge_(FY)_"/>
      <sheetName val="AOP_CWC"/>
      <sheetName val="AOP_CWC-2"/>
      <sheetName val="AOP_Receivables"/>
      <sheetName val="AOP_Inventory_"/>
      <sheetName val="AOP_Trade_Payables"/>
      <sheetName val="AOP_Avg__Inv_"/>
      <sheetName val="AOP_ROI"/>
      <sheetName val="AOP_Warranty"/>
      <sheetName val="AOP_Quarterly_Key_Ind"/>
      <sheetName val="AOP_SBU_SBE_Totals_"/>
      <sheetName val="AOP_SBU_SBE_Totals-2"/>
      <sheetName val="AOP_SBE_Trends"/>
      <sheetName val="AOP_SBE_ROI_Leaders"/>
      <sheetName val="AOP_Headcount"/>
      <sheetName val="AOP_R&amp;O_"/>
      <sheetName val="A_x0000__x0000_ P&amp;L"/>
      <sheetName val="Essbase"/>
      <sheetName val="LOB Charts"/>
      <sheetName val="Client Aje"/>
      <sheetName val="Control Template"/>
      <sheetName val="TESİSAT"/>
      <sheetName val="Cinema Calc RC Mezzanine"/>
      <sheetName val="Pulse_Summary"/>
      <sheetName val="Cover 102324000"/>
      <sheetName val="F801"/>
      <sheetName val="CommSpare"/>
      <sheetName val="A"/>
      <sheetName val="AOP_Summary-11"/>
      <sheetName val="AOP_Summary-21"/>
      <sheetName val="AOP_P&amp;L1"/>
      <sheetName val="AOP_Sales_Growth1"/>
      <sheetName val="AOP_Sales_Bridge_(FY)1"/>
      <sheetName val="AOP_Op_Inc__Bridge_(FY)1"/>
      <sheetName val="AOP_Inc__Stmt1"/>
      <sheetName val="AOP_NI_Bridge_(FY)1"/>
      <sheetName val="AOP_FCF_1"/>
      <sheetName val="AOP_CAPEX1"/>
      <sheetName val="AOP_CAPEX_Detail1"/>
      <sheetName val="AOP_Cash_Conversion1"/>
      <sheetName val="AOP_Cash_Flow_Bridge_(FY)_1"/>
      <sheetName val="AOP_CWC1"/>
      <sheetName val="AOP_CWC-21"/>
      <sheetName val="AOP_Receivables1"/>
      <sheetName val="AOP_Inventory_1"/>
      <sheetName val="AOP_Trade_Payables1"/>
      <sheetName val="AOP_Avg__Inv_1"/>
      <sheetName val="AOP_ROI1"/>
      <sheetName val="AOP_Warranty1"/>
      <sheetName val="AOP_Quarterly_Key_Ind1"/>
      <sheetName val="AOP_SBU_SBE_Totals_1"/>
      <sheetName val="AOP_SBU_SBE_Totals-21"/>
      <sheetName val="AOP_SBE_Trends1"/>
      <sheetName val="AOP_SBE_ROI_Leaders1"/>
      <sheetName val="AOP_Headcount1"/>
      <sheetName val="AOP_R&amp;O_1"/>
      <sheetName val="Strategy_List_-5_Yr"/>
      <sheetName val="Raw_Data"/>
      <sheetName val="A_P&amp;L"/>
      <sheetName val="LOB_Charts"/>
      <sheetName val="Client_Aje"/>
      <sheetName val="Control_Template"/>
      <sheetName val="LOB"/>
      <sheetName val="MENU"/>
      <sheetName val="AOP Templates 2001"/>
      <sheetName val="TTL GAperDEPT"/>
      <sheetName val="Codes"/>
      <sheetName val="MW938"/>
      <sheetName val="AOP_Summary-12"/>
      <sheetName val="AOP_Summary-22"/>
      <sheetName val="AOP_P&amp;L2"/>
      <sheetName val="AOP_Sales_Growth2"/>
      <sheetName val="AOP_Sales_Bridge_(FY)2"/>
      <sheetName val="AOP_Op_Inc__Bridge_(FY)2"/>
      <sheetName val="AOP_Inc__Stmt2"/>
      <sheetName val="AOP_NI_Bridge_(FY)2"/>
      <sheetName val="AOP_FCF_2"/>
      <sheetName val="AOP_CAPEX2"/>
      <sheetName val="AOP_CAPEX_Detail2"/>
      <sheetName val="AOP_Cash_Conversion2"/>
      <sheetName val="AOP_Cash_Flow_Bridge_(FY)_2"/>
      <sheetName val="AOP_CWC2"/>
      <sheetName val="AOP_CWC-22"/>
      <sheetName val="AOP_Receivables2"/>
      <sheetName val="AOP_Inventory_2"/>
      <sheetName val="AOP_Trade_Payables2"/>
      <sheetName val="AOP_Avg__Inv_2"/>
      <sheetName val="AOP_ROI2"/>
      <sheetName val="AOP_Warranty2"/>
      <sheetName val="AOP_Quarterly_Key_Ind2"/>
      <sheetName val="AOP_SBU_SBE_Totals_2"/>
      <sheetName val="AOP_SBU_SBE_Totals-22"/>
      <sheetName val="AOP_SBE_Trends2"/>
      <sheetName val="AOP_SBE_ROI_Leaders2"/>
      <sheetName val="AOP_Headcount2"/>
      <sheetName val="AOP_R&amp;O_2"/>
      <sheetName val="Strategy_List_-5_Yr1"/>
      <sheetName val="Özet"/>
      <sheetName val="Finansal tamamlanma Eğrisi"/>
      <sheetName val="Currency"/>
      <sheetName val="COST-TZ"/>
      <sheetName val="Лист2"/>
      <sheetName val="Ангара"/>
      <sheetName val="A_x005f_x0000__x005f_x0000_ P&amp;L"/>
      <sheetName val="Поток"/>
      <sheetName val="1.2 Staff Schedule"/>
      <sheetName val="Data Validation"/>
      <sheetName val="AOP_Summary-13"/>
      <sheetName val="AOP_Summary-23"/>
      <sheetName val="AOP_P&amp;L3"/>
      <sheetName val="AOP_Sales_Growth3"/>
      <sheetName val="AOP_Sales_Bridge_(FY)3"/>
      <sheetName val="AOP_Op_Inc__Bridge_(FY)3"/>
      <sheetName val="AOP_Inc__Stmt3"/>
      <sheetName val="AOP_NI_Bridge_(FY)3"/>
      <sheetName val="AOP_FCF_3"/>
      <sheetName val="AOP_CAPEX3"/>
      <sheetName val="AOP_CAPEX_Detail3"/>
      <sheetName val="AOP_Cash_Conversion3"/>
      <sheetName val="AOP_Cash_Flow_Bridge_(FY)_3"/>
      <sheetName val="AOP_CWC3"/>
      <sheetName val="AOP_CWC-23"/>
      <sheetName val="AOP_Receivables3"/>
      <sheetName val="AOP_Inventory_3"/>
      <sheetName val="AOP_Trade_Payables3"/>
      <sheetName val="AOP_Avg__Inv_3"/>
      <sheetName val="AOP_ROI3"/>
      <sheetName val="AOP_Warranty3"/>
      <sheetName val="AOP_Quarterly_Key_Ind3"/>
      <sheetName val="AOP_SBU_SBE_Totals_3"/>
      <sheetName val="AOP_SBU_SBE_Totals-23"/>
      <sheetName val="AOP_SBE_Trends3"/>
      <sheetName val="AOP_SBE_ROI_Leaders3"/>
      <sheetName val="AOP_Headcount3"/>
      <sheetName val="AOP_R&amp;O_3"/>
      <sheetName val="Strategy_List_-5_Yr2"/>
      <sheetName val="Pulse_Summary1"/>
      <sheetName val="Raw_Data1"/>
      <sheetName val="LOB_Charts1"/>
      <sheetName val="Client_Aje1"/>
      <sheetName val="Control_Template1"/>
      <sheetName val="Instr_+_GQL_ORM"/>
      <sheetName val="check"/>
      <sheetName val="Z"/>
      <sheetName val="Cash2"/>
      <sheetName val="489"/>
      <sheetName val="491"/>
      <sheetName val="kapak"/>
      <sheetName val="Teklif"/>
      <sheetName val="REBAR PERCENTAGE"/>
      <sheetName val="Cinema_Calc_RC_Mezzanine"/>
      <sheetName val="Cover_102324000"/>
      <sheetName val="A_x005f_x0000__x005f_x0000__P&amp;L"/>
      <sheetName val="TABLO-3"/>
      <sheetName val="Rapor"/>
      <sheetName val="9.Taşeron"/>
      <sheetName val="DEĞİŞKENLER"/>
      <sheetName val="Analiz 2"/>
      <sheetName val="AUCHANKiris"/>
      <sheetName val="İmalat"/>
      <sheetName val="pricesummary"/>
      <sheetName val="Share Price 2002"/>
      <sheetName val="5.6-KSANTRALLER"/>
      <sheetName val="analiz"/>
      <sheetName val="1.11.b"/>
      <sheetName val="Results"/>
      <sheetName val="People"/>
      <sheetName val="_Parameter"/>
      <sheetName val="AOP_Templates_2001"/>
      <sheetName val="TTL_GAperDEPT"/>
      <sheetName val="MATERIAUX"/>
      <sheetName val="quantity estimate "/>
      <sheetName val="cp-e1"/>
      <sheetName val="siva"/>
      <sheetName val="AOP_Summary-14"/>
      <sheetName val="AOP_Summary-24"/>
      <sheetName val="AOP_P&amp;L4"/>
      <sheetName val="AOP_Sales_Growth4"/>
      <sheetName val="AOP_Sales_Bridge_(FY)4"/>
      <sheetName val="AOP_Op_Inc__Bridge_(FY)4"/>
      <sheetName val="AOP_Inc__Stmt4"/>
      <sheetName val="AOP_NI_Bridge_(FY)4"/>
      <sheetName val="AOP_FCF_4"/>
      <sheetName val="AOP_CAPEX4"/>
      <sheetName val="AOP_CAPEX_Detail4"/>
      <sheetName val="AOP_Cash_Conversion4"/>
      <sheetName val="AOP_Cash_Flow_Bridge_(FY)_4"/>
      <sheetName val="AOP_CWC4"/>
      <sheetName val="AOP_CWC-24"/>
      <sheetName val="AOP_Receivables4"/>
      <sheetName val="AOP_Inventory_4"/>
      <sheetName val="AOP_Trade_Payables4"/>
      <sheetName val="AOP_Avg__Inv_4"/>
      <sheetName val="AOP_ROI4"/>
      <sheetName val="AOP_Warranty4"/>
      <sheetName val="AOP_Quarterly_Key_Ind4"/>
      <sheetName val="AOP_SBU_SBE_Totals_4"/>
      <sheetName val="AOP_SBU_SBE_Totals-24"/>
      <sheetName val="AOP_SBE_Trends4"/>
      <sheetName val="AOP_SBE_ROI_Leaders4"/>
      <sheetName val="AOP_Headcount4"/>
      <sheetName val="AOP_R&amp;O_4"/>
      <sheetName val="Strategy_List_-5_Yr3"/>
      <sheetName val="Pulse_Summary2"/>
      <sheetName val="Raw_Data2"/>
      <sheetName val="LOB_Charts2"/>
      <sheetName val="Client_Aje2"/>
      <sheetName val="Control_Template2"/>
      <sheetName val="AOP_Summary-15"/>
      <sheetName val="AOP_Summary-25"/>
      <sheetName val="AOP_P&amp;L5"/>
      <sheetName val="AOP_Sales_Growth5"/>
      <sheetName val="AOP_Sales_Bridge_(FY)5"/>
      <sheetName val="AOP_Op_Inc__Bridge_(FY)5"/>
      <sheetName val="AOP_Inc__Stmt5"/>
      <sheetName val="AOP_NI_Bridge_(FY)5"/>
      <sheetName val="AOP_FCF_5"/>
      <sheetName val="AOP_CAPEX5"/>
      <sheetName val="AOP_CAPEX_Detail5"/>
      <sheetName val="AOP_Cash_Conversion5"/>
      <sheetName val="AOP_Cash_Flow_Bridge_(FY)_5"/>
      <sheetName val="AOP_CWC5"/>
      <sheetName val="AOP_CWC-25"/>
      <sheetName val="AOP_Receivables5"/>
      <sheetName val="AOP_Inventory_5"/>
      <sheetName val="AOP_Trade_Payables5"/>
      <sheetName val="AOP_Avg__Inv_5"/>
      <sheetName val="AOP_ROI5"/>
      <sheetName val="AOP_Warranty5"/>
      <sheetName val="AOP_Quarterly_Key_Ind5"/>
      <sheetName val="AOP_SBU_SBE_Totals_5"/>
      <sheetName val="AOP_SBU_SBE_Totals-25"/>
      <sheetName val="AOP_SBE_Trends5"/>
      <sheetName val="AOP_SBE_ROI_Leaders5"/>
      <sheetName val="AOP_Headcount5"/>
      <sheetName val="AOP_R&amp;O_5"/>
      <sheetName val="Strategy_List_-5_Yr4"/>
      <sheetName val="Pulse_Summary3"/>
      <sheetName val="Raw_Data3"/>
      <sheetName val="LOB_Charts3"/>
      <sheetName val="Client_Aje3"/>
      <sheetName val="Control_Template3"/>
      <sheetName val="Summary"/>
      <sheetName val="BK Dump"/>
      <sheetName val="GP (COGS) Load"/>
      <sheetName val="10JV_TIP"/>
      <sheetName val="Cover Sheet"/>
      <sheetName val="A £"/>
      <sheetName val="Belgium"/>
      <sheetName val="Title Page"/>
      <sheetName val="Cover_Sheet"/>
      <sheetName val="A_£"/>
      <sheetName val="Parameters"/>
      <sheetName val="Cover_Sheet1"/>
      <sheetName val="A_£1"/>
      <sheetName val="Quality"/>
      <sheetName val="Date driver"/>
      <sheetName val="Date_driver"/>
      <sheetName val="Cover_Sheet2"/>
      <sheetName val="A_£2"/>
      <sheetName val="AOP_Templates_20011"/>
      <sheetName val="Title_Page"/>
      <sheetName val="Cover_Sheet4"/>
      <sheetName val="A_£4"/>
      <sheetName val="AOP_Templates_20013"/>
      <sheetName val="Title_Page2"/>
      <sheetName val="Cover_Sheet3"/>
      <sheetName val="A_£3"/>
      <sheetName val="AOP_Templates_20012"/>
      <sheetName val="Title_Page1"/>
      <sheetName val="Lookup"/>
      <sheetName val="Cover_1023240001"/>
      <sheetName val="AOP_Templates_20014"/>
      <sheetName val="TTL_GAperDEPT1"/>
      <sheetName val="BK_Dump"/>
      <sheetName val="GP_(COGS)_Load"/>
      <sheetName val="Cover_Sheet5"/>
      <sheetName val="A_£5"/>
      <sheetName val="Title_Page3"/>
      <sheetName val="Date_driver1"/>
      <sheetName val="Sebepler"/>
      <sheetName val="AÇIKLAMALAR"/>
      <sheetName val="İCMAL"/>
      <sheetName val="Mermer"/>
      <sheetName val="Birim Fiyat Analizi"/>
      <sheetName val="Cephe Metraj altlık"/>
      <sheetName val="Harpuşta Metraj Altlık"/>
      <sheetName val="Köşe Takozu Altlık"/>
      <sheetName val="KUR"/>
      <sheetName val="A?? P&amp;L"/>
      <sheetName val="asansör-tr"/>
      <sheetName val="ANLZ"/>
      <sheetName val="Basis"/>
      <sheetName val="Teklif Bilgi Formu"/>
      <sheetName val="genel bilgiler"/>
      <sheetName val="toplamanaliz"/>
      <sheetName val="köpr-icm"/>
      <sheetName val="PROJE"/>
      <sheetName val=" mizan"/>
      <sheetName val="METRAJ (10)"/>
      <sheetName val="METRAJ (2)"/>
      <sheetName val="METRAJ (3)"/>
      <sheetName val="METRAJ (4)"/>
      <sheetName val="METRAJ (5)"/>
      <sheetName val="METRAJ (6)"/>
      <sheetName val="METRAJ (7)"/>
      <sheetName val="METRAJ (8)"/>
      <sheetName val="METRAJ (9)"/>
      <sheetName val="AOP_Summary-16"/>
      <sheetName val="AOP_Summary-26"/>
      <sheetName val="AOP_P&amp;L6"/>
      <sheetName val="AOP_Sales_Growth6"/>
      <sheetName val="AOP_Sales_Bridge_(FY)6"/>
      <sheetName val="AOP_Op_Inc__Bridge_(FY)6"/>
      <sheetName val="AOP_Inc__Stmt6"/>
      <sheetName val="AOP_NI_Bridge_(FY)6"/>
      <sheetName val="AOP_FCF_6"/>
      <sheetName val="AOP_CAPEX6"/>
      <sheetName val="AOP_CAPEX_Detail6"/>
      <sheetName val="AOP_Cash_Conversion6"/>
      <sheetName val="AOP_Cash_Flow_Bridge_(FY)_6"/>
      <sheetName val="AOP_CWC6"/>
      <sheetName val="AOP_CWC-26"/>
      <sheetName val="AOP_Receivables6"/>
      <sheetName val="AOP_Inventory_6"/>
      <sheetName val="AOP_Trade_Payables6"/>
      <sheetName val="AOP_Avg__Inv_6"/>
      <sheetName val="AOP_ROI6"/>
      <sheetName val="AOP_Warranty6"/>
      <sheetName val="AOP_Quarterly_Key_Ind6"/>
      <sheetName val="AOP_SBU_SBE_Totals_6"/>
      <sheetName val="AOP_SBU_SBE_Totals-26"/>
      <sheetName val="AOP_SBE_Trends6"/>
      <sheetName val="AOP_SBE_ROI_Leaders6"/>
      <sheetName val="AOP_Headcount6"/>
      <sheetName val="AOP_R&amp;O_6"/>
      <sheetName val="Strategy_List_-5_Yr5"/>
      <sheetName val="Pulse_Summary4"/>
      <sheetName val="Raw_Data4"/>
      <sheetName val="LOB_Charts4"/>
      <sheetName val="Client_Aje4"/>
      <sheetName val="Control_Template4"/>
      <sheetName val="Cover_1023240002"/>
      <sheetName val="AOP_Templates_20015"/>
      <sheetName val="TTL_GAperDEPT2"/>
      <sheetName val="BK_Dump1"/>
      <sheetName val="GP_(COGS)_Load1"/>
      <sheetName val="Cover_Sheet6"/>
      <sheetName val="A_£6"/>
      <sheetName val="Title_Page4"/>
      <sheetName val="Date_driver2"/>
      <sheetName val="OZET"/>
      <sheetName val=" n finansal eğri"/>
      <sheetName val="A_x005f_x005f_x005f_x0000__x005f_x005f_x005f_x0000_ P&amp;L"/>
      <sheetName val="BUTCE KURLARI"/>
      <sheetName val="Katsayilar"/>
      <sheetName val="c3"/>
      <sheetName val="Welcome"/>
      <sheetName val="Taux&amp;Keys"/>
      <sheetName val="A ENGAGER"/>
      <sheetName val="BUDGET"/>
      <sheetName val="SUIVI"/>
      <sheetName val="İCMAL "/>
      <sheetName val="A AYDINLATMA "/>
      <sheetName val="B ESSER"/>
      <sheetName val="C ACCESS"/>
      <sheetName val="D CCTV"/>
      <sheetName val="E SAAT"/>
      <sheetName val="F ANONS"/>
      <sheetName val="G ENTEGRASYON"/>
      <sheetName val="MERKEZ EKİPMANLAR"/>
      <sheetName val="YANGIN İCMAL"/>
      <sheetName val="MH.1 BLOK"/>
      <sheetName val="MH.2 BLOK"/>
      <sheetName val="MH.3 BLOK"/>
      <sheetName val="TSB"/>
      <sheetName val="YGAP"/>
      <sheetName val="FTR"/>
      <sheetName val="IYT ICMAL"/>
      <sheetName val="IYT MH BLOK"/>
      <sheetName val="IYT TSB"/>
      <sheetName val="IYT YGAP"/>
      <sheetName val="IYT FTR"/>
      <sheetName val="CO İCMAL"/>
      <sheetName val="MH BLOK CO"/>
      <sheetName val="CO FTR "/>
      <sheetName val="CO YGAP"/>
      <sheetName val="KGS_İCMAL"/>
      <sheetName val="BUAT SAYISI"/>
      <sheetName val="MH BLOK KGS"/>
      <sheetName val="FTR BLOK KGS"/>
      <sheetName val="TSB BLOK KGS"/>
      <sheetName val="YGAP BLOK KGS"/>
      <sheetName val="KC ICMAL MS"/>
      <sheetName val="KC MH MS"/>
      <sheetName val="KC FTR MS"/>
      <sheetName val="KC YGAP MS"/>
      <sheetName val="KC TSB MS"/>
      <sheetName val="MH-SYS-1 (C1-B02-ELC-005)"/>
      <sheetName val="MH-SYS-2 (C2-B02-ELC-021)"/>
      <sheetName val="MH-SYS-3 (MH3-G-EMR-353)"/>
      <sheetName val="FTR (2)"/>
      <sheetName val="YGAP (2)"/>
      <sheetName val="TSB (2)"/>
      <sheetName val="ICMAL"/>
      <sheetName val="MH"/>
      <sheetName val="MH-PANO YERLEŞİM"/>
      <sheetName val=" YGAP"/>
      <sheetName val="FTR (3)"/>
      <sheetName val="FTR PANO YERLEŞİM"/>
      <sheetName val="YGAP PANO YERLEŞİM"/>
      <sheetName val="general"/>
      <sheetName val="G.GİD_KAR"/>
      <sheetName val="data"/>
      <sheetName val="SRL Site Summary"/>
      <sheetName val="Alt Geçit-Menfez-2"/>
      <sheetName val="HAK"/>
      <sheetName val="A_x005f"/>
      <sheetName val="AMORTİSMAN (3)"/>
      <sheetName val="Genel_Bilgiler"/>
      <sheetName val="x"/>
      <sheetName val="B03"/>
      <sheetName val="корпус 1_2выписка"/>
      <sheetName val="_выписка 1_1"/>
      <sheetName val="корпус 1_3выписка"/>
      <sheetName val="корпус 1_3выписка _2_"/>
      <sheetName val="AcctLook"/>
      <sheetName val="PriceE"/>
      <sheetName val="DIRECT-OFF"/>
      <sheetName val="% INVESTORS"/>
      <sheetName val="pozlar"/>
      <sheetName val="TEI"/>
      <sheetName val="Cover"/>
      <sheetName val="확정실적"/>
      <sheetName val="공량산출서"/>
      <sheetName val="fitoutconfcentre"/>
      <sheetName val="eqp_prj_maın"/>
      <sheetName val="nel_hvac"/>
      <sheetName val="SCH_LP_01012008"/>
      <sheetName val="Genel_Analiz"/>
      <sheetName val="#REF"/>
      <sheetName val="HESAP (1)"/>
      <sheetName val="284-285"/>
      <sheetName val="286-287"/>
      <sheetName val="287-289"/>
      <sheetName val="253-288"/>
      <sheetName val="275-282"/>
      <sheetName val="292a-291b"/>
      <sheetName val="280-279"/>
      <sheetName val="201-202"/>
      <sheetName val="(285-2861)"/>
      <sheetName val="282-289"/>
      <sheetName val="276-277"/>
      <sheetName val="277-278"/>
      <sheetName val="278-279"/>
      <sheetName val="279-281"/>
      <sheetName val="281-282"/>
      <sheetName val="Input Sheet"/>
      <sheetName val="İmalat Keşif Özeti (D)"/>
      <sheetName val="İmalat Keşif Özeti (L7)"/>
      <sheetName val="KAR MARJI"/>
      <sheetName val="Summary 2002"/>
      <sheetName val="attach 4-18"/>
      <sheetName val="Realized Payments"/>
      <sheetName val="CASHFLOWS"/>
      <sheetName val="Liste"/>
      <sheetName val="birim fiyat tarifleri"/>
      <sheetName val="satış planı (2)"/>
      <sheetName val="Tahsilat"/>
      <sheetName val="METRAJ"/>
      <sheetName val="ventılation"/>
      <sheetName val="Keşif"/>
      <sheetName val="sayfa1"/>
      <sheetName val="anlz.ilk sayfa"/>
      <sheetName val="2.ISCILIK UCRETI"/>
      <sheetName val="7.TEKLİF"/>
      <sheetName val="blok-keşİf"/>
      <sheetName val="NAKIL"/>
      <sheetName val="359"/>
      <sheetName val="373"/>
      <sheetName val="boq"/>
      <sheetName val="A__ P&amp;L"/>
      <sheetName val="Legal Risk Analysis"/>
      <sheetName val="BM"/>
      <sheetName val="#ССЫЛКА"/>
      <sheetName val="B09.1"/>
      <sheetName val="Cinema_Calc_RC_Mezzanine1"/>
      <sheetName val="Finansal_tamamlanma_Eğrisi"/>
      <sheetName val="9_Taşeron"/>
      <sheetName val="A_x005f_x0000__x005f_x0000__P&amp;L1"/>
      <sheetName val="1_2_Staff_Schedule"/>
      <sheetName val="Data_Validation"/>
      <sheetName val="REBAR_PERCENTAGE"/>
      <sheetName val="Analiz_2"/>
      <sheetName val="Share_Price_2002"/>
      <sheetName val="5_6-KSANTRALLER"/>
      <sheetName val="1_11_b"/>
      <sheetName val="İCMAL_"/>
      <sheetName val="A_AYDINLATMA_"/>
      <sheetName val="B_ESSER"/>
      <sheetName val="C_ACCESS"/>
      <sheetName val="D_CCTV"/>
      <sheetName val="E_SAAT"/>
      <sheetName val="F_ANONS"/>
      <sheetName val="G_ENTEGRASYON"/>
      <sheetName val="MERKEZ_EKİPMANLAR"/>
      <sheetName val="YANGIN_İCMAL"/>
      <sheetName val="MH_1_BLOK"/>
      <sheetName val="MH_2_BLOK"/>
      <sheetName val="MH_3_BLOK"/>
      <sheetName val="IYT_ICMAL"/>
      <sheetName val="IYT_MH_BLOK"/>
      <sheetName val="IYT_TSB"/>
      <sheetName val="IYT_YGAP"/>
      <sheetName val="IYT_FTR"/>
      <sheetName val="CO_İCMAL"/>
      <sheetName val="MH_BLOK_CO"/>
      <sheetName val="CO_FTR_"/>
      <sheetName val="CO_YGAP"/>
      <sheetName val="BUAT_SAYISI"/>
      <sheetName val="MH_BLOK_KGS"/>
      <sheetName val="FTR_BLOK_KGS"/>
      <sheetName val="TSB_BLOK_KGS"/>
      <sheetName val="YGAP_BLOK_KGS"/>
      <sheetName val="KC_ICMAL_MS"/>
      <sheetName val="KC_MH_MS"/>
      <sheetName val="KC_FTR_MS"/>
      <sheetName val="KC_YGAP_MS"/>
      <sheetName val="KC_TSB_MS"/>
      <sheetName val="MH-SYS-1_(C1-B02-ELC-005)"/>
      <sheetName val="MH-SYS-2_(C2-B02-ELC-021)"/>
      <sheetName val="MH-SYS-3_(MH3-G-EMR-353)"/>
      <sheetName val="FTR_(2)"/>
      <sheetName val="YGAP_(2)"/>
      <sheetName val="TSB_(2)"/>
      <sheetName val="MH-PANO_YERLEŞİM"/>
      <sheetName val="_YGAP"/>
      <sheetName val="FTR_(3)"/>
      <sheetName val="FTR_PANO_YERLEŞİM"/>
      <sheetName val="YGAP_PANO_YERLEŞİM"/>
      <sheetName val="quantity_estimate_"/>
      <sheetName val="Birim_Fiyat_Analizi"/>
      <sheetName val="Cephe_Metraj_altlık"/>
      <sheetName val="Harpuşta_Metraj_Altlık"/>
      <sheetName val="Köşe_Takozu_Altlık"/>
      <sheetName val="A??_P&amp;L"/>
      <sheetName val="Teklif_Bilgi_Formu"/>
      <sheetName val="_mizan"/>
      <sheetName val="Loan Data 15% Shelters"/>
      <sheetName val="Loan Data 15% Mining"/>
      <sheetName val="A P&amp;L"/>
      <sheetName val="Отделка 3_2"/>
      <sheetName val="Table"/>
      <sheetName val="AOP_Summary-17"/>
      <sheetName val="AOP_Summary-27"/>
      <sheetName val="AOP_P&amp;L7"/>
      <sheetName val="AOP_Sales_Growth7"/>
      <sheetName val="AOP_Sales_Bridge_(FY)7"/>
      <sheetName val="AOP_Op_Inc__Bridge_(FY)7"/>
      <sheetName val="AOP_Inc__Stmt7"/>
      <sheetName val="AOP_NI_Bridge_(FY)7"/>
      <sheetName val="AOP_FCF_7"/>
      <sheetName val="AOP_CAPEX7"/>
      <sheetName val="AOP_CAPEX_Detail7"/>
      <sheetName val="AOP_Cash_Conversion7"/>
      <sheetName val="AOP_Cash_Flow_Bridge_(FY)_7"/>
      <sheetName val="AOP_CWC7"/>
      <sheetName val="AOP_CWC-27"/>
      <sheetName val="AOP_Receivables7"/>
      <sheetName val="AOP_Inventory_7"/>
      <sheetName val="AOP_Trade_Payables7"/>
      <sheetName val="AOP_Avg__Inv_7"/>
      <sheetName val="AOP_ROI7"/>
      <sheetName val="AOP_Warranty7"/>
      <sheetName val="AOP_Quarterly_Key_Ind7"/>
      <sheetName val="AOP_SBU_SBE_Totals_7"/>
      <sheetName val="AOP_SBU_SBE_Totals-27"/>
      <sheetName val="AOP_SBE_Trends7"/>
      <sheetName val="AOP_SBE_ROI_Leaders7"/>
      <sheetName val="AOP_Headcount7"/>
      <sheetName val="AOP_R&amp;O_7"/>
      <sheetName val="Strategy_List_-5_Yr6"/>
      <sheetName val="Pulse_Summary5"/>
      <sheetName val="Raw_Data5"/>
      <sheetName val="LOB_Charts5"/>
      <sheetName val="Client_Aje5"/>
      <sheetName val="Control_Template5"/>
      <sheetName val="Cover_1023240003"/>
      <sheetName val="AOP_Templates_20016"/>
      <sheetName val="TTL_GAperDEPT3"/>
      <sheetName val="BK_Dump2"/>
      <sheetName val="GP_(COGS)_Load2"/>
      <sheetName val="Cover_Sheet7"/>
      <sheetName val="A_£7"/>
      <sheetName val="Title_Page5"/>
      <sheetName val="Date_driver3"/>
      <sheetName val="LOB - Application"/>
      <sheetName val="AOP_Summary-18"/>
      <sheetName val="AOP_Summary-28"/>
      <sheetName val="AOP_P&amp;L8"/>
      <sheetName val="AOP_Sales_Growth8"/>
      <sheetName val="AOP_Sales_Bridge_(FY)8"/>
      <sheetName val="AOP_Op_Inc__Bridge_(FY)8"/>
      <sheetName val="AOP_Inc__Stmt8"/>
      <sheetName val="AOP_NI_Bridge_(FY)8"/>
      <sheetName val="AOP_FCF_8"/>
      <sheetName val="AOP_CAPEX8"/>
      <sheetName val="AOP_CAPEX_Detail8"/>
      <sheetName val="AOP_Cash_Conversion8"/>
      <sheetName val="AOP_Cash_Flow_Bridge_(FY)_8"/>
      <sheetName val="AOP_CWC8"/>
      <sheetName val="AOP_CWC-28"/>
      <sheetName val="AOP_Receivables8"/>
      <sheetName val="AOP_Inventory_8"/>
      <sheetName val="AOP_Trade_Payables8"/>
      <sheetName val="AOP_Avg__Inv_8"/>
      <sheetName val="AOP_ROI8"/>
      <sheetName val="AOP_Warranty8"/>
      <sheetName val="AOP_Quarterly_Key_Ind8"/>
      <sheetName val="AOP_SBU_SBE_Totals_8"/>
      <sheetName val="AOP_SBU_SBE_Totals-28"/>
      <sheetName val="AOP_SBE_Trends8"/>
      <sheetName val="AOP_SBE_ROI_Leaders8"/>
      <sheetName val="AOP_Headcount8"/>
      <sheetName val="AOP_R&amp;O_8"/>
      <sheetName val="Strategy_List_-5_Yr7"/>
      <sheetName val="Pulse_Summary6"/>
      <sheetName val="Raw_Data6"/>
      <sheetName val="LOB_Charts6"/>
      <sheetName val="Client_Aje6"/>
      <sheetName val="Control_Template6"/>
      <sheetName val="Cover_1023240004"/>
      <sheetName val="AOP_Templates_20017"/>
      <sheetName val="TTL_GAperDEPT4"/>
      <sheetName val="BK_Dump3"/>
      <sheetName val="GP_(COGS)_Load3"/>
      <sheetName val="Cover_Sheet8"/>
      <sheetName val="A_£8"/>
      <sheetName val="Title_Page6"/>
      <sheetName val="Date_driver4"/>
      <sheetName val="AOP_Summary-19"/>
      <sheetName val="AOP_Summary-29"/>
      <sheetName val="AOP_P&amp;L9"/>
      <sheetName val="AOP_Sales_Growth9"/>
      <sheetName val="AOP_Sales_Bridge_(FY)9"/>
      <sheetName val="AOP_Op_Inc__Bridge_(FY)9"/>
      <sheetName val="AOP_Inc__Stmt9"/>
      <sheetName val="AOP_NI_Bridge_(FY)9"/>
      <sheetName val="AOP_FCF_9"/>
      <sheetName val="AOP_CAPEX9"/>
      <sheetName val="AOP_CAPEX_Detail9"/>
      <sheetName val="AOP_Cash_Conversion9"/>
      <sheetName val="AOP_Cash_Flow_Bridge_(FY)_9"/>
      <sheetName val="AOP_CWC9"/>
      <sheetName val="AOP_CWC-29"/>
      <sheetName val="AOP_Receivables9"/>
      <sheetName val="AOP_Inventory_9"/>
      <sheetName val="AOP_Trade_Payables9"/>
      <sheetName val="AOP_Avg__Inv_9"/>
      <sheetName val="AOP_ROI9"/>
      <sheetName val="AOP_Warranty9"/>
      <sheetName val="AOP_Quarterly_Key_Ind9"/>
      <sheetName val="AOP_SBU_SBE_Totals_9"/>
      <sheetName val="AOP_SBU_SBE_Totals-29"/>
      <sheetName val="AOP_SBE_Trends9"/>
      <sheetName val="AOP_SBE_ROI_Leaders9"/>
      <sheetName val="AOP_Headcount9"/>
      <sheetName val="AOP_R&amp;O_9"/>
      <sheetName val="Strategy_List_-5_Yr8"/>
      <sheetName val="Pulse_Summary7"/>
      <sheetName val="Raw_Data7"/>
      <sheetName val="LOB_Charts7"/>
      <sheetName val="Client_Aje7"/>
      <sheetName val="Control_Template7"/>
      <sheetName val="Cover_1023240005"/>
      <sheetName val="AOP_Templates_20018"/>
      <sheetName val="TTL_GAperDEPT5"/>
      <sheetName val="BK_Dump4"/>
      <sheetName val="GP_(COGS)_Load4"/>
      <sheetName val="Cover_Sheet9"/>
      <sheetName val="A_£9"/>
      <sheetName val="Title_Page7"/>
      <sheetName val="Date_driver5"/>
      <sheetName val="AUnbRecIAC"/>
      <sheetName val="AOP_Summary-110"/>
      <sheetName val="AOP_Summary-210"/>
      <sheetName val="AOP_P&amp;L10"/>
      <sheetName val="AOP_Sales_Growth10"/>
      <sheetName val="AOP_Sales_Bridge_(FY)10"/>
      <sheetName val="AOP_Op_Inc__Bridge_(FY)10"/>
      <sheetName val="AOP_Inc__Stmt10"/>
      <sheetName val="AOP_NI_Bridge_(FY)10"/>
      <sheetName val="AOP_FCF_10"/>
      <sheetName val="AOP_CAPEX10"/>
      <sheetName val="AOP_CAPEX_Detail10"/>
      <sheetName val="AOP_Cash_Conversion10"/>
      <sheetName val="AOP_Cash_Flow_Bridge_(FY)_10"/>
      <sheetName val="AOP_CWC10"/>
      <sheetName val="AOP_CWC-210"/>
      <sheetName val="AOP_Receivables10"/>
      <sheetName val="AOP_Inventory_10"/>
      <sheetName val="AOP_Trade_Payables10"/>
      <sheetName val="AOP_Avg__Inv_10"/>
      <sheetName val="AOP_ROI10"/>
      <sheetName val="AOP_Warranty10"/>
      <sheetName val="AOP_Quarterly_Key_Ind10"/>
      <sheetName val="AOP_SBU_SBE_Totals_10"/>
      <sheetName val="AOP_SBU_SBE_Totals-210"/>
      <sheetName val="AOP_SBE_Trends10"/>
      <sheetName val="AOP_SBE_ROI_Leaders10"/>
      <sheetName val="AOP_Headcount10"/>
      <sheetName val="AOP_R&amp;O_10"/>
      <sheetName val="Strategy_List_-5_Yr9"/>
      <sheetName val="Pulse_Summary8"/>
      <sheetName val="Raw_Data8"/>
      <sheetName val="LOB_Charts8"/>
      <sheetName val="Client_Aje8"/>
      <sheetName val="Control_Template8"/>
      <sheetName val="Cover_1023240006"/>
      <sheetName val="AOP_Templates_20019"/>
      <sheetName val="TTL_GAperDEPT6"/>
      <sheetName val="BK_Dump5"/>
      <sheetName val="GP_(COGS)_Load5"/>
      <sheetName val="Cover_Sheet10"/>
      <sheetName val="A_£10"/>
      <sheetName val="Title_Page8"/>
      <sheetName val="Date_driver6"/>
      <sheetName val="LOB_-_Application"/>
      <sheetName val="AOP_Summary-112"/>
      <sheetName val="AOP_Summary-212"/>
      <sheetName val="AOP_P&amp;L12"/>
      <sheetName val="AOP_Sales_Growth12"/>
      <sheetName val="AOP_Sales_Bridge_(FY)12"/>
      <sheetName val="AOP_Op_Inc__Bridge_(FY)12"/>
      <sheetName val="AOP_Inc__Stmt12"/>
      <sheetName val="AOP_NI_Bridge_(FY)12"/>
      <sheetName val="AOP_FCF_12"/>
      <sheetName val="AOP_CAPEX12"/>
      <sheetName val="AOP_CAPEX_Detail12"/>
      <sheetName val="AOP_Cash_Conversion12"/>
      <sheetName val="AOP_Cash_Flow_Bridge_(FY)_12"/>
      <sheetName val="AOP_CWC12"/>
      <sheetName val="AOP_CWC-212"/>
      <sheetName val="AOP_Receivables12"/>
      <sheetName val="AOP_Inventory_12"/>
      <sheetName val="AOP_Trade_Payables12"/>
      <sheetName val="AOP_Avg__Inv_12"/>
      <sheetName val="AOP_ROI12"/>
      <sheetName val="AOP_Warranty12"/>
      <sheetName val="AOP_Quarterly_Key_Ind12"/>
      <sheetName val="AOP_SBU_SBE_Totals_12"/>
      <sheetName val="AOP_SBU_SBE_Totals-212"/>
      <sheetName val="AOP_SBE_Trends12"/>
      <sheetName val="AOP_SBE_ROI_Leaders12"/>
      <sheetName val="AOP_Headcount12"/>
      <sheetName val="AOP_R&amp;O_12"/>
      <sheetName val="Strategy_List_-5_Yr11"/>
      <sheetName val="Pulse_Summary10"/>
      <sheetName val="Raw_Data10"/>
      <sheetName val="LOB_Charts10"/>
      <sheetName val="Client_Aje10"/>
      <sheetName val="Control_Template10"/>
      <sheetName val="Cover_1023240008"/>
      <sheetName val="AOP_Templates_200111"/>
      <sheetName val="TTL_GAperDEPT8"/>
      <sheetName val="BK_Dump7"/>
      <sheetName val="GP_(COGS)_Load7"/>
      <sheetName val="Cover_Sheet12"/>
      <sheetName val="A_£12"/>
      <sheetName val="Title_Page10"/>
      <sheetName val="Date_driver8"/>
      <sheetName val="LOB_-_Application2"/>
      <sheetName val="AOP_Summary-111"/>
      <sheetName val="AOP_Summary-211"/>
      <sheetName val="AOP_P&amp;L11"/>
      <sheetName val="AOP_Sales_Growth11"/>
      <sheetName val="AOP_Sales_Bridge_(FY)11"/>
      <sheetName val="AOP_Op_Inc__Bridge_(FY)11"/>
      <sheetName val="AOP_Inc__Stmt11"/>
      <sheetName val="AOP_NI_Bridge_(FY)11"/>
      <sheetName val="AOP_FCF_11"/>
      <sheetName val="AOP_CAPEX11"/>
      <sheetName val="AOP_CAPEX_Detail11"/>
      <sheetName val="AOP_Cash_Conversion11"/>
      <sheetName val="AOP_Cash_Flow_Bridge_(FY)_11"/>
      <sheetName val="AOP_CWC11"/>
      <sheetName val="AOP_CWC-211"/>
      <sheetName val="AOP_Receivables11"/>
      <sheetName val="AOP_Inventory_11"/>
      <sheetName val="AOP_Trade_Payables11"/>
      <sheetName val="AOP_Avg__Inv_11"/>
      <sheetName val="AOP_ROI11"/>
      <sheetName val="AOP_Warranty11"/>
      <sheetName val="AOP_Quarterly_Key_Ind11"/>
      <sheetName val="AOP_SBU_SBE_Totals_11"/>
      <sheetName val="AOP_SBU_SBE_Totals-211"/>
      <sheetName val="AOP_SBE_Trends11"/>
      <sheetName val="AOP_SBE_ROI_Leaders11"/>
      <sheetName val="AOP_Headcount11"/>
      <sheetName val="AOP_R&amp;O_11"/>
      <sheetName val="Strategy_List_-5_Yr10"/>
      <sheetName val="Pulse_Summary9"/>
      <sheetName val="Raw_Data9"/>
      <sheetName val="LOB_Charts9"/>
      <sheetName val="Client_Aje9"/>
      <sheetName val="Control_Template9"/>
      <sheetName val="Cover_1023240007"/>
      <sheetName val="AOP_Templates_200110"/>
      <sheetName val="TTL_GAperDEPT7"/>
      <sheetName val="BK_Dump6"/>
      <sheetName val="GP_(COGS)_Load6"/>
      <sheetName val="Cover_Sheet11"/>
      <sheetName val="A_£11"/>
      <sheetName val="Title_Page9"/>
      <sheetName val="Date_driver7"/>
      <sheetName val="LOB_-_Application1"/>
      <sheetName val="AOP_Summary-113"/>
      <sheetName val="AOP_Summary-213"/>
      <sheetName val="AOP_P&amp;L13"/>
      <sheetName val="AOP_Sales_Growth13"/>
      <sheetName val="AOP_Sales_Bridge_(FY)13"/>
      <sheetName val="AOP_Op_Inc__Bridge_(FY)13"/>
      <sheetName val="AOP_Inc__Stmt13"/>
      <sheetName val="AOP_NI_Bridge_(FY)13"/>
      <sheetName val="AOP_FCF_13"/>
      <sheetName val="AOP_CAPEX13"/>
      <sheetName val="AOP_CAPEX_Detail13"/>
      <sheetName val="AOP_Cash_Conversion13"/>
      <sheetName val="AOP_Cash_Flow_Bridge_(FY)_13"/>
      <sheetName val="AOP_CWC13"/>
      <sheetName val="AOP_CWC-213"/>
      <sheetName val="AOP_Receivables13"/>
      <sheetName val="AOP_Inventory_13"/>
      <sheetName val="AOP_Trade_Payables13"/>
      <sheetName val="AOP_Avg__Inv_13"/>
      <sheetName val="AOP_ROI13"/>
      <sheetName val="AOP_Warranty13"/>
      <sheetName val="AOP_Quarterly_Key_Ind13"/>
      <sheetName val="AOP_SBU_SBE_Totals_13"/>
      <sheetName val="AOP_SBU_SBE_Totals-213"/>
      <sheetName val="AOP_SBE_Trends13"/>
      <sheetName val="AOP_SBE_ROI_Leaders13"/>
      <sheetName val="AOP_Headcount13"/>
      <sheetName val="AOP_R&amp;O_13"/>
      <sheetName val="Strategy_List_-5_Yr12"/>
      <sheetName val="Pulse_Summary11"/>
      <sheetName val="Raw_Data11"/>
      <sheetName val="LOB_Charts11"/>
      <sheetName val="Client_Aje11"/>
      <sheetName val="Control_Template11"/>
      <sheetName val="Cover_1023240009"/>
      <sheetName val="AOP_Templates_200112"/>
      <sheetName val="TTL_GAperDEPT9"/>
      <sheetName val="BK_Dump8"/>
      <sheetName val="GP_(COGS)_Load8"/>
      <sheetName val="Cover_Sheet13"/>
      <sheetName val="A_£13"/>
      <sheetName val="Title_Page11"/>
      <sheetName val="Date_driver9"/>
      <sheetName val="LOB_-_Application3"/>
      <sheetName val="d-safe DELUXE"/>
      <sheetName val="CASHFCST"/>
      <sheetName val="AOP_Summary-114"/>
      <sheetName val="AOP_Summary-214"/>
      <sheetName val="AOP_P&amp;L14"/>
      <sheetName val="AOP_Sales_Growth14"/>
      <sheetName val="AOP_Sales_Bridge_(FY)14"/>
      <sheetName val="AOP_Op_Inc__Bridge_(FY)14"/>
      <sheetName val="AOP_Inc__Stmt14"/>
      <sheetName val="AOP_NI_Bridge_(FY)14"/>
      <sheetName val="AOP_FCF_14"/>
      <sheetName val="AOP_CAPEX14"/>
      <sheetName val="AOP_CAPEX_Detail14"/>
      <sheetName val="AOP_Cash_Conversion14"/>
      <sheetName val="AOP_Cash_Flow_Bridge_(FY)_14"/>
      <sheetName val="AOP_CWC14"/>
      <sheetName val="AOP_CWC-214"/>
      <sheetName val="AOP_Receivables14"/>
      <sheetName val="AOP_Inventory_14"/>
      <sheetName val="AOP_Trade_Payables14"/>
      <sheetName val="AOP_Avg__Inv_14"/>
      <sheetName val="AOP_ROI14"/>
      <sheetName val="AOP_Warranty14"/>
      <sheetName val="AOP_Quarterly_Key_Ind14"/>
      <sheetName val="AOP_SBU_SBE_Totals_14"/>
      <sheetName val="AOP_SBU_SBE_Totals-214"/>
      <sheetName val="AOP_SBE_Trends14"/>
      <sheetName val="AOP_SBE_ROI_Leaders14"/>
      <sheetName val="AOP_Headcount14"/>
      <sheetName val="AOP_R&amp;O_14"/>
      <sheetName val="Strategy_List_-5_Yr13"/>
      <sheetName val="Pulse_Summary12"/>
      <sheetName val="Raw_Data12"/>
      <sheetName val="LOB_Charts12"/>
      <sheetName val="Client_Aje12"/>
      <sheetName val="Control_Template12"/>
      <sheetName val="Cover_10232400010"/>
      <sheetName val="AOP_Templates_200113"/>
      <sheetName val="TTL_GAperDEPT10"/>
      <sheetName val="BK_Dump9"/>
      <sheetName val="GP_(COGS)_Load9"/>
      <sheetName val="Cover_Sheet14"/>
      <sheetName val="A_£14"/>
      <sheetName val="Title_Page12"/>
      <sheetName val="Date_driver10"/>
      <sheetName val="LOB_-_Application4"/>
      <sheetName val="d-safe_DELUXE"/>
      <sheetName val="AOP_Summary-115"/>
      <sheetName val="AOP_Summary-215"/>
      <sheetName val="AOP_P&amp;L15"/>
      <sheetName val="AOP_Sales_Growth15"/>
      <sheetName val="AOP_Sales_Bridge_(FY)15"/>
      <sheetName val="AOP_Op_Inc__Bridge_(FY)15"/>
      <sheetName val="AOP_Inc__Stmt15"/>
      <sheetName val="AOP_NI_Bridge_(FY)15"/>
      <sheetName val="AOP_FCF_15"/>
      <sheetName val="AOP_CAPEX15"/>
      <sheetName val="AOP_CAPEX_Detail15"/>
      <sheetName val="AOP_Cash_Conversion15"/>
      <sheetName val="AOP_Cash_Flow_Bridge_(FY)_15"/>
      <sheetName val="AOP_CWC15"/>
      <sheetName val="AOP_CWC-215"/>
      <sheetName val="AOP_Receivables15"/>
      <sheetName val="AOP_Inventory_15"/>
      <sheetName val="AOP_Trade_Payables15"/>
      <sheetName val="AOP_Avg__Inv_15"/>
      <sheetName val="AOP_ROI15"/>
      <sheetName val="AOP_Warranty15"/>
      <sheetName val="AOP_Quarterly_Key_Ind15"/>
      <sheetName val="AOP_SBU_SBE_Totals_15"/>
      <sheetName val="AOP_SBU_SBE_Totals-215"/>
      <sheetName val="AOP_SBE_Trends15"/>
      <sheetName val="AOP_SBE_ROI_Leaders15"/>
      <sheetName val="AOP_Headcount15"/>
      <sheetName val="AOP_R&amp;O_15"/>
      <sheetName val="Strategy_List_-5_Yr14"/>
      <sheetName val="Pulse_Summary13"/>
      <sheetName val="Raw_Data13"/>
      <sheetName val="LOB_Charts13"/>
      <sheetName val="Client_Aje13"/>
      <sheetName val="Control_Template13"/>
      <sheetName val="Cover_10232400011"/>
      <sheetName val="AOP_Templates_200114"/>
      <sheetName val="TTL_GAperDEPT11"/>
      <sheetName val="BK_Dump10"/>
      <sheetName val="GP_(COGS)_Load10"/>
      <sheetName val="Cover_Sheet15"/>
      <sheetName val="A_£15"/>
      <sheetName val="Title_Page13"/>
      <sheetName val="Date_driver11"/>
      <sheetName val="LOB_-_Application5"/>
      <sheetName val="d-safe_DELUXE1"/>
      <sheetName val="AOP_Summary-116"/>
      <sheetName val="AOP_Summary-216"/>
      <sheetName val="AOP_P&amp;L16"/>
      <sheetName val="AOP_Sales_Growth16"/>
      <sheetName val="AOP_Sales_Bridge_(FY)16"/>
      <sheetName val="AOP_Op_Inc__Bridge_(FY)16"/>
      <sheetName val="AOP_Inc__Stmt16"/>
      <sheetName val="AOP_NI_Bridge_(FY)16"/>
      <sheetName val="AOP_FCF_16"/>
      <sheetName val="AOP_CAPEX16"/>
      <sheetName val="AOP_CAPEX_Detail16"/>
      <sheetName val="AOP_Cash_Conversion16"/>
      <sheetName val="AOP_Cash_Flow_Bridge_(FY)_16"/>
      <sheetName val="AOP_CWC16"/>
      <sheetName val="AOP_CWC-216"/>
      <sheetName val="AOP_Receivables16"/>
      <sheetName val="AOP_Inventory_16"/>
      <sheetName val="AOP_Trade_Payables16"/>
      <sheetName val="AOP_Avg__Inv_16"/>
      <sheetName val="AOP_ROI16"/>
      <sheetName val="AOP_Warranty16"/>
      <sheetName val="AOP_Quarterly_Key_Ind16"/>
      <sheetName val="AOP_SBU_SBE_Totals_16"/>
      <sheetName val="AOP_SBU_SBE_Totals-216"/>
      <sheetName val="AOP_SBE_Trends16"/>
      <sheetName val="AOP_SBE_ROI_Leaders16"/>
      <sheetName val="AOP_Headcount16"/>
      <sheetName val="AOP_R&amp;O_16"/>
      <sheetName val="Strategy_List_-5_Yr15"/>
      <sheetName val="Pulse_Summary14"/>
      <sheetName val="Raw_Data14"/>
      <sheetName val="LOB_Charts14"/>
      <sheetName val="Client_Aje14"/>
      <sheetName val="Control_Template14"/>
      <sheetName val="Cover_10232400012"/>
      <sheetName val="AOP_Templates_200115"/>
      <sheetName val="TTL_GAperDEPT12"/>
      <sheetName val="BK_Dump11"/>
      <sheetName val="GP_(COGS)_Load11"/>
      <sheetName val="Cover_Sheet16"/>
      <sheetName val="A_£16"/>
      <sheetName val="Title_Page14"/>
      <sheetName val="Date_driver12"/>
      <sheetName val="LOB_-_Application6"/>
      <sheetName val="d-safe_DELUXE2"/>
      <sheetName val="AOP_Summary-117"/>
      <sheetName val="AOP_Summary-217"/>
      <sheetName val="AOP_P&amp;L17"/>
      <sheetName val="AOP_Sales_Growth17"/>
      <sheetName val="AOP_Sales_Bridge_(FY)17"/>
      <sheetName val="AOP_Op_Inc__Bridge_(FY)17"/>
      <sheetName val="AOP_Inc__Stmt17"/>
      <sheetName val="AOP_NI_Bridge_(FY)17"/>
      <sheetName val="AOP_FCF_17"/>
      <sheetName val="AOP_CAPEX17"/>
      <sheetName val="AOP_CAPEX_Detail17"/>
      <sheetName val="AOP_Cash_Conversion17"/>
      <sheetName val="AOP_Cash_Flow_Bridge_(FY)_17"/>
      <sheetName val="AOP_CWC17"/>
      <sheetName val="AOP_CWC-217"/>
      <sheetName val="AOP_Receivables17"/>
      <sheetName val="AOP_Inventory_17"/>
      <sheetName val="AOP_Trade_Payables17"/>
      <sheetName val="AOP_Avg__Inv_17"/>
      <sheetName val="AOP_ROI17"/>
      <sheetName val="AOP_Warranty17"/>
      <sheetName val="AOP_Quarterly_Key_Ind17"/>
      <sheetName val="AOP_SBU_SBE_Totals_17"/>
      <sheetName val="AOP_SBU_SBE_Totals-217"/>
      <sheetName val="AOP_SBE_Trends17"/>
      <sheetName val="AOP_SBE_ROI_Leaders17"/>
      <sheetName val="AOP_Headcount17"/>
      <sheetName val="AOP_R&amp;O_17"/>
      <sheetName val="Strategy_List_-5_Yr16"/>
      <sheetName val="Pulse_Summary15"/>
      <sheetName val="Raw_Data15"/>
      <sheetName val="LOB_Charts15"/>
      <sheetName val="Client_Aje15"/>
      <sheetName val="Control_Template15"/>
      <sheetName val="Cover_10232400013"/>
      <sheetName val="AOP_Templates_200116"/>
      <sheetName val="TTL_GAperDEPT13"/>
      <sheetName val="BK_Dump12"/>
      <sheetName val="GP_(COGS)_Load12"/>
      <sheetName val="Cover_Sheet17"/>
      <sheetName val="A_£17"/>
      <sheetName val="Title_Page15"/>
      <sheetName val="Date_driver13"/>
      <sheetName val="LOB_-_Application7"/>
      <sheetName val="d-safe_DELUXE3"/>
      <sheetName val="Tables"/>
      <sheetName val="LUC-CAL"/>
      <sheetName val="Customize Your Loan Manager"/>
      <sheetName val="Sheet2"/>
      <sheetName val="A_ENGAGER"/>
      <sheetName val="G_GİD_KAR"/>
      <sheetName val="корпус_1_2выписка"/>
      <sheetName val="_выписка_1_1"/>
      <sheetName val="корпус_1_3выписка"/>
      <sheetName val="корпус_1_3выписка__2_"/>
      <sheetName val="Measured Works"/>
      <sheetName val="keşİf-toplam"/>
      <sheetName val="Data Lists"/>
      <sheetName val="대비표"/>
      <sheetName val="OUTPUT_Osp"/>
      <sheetName val="Chart"/>
      <sheetName val="1"/>
      <sheetName val="16"/>
      <sheetName val="50"/>
      <sheetName val="AOP_Summary-118"/>
      <sheetName val="AOP_Summary-218"/>
      <sheetName val="AOP_P&amp;L18"/>
      <sheetName val="AOP_Sales_Growth18"/>
      <sheetName val="AOP_Sales_Bridge_(FY)18"/>
      <sheetName val="AOP_Op_Inc__Bridge_(FY)18"/>
      <sheetName val="AOP_Inc__Stmt18"/>
      <sheetName val="AOP_NI_Bridge_(FY)18"/>
      <sheetName val="AOP_FCF_18"/>
      <sheetName val="AOP_CAPEX18"/>
      <sheetName val="AOP_CAPEX_Detail18"/>
      <sheetName val="AOP_Cash_Conversion18"/>
      <sheetName val="AOP_Cash_Flow_Bridge_(FY)_18"/>
      <sheetName val="AOP_CWC18"/>
      <sheetName val="AOP_CWC-218"/>
      <sheetName val="AOP_Receivables18"/>
      <sheetName val="AOP_Inventory_18"/>
      <sheetName val="AOP_Trade_Payables18"/>
      <sheetName val="AOP_Avg__Inv_18"/>
      <sheetName val="AOP_ROI18"/>
      <sheetName val="AOP_Warranty18"/>
      <sheetName val="AOP_Quarterly_Key_Ind18"/>
      <sheetName val="AOP_SBU_SBE_Totals_18"/>
      <sheetName val="AOP_SBU_SBE_Totals-218"/>
      <sheetName val="AOP_SBE_Trends18"/>
      <sheetName val="AOP_SBE_ROI_Leaders18"/>
      <sheetName val="AOP_Headcount18"/>
      <sheetName val="AOP_R&amp;O_18"/>
      <sheetName val="Strategy_List_-5_Yr17"/>
      <sheetName val="Pulse_Summary16"/>
      <sheetName val="Raw_Data16"/>
      <sheetName val="LOB_Charts16"/>
      <sheetName val="Client_Aje16"/>
      <sheetName val="Control_Template16"/>
      <sheetName val="Cover_10232400014"/>
      <sheetName val="AOP_Templates_200117"/>
      <sheetName val="TTL_GAperDEPT14"/>
      <sheetName val="BK_Dump13"/>
      <sheetName val="GP_(COGS)_Load13"/>
      <sheetName val="Cover_Sheet18"/>
      <sheetName val="A_£18"/>
      <sheetName val="Title_Page16"/>
      <sheetName val="Date_driver14"/>
      <sheetName val="LOB_-_Application8"/>
      <sheetName val="d-safe_DELUXE4"/>
      <sheetName val="Sipoc Form Guide"/>
      <sheetName val="APAC"/>
      <sheetName val="Loadable members"/>
      <sheetName val="LISTS"/>
      <sheetName val="Reference Sheet"/>
      <sheetName val="Total"/>
      <sheetName val="drop down"/>
      <sheetName val="Metadata "/>
      <sheetName val="Ref"/>
      <sheetName val="Segment Fcst Acc Trend"/>
      <sheetName val="Sheet3"/>
      <sheetName val="Country Mapping NEW"/>
      <sheetName val="Lookups"/>
      <sheetName val="DataValidation"/>
      <sheetName val="Definitions,Validation &amp; xrefs"/>
      <sheetName val="Product type to GBE"/>
      <sheetName val="PIVOT"/>
      <sheetName val="669"/>
      <sheetName val="Sld 5-LOB Details"/>
      <sheetName val="Validation"/>
      <sheetName val="Loadable_members"/>
      <sheetName val="Lexic"/>
      <sheetName val="PROCESS EMEA"/>
      <sheetName val="List"/>
      <sheetName val="Reference_Sheet"/>
      <sheetName val="Metadata_"/>
      <sheetName val="Sld_5-LOB_Details"/>
      <sheetName val="drop_down"/>
      <sheetName val="Sipoc_Form_Guide"/>
      <sheetName val="PROCESS ENA"/>
      <sheetName val="Repositioning"/>
      <sheetName val="Actual"/>
      <sheetName val="source_ISC HOURS presentation"/>
      <sheetName val="Support"/>
      <sheetName val="1_Support"/>
      <sheetName val="DropDown"/>
      <sheetName val="Control Sheet"/>
      <sheetName val="OHS"/>
      <sheetName val="Loadable_members1"/>
      <sheetName val="Reference_Sheet1"/>
      <sheetName val="drop_down1"/>
      <sheetName val="Metadata_1"/>
      <sheetName val="Sipoc_Form_Guide1"/>
      <sheetName val="Segment_Fcst_Acc_Trend"/>
      <sheetName val="Country_Mapping_NEW"/>
      <sheetName val="Definitions,Validation_&amp;_xrefs"/>
      <sheetName val="Product_type_to_GBE"/>
      <sheetName val="Master"/>
      <sheetName val="APAC by Region"/>
      <sheetName val="ToDo OTC"/>
      <sheetName val="Trend"/>
      <sheetName val="Sld_5-LOB_Details1"/>
      <sheetName val="PROCESS_EMEA"/>
      <sheetName val="PROCESS_ENA"/>
      <sheetName val="Loadable_members2"/>
      <sheetName val="Reference_Sheet2"/>
      <sheetName val="drop_down2"/>
      <sheetName val="Metadata_2"/>
      <sheetName val="Sld_5-LOB_Details2"/>
      <sheetName val="PROCESS_EMEA1"/>
      <sheetName val="Sipoc_Form_Guide2"/>
      <sheetName val="PROCESS_ENA1"/>
      <sheetName val="Segment_Fcst_Acc_Trend1"/>
      <sheetName val="Country_Mapping_NEW1"/>
      <sheetName val="Definitions,Validation_&amp;_xrefs1"/>
      <sheetName val="Product_type_to_GBE1"/>
      <sheetName val="Input Validation Tab"/>
      <sheetName val="Drop Down Validation"/>
      <sheetName val="ToDo_OTC"/>
      <sheetName val="Cost"/>
      <sheetName val="Tax Return Reconciliation"/>
      <sheetName val="CAQPL"/>
      <sheetName val="Sipoc_Form_Guide3"/>
      <sheetName val="Loadable_members3"/>
      <sheetName val="Reference_Sheet3"/>
      <sheetName val="drop_down3"/>
      <sheetName val="Metadata_3"/>
      <sheetName val="Segment_Fcst_Acc_Trend2"/>
      <sheetName val="Country_Mapping_NEW2"/>
      <sheetName val="Definitions,Validation_&amp;_xrefs2"/>
      <sheetName val="Product_type_to_GBE2"/>
      <sheetName val="Control_Sheet"/>
      <sheetName val="AOP_Summary-119"/>
      <sheetName val="AOP_Summary-219"/>
      <sheetName val="AOP_P&amp;L19"/>
      <sheetName val="AOP_Sales_Growth19"/>
      <sheetName val="AOP_Sales_Bridge_(FY)19"/>
      <sheetName val="AOP_Op_Inc__Bridge_(FY)19"/>
      <sheetName val="AOP_Inc__Stmt19"/>
      <sheetName val="AOP_NI_Bridge_(FY)19"/>
      <sheetName val="AOP_FCF_19"/>
      <sheetName val="AOP_CAPEX19"/>
      <sheetName val="AOP_CAPEX_Detail19"/>
      <sheetName val="AOP_Cash_Conversion19"/>
      <sheetName val="AOP_Cash_Flow_Bridge_(FY)_19"/>
      <sheetName val="AOP_CWC19"/>
      <sheetName val="AOP_CWC-219"/>
      <sheetName val="AOP_Receivables19"/>
      <sheetName val="AOP_Inventory_19"/>
      <sheetName val="AOP_Trade_Payables19"/>
      <sheetName val="AOP_Avg__Inv_19"/>
      <sheetName val="AOP_ROI19"/>
      <sheetName val="AOP_Warranty19"/>
      <sheetName val="AOP_Quarterly_Key_Ind19"/>
      <sheetName val="AOP_SBU_SBE_Totals_19"/>
      <sheetName val="AOP_SBU_SBE_Totals-219"/>
      <sheetName val="AOP_SBE_Trends19"/>
      <sheetName val="AOP_SBE_ROI_Leaders19"/>
      <sheetName val="AOP_Headcount19"/>
      <sheetName val="AOP_R&amp;O_19"/>
      <sheetName val="Strategy_List_-5_Yr18"/>
      <sheetName val="Pulse_Summary17"/>
      <sheetName val="Raw_Data17"/>
      <sheetName val="LOB_Charts17"/>
      <sheetName val="Client_Aje17"/>
      <sheetName val="Control_Template17"/>
      <sheetName val="Cover_10232400015"/>
      <sheetName val="AOP_Templates_200118"/>
      <sheetName val="TTL_GAperDEPT15"/>
      <sheetName val="BK_Dump14"/>
      <sheetName val="GP_(COGS)_Load14"/>
      <sheetName val="Cover_Sheet19"/>
      <sheetName val="A_£19"/>
      <sheetName val="Title_Page17"/>
      <sheetName val="Date_driver15"/>
      <sheetName val="LOB_-_Application9"/>
      <sheetName val="d-safe_DELUXE5"/>
      <sheetName val="Finansal_tamamlanma_Eğrisi1"/>
      <sheetName val="REBAR_PERCENTAGE1"/>
      <sheetName val="Analiz_21"/>
      <sheetName val="354-357"/>
      <sheetName val="389a-389"/>
      <sheetName val="391b-391"/>
      <sheetName val="411-417"/>
      <sheetName val="358-360"/>
      <sheetName val="359-362"/>
      <sheetName val="363-364"/>
      <sheetName val="365-366"/>
      <sheetName val="349-353"/>
      <sheetName val="385b-385"/>
      <sheetName val="387a-387"/>
      <sheetName val="SPT vs PHI"/>
      <sheetName val="Form 6"/>
      <sheetName val="office"/>
      <sheetName val="Lab"/>
      <sheetName val="Material&amp;equipment"/>
      <sheetName val="payments"/>
      <sheetName val="drum"/>
      <sheetName val="A_x0000__x0000__P&amp;L"/>
      <sheetName val="A_x0000__x0000__P&amp;L1"/>
      <sheetName val="icmal  (2)"/>
      <sheetName val="Föy-Hesap"/>
      <sheetName val="İptal"/>
      <sheetName val="sch"/>
      <sheetName val="assumptions"/>
      <sheetName val="13-işgücü.histogram'03"/>
      <sheetName val="нвф"/>
      <sheetName val="indirect cost"/>
      <sheetName val="NPV"/>
      <sheetName val="корпус 1_3"/>
      <sheetName val="2 Div 14 "/>
      <sheetName val="산근"/>
      <sheetName val="SUBMITTALS&amp;APPROVALS"/>
      <sheetName val="Amricas Direct"/>
      <sheetName val="노임단가"/>
      <sheetName val="ITEM LIST Cover"/>
      <sheetName val="РИП"/>
      <sheetName val="ACT"/>
      <sheetName val="Kurlar"/>
      <sheetName val="не печатать"/>
      <sheetName val="baca_emir"/>
      <sheetName val="ОСВ"/>
      <sheetName val="Gunluk Gerceklesme"/>
      <sheetName val="Master Plan"/>
      <sheetName val="Представители"/>
      <sheetName val="ISTDUV_KUR"/>
      <sheetName val="BRIM_ICMAL"/>
      <sheetName val="TELBAĞ_KUR"/>
      <sheetName val="yoca_kur"/>
      <sheetName val="TESKAN_KUR"/>
      <sheetName val="ISITES_KUR"/>
      <sheetName val="YOLOT_KUR"/>
      <sheetName val="31 EKİM 2006 PROJEKSİYON"/>
      <sheetName val="detailed breakdown cl"/>
      <sheetName val="cus_HK1033"/>
      <sheetName val="planning sheet"/>
    </sheetNames>
    <sheetDataSet>
      <sheetData sheetId="0" refreshError="1"/>
      <sheetData sheetId="1" refreshError="1"/>
      <sheetData sheetId="2" refreshError="1"/>
      <sheetData sheetId="3" refreshError="1"/>
      <sheetData sheetId="4" refreshError="1"/>
      <sheetData sheetId="5" refreshError="1">
        <row r="2">
          <cell r="A2" t="str">
            <v>Category:</v>
          </cell>
        </row>
        <row r="3">
          <cell r="A3" t="str">
            <v>Period:</v>
          </cell>
        </row>
        <row r="4">
          <cell r="A4" t="str">
            <v>Frequency:</v>
          </cell>
        </row>
        <row r="5">
          <cell r="A5" t="str">
            <v>Application:</v>
          </cell>
        </row>
        <row r="6">
          <cell r="A6" t="str">
            <v>Account</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2">
          <cell r="A2" t="str">
            <v>Category:</v>
          </cell>
        </row>
      </sheetData>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ow r="2">
          <cell r="A2" t="str">
            <v>Category:</v>
          </cell>
        </row>
      </sheetData>
      <sheetData sheetId="205">
        <row r="2">
          <cell r="A2" t="str">
            <v>Category:</v>
          </cell>
        </row>
      </sheetData>
      <sheetData sheetId="206">
        <row r="2">
          <cell r="A2">
            <v>0</v>
          </cell>
        </row>
      </sheetData>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2">
          <cell r="A2" t="str">
            <v>Category:</v>
          </cell>
        </row>
      </sheetData>
      <sheetData sheetId="223">
        <row r="2">
          <cell r="A2" t="str">
            <v>Category:</v>
          </cell>
        </row>
      </sheetData>
      <sheetData sheetId="224" refreshError="1"/>
      <sheetData sheetId="225" refreshError="1"/>
      <sheetData sheetId="226" refreshError="1"/>
      <sheetData sheetId="227" refreshError="1"/>
      <sheetData sheetId="228">
        <row r="2">
          <cell r="A2" t="str">
            <v>Category:</v>
          </cell>
        </row>
      </sheetData>
      <sheetData sheetId="229">
        <row r="2">
          <cell r="A2" t="str">
            <v>Category:</v>
          </cell>
        </row>
      </sheetData>
      <sheetData sheetId="230">
        <row r="2">
          <cell r="A2" t="str">
            <v>Category:</v>
          </cell>
        </row>
      </sheetData>
      <sheetData sheetId="231">
        <row r="2">
          <cell r="A2" t="str">
            <v>Category:</v>
          </cell>
        </row>
      </sheetData>
      <sheetData sheetId="232">
        <row r="2">
          <cell r="A2" t="str">
            <v>Category:</v>
          </cell>
        </row>
      </sheetData>
      <sheetData sheetId="233">
        <row r="2">
          <cell r="A2" t="str">
            <v>Category:</v>
          </cell>
        </row>
      </sheetData>
      <sheetData sheetId="234">
        <row r="2">
          <cell r="A2" t="str">
            <v>Category:</v>
          </cell>
        </row>
      </sheetData>
      <sheetData sheetId="235">
        <row r="2">
          <cell r="A2" t="str">
            <v>Category:</v>
          </cell>
        </row>
      </sheetData>
      <sheetData sheetId="236">
        <row r="2">
          <cell r="A2" t="str">
            <v>Category:</v>
          </cell>
        </row>
      </sheetData>
      <sheetData sheetId="237">
        <row r="2">
          <cell r="A2" t="str">
            <v>Category:</v>
          </cell>
        </row>
      </sheetData>
      <sheetData sheetId="238">
        <row r="2">
          <cell r="A2" t="str">
            <v>Category:</v>
          </cell>
        </row>
      </sheetData>
      <sheetData sheetId="239">
        <row r="2">
          <cell r="A2" t="str">
            <v>Category:</v>
          </cell>
        </row>
      </sheetData>
      <sheetData sheetId="240">
        <row r="2">
          <cell r="A2" t="str">
            <v>Category:</v>
          </cell>
        </row>
      </sheetData>
      <sheetData sheetId="241">
        <row r="2">
          <cell r="A2" t="str">
            <v>Category:</v>
          </cell>
        </row>
      </sheetData>
      <sheetData sheetId="242">
        <row r="2">
          <cell r="A2" t="str">
            <v>Category:</v>
          </cell>
        </row>
      </sheetData>
      <sheetData sheetId="243">
        <row r="2">
          <cell r="A2" t="str">
            <v>Category:</v>
          </cell>
        </row>
      </sheetData>
      <sheetData sheetId="244">
        <row r="2">
          <cell r="A2" t="str">
            <v>Category:</v>
          </cell>
        </row>
      </sheetData>
      <sheetData sheetId="245">
        <row r="2">
          <cell r="A2" t="str">
            <v>Category:</v>
          </cell>
        </row>
      </sheetData>
      <sheetData sheetId="246">
        <row r="2">
          <cell r="A2" t="str">
            <v>Category:</v>
          </cell>
        </row>
      </sheetData>
      <sheetData sheetId="247">
        <row r="2">
          <cell r="A2" t="str">
            <v>Category:</v>
          </cell>
        </row>
      </sheetData>
      <sheetData sheetId="248">
        <row r="2">
          <cell r="A2" t="str">
            <v>Category:</v>
          </cell>
        </row>
      </sheetData>
      <sheetData sheetId="249">
        <row r="2">
          <cell r="A2" t="str">
            <v>Category:</v>
          </cell>
        </row>
      </sheetData>
      <sheetData sheetId="250">
        <row r="2">
          <cell r="A2" t="str">
            <v>Category:</v>
          </cell>
        </row>
      </sheetData>
      <sheetData sheetId="251">
        <row r="2">
          <cell r="A2" t="str">
            <v>Category:</v>
          </cell>
        </row>
      </sheetData>
      <sheetData sheetId="252">
        <row r="2">
          <cell r="A2" t="str">
            <v>Category:</v>
          </cell>
        </row>
      </sheetData>
      <sheetData sheetId="253">
        <row r="2">
          <cell r="A2" t="str">
            <v>Category:</v>
          </cell>
        </row>
      </sheetData>
      <sheetData sheetId="254">
        <row r="2">
          <cell r="A2" t="str">
            <v>Category:</v>
          </cell>
        </row>
      </sheetData>
      <sheetData sheetId="255">
        <row r="2">
          <cell r="A2" t="str">
            <v>Category:</v>
          </cell>
        </row>
      </sheetData>
      <sheetData sheetId="256">
        <row r="2">
          <cell r="A2" t="str">
            <v>Category:</v>
          </cell>
        </row>
      </sheetData>
      <sheetData sheetId="257">
        <row r="2">
          <cell r="A2" t="str">
            <v>Category:</v>
          </cell>
        </row>
      </sheetData>
      <sheetData sheetId="258">
        <row r="2">
          <cell r="A2" t="str">
            <v>Category:</v>
          </cell>
        </row>
      </sheetData>
      <sheetData sheetId="259">
        <row r="2">
          <cell r="A2" t="str">
            <v>Category:</v>
          </cell>
        </row>
      </sheetData>
      <sheetData sheetId="260">
        <row r="2">
          <cell r="A2" t="str">
            <v>Category:</v>
          </cell>
        </row>
      </sheetData>
      <sheetData sheetId="261">
        <row r="2">
          <cell r="A2" t="str">
            <v>Category:</v>
          </cell>
        </row>
      </sheetData>
      <sheetData sheetId="262">
        <row r="2">
          <cell r="A2" t="str">
            <v>Category:</v>
          </cell>
        </row>
      </sheetData>
      <sheetData sheetId="263">
        <row r="2">
          <cell r="A2" t="str">
            <v>Category:</v>
          </cell>
        </row>
      </sheetData>
      <sheetData sheetId="264">
        <row r="2">
          <cell r="A2" t="str">
            <v>Category:</v>
          </cell>
        </row>
      </sheetData>
      <sheetData sheetId="265">
        <row r="2">
          <cell r="A2" t="str">
            <v>Category:</v>
          </cell>
        </row>
      </sheetData>
      <sheetData sheetId="266">
        <row r="2">
          <cell r="A2" t="str">
            <v>Category:</v>
          </cell>
        </row>
      </sheetData>
      <sheetData sheetId="267">
        <row r="2">
          <cell r="A2" t="str">
            <v>Category:</v>
          </cell>
        </row>
      </sheetData>
      <sheetData sheetId="268">
        <row r="2">
          <cell r="A2" t="str">
            <v>Category:</v>
          </cell>
        </row>
      </sheetData>
      <sheetData sheetId="269">
        <row r="2">
          <cell r="A2" t="str">
            <v>Category:</v>
          </cell>
        </row>
      </sheetData>
      <sheetData sheetId="270">
        <row r="2">
          <cell r="A2" t="str">
            <v>Category:</v>
          </cell>
        </row>
      </sheetData>
      <sheetData sheetId="271">
        <row r="2">
          <cell r="A2" t="str">
            <v>Category:</v>
          </cell>
        </row>
      </sheetData>
      <sheetData sheetId="272">
        <row r="2">
          <cell r="A2" t="str">
            <v>Category:</v>
          </cell>
        </row>
      </sheetData>
      <sheetData sheetId="273">
        <row r="2">
          <cell r="A2" t="str">
            <v>Category:</v>
          </cell>
        </row>
      </sheetData>
      <sheetData sheetId="274">
        <row r="2">
          <cell r="A2" t="str">
            <v>Category:</v>
          </cell>
        </row>
      </sheetData>
      <sheetData sheetId="275">
        <row r="2">
          <cell r="A2" t="str">
            <v>Category:</v>
          </cell>
        </row>
      </sheetData>
      <sheetData sheetId="276">
        <row r="2">
          <cell r="A2" t="str">
            <v>Category:</v>
          </cell>
        </row>
      </sheetData>
      <sheetData sheetId="277">
        <row r="2">
          <cell r="A2" t="str">
            <v>Category:</v>
          </cell>
        </row>
      </sheetData>
      <sheetData sheetId="278">
        <row r="2">
          <cell r="A2" t="str">
            <v>Category:</v>
          </cell>
        </row>
      </sheetData>
      <sheetData sheetId="279">
        <row r="2">
          <cell r="A2" t="str">
            <v>Category:</v>
          </cell>
        </row>
      </sheetData>
      <sheetData sheetId="280">
        <row r="2">
          <cell r="A2" t="str">
            <v>Category:</v>
          </cell>
        </row>
      </sheetData>
      <sheetData sheetId="281">
        <row r="2">
          <cell r="A2" t="str">
            <v>Category:</v>
          </cell>
        </row>
      </sheetData>
      <sheetData sheetId="282">
        <row r="2">
          <cell r="A2" t="str">
            <v>Category:</v>
          </cell>
        </row>
      </sheetData>
      <sheetData sheetId="283">
        <row r="2">
          <cell r="A2" t="str">
            <v>Category:</v>
          </cell>
        </row>
      </sheetData>
      <sheetData sheetId="284">
        <row r="2">
          <cell r="A2" t="str">
            <v>Category:</v>
          </cell>
        </row>
      </sheetData>
      <sheetData sheetId="285">
        <row r="2">
          <cell r="A2" t="str">
            <v>Category:</v>
          </cell>
        </row>
      </sheetData>
      <sheetData sheetId="286">
        <row r="2">
          <cell r="A2" t="str">
            <v>Category:</v>
          </cell>
        </row>
      </sheetData>
      <sheetData sheetId="287">
        <row r="2">
          <cell r="A2" t="str">
            <v>Category:</v>
          </cell>
        </row>
      </sheetData>
      <sheetData sheetId="288">
        <row r="2">
          <cell r="A2" t="str">
            <v>Category:</v>
          </cell>
        </row>
      </sheetData>
      <sheetData sheetId="289">
        <row r="2">
          <cell r="A2" t="str">
            <v>Category:</v>
          </cell>
        </row>
      </sheetData>
      <sheetData sheetId="290">
        <row r="2">
          <cell r="A2" t="str">
            <v>Category:</v>
          </cell>
        </row>
      </sheetData>
      <sheetData sheetId="291">
        <row r="2">
          <cell r="A2" t="str">
            <v>Category:</v>
          </cell>
        </row>
      </sheetData>
      <sheetData sheetId="292">
        <row r="2">
          <cell r="A2" t="str">
            <v>Category:</v>
          </cell>
        </row>
      </sheetData>
      <sheetData sheetId="293">
        <row r="2">
          <cell r="A2" t="str">
            <v>Category:</v>
          </cell>
        </row>
      </sheetData>
      <sheetData sheetId="294">
        <row r="2">
          <cell r="A2" t="str">
            <v>Category:</v>
          </cell>
        </row>
      </sheetData>
      <sheetData sheetId="295">
        <row r="2">
          <cell r="A2" t="str">
            <v>Category:</v>
          </cell>
        </row>
      </sheetData>
      <sheetData sheetId="296" refreshError="1"/>
      <sheetData sheetId="297" refreshError="1"/>
      <sheetData sheetId="298" refreshError="1"/>
      <sheetData sheetId="299">
        <row r="2">
          <cell r="A2" t="str">
            <v>Category:</v>
          </cell>
        </row>
      </sheetData>
      <sheetData sheetId="300" refreshError="1"/>
      <sheetData sheetId="301" refreshError="1"/>
      <sheetData sheetId="302" refreshError="1"/>
      <sheetData sheetId="303" refreshError="1"/>
      <sheetData sheetId="304">
        <row r="2">
          <cell r="A2" t="str">
            <v>Category:</v>
          </cell>
        </row>
      </sheetData>
      <sheetData sheetId="305">
        <row r="2">
          <cell r="A2" t="str">
            <v>Category:</v>
          </cell>
        </row>
      </sheetData>
      <sheetData sheetId="306">
        <row r="2">
          <cell r="A2" t="str">
            <v>Category:</v>
          </cell>
        </row>
      </sheetData>
      <sheetData sheetId="307">
        <row r="2">
          <cell r="A2" t="str">
            <v>Category:</v>
          </cell>
        </row>
      </sheetData>
      <sheetData sheetId="308">
        <row r="2">
          <cell r="A2" t="str">
            <v>Category:</v>
          </cell>
        </row>
      </sheetData>
      <sheetData sheetId="309" refreshError="1"/>
      <sheetData sheetId="310" refreshError="1"/>
      <sheetData sheetId="311">
        <row r="2">
          <cell r="A2" t="str">
            <v>Category:</v>
          </cell>
        </row>
      </sheetData>
      <sheetData sheetId="312">
        <row r="2">
          <cell r="A2" t="str">
            <v>Category:</v>
          </cell>
        </row>
      </sheetData>
      <sheetData sheetId="313">
        <row r="2">
          <cell r="A2" t="str">
            <v>Category:</v>
          </cell>
        </row>
      </sheetData>
      <sheetData sheetId="314">
        <row r="2">
          <cell r="A2" t="str">
            <v>Category:</v>
          </cell>
        </row>
      </sheetData>
      <sheetData sheetId="315">
        <row r="2">
          <cell r="A2" t="str">
            <v>Category:</v>
          </cell>
        </row>
      </sheetData>
      <sheetData sheetId="316">
        <row r="2">
          <cell r="A2" t="str">
            <v>Category:</v>
          </cell>
        </row>
      </sheetData>
      <sheetData sheetId="317">
        <row r="2">
          <cell r="A2" t="str">
            <v>Category:</v>
          </cell>
        </row>
      </sheetData>
      <sheetData sheetId="318">
        <row r="2">
          <cell r="A2" t="str">
            <v>Category:</v>
          </cell>
        </row>
      </sheetData>
      <sheetData sheetId="319">
        <row r="2">
          <cell r="A2" t="str">
            <v>Category:</v>
          </cell>
        </row>
      </sheetData>
      <sheetData sheetId="320">
        <row r="2">
          <cell r="A2" t="str">
            <v>Category:</v>
          </cell>
        </row>
      </sheetData>
      <sheetData sheetId="321">
        <row r="2">
          <cell r="A2" t="str">
            <v>Category:</v>
          </cell>
        </row>
      </sheetData>
      <sheetData sheetId="322">
        <row r="2">
          <cell r="A2" t="str">
            <v>Category:</v>
          </cell>
        </row>
      </sheetData>
      <sheetData sheetId="323">
        <row r="2">
          <cell r="A2" t="str">
            <v>Category:</v>
          </cell>
        </row>
      </sheetData>
      <sheetData sheetId="324" refreshError="1"/>
      <sheetData sheetId="325">
        <row r="2">
          <cell r="A2" t="str">
            <v>Category:</v>
          </cell>
        </row>
      </sheetData>
      <sheetData sheetId="326">
        <row r="2">
          <cell r="A2" t="str">
            <v>Category:</v>
          </cell>
        </row>
      </sheetData>
      <sheetData sheetId="327">
        <row r="2">
          <cell r="A2" t="str">
            <v>Category:</v>
          </cell>
        </row>
      </sheetData>
      <sheetData sheetId="328">
        <row r="2">
          <cell r="A2" t="str">
            <v>Category:</v>
          </cell>
        </row>
      </sheetData>
      <sheetData sheetId="329">
        <row r="2">
          <cell r="A2" t="str">
            <v>Category:</v>
          </cell>
        </row>
      </sheetData>
      <sheetData sheetId="330">
        <row r="2">
          <cell r="A2" t="str">
            <v>Category:</v>
          </cell>
        </row>
      </sheetData>
      <sheetData sheetId="331">
        <row r="2">
          <cell r="A2" t="str">
            <v>Category:</v>
          </cell>
        </row>
      </sheetData>
      <sheetData sheetId="332">
        <row r="2">
          <cell r="A2" t="str">
            <v>Category:</v>
          </cell>
        </row>
      </sheetData>
      <sheetData sheetId="333">
        <row r="2">
          <cell r="A2" t="str">
            <v>Category:</v>
          </cell>
        </row>
      </sheetData>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ow r="2">
          <cell r="A2" t="str">
            <v>Category:</v>
          </cell>
        </row>
      </sheetData>
      <sheetData sheetId="363">
        <row r="2">
          <cell r="A2" t="str">
            <v>Category:</v>
          </cell>
        </row>
      </sheetData>
      <sheetData sheetId="364">
        <row r="2">
          <cell r="A2" t="str">
            <v>Category:</v>
          </cell>
        </row>
      </sheetData>
      <sheetData sheetId="365">
        <row r="2">
          <cell r="A2" t="str">
            <v>Category:</v>
          </cell>
        </row>
      </sheetData>
      <sheetData sheetId="366">
        <row r="2">
          <cell r="A2" t="str">
            <v>Category:</v>
          </cell>
        </row>
      </sheetData>
      <sheetData sheetId="367">
        <row r="2">
          <cell r="A2" t="str">
            <v>Category:</v>
          </cell>
        </row>
      </sheetData>
      <sheetData sheetId="368">
        <row r="2">
          <cell r="A2" t="str">
            <v>Category:</v>
          </cell>
        </row>
      </sheetData>
      <sheetData sheetId="369">
        <row r="2">
          <cell r="A2" t="str">
            <v>Category:</v>
          </cell>
        </row>
      </sheetData>
      <sheetData sheetId="370">
        <row r="2">
          <cell r="A2" t="str">
            <v>Category:</v>
          </cell>
        </row>
      </sheetData>
      <sheetData sheetId="371">
        <row r="2">
          <cell r="A2" t="str">
            <v>Category:</v>
          </cell>
        </row>
      </sheetData>
      <sheetData sheetId="372">
        <row r="2">
          <cell r="A2" t="str">
            <v>Category:</v>
          </cell>
        </row>
      </sheetData>
      <sheetData sheetId="373">
        <row r="2">
          <cell r="A2" t="str">
            <v>Category:</v>
          </cell>
        </row>
      </sheetData>
      <sheetData sheetId="374">
        <row r="2">
          <cell r="A2" t="str">
            <v>Category:</v>
          </cell>
        </row>
      </sheetData>
      <sheetData sheetId="375">
        <row r="2">
          <cell r="A2" t="str">
            <v>Category:</v>
          </cell>
        </row>
      </sheetData>
      <sheetData sheetId="376">
        <row r="2">
          <cell r="A2" t="str">
            <v>Category:</v>
          </cell>
        </row>
      </sheetData>
      <sheetData sheetId="377">
        <row r="2">
          <cell r="A2" t="str">
            <v>Category:</v>
          </cell>
        </row>
      </sheetData>
      <sheetData sheetId="378">
        <row r="2">
          <cell r="A2" t="str">
            <v>Category:</v>
          </cell>
        </row>
      </sheetData>
      <sheetData sheetId="379">
        <row r="2">
          <cell r="A2">
            <v>0</v>
          </cell>
        </row>
      </sheetData>
      <sheetData sheetId="380">
        <row r="2">
          <cell r="A2" t="str">
            <v>Category:</v>
          </cell>
        </row>
      </sheetData>
      <sheetData sheetId="381">
        <row r="2">
          <cell r="A2" t="str">
            <v>Category:</v>
          </cell>
        </row>
      </sheetData>
      <sheetData sheetId="382">
        <row r="2">
          <cell r="A2" t="str">
            <v>Category:</v>
          </cell>
        </row>
      </sheetData>
      <sheetData sheetId="383">
        <row r="2">
          <cell r="A2" t="str">
            <v>Category:</v>
          </cell>
        </row>
      </sheetData>
      <sheetData sheetId="384">
        <row r="2">
          <cell r="A2" t="str">
            <v>Category:</v>
          </cell>
        </row>
      </sheetData>
      <sheetData sheetId="385">
        <row r="2">
          <cell r="A2" t="str">
            <v>Category:</v>
          </cell>
        </row>
      </sheetData>
      <sheetData sheetId="386">
        <row r="2">
          <cell r="A2" t="str">
            <v>Category:</v>
          </cell>
        </row>
      </sheetData>
      <sheetData sheetId="387">
        <row r="2">
          <cell r="A2" t="str">
            <v>Category:</v>
          </cell>
        </row>
      </sheetData>
      <sheetData sheetId="388">
        <row r="2">
          <cell r="A2" t="str">
            <v>Category:</v>
          </cell>
        </row>
      </sheetData>
      <sheetData sheetId="389">
        <row r="2">
          <cell r="A2">
            <v>0</v>
          </cell>
        </row>
      </sheetData>
      <sheetData sheetId="390">
        <row r="2">
          <cell r="A2" t="str">
            <v>Category:</v>
          </cell>
        </row>
      </sheetData>
      <sheetData sheetId="391">
        <row r="2">
          <cell r="A2" t="str">
            <v>Category:</v>
          </cell>
        </row>
      </sheetData>
      <sheetData sheetId="392">
        <row r="2">
          <cell r="A2" t="str">
            <v>Category:</v>
          </cell>
        </row>
      </sheetData>
      <sheetData sheetId="393">
        <row r="2">
          <cell r="A2">
            <v>0</v>
          </cell>
        </row>
      </sheetData>
      <sheetData sheetId="394">
        <row r="2">
          <cell r="A2" t="str">
            <v>Category:</v>
          </cell>
        </row>
      </sheetData>
      <sheetData sheetId="395">
        <row r="2">
          <cell r="A2" t="str">
            <v>Category:</v>
          </cell>
        </row>
      </sheetData>
      <sheetData sheetId="396">
        <row r="2">
          <cell r="A2" t="str">
            <v>Category:</v>
          </cell>
        </row>
      </sheetData>
      <sheetData sheetId="397">
        <row r="2">
          <cell r="A2">
            <v>0</v>
          </cell>
        </row>
      </sheetData>
      <sheetData sheetId="398">
        <row r="2">
          <cell r="A2" t="str">
            <v>Category:</v>
          </cell>
        </row>
      </sheetData>
      <sheetData sheetId="399">
        <row r="2">
          <cell r="A2" t="str">
            <v>Category:</v>
          </cell>
        </row>
      </sheetData>
      <sheetData sheetId="400">
        <row r="2">
          <cell r="A2">
            <v>0</v>
          </cell>
        </row>
      </sheetData>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ow r="2">
          <cell r="A2">
            <v>0</v>
          </cell>
        </row>
      </sheetData>
      <sheetData sheetId="417">
        <row r="2">
          <cell r="A2">
            <v>0</v>
          </cell>
        </row>
      </sheetData>
      <sheetData sheetId="418">
        <row r="2">
          <cell r="A2">
            <v>0</v>
          </cell>
        </row>
      </sheetData>
      <sheetData sheetId="419">
        <row r="2">
          <cell r="A2">
            <v>0</v>
          </cell>
        </row>
      </sheetData>
      <sheetData sheetId="420">
        <row r="2">
          <cell r="A2" t="str">
            <v>Category:</v>
          </cell>
        </row>
      </sheetData>
      <sheetData sheetId="421">
        <row r="2">
          <cell r="A2">
            <v>0</v>
          </cell>
        </row>
      </sheetData>
      <sheetData sheetId="422">
        <row r="2">
          <cell r="A2" t="str">
            <v>Category:</v>
          </cell>
        </row>
      </sheetData>
      <sheetData sheetId="423">
        <row r="2">
          <cell r="A2" t="str">
            <v>Category:</v>
          </cell>
        </row>
      </sheetData>
      <sheetData sheetId="424">
        <row r="2">
          <cell r="A2" t="str">
            <v>Category:</v>
          </cell>
        </row>
      </sheetData>
      <sheetData sheetId="425">
        <row r="2">
          <cell r="A2" t="str">
            <v>Category:</v>
          </cell>
        </row>
      </sheetData>
      <sheetData sheetId="426">
        <row r="2">
          <cell r="A2">
            <v>0</v>
          </cell>
        </row>
      </sheetData>
      <sheetData sheetId="427">
        <row r="2">
          <cell r="A2" t="str">
            <v>Category:</v>
          </cell>
        </row>
      </sheetData>
      <sheetData sheetId="428">
        <row r="2">
          <cell r="A2" t="str">
            <v>Category:</v>
          </cell>
        </row>
      </sheetData>
      <sheetData sheetId="429">
        <row r="2">
          <cell r="A2">
            <v>0</v>
          </cell>
        </row>
      </sheetData>
      <sheetData sheetId="430">
        <row r="2">
          <cell r="A2">
            <v>0</v>
          </cell>
        </row>
      </sheetData>
      <sheetData sheetId="431">
        <row r="2">
          <cell r="A2">
            <v>0</v>
          </cell>
        </row>
      </sheetData>
      <sheetData sheetId="432">
        <row r="2">
          <cell r="A2">
            <v>0</v>
          </cell>
        </row>
      </sheetData>
      <sheetData sheetId="433">
        <row r="2">
          <cell r="A2" t="str">
            <v>Category:</v>
          </cell>
        </row>
      </sheetData>
      <sheetData sheetId="434">
        <row r="2">
          <cell r="A2">
            <v>0</v>
          </cell>
        </row>
      </sheetData>
      <sheetData sheetId="435">
        <row r="2">
          <cell r="A2" t="str">
            <v>Category:</v>
          </cell>
        </row>
      </sheetData>
      <sheetData sheetId="436">
        <row r="2">
          <cell r="A2">
            <v>0</v>
          </cell>
        </row>
      </sheetData>
      <sheetData sheetId="437">
        <row r="2">
          <cell r="A2" t="str">
            <v>Category:</v>
          </cell>
        </row>
      </sheetData>
      <sheetData sheetId="438">
        <row r="2">
          <cell r="A2" t="str">
            <v>Category:</v>
          </cell>
        </row>
      </sheetData>
      <sheetData sheetId="439">
        <row r="2">
          <cell r="A2" t="str">
            <v>Category:</v>
          </cell>
        </row>
      </sheetData>
      <sheetData sheetId="440">
        <row r="2">
          <cell r="A2" t="str">
            <v>Category:</v>
          </cell>
        </row>
      </sheetData>
      <sheetData sheetId="441">
        <row r="2">
          <cell r="A2" t="str">
            <v>Category:</v>
          </cell>
        </row>
      </sheetData>
      <sheetData sheetId="442">
        <row r="2">
          <cell r="A2" t="str">
            <v>Category:</v>
          </cell>
        </row>
      </sheetData>
      <sheetData sheetId="443">
        <row r="2">
          <cell r="A2">
            <v>0</v>
          </cell>
        </row>
      </sheetData>
      <sheetData sheetId="444">
        <row r="2">
          <cell r="A2" t="str">
            <v>Category:</v>
          </cell>
        </row>
      </sheetData>
      <sheetData sheetId="445">
        <row r="2">
          <cell r="A2" t="str">
            <v>Category:</v>
          </cell>
        </row>
      </sheetData>
      <sheetData sheetId="446">
        <row r="2">
          <cell r="A2" t="str">
            <v>Category:</v>
          </cell>
        </row>
      </sheetData>
      <sheetData sheetId="447">
        <row r="2">
          <cell r="A2" t="str">
            <v>Category:</v>
          </cell>
        </row>
      </sheetData>
      <sheetData sheetId="448">
        <row r="2">
          <cell r="A2" t="str">
            <v>Category:</v>
          </cell>
        </row>
      </sheetData>
      <sheetData sheetId="449">
        <row r="2">
          <cell r="A2">
            <v>0</v>
          </cell>
        </row>
      </sheetData>
      <sheetData sheetId="450">
        <row r="2">
          <cell r="A2" t="str">
            <v>Category:</v>
          </cell>
        </row>
      </sheetData>
      <sheetData sheetId="451">
        <row r="2">
          <cell r="A2" t="str">
            <v>Category:</v>
          </cell>
        </row>
      </sheetData>
      <sheetData sheetId="452">
        <row r="2">
          <cell r="A2" t="str">
            <v>Category:</v>
          </cell>
        </row>
      </sheetData>
      <sheetData sheetId="453">
        <row r="2">
          <cell r="A2" t="str">
            <v>Category:</v>
          </cell>
        </row>
      </sheetData>
      <sheetData sheetId="454">
        <row r="2">
          <cell r="A2" t="str">
            <v>Category:</v>
          </cell>
        </row>
      </sheetData>
      <sheetData sheetId="455">
        <row r="2">
          <cell r="A2" t="str">
            <v>Category:</v>
          </cell>
        </row>
      </sheetData>
      <sheetData sheetId="456">
        <row r="2">
          <cell r="A2" t="str">
            <v>Category:</v>
          </cell>
        </row>
      </sheetData>
      <sheetData sheetId="457">
        <row r="2">
          <cell r="A2" t="str">
            <v>Category:</v>
          </cell>
        </row>
      </sheetData>
      <sheetData sheetId="458">
        <row r="2">
          <cell r="A2" t="str">
            <v>Category:</v>
          </cell>
        </row>
      </sheetData>
      <sheetData sheetId="459">
        <row r="2">
          <cell r="A2" t="str">
            <v>Category:</v>
          </cell>
        </row>
      </sheetData>
      <sheetData sheetId="460">
        <row r="2">
          <cell r="A2" t="str">
            <v>Category:</v>
          </cell>
        </row>
      </sheetData>
      <sheetData sheetId="461">
        <row r="2">
          <cell r="A2" t="str">
            <v>Category:</v>
          </cell>
        </row>
      </sheetData>
      <sheetData sheetId="462">
        <row r="2">
          <cell r="A2" t="str">
            <v>Category:</v>
          </cell>
        </row>
      </sheetData>
      <sheetData sheetId="463">
        <row r="2">
          <cell r="A2" t="str">
            <v>Category:</v>
          </cell>
        </row>
      </sheetData>
      <sheetData sheetId="464">
        <row r="2">
          <cell r="A2" t="str">
            <v>Category:</v>
          </cell>
        </row>
      </sheetData>
      <sheetData sheetId="465" refreshError="1"/>
      <sheetData sheetId="466" refreshError="1"/>
      <sheetData sheetId="467" refreshError="1"/>
      <sheetData sheetId="468" refreshError="1"/>
      <sheetData sheetId="469" refreshError="1"/>
      <sheetData sheetId="470" refreshError="1"/>
      <sheetData sheetId="471">
        <row r="2">
          <cell r="A2" t="str">
            <v>Category:</v>
          </cell>
        </row>
      </sheetData>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sheetData sheetId="515" refreshError="1"/>
      <sheetData sheetId="516" refreshError="1"/>
      <sheetData sheetId="517" refreshError="1"/>
      <sheetData sheetId="518" refreshError="1"/>
      <sheetData sheetId="519" refreshError="1"/>
      <sheetData sheetId="520" refreshError="1"/>
      <sheetData sheetId="521">
        <row r="3">
          <cell r="B3" t="str">
            <v>TEKLİFE ESAS NOTLAR</v>
          </cell>
        </row>
      </sheetData>
      <sheetData sheetId="522">
        <row r="3">
          <cell r="B3">
            <v>0</v>
          </cell>
        </row>
      </sheetData>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refreshError="1"/>
      <sheetData sheetId="540"/>
      <sheetData sheetId="541"/>
      <sheetData sheetId="542">
        <row r="6">
          <cell r="B6">
            <v>0</v>
          </cell>
        </row>
      </sheetData>
      <sheetData sheetId="543">
        <row r="6">
          <cell r="B6">
            <v>0</v>
          </cell>
        </row>
      </sheetData>
      <sheetData sheetId="544"/>
      <sheetData sheetId="545"/>
      <sheetData sheetId="546">
        <row r="6">
          <cell r="B6">
            <v>0</v>
          </cell>
        </row>
      </sheetData>
      <sheetData sheetId="547"/>
      <sheetData sheetId="548"/>
      <sheetData sheetId="549"/>
      <sheetData sheetId="550"/>
      <sheetData sheetId="551">
        <row r="2">
          <cell r="A2">
            <v>0</v>
          </cell>
        </row>
      </sheetData>
      <sheetData sheetId="552">
        <row r="2">
          <cell r="A2">
            <v>0</v>
          </cell>
        </row>
      </sheetData>
      <sheetData sheetId="553"/>
      <sheetData sheetId="554"/>
      <sheetData sheetId="555">
        <row r="2">
          <cell r="A2">
            <v>0</v>
          </cell>
        </row>
      </sheetData>
      <sheetData sheetId="556"/>
      <sheetData sheetId="557"/>
      <sheetData sheetId="558"/>
      <sheetData sheetId="559">
        <row r="6">
          <cell r="B6">
            <v>0</v>
          </cell>
        </row>
      </sheetData>
      <sheetData sheetId="560"/>
      <sheetData sheetId="561"/>
      <sheetData sheetId="562"/>
      <sheetData sheetId="563"/>
      <sheetData sheetId="564"/>
      <sheetData sheetId="565"/>
      <sheetData sheetId="566"/>
      <sheetData sheetId="567">
        <row r="2">
          <cell r="A2">
            <v>0</v>
          </cell>
        </row>
      </sheetData>
      <sheetData sheetId="568"/>
      <sheetData sheetId="569">
        <row r="2">
          <cell r="A2" t="str">
            <v>Category:</v>
          </cell>
        </row>
      </sheetData>
      <sheetData sheetId="570"/>
      <sheetData sheetId="571"/>
      <sheetData sheetId="572"/>
      <sheetData sheetId="573"/>
      <sheetData sheetId="574"/>
      <sheetData sheetId="575"/>
      <sheetData sheetId="576"/>
      <sheetData sheetId="577"/>
      <sheetData sheetId="578"/>
      <sheetData sheetId="579"/>
      <sheetData sheetId="580"/>
      <sheetData sheetId="581">
        <row r="2">
          <cell r="A2" t="str">
            <v>Category:</v>
          </cell>
        </row>
      </sheetData>
      <sheetData sheetId="582"/>
      <sheetData sheetId="583"/>
      <sheetData sheetId="584"/>
      <sheetData sheetId="585"/>
      <sheetData sheetId="586"/>
      <sheetData sheetId="587"/>
      <sheetData sheetId="588"/>
      <sheetData sheetId="589"/>
      <sheetData sheetId="590"/>
      <sheetData sheetId="591">
        <row r="2">
          <cell r="A2" t="str">
            <v>Category:</v>
          </cell>
        </row>
      </sheetData>
      <sheetData sheetId="592">
        <row r="2">
          <cell r="A2" t="str">
            <v>Category:</v>
          </cell>
        </row>
      </sheetData>
      <sheetData sheetId="593"/>
      <sheetData sheetId="594"/>
      <sheetData sheetId="595">
        <row r="2">
          <cell r="A2" t="str">
            <v>Category:</v>
          </cell>
        </row>
      </sheetData>
      <sheetData sheetId="596"/>
      <sheetData sheetId="597"/>
      <sheetData sheetId="598"/>
      <sheetData sheetId="599"/>
      <sheetData sheetId="600"/>
      <sheetData sheetId="601">
        <row r="2">
          <cell r="A2" t="str">
            <v>Category:</v>
          </cell>
        </row>
      </sheetData>
      <sheetData sheetId="602" refreshError="1"/>
      <sheetData sheetId="603" refreshError="1"/>
      <sheetData sheetId="604" refreshError="1"/>
      <sheetData sheetId="605" refreshError="1"/>
      <sheetData sheetId="606" refreshError="1"/>
      <sheetData sheetId="607">
        <row r="2">
          <cell r="A2" t="str">
            <v>Category:</v>
          </cell>
        </row>
      </sheetData>
      <sheetData sheetId="608">
        <row r="2">
          <cell r="A2" t="str">
            <v>Category:</v>
          </cell>
        </row>
      </sheetData>
      <sheetData sheetId="609">
        <row r="2">
          <cell r="A2" t="str">
            <v>Category:</v>
          </cell>
        </row>
      </sheetData>
      <sheetData sheetId="610"/>
      <sheetData sheetId="611">
        <row r="2">
          <cell r="A2" t="str">
            <v>Category:</v>
          </cell>
        </row>
      </sheetData>
      <sheetData sheetId="612">
        <row r="2">
          <cell r="A2" t="str">
            <v>Category:</v>
          </cell>
        </row>
      </sheetData>
      <sheetData sheetId="613">
        <row r="2">
          <cell r="A2" t="str">
            <v>Category:</v>
          </cell>
        </row>
      </sheetData>
      <sheetData sheetId="614"/>
      <sheetData sheetId="615">
        <row r="2">
          <cell r="A2" t="str">
            <v>Category:</v>
          </cell>
        </row>
      </sheetData>
      <sheetData sheetId="616">
        <row r="2">
          <cell r="A2" t="str">
            <v>Category:</v>
          </cell>
        </row>
      </sheetData>
      <sheetData sheetId="617">
        <row r="2">
          <cell r="A2" t="str">
            <v>Category:</v>
          </cell>
        </row>
      </sheetData>
      <sheetData sheetId="618">
        <row r="2">
          <cell r="A2" t="str">
            <v>Category:</v>
          </cell>
        </row>
      </sheetData>
      <sheetData sheetId="619">
        <row r="2">
          <cell r="A2" t="str">
            <v>Category:</v>
          </cell>
        </row>
      </sheetData>
      <sheetData sheetId="620">
        <row r="2">
          <cell r="A2" t="str">
            <v>Category:</v>
          </cell>
        </row>
      </sheetData>
      <sheetData sheetId="621">
        <row r="2">
          <cell r="A2" t="str">
            <v>Category:</v>
          </cell>
        </row>
      </sheetData>
      <sheetData sheetId="622"/>
      <sheetData sheetId="623">
        <row r="2">
          <cell r="A2" t="str">
            <v>Category:</v>
          </cell>
        </row>
      </sheetData>
      <sheetData sheetId="624">
        <row r="2">
          <cell r="A2" t="str">
            <v>Category:</v>
          </cell>
        </row>
      </sheetData>
      <sheetData sheetId="625"/>
      <sheetData sheetId="626">
        <row r="2">
          <cell r="A2" t="str">
            <v>Category:</v>
          </cell>
        </row>
      </sheetData>
      <sheetData sheetId="627">
        <row r="2">
          <cell r="A2" t="str">
            <v>Category:</v>
          </cell>
        </row>
      </sheetData>
      <sheetData sheetId="628"/>
      <sheetData sheetId="629">
        <row r="2">
          <cell r="A2" t="str">
            <v>Category:</v>
          </cell>
        </row>
      </sheetData>
      <sheetData sheetId="630">
        <row r="2">
          <cell r="A2" t="str">
            <v>Category:</v>
          </cell>
        </row>
      </sheetData>
      <sheetData sheetId="631">
        <row r="2">
          <cell r="A2" t="str">
            <v>Category:</v>
          </cell>
        </row>
      </sheetData>
      <sheetData sheetId="632">
        <row r="2">
          <cell r="A2" t="str">
            <v>Category:</v>
          </cell>
        </row>
      </sheetData>
      <sheetData sheetId="633"/>
      <sheetData sheetId="634">
        <row r="2">
          <cell r="A2" t="str">
            <v>Category:</v>
          </cell>
        </row>
      </sheetData>
      <sheetData sheetId="635">
        <row r="2">
          <cell r="A2" t="str">
            <v>Category:</v>
          </cell>
        </row>
      </sheetData>
      <sheetData sheetId="636">
        <row r="2">
          <cell r="A2" t="str">
            <v>Category:</v>
          </cell>
        </row>
      </sheetData>
      <sheetData sheetId="637"/>
      <sheetData sheetId="638">
        <row r="2">
          <cell r="A2" t="str">
            <v>Category:</v>
          </cell>
        </row>
      </sheetData>
      <sheetData sheetId="639">
        <row r="2">
          <cell r="A2" t="str">
            <v>Category:</v>
          </cell>
        </row>
      </sheetData>
      <sheetData sheetId="640">
        <row r="2">
          <cell r="A2" t="str">
            <v>Category:</v>
          </cell>
        </row>
      </sheetData>
      <sheetData sheetId="641">
        <row r="2">
          <cell r="A2" t="str">
            <v>Category:</v>
          </cell>
        </row>
      </sheetData>
      <sheetData sheetId="642">
        <row r="2">
          <cell r="A2" t="str">
            <v>Category:</v>
          </cell>
        </row>
      </sheetData>
      <sheetData sheetId="643">
        <row r="2">
          <cell r="A2" t="str">
            <v>Category:</v>
          </cell>
        </row>
      </sheetData>
      <sheetData sheetId="644">
        <row r="2">
          <cell r="A2" t="str">
            <v>Category:</v>
          </cell>
        </row>
      </sheetData>
      <sheetData sheetId="645"/>
      <sheetData sheetId="646">
        <row r="2">
          <cell r="A2" t="str">
            <v>Category:</v>
          </cell>
        </row>
      </sheetData>
      <sheetData sheetId="647">
        <row r="2">
          <cell r="A2" t="str">
            <v>Category:</v>
          </cell>
        </row>
      </sheetData>
      <sheetData sheetId="648">
        <row r="2">
          <cell r="A2" t="str">
            <v>Category:</v>
          </cell>
        </row>
      </sheetData>
      <sheetData sheetId="649"/>
      <sheetData sheetId="650" refreshError="1"/>
      <sheetData sheetId="651">
        <row r="2">
          <cell r="A2" t="str">
            <v>Category:</v>
          </cell>
        </row>
      </sheetData>
      <sheetData sheetId="652">
        <row r="2">
          <cell r="A2" t="str">
            <v>Category:</v>
          </cell>
        </row>
      </sheetData>
      <sheetData sheetId="653">
        <row r="2">
          <cell r="A2" t="str">
            <v>Category:</v>
          </cell>
        </row>
      </sheetData>
      <sheetData sheetId="654">
        <row r="2">
          <cell r="A2" t="str">
            <v>Category:</v>
          </cell>
        </row>
      </sheetData>
      <sheetData sheetId="655">
        <row r="2">
          <cell r="A2" t="str">
            <v>Category:</v>
          </cell>
        </row>
      </sheetData>
      <sheetData sheetId="656">
        <row r="2">
          <cell r="A2" t="str">
            <v>Category:</v>
          </cell>
        </row>
      </sheetData>
      <sheetData sheetId="657"/>
      <sheetData sheetId="658">
        <row r="2">
          <cell r="A2" t="str">
            <v>Category:</v>
          </cell>
        </row>
      </sheetData>
      <sheetData sheetId="659">
        <row r="2">
          <cell r="A2" t="str">
            <v>Category:</v>
          </cell>
        </row>
      </sheetData>
      <sheetData sheetId="660">
        <row r="2">
          <cell r="A2" t="str">
            <v>Category:</v>
          </cell>
        </row>
      </sheetData>
      <sheetData sheetId="661">
        <row r="2">
          <cell r="A2" t="str">
            <v>Category:</v>
          </cell>
        </row>
      </sheetData>
      <sheetData sheetId="662">
        <row r="2">
          <cell r="A2" t="str">
            <v>Category:</v>
          </cell>
        </row>
      </sheetData>
      <sheetData sheetId="663">
        <row r="2">
          <cell r="A2" t="str">
            <v>Category:</v>
          </cell>
        </row>
      </sheetData>
      <sheetData sheetId="664">
        <row r="2">
          <cell r="A2" t="str">
            <v>Category:</v>
          </cell>
        </row>
      </sheetData>
      <sheetData sheetId="665"/>
      <sheetData sheetId="666">
        <row r="2">
          <cell r="A2" t="str">
            <v>Category:</v>
          </cell>
        </row>
      </sheetData>
      <sheetData sheetId="667"/>
      <sheetData sheetId="668">
        <row r="2">
          <cell r="A2" t="str">
            <v>Category:</v>
          </cell>
        </row>
      </sheetData>
      <sheetData sheetId="669"/>
      <sheetData sheetId="670">
        <row r="2">
          <cell r="A2" t="str">
            <v>Category:</v>
          </cell>
        </row>
      </sheetData>
      <sheetData sheetId="671">
        <row r="2">
          <cell r="A2" t="str">
            <v>Category:</v>
          </cell>
        </row>
      </sheetData>
      <sheetData sheetId="672">
        <row r="2">
          <cell r="A2" t="str">
            <v>Category:</v>
          </cell>
        </row>
      </sheetData>
      <sheetData sheetId="673"/>
      <sheetData sheetId="674">
        <row r="2">
          <cell r="A2" t="str">
            <v>Category:</v>
          </cell>
        </row>
      </sheetData>
      <sheetData sheetId="675">
        <row r="2">
          <cell r="A2" t="str">
            <v>Category:</v>
          </cell>
        </row>
      </sheetData>
      <sheetData sheetId="676">
        <row r="2">
          <cell r="A2" t="str">
            <v>Category:</v>
          </cell>
        </row>
      </sheetData>
      <sheetData sheetId="677"/>
      <sheetData sheetId="678">
        <row r="2">
          <cell r="A2" t="str">
            <v>Category:</v>
          </cell>
        </row>
      </sheetData>
      <sheetData sheetId="679">
        <row r="2">
          <cell r="A2" t="str">
            <v>Category:</v>
          </cell>
        </row>
      </sheetData>
      <sheetData sheetId="680"/>
      <sheetData sheetId="681"/>
      <sheetData sheetId="682">
        <row r="2">
          <cell r="A2" t="str">
            <v>Category:</v>
          </cell>
        </row>
      </sheetData>
      <sheetData sheetId="683">
        <row r="2">
          <cell r="A2" t="str">
            <v>Category:</v>
          </cell>
        </row>
      </sheetData>
      <sheetData sheetId="684">
        <row r="2">
          <cell r="A2" t="str">
            <v>Category:</v>
          </cell>
        </row>
      </sheetData>
      <sheetData sheetId="685"/>
      <sheetData sheetId="686">
        <row r="2">
          <cell r="A2" t="str">
            <v>Category:</v>
          </cell>
        </row>
      </sheetData>
      <sheetData sheetId="687">
        <row r="2">
          <cell r="A2" t="str">
            <v>Category:</v>
          </cell>
        </row>
      </sheetData>
      <sheetData sheetId="688">
        <row r="2">
          <cell r="A2" t="str">
            <v>Category:</v>
          </cell>
        </row>
      </sheetData>
      <sheetData sheetId="689"/>
      <sheetData sheetId="690">
        <row r="2">
          <cell r="A2" t="str">
            <v>Category:</v>
          </cell>
        </row>
      </sheetData>
      <sheetData sheetId="691">
        <row r="2">
          <cell r="A2" t="str">
            <v>Category:</v>
          </cell>
        </row>
      </sheetData>
      <sheetData sheetId="692"/>
      <sheetData sheetId="693"/>
      <sheetData sheetId="694">
        <row r="2">
          <cell r="A2" t="str">
            <v>Category:</v>
          </cell>
        </row>
      </sheetData>
      <sheetData sheetId="695">
        <row r="2">
          <cell r="A2" t="str">
            <v>Category:</v>
          </cell>
        </row>
      </sheetData>
      <sheetData sheetId="696">
        <row r="2">
          <cell r="A2" t="str">
            <v>Category:</v>
          </cell>
        </row>
      </sheetData>
      <sheetData sheetId="697"/>
      <sheetData sheetId="698">
        <row r="2">
          <cell r="A2" t="str">
            <v>Category:</v>
          </cell>
        </row>
      </sheetData>
      <sheetData sheetId="699">
        <row r="2">
          <cell r="A2" t="str">
            <v>Category:</v>
          </cell>
        </row>
      </sheetData>
      <sheetData sheetId="700">
        <row r="2">
          <cell r="A2" t="str">
            <v>Category:</v>
          </cell>
        </row>
      </sheetData>
      <sheetData sheetId="701"/>
      <sheetData sheetId="702">
        <row r="2">
          <cell r="A2" t="str">
            <v>Category:</v>
          </cell>
        </row>
      </sheetData>
      <sheetData sheetId="703">
        <row r="2">
          <cell r="A2" t="str">
            <v>Category:</v>
          </cell>
        </row>
      </sheetData>
      <sheetData sheetId="704">
        <row r="2">
          <cell r="A2" t="str">
            <v>Category:</v>
          </cell>
        </row>
      </sheetData>
      <sheetData sheetId="705">
        <row r="2">
          <cell r="A2" t="str">
            <v>Category:</v>
          </cell>
        </row>
      </sheetData>
      <sheetData sheetId="706">
        <row r="2">
          <cell r="A2" t="str">
            <v>Category:</v>
          </cell>
        </row>
      </sheetData>
      <sheetData sheetId="707">
        <row r="2">
          <cell r="A2" t="str">
            <v>Category:</v>
          </cell>
        </row>
      </sheetData>
      <sheetData sheetId="708">
        <row r="2">
          <cell r="A2" t="str">
            <v>Category:</v>
          </cell>
        </row>
      </sheetData>
      <sheetData sheetId="709"/>
      <sheetData sheetId="710">
        <row r="2">
          <cell r="A2" t="str">
            <v>Category:</v>
          </cell>
        </row>
      </sheetData>
      <sheetData sheetId="711"/>
      <sheetData sheetId="712">
        <row r="2">
          <cell r="A2" t="str">
            <v>Category:</v>
          </cell>
        </row>
      </sheetData>
      <sheetData sheetId="713">
        <row r="2">
          <cell r="A2" t="str">
            <v>Category:</v>
          </cell>
        </row>
      </sheetData>
      <sheetData sheetId="714">
        <row r="2">
          <cell r="A2" t="str">
            <v>Category:</v>
          </cell>
        </row>
      </sheetData>
      <sheetData sheetId="715"/>
      <sheetData sheetId="716">
        <row r="2">
          <cell r="A2" t="str">
            <v>Category:</v>
          </cell>
        </row>
      </sheetData>
      <sheetData sheetId="717">
        <row r="2">
          <cell r="A2" t="str">
            <v>Category:</v>
          </cell>
        </row>
      </sheetData>
      <sheetData sheetId="718">
        <row r="2">
          <cell r="A2" t="str">
            <v>Category:</v>
          </cell>
        </row>
      </sheetData>
      <sheetData sheetId="719">
        <row r="2">
          <cell r="A2" t="str">
            <v>Category:</v>
          </cell>
        </row>
      </sheetData>
      <sheetData sheetId="720"/>
      <sheetData sheetId="721">
        <row r="2">
          <cell r="A2" t="str">
            <v>Category:</v>
          </cell>
        </row>
      </sheetData>
      <sheetData sheetId="722">
        <row r="2">
          <cell r="A2" t="str">
            <v>Category:</v>
          </cell>
        </row>
      </sheetData>
      <sheetData sheetId="723">
        <row r="2">
          <cell r="A2" t="str">
            <v>Category:</v>
          </cell>
        </row>
      </sheetData>
      <sheetData sheetId="724"/>
      <sheetData sheetId="725">
        <row r="2">
          <cell r="A2" t="str">
            <v>Category:</v>
          </cell>
        </row>
      </sheetData>
      <sheetData sheetId="726">
        <row r="2">
          <cell r="A2" t="str">
            <v>Category:</v>
          </cell>
        </row>
      </sheetData>
      <sheetData sheetId="727">
        <row r="2">
          <cell r="A2" t="str">
            <v>Category:</v>
          </cell>
        </row>
      </sheetData>
      <sheetData sheetId="728">
        <row r="2">
          <cell r="A2" t="str">
            <v>Category:</v>
          </cell>
        </row>
      </sheetData>
      <sheetData sheetId="729">
        <row r="2">
          <cell r="A2" t="str">
            <v>Category:</v>
          </cell>
        </row>
      </sheetData>
      <sheetData sheetId="730">
        <row r="2">
          <cell r="A2" t="str">
            <v>Category:</v>
          </cell>
        </row>
      </sheetData>
      <sheetData sheetId="731">
        <row r="2">
          <cell r="A2" t="str">
            <v>Category:</v>
          </cell>
        </row>
      </sheetData>
      <sheetData sheetId="732">
        <row r="2">
          <cell r="A2" t="str">
            <v>Category:</v>
          </cell>
        </row>
      </sheetData>
      <sheetData sheetId="733"/>
      <sheetData sheetId="734">
        <row r="2">
          <cell r="A2" t="str">
            <v>Category:</v>
          </cell>
        </row>
      </sheetData>
      <sheetData sheetId="735">
        <row r="2">
          <cell r="A2" t="str">
            <v>Category:</v>
          </cell>
        </row>
      </sheetData>
      <sheetData sheetId="736"/>
      <sheetData sheetId="737" refreshError="1"/>
      <sheetData sheetId="738">
        <row r="2">
          <cell r="A2" t="str">
            <v>Category:</v>
          </cell>
        </row>
      </sheetData>
      <sheetData sheetId="739">
        <row r="2">
          <cell r="A2" t="str">
            <v>Category:</v>
          </cell>
        </row>
      </sheetData>
      <sheetData sheetId="740">
        <row r="2">
          <cell r="A2" t="str">
            <v>Category:</v>
          </cell>
        </row>
      </sheetData>
      <sheetData sheetId="741"/>
      <sheetData sheetId="742">
        <row r="2">
          <cell r="A2" t="str">
            <v>Category:</v>
          </cell>
        </row>
      </sheetData>
      <sheetData sheetId="743"/>
      <sheetData sheetId="744">
        <row r="2">
          <cell r="A2" t="str">
            <v>Category:</v>
          </cell>
        </row>
      </sheetData>
      <sheetData sheetId="745"/>
      <sheetData sheetId="746">
        <row r="2">
          <cell r="A2" t="str">
            <v>Category:</v>
          </cell>
        </row>
      </sheetData>
      <sheetData sheetId="747">
        <row r="2">
          <cell r="A2" t="str">
            <v>Category:</v>
          </cell>
        </row>
      </sheetData>
      <sheetData sheetId="748">
        <row r="2">
          <cell r="A2" t="str">
            <v>Category:</v>
          </cell>
        </row>
      </sheetData>
      <sheetData sheetId="749">
        <row r="2">
          <cell r="A2" t="str">
            <v>Category:</v>
          </cell>
        </row>
      </sheetData>
      <sheetData sheetId="750">
        <row r="2">
          <cell r="A2" t="str">
            <v>Category:</v>
          </cell>
        </row>
      </sheetData>
      <sheetData sheetId="751">
        <row r="2">
          <cell r="A2" t="str">
            <v>Category:</v>
          </cell>
        </row>
      </sheetData>
      <sheetData sheetId="752">
        <row r="2">
          <cell r="A2" t="str">
            <v>Category:</v>
          </cell>
        </row>
      </sheetData>
      <sheetData sheetId="753"/>
      <sheetData sheetId="754">
        <row r="2">
          <cell r="A2" t="str">
            <v>Category:</v>
          </cell>
        </row>
      </sheetData>
      <sheetData sheetId="755"/>
      <sheetData sheetId="756">
        <row r="2">
          <cell r="A2" t="str">
            <v>Category:</v>
          </cell>
        </row>
      </sheetData>
      <sheetData sheetId="757">
        <row r="2">
          <cell r="A2" t="str">
            <v>Category:</v>
          </cell>
        </row>
      </sheetData>
      <sheetData sheetId="758">
        <row r="2">
          <cell r="A2" t="str">
            <v>Category:</v>
          </cell>
        </row>
      </sheetData>
      <sheetData sheetId="759"/>
      <sheetData sheetId="760">
        <row r="2">
          <cell r="A2" t="str">
            <v>Category:</v>
          </cell>
        </row>
      </sheetData>
      <sheetData sheetId="761">
        <row r="2">
          <cell r="A2" t="str">
            <v>Category:</v>
          </cell>
        </row>
      </sheetData>
      <sheetData sheetId="762">
        <row r="2">
          <cell r="A2" t="str">
            <v>Category:</v>
          </cell>
        </row>
      </sheetData>
      <sheetData sheetId="763">
        <row r="2">
          <cell r="A2" t="str">
            <v>Category:</v>
          </cell>
        </row>
      </sheetData>
      <sheetData sheetId="764"/>
      <sheetData sheetId="765">
        <row r="2">
          <cell r="A2" t="str">
            <v>Category:</v>
          </cell>
        </row>
      </sheetData>
      <sheetData sheetId="766">
        <row r="2">
          <cell r="A2" t="str">
            <v>Category:</v>
          </cell>
        </row>
      </sheetData>
      <sheetData sheetId="767">
        <row r="2">
          <cell r="A2" t="str">
            <v>Category:</v>
          </cell>
        </row>
      </sheetData>
      <sheetData sheetId="768"/>
      <sheetData sheetId="769">
        <row r="2">
          <cell r="A2" t="str">
            <v>Category:</v>
          </cell>
        </row>
      </sheetData>
      <sheetData sheetId="770">
        <row r="2">
          <cell r="A2" t="str">
            <v>Category:</v>
          </cell>
        </row>
      </sheetData>
      <sheetData sheetId="771">
        <row r="2">
          <cell r="A2" t="str">
            <v>Category:</v>
          </cell>
        </row>
      </sheetData>
      <sheetData sheetId="772">
        <row r="2">
          <cell r="A2" t="str">
            <v>Category:</v>
          </cell>
        </row>
      </sheetData>
      <sheetData sheetId="773">
        <row r="2">
          <cell r="A2" t="str">
            <v>Category:</v>
          </cell>
        </row>
      </sheetData>
      <sheetData sheetId="774">
        <row r="2">
          <cell r="A2" t="str">
            <v>Category:</v>
          </cell>
        </row>
      </sheetData>
      <sheetData sheetId="775">
        <row r="2">
          <cell r="A2" t="str">
            <v>Category:</v>
          </cell>
        </row>
      </sheetData>
      <sheetData sheetId="776">
        <row r="2">
          <cell r="A2" t="str">
            <v>Category:</v>
          </cell>
        </row>
      </sheetData>
      <sheetData sheetId="777">
        <row r="2">
          <cell r="A2" t="str">
            <v>Category:</v>
          </cell>
        </row>
      </sheetData>
      <sheetData sheetId="778">
        <row r="2">
          <cell r="A2" t="str">
            <v>Category:</v>
          </cell>
        </row>
      </sheetData>
      <sheetData sheetId="779">
        <row r="2">
          <cell r="A2" t="str">
            <v>Category:</v>
          </cell>
        </row>
      </sheetData>
      <sheetData sheetId="780"/>
      <sheetData sheetId="781">
        <row r="2">
          <cell r="A2" t="str">
            <v>Category:</v>
          </cell>
        </row>
      </sheetData>
      <sheetData sheetId="782">
        <row r="2">
          <cell r="A2" t="str">
            <v>Category:</v>
          </cell>
        </row>
      </sheetData>
      <sheetData sheetId="783">
        <row r="2">
          <cell r="A2" t="str">
            <v>Category:</v>
          </cell>
        </row>
      </sheetData>
      <sheetData sheetId="784">
        <row r="2">
          <cell r="A2" t="str">
            <v>Category:</v>
          </cell>
        </row>
      </sheetData>
      <sheetData sheetId="785"/>
      <sheetData sheetId="786">
        <row r="2">
          <cell r="A2" t="str">
            <v>Category:</v>
          </cell>
        </row>
      </sheetData>
      <sheetData sheetId="787"/>
      <sheetData sheetId="788">
        <row r="2">
          <cell r="A2" t="str">
            <v>Category:</v>
          </cell>
        </row>
      </sheetData>
      <sheetData sheetId="789"/>
      <sheetData sheetId="790">
        <row r="2">
          <cell r="A2" t="str">
            <v>Category:</v>
          </cell>
        </row>
      </sheetData>
      <sheetData sheetId="791">
        <row r="2">
          <cell r="A2" t="str">
            <v>Category:</v>
          </cell>
        </row>
      </sheetData>
      <sheetData sheetId="792">
        <row r="2">
          <cell r="A2" t="str">
            <v>Category:</v>
          </cell>
        </row>
      </sheetData>
      <sheetData sheetId="793">
        <row r="2">
          <cell r="A2" t="str">
            <v>Category:</v>
          </cell>
        </row>
      </sheetData>
      <sheetData sheetId="794">
        <row r="2">
          <cell r="A2" t="str">
            <v>Category:</v>
          </cell>
        </row>
      </sheetData>
      <sheetData sheetId="795">
        <row r="2">
          <cell r="A2" t="str">
            <v>Category:</v>
          </cell>
        </row>
      </sheetData>
      <sheetData sheetId="796">
        <row r="2">
          <cell r="A2" t="str">
            <v>Category:</v>
          </cell>
        </row>
      </sheetData>
      <sheetData sheetId="797"/>
      <sheetData sheetId="798">
        <row r="2">
          <cell r="A2" t="str">
            <v>Category:</v>
          </cell>
        </row>
      </sheetData>
      <sheetData sheetId="799"/>
      <sheetData sheetId="800">
        <row r="2">
          <cell r="A2" t="str">
            <v>Category:</v>
          </cell>
        </row>
      </sheetData>
      <sheetData sheetId="801"/>
      <sheetData sheetId="802">
        <row r="2">
          <cell r="A2" t="str">
            <v>Category:</v>
          </cell>
        </row>
      </sheetData>
      <sheetData sheetId="803"/>
      <sheetData sheetId="804">
        <row r="2">
          <cell r="A2" t="str">
            <v>Category:</v>
          </cell>
        </row>
      </sheetData>
      <sheetData sheetId="805"/>
      <sheetData sheetId="806"/>
      <sheetData sheetId="807">
        <row r="2">
          <cell r="A2" t="str">
            <v>Category:</v>
          </cell>
        </row>
      </sheetData>
      <sheetData sheetId="808"/>
      <sheetData sheetId="809"/>
      <sheetData sheetId="810">
        <row r="2">
          <cell r="A2" t="str">
            <v>Category:</v>
          </cell>
        </row>
      </sheetData>
      <sheetData sheetId="811">
        <row r="2">
          <cell r="A2" t="str">
            <v>Category:</v>
          </cell>
        </row>
      </sheetData>
      <sheetData sheetId="812"/>
      <sheetData sheetId="813"/>
      <sheetData sheetId="814">
        <row r="2">
          <cell r="A2" t="str">
            <v>Category:</v>
          </cell>
        </row>
      </sheetData>
      <sheetData sheetId="815">
        <row r="2">
          <cell r="A2" t="str">
            <v>Category:</v>
          </cell>
        </row>
      </sheetData>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ow r="2">
          <cell r="A2" t="str">
            <v>Category:</v>
          </cell>
        </row>
      </sheetData>
      <sheetData sheetId="827">
        <row r="2">
          <cell r="A2" t="str">
            <v>Category:</v>
          </cell>
        </row>
      </sheetData>
      <sheetData sheetId="828">
        <row r="2">
          <cell r="A2" t="str">
            <v>Category:</v>
          </cell>
        </row>
      </sheetData>
      <sheetData sheetId="829"/>
      <sheetData sheetId="830">
        <row r="2">
          <cell r="A2" t="str">
            <v>Category:</v>
          </cell>
        </row>
      </sheetData>
      <sheetData sheetId="831"/>
      <sheetData sheetId="832">
        <row r="2">
          <cell r="A2" t="str">
            <v>Category:</v>
          </cell>
        </row>
      </sheetData>
      <sheetData sheetId="833"/>
      <sheetData sheetId="834">
        <row r="2">
          <cell r="A2" t="str">
            <v>Category:</v>
          </cell>
        </row>
      </sheetData>
      <sheetData sheetId="835">
        <row r="2">
          <cell r="A2" t="str">
            <v>Category:</v>
          </cell>
        </row>
      </sheetData>
      <sheetData sheetId="836">
        <row r="2">
          <cell r="A2" t="str">
            <v>Category:</v>
          </cell>
        </row>
      </sheetData>
      <sheetData sheetId="837">
        <row r="2">
          <cell r="A2" t="str">
            <v>Category:</v>
          </cell>
        </row>
      </sheetData>
      <sheetData sheetId="838">
        <row r="2">
          <cell r="A2" t="str">
            <v>Category:</v>
          </cell>
        </row>
      </sheetData>
      <sheetData sheetId="839">
        <row r="2">
          <cell r="A2" t="str">
            <v>Category:</v>
          </cell>
        </row>
      </sheetData>
      <sheetData sheetId="840">
        <row r="2">
          <cell r="A2" t="str">
            <v>Category:</v>
          </cell>
        </row>
      </sheetData>
      <sheetData sheetId="841"/>
      <sheetData sheetId="842">
        <row r="2">
          <cell r="A2" t="str">
            <v>Category:</v>
          </cell>
        </row>
      </sheetData>
      <sheetData sheetId="843"/>
      <sheetData sheetId="844"/>
      <sheetData sheetId="845">
        <row r="2">
          <cell r="A2" t="str">
            <v>Category:</v>
          </cell>
        </row>
      </sheetData>
      <sheetData sheetId="846">
        <row r="2">
          <cell r="A2" t="str">
            <v>Category:</v>
          </cell>
        </row>
      </sheetData>
      <sheetData sheetId="847"/>
      <sheetData sheetId="848">
        <row r="2">
          <cell r="A2" t="str">
            <v>Category:</v>
          </cell>
        </row>
      </sheetData>
      <sheetData sheetId="849">
        <row r="2">
          <cell r="A2" t="str">
            <v>Category:</v>
          </cell>
        </row>
      </sheetData>
      <sheetData sheetId="850">
        <row r="2">
          <cell r="A2" t="str">
            <v>Category:</v>
          </cell>
        </row>
      </sheetData>
      <sheetData sheetId="851">
        <row r="2">
          <cell r="A2" t="str">
            <v>Category:</v>
          </cell>
        </row>
      </sheetData>
      <sheetData sheetId="852"/>
      <sheetData sheetId="853">
        <row r="2">
          <cell r="A2" t="str">
            <v>Category:</v>
          </cell>
        </row>
      </sheetData>
      <sheetData sheetId="854">
        <row r="2">
          <cell r="A2" t="str">
            <v>Category:</v>
          </cell>
        </row>
      </sheetData>
      <sheetData sheetId="855">
        <row r="2">
          <cell r="A2" t="str">
            <v>Category:</v>
          </cell>
        </row>
      </sheetData>
      <sheetData sheetId="856"/>
      <sheetData sheetId="857">
        <row r="2">
          <cell r="A2" t="str">
            <v>Category:</v>
          </cell>
        </row>
      </sheetData>
      <sheetData sheetId="858">
        <row r="2">
          <cell r="A2" t="str">
            <v>Category:</v>
          </cell>
        </row>
      </sheetData>
      <sheetData sheetId="859">
        <row r="2">
          <cell r="A2" t="str">
            <v>Category:</v>
          </cell>
        </row>
      </sheetData>
      <sheetData sheetId="860">
        <row r="2">
          <cell r="A2" t="str">
            <v>Category:</v>
          </cell>
        </row>
      </sheetData>
      <sheetData sheetId="861">
        <row r="2">
          <cell r="A2" t="str">
            <v>Category:</v>
          </cell>
        </row>
      </sheetData>
      <sheetData sheetId="862">
        <row r="2">
          <cell r="A2" t="str">
            <v>Category:</v>
          </cell>
        </row>
      </sheetData>
      <sheetData sheetId="863">
        <row r="2">
          <cell r="A2" t="str">
            <v>Category:</v>
          </cell>
        </row>
      </sheetData>
      <sheetData sheetId="864"/>
      <sheetData sheetId="865">
        <row r="2">
          <cell r="A2" t="str">
            <v>Category:</v>
          </cell>
        </row>
      </sheetData>
      <sheetData sheetId="866">
        <row r="2">
          <cell r="A2" t="str">
            <v>Category:</v>
          </cell>
        </row>
      </sheetData>
      <sheetData sheetId="867">
        <row r="2">
          <cell r="A2" t="str">
            <v>Category:</v>
          </cell>
        </row>
      </sheetData>
      <sheetData sheetId="868">
        <row r="2">
          <cell r="A2" t="str">
            <v>Category:</v>
          </cell>
        </row>
      </sheetData>
      <sheetData sheetId="869">
        <row r="2">
          <cell r="A2" t="str">
            <v>Category:</v>
          </cell>
        </row>
      </sheetData>
      <sheetData sheetId="870">
        <row r="2">
          <cell r="A2" t="str">
            <v>Category:</v>
          </cell>
        </row>
      </sheetData>
      <sheetData sheetId="871">
        <row r="2">
          <cell r="A2" t="str">
            <v>Category:</v>
          </cell>
        </row>
      </sheetData>
      <sheetData sheetId="872">
        <row r="2">
          <cell r="A2" t="str">
            <v>Category:</v>
          </cell>
        </row>
      </sheetData>
      <sheetData sheetId="873">
        <row r="2">
          <cell r="A2" t="str">
            <v>Category:</v>
          </cell>
        </row>
      </sheetData>
      <sheetData sheetId="874">
        <row r="2">
          <cell r="A2" t="str">
            <v>Category:</v>
          </cell>
        </row>
      </sheetData>
      <sheetData sheetId="875"/>
      <sheetData sheetId="876">
        <row r="2">
          <cell r="A2" t="str">
            <v>Category:</v>
          </cell>
        </row>
      </sheetData>
      <sheetData sheetId="877"/>
      <sheetData sheetId="878">
        <row r="2">
          <cell r="A2" t="str">
            <v>Category:</v>
          </cell>
        </row>
      </sheetData>
      <sheetData sheetId="879">
        <row r="2">
          <cell r="A2" t="str">
            <v>Category:</v>
          </cell>
        </row>
      </sheetData>
      <sheetData sheetId="880">
        <row r="2">
          <cell r="A2" t="str">
            <v>Category:</v>
          </cell>
        </row>
      </sheetData>
      <sheetData sheetId="881">
        <row r="2">
          <cell r="A2" t="str">
            <v>Category:</v>
          </cell>
        </row>
      </sheetData>
      <sheetData sheetId="882">
        <row r="2">
          <cell r="A2" t="str">
            <v>Category:</v>
          </cell>
        </row>
      </sheetData>
      <sheetData sheetId="883">
        <row r="2">
          <cell r="A2" t="str">
            <v>Category:</v>
          </cell>
        </row>
      </sheetData>
      <sheetData sheetId="884">
        <row r="2">
          <cell r="A2" t="str">
            <v>Category:</v>
          </cell>
        </row>
      </sheetData>
      <sheetData sheetId="885">
        <row r="2">
          <cell r="A2" t="str">
            <v>Category:</v>
          </cell>
        </row>
      </sheetData>
      <sheetData sheetId="886">
        <row r="2">
          <cell r="A2" t="str">
            <v>Category:</v>
          </cell>
        </row>
      </sheetData>
      <sheetData sheetId="887"/>
      <sheetData sheetId="888">
        <row r="2">
          <cell r="A2" t="str">
            <v>Category:</v>
          </cell>
        </row>
      </sheetData>
      <sheetData sheetId="889">
        <row r="2">
          <cell r="A2" t="str">
            <v>Category:</v>
          </cell>
        </row>
      </sheetData>
      <sheetData sheetId="890">
        <row r="2">
          <cell r="A2" t="str">
            <v>Category:</v>
          </cell>
        </row>
      </sheetData>
      <sheetData sheetId="891">
        <row r="2">
          <cell r="A2" t="str">
            <v>Category:</v>
          </cell>
        </row>
      </sheetData>
      <sheetData sheetId="892">
        <row r="2">
          <cell r="A2" t="str">
            <v>Category:</v>
          </cell>
        </row>
      </sheetData>
      <sheetData sheetId="893">
        <row r="2">
          <cell r="A2" t="str">
            <v>Category:</v>
          </cell>
        </row>
      </sheetData>
      <sheetData sheetId="894">
        <row r="2">
          <cell r="A2" t="str">
            <v>Category:</v>
          </cell>
        </row>
      </sheetData>
      <sheetData sheetId="895">
        <row r="2">
          <cell r="A2" t="str">
            <v>Category:</v>
          </cell>
        </row>
      </sheetData>
      <sheetData sheetId="896"/>
      <sheetData sheetId="897">
        <row r="2">
          <cell r="A2" t="str">
            <v>Category:</v>
          </cell>
        </row>
      </sheetData>
      <sheetData sheetId="898"/>
      <sheetData sheetId="899"/>
      <sheetData sheetId="900">
        <row r="2">
          <cell r="A2" t="str">
            <v>Category:</v>
          </cell>
        </row>
      </sheetData>
      <sheetData sheetId="901">
        <row r="2">
          <cell r="A2" t="str">
            <v>Category:</v>
          </cell>
        </row>
      </sheetData>
      <sheetData sheetId="902">
        <row r="2">
          <cell r="A2" t="str">
            <v>Category:</v>
          </cell>
        </row>
      </sheetData>
      <sheetData sheetId="903"/>
      <sheetData sheetId="904">
        <row r="2">
          <cell r="A2" t="str">
            <v>Category:</v>
          </cell>
        </row>
      </sheetData>
      <sheetData sheetId="905">
        <row r="2">
          <cell r="A2" t="str">
            <v>Category:</v>
          </cell>
        </row>
      </sheetData>
      <sheetData sheetId="906">
        <row r="2">
          <cell r="A2" t="str">
            <v>Category:</v>
          </cell>
        </row>
      </sheetData>
      <sheetData sheetId="907">
        <row r="2">
          <cell r="A2" t="str">
            <v>Category:</v>
          </cell>
        </row>
      </sheetData>
      <sheetData sheetId="908">
        <row r="2">
          <cell r="A2" t="str">
            <v>Category:</v>
          </cell>
        </row>
      </sheetData>
      <sheetData sheetId="909">
        <row r="2">
          <cell r="A2" t="str">
            <v>Category:</v>
          </cell>
        </row>
      </sheetData>
      <sheetData sheetId="910">
        <row r="2">
          <cell r="A2" t="str">
            <v>Category:</v>
          </cell>
        </row>
      </sheetData>
      <sheetData sheetId="911">
        <row r="2">
          <cell r="A2" t="str">
            <v>Category:</v>
          </cell>
        </row>
      </sheetData>
      <sheetData sheetId="912">
        <row r="2">
          <cell r="A2" t="str">
            <v>Category:</v>
          </cell>
        </row>
      </sheetData>
      <sheetData sheetId="913">
        <row r="2">
          <cell r="A2" t="str">
            <v>Category:</v>
          </cell>
        </row>
      </sheetData>
      <sheetData sheetId="914" refreshError="1"/>
      <sheetData sheetId="915" refreshError="1"/>
      <sheetData sheetId="916">
        <row r="2">
          <cell r="A2" t="str">
            <v>Category:</v>
          </cell>
        </row>
      </sheetData>
      <sheetData sheetId="917">
        <row r="2">
          <cell r="A2" t="str">
            <v>Category:</v>
          </cell>
        </row>
      </sheetData>
      <sheetData sheetId="918">
        <row r="2">
          <cell r="A2" t="str">
            <v>Category:</v>
          </cell>
        </row>
      </sheetData>
      <sheetData sheetId="919">
        <row r="2">
          <cell r="A2" t="str">
            <v>Category:</v>
          </cell>
        </row>
      </sheetData>
      <sheetData sheetId="920">
        <row r="2">
          <cell r="A2" t="str">
            <v>Category:</v>
          </cell>
        </row>
      </sheetData>
      <sheetData sheetId="921">
        <row r="2">
          <cell r="A2" t="str">
            <v>Category:</v>
          </cell>
        </row>
      </sheetData>
      <sheetData sheetId="922"/>
      <sheetData sheetId="923">
        <row r="2">
          <cell r="A2" t="str">
            <v>Category:</v>
          </cell>
        </row>
      </sheetData>
      <sheetData sheetId="924">
        <row r="2">
          <cell r="A2" t="str">
            <v>Category:</v>
          </cell>
        </row>
      </sheetData>
      <sheetData sheetId="925">
        <row r="2">
          <cell r="A2" t="str">
            <v>Category:</v>
          </cell>
        </row>
      </sheetData>
      <sheetData sheetId="926">
        <row r="2">
          <cell r="A2" t="str">
            <v>Category:</v>
          </cell>
        </row>
      </sheetData>
      <sheetData sheetId="927">
        <row r="2">
          <cell r="A2" t="str">
            <v>Category:</v>
          </cell>
        </row>
      </sheetData>
      <sheetData sheetId="928">
        <row r="2">
          <cell r="A2" t="str">
            <v>Category:</v>
          </cell>
        </row>
      </sheetData>
      <sheetData sheetId="929">
        <row r="2">
          <cell r="A2" t="str">
            <v>Category:</v>
          </cell>
        </row>
      </sheetData>
      <sheetData sheetId="930">
        <row r="2">
          <cell r="A2" t="str">
            <v>Category:</v>
          </cell>
        </row>
      </sheetData>
      <sheetData sheetId="931">
        <row r="2">
          <cell r="A2" t="str">
            <v>Category:</v>
          </cell>
        </row>
      </sheetData>
      <sheetData sheetId="932"/>
      <sheetData sheetId="933">
        <row r="2">
          <cell r="A2" t="str">
            <v>Category:</v>
          </cell>
        </row>
      </sheetData>
      <sheetData sheetId="934"/>
      <sheetData sheetId="935">
        <row r="2">
          <cell r="A2" t="str">
            <v>Category:</v>
          </cell>
        </row>
      </sheetData>
      <sheetData sheetId="936">
        <row r="2">
          <cell r="A2" t="str">
            <v>Category:</v>
          </cell>
        </row>
      </sheetData>
      <sheetData sheetId="937">
        <row r="2">
          <cell r="A2" t="str">
            <v>Category:</v>
          </cell>
        </row>
      </sheetData>
      <sheetData sheetId="938"/>
      <sheetData sheetId="939">
        <row r="2">
          <cell r="A2" t="str">
            <v>Category:</v>
          </cell>
        </row>
      </sheetData>
      <sheetData sheetId="940">
        <row r="2">
          <cell r="A2" t="str">
            <v>Category:</v>
          </cell>
        </row>
      </sheetData>
      <sheetData sheetId="941">
        <row r="2">
          <cell r="A2" t="str">
            <v>Category:</v>
          </cell>
        </row>
      </sheetData>
      <sheetData sheetId="942">
        <row r="2">
          <cell r="A2" t="str">
            <v>Category:</v>
          </cell>
        </row>
      </sheetData>
      <sheetData sheetId="943">
        <row r="2">
          <cell r="A2" t="str">
            <v>Category:</v>
          </cell>
        </row>
      </sheetData>
      <sheetData sheetId="944"/>
      <sheetData sheetId="945">
        <row r="2">
          <cell r="A2" t="str">
            <v>Category:</v>
          </cell>
        </row>
      </sheetData>
      <sheetData sheetId="946">
        <row r="2">
          <cell r="A2" t="str">
            <v>Category:</v>
          </cell>
        </row>
      </sheetData>
      <sheetData sheetId="947">
        <row r="2">
          <cell r="A2" t="str">
            <v>Category:</v>
          </cell>
        </row>
      </sheetData>
      <sheetData sheetId="948">
        <row r="2">
          <cell r="A2" t="str">
            <v>Category:</v>
          </cell>
        </row>
      </sheetData>
      <sheetData sheetId="949">
        <row r="2">
          <cell r="A2" t="str">
            <v>Category:</v>
          </cell>
        </row>
      </sheetData>
      <sheetData sheetId="950">
        <row r="2">
          <cell r="A2" t="str">
            <v>Category:</v>
          </cell>
        </row>
      </sheetData>
      <sheetData sheetId="951">
        <row r="2">
          <cell r="A2" t="str">
            <v>Category:</v>
          </cell>
        </row>
      </sheetData>
      <sheetData sheetId="952">
        <row r="2">
          <cell r="A2" t="str">
            <v>Category:</v>
          </cell>
        </row>
      </sheetData>
      <sheetData sheetId="953">
        <row r="2">
          <cell r="A2" t="str">
            <v>Category:</v>
          </cell>
        </row>
      </sheetData>
      <sheetData sheetId="954"/>
      <sheetData sheetId="955">
        <row r="2">
          <cell r="A2" t="str">
            <v>Category:</v>
          </cell>
        </row>
      </sheetData>
      <sheetData sheetId="956">
        <row r="2">
          <cell r="A2" t="str">
            <v>Category:</v>
          </cell>
        </row>
      </sheetData>
      <sheetData sheetId="957">
        <row r="2">
          <cell r="A2" t="str">
            <v>Category:</v>
          </cell>
        </row>
      </sheetData>
      <sheetData sheetId="958">
        <row r="2">
          <cell r="A2" t="str">
            <v>Category:</v>
          </cell>
        </row>
      </sheetData>
      <sheetData sheetId="959">
        <row r="2">
          <cell r="A2" t="str">
            <v>Category:</v>
          </cell>
        </row>
      </sheetData>
      <sheetData sheetId="960"/>
      <sheetData sheetId="961">
        <row r="2">
          <cell r="A2" t="str">
            <v>Category:</v>
          </cell>
        </row>
      </sheetData>
      <sheetData sheetId="962">
        <row r="2">
          <cell r="A2" t="str">
            <v>Category:</v>
          </cell>
        </row>
      </sheetData>
      <sheetData sheetId="963">
        <row r="2">
          <cell r="A2" t="str">
            <v>Category:</v>
          </cell>
        </row>
      </sheetData>
      <sheetData sheetId="964">
        <row r="2">
          <cell r="A2" t="str">
            <v>Category:</v>
          </cell>
        </row>
      </sheetData>
      <sheetData sheetId="965">
        <row r="2">
          <cell r="A2" t="str">
            <v>Category:</v>
          </cell>
        </row>
      </sheetData>
      <sheetData sheetId="966">
        <row r="2">
          <cell r="A2" t="str">
            <v>Category:</v>
          </cell>
        </row>
      </sheetData>
      <sheetData sheetId="967"/>
      <sheetData sheetId="968">
        <row r="2">
          <cell r="A2" t="str">
            <v>Category:</v>
          </cell>
        </row>
      </sheetData>
      <sheetData sheetId="969">
        <row r="2">
          <cell r="A2" t="str">
            <v>Category:</v>
          </cell>
        </row>
      </sheetData>
      <sheetData sheetId="970">
        <row r="2">
          <cell r="A2" t="str">
            <v>Category:</v>
          </cell>
        </row>
      </sheetData>
      <sheetData sheetId="971">
        <row r="2">
          <cell r="A2" t="str">
            <v>Category:</v>
          </cell>
        </row>
      </sheetData>
      <sheetData sheetId="972">
        <row r="2">
          <cell r="A2" t="str">
            <v>Category:</v>
          </cell>
        </row>
      </sheetData>
      <sheetData sheetId="973">
        <row r="2">
          <cell r="A2" t="str">
            <v>Category:</v>
          </cell>
        </row>
      </sheetData>
      <sheetData sheetId="974">
        <row r="2">
          <cell r="A2" t="str">
            <v>Category:</v>
          </cell>
        </row>
      </sheetData>
      <sheetData sheetId="975">
        <row r="2">
          <cell r="A2" t="str">
            <v>Category:</v>
          </cell>
        </row>
      </sheetData>
      <sheetData sheetId="976">
        <row r="2">
          <cell r="A2" t="str">
            <v>Category:</v>
          </cell>
        </row>
      </sheetData>
      <sheetData sheetId="977"/>
      <sheetData sheetId="978">
        <row r="2">
          <cell r="A2" t="str">
            <v>Category:</v>
          </cell>
        </row>
      </sheetData>
      <sheetData sheetId="979"/>
      <sheetData sheetId="980">
        <row r="2">
          <cell r="A2" t="str">
            <v>Category:</v>
          </cell>
        </row>
      </sheetData>
      <sheetData sheetId="981">
        <row r="2">
          <cell r="A2" t="str">
            <v>Category:</v>
          </cell>
        </row>
      </sheetData>
      <sheetData sheetId="982">
        <row r="2">
          <cell r="A2" t="str">
            <v>Category:</v>
          </cell>
        </row>
      </sheetData>
      <sheetData sheetId="983"/>
      <sheetData sheetId="984">
        <row r="2">
          <cell r="A2" t="str">
            <v>Category:</v>
          </cell>
        </row>
      </sheetData>
      <sheetData sheetId="985">
        <row r="2">
          <cell r="A2" t="str">
            <v>Category:</v>
          </cell>
        </row>
      </sheetData>
      <sheetData sheetId="986">
        <row r="2">
          <cell r="A2" t="str">
            <v>Category:</v>
          </cell>
        </row>
      </sheetData>
      <sheetData sheetId="987">
        <row r="2">
          <cell r="A2" t="str">
            <v>Category:</v>
          </cell>
        </row>
      </sheetData>
      <sheetData sheetId="988">
        <row r="2">
          <cell r="A2" t="str">
            <v>Category:</v>
          </cell>
        </row>
      </sheetData>
      <sheetData sheetId="989"/>
      <sheetData sheetId="990">
        <row r="2">
          <cell r="A2" t="str">
            <v>Category:</v>
          </cell>
        </row>
      </sheetData>
      <sheetData sheetId="991">
        <row r="2">
          <cell r="A2" t="str">
            <v>Category:</v>
          </cell>
        </row>
      </sheetData>
      <sheetData sheetId="992">
        <row r="2">
          <cell r="A2" t="str">
            <v>Category:</v>
          </cell>
        </row>
      </sheetData>
      <sheetData sheetId="993">
        <row r="2">
          <cell r="A2" t="str">
            <v>Category:</v>
          </cell>
        </row>
      </sheetData>
      <sheetData sheetId="994">
        <row r="2">
          <cell r="A2" t="str">
            <v>Category:</v>
          </cell>
        </row>
      </sheetData>
      <sheetData sheetId="995">
        <row r="2">
          <cell r="A2" t="str">
            <v>Category:</v>
          </cell>
        </row>
      </sheetData>
      <sheetData sheetId="996">
        <row r="2">
          <cell r="A2" t="str">
            <v>Category:</v>
          </cell>
        </row>
      </sheetData>
      <sheetData sheetId="997">
        <row r="2">
          <cell r="A2" t="str">
            <v>Category:</v>
          </cell>
        </row>
      </sheetData>
      <sheetData sheetId="998">
        <row r="2">
          <cell r="A2" t="str">
            <v>Category:</v>
          </cell>
        </row>
      </sheetData>
      <sheetData sheetId="999"/>
      <sheetData sheetId="1000">
        <row r="2">
          <cell r="A2" t="str">
            <v>Category:</v>
          </cell>
        </row>
      </sheetData>
      <sheetData sheetId="1001">
        <row r="2">
          <cell r="A2" t="str">
            <v>Category:</v>
          </cell>
        </row>
      </sheetData>
      <sheetData sheetId="1002">
        <row r="2">
          <cell r="A2" t="str">
            <v>Category:</v>
          </cell>
        </row>
      </sheetData>
      <sheetData sheetId="1003">
        <row r="2">
          <cell r="A2" t="str">
            <v>Category:</v>
          </cell>
        </row>
      </sheetData>
      <sheetData sheetId="1004">
        <row r="2">
          <cell r="A2" t="str">
            <v>Category:</v>
          </cell>
        </row>
      </sheetData>
      <sheetData sheetId="1005"/>
      <sheetData sheetId="1006">
        <row r="2">
          <cell r="A2" t="str">
            <v>Category:</v>
          </cell>
        </row>
      </sheetData>
      <sheetData sheetId="1007">
        <row r="2">
          <cell r="A2" t="str">
            <v>Category:</v>
          </cell>
        </row>
      </sheetData>
      <sheetData sheetId="1008">
        <row r="2">
          <cell r="A2" t="str">
            <v>Category:</v>
          </cell>
        </row>
      </sheetData>
      <sheetData sheetId="1009">
        <row r="2">
          <cell r="A2" t="str">
            <v>Category:</v>
          </cell>
        </row>
      </sheetData>
      <sheetData sheetId="1010">
        <row r="2">
          <cell r="A2" t="str">
            <v>Category:</v>
          </cell>
        </row>
      </sheetData>
      <sheetData sheetId="1011">
        <row r="2">
          <cell r="A2" t="str">
            <v>Category:</v>
          </cell>
        </row>
      </sheetData>
      <sheetData sheetId="1012"/>
      <sheetData sheetId="1013">
        <row r="2">
          <cell r="A2" t="str">
            <v>Category:</v>
          </cell>
        </row>
      </sheetData>
      <sheetData sheetId="1014">
        <row r="2">
          <cell r="A2" t="str">
            <v>Category:</v>
          </cell>
        </row>
      </sheetData>
      <sheetData sheetId="1015">
        <row r="2">
          <cell r="A2" t="str">
            <v>Category:</v>
          </cell>
        </row>
      </sheetData>
      <sheetData sheetId="1016">
        <row r="2">
          <cell r="A2" t="str">
            <v>Category:</v>
          </cell>
        </row>
      </sheetData>
      <sheetData sheetId="1017">
        <row r="2">
          <cell r="A2" t="str">
            <v>Category:</v>
          </cell>
        </row>
      </sheetData>
      <sheetData sheetId="1018">
        <row r="2">
          <cell r="A2" t="str">
            <v>Category:</v>
          </cell>
        </row>
      </sheetData>
      <sheetData sheetId="1019">
        <row r="2">
          <cell r="A2" t="str">
            <v>Category:</v>
          </cell>
        </row>
      </sheetData>
      <sheetData sheetId="1020">
        <row r="2">
          <cell r="A2" t="str">
            <v>Category:</v>
          </cell>
        </row>
      </sheetData>
      <sheetData sheetId="1021">
        <row r="2">
          <cell r="A2" t="str">
            <v>Category:</v>
          </cell>
        </row>
      </sheetData>
      <sheetData sheetId="1022"/>
      <sheetData sheetId="1023">
        <row r="2">
          <cell r="A2" t="str">
            <v>Category:</v>
          </cell>
        </row>
      </sheetData>
      <sheetData sheetId="1024"/>
      <sheetData sheetId="1025">
        <row r="2">
          <cell r="A2" t="str">
            <v>Category:</v>
          </cell>
        </row>
      </sheetData>
      <sheetData sheetId="1026">
        <row r="2">
          <cell r="A2" t="str">
            <v>Category:</v>
          </cell>
        </row>
      </sheetData>
      <sheetData sheetId="1027">
        <row r="2">
          <cell r="A2" t="str">
            <v>Category:</v>
          </cell>
        </row>
      </sheetData>
      <sheetData sheetId="1028"/>
      <sheetData sheetId="1029">
        <row r="2">
          <cell r="A2" t="str">
            <v>Category:</v>
          </cell>
        </row>
      </sheetData>
      <sheetData sheetId="1030">
        <row r="2">
          <cell r="A2" t="str">
            <v>Category:</v>
          </cell>
        </row>
      </sheetData>
      <sheetData sheetId="1031">
        <row r="2">
          <cell r="A2" t="str">
            <v>Category:</v>
          </cell>
        </row>
      </sheetData>
      <sheetData sheetId="1032">
        <row r="2">
          <cell r="A2" t="str">
            <v>Category:</v>
          </cell>
        </row>
      </sheetData>
      <sheetData sheetId="1033">
        <row r="2">
          <cell r="A2" t="str">
            <v>Category:</v>
          </cell>
        </row>
      </sheetData>
      <sheetData sheetId="1034"/>
      <sheetData sheetId="1035">
        <row r="2">
          <cell r="A2" t="str">
            <v>Category:</v>
          </cell>
        </row>
      </sheetData>
      <sheetData sheetId="1036">
        <row r="2">
          <cell r="A2" t="str">
            <v>Category:</v>
          </cell>
        </row>
      </sheetData>
      <sheetData sheetId="1037">
        <row r="2">
          <cell r="A2" t="str">
            <v>Category:</v>
          </cell>
        </row>
      </sheetData>
      <sheetData sheetId="1038">
        <row r="2">
          <cell r="A2" t="str">
            <v>Category:</v>
          </cell>
        </row>
      </sheetData>
      <sheetData sheetId="1039">
        <row r="2">
          <cell r="A2" t="str">
            <v>Category:</v>
          </cell>
        </row>
      </sheetData>
      <sheetData sheetId="1040">
        <row r="2">
          <cell r="A2" t="str">
            <v>Category:</v>
          </cell>
        </row>
      </sheetData>
      <sheetData sheetId="1041">
        <row r="2">
          <cell r="A2" t="str">
            <v>Category:</v>
          </cell>
        </row>
      </sheetData>
      <sheetData sheetId="1042">
        <row r="2">
          <cell r="A2" t="str">
            <v>Category:</v>
          </cell>
        </row>
      </sheetData>
      <sheetData sheetId="1043">
        <row r="2">
          <cell r="A2" t="str">
            <v>Category:</v>
          </cell>
        </row>
      </sheetData>
      <sheetData sheetId="1044"/>
      <sheetData sheetId="1045">
        <row r="2">
          <cell r="A2" t="str">
            <v>Category:</v>
          </cell>
        </row>
      </sheetData>
      <sheetData sheetId="1046"/>
      <sheetData sheetId="1047">
        <row r="2">
          <cell r="A2" t="str">
            <v>Category:</v>
          </cell>
        </row>
      </sheetData>
      <sheetData sheetId="1048">
        <row r="2">
          <cell r="A2" t="str">
            <v>Category:</v>
          </cell>
        </row>
      </sheetData>
      <sheetData sheetId="1049">
        <row r="2">
          <cell r="A2" t="str">
            <v>Category:</v>
          </cell>
        </row>
      </sheetData>
      <sheetData sheetId="1050"/>
      <sheetData sheetId="1051">
        <row r="2">
          <cell r="A2" t="str">
            <v>Category:</v>
          </cell>
        </row>
      </sheetData>
      <sheetData sheetId="1052">
        <row r="2">
          <cell r="A2" t="str">
            <v>Category:</v>
          </cell>
        </row>
      </sheetData>
      <sheetData sheetId="1053">
        <row r="2">
          <cell r="A2" t="str">
            <v>Category:</v>
          </cell>
        </row>
      </sheetData>
      <sheetData sheetId="1054">
        <row r="2">
          <cell r="A2" t="str">
            <v>Category:</v>
          </cell>
        </row>
      </sheetData>
      <sheetData sheetId="1055">
        <row r="2">
          <cell r="A2" t="str">
            <v>Category:</v>
          </cell>
        </row>
      </sheetData>
      <sheetData sheetId="1056"/>
      <sheetData sheetId="1057"/>
      <sheetData sheetId="1058"/>
      <sheetData sheetId="1059">
        <row r="2">
          <cell r="A2">
            <v>0</v>
          </cell>
        </row>
      </sheetData>
      <sheetData sheetId="1060"/>
      <sheetData sheetId="1061"/>
      <sheetData sheetId="1062"/>
      <sheetData sheetId="1063"/>
      <sheetData sheetId="1064">
        <row r="2">
          <cell r="A2" t="str">
            <v>Category:</v>
          </cell>
        </row>
      </sheetData>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sheetData sheetId="1102"/>
      <sheetData sheetId="1103">
        <row r="2">
          <cell r="A2" t="str">
            <v>Category:</v>
          </cell>
        </row>
      </sheetData>
      <sheetData sheetId="1104">
        <row r="2">
          <cell r="A2" t="str">
            <v>Category:</v>
          </cell>
        </row>
      </sheetData>
      <sheetData sheetId="1105"/>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sheetData sheetId="1116">
        <row r="2">
          <cell r="A2" t="str">
            <v>Category:</v>
          </cell>
        </row>
      </sheetData>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row r="2">
          <cell r="A2" t="str">
            <v>Category:</v>
          </cell>
        </row>
      </sheetData>
      <sheetData sheetId="1186"/>
      <sheetData sheetId="1187">
        <row r="2">
          <cell r="A2" t="str">
            <v>Category:</v>
          </cell>
        </row>
      </sheetData>
      <sheetData sheetId="1188"/>
      <sheetData sheetId="1189" refreshError="1"/>
      <sheetData sheetId="1190" refreshError="1"/>
      <sheetData sheetId="1191"/>
      <sheetData sheetId="1192" refreshError="1"/>
      <sheetData sheetId="1193" refreshError="1"/>
      <sheetData sheetId="1194" refreshError="1"/>
      <sheetData sheetId="1195" refreshError="1"/>
      <sheetData sheetId="1196"/>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ow r="2">
          <cell r="A2">
            <v>0</v>
          </cell>
        </row>
      </sheetData>
      <sheetData sheetId="1210" refreshError="1"/>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refreshError="1"/>
      <sheetData sheetId="1227" refreshError="1"/>
      <sheetData sheetId="1228"/>
      <sheetData sheetId="1229" refreshError="1"/>
      <sheetData sheetId="1230" refreshError="1"/>
      <sheetData sheetId="1231" refreshError="1"/>
      <sheetData sheetId="1232"/>
      <sheetData sheetId="1233"/>
      <sheetData sheetId="1234"/>
      <sheetData sheetId="1235"/>
      <sheetData sheetId="1236"/>
      <sheetData sheetId="1237"/>
      <sheetData sheetId="1238"/>
      <sheetData sheetId="1239"/>
      <sheetData sheetId="1240"/>
      <sheetData sheetId="1241"/>
      <sheetData sheetId="1242"/>
      <sheetData sheetId="1243">
        <row r="2">
          <cell r="A2" t="str">
            <v>Category:</v>
          </cell>
        </row>
      </sheetData>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ow r="2">
          <cell r="A2" t="str">
            <v>Category:</v>
          </cell>
        </row>
      </sheetData>
      <sheetData sheetId="1309">
        <row r="6">
          <cell r="B6">
            <v>0</v>
          </cell>
        </row>
      </sheetData>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C1ㅇ"/>
      <sheetName val="Base BM-rebar"/>
      <sheetName val="Raw Data"/>
      <sheetName val="List"/>
      <sheetName val="BOQ"/>
      <sheetName val="Fit Out B2a"/>
      <sheetName val="katsayı"/>
      <sheetName val="Testing"/>
      <sheetName val="Qo-1585"/>
      <sheetName val="ANALIZ"/>
      <sheetName val="③赤紙(日文)"/>
      <sheetName val="KADIKES2"/>
      <sheetName val="Co_Ef"/>
      <sheetName val="Co Eff"/>
      <sheetName val="C3"/>
      <sheetName val="TESİSAT"/>
      <sheetName val="FOL - Bar"/>
      <sheetName val="Option"/>
      <sheetName val="기계내역서"/>
      <sheetName val="Calendar"/>
      <sheetName val="Payments and Cash Calls"/>
      <sheetName val="FitOutConfCentre"/>
      <sheetName val="Base_BM-rebar"/>
      <sheetName val="Raw_Data"/>
      <sheetName val="Day work"/>
      <sheetName val="Trade"/>
      <sheetName val="COST"/>
      <sheetName val="공사내역"/>
      <sheetName val="Sheet1"/>
      <sheetName val="SubmitCal"/>
      <sheetName val="1"/>
      <sheetName val="Schedules"/>
      <sheetName val="AOP Summary-2"/>
      <sheetName val="mvac_Offer"/>
      <sheetName val="mvac_BOQ"/>
      <sheetName val="Summary"/>
      <sheetName val="Factors"/>
      <sheetName val="Chiet tinh dz22"/>
      <sheetName val="입찰내역 발주처 양식"/>
      <sheetName val="NPV"/>
      <sheetName val="#REF"/>
      <sheetName val="KABLO"/>
      <sheetName val="1.11.b"/>
      <sheetName val="Register"/>
      <sheetName val="SPT vs PHI"/>
      <sheetName val="Co_Eff"/>
      <sheetName val="Fit_Out_B2a"/>
      <sheetName val="Base_BM-rebar1"/>
      <sheetName val="Raw_Data1"/>
      <sheetName val="FOL_-_Bar"/>
      <sheetName val="Payments_and_Cash_Calls"/>
      <sheetName val="Day_work"/>
      <sheetName val="AOP_Summary-2"/>
      <sheetName val="Chiet_tinh_dz22"/>
      <sheetName val="입찰내역_발주처_양식"/>
      <sheetName val="Fit_Out_B2a1"/>
      <sheetName val="Co_Eff1"/>
      <sheetName val="SPT_vs_PHI"/>
      <sheetName val="NOTES"/>
      <sheetName val="Basic Material Costs"/>
      <sheetName val="Control"/>
      <sheetName val="Direct"/>
      <sheetName val="SEX"/>
      <sheetName val="TABLO-3"/>
      <sheetName val="rayıc"/>
      <sheetName val=" N Finansal Eğri"/>
      <sheetName val="ESCON"/>
      <sheetName val="HKED.KEŞFİ İmalat"/>
      <sheetName val="YEŞİL DEFTER-İmalat"/>
      <sheetName val="Rapor"/>
      <sheetName val="34. BLOK EK ISLER-NO1 HAKEDIS"/>
      <sheetName val="Database"/>
      <sheetName val="Material-1"/>
      <sheetName val="Base_BM-rebar2"/>
      <sheetName val="Raw_Data2"/>
      <sheetName val="FOL_-_Bar1"/>
      <sheetName val="Payments_and_Cash_Calls1"/>
      <sheetName val="Day_work1"/>
      <sheetName val="VENTILATIE"/>
      <sheetName val="Degiskenler"/>
      <sheetName val="analizler"/>
      <sheetName val="3004"/>
      <sheetName val="SERVICES I"/>
      <sheetName val="Lstsub"/>
      <sheetName val="QUOTE_E"/>
      <sheetName val="item #13  Structur"/>
      <sheetName val="Item # 20 Structure"/>
      <sheetName val="opstat"/>
      <sheetName val="costs"/>
      <sheetName val="imput costi par."/>
      <sheetName val="MOS"/>
      <sheetName val="sal"/>
      <sheetName val="BQMPALOC"/>
      <sheetName val="당초"/>
      <sheetName val="Sayfa1"/>
      <sheetName val="Sayfa2"/>
      <sheetName val="2-Sunum"/>
      <sheetName val="갑지"/>
      <sheetName val="INDIRECT COST"/>
      <sheetName val="LOB"/>
      <sheetName val="MASTER_RATE ANALYSIS"/>
      <sheetName val="Gravel in pond"/>
      <sheetName val="data"/>
      <sheetName val="Eq. Mobilization"/>
      <sheetName val="(Not to print)"/>
      <sheetName val="item_#13__Structur"/>
      <sheetName val="Item_#_20_Structure"/>
      <sheetName val="MASTER_RATE_ANALYSIS"/>
      <sheetName val="Gravel_in_pond"/>
      <sheetName val="Eq__Mobilization"/>
      <sheetName val="报价费率计算表"/>
      <sheetName val="laroux"/>
      <sheetName val="Summary "/>
      <sheetName val="VVa"/>
      <sheetName val="BOQ-FD PA"/>
      <sheetName val="Price List FD PA"/>
      <sheetName val="MS08-01 S"/>
      <sheetName val="MS08-01 P"/>
      <sheetName val="Cashflow Analysis"/>
      <sheetName val="Rate Analysis"/>
      <sheetName val="mapping"/>
      <sheetName val="BYBU96"/>
      <sheetName val="DBs"/>
      <sheetName val="Cost Sheet"/>
      <sheetName val="fire detection offer"/>
      <sheetName val="fire detection cost"/>
      <sheetName val="Price List"/>
      <sheetName val="Project"/>
      <sheetName val="PRICE INFO"/>
      <sheetName val="RC SUMMARY"/>
      <sheetName val="LABOUR PRODUCTIVITY-TAV"/>
      <sheetName val="MATERIAL PRICES"/>
      <sheetName val="CONCRETE ANALYSIS"/>
      <sheetName val="PriceSummary"/>
      <sheetName val="pencere merkezi ys ab"/>
      <sheetName val="kule pencere merk"/>
      <sheetName val="Fit_Out_B2a2"/>
      <sheetName val="Co_Eff2"/>
      <sheetName val="AOP_Summary-21"/>
      <sheetName val="Chiet_tinh_dz221"/>
      <sheetName val="입찰내역_발주처_양식1"/>
      <sheetName val="1_11_b"/>
      <sheetName val="SPT_vs_PHI1"/>
      <sheetName val="Basic_Material_Costs"/>
      <sheetName val="_N_Finansal_Eğri"/>
      <sheetName val="34__BLOK_EK_ISLER-NO1_HAKEDIS"/>
      <sheetName val="HKED_KEŞFİ_İmalat"/>
      <sheetName val="YEŞİL_DEFTER-İmalat"/>
      <sheetName val="Satir Bazli Odeme Listesi"/>
      <sheetName val="SIVA"/>
      <sheetName val="mw"/>
      <sheetName val="upa"/>
      <sheetName val="ERECIN"/>
      <sheetName val="fORMAT"/>
      <sheetName val="Certificate "/>
      <sheetName val="Valn Cover"/>
      <sheetName val="Contract Part"/>
      <sheetName val="Base_BM-rebar3"/>
      <sheetName val="Raw_Data3"/>
      <sheetName val="FOL_-_Bar2"/>
      <sheetName val="Payments_and_Cash_Calls2"/>
      <sheetName val="Day_work2"/>
      <sheetName val="item_#13__Structur1"/>
      <sheetName val="Item_#_20_Structure1"/>
      <sheetName val="MASTER_RATE_ANALYSIS1"/>
      <sheetName val="Gravel_in_pond1"/>
      <sheetName val="Eq__Mobilization1"/>
      <sheetName val="(Not_to_print)"/>
      <sheetName val="Summary_"/>
      <sheetName val="BOQ-FD_PA"/>
      <sheetName val="Price_List_FD_PA"/>
      <sheetName val="B09.1"/>
      <sheetName val="B03"/>
      <sheetName val="yeşil-01"/>
      <sheetName val="YEŞİL DEFTER (2)"/>
      <sheetName val="total"/>
      <sheetName val="BUTCE KURLARI"/>
      <sheetName val="GBA"/>
      <sheetName val="Finansal tamamlanma Eğrisi"/>
      <sheetName val="BUS BAR"/>
      <sheetName val="CLAY"/>
      <sheetName val="Form 6"/>
      <sheetName val="Design"/>
      <sheetName val="Ra  stair"/>
      <sheetName val="nw4"/>
      <sheetName val="nw4 (2)"/>
      <sheetName val="ısıtma"/>
      <sheetName val="288"/>
      <sheetName val="495"/>
      <sheetName val="498"/>
      <sheetName val="500"/>
      <sheetName val="505"/>
      <sheetName val="506"/>
      <sheetName val="509"/>
      <sheetName val="512"/>
      <sheetName val="515"/>
      <sheetName val="516"/>
      <sheetName val="520"/>
      <sheetName val="521"/>
      <sheetName val="523"/>
      <sheetName val="525"/>
      <sheetName val="526"/>
      <sheetName val="527"/>
      <sheetName val="528"/>
      <sheetName val="548"/>
      <sheetName val="580"/>
      <sheetName val="581"/>
      <sheetName val="348"/>
      <sheetName val="198"/>
      <sheetName val="335"/>
      <sheetName val="337"/>
      <sheetName val="339"/>
      <sheetName val="341"/>
      <sheetName val="343"/>
      <sheetName val="552"/>
      <sheetName val="555"/>
      <sheetName val="557"/>
      <sheetName val="328"/>
      <sheetName val="333"/>
      <sheetName val="405"/>
      <sheetName val="409"/>
      <sheetName val="419"/>
      <sheetName val="423"/>
      <sheetName val="426"/>
      <sheetName val="489"/>
      <sheetName val="491"/>
      <sheetName val="Architect"/>
      <sheetName val="공문"/>
      <sheetName val="Takeoff"/>
      <sheetName val="Sign (2)"/>
      <sheetName val="Sheet7"/>
      <sheetName val="Boru Çap - Fiyat"/>
      <sheetName val="borç"/>
      <sheetName val="V.O."/>
      <sheetName val="GDS"/>
      <sheetName val="yansıtma"/>
      <sheetName val="yüro - eski"/>
      <sheetName val="Özet"/>
      <sheetName val="€"/>
      <sheetName val="$"/>
      <sheetName val="AU"/>
      <sheetName val="TL"/>
      <sheetName val="Manhour"/>
      <sheetName val="PE"/>
      <sheetName val="15.13"/>
      <sheetName val="bfk2000"/>
      <sheetName val="Part-A"/>
      <sheetName val="upa of boq"/>
      <sheetName val="inWords"/>
      <sheetName val="equipment"/>
      <sheetName val="Summary Foreign Comp"/>
      <sheetName val="grand summary"/>
      <sheetName val="labour"/>
      <sheetName val="material"/>
      <sheetName val="wordsdata"/>
      <sheetName val="dýsýplýn"/>
      <sheetName val="15 문제점"/>
      <sheetName val="1-G1"/>
      <sheetName val="Doha Farm"/>
      <sheetName val="Preliminaries-REVISED"/>
      <sheetName val="p&amp;m"/>
      <sheetName val=" GULF"/>
      <sheetName val="Table"/>
      <sheetName val="Name"/>
      <sheetName val="Civil Work - B Wall"/>
      <sheetName val="MEP"/>
      <sheetName val="LANDSCAPE"/>
      <sheetName val="SHADES &amp; GATES"/>
      <sheetName val="ADDITIONAL"/>
      <sheetName val="NOTES (2)"/>
      <sheetName val="LANDSCAPE (2)"/>
      <sheetName val="Civil Work - B Wall (2)"/>
      <sheetName val="LANDSCAPE (Hard &amp; Soft)"/>
      <sheetName val="Civil Work - B Wall (3)"/>
      <sheetName val="APP. B"/>
      <sheetName val="App. A(contd)"/>
      <sheetName val="SUM"/>
      <sheetName val="4"/>
      <sheetName val="E H - H. W.P."/>
      <sheetName val="E. H. Treatment for pile cap"/>
      <sheetName val="Master Data Sheet"/>
      <sheetName val="Contents"/>
      <sheetName val="Manpower"/>
      <sheetName val="3,000"/>
      <sheetName val="5,000"/>
      <sheetName val="6,000"/>
      <sheetName val="8,000"/>
      <sheetName val="9,000"/>
      <sheetName val="PRICES"/>
      <sheetName val="Bill07"/>
      <sheetName val="운반"/>
      <sheetName val="MALZEME"/>
      <sheetName val="SW"/>
      <sheetName val="SW (2)"/>
      <sheetName val="RTW4"/>
      <sheetName val="Filter Block"/>
      <sheetName val="Schedule(4)"/>
      <sheetName val="Sheet8"/>
      <sheetName val="BT3-Package 05"/>
      <sheetName val="BOQ-Civil"/>
      <sheetName val="CASHFLOWS"/>
      <sheetName val="COLUMN"/>
      <sheetName val="SCHEDULE"/>
      <sheetName val="15_13"/>
      <sheetName val="Demand"/>
      <sheetName val="Occ"/>
      <sheetName val="???? ??? ??"/>
      <sheetName val="Food"/>
      <sheetName val="Build-up"/>
      <sheetName val="Bill No. 3"/>
      <sheetName val="New Rates"/>
      <sheetName val="INDIRECTS"/>
      <sheetName val="Base_BM-rebar4"/>
      <sheetName val="Raw_Data4"/>
      <sheetName val="Fit_Out_B2a3"/>
      <sheetName val="FOL_-_Bar3"/>
      <sheetName val="Co_Eff3"/>
      <sheetName val="Day_work3"/>
      <sheetName val="Payments_and_Cash_Calls3"/>
      <sheetName val="item_#13__Structur2"/>
      <sheetName val="Item_#_20_Structure2"/>
      <sheetName val="MASTER_RATE_ANALYSIS2"/>
      <sheetName val="Gravel_in_pond2"/>
      <sheetName val="AOP_Summary-22"/>
      <sheetName val="Chiet_tinh_dz222"/>
      <sheetName val="입찰내역_발주처_양식2"/>
      <sheetName val="Eq__Mobilization2"/>
      <sheetName val="(Not_to_print)1"/>
      <sheetName val="Summary_1"/>
      <sheetName val="BOQ-FD_PA1"/>
      <sheetName val="Price_List_FD_PA1"/>
      <sheetName val="SPT_vs_PHI2"/>
      <sheetName val="1_11_b1"/>
      <sheetName val="Basic_Material_Costs1"/>
      <sheetName val="MS08-01_S"/>
      <sheetName val="MS08-01_P"/>
      <sheetName val="Cashflow_Analysis"/>
      <sheetName val="Rate_Analysis"/>
      <sheetName val="Cost_Sheet"/>
      <sheetName val="fire_detection_offer"/>
      <sheetName val="fire_detection_cost"/>
      <sheetName val="Price_List"/>
      <sheetName val="upa_of_boq"/>
      <sheetName val="Summary_Foreign_Comp"/>
      <sheetName val="grand_summary"/>
      <sheetName val="_GULF"/>
      <sheetName val="Doha_Farm"/>
      <sheetName val="15_문제점"/>
      <sheetName val="Ra__stair"/>
      <sheetName val="Master_Data_Sheet"/>
      <sheetName val="PRICE_INFO"/>
      <sheetName val="RC_SUMMARY"/>
      <sheetName val="LABOUR_PRODUCTIVITY-TAV"/>
      <sheetName val="MATERIAL_PRICES"/>
      <sheetName val="CONCRETE_ANALYSIS"/>
      <sheetName val="Certificate_"/>
      <sheetName val="Valn_Cover"/>
      <sheetName val="Contract_Part"/>
      <sheetName val="SERVICES_I"/>
      <sheetName val="imput_costi_par_"/>
      <sheetName val="Form_6"/>
      <sheetName val="APP__B"/>
      <sheetName val="App__A(contd)"/>
      <sheetName val="15_131"/>
      <sheetName val="????_???_??"/>
      <sheetName val="Bill_No__3"/>
      <sheetName val="New_Rates"/>
      <sheetName val="MATERIALS"/>
      <sheetName val="Airfreight(A)"/>
      <sheetName val="IMAR(B)"/>
      <sheetName val="HD(C)"/>
      <sheetName val="Z-Lock(D)"/>
      <sheetName val="Rentals(E)"/>
      <sheetName val="Not in Budget(F)"/>
      <sheetName val="Logistics(G)"/>
      <sheetName val="BES(H)"/>
      <sheetName val="RAF(I)"/>
      <sheetName val="HD Mat'ls(J)"/>
      <sheetName val="Qty(K)"/>
      <sheetName val="Disputed Rates(L)"/>
      <sheetName val="Rates"/>
      <sheetName val="FA_SUMMARY"/>
      <sheetName val="VIABILITY"/>
      <sheetName val="DATI_CONS"/>
      <sheetName val="11"/>
      <sheetName val="Equip"/>
      <sheetName val="钢筋"/>
      <sheetName val="BILL 1"/>
      <sheetName val="Kur"/>
      <sheetName val="Keşif-I"/>
      <sheetName val="HAKEDİŞ "/>
      <sheetName val="BUTCE+MANHOUR"/>
      <sheetName val="keşif özeti"/>
      <sheetName val="Katsayılar"/>
      <sheetName val="Est"/>
      <sheetName val="h-013211-2"/>
      <sheetName val="Spread"/>
      <sheetName val="CSC"/>
      <sheetName val="bkg"/>
      <sheetName val="cbrd460"/>
      <sheetName val="bcl"/>
      <sheetName val="1.0 Section 1 Cover"/>
      <sheetName val="vendor"/>
      <sheetName val="analysis"/>
      <sheetName val="Area Analysis"/>
      <sheetName val="Sensitivity"/>
      <sheetName val="DETAILED  BOQ"/>
      <sheetName val="col-reinft1"/>
      <sheetName val="Summ"/>
      <sheetName val="Formulas"/>
      <sheetName val="1_0_Section_1_Cover"/>
      <sheetName val="Bldg"/>
      <sheetName val="PROGRAM"/>
      <sheetName val="CASHFLOW"/>
      <sheetName val="E H Blinding"/>
      <sheetName val="E H Excavation"/>
      <sheetName val="Pc name"/>
      <sheetName val="DCF_5"/>
      <sheetName val="US Ship Repair Industry Growth"/>
      <sheetName val="Market Overview"/>
      <sheetName val="US Shipyard Repair Output"/>
      <sheetName val="Charts"/>
      <sheetName val="LBO"/>
      <sheetName val="Summary Financials"/>
      <sheetName val="C P A Blinding"/>
      <sheetName val="GRSummary"/>
      <sheetName val="SRC-B3U2"/>
      <sheetName val="Headings"/>
      <sheetName val="Basement Budget"/>
      <sheetName val="intr stool brkup"/>
      <sheetName val="S3 Architectural"/>
      <sheetName val="STAFFSCHED "/>
      <sheetName val="MAIN"/>
      <sheetName val="Competitors"/>
      <sheetName val="M Budget"/>
      <sheetName val="Material of Quantities"/>
      <sheetName val="unit price list"/>
      <sheetName val="Project Data"/>
      <sheetName val="Cover"/>
      <sheetName val="Ｎｏ.13"/>
      <sheetName val="아파트 "/>
      <sheetName val="6MONTHS"/>
      <sheetName val="업무처리전"/>
      <sheetName val="M_Budget"/>
      <sheetName val="Material_of_Quantities"/>
      <sheetName val="unit_price_list"/>
      <sheetName val="Project_Data"/>
      <sheetName val="아파트_"/>
      <sheetName val="Ｎｏ_13"/>
      <sheetName val="Labor (HA)"/>
      <sheetName val="Equiment (HA)"/>
      <sheetName val="MTP"/>
      <sheetName val="Compar 28.12.17"/>
      <sheetName val="Master"/>
      <sheetName val="PNT-QUOT-#3"/>
      <sheetName val="COAT&amp;WRAP-QIOT-#3"/>
      <sheetName val="VL"/>
      <sheetName val="TN"/>
      <sheetName val="ND"/>
      <sheetName val="RAB AR&amp;STR"/>
      <sheetName val="tifico"/>
      <sheetName val="負荷集計（断熱不燃）"/>
      <sheetName val="A2 (4)"/>
      <sheetName val="M_Budget1"/>
      <sheetName val="Material_of_Quantities1"/>
      <sheetName val="unit_price_list1"/>
      <sheetName val="Project_Data1"/>
      <sheetName val="Ｎｏ_131"/>
      <sheetName val="아파트_1"/>
      <sheetName val="Earthwork"/>
      <sheetName val="XL4Poppy"/>
      <sheetName val="Compar_28_12_17"/>
      <sheetName val="Electrical"/>
      <sheetName val="SUM-AIR-Submit"/>
      <sheetName val="MTO REV_2_ARMOR_"/>
      <sheetName val="Sheet2"/>
      <sheetName val="AQA"/>
      <sheetName val="Currency"/>
      <sheetName val="Sheet4"/>
      <sheetName val="도급양식"/>
      <sheetName val="Sheet3"/>
      <sheetName val="Cost Codes "/>
      <sheetName val="Prodinox MA R1"/>
      <sheetName val="Prodinox ET R1"/>
      <sheetName val="Papirüs"/>
      <sheetName val="KAPAK"/>
      <sheetName val="FATURA KEŞFİ"/>
      <sheetName val="TELBAĞ_KUR"/>
      <sheetName val="ISTDUV_KUR"/>
      <sheetName val="BRIM_ICMAL"/>
      <sheetName val="yoca_kur"/>
      <sheetName val="TESKAN_KUR"/>
      <sheetName val="ISITES_KUR"/>
      <sheetName val="YOLOT_KUR"/>
      <sheetName val="piv"/>
      <sheetName val="Fatturato"/>
      <sheetName val="omaggi"/>
      <sheetName val="asord"/>
      <sheetName val="Page1_1"/>
      <sheetName val="W Hotel Mese"/>
      <sheetName val="PIV BI"/>
      <sheetName val="ORD"/>
      <sheetName val="ORDINATO"/>
      <sheetName val="TABELLA COMM"/>
      <sheetName val="BDG MENS19"/>
      <sheetName val="BI TOT"/>
      <sheetName val="BI ANNO"/>
      <sheetName val="csgY"/>
      <sheetName val="bentley canc"/>
      <sheetName val="Fatturato AMERICA"/>
      <sheetName val="PIV NAZIONI"/>
      <sheetName val="NAZIONE"/>
      <sheetName val="2020_Omaggi as400"/>
      <sheetName val="2020_Omaggi Oracle"/>
      <sheetName val="2019 act"/>
      <sheetName val="산근"/>
      <sheetName val="집계표(OPTION)"/>
      <sheetName val="03년국내가격7월23일자"/>
      <sheetName val="03년해외가격7월23일자"/>
      <sheetName val="Cape- Summary"/>
      <sheetName val="bm"/>
      <sheetName val="SOR"/>
      <sheetName val="BILL-1"/>
      <sheetName val="BILL-3"/>
      <sheetName val="8-31-98"/>
      <sheetName val="worksheet inchican"/>
      <sheetName val="combined 9-30"/>
      <sheetName val="G2- Ground works"/>
      <sheetName val="Base_BM-rebar7"/>
      <sheetName val="Raw_Data7"/>
      <sheetName val="Fit_Out_B2a6"/>
      <sheetName val="FOL_-_Bar6"/>
      <sheetName val="Co_Eff6"/>
      <sheetName val="Payments_and_Cash_Calls6"/>
      <sheetName val="Day_work6"/>
      <sheetName val="Chiet_tinh_dz225"/>
      <sheetName val="입찰내역_발주처_양식5"/>
      <sheetName val="item_#13__Structur5"/>
      <sheetName val="Item_#_20_Structure5"/>
      <sheetName val="(Not_to_print)4"/>
      <sheetName val="MASTER_RATE_ANALYSIS5"/>
      <sheetName val="Gravel_in_pond5"/>
      <sheetName val="Eq__Mobilization5"/>
      <sheetName val="AOP_Summary-25"/>
      <sheetName val="Summary_4"/>
      <sheetName val="BOQ-FD_PA4"/>
      <sheetName val="Price_List_FD_PA4"/>
      <sheetName val="SPT_vs_PHI5"/>
      <sheetName val="1_11_b4"/>
      <sheetName val="Basic_Material_Costs4"/>
      <sheetName val="MS08-01_S3"/>
      <sheetName val="MS08-01_P3"/>
      <sheetName val="Cashflow_Analysis3"/>
      <sheetName val="Rate_Analysis3"/>
      <sheetName val="Cost_Sheet3"/>
      <sheetName val="fire_detection_offer3"/>
      <sheetName val="fire_detection_cost3"/>
      <sheetName val="Price_List3"/>
      <sheetName val="upa_of_boq3"/>
      <sheetName val="Summary_Foreign_Comp3"/>
      <sheetName val="grand_summary3"/>
      <sheetName val="Doha_Farm3"/>
      <sheetName val="_GULF3"/>
      <sheetName val="Master_Data_Sheet3"/>
      <sheetName val="15_문제점3"/>
      <sheetName val="SERVICES_I3"/>
      <sheetName val="_N_Finansal_Eğri3"/>
      <sheetName val="HKED_KEŞFİ_İmalat3"/>
      <sheetName val="YEŞİL_DEFTER-İmalat3"/>
      <sheetName val="34__BLOK_EK_ISLER-NO1_HAKEDIS3"/>
      <sheetName val="imput_costi_par_3"/>
      <sheetName val="PRICE_INFO3"/>
      <sheetName val="RC_SUMMARY3"/>
      <sheetName val="LABOUR_PRODUCTIVITY-TAV3"/>
      <sheetName val="MATERIAL_PRICES3"/>
      <sheetName val="CONCRETE_ANALYSIS3"/>
      <sheetName val="Ra__stair3"/>
      <sheetName val="Filter_Block3"/>
      <sheetName val="BT3-Package_053"/>
      <sheetName val="Certificate_3"/>
      <sheetName val="Valn_Cover3"/>
      <sheetName val="Contract_Part3"/>
      <sheetName val="SW_(2)3"/>
      <sheetName val="Form_63"/>
      <sheetName val="APP__B3"/>
      <sheetName val="App__A(contd)3"/>
      <sheetName val="15_134"/>
      <sheetName val="????_???_??2"/>
      <sheetName val="Bill_No__32"/>
      <sheetName val="New_Rates2"/>
      <sheetName val="Filter_Block"/>
      <sheetName val="BT3-Package_05"/>
      <sheetName val="SW_(2)"/>
      <sheetName val="Base_BM-rebar5"/>
      <sheetName val="Raw_Data5"/>
      <sheetName val="Fit_Out_B2a4"/>
      <sheetName val="FOL_-_Bar4"/>
      <sheetName val="Co_Eff4"/>
      <sheetName val="Payments_and_Cash_Calls4"/>
      <sheetName val="Day_work4"/>
      <sheetName val="Chiet_tinh_dz223"/>
      <sheetName val="입찰내역_발주처_양식3"/>
      <sheetName val="item_#13__Structur3"/>
      <sheetName val="Item_#_20_Structure3"/>
      <sheetName val="(Not_to_print)2"/>
      <sheetName val="MASTER_RATE_ANALYSIS3"/>
      <sheetName val="Gravel_in_pond3"/>
      <sheetName val="Eq__Mobilization3"/>
      <sheetName val="AOP_Summary-23"/>
      <sheetName val="Summary_2"/>
      <sheetName val="BOQ-FD_PA2"/>
      <sheetName val="Price_List_FD_PA2"/>
      <sheetName val="SPT_vs_PHI3"/>
      <sheetName val="1_11_b2"/>
      <sheetName val="Basic_Material_Costs2"/>
      <sheetName val="MS08-01_S1"/>
      <sheetName val="MS08-01_P1"/>
      <sheetName val="Cashflow_Analysis1"/>
      <sheetName val="Rate_Analysis1"/>
      <sheetName val="Cost_Sheet1"/>
      <sheetName val="fire_detection_offer1"/>
      <sheetName val="fire_detection_cost1"/>
      <sheetName val="Price_List1"/>
      <sheetName val="upa_of_boq1"/>
      <sheetName val="Summary_Foreign_Comp1"/>
      <sheetName val="grand_summary1"/>
      <sheetName val="Doha_Farm1"/>
      <sheetName val="_GULF1"/>
      <sheetName val="Master_Data_Sheet1"/>
      <sheetName val="15_문제점1"/>
      <sheetName val="SERVICES_I1"/>
      <sheetName val="_N_Finansal_Eğri1"/>
      <sheetName val="HKED_KEŞFİ_İmalat1"/>
      <sheetName val="YEŞİL_DEFTER-İmalat1"/>
      <sheetName val="34__BLOK_EK_ISLER-NO1_HAKEDIS1"/>
      <sheetName val="imput_costi_par_1"/>
      <sheetName val="PRICE_INFO1"/>
      <sheetName val="RC_SUMMARY1"/>
      <sheetName val="LABOUR_PRODUCTIVITY-TAV1"/>
      <sheetName val="MATERIAL_PRICES1"/>
      <sheetName val="CONCRETE_ANALYSIS1"/>
      <sheetName val="Ra__stair1"/>
      <sheetName val="Filter_Block1"/>
      <sheetName val="BT3-Package_051"/>
      <sheetName val="Certificate_1"/>
      <sheetName val="Valn_Cover1"/>
      <sheetName val="Contract_Part1"/>
      <sheetName val="SW_(2)1"/>
      <sheetName val="Form_61"/>
      <sheetName val="APP__B1"/>
      <sheetName val="App__A(contd)1"/>
      <sheetName val="15_132"/>
      <sheetName val="????_???_??1"/>
      <sheetName val="Bill_No__31"/>
      <sheetName val="New_Rates1"/>
      <sheetName val="Base_BM-rebar6"/>
      <sheetName val="Raw_Data6"/>
      <sheetName val="Fit_Out_B2a5"/>
      <sheetName val="Co_Eff5"/>
      <sheetName val="FOL_-_Bar5"/>
      <sheetName val="Day_work5"/>
      <sheetName val="Payments_and_Cash_Calls5"/>
      <sheetName val="item_#13__Structur4"/>
      <sheetName val="Item_#_20_Structure4"/>
      <sheetName val="Chiet_tinh_dz224"/>
      <sheetName val="(Not_to_print)3"/>
      <sheetName val="MASTER_RATE_ANALYSIS4"/>
      <sheetName val="Gravel_in_pond4"/>
      <sheetName val="Eq__Mobilization4"/>
      <sheetName val="upa_of_boq2"/>
      <sheetName val="Summary_Foreign_Comp2"/>
      <sheetName val="grand_summary2"/>
      <sheetName val="AOP_Summary-24"/>
      <sheetName val="입찰내역_발주처_양식4"/>
      <sheetName val="SPT_vs_PHI4"/>
      <sheetName val="15_문제점2"/>
      <sheetName val="Ra__stair2"/>
      <sheetName val="Doha_Farm2"/>
      <sheetName val="_GULF2"/>
      <sheetName val="Basic_Material_Costs3"/>
      <sheetName val="Cashflow_Analysis2"/>
      <sheetName val="Rate_Analysis2"/>
      <sheetName val="Summary_3"/>
      <sheetName val="BOQ-FD_PA3"/>
      <sheetName val="Price_List_FD_PA3"/>
      <sheetName val="MS08-01_S2"/>
      <sheetName val="MS08-01_P2"/>
      <sheetName val="1_11_b3"/>
      <sheetName val="BT3-Package_052"/>
      <sheetName val="Cost_Sheet2"/>
      <sheetName val="fire_detection_offer2"/>
      <sheetName val="fire_detection_cost2"/>
      <sheetName val="Price_List2"/>
      <sheetName val="Master_Data_Sheet2"/>
      <sheetName val="SW_(2)2"/>
      <sheetName val="Form_62"/>
      <sheetName val="_N_Finansal_Eğri2"/>
      <sheetName val="Certificate_2"/>
      <sheetName val="Valn_Cover2"/>
      <sheetName val="Contract_Part2"/>
      <sheetName val="SERVICES_I2"/>
      <sheetName val="HKED_KEŞFİ_İmalat2"/>
      <sheetName val="YEŞİL_DEFTER-İmalat2"/>
      <sheetName val="34__BLOK_EK_ISLER-NO1_HAKEDIS2"/>
      <sheetName val="imput_costi_par_2"/>
      <sheetName val="PRICE_INFO2"/>
      <sheetName val="RC_SUMMARY2"/>
      <sheetName val="LABOUR_PRODUCTIVITY-TAV2"/>
      <sheetName val="MATERIAL_PRICES2"/>
      <sheetName val="CONCRETE_ANALYSIS2"/>
      <sheetName val="APP__B2"/>
      <sheetName val="App__A(contd)2"/>
      <sheetName val="15_133"/>
      <sheetName val="Filter_Block2"/>
      <sheetName val="Base_BM-rebar8"/>
      <sheetName val="Raw_Data8"/>
      <sheetName val="Fit_Out_B2a7"/>
      <sheetName val="FOL_-_Bar7"/>
      <sheetName val="Co_Eff7"/>
      <sheetName val="Payments_and_Cash_Calls7"/>
      <sheetName val="Day_work7"/>
      <sheetName val="Chiet_tinh_dz226"/>
      <sheetName val="입찰내역_발주처_양식6"/>
      <sheetName val="item_#13__Structur6"/>
      <sheetName val="Item_#_20_Structure6"/>
      <sheetName val="(Not_to_print)5"/>
      <sheetName val="MASTER_RATE_ANALYSIS6"/>
      <sheetName val="Gravel_in_pond6"/>
      <sheetName val="Eq__Mobilization6"/>
      <sheetName val="AOP_Summary-26"/>
      <sheetName val="Summary_5"/>
      <sheetName val="BOQ-FD_PA5"/>
      <sheetName val="Price_List_FD_PA5"/>
      <sheetName val="SPT_vs_PHI6"/>
      <sheetName val="1_11_b5"/>
      <sheetName val="Basic_Material_Costs5"/>
      <sheetName val="MS08-01_S4"/>
      <sheetName val="MS08-01_P4"/>
      <sheetName val="Cashflow_Analysis4"/>
      <sheetName val="Rate_Analysis4"/>
      <sheetName val="Cost_Sheet4"/>
      <sheetName val="fire_detection_offer4"/>
      <sheetName val="fire_detection_cost4"/>
      <sheetName val="Price_List4"/>
      <sheetName val="upa_of_boq4"/>
      <sheetName val="Summary_Foreign_Comp4"/>
      <sheetName val="grand_summary4"/>
      <sheetName val="Doha_Farm4"/>
      <sheetName val="_GULF4"/>
      <sheetName val="Master_Data_Sheet4"/>
      <sheetName val="15_문제점4"/>
      <sheetName val="SERVICES_I4"/>
      <sheetName val="_N_Finansal_Eğri4"/>
      <sheetName val="HKED_KEŞFİ_İmalat4"/>
      <sheetName val="YEŞİL_DEFTER-İmalat4"/>
      <sheetName val="34__BLOK_EK_ISLER-NO1_HAKEDIS4"/>
      <sheetName val="imput_costi_par_4"/>
      <sheetName val="PRICE_INFO4"/>
      <sheetName val="RC_SUMMARY4"/>
      <sheetName val="LABOUR_PRODUCTIVITY-TAV4"/>
      <sheetName val="MATERIAL_PRICES4"/>
      <sheetName val="CONCRETE_ANALYSIS4"/>
      <sheetName val="Ra__stair4"/>
      <sheetName val="Filter_Block4"/>
      <sheetName val="BT3-Package_054"/>
      <sheetName val="Certificate_4"/>
      <sheetName val="Valn_Cover4"/>
      <sheetName val="Contract_Part4"/>
      <sheetName val="Form_64"/>
      <sheetName val="APP__B4"/>
      <sheetName val="App__A(contd)4"/>
      <sheetName val="15_135"/>
      <sheetName val="SW_(2)4"/>
      <sheetName val="A4 Register"/>
      <sheetName val="INDIRECT_COST"/>
      <sheetName val="pencere_merkezi_ys_ab"/>
      <sheetName val="kule_pencere_merk"/>
      <sheetName val="Satir_Bazli_Odeme_Listesi"/>
      <sheetName val="B09_1"/>
      <sheetName val="YEŞİL_DEFTER_(2)"/>
      <sheetName val="BUTCE_KURLARI"/>
      <sheetName val="Finansal_tamamlanma_Eğrisi"/>
      <sheetName val="BUS_BAR"/>
      <sheetName val="nw4_(2)"/>
      <sheetName val="Sign_(2)"/>
      <sheetName val="Boru_Çap_-_Fiyat"/>
      <sheetName val="V_O_"/>
      <sheetName val="yüro_-_eski"/>
      <sheetName val="STAFFSCHED_"/>
      <sheetName val="S3_Architectural"/>
      <sheetName val="M_Budget2"/>
      <sheetName val="Material_of_Quantities2"/>
      <sheetName val="unit_price_list2"/>
      <sheetName val="Project_Data2"/>
      <sheetName val="Ｎｏ_132"/>
      <sheetName val="아파트_2"/>
      <sheetName val="Labor_(HA)"/>
      <sheetName val="Equiment_(HA)"/>
      <sheetName val="Compar_28_12_171"/>
      <sheetName val="RAB_AR&amp;STR"/>
      <sheetName val="A2_(4)"/>
      <sheetName val="MTO_REV_2_ARMOR_"/>
      <sheetName val="Civil_Work_-_B_Wall"/>
      <sheetName val="SHADES_&amp;_GATES"/>
      <sheetName val="NOTES_(2)"/>
      <sheetName val="LANDSCAPE_(2)"/>
      <sheetName val="Civil_Work_-_B_Wall_(2)"/>
      <sheetName val="LANDSCAPE_(Hard_&amp;_Soft)"/>
      <sheetName val="Civil_Work_-_B_Wall_(3)"/>
      <sheetName val="E_H_-_H__W_P_"/>
      <sheetName val="E__H__Treatment_for_pile_cap"/>
      <sheetName val="Not_in_Budget(F)"/>
      <sheetName val="HD_Mat'ls(J)"/>
      <sheetName val="Disputed_Rates(L)"/>
      <sheetName val="BILL_1"/>
      <sheetName val="HAKEDİŞ_"/>
      <sheetName val="keşif_özeti"/>
      <sheetName val="1_0_Section_1_Cover1"/>
      <sheetName val="Area_Analysis"/>
      <sheetName val="DETAILED__BOQ"/>
      <sheetName val="E_H_Blinding"/>
      <sheetName val="E_H_Excavation"/>
      <sheetName val="Pc_name"/>
      <sheetName val="US_Ship_Repair_Industry_Growth"/>
      <sheetName val="Market_Overview"/>
      <sheetName val="US_Shipyard_Repair_Output"/>
      <sheetName val="Summary_Financials"/>
      <sheetName val="C_P_A_Blinding"/>
      <sheetName val="Basement_Budget"/>
      <sheetName val="intr_stool_brkup"/>
      <sheetName val="INDIRECT_COST1"/>
      <sheetName val="pencere_merkezi_ys_ab1"/>
      <sheetName val="kule_pencere_merk1"/>
      <sheetName val="Satir_Bazli_Odeme_Listesi1"/>
      <sheetName val="B09_11"/>
      <sheetName val="YEŞİL_DEFTER_(2)1"/>
      <sheetName val="BUTCE_KURLARI1"/>
      <sheetName val="Finansal_tamamlanma_Eğrisi1"/>
      <sheetName val="BUS_BAR1"/>
      <sheetName val="nw4_(2)1"/>
      <sheetName val="Sign_(2)1"/>
      <sheetName val="Boru_Çap_-_Fiyat1"/>
      <sheetName val="V_O_1"/>
      <sheetName val="yüro_-_eski1"/>
      <sheetName val="STAFFSCHED_1"/>
      <sheetName val="S3_Architectural1"/>
      <sheetName val="M_Budget3"/>
      <sheetName val="Material_of_Quantities3"/>
      <sheetName val="unit_price_list3"/>
      <sheetName val="Project_Data3"/>
      <sheetName val="Ｎｏ_133"/>
      <sheetName val="아파트_3"/>
      <sheetName val="Labor_(HA)1"/>
      <sheetName val="Equiment_(HA)1"/>
      <sheetName val="Compar_28_12_172"/>
      <sheetName val="RAB_AR&amp;STR1"/>
      <sheetName val="A2_(4)1"/>
      <sheetName val="MTO_REV_2_ARMOR_1"/>
      <sheetName val="Civil_Work_-_B_Wall1"/>
      <sheetName val="SHADES_&amp;_GATES1"/>
      <sheetName val="NOTES_(2)1"/>
      <sheetName val="LANDSCAPE_(2)1"/>
      <sheetName val="Civil_Work_-_B_Wall_(2)1"/>
      <sheetName val="LANDSCAPE_(Hard_&amp;_Soft)1"/>
      <sheetName val="Civil_Work_-_B_Wall_(3)1"/>
      <sheetName val="E_H_-_H__W_P_1"/>
      <sheetName val="E__H__Treatment_for_pile_cap1"/>
      <sheetName val="Not_in_Budget(F)1"/>
      <sheetName val="HD_Mat'ls(J)1"/>
      <sheetName val="Disputed_Rates(L)1"/>
      <sheetName val="BILL_11"/>
      <sheetName val="HAKEDİŞ_1"/>
      <sheetName val="keşif_özeti1"/>
      <sheetName val="1_0_Section_1_Cover2"/>
      <sheetName val="Area_Analysis1"/>
      <sheetName val="DETAILED__BOQ1"/>
      <sheetName val="E_H_Blinding1"/>
      <sheetName val="E_H_Excavation1"/>
      <sheetName val="Pc_name1"/>
      <sheetName val="US_Ship_Repair_Industry_Growth1"/>
      <sheetName val="Market_Overview1"/>
      <sheetName val="US_Shipyard_Repair_Output1"/>
      <sheetName val="Summary_Financials1"/>
      <sheetName val="C_P_A_Blinding1"/>
      <sheetName val="Basement_Budget1"/>
      <sheetName val="intr_stool_brkup1"/>
      <sheetName val="INDIRECT_COST2"/>
      <sheetName val="pencere_merkezi_ys_ab2"/>
      <sheetName val="kule_pencere_merk2"/>
      <sheetName val="Satir_Bazli_Odeme_Listesi2"/>
      <sheetName val="B09_12"/>
      <sheetName val="YEŞİL_DEFTER_(2)2"/>
      <sheetName val="BUTCE_KURLARI2"/>
      <sheetName val="Finansal_tamamlanma_Eğrisi2"/>
      <sheetName val="BUS_BAR2"/>
      <sheetName val="nw4_(2)2"/>
      <sheetName val="Sign_(2)2"/>
      <sheetName val="Boru_Çap_-_Fiyat2"/>
      <sheetName val="V_O_2"/>
      <sheetName val="yüro_-_eski2"/>
      <sheetName val="????_???_??3"/>
      <sheetName val="STAFFSCHED_2"/>
      <sheetName val="S3_Architectural2"/>
      <sheetName val="M_Budget4"/>
      <sheetName val="Material_of_Quantities4"/>
      <sheetName val="unit_price_list4"/>
      <sheetName val="Project_Data4"/>
      <sheetName val="Ｎｏ_134"/>
      <sheetName val="아파트_4"/>
      <sheetName val="Labor_(HA)2"/>
      <sheetName val="Equiment_(HA)2"/>
      <sheetName val="Compar_28_12_173"/>
      <sheetName val="RAB_AR&amp;STR2"/>
      <sheetName val="A2_(4)2"/>
      <sheetName val="MTO_REV_2_ARMOR_2"/>
      <sheetName val="Civil_Work_-_B_Wall2"/>
      <sheetName val="SHADES_&amp;_GATES2"/>
      <sheetName val="NOTES_(2)2"/>
      <sheetName val="LANDSCAPE_(2)2"/>
      <sheetName val="Civil_Work_-_B_Wall_(2)2"/>
      <sheetName val="LANDSCAPE_(Hard_&amp;_Soft)2"/>
      <sheetName val="Civil_Work_-_B_Wall_(3)2"/>
      <sheetName val="E_H_-_H__W_P_2"/>
      <sheetName val="E__H__Treatment_for_pile_cap2"/>
      <sheetName val="Bill_No__33"/>
      <sheetName val="New_Rates3"/>
      <sheetName val="Not_in_Budget(F)2"/>
      <sheetName val="HD_Mat'ls(J)2"/>
      <sheetName val="Disputed_Rates(L)2"/>
      <sheetName val="BILL_12"/>
      <sheetName val="HAKEDİŞ_2"/>
      <sheetName val="keşif_özeti2"/>
      <sheetName val="1_0_Section_1_Cover3"/>
      <sheetName val="Area_Analysis2"/>
      <sheetName val="DETAILED__BOQ2"/>
      <sheetName val="E_H_Blinding2"/>
      <sheetName val="E_H_Excavation2"/>
      <sheetName val="Pc_name2"/>
      <sheetName val="US_Ship_Repair_Industry_Growth2"/>
      <sheetName val="Market_Overview2"/>
      <sheetName val="US_Shipyard_Repair_Output2"/>
      <sheetName val="Summary_Financials2"/>
      <sheetName val="C_P_A_Blinding2"/>
      <sheetName val="Basement_Budget2"/>
      <sheetName val="intr_stool_brkup2"/>
      <sheetName val="INDIRECT_COST3"/>
      <sheetName val="pencere_merkezi_ys_ab3"/>
      <sheetName val="kule_pencere_merk3"/>
      <sheetName val="Satir_Bazli_Odeme_Listesi3"/>
      <sheetName val="B09_13"/>
      <sheetName val="YEŞİL_DEFTER_(2)3"/>
      <sheetName val="BUTCE_KURLARI3"/>
      <sheetName val="Finansal_tamamlanma_Eğrisi3"/>
      <sheetName val="BUS_BAR3"/>
      <sheetName val="nw4_(2)3"/>
      <sheetName val="Sign_(2)3"/>
      <sheetName val="Boru_Çap_-_Fiyat3"/>
      <sheetName val="V_O_3"/>
      <sheetName val="yüro_-_eski3"/>
      <sheetName val="????_???_??4"/>
      <sheetName val="STAFFSCHED_3"/>
      <sheetName val="S3_Architectural3"/>
      <sheetName val="M_Budget5"/>
      <sheetName val="Material_of_Quantities5"/>
      <sheetName val="unit_price_list5"/>
      <sheetName val="Project_Data5"/>
      <sheetName val="Ｎｏ_135"/>
      <sheetName val="아파트_5"/>
      <sheetName val="Labor_(HA)3"/>
      <sheetName val="Equiment_(HA)3"/>
      <sheetName val="Compar_28_12_174"/>
      <sheetName val="RAB_AR&amp;STR3"/>
      <sheetName val="A2_(4)3"/>
      <sheetName val="MTO_REV_2_ARMOR_3"/>
      <sheetName val="Civil_Work_-_B_Wall3"/>
      <sheetName val="SHADES_&amp;_GATES3"/>
      <sheetName val="NOTES_(2)3"/>
      <sheetName val="LANDSCAPE_(2)3"/>
      <sheetName val="Civil_Work_-_B_Wall_(2)3"/>
      <sheetName val="LANDSCAPE_(Hard_&amp;_Soft)3"/>
      <sheetName val="Civil_Work_-_B_Wall_(3)3"/>
      <sheetName val="E_H_-_H__W_P_3"/>
      <sheetName val="E__H__Treatment_for_pile_cap3"/>
      <sheetName val="Bill_No__34"/>
      <sheetName val="New_Rates4"/>
      <sheetName val="Not_in_Budget(F)3"/>
      <sheetName val="HD_Mat'ls(J)3"/>
      <sheetName val="Disputed_Rates(L)3"/>
      <sheetName val="BILL_13"/>
      <sheetName val="HAKEDİŞ_3"/>
      <sheetName val="keşif_özeti3"/>
      <sheetName val="1_0_Section_1_Cover4"/>
      <sheetName val="Area_Analysis3"/>
      <sheetName val="DETAILED__BOQ3"/>
      <sheetName val="E_H_Blinding3"/>
      <sheetName val="E_H_Excavation3"/>
      <sheetName val="Pc_name3"/>
      <sheetName val="US_Ship_Repair_Industry_Growth3"/>
      <sheetName val="Market_Overview3"/>
      <sheetName val="US_Shipyard_Repair_Output3"/>
      <sheetName val="Summary_Financials3"/>
      <sheetName val="C_P_A_Blinding3"/>
      <sheetName val="Basement_Budget3"/>
      <sheetName val="intr_stool_brkup3"/>
      <sheetName val="Base_BM-rebar9"/>
      <sheetName val="Raw_Data9"/>
      <sheetName val="Fit_Out_B2a8"/>
      <sheetName val="Co_Eff8"/>
      <sheetName val="FOL_-_Bar8"/>
      <sheetName val="Payments_and_Cash_Calls8"/>
      <sheetName val="Day_work8"/>
      <sheetName val="AOP_Summary-27"/>
      <sheetName val="Chiet_tinh_dz227"/>
      <sheetName val="입찰내역_발주처_양식7"/>
      <sheetName val="1_11_b6"/>
      <sheetName val="SPT_vs_PHI7"/>
      <sheetName val="Basic_Material_Costs6"/>
      <sheetName val="_N_Finansal_Eğri5"/>
      <sheetName val="HKED_KEŞFİ_İmalat5"/>
      <sheetName val="YEŞİL_DEFTER-İmalat5"/>
      <sheetName val="34__BLOK_EK_ISLER-NO1_HAKEDIS5"/>
      <sheetName val="SERVICES_I5"/>
      <sheetName val="item_#13__Structur7"/>
      <sheetName val="Item_#_20_Structure7"/>
      <sheetName val="imput_costi_par_5"/>
      <sheetName val="INDIRECT_COST4"/>
      <sheetName val="MASTER_RATE_ANALYSIS7"/>
      <sheetName val="Gravel_in_pond7"/>
      <sheetName val="Eq__Mobilization7"/>
      <sheetName val="(Not_to_print)6"/>
      <sheetName val="Summary_6"/>
      <sheetName val="BOQ-FD_PA6"/>
      <sheetName val="Price_List_FD_PA6"/>
      <sheetName val="MS08-01_S5"/>
      <sheetName val="MS08-01_P5"/>
      <sheetName val="Cashflow_Analysis5"/>
      <sheetName val="Rate_Analysis5"/>
      <sheetName val="Cost_Sheet5"/>
      <sheetName val="fire_detection_offer5"/>
      <sheetName val="fire_detection_cost5"/>
      <sheetName val="Price_List5"/>
      <sheetName val="PRICE_INFO5"/>
      <sheetName val="RC_SUMMARY5"/>
      <sheetName val="LABOUR_PRODUCTIVITY-TAV5"/>
      <sheetName val="MATERIAL_PRICES5"/>
      <sheetName val="CONCRETE_ANALYSIS5"/>
      <sheetName val="Certificate_5"/>
      <sheetName val="Valn_Cover5"/>
      <sheetName val="Contract_Part5"/>
      <sheetName val="pencere_merkezi_ys_ab4"/>
      <sheetName val="kule_pencere_merk4"/>
      <sheetName val="Satir_Bazli_Odeme_Listesi4"/>
      <sheetName val="B09_14"/>
      <sheetName val="YEŞİL_DEFTER_(2)4"/>
      <sheetName val="BUTCE_KURLARI4"/>
      <sheetName val="Finansal_tamamlanma_Eğrisi4"/>
      <sheetName val="BUS_BAR4"/>
      <sheetName val="Form_65"/>
      <sheetName val="Ra__stair5"/>
      <sheetName val="nw4_(2)4"/>
      <sheetName val="Sign_(2)4"/>
      <sheetName val="Boru_Çap_-_Fiyat4"/>
      <sheetName val="V_O_4"/>
      <sheetName val="yüro_-_eski4"/>
      <sheetName val="????_???_??5"/>
      <sheetName val="STAFFSCHED_4"/>
      <sheetName val="S3_Architectural4"/>
      <sheetName val="M_Budget6"/>
      <sheetName val="Material_of_Quantities6"/>
      <sheetName val="unit_price_list6"/>
      <sheetName val="Project_Data6"/>
      <sheetName val="Ｎｏ_136"/>
      <sheetName val="아파트_6"/>
      <sheetName val="Labor_(HA)4"/>
      <sheetName val="Equiment_(HA)4"/>
      <sheetName val="Compar_28_12_175"/>
      <sheetName val="RAB_AR&amp;STR4"/>
      <sheetName val="A2_(4)4"/>
      <sheetName val="MTO_REV_2_ARMOR_4"/>
      <sheetName val="upa_of_boq5"/>
      <sheetName val="Summary_Foreign_Comp5"/>
      <sheetName val="grand_summary5"/>
      <sheetName val="_GULF5"/>
      <sheetName val="Master_Data_Sheet5"/>
      <sheetName val="Doha_Farm5"/>
      <sheetName val="15_문제점5"/>
      <sheetName val="15_136"/>
      <sheetName val="APP__B5"/>
      <sheetName val="App__A(contd)5"/>
      <sheetName val="Civil_Work_-_B_Wall4"/>
      <sheetName val="SHADES_&amp;_GATES4"/>
      <sheetName val="NOTES_(2)4"/>
      <sheetName val="LANDSCAPE_(2)4"/>
      <sheetName val="Civil_Work_-_B_Wall_(2)4"/>
      <sheetName val="LANDSCAPE_(Hard_&amp;_Soft)4"/>
      <sheetName val="Civil_Work_-_B_Wall_(3)4"/>
      <sheetName val="E_H_-_H__W_P_4"/>
      <sheetName val="E__H__Treatment_for_pile_cap4"/>
      <sheetName val="Bill_No__35"/>
      <sheetName val="New_Rates5"/>
      <sheetName val="Not_in_Budget(F)4"/>
      <sheetName val="HD_Mat'ls(J)4"/>
      <sheetName val="Disputed_Rates(L)4"/>
      <sheetName val="BILL_14"/>
      <sheetName val="HAKEDİŞ_4"/>
      <sheetName val="keşif_özeti4"/>
      <sheetName val="1_0_Section_1_Cover5"/>
      <sheetName val="Area_Analysis4"/>
      <sheetName val="DETAILED__BOQ4"/>
      <sheetName val="E_H_Blinding4"/>
      <sheetName val="E_H_Excavation4"/>
      <sheetName val="Pc_name4"/>
      <sheetName val="US_Ship_Repair_Industry_Growth4"/>
      <sheetName val="Market_Overview4"/>
      <sheetName val="US_Shipyard_Repair_Output4"/>
      <sheetName val="Summary_Financials4"/>
      <sheetName val="C_P_A_Blinding4"/>
      <sheetName val="Basement_Budget4"/>
      <sheetName val="intr_stool_brkup4"/>
      <sheetName val="Base_BM-rebar10"/>
      <sheetName val="Raw_Data10"/>
      <sheetName val="Fit_Out_B2a9"/>
      <sheetName val="Co_Eff9"/>
      <sheetName val="FOL_-_Bar9"/>
      <sheetName val="Payments_and_Cash_Calls9"/>
      <sheetName val="Day_work9"/>
      <sheetName val="AOP_Summary-28"/>
      <sheetName val="Chiet_tinh_dz228"/>
      <sheetName val="입찰내역_발주처_양식8"/>
      <sheetName val="1_11_b7"/>
      <sheetName val="SPT_vs_PHI8"/>
      <sheetName val="Basic_Material_Costs7"/>
      <sheetName val="_N_Finansal_Eğri6"/>
      <sheetName val="HKED_KEŞFİ_İmalat6"/>
      <sheetName val="YEŞİL_DEFTER-İmalat6"/>
      <sheetName val="34__BLOK_EK_ISLER-NO1_HAKEDIS6"/>
      <sheetName val="SERVICES_I6"/>
      <sheetName val="item_#13__Structur8"/>
      <sheetName val="Item_#_20_Structure8"/>
      <sheetName val="imput_costi_par_6"/>
      <sheetName val="INDIRECT_COST5"/>
      <sheetName val="MASTER_RATE_ANALYSIS8"/>
      <sheetName val="Gravel_in_pond8"/>
      <sheetName val="Eq__Mobilization8"/>
      <sheetName val="(Not_to_print)7"/>
      <sheetName val="Summary_7"/>
      <sheetName val="BOQ-FD_PA7"/>
      <sheetName val="Price_List_FD_PA7"/>
      <sheetName val="MS08-01_S6"/>
      <sheetName val="MS08-01_P6"/>
      <sheetName val="Cashflow_Analysis6"/>
      <sheetName val="Rate_Analysis6"/>
      <sheetName val="Cost_Sheet6"/>
      <sheetName val="fire_detection_offer6"/>
      <sheetName val="fire_detection_cost6"/>
      <sheetName val="Price_List6"/>
      <sheetName val="PRICE_INFO6"/>
      <sheetName val="RC_SUMMARY6"/>
      <sheetName val="LABOUR_PRODUCTIVITY-TAV6"/>
      <sheetName val="MATERIAL_PRICES6"/>
      <sheetName val="CONCRETE_ANALYSIS6"/>
      <sheetName val="Certificate_6"/>
      <sheetName val="Valn_Cover6"/>
      <sheetName val="Contract_Part6"/>
      <sheetName val="pencere_merkezi_ys_ab5"/>
      <sheetName val="kule_pencere_merk5"/>
      <sheetName val="Satir_Bazli_Odeme_Listesi5"/>
      <sheetName val="B09_15"/>
      <sheetName val="YEŞİL_DEFTER_(2)5"/>
      <sheetName val="BUTCE_KURLARI5"/>
      <sheetName val="Finansal_tamamlanma_Eğrisi5"/>
      <sheetName val="BUS_BAR5"/>
      <sheetName val="Form_66"/>
      <sheetName val="Ra__stair6"/>
      <sheetName val="nw4_(2)5"/>
      <sheetName val="Sign_(2)5"/>
      <sheetName val="Boru_Çap_-_Fiyat5"/>
      <sheetName val="V_O_5"/>
      <sheetName val="yüro_-_eski5"/>
      <sheetName val="????_???_??6"/>
      <sheetName val="STAFFSCHED_5"/>
      <sheetName val="S3_Architectural5"/>
      <sheetName val="M_Budget7"/>
      <sheetName val="Material_of_Quantities7"/>
      <sheetName val="unit_price_list7"/>
      <sheetName val="Project_Data7"/>
      <sheetName val="Ｎｏ_137"/>
      <sheetName val="아파트_7"/>
      <sheetName val="Labor_(HA)5"/>
      <sheetName val="Equiment_(HA)5"/>
      <sheetName val="Compar_28_12_176"/>
      <sheetName val="RAB_AR&amp;STR5"/>
      <sheetName val="A2_(4)5"/>
      <sheetName val="MTO_REV_2_ARMOR_5"/>
      <sheetName val="upa_of_boq6"/>
      <sheetName val="Summary_Foreign_Comp6"/>
      <sheetName val="grand_summary6"/>
      <sheetName val="_GULF6"/>
      <sheetName val="Master_Data_Sheet6"/>
      <sheetName val="Doha_Farm6"/>
      <sheetName val="15_문제점6"/>
      <sheetName val="15_137"/>
      <sheetName val="APP__B6"/>
      <sheetName val="App__A(contd)6"/>
      <sheetName val="Civil_Work_-_B_Wall5"/>
      <sheetName val="SHADES_&amp;_GATES5"/>
      <sheetName val="NOTES_(2)5"/>
      <sheetName val="LANDSCAPE_(2)5"/>
      <sheetName val="Civil_Work_-_B_Wall_(2)5"/>
      <sheetName val="LANDSCAPE_(Hard_&amp;_Soft)5"/>
      <sheetName val="Civil_Work_-_B_Wall_(3)5"/>
      <sheetName val="E_H_-_H__W_P_5"/>
      <sheetName val="E__H__Treatment_for_pile_cap5"/>
      <sheetName val="SW_(2)5"/>
      <sheetName val="Filter_Block5"/>
      <sheetName val="BT3-Package_055"/>
      <sheetName val="Bill_No__36"/>
      <sheetName val="New_Rates6"/>
      <sheetName val="Not_in_Budget(F)5"/>
      <sheetName val="HD_Mat'ls(J)5"/>
      <sheetName val="Disputed_Rates(L)5"/>
      <sheetName val="BILL_15"/>
      <sheetName val="HAKEDİŞ_5"/>
      <sheetName val="keşif_özeti5"/>
      <sheetName val="1_0_Section_1_Cover6"/>
      <sheetName val="Area_Analysis5"/>
      <sheetName val="DETAILED__BOQ5"/>
      <sheetName val="E_H_Blinding5"/>
      <sheetName val="E_H_Excavation5"/>
      <sheetName val="Pc_name5"/>
      <sheetName val="US_Ship_Repair_Industry_Growth5"/>
      <sheetName val="Market_Overview5"/>
      <sheetName val="US_Shipyard_Repair_Output5"/>
      <sheetName val="Summary_Financials5"/>
      <sheetName val="C_P_A_Blinding5"/>
      <sheetName val="Basement_Budget5"/>
      <sheetName val="intr_stool_brkup5"/>
      <sheetName val="$ KURLARI"/>
      <sheetName val="Sec 1 BOQ"/>
      <sheetName val="Sec 2 BOQ-MRO"/>
      <sheetName val="Sec 3 BOQ-FBO"/>
      <sheetName val="Sec 4 BOQ-CUP"/>
      <sheetName val="Adsorption - MRO"/>
      <sheetName val="Adsorption - CUP"/>
      <sheetName val="Sec 5 BOQ-ASG"/>
      <sheetName val="Sec 6 BOQ-SUBSTN"/>
      <sheetName val="Sec 8 BOQ-dayworks"/>
      <sheetName val="Bill.10"/>
      <sheetName val="일위대가"/>
      <sheetName val="Category Lookup Table"/>
      <sheetName val="Netstatement"/>
      <sheetName val="macros"/>
      <sheetName val="basis"/>
      <sheetName val="DHEQSUPT"/>
      <sheetName val="COMPLEXALL"/>
      <sheetName val="1. Summary Sheet (R01_Oct.2019)"/>
      <sheetName val="Funding Drwdn"/>
      <sheetName val="IPC"/>
      <sheetName val="#3E1_GCR"/>
      <sheetName val="FINA"/>
      <sheetName val="BILL-6"/>
      <sheetName val="Doha WBS Clean"/>
      <sheetName val="PRODL297"/>
      <sheetName val="내역서"/>
      <sheetName val="Bill_101"/>
      <sheetName val="Bill_10"/>
      <sheetName val="sc"/>
      <sheetName val="office"/>
      <sheetName val="Lab"/>
      <sheetName val="HQ-TO"/>
      <sheetName val="SS MH"/>
      <sheetName val="Inputs"/>
      <sheetName val="ARC308-1"/>
      <sheetName val="Data Sheet"/>
      <sheetName val="Specs"/>
      <sheetName val="Summary Transformers"/>
      <sheetName val="hvac"/>
      <sheetName val="B.100"/>
      <sheetName val="CBDG"/>
      <sheetName val="CREEL"/>
      <sheetName val="0RESULT"/>
      <sheetName val="EEV(Prilim)"/>
      <sheetName val="schedule nos"/>
      <sheetName val="3.1"/>
      <sheetName val="2.2"/>
      <sheetName val="3.4"/>
      <sheetName val="5.4"/>
      <sheetName val="8.1"/>
      <sheetName val="5.1"/>
      <sheetName val="6.3"/>
      <sheetName val="2.3"/>
      <sheetName val="3.6"/>
      <sheetName val="2.5"/>
      <sheetName val="8.3"/>
      <sheetName val="3.2"/>
      <sheetName val="2.4"/>
      <sheetName val="2.1"/>
      <sheetName val="5.7"/>
      <sheetName val="3.3"/>
      <sheetName val="3.5"/>
      <sheetName val="2.8"/>
      <sheetName val="2.6"/>
      <sheetName val="CERTIFICATE"/>
      <sheetName val="2.05 Sprinkler"/>
      <sheetName val="2.01 Electrical "/>
      <sheetName val="8.1-8.2"/>
      <sheetName val="8.3-8.4"/>
      <sheetName val="B_100"/>
      <sheetName val="DETAIL"/>
      <sheetName val="PROJECT BRIEF(EX.NEW)"/>
      <sheetName val="2.0 Section 2 Cover"/>
      <sheetName val="PLUMBING&amp;FF"/>
      <sheetName val="Bldg Wise Summaries 20-10-09"/>
      <sheetName val="CostPlan"/>
      <sheetName val="2"/>
      <sheetName val="01-RESOURCE LIST"/>
      <sheetName val="Control Sheet Header"/>
      <sheetName val="imp cost"/>
      <sheetName val="Flight-1"/>
      <sheetName val="parametreler"/>
      <sheetName val="km kanatli"/>
      <sheetName val="노임단가"/>
      <sheetName val="Quantity"/>
      <sheetName val="TTL"/>
      <sheetName val="Gia vat tu"/>
      <sheetName val="B3A - TOWER A"/>
      <sheetName val="Electrical Works"/>
      <sheetName val="H_T_ INCOMING SYSTEM"/>
      <sheetName val="FA-LISTING"/>
      <sheetName val="실행"/>
      <sheetName val="chitimc"/>
      <sheetName val="dongia (2)"/>
      <sheetName val="giathanh1"/>
      <sheetName val="THPDMoi  (2)"/>
      <sheetName val="gtrinh"/>
      <sheetName val="phuluc1"/>
      <sheetName val="lam-moi"/>
      <sheetName val="DONGIA"/>
      <sheetName val="thao-go"/>
      <sheetName val="DON GIA"/>
      <sheetName val="TONGKE-HT"/>
      <sheetName val="DG"/>
      <sheetName val="dtxl"/>
      <sheetName val="t-h HA THE"/>
      <sheetName val="CHITIET VL-NC-TT -1p"/>
      <sheetName val="TONG HOP VL-NC TT"/>
      <sheetName val="TH XL"/>
      <sheetName val="VC"/>
      <sheetName val="chitiet"/>
      <sheetName val="Tiepdia"/>
      <sheetName val="CHITIET VL-NC-TT-3p"/>
      <sheetName val="TDTKP"/>
      <sheetName val="TDTKP1"/>
      <sheetName val="KPVC-BD "/>
      <sheetName val="CHITIET VL-NC"/>
      <sheetName val="PL 01"/>
      <sheetName val="PCCC"/>
      <sheetName val="환산표"/>
      <sheetName val="BLR 1"/>
      <sheetName val="GEN"/>
      <sheetName val="GAS"/>
      <sheetName val="DEAE"/>
      <sheetName val="BLR2"/>
      <sheetName val="BLR3"/>
      <sheetName val="BLR4"/>
      <sheetName val="BLR5"/>
      <sheetName val="DEM"/>
      <sheetName val="SAM"/>
      <sheetName val="CHEM"/>
      <sheetName val="COP"/>
      <sheetName val="eq_data"/>
      <sheetName val="八幡"/>
      <sheetName val="MixBed"/>
      <sheetName val="자재단가"/>
      <sheetName val="36신설수량"/>
      <sheetName val="물가대비표"/>
      <sheetName val="Sheet6"/>
      <sheetName val="CondPol"/>
      <sheetName val="Utility and Fire flange"/>
      <sheetName val="jobhist"/>
      <sheetName val="현장관리비"/>
      <sheetName val="실행내역"/>
      <sheetName val="Activity(new)"/>
      <sheetName val="CAT_5"/>
      <sheetName val="해외 연수비용 계산-삭제"/>
      <sheetName val="해외 기술훈련비 (합계)"/>
      <sheetName val="갑지1"/>
      <sheetName val="대비표"/>
      <sheetName val="10현장조직"/>
      <sheetName val="as boq list up"/>
      <sheetName val="95삼성급(본사)"/>
      <sheetName val="gVL"/>
      <sheetName val="MAIN GATE HOUSE"/>
      <sheetName val="Chiet tinh dz35"/>
      <sheetName val="설산1.나"/>
      <sheetName val="본사S"/>
      <sheetName val="예가표"/>
      <sheetName val="BLR_1"/>
      <sheetName val="Utility_and_Fire_flange"/>
      <sheetName val="해외_연수비용_계산-삭제"/>
      <sheetName val="해외_기술훈련비_(합계)"/>
      <sheetName val="BLR_11"/>
      <sheetName val="Utility_and_Fire_flange1"/>
      <sheetName val="해외_연수비용_계산-삭제1"/>
      <sheetName val="해외_기술훈련비_(합계)1"/>
      <sheetName val="Điện Nhẹ"/>
      <sheetName val="6. Chieu sang &amp; cap nguon"/>
      <sheetName val="8. Thiet bi dien nhe"/>
      <sheetName val="10. Bao chay, ex, sc"/>
      <sheetName val="11. Chua chay"/>
      <sheetName val="13. Thong gio"/>
      <sheetName val="14. Cap thoat nuoc"/>
      <sheetName val="DESBASTE"/>
      <sheetName val="Dinh muc CP KTCB khac"/>
      <sheetName val="TH May TC"/>
      <sheetName val="KLDT DIEN"/>
      <sheetName val="PTVT DIEN"/>
      <sheetName val="TH kinh phi"/>
      <sheetName val="Thong ke thiet bi"/>
      <sheetName val="TH vat tu"/>
      <sheetName val="Dwg. Transmittal"/>
      <sheetName val="BAG-2"/>
      <sheetName val="Currency Rate"/>
      <sheetName val="TBVL"/>
      <sheetName val="$TEXT1$"/>
      <sheetName val="DuToan"/>
      <sheetName val="Code"/>
      <sheetName val="GIAVLIEU"/>
      <sheetName val="BẢNG TỔNG HỢP"/>
      <sheetName val="HÀNG RÀO"/>
      <sheetName val="NHÀ XƯỞNG"/>
      <sheetName val="NHÀ VĂN PHÒNG"/>
      <sheetName val="NHÀ BẾP"/>
      <sheetName val="NHÀ XE Ô TÔ"/>
      <sheetName val="BỂ NƯỚC NGẦM"/>
      <sheetName val="NHÀ BẢO VỆ"/>
      <sheetName val="CỘT CỜ"/>
      <sheetName val="TRẠM ĐIỆN"/>
      <sheetName val="KHO HOÁ CHẤT"/>
      <sheetName val="NHÀ RÁC"/>
      <sheetName val="KHU HÚT THUỐC"/>
      <sheetName val="MÁI NỐI VP+ BẾP"/>
      <sheetName val="BỂ TỰ HOẠI"/>
      <sheetName val="THƯ VIỆN MẪU"/>
      <sheetName val="TỔNG HỢP THÉP BELHOMES"/>
      <sheetName val="TỔNG HỢP 1 CĂN THEO LOẠI NHÀ"/>
      <sheetName val="SH.CT CỔ CỘT"/>
      <sheetName val="SH. ĐÀI MÓNG"/>
      <sheetName val="SH. CỘT T1"/>
      <sheetName val="SH. CỘT T2"/>
      <sheetName val="SH.CỘT T3"/>
      <sheetName val="SH. GIẰNG MÓNG"/>
      <sheetName val="SH. DẦM T2"/>
      <sheetName val="SH. DẦM T3"/>
      <sheetName val="SH.DẦM TM"/>
      <sheetName val="SH. SÀN T2"/>
      <sheetName val="SH. SÀN T3"/>
      <sheetName val="SH. SÀN TMÁI"/>
      <sheetName val="SH.KHAC"/>
      <sheetName val="SH. HANG RAO"/>
      <sheetName val=" T1.ĐÀI MÓNG AF"/>
      <sheetName val="T1.CỔ CỘT AF"/>
      <sheetName val="T1.CỘT T1 AF"/>
      <sheetName val="T1.CỘT T2 AF"/>
      <sheetName val="T1.CỘT T3 AF"/>
      <sheetName val="T1. DẦM MÓNG AF"/>
      <sheetName val="T1.DẦM T2 AF"/>
      <sheetName val="T1.DẦM T3 AF"/>
      <sheetName val="T1.DẦM TM AF"/>
      <sheetName val="T1.SAN F2 AF"/>
      <sheetName val="T1. SAN F3 AF"/>
      <sheetName val="T1.SAN FR AF"/>
      <sheetName val="T1. KHAC AF"/>
      <sheetName val="T1. HANG RAO AF"/>
      <sheetName val=" T1.ĐÀI MÓNG A'F'BE"/>
      <sheetName val="T1.CỔ CỘT A'F'BE"/>
      <sheetName val="T1.CỘT T1 A'F'BE"/>
      <sheetName val="T1.CỘT T2 A'F'BE"/>
      <sheetName val="T1.CỘT T3 A'F'BE"/>
      <sheetName val="T1. DẦM MÓNG A'F'BE"/>
      <sheetName val="T1.DẦM T2 A'F'BE"/>
      <sheetName val="T1.DẦM T3 A'F'BE"/>
      <sheetName val="T1.DẦM TM A'F'BE"/>
      <sheetName val="T1. SAN F1 A'F'BE"/>
      <sheetName val="T1.SAN F2 A'F'BE"/>
      <sheetName val="T1. SAN F3 A'F'BE"/>
      <sheetName val="T1.SAN FR A'F'BE"/>
      <sheetName val="T1.KHAC A'F'BE"/>
      <sheetName val="T1.HANG RAO A'F'BE"/>
      <sheetName val=" T1.ĐÀI CD"/>
      <sheetName val="T1.CỔ CỘT CD"/>
      <sheetName val="T1.CỘT T1 CD"/>
      <sheetName val="T1.CỘT T2 CD"/>
      <sheetName val="T1.CỘT T3 CD"/>
      <sheetName val="T1. DẦM MÓNG CD"/>
      <sheetName val="1.LIST NTCV"/>
      <sheetName val="2.BB LÂY MẪU"/>
      <sheetName val="3. YCNT CV"/>
      <sheetName val="4. BBNT VLĐV"/>
      <sheetName val="Muc luc"/>
      <sheetName val="61 .Lan can an toàn NB"/>
      <sheetName val="62 .Lan can an toan"/>
      <sheetName val="Nhat ky thi cong chong tham"/>
      <sheetName val="56.3 BBNTNB MÓNG CT"/>
      <sheetName val="56.4 BBNT MÓNG CT"/>
      <sheetName val="Noname 1"/>
      <sheetName val="Noname 2"/>
      <sheetName val="Noname 3"/>
      <sheetName val="Noname 4"/>
      <sheetName val="Noname 5"/>
      <sheetName val="Noname 6"/>
      <sheetName val="Noname 7"/>
      <sheetName val="Noname 8"/>
      <sheetName val="Noname 9"/>
      <sheetName val="Noname 10"/>
      <sheetName val="Noname 11"/>
      <sheetName val="Noname 12"/>
      <sheetName val="Noname 13"/>
      <sheetName val="Noname 14"/>
      <sheetName val="Noname 15"/>
      <sheetName val="Noname 16"/>
      <sheetName val="Noname 17"/>
      <sheetName val="Noname 18"/>
      <sheetName val="Noname 19"/>
      <sheetName val="Noname 20"/>
      <sheetName val="EQP"/>
      <sheetName val="BD1"/>
      <sheetName val="E-Price"/>
      <sheetName val="GZ.TG"/>
      <sheetName val="GZ.TP"/>
      <sheetName val="GZ.VT"/>
      <sheetName val="SOURCE"/>
      <sheetName val="nha bao ve"/>
      <sheetName val="6PILE  (돌출)"/>
      <sheetName val="CTEMCOST"/>
      <sheetName val="조명시설"/>
      <sheetName val="SITE-E"/>
      <sheetName val="Gia VLNCMTC"/>
      <sheetName val="LEGEND"/>
      <sheetName val="BG"/>
      <sheetName val="HD HS NGHIỆM THU"/>
      <sheetName val="1. LỊCH NTHN"/>
      <sheetName val="LIST BT lót"/>
      <sheetName val="LIST BT"/>
      <sheetName val="3.PHÊ DUYÊT THAU PHỤ"/>
      <sheetName val="4.PHÊ DUYÊT VẬT LIỆU"/>
      <sheetName val="5. LAY MAU VL"/>
      <sheetName val="6. BBNT VLĐV"/>
      <sheetName val="7. BBNT TRAC DAC"/>
      <sheetName val="1.LIST NGHIỆM THU"/>
      <sheetName val="1.1.LIST BT"/>
      <sheetName val="2. YCNT LIST "/>
      <sheetName val="3. BBNT ĐÀO ĐẤT"/>
      <sheetName val="4. BBNT ĐỔ BT LÓT"/>
      <sheetName val="4.1. BBNT CẮT CỌC"/>
      <sheetName val="4.2. BBNT ĐỔ BT ĐẦU CỌC"/>
      <sheetName val="5. BBNT ĐẮP ĐÁT,CÁT,ĐÁ,BASE"/>
      <sheetName val="6. BBNT TRAI PVC"/>
      <sheetName val="7. BBNT CỐT THÉP"/>
      <sheetName val="8. BBNT VÁN KHUÔN"/>
      <sheetName val="9. BBNT ĐỔ BT"/>
      <sheetName val="10. BBNT KHOAN CẤY THÉP"/>
      <sheetName val="11. BBNT chống thấm"/>
      <sheetName val="12. BBNT CKBT"/>
      <sheetName val="13. BBNT GIA CÔNG KCT"/>
      <sheetName val="14. BBNT SƠN KCT"/>
      <sheetName val="15. BBNT LẮP DỰNG KCT"/>
      <sheetName val="16. BBNT CT XÂY"/>
      <sheetName val="17. BBNT CT TRÁT"/>
      <sheetName val="18. BBNT ĐMHT"/>
      <sheetName val="11. BBNT ÉP CỌC TRE(LIST 4)"/>
      <sheetName val="12.Theo doi do BT LÓT"/>
      <sheetName val="47. BBNT PHÁ DỠ"/>
      <sheetName val="18. BBNT CKBT"/>
      <sheetName val="16.Theo doi do BT"/>
      <sheetName val="17. BBLM BT "/>
      <sheetName val="29. BBNT KHOAN CẤY THÉP"/>
      <sheetName val="20. BBNT CT XÂY"/>
      <sheetName val="21. BBNT CT TRÁT"/>
      <sheetName val="22.BBNT BPCT"/>
      <sheetName val="23.BBNT HT BG"/>
      <sheetName val="2. YCNT LIST 4"/>
      <sheetName val="4. BBNT ÉP CỌC TRE"/>
      <sheetName val="5. BBNT GIA CỐ,SAN LẤP"/>
      <sheetName val="6. BBNT ĐỔ BT LÓT"/>
      <sheetName val="10. BBNT CT XÂY"/>
      <sheetName val="11. BBNT CT TRÁT"/>
      <sheetName val="HRG BHN"/>
      <sheetName val="NEW_PANEL"/>
      <sheetName val="Building T1,2,3,4,5 (2)"/>
      <sheetName val="SiteWorks"/>
      <sheetName val="Bang gia NC "/>
      <sheetName val="HS_957"/>
      <sheetName val="tra_vat_lieu"/>
      <sheetName val="MTO REV_0"/>
      <sheetName val="計算条件"/>
      <sheetName val="Bahan"/>
      <sheetName val="入力作成表"/>
      <sheetName val="1.Requisition(E)"/>
      <sheetName val="D+W"/>
      <sheetName val="Temp&amp;Site"/>
      <sheetName val="Bangia"/>
      <sheetName val="입찰안"/>
      <sheetName val="宏1"/>
      <sheetName val="Đức Huệ - GV gốc"/>
      <sheetName val="1. ABPLAZA COST"/>
      <sheetName val="2. ABPLAZA INVENTORY"/>
      <sheetName val="3. ICID CASHFLOW"/>
      <sheetName val="CFS3"/>
      <sheetName val="실행철강하도"/>
      <sheetName val="Nhan cong"/>
      <sheetName val="PHU LUC2"/>
      <sheetName val="ESTI."/>
      <sheetName val="DI-ESTI"/>
      <sheetName val="2.1 受電設備棟"/>
      <sheetName val="2.2 受・防火水槽"/>
      <sheetName val="2.3 排水処理設備棟"/>
      <sheetName val="2.4 倉庫棟"/>
      <sheetName val="2.5 守衛棟"/>
      <sheetName val="1.Quotation(見積決裁書） "/>
      <sheetName val="3.Summary of Cost "/>
      <sheetName val="4.Ｓｐｅｃｉａｌ Material"/>
      <sheetName val="6.Ｃｏｍｍｏｎ Material"/>
      <sheetName val="M&amp;E"/>
      <sheetName val="9.Indirect_budget"/>
      <sheetName val="IGETA_Elec BOQ"/>
      <sheetName val="Maker List"/>
      <sheetName val="Request Builder"/>
      <sheetName val="INFO "/>
      <sheetName val="7_MEP"/>
      <sheetName val="NOTE"/>
      <sheetName val="Analisa"/>
      <sheetName val="단가표"/>
      <sheetName val="Retrofit contract"/>
      <sheetName val="ML-부품4동 정산내역"/>
      <sheetName val="ML-CUB2 정산내역"/>
      <sheetName val="부품4동"/>
      <sheetName val="Retrofit 정산"/>
      <sheetName val="Cash Flow"/>
      <sheetName val="Yield"/>
      <sheetName val="Draft"/>
      <sheetName val="THAP"/>
      <sheetName val="Btra"/>
      <sheetName val="Div26 - Elect"/>
      <sheetName val="BKL"/>
      <sheetName val="1.1 BOQ "/>
      <sheetName val="Pasir Panjang 100J"/>
      <sheetName val="Electrical_Works"/>
      <sheetName val="H_T__INCOMING_SYSTEM"/>
      <sheetName val="Gia_vat_tu"/>
      <sheetName val="B3A_-_TOWER_A"/>
      <sheetName val="Điện_Nhẹ"/>
      <sheetName val="6__Chieu_sang_&amp;_cap_nguon"/>
      <sheetName val="8__Thiet_bi_dien_nhe"/>
      <sheetName val="10__Bao_chay,_ex,_sc"/>
      <sheetName val="11__Chua_chay"/>
      <sheetName val="13__Thong_gio"/>
      <sheetName val="14__Cap_thoat_nuoc"/>
      <sheetName val="PL_01"/>
      <sheetName val="dongia_(2)"/>
      <sheetName val="THPDMoi__(2)"/>
      <sheetName val="DON_GIA"/>
      <sheetName val="t-h_HA_THE"/>
      <sheetName val="CHITIET_VL-NC-TT_-1p"/>
      <sheetName val="TONG_HOP_VL-NC_TT"/>
      <sheetName val="TH_XL"/>
      <sheetName val="CHITIET_VL-NC-TT-3p"/>
      <sheetName val="KPVC-BD_"/>
      <sheetName val="CHITIET_VL-NC"/>
      <sheetName val="BLR_12"/>
      <sheetName val="Utility_and_Fire_flange2"/>
      <sheetName val="해외_연수비용_계산-삭제2"/>
      <sheetName val="해외_기술훈련비_(합계)2"/>
      <sheetName val="as_boq_list_up"/>
      <sheetName val="MAIN_GATE_HOUSE"/>
      <sheetName val="Chiet_tinh_dz35"/>
      <sheetName val="설산1_나"/>
      <sheetName val="Currency_Rate"/>
      <sheetName val="Dwg__Transmittal"/>
      <sheetName val="Dinh_muc_CP_KTCB_khac"/>
      <sheetName val="TH_May_TC"/>
      <sheetName val="KLDT_DIEN"/>
      <sheetName val="PTVT_DIEN"/>
      <sheetName val="TH_kinh_phi"/>
      <sheetName val="Thong_ke_thiet_bi"/>
      <sheetName val="TH_vat_tu"/>
      <sheetName val="GZ_TG"/>
      <sheetName val="GZ_TP"/>
      <sheetName val="GZ_VT"/>
      <sheetName val="nha_bao_ve"/>
      <sheetName val="6PILE__(돌출)"/>
      <sheetName val="Gia_VLNCMTC"/>
      <sheetName val="A1.CN"/>
      <sheetName val="DANHMUC"/>
      <sheetName val="F&amp;S"/>
      <sheetName val="PRICE-SUMMARY"/>
      <sheetName val="C5.M-Cover"/>
      <sheetName val="토공"/>
      <sheetName val="RC Pipe"/>
      <sheetName val="설계내역서"/>
      <sheetName val="THVT"/>
      <sheetName val="대비"/>
      <sheetName val="基本"/>
      <sheetName val="BQ-E20-02(Rp)"/>
      <sheetName val="차액보증"/>
      <sheetName val="변화치수"/>
      <sheetName val="품셈TABLE"/>
      <sheetName val="금호"/>
      <sheetName val="기준정보"/>
      <sheetName val="Mix Design"/>
      <sheetName val="P-Ins &amp; Bonds"/>
      <sheetName val="girder"/>
      <sheetName val="Sec_1_BOQ"/>
      <sheetName val="Sec_2_BOQ-MRO"/>
      <sheetName val="Sec_3_BOQ-FBO"/>
      <sheetName val="Sec_4_BOQ-CUP"/>
      <sheetName val="Adsorption_-_MRO"/>
      <sheetName val="Adsorption_-_CUP"/>
      <sheetName val="Sec_5_BOQ-ASG"/>
      <sheetName val="Sec_6_BOQ-SUBSTN"/>
      <sheetName val="Sec_8_BOQ-dayworks"/>
      <sheetName val="01-RESOURCE_LIST"/>
      <sheetName val="MOU"/>
      <sheetName val="Contra"/>
      <sheetName val="LetterofComf"/>
      <sheetName val="Forecast"/>
      <sheetName val="VO"/>
      <sheetName val="NegVO"/>
      <sheetName val="CrNotes"/>
      <sheetName val="AEAGraph"/>
      <sheetName val="Materials "/>
      <sheetName val="MAchinery(R1)"/>
      <sheetName val="PB"/>
      <sheetName val="Payment"/>
      <sheetName val="Input"/>
      <sheetName val="Ti"/>
      <sheetName val="Criteria"/>
      <sheetName val="PROJECT BRIEF_EX_NEW_"/>
      <sheetName val="cal"/>
      <sheetName val="INPUT - Revenue &amp; CGS"/>
      <sheetName val="Code03"/>
      <sheetName val="Part A"/>
      <sheetName val="PROJECT_BRIEF_EX_NEW_1"/>
      <sheetName val="B_1001"/>
      <sheetName val="schedule_nos1"/>
      <sheetName val="3_11"/>
      <sheetName val="2_21"/>
      <sheetName val="3_41"/>
      <sheetName val="5_41"/>
      <sheetName val="8_11"/>
      <sheetName val="5_11"/>
      <sheetName val="6_31"/>
      <sheetName val="2_31"/>
      <sheetName val="3_61"/>
      <sheetName val="2_51"/>
      <sheetName val="8_31"/>
      <sheetName val="3_21"/>
      <sheetName val="2_41"/>
      <sheetName val="2_11"/>
      <sheetName val="5_71"/>
      <sheetName val="3_31"/>
      <sheetName val="3_51"/>
      <sheetName val="2_81"/>
      <sheetName val="2_61"/>
      <sheetName val="8_1-8_21"/>
      <sheetName val="8_3-8_41"/>
      <sheetName val="2_05_Sprinkler1"/>
      <sheetName val="2_01_Electrical_1"/>
      <sheetName val="INPUT_-_Revenue_&amp;_CGS1"/>
      <sheetName val="Category_Lookup_Table1"/>
      <sheetName val="Part_A1"/>
      <sheetName val="PROJECT_BRIEF_EX_NEW_"/>
      <sheetName val="schedule_nos"/>
      <sheetName val="3_1"/>
      <sheetName val="2_2"/>
      <sheetName val="3_4"/>
      <sheetName val="5_4"/>
      <sheetName val="8_1"/>
      <sheetName val="5_1"/>
      <sheetName val="6_3"/>
      <sheetName val="2_3"/>
      <sheetName val="3_6"/>
      <sheetName val="2_5"/>
      <sheetName val="8_3"/>
      <sheetName val="3_2"/>
      <sheetName val="2_4"/>
      <sheetName val="2_1"/>
      <sheetName val="5_7"/>
      <sheetName val="3_3"/>
      <sheetName val="3_5"/>
      <sheetName val="2_8"/>
      <sheetName val="2_6"/>
      <sheetName val="8_1-8_2"/>
      <sheetName val="8_3-8_4"/>
      <sheetName val="2_05_Sprinkler"/>
      <sheetName val="2_01_Electrical_"/>
      <sheetName val="INPUT_-_Revenue_&amp;_CGS"/>
      <sheetName val="Category_Lookup_Table"/>
      <sheetName val="Part_A"/>
      <sheetName val="B_1002"/>
      <sheetName val="2_05_Sprinkler2"/>
      <sheetName val="2_01_Electrical_2"/>
      <sheetName val="schedule_nos2"/>
      <sheetName val="3_12"/>
      <sheetName val="2_22"/>
      <sheetName val="3_42"/>
      <sheetName val="5_42"/>
      <sheetName val="8_12"/>
      <sheetName val="5_12"/>
      <sheetName val="6_32"/>
      <sheetName val="2_32"/>
      <sheetName val="3_62"/>
      <sheetName val="2_52"/>
      <sheetName val="8_32"/>
      <sheetName val="3_22"/>
      <sheetName val="2_42"/>
      <sheetName val="2_12"/>
      <sheetName val="5_72"/>
      <sheetName val="3_32"/>
      <sheetName val="3_52"/>
      <sheetName val="2_82"/>
      <sheetName val="2_62"/>
      <sheetName val="8_1-8_22"/>
      <sheetName val="8_3-8_42"/>
      <sheetName val="PROJECT_BRIEF_EX_NEW_2"/>
      <sheetName val="INPUT_-_Revenue_&amp;_CGS2"/>
      <sheetName val="Category_Lookup_Table2"/>
      <sheetName val="Part_A2"/>
      <sheetName val="Data_Sheet"/>
      <sheetName val="Staff Acco."/>
      <sheetName val="9618UH"/>
      <sheetName val="New Issue Pipeline"/>
      <sheetName val="FORM5"/>
      <sheetName val="OnSchedule"/>
      <sheetName val="Budget"/>
      <sheetName val="Curve"/>
      <sheetName val="Main Log"/>
      <sheetName val="GWC"/>
      <sheetName val="NWC"/>
      <sheetName val="MANP"/>
      <sheetName val="FAB별"/>
      <sheetName val="India F&amp;S Template"/>
      <sheetName val="200205C"/>
      <sheetName val="Col-Schedule"/>
      <sheetName val="BORDGC"/>
      <sheetName val="Scatter"/>
      <sheetName val="Data_Sheet1"/>
      <sheetName val="Bill_102"/>
      <sheetName val="Sec_1_BOQ1"/>
      <sheetName val="Sec_2_BOQ-MRO1"/>
      <sheetName val="Sec_3_BOQ-FBO1"/>
      <sheetName val="Sec_4_BOQ-CUP1"/>
      <sheetName val="Adsorption_-_MRO1"/>
      <sheetName val="Adsorption_-_CUP1"/>
      <sheetName val="Sec_5_BOQ-ASG1"/>
      <sheetName val="Sec_6_BOQ-SUBSTN1"/>
      <sheetName val="Sec_8_BOQ-dayworks1"/>
      <sheetName val="Category_Lookup_Table3"/>
      <sheetName val="01-RESOURCE_LIST1"/>
      <sheetName val="Materials_"/>
      <sheetName val="Summary_Transformers"/>
      <sheetName val="B_1003"/>
      <sheetName val="schedule_nos3"/>
      <sheetName val="3_13"/>
      <sheetName val="2_23"/>
      <sheetName val="3_43"/>
      <sheetName val="5_43"/>
      <sheetName val="8_13"/>
      <sheetName val="5_13"/>
      <sheetName val="6_33"/>
      <sheetName val="2_33"/>
      <sheetName val="3_63"/>
      <sheetName val="2_53"/>
      <sheetName val="8_33"/>
      <sheetName val="3_23"/>
      <sheetName val="2_43"/>
      <sheetName val="2_13"/>
      <sheetName val="5_73"/>
      <sheetName val="3_33"/>
      <sheetName val="3_53"/>
      <sheetName val="2_83"/>
      <sheetName val="2_63"/>
      <sheetName val="2_05_Sprinkler3"/>
      <sheetName val="2_01_Electrical_3"/>
      <sheetName val="8_1-8_23"/>
      <sheetName val="8_3-8_43"/>
      <sheetName val="Bldg_Wise_Summaries_20-10-09"/>
      <sheetName val="A4_Register"/>
      <sheetName val="Funding_Drwdn"/>
      <sheetName val="PROJECT_BRIEF_EX_NEW_3"/>
      <sheetName val="INPUT_-_Revenue_&amp;_CGS3"/>
      <sheetName val="Part_A3"/>
      <sheetName val="PROJECT_BRIEF(EX_NEW)"/>
      <sheetName val="Staff_Acco_"/>
      <sheetName val="New_Issue_Pipeline"/>
      <sheetName val="1__Summary_Sheet_(R01_Oct_2019)"/>
      <sheetName val="2_0_Section_2_Cover"/>
      <sheetName val="2.2 STAFF Scedule"/>
      <sheetName val="Schedule of Material Submittals"/>
      <sheetName val="FINANCIALCOMPCURVE"/>
      <sheetName val="____ ___ __"/>
      <sheetName val="QualityDeliv."/>
      <sheetName val="Ingresos"/>
      <sheetName val="Filter_Block6"/>
      <sheetName val="BT3-Package_056"/>
      <sheetName val="SW_(2)6"/>
      <sheetName val="Base_BM-rebar11"/>
      <sheetName val="Raw_Data11"/>
      <sheetName val="Fit_Out_B2a10"/>
      <sheetName val="Co_Eff10"/>
      <sheetName val="FOL_-_Bar10"/>
      <sheetName val="Day_work10"/>
      <sheetName val="Payments_and_Cash_Calls10"/>
      <sheetName val="item_#13__Structur9"/>
      <sheetName val="Item_#_20_Structure9"/>
      <sheetName val="(Not_to_print)8"/>
      <sheetName val="MASTER_RATE_ANALYSIS9"/>
      <sheetName val="Gravel_in_pond9"/>
      <sheetName val="Eq__Mobilization9"/>
      <sheetName val="Chiet_tinh_dz229"/>
      <sheetName val="AOP_Summary-29"/>
      <sheetName val="입찰내역_발주처_양식9"/>
      <sheetName val="upa_of_boq7"/>
      <sheetName val="Summary_Foreign_Comp7"/>
      <sheetName val="grand_summary7"/>
      <sheetName val="Doha_Farm7"/>
      <sheetName val="Summary_8"/>
      <sheetName val="BOQ-FD_PA8"/>
      <sheetName val="Price_List_FD_PA8"/>
      <sheetName val="SPT_vs_PHI9"/>
      <sheetName val="1_11_b8"/>
      <sheetName val="Basic_Material_Costs8"/>
      <sheetName val="MS08-01_S7"/>
      <sheetName val="MS08-01_P7"/>
      <sheetName val="Cashflow_Analysis7"/>
      <sheetName val="Rate_Analysis7"/>
      <sheetName val="Cost_Sheet7"/>
      <sheetName val="fire_detection_offer7"/>
      <sheetName val="fire_detection_cost7"/>
      <sheetName val="Price_List7"/>
      <sheetName val="_GULF7"/>
      <sheetName val="Master_Data_Sheet7"/>
      <sheetName val="15_문제점7"/>
      <sheetName val="SERVICES_I7"/>
      <sheetName val="_N_Finansal_Eğri7"/>
      <sheetName val="HKED_KEŞFİ_İmalat7"/>
      <sheetName val="YEŞİL_DEFTER-İmalat7"/>
      <sheetName val="34__BLOK_EK_ISLER-NO1_HAKEDIS7"/>
      <sheetName val="imput_costi_par_7"/>
      <sheetName val="PRICE_INFO7"/>
      <sheetName val="RC_SUMMARY7"/>
      <sheetName val="LABOUR_PRODUCTIVITY-TAV7"/>
      <sheetName val="MATERIAL_PRICES7"/>
      <sheetName val="CONCRETE_ANALYSIS7"/>
      <sheetName val="Ra__stair7"/>
      <sheetName val="Filter_Block7"/>
      <sheetName val="BT3-Package_057"/>
      <sheetName val="Certificate_7"/>
      <sheetName val="Valn_Cover7"/>
      <sheetName val="Contract_Part7"/>
      <sheetName val="SW_(2)7"/>
      <sheetName val="Form_67"/>
      <sheetName val="APP__B7"/>
      <sheetName val="App__A(contd)7"/>
      <sheetName val="15_138"/>
      <sheetName val="????_???_??7"/>
      <sheetName val="Bill_No__37"/>
      <sheetName val="New_Rates7"/>
      <sheetName val="Base_BM-rebar12"/>
      <sheetName val="Raw_Data12"/>
      <sheetName val="Fit_Out_B2a11"/>
      <sheetName val="FOL_-_Bar11"/>
      <sheetName val="Co_Eff11"/>
      <sheetName val="Payments_and_Cash_Calls11"/>
      <sheetName val="Day_work11"/>
      <sheetName val="Chiet_tinh_dz2210"/>
      <sheetName val="입찰내역_발주처_양식10"/>
      <sheetName val="item_#13__Structur10"/>
      <sheetName val="Item_#_20_Structure10"/>
      <sheetName val="(Not_to_print)9"/>
      <sheetName val="MASTER_RATE_ANALYSIS10"/>
      <sheetName val="Gravel_in_pond10"/>
      <sheetName val="Eq__Mobilization10"/>
      <sheetName val="AOP_Summary-210"/>
      <sheetName val="Summary_9"/>
      <sheetName val="BOQ-FD_PA9"/>
      <sheetName val="Price_List_FD_PA9"/>
      <sheetName val="SPT_vs_PHI10"/>
      <sheetName val="1_11_b9"/>
      <sheetName val="Basic_Material_Costs9"/>
      <sheetName val="MS08-01_S8"/>
      <sheetName val="MS08-01_P8"/>
      <sheetName val="Cashflow_Analysis8"/>
      <sheetName val="Rate_Analysis8"/>
      <sheetName val="Cost_Sheet8"/>
      <sheetName val="fire_detection_offer8"/>
      <sheetName val="fire_detection_cost8"/>
      <sheetName val="Price_List8"/>
      <sheetName val="upa_of_boq8"/>
      <sheetName val="Summary_Foreign_Comp8"/>
      <sheetName val="grand_summary8"/>
      <sheetName val="Doha_Farm8"/>
      <sheetName val="_GULF8"/>
      <sheetName val="Master_Data_Sheet8"/>
      <sheetName val="15_문제점8"/>
      <sheetName val="SERVICES_I8"/>
      <sheetName val="_N_Finansal_Eğri8"/>
      <sheetName val="HKED_KEŞFİ_İmalat8"/>
      <sheetName val="YEŞİL_DEFTER-İmalat8"/>
      <sheetName val="34__BLOK_EK_ISLER-NO1_HAKEDIS8"/>
      <sheetName val="imput_costi_par_8"/>
      <sheetName val="PRICE_INFO8"/>
      <sheetName val="RC_SUMMARY8"/>
      <sheetName val="LABOUR_PRODUCTIVITY-TAV8"/>
      <sheetName val="MATERIAL_PRICES8"/>
      <sheetName val="CONCRETE_ANALYSIS8"/>
      <sheetName val="Ra__stair8"/>
      <sheetName val="Filter_Block8"/>
      <sheetName val="BT3-Package_058"/>
      <sheetName val="Certificate_8"/>
      <sheetName val="Valn_Cover8"/>
      <sheetName val="Contract_Part8"/>
      <sheetName val="SW_(2)8"/>
      <sheetName val="Form_68"/>
      <sheetName val="APP__B8"/>
      <sheetName val="App__A(contd)8"/>
      <sheetName val="15_139"/>
      <sheetName val="Bill Summary"/>
      <sheetName val="N FURNITURE EQUIPMENT "/>
      <sheetName val="R DISPOSAL SYSTEM"/>
      <sheetName val="SbStn-FLTANK"/>
      <sheetName val="S PIPED SUPPLY SYSTEM"/>
      <sheetName val="Extwrk-FoulWater"/>
      <sheetName val="Extwrk-Firefighting"/>
      <sheetName val="Tender Adjustment"/>
      <sheetName val="Extwrk-Irrigation"/>
      <sheetName val="Ancillary Bldgs."/>
      <sheetName val="11-Guardhouse(New)"/>
      <sheetName val="12-ETS Room(New)"/>
      <sheetName val="13-Driver-cleaner room(New)"/>
      <sheetName val="DB"/>
      <sheetName val="PLT-SUM"/>
      <sheetName val="Graph"/>
      <sheetName val="PROJECT_BRIEF_EX_NEW_4"/>
      <sheetName val="B_1004"/>
      <sheetName val="schedule_nos4"/>
      <sheetName val="3_14"/>
      <sheetName val="2_24"/>
      <sheetName val="3_44"/>
      <sheetName val="5_44"/>
      <sheetName val="8_14"/>
      <sheetName val="5_14"/>
      <sheetName val="6_34"/>
      <sheetName val="2_34"/>
      <sheetName val="3_64"/>
      <sheetName val="2_54"/>
      <sheetName val="8_34"/>
      <sheetName val="3_24"/>
      <sheetName val="2_44"/>
      <sheetName val="2_14"/>
      <sheetName val="5_74"/>
      <sheetName val="3_34"/>
      <sheetName val="3_54"/>
      <sheetName val="2_84"/>
      <sheetName val="2_64"/>
      <sheetName val="8_1-8_24"/>
      <sheetName val="8_3-8_44"/>
      <sheetName val="2_05_Sprinkler4"/>
      <sheetName val="2_01_Electrical_4"/>
      <sheetName val="INPUT_-_Revenue_&amp;_CGS4"/>
      <sheetName val="Category_Lookup_Table4"/>
      <sheetName val="Part_A4"/>
      <sheetName val="Summary_Transformers1"/>
      <sheetName val="PROJECT_BRIEF(EX_NEW)1"/>
      <sheetName val="Cable Codes"/>
      <sheetName val="5"/>
      <sheetName val="Base_BM-rebar13"/>
      <sheetName val="Raw_Data13"/>
      <sheetName val="Fit_Out_B2a12"/>
      <sheetName val="FOL_-_Bar12"/>
      <sheetName val="Co_Eff12"/>
      <sheetName val="Payments_and_Cash_Calls12"/>
      <sheetName val="Day_work12"/>
      <sheetName val="Chiet_tinh_dz2211"/>
      <sheetName val="입찰내역_발주처_양식11"/>
      <sheetName val="item_#13__Structur11"/>
      <sheetName val="Item_#_20_Structure11"/>
      <sheetName val="(Not_to_print)10"/>
      <sheetName val="MASTER_RATE_ANALYSIS11"/>
      <sheetName val="Gravel_in_pond11"/>
      <sheetName val="Eq__Mobilization11"/>
      <sheetName val="AOP_Summary-211"/>
      <sheetName val="Summary_10"/>
      <sheetName val="BOQ-FD_PA10"/>
      <sheetName val="Price_List_FD_PA10"/>
      <sheetName val="SPT_vs_PHI11"/>
      <sheetName val="1_11_b10"/>
      <sheetName val="Basic_Material_Costs10"/>
      <sheetName val="MS08-01_S9"/>
      <sheetName val="MS08-01_P9"/>
      <sheetName val="Cashflow_Analysis9"/>
      <sheetName val="Rate_Analysis9"/>
      <sheetName val="Cost_Sheet9"/>
      <sheetName val="fire_detection_offer9"/>
      <sheetName val="fire_detection_cost9"/>
      <sheetName val="Price_List9"/>
      <sheetName val="upa_of_boq9"/>
      <sheetName val="Summary_Foreign_Comp9"/>
      <sheetName val="grand_summary9"/>
      <sheetName val="Doha_Farm9"/>
      <sheetName val="_GULF9"/>
      <sheetName val="Master_Data_Sheet9"/>
      <sheetName val="15_문제점9"/>
      <sheetName val="SERVICES_I9"/>
      <sheetName val="_N_Finansal_Eğri9"/>
      <sheetName val="HKED_KEŞFİ_İmalat9"/>
      <sheetName val="YEŞİL_DEFTER-İmalat9"/>
      <sheetName val="34__BLOK_EK_ISLER-NO1_HAKEDIS9"/>
      <sheetName val="imput_costi_par_9"/>
      <sheetName val="PRICE_INFO9"/>
      <sheetName val="RC_SUMMARY9"/>
      <sheetName val="LABOUR_PRODUCTIVITY-TAV9"/>
      <sheetName val="MATERIAL_PRICES9"/>
      <sheetName val="CONCRETE_ANALYSIS9"/>
      <sheetName val="Ra__stair9"/>
      <sheetName val="Filter_Block9"/>
      <sheetName val="BT3-Package_059"/>
      <sheetName val="Certificate_9"/>
      <sheetName val="Valn_Cover9"/>
      <sheetName val="Contract_Part9"/>
      <sheetName val="SW_(2)9"/>
      <sheetName val="Form_69"/>
      <sheetName val="APP__B9"/>
      <sheetName val="App__A(contd)9"/>
      <sheetName val="15_1310"/>
      <sheetName val="????_???_??8"/>
      <sheetName val="Bill_No__38"/>
      <sheetName val="New_Rates8"/>
      <sheetName val="Base_BM-rebar14"/>
      <sheetName val="Raw_Data14"/>
      <sheetName val="Fit_Out_B2a13"/>
      <sheetName val="FOL_-_Bar13"/>
      <sheetName val="Co_Eff13"/>
      <sheetName val="Payments_and_Cash_Calls13"/>
      <sheetName val="Day_work13"/>
      <sheetName val="Chiet_tinh_dz2212"/>
      <sheetName val="입찰내역_발주처_양식12"/>
      <sheetName val="item_#13__Structur12"/>
      <sheetName val="Item_#_20_Structure12"/>
      <sheetName val="(Not_to_print)11"/>
      <sheetName val="MASTER_RATE_ANALYSIS12"/>
      <sheetName val="Gravel_in_pond12"/>
      <sheetName val="Eq__Mobilization12"/>
      <sheetName val="AOP_Summary-212"/>
      <sheetName val="Summary_11"/>
      <sheetName val="BOQ-FD_PA11"/>
      <sheetName val="Price_List_FD_PA11"/>
      <sheetName val="SPT_vs_PHI12"/>
      <sheetName val="1_11_b11"/>
      <sheetName val="Basic_Material_Costs11"/>
      <sheetName val="MS08-01_S10"/>
      <sheetName val="MS08-01_P10"/>
      <sheetName val="Cashflow_Analysis10"/>
      <sheetName val="Rate_Analysis10"/>
      <sheetName val="Cost_Sheet10"/>
      <sheetName val="fire_detection_offer10"/>
      <sheetName val="fire_detection_cost10"/>
      <sheetName val="Price_List10"/>
      <sheetName val="upa_of_boq10"/>
      <sheetName val="Summary_Foreign_Comp10"/>
      <sheetName val="grand_summary10"/>
      <sheetName val="Doha_Farm10"/>
      <sheetName val="_GULF10"/>
      <sheetName val="Master_Data_Sheet10"/>
      <sheetName val="15_문제점10"/>
      <sheetName val="SERVICES_I10"/>
      <sheetName val="_N_Finansal_Eğri10"/>
      <sheetName val="HKED_KEŞFİ_İmalat10"/>
      <sheetName val="YEŞİL_DEFTER-İmalat10"/>
      <sheetName val="34__BLOK_EK_ISLER-NO1_HAKEDIS10"/>
      <sheetName val="imput_costi_par_10"/>
      <sheetName val="PRICE_INFO10"/>
      <sheetName val="RC_SUMMARY10"/>
      <sheetName val="LABOUR_PRODUCTIVITY-TAV10"/>
      <sheetName val="MATERIAL_PRICES10"/>
      <sheetName val="CONCRETE_ANALYSIS10"/>
      <sheetName val="Ra__stair10"/>
      <sheetName val="Filter_Block10"/>
      <sheetName val="BT3-Package_0510"/>
      <sheetName val="Certificate_10"/>
      <sheetName val="Valn_Cover10"/>
      <sheetName val="Contract_Part10"/>
      <sheetName val="SW_(2)10"/>
      <sheetName val="Form_610"/>
      <sheetName val="APP__B10"/>
      <sheetName val="App__A(contd)10"/>
      <sheetName val="15_1311"/>
      <sheetName val="????_???_??9"/>
      <sheetName val="Bill_No__39"/>
      <sheetName val="New_Rates9"/>
      <sheetName val="schüco-calc"/>
      <sheetName val="POZLAR"/>
      <sheetName val="BF LOG"/>
      <sheetName val="BF Karşılaştırma"/>
      <sheetName val="BF"/>
      <sheetName val="Кодификатор"/>
      <sheetName val="Таблица"/>
      <sheetName val="CC4.5.4"/>
      <sheetName val="worksheet_inchican"/>
      <sheetName val="combined_9-30"/>
      <sheetName val="Sheet 3"/>
      <sheetName val="0000"/>
      <sheetName val="DRUM"/>
      <sheetName val="Selections"/>
      <sheetName val="BILL NO.10"/>
      <sheetName val="___________"/>
      <sheetName val="G2-_Ground_works"/>
      <sheetName val="PRECAST lightconc-II"/>
      <sheetName val="Personel Parametreleri"/>
      <sheetName val="Cost_Codes_"/>
      <sheetName val="Prodinox_MA_R1"/>
      <sheetName val="Prodinox_ET_R1"/>
      <sheetName val="FATURA_KEŞFİ"/>
      <sheetName val="Cape-_Summary"/>
      <sheetName val="A4_Register1"/>
      <sheetName val="Data_Sheet2"/>
      <sheetName val="Doha_WBS_Clean"/>
      <sheetName val="Sec_1_BOQ2"/>
      <sheetName val="Sec_2_BOQ-MRO2"/>
      <sheetName val="Sec_3_BOQ-FBO2"/>
      <sheetName val="Sec_4_BOQ-CUP2"/>
      <sheetName val="Adsorption_-_MRO2"/>
      <sheetName val="Adsorption_-_CUP2"/>
      <sheetName val="Sec_5_BOQ-ASG2"/>
      <sheetName val="Sec_6_BOQ-SUBSTN2"/>
      <sheetName val="Sec_8_BOQ-dayworks2"/>
      <sheetName val="Bill_103"/>
      <sheetName val="1__Summary_Sheet_(R01_Oct_20191"/>
      <sheetName val="Funding_Drwdn1"/>
      <sheetName val="km_kanatli"/>
      <sheetName val="BF_LOG"/>
      <sheetName val="01-RESOURCE_LIST2"/>
      <sheetName val="Materials_1"/>
      <sheetName val="Bldg_Wise_Summaries_20-10-091"/>
      <sheetName val="Staff_Acco_1"/>
      <sheetName val="New_Issue_Pipeline1"/>
      <sheetName val="2_0_Section_2_Cover1"/>
      <sheetName val="Main_Log"/>
      <sheetName val="SS_MH"/>
      <sheetName val="India_F&amp;S_Template"/>
      <sheetName val="2_2_STAFF_Scedule"/>
      <sheetName val="Schedule_of_Material_Submittals"/>
      <sheetName val="imp_cost"/>
      <sheetName val="Cash $"/>
      <sheetName val="Cash BHD"/>
      <sheetName val="Activity"/>
      <sheetName val="Crew"/>
      <sheetName val="Piping"/>
      <sheetName val="Pipe Supports"/>
      <sheetName val="slipsumpR"/>
      <sheetName val=" "/>
      <sheetName val="_"/>
      <sheetName val="_2"/>
      <sheetName val="_1"/>
      <sheetName val="B9"/>
      <sheetName val="sumary"/>
      <sheetName val="Xenon(R2)"/>
      <sheetName val="Rate Analysis "/>
      <sheetName val="PROJECT_BRIEF(EX_NEW)2"/>
      <sheetName val="Staff_Acco_2"/>
      <sheetName val="Rate_Analysis_1"/>
      <sheetName val="Rate_Analysis_"/>
      <sheetName val="TB09"/>
      <sheetName val="Main_Log1"/>
      <sheetName val="SS_MH1"/>
      <sheetName val="___________1"/>
      <sheetName val="Bill_104"/>
      <sheetName val="BOQ Distribution"/>
      <sheetName val="Assumptions"/>
      <sheetName val="@risk rents and incentives"/>
      <sheetName val="Car park lease"/>
      <sheetName val="Net rent analysis"/>
      <sheetName val="1.1. Manpower(Data Ref)"/>
      <sheetName val="Cost_Any."/>
      <sheetName val="Mat_Cost"/>
      <sheetName val="CONS. PROJECT HITS"/>
      <sheetName val="Costing"/>
      <sheetName val="Mat.Cost"/>
      <sheetName val="HITS"/>
      <sheetName val="billrate"/>
      <sheetName val="newsales"/>
      <sheetName val="Utility Summary"/>
      <sheetName val="Supp of General Ledger"/>
      <sheetName val="3-1 GRN costing step 2"/>
      <sheetName val="CIF COST ITEM"/>
      <sheetName val="LPO Compliment"/>
      <sheetName val="Div Summary"/>
      <sheetName val="GS"/>
      <sheetName val="inter"/>
      <sheetName val="Micro"/>
      <sheetName val="Macro"/>
      <sheetName val="prl"/>
      <sheetName val="train cash"/>
      <sheetName val="accom cash"/>
      <sheetName val="AN"/>
      <sheetName val="Working"/>
      <sheetName val="PROJECT_BRIEF_EX_NEW_5"/>
      <sheetName val="B_1005"/>
      <sheetName val="schedule_nos5"/>
      <sheetName val="3_15"/>
      <sheetName val="2_25"/>
      <sheetName val="3_45"/>
      <sheetName val="5_45"/>
      <sheetName val="8_15"/>
      <sheetName val="5_15"/>
      <sheetName val="6_35"/>
      <sheetName val="2_35"/>
      <sheetName val="3_65"/>
      <sheetName val="2_55"/>
      <sheetName val="8_35"/>
      <sheetName val="3_25"/>
      <sheetName val="2_45"/>
      <sheetName val="2_15"/>
      <sheetName val="5_75"/>
      <sheetName val="3_35"/>
      <sheetName val="3_55"/>
      <sheetName val="2_85"/>
      <sheetName val="2_65"/>
      <sheetName val="8_1-8_25"/>
      <sheetName val="8_3-8_45"/>
      <sheetName val="2_05_Sprinkler5"/>
      <sheetName val="2_01_Electrical_5"/>
      <sheetName val="INPUT_-_Revenue_&amp;_CGS5"/>
      <sheetName val="Category_Lookup_Table5"/>
      <sheetName val="Part_A5"/>
      <sheetName val="Categories"/>
      <sheetName val="blok-keşif"/>
      <sheetName val="rayiç"/>
      <sheetName val="icmal"/>
      <sheetName val="금액내역서"/>
      <sheetName val="Pile-Br-Capacity"/>
      <sheetName val="STR"/>
      <sheetName val="SL NHAP"/>
      <sheetName val="Móng, nền "/>
      <sheetName val="pp1p"/>
      <sheetName val="pp3p_NC"/>
      <sheetName val="pp3p "/>
      <sheetName val="TONGKE3p "/>
      <sheetName val="BẢNG_TỔNG_HỢP"/>
      <sheetName val="HÀNG_RÀO"/>
      <sheetName val="NHÀ_XƯỞNG"/>
      <sheetName val="NHÀ_VĂN_PHÒNG"/>
      <sheetName val="NHÀ_BẾP"/>
      <sheetName val="NHÀ_XE_Ô_TÔ"/>
      <sheetName val="BỂ_NƯỚC_NGẦM"/>
      <sheetName val="NHÀ_BẢO_VỆ"/>
      <sheetName val="CỘT_CỜ"/>
      <sheetName val="TRẠM_ĐIỆN"/>
      <sheetName val="KHO_HOÁ_CHẤT"/>
      <sheetName val="NHÀ_RÁC"/>
      <sheetName val="KHU_HÚT_THUỐC"/>
      <sheetName val="MÁI_NỐI_VP+_BẾP"/>
      <sheetName val="BỂ_TỰ_HOẠI"/>
      <sheetName val="THƯ_VIỆN_MẪU"/>
      <sheetName val="TỔNG_HỢP_THÉP_BELHOMES"/>
      <sheetName val="TỔNG_HỢP_1_CĂN_THEO_LOẠI_NHÀ"/>
      <sheetName val="SH_CT_CỔ_CỘT"/>
      <sheetName val="SH__ĐÀI_MÓNG"/>
      <sheetName val="SH__CỘT_T1"/>
      <sheetName val="SH__CỘT_T2"/>
      <sheetName val="SH_CỘT_T3"/>
      <sheetName val="SH__GIẰNG_MÓNG"/>
      <sheetName val="SH__DẦM_T2"/>
      <sheetName val="SH__DẦM_T3"/>
      <sheetName val="SH_DẦM_TM"/>
      <sheetName val="SH__SÀN_T2"/>
      <sheetName val="SH__SÀN_T3"/>
      <sheetName val="SH__SÀN_TMÁI"/>
      <sheetName val="SH_KHAC"/>
      <sheetName val="SH__HANG_RAO"/>
      <sheetName val="_T1_ĐÀI_MÓNG_AF"/>
      <sheetName val="T1_CỔ_CỘT_AF"/>
      <sheetName val="T1_CỘT_T1_AF"/>
      <sheetName val="T1_CỘT_T2_AF"/>
      <sheetName val="T1_CỘT_T3_AF"/>
      <sheetName val="T1__DẦM_MÓNG_AF"/>
      <sheetName val="T1_DẦM_T2_AF"/>
      <sheetName val="T1_DẦM_T3_AF"/>
      <sheetName val="T1_DẦM_TM_AF"/>
      <sheetName val="T1_SAN_F2_AF"/>
      <sheetName val="T1__SAN_F3_AF"/>
      <sheetName val="T1_SAN_FR_AF"/>
      <sheetName val="T1__KHAC_AF"/>
      <sheetName val="T1__HANG_RAO_AF"/>
      <sheetName val="_T1_ĐÀI_MÓNG_A'F'BE"/>
      <sheetName val="T1_CỔ_CỘT_A'F'BE"/>
      <sheetName val="T1_CỘT_T1_A'F'BE"/>
      <sheetName val="T1_CỘT_T2_A'F'BE"/>
      <sheetName val="T1_CỘT_T3_A'F'BE"/>
      <sheetName val="T1__DẦM_MÓNG_A'F'BE"/>
      <sheetName val="T1_DẦM_T2_A'F'BE"/>
      <sheetName val="T1_DẦM_T3_A'F'BE"/>
      <sheetName val="T1_DẦM_TM_A'F'BE"/>
      <sheetName val="T1__SAN_F1_A'F'BE"/>
      <sheetName val="T1_SAN_F2_A'F'BE"/>
      <sheetName val="T1__SAN_F3_A'F'BE"/>
      <sheetName val="T1_SAN_FR_A'F'BE"/>
      <sheetName val="T1_KHAC_A'F'BE"/>
      <sheetName val="T1_HANG_RAO_A'F'BE"/>
      <sheetName val="_T1_ĐÀI_CD"/>
      <sheetName val="T1_CỔ_CỘT_CD"/>
      <sheetName val="T1_CỘT_T1_CD"/>
      <sheetName val="T1_CỘT_T2_CD"/>
      <sheetName val="T1_CỘT_T3_CD"/>
      <sheetName val="T1__DẦM_MÓNG_CD"/>
      <sheetName val="1_LIST_NTCV"/>
      <sheetName val="2_BB_LÂY_MẪU"/>
      <sheetName val="3__YCNT_CV"/>
      <sheetName val="4__BBNT_VLĐV"/>
      <sheetName val="Muc_luc"/>
      <sheetName val="61__Lan_can_an_toàn_NB"/>
      <sheetName val="62__Lan_can_an_toan"/>
      <sheetName val="Nhat_ky_thi_cong_chong_tham"/>
      <sheetName val="56_3_BBNTNB_MÓNG_CT"/>
      <sheetName val="56_4_BBNT_MÓNG_CT"/>
      <sheetName val="Noname_1"/>
      <sheetName val="Noname_2"/>
      <sheetName val="Noname_3"/>
      <sheetName val="Noname_4"/>
      <sheetName val="Noname_5"/>
      <sheetName val="Noname_6"/>
      <sheetName val="Noname_7"/>
      <sheetName val="Noname_8"/>
      <sheetName val="Noname_9"/>
      <sheetName val="Noname_10"/>
      <sheetName val="Noname_11"/>
      <sheetName val="Noname_12"/>
      <sheetName val="Noname_13"/>
      <sheetName val="Noname_14"/>
      <sheetName val="Noname_15"/>
      <sheetName val="Noname_16"/>
      <sheetName val="Noname_17"/>
      <sheetName val="Noname_18"/>
      <sheetName val="Noname_19"/>
      <sheetName val="Noname_20"/>
      <sheetName val="#REF!"/>
      <sheetName val="外気負荷"/>
      <sheetName val="Electrical Breakdown"/>
      <sheetName val="BK04"/>
      <sheetName val="TVLIEU"/>
      <sheetName val="PS-Labour_M"/>
      <sheetName val="Config"/>
      <sheetName val="Tong du toan"/>
      <sheetName val="Step1 1st"/>
      <sheetName val="HD-XUAT"/>
      <sheetName val="F4-F7"/>
      <sheetName val="수량3"/>
      <sheetName val="기성내역"/>
      <sheetName val="CAPVC"/>
      <sheetName val="공사비 내역 (가)"/>
      <sheetName val="프랜트면허"/>
      <sheetName val="토목주소"/>
      <sheetName val="BLR_13"/>
      <sheetName val="Utility_and_Fire_flange3"/>
      <sheetName val="해외_연수비용_계산-삭제3"/>
      <sheetName val="해외_기술훈련비_(합계)3"/>
      <sheetName val="as_boq_list_up1"/>
      <sheetName val="Gia_vat_tu1"/>
      <sheetName val="B3A_-_TOWER_A1"/>
      <sheetName val="Electrical_Works1"/>
      <sheetName val="H_T__INCOMING_SYSTEM1"/>
      <sheetName val="dongia_(2)1"/>
      <sheetName val="THPDMoi__(2)1"/>
      <sheetName val="DON_GIA1"/>
      <sheetName val="t-h_HA_THE1"/>
      <sheetName val="CHITIET_VL-NC-TT_-1p1"/>
      <sheetName val="TONG_HOP_VL-NC_TT1"/>
      <sheetName val="TH_XL1"/>
      <sheetName val="CHITIET_VL-NC-TT-3p1"/>
      <sheetName val="KPVC-BD_1"/>
      <sheetName val="CHITIET_VL-NC1"/>
      <sheetName val="PL_011"/>
      <sheetName val="MAIN_GATE_HOUSE1"/>
      <sheetName val="Chiet_tinh_dz351"/>
      <sheetName val="설산1_나1"/>
      <sheetName val="Dinh_muc_CP_KTCB_khac1"/>
      <sheetName val="TH_May_TC1"/>
      <sheetName val="KLDT_DIEN1"/>
      <sheetName val="PTVT_DIEN1"/>
      <sheetName val="TH_kinh_phi1"/>
      <sheetName val="Thong_ke_thiet_bi1"/>
      <sheetName val="TH_vat_tu1"/>
      <sheetName val="Dwg__Transmittal1"/>
      <sheetName val="Currency_Rate1"/>
      <sheetName val="Điện_Nhẹ1"/>
      <sheetName val="6__Chieu_sang_&amp;_cap_nguon1"/>
      <sheetName val="8__Thiet_bi_dien_nhe1"/>
      <sheetName val="10__Bao_chay,_ex,_sc1"/>
      <sheetName val="11__Chua_chay1"/>
      <sheetName val="13__Thong_gio1"/>
      <sheetName val="14__Cap_thoat_nuoc1"/>
      <sheetName val="GZ_TG1"/>
      <sheetName val="GZ_TP1"/>
      <sheetName val="GZ_VT1"/>
      <sheetName val="Retrofit_contract"/>
      <sheetName val="ML-부품4동_정산내역"/>
      <sheetName val="ML-CUB2_정산내역"/>
      <sheetName val="Retrofit_정산"/>
      <sheetName val="6PILE__(돌출)1"/>
      <sheetName val="Gia_VLNCMTC1"/>
      <sheetName val="HD_HS_NGHIỆM_THU"/>
      <sheetName val="1__LỊCH_NTHN"/>
      <sheetName val="LIST_BT_lót"/>
      <sheetName val="LIST_BT"/>
      <sheetName val="3_PHÊ_DUYÊT_THAU_PHỤ"/>
      <sheetName val="4_PHÊ_DUYÊT_VẬT_LIỆU"/>
      <sheetName val="5__LAY_MAU_VL"/>
      <sheetName val="6__BBNT_VLĐV"/>
      <sheetName val="7__BBNT_TRAC_DAC"/>
      <sheetName val="1_LIST_NGHIỆM_THU"/>
      <sheetName val="1_1_LIST_BT"/>
      <sheetName val="2__YCNT_LIST_"/>
      <sheetName val="3__BBNT_ĐÀO_ĐẤT"/>
      <sheetName val="4__BBNT_ĐỔ_BT_LÓT"/>
      <sheetName val="4_1__BBNT_CẮT_CỌC"/>
      <sheetName val="4_2__BBNT_ĐỔ_BT_ĐẦU_CỌC"/>
      <sheetName val="5__BBNT_ĐẮP_ĐÁT,CÁT,ĐÁ,BASE"/>
      <sheetName val="6__BBNT_TRAI_PVC"/>
      <sheetName val="7__BBNT_CỐT_THÉP"/>
      <sheetName val="8__BBNT_VÁN_KHUÔN"/>
      <sheetName val="9__BBNT_ĐỔ_BT"/>
      <sheetName val="10__BBNT_KHOAN_CẤY_THÉP"/>
      <sheetName val="11__BBNT_chống_thấm"/>
      <sheetName val="12__BBNT_CKBT"/>
      <sheetName val="13__BBNT_GIA_CÔNG_KCT"/>
      <sheetName val="14__BBNT_SƠN_KCT"/>
      <sheetName val="15__BBNT_LẮP_DỰNG_KCT"/>
      <sheetName val="16__BBNT_CT_XÂY"/>
      <sheetName val="17__BBNT_CT_TRÁT"/>
      <sheetName val="18__BBNT_ĐMHT"/>
      <sheetName val="11__BBNT_ÉP_CỌC_TRE(LIST_4)"/>
      <sheetName val="12_Theo_doi_do_BT_LÓT"/>
      <sheetName val="47__BBNT_PHÁ_DỠ"/>
      <sheetName val="18__BBNT_CKBT"/>
      <sheetName val="16_Theo_doi_do_BT"/>
      <sheetName val="17__BBLM_BT_"/>
      <sheetName val="29__BBNT_KHOAN_CẤY_THÉP"/>
      <sheetName val="20__BBNT_CT_XÂY"/>
      <sheetName val="21__BBNT_CT_TRÁT"/>
      <sheetName val="22_BBNT_BPCT"/>
      <sheetName val="23_BBNT_HT_BG"/>
      <sheetName val="2__YCNT_LIST_4"/>
      <sheetName val="4__BBNT_ÉP_CỌC_TRE"/>
      <sheetName val="5__BBNT_GIA_CỐ,SAN_LẤP"/>
      <sheetName val="6__BBNT_ĐỔ_BT_LÓT"/>
      <sheetName val="10__BBNT_CT_XÂY"/>
      <sheetName val="11__BBNT_CT_TRÁT"/>
      <sheetName val="HRG_BHN"/>
      <sheetName val="Đức_Huệ_-_GV_gốc"/>
      <sheetName val="1__ABPLAZA_COST"/>
      <sheetName val="2__ABPLAZA_INVENTORY"/>
      <sheetName val="3__ICID_CASHFLOW"/>
      <sheetName val="nha_bao_ve1"/>
      <sheetName val="1_Quotation(見積決裁書）_"/>
      <sheetName val="3_Summary_of_Cost_"/>
      <sheetName val="4_Ｓｐｅｃｉａｌ_Material"/>
      <sheetName val="6_Ｃｏｍｍｏｎ_Material"/>
      <sheetName val="9_Indirect_budget"/>
      <sheetName val="IGETA_Elec_BOQ"/>
      <sheetName val="Maker_List"/>
      <sheetName val="Request_Builder"/>
      <sheetName val="INFO_"/>
      <sheetName val="Div26_-_Elect"/>
      <sheetName val="1_1_BOQ_"/>
      <sheetName val="Móng,_nền_"/>
      <sheetName val="pp3p_"/>
      <sheetName val="TONGKE3p_"/>
      <sheetName val="Cash_Flow"/>
      <sheetName val="Building_T1,2,3,4,5_(2)"/>
      <sheetName val="Bang_gia_NC_"/>
      <sheetName val="MTO_REV_0"/>
      <sheetName val="1_Requisition(E)"/>
      <sheetName val="Nhan_cong"/>
      <sheetName val="PHU_LUC2"/>
      <sheetName val="ESTI_"/>
      <sheetName val="2_1_受電設備棟"/>
      <sheetName val="2_2_受・防火水槽"/>
      <sheetName val="2_3_排水処理設備棟"/>
      <sheetName val="2_4_倉庫棟"/>
      <sheetName val="2_5_守衛棟"/>
      <sheetName val="--- Liste ---"/>
      <sheetName val="D. Mechanical"/>
      <sheetName val="개산공사비"/>
      <sheetName val="isitma"/>
      <sheetName val="QualityDeliv_"/>
      <sheetName val="worksheet_inchican3"/>
      <sheetName val="combined_9-303"/>
      <sheetName val="worksheet_inchican2"/>
      <sheetName val="combined_9-302"/>
      <sheetName val="worksheet_inchican1"/>
      <sheetName val="combined_9-301"/>
      <sheetName val="worksheet_inchican4"/>
      <sheetName val="combined_9-304"/>
      <sheetName val="worksheet_inchican5"/>
      <sheetName val="combined_9-305"/>
      <sheetName val="QualityDeliv_1"/>
      <sheetName val="Mp-team 1"/>
      <sheetName val="Birim fiyat tarifleri"/>
      <sheetName val="fire_detecƊ耀on_cost2"/>
      <sheetName val="DOKUM"/>
      <sheetName val="Teklif "/>
      <sheetName val="памятка"/>
      <sheetName val="spec"/>
      <sheetName val="CarillionYTD"/>
      <sheetName val="Mp-team_1"/>
      <sheetName val="new ext"/>
      <sheetName val="Cables Link"/>
      <sheetName val="Funding_Drwdn2"/>
      <sheetName val="SS_MH2"/>
      <sheetName val="Data_Sheet3"/>
      <sheetName val="Summary_Transformers2"/>
      <sheetName val="New_Issue_Pipeline2"/>
      <sheetName val="Bldg_Wise_Summaries_20-10-092"/>
      <sheetName val="A4_Register2"/>
      <sheetName val="Materials_2"/>
      <sheetName val="BASIC Rate FOR 2A"/>
      <sheetName val="Intermediate Staff_C"/>
      <sheetName val="STAFF AC--535 -19.1.09"/>
      <sheetName val="Intermediate_Staff_C"/>
      <sheetName val="STAFF_AC--535_-19_1_09"/>
      <sheetName val="New Bld"/>
      <sheetName val="Z- GENERAL PRICE SUMMARY"/>
      <sheetName val="WITHOUT C&amp;I PROFIT (3)"/>
      <sheetName val="B2-CTA"/>
      <sheetName val="B3-CTB"/>
      <sheetName val="B4-CUC"/>
      <sheetName val="B5-SBA"/>
      <sheetName val="B6-SBB"/>
      <sheetName val="B7-Walkway"/>
      <sheetName val="B8-External Works"/>
      <sheetName val="Final Summary"/>
      <sheetName val="Electrical VE"/>
      <sheetName val="1.2 STAFF Scedule"/>
      <sheetName val="W35-Inventory-010908"/>
      <sheetName val="W35-Sales Status-010908"/>
      <sheetName val="3"/>
      <sheetName val="Actual"/>
      <sheetName val="Beamsked"/>
      <sheetName val="Columnsked"/>
      <sheetName val="HWDG"/>
      <sheetName val="CABLE"/>
      <sheetName val="number"/>
      <sheetName val="Loading"/>
      <sheetName val="(A, B) BUILDER + SUB CONT WORK"/>
      <sheetName val="Dry Cost BOQ"/>
      <sheetName val="Material Submittals"/>
      <sheetName val="9011 EXPAT_MANP"/>
      <sheetName val="Fee Rate Summary"/>
      <sheetName val="PLUMBING WORK ADDITIONS"/>
      <sheetName val="B-3"/>
      <sheetName val=" Factor  "/>
      <sheetName val="Histry Price"/>
      <sheetName val="B-3.2 EB"/>
      <sheetName val="B-2"/>
      <sheetName val="SECTION 10-TSE"/>
      <sheetName val="Factor Sheet"/>
      <sheetName val="Price Sheet"/>
      <sheetName val="RESOURCES"/>
      <sheetName val="BASIC RATES"/>
      <sheetName val="Room Type"/>
      <sheetName val="Basement2 DB"/>
      <sheetName val="Ragama"/>
      <sheetName val="JOB COSTING SHEET HVAC"/>
      <sheetName val="BN 01"/>
      <sheetName val="Rate analysis 1"/>
      <sheetName val="Main_Log2"/>
      <sheetName val="1__Summary_Sheet_(R01_Oct_20192"/>
      <sheetName val="PROJECT_BRIEF(EX_NEW)3"/>
      <sheetName val="Staff_Acco_3"/>
      <sheetName val="Cable_Codes"/>
      <sheetName val="_3"/>
      <sheetName val="Rate_Analysis_2"/>
      <sheetName val="___________2"/>
      <sheetName val="1_2_STAFF_Scedule"/>
      <sheetName val="4-ME"/>
      <sheetName val="16"/>
      <sheetName val="50"/>
      <sheetName val="_x0013_.2"/>
      <sheetName val="_x0013__21"/>
      <sheetName val="아파트__x0013_"/>
      <sheetName val="atem_#13__Structur"/>
      <sheetName val="Eq__Eobilization"/>
      <sheetName val="fire detectign offer"/>
      <sheetName val="subtotal"/>
      <sheetName val="B0 Plant Stations - Manpower"/>
      <sheetName val="Lists"/>
      <sheetName val="concrete"/>
      <sheetName val="Base_BM-rebar15"/>
      <sheetName val="Raw_Data15"/>
      <sheetName val="Fit_Out_B2a14"/>
      <sheetName val="Co_Eff14"/>
      <sheetName val="FOL_-_Bar14"/>
      <sheetName val="Day_work14"/>
      <sheetName val="Payments_and_Cash_Calls14"/>
      <sheetName val="Chiet_tinh_dz2213"/>
      <sheetName val="item_#13__Structur13"/>
      <sheetName val="Item_#_20_Structure13"/>
      <sheetName val="Summary_12"/>
      <sheetName val="BOQ-FD_PA12"/>
      <sheetName val="Price_List_FD_PA12"/>
      <sheetName val="MASTER_RATE_ANALYSIS13"/>
      <sheetName val="입찰내역_발주처_양식13"/>
      <sheetName val="Gravel_in_pond13"/>
      <sheetName val="Eq__Mobilization13"/>
      <sheetName val="SPT_vs_PHI13"/>
      <sheetName val="AOP_Summary-213"/>
      <sheetName val="_GULF11"/>
      <sheetName val="Basic_Material_Costs12"/>
      <sheetName val="(Not_to_print)12"/>
      <sheetName val="Master_Data_Sheet11"/>
      <sheetName val="MS08-01_S11"/>
      <sheetName val="MS08-01_P11"/>
      <sheetName val="1_11_b12"/>
      <sheetName val="Cost_Sheet11"/>
      <sheetName val="fire_detection_offer11"/>
      <sheetName val="fire_detection_cost11"/>
      <sheetName val="Price_List11"/>
      <sheetName val="Cashflow_Analysis11"/>
      <sheetName val="Rate_Analysis11"/>
      <sheetName val="Ra__stair11"/>
      <sheetName val="APP__B11"/>
      <sheetName val="App__A(contd)11"/>
      <sheetName val="15_1312"/>
      <sheetName val="upa_of_boq11"/>
      <sheetName val="Summary_Foreign_Comp11"/>
      <sheetName val="grand_summary11"/>
      <sheetName val="Filter_Block11"/>
      <sheetName val="BT3-Package_0511"/>
      <sheetName val="15_문제점11"/>
      <sheetName val="Doha_Farm11"/>
      <sheetName val="Certificate_11"/>
      <sheetName val="Valn_Cover11"/>
      <sheetName val="Contract_Part11"/>
      <sheetName val="PRICE_INFO11"/>
      <sheetName val="RC_SUMMARY11"/>
      <sheetName val="LABOUR_PRODUCTIVITY-TAV11"/>
      <sheetName val="MATERIAL_PRICES11"/>
      <sheetName val="CONCRETE_ANALYSIS11"/>
      <sheetName val="_N_Finansal_Eğri11"/>
      <sheetName val="HKED_KEŞFİ_İmalat11"/>
      <sheetName val="YEŞİL_DEFTER-İmalat11"/>
      <sheetName val="SERVICES_I11"/>
      <sheetName val="34__BLOK_EK_ISLER-NO1_HAKEDIS11"/>
      <sheetName val="imput_costi_par_11"/>
      <sheetName val="Form_611"/>
      <sheetName val="SW_(2)11"/>
      <sheetName val="????_???_??10"/>
      <sheetName val="Bill_No__310"/>
      <sheetName val="New_Rates10"/>
      <sheetName val="CC4_5_4"/>
      <sheetName val="Control_Sheet_Header"/>
      <sheetName val="Bill_Summary"/>
      <sheetName val="N_FURNITURE_EQUIPMENT_"/>
      <sheetName val="R_DISPOSAL_SYSTEM"/>
      <sheetName val="S_PIPED_SUPPLY_SYSTEM"/>
      <sheetName val="Tender_Adjustment"/>
      <sheetName val="Ancillary_Bldgs_"/>
      <sheetName val="12-ETS_Room(New)"/>
      <sheetName val="13-Driver-cleaner_room(New)"/>
      <sheetName val="BILL_NO_10"/>
      <sheetName val="PRECAST_lightconc-II"/>
      <sheetName val="---_Liste_---"/>
      <sheetName val="Base_BM-rebar16"/>
      <sheetName val="Raw_Data16"/>
      <sheetName val="Fit_Out_B2a15"/>
      <sheetName val="FOL_-_Bar15"/>
      <sheetName val="Co_Eff15"/>
      <sheetName val="Payments_and_Cash_Calls15"/>
      <sheetName val="Day_work15"/>
      <sheetName val="Chiet_tinh_dz2214"/>
      <sheetName val="item_#13__Structur14"/>
      <sheetName val="Item_#_20_Structure14"/>
      <sheetName val="(Not_to_print)13"/>
      <sheetName val="MASTER_RATE_ANALYSIS14"/>
      <sheetName val="Gravel_in_pond14"/>
      <sheetName val="Eq__Mobilization14"/>
      <sheetName val="upa_of_boq12"/>
      <sheetName val="Summary_Foreign_Comp12"/>
      <sheetName val="grand_summary12"/>
      <sheetName val="AOP_Summary-214"/>
      <sheetName val="입찰내역_발주처_양식14"/>
      <sheetName val="Ra__stair12"/>
      <sheetName val="Doha_Farm12"/>
      <sheetName val="SPT_vs_PHI14"/>
      <sheetName val="15_문제점12"/>
      <sheetName val="_GULF12"/>
      <sheetName val="Basic_Material_Costs13"/>
      <sheetName val="Summary_13"/>
      <sheetName val="BOQ-FD_PA13"/>
      <sheetName val="Price_List_FD_PA13"/>
      <sheetName val="Cost_Sheet12"/>
      <sheetName val="fire_detection_offer12"/>
      <sheetName val="fire_detection_cost12"/>
      <sheetName val="Price_List12"/>
      <sheetName val="BT3-Package_0512"/>
      <sheetName val="MS08-01_S12"/>
      <sheetName val="MS08-01_P12"/>
      <sheetName val="1_11_b13"/>
      <sheetName val="Cashflow_Analysis12"/>
      <sheetName val="Rate_Analysis12"/>
      <sheetName val="Certificate_12"/>
      <sheetName val="Valn_Cover12"/>
      <sheetName val="Contract_Part12"/>
      <sheetName val="Master_Data_Sheet12"/>
      <sheetName val="PRICE_INFO12"/>
      <sheetName val="RC_SUMMARY12"/>
      <sheetName val="LABOUR_PRODUCTIVITY-TAV12"/>
      <sheetName val="MATERIAL_PRICES12"/>
      <sheetName val="CONCRETE_ANALYSIS12"/>
      <sheetName val="_N_Finansal_Eğri12"/>
      <sheetName val="HKED_KEŞFİ_İmalat12"/>
      <sheetName val="YEŞİL_DEFTER-İmalat12"/>
      <sheetName val="SERVICES_I12"/>
      <sheetName val="34__BLOK_EK_ISLER-NO1_HAKEDIS12"/>
      <sheetName val="imput_costi_par_12"/>
      <sheetName val="Form_612"/>
      <sheetName val="APP__B12"/>
      <sheetName val="App__A(contd)12"/>
      <sheetName val="15_1313"/>
      <sheetName val="????_???_??11"/>
      <sheetName val="Bill_No__311"/>
      <sheetName val="New_Rates11"/>
      <sheetName val="SW_(2)12"/>
      <sheetName val="Filter_Block12"/>
      <sheetName val="Doha_WBS_Clean1"/>
      <sheetName val="G2-_Ground_works1"/>
      <sheetName val="QualityDeliv_2"/>
      <sheetName val="Control_Sheet_Header1"/>
      <sheetName val="Bill_Summary1"/>
      <sheetName val="N_FURNITURE_EQUIPMENT_1"/>
      <sheetName val="R_DISPOSAL_SYSTEM1"/>
      <sheetName val="S_PIPED_SUPPLY_SYSTEM1"/>
      <sheetName val="Tender_Adjustment1"/>
      <sheetName val="Ancillary_Bldgs_1"/>
      <sheetName val="12-ETS_Room(New)1"/>
      <sheetName val="13-Driver-cleaner_room(New)1"/>
      <sheetName val="BILL_NO_101"/>
      <sheetName val="CC4_5_41"/>
      <sheetName val="Cape-_Summary1"/>
      <sheetName val="PRECAST_lightconc-II1"/>
      <sheetName val="Base_BM-rebar17"/>
      <sheetName val="Raw_Data17"/>
      <sheetName val="Fit_Out_B2a16"/>
      <sheetName val="FOL_-_Bar16"/>
      <sheetName val="Co_Eff16"/>
      <sheetName val="Payments_and_Cash_Calls16"/>
      <sheetName val="Day_work16"/>
      <sheetName val="Chiet_tinh_dz2215"/>
      <sheetName val="item_#13__Structur15"/>
      <sheetName val="Item_#_20_Structure15"/>
      <sheetName val="(Not_to_print)14"/>
      <sheetName val="MASTER_RATE_ANALYSIS15"/>
      <sheetName val="Gravel_in_pond15"/>
      <sheetName val="Eq__Mobilization15"/>
      <sheetName val="upa_of_boq13"/>
      <sheetName val="Summary_Foreign_Comp13"/>
      <sheetName val="grand_summary13"/>
      <sheetName val="AOP_Summary-215"/>
      <sheetName val="입찰내역_발주처_양식15"/>
      <sheetName val="Doha_Farm13"/>
      <sheetName val="SPT_vs_PHI15"/>
      <sheetName val="15_문제점13"/>
      <sheetName val="Ra__stair13"/>
      <sheetName val="_GULF13"/>
      <sheetName val="Basic_Material_Costs14"/>
      <sheetName val="Summary_14"/>
      <sheetName val="BOQ-FD_PA14"/>
      <sheetName val="Price_List_FD_PA14"/>
      <sheetName val="1_11_b14"/>
      <sheetName val="MS08-01_S13"/>
      <sheetName val="MS08-01_P13"/>
      <sheetName val="Cashflow_Analysis13"/>
      <sheetName val="Rate_Analysis13"/>
      <sheetName val="Cost_Sheet13"/>
      <sheetName val="fire_detection_offer13"/>
      <sheetName val="fire_detection_cost13"/>
      <sheetName val="Price_List13"/>
      <sheetName val="Master_Data_Sheet13"/>
      <sheetName val="SERVICES_I13"/>
      <sheetName val="_N_Finansal_Eğri13"/>
      <sheetName val="HKED_KEŞFİ_İmalat13"/>
      <sheetName val="YEŞİL_DEFTER-İmalat13"/>
      <sheetName val="34__BLOK_EK_ISLER-NO1_HAKEDIS13"/>
      <sheetName val="imput_costi_par_13"/>
      <sheetName val="PRICE_INFO13"/>
      <sheetName val="RC_SUMMARY13"/>
      <sheetName val="LABOUR_PRODUCTIVITY-TAV13"/>
      <sheetName val="MATERIAL_PRICES13"/>
      <sheetName val="CONCRETE_ANALYSIS13"/>
      <sheetName val="BT3-Package_0513"/>
      <sheetName val="Certificate_13"/>
      <sheetName val="Valn_Cover13"/>
      <sheetName val="Contract_Part13"/>
      <sheetName val="Form_613"/>
      <sheetName val="APP__B13"/>
      <sheetName val="App__A(contd)13"/>
      <sheetName val="15_1314"/>
      <sheetName val="????_???_??12"/>
      <sheetName val="Bill_No__312"/>
      <sheetName val="New_Rates12"/>
      <sheetName val="SW_(2)13"/>
      <sheetName val="Filter_Block13"/>
      <sheetName val="A4_Register3"/>
      <sheetName val="Doha_WBS_Clean2"/>
      <sheetName val="G2-_Ground_works2"/>
      <sheetName val="QualityDeliv_3"/>
      <sheetName val="장비"/>
      <sheetName val="Table 1"/>
      <sheetName val="Jotun 1Un 6IN"/>
      <sheetName val="International 1 Un 24IN"/>
      <sheetName val="Inv "/>
      <sheetName val="Table_1"/>
      <sheetName val="Jotun_1Un_6IN"/>
      <sheetName val="International_1_Un_24IN"/>
      <sheetName val="Inv_"/>
      <sheetName val="economic setup"/>
      <sheetName val="Огл. Графиков"/>
      <sheetName val="рабочий"/>
      <sheetName val="Текущие цены"/>
      <sheetName val="окраска"/>
      <sheetName val="черновик"/>
      <sheetName val="Компенсация2"/>
      <sheetName val="2.NET "/>
      <sheetName val="OFFER"/>
      <sheetName val="cables"/>
      <sheetName val="Narratives-Subsidiari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179">
          <cell r="T179">
            <v>205</v>
          </cell>
          <cell r="U179">
            <v>218</v>
          </cell>
          <cell r="V179">
            <v>302</v>
          </cell>
          <cell r="W179">
            <v>419</v>
          </cell>
          <cell r="X179">
            <v>433</v>
          </cell>
          <cell r="Y179">
            <v>430</v>
          </cell>
          <cell r="Z179">
            <v>494</v>
          </cell>
          <cell r="AA179">
            <v>520</v>
          </cell>
          <cell r="AB179">
            <v>522</v>
          </cell>
          <cell r="AC179">
            <v>508</v>
          </cell>
          <cell r="AD179">
            <v>581</v>
          </cell>
          <cell r="AE179">
            <v>524</v>
          </cell>
          <cell r="AF179">
            <v>526</v>
          </cell>
          <cell r="AG179">
            <v>502</v>
          </cell>
          <cell r="AH179">
            <v>248</v>
          </cell>
        </row>
        <row r="180">
          <cell r="T180">
            <v>205</v>
          </cell>
          <cell r="U180">
            <v>423</v>
          </cell>
          <cell r="V180">
            <v>725</v>
          </cell>
          <cell r="W180">
            <v>1144</v>
          </cell>
          <cell r="X180">
            <v>1577</v>
          </cell>
          <cell r="Y180">
            <v>2007</v>
          </cell>
          <cell r="Z180">
            <v>2501</v>
          </cell>
          <cell r="AA180">
            <v>3021</v>
          </cell>
          <cell r="AB180">
            <v>3543</v>
          </cell>
          <cell r="AC180">
            <v>4051</v>
          </cell>
          <cell r="AD180">
            <v>4632</v>
          </cell>
          <cell r="AE180">
            <v>5156</v>
          </cell>
          <cell r="AF180">
            <v>5682</v>
          </cell>
          <cell r="AG180">
            <v>6184</v>
          </cell>
          <cell r="AH180">
            <v>6432</v>
          </cell>
        </row>
      </sheetData>
      <sheetData sheetId="25" refreshError="1"/>
      <sheetData sheetId="26" refreshError="1"/>
      <sheetData sheetId="27" refreshError="1">
        <row r="16">
          <cell r="G16">
            <v>3100889.7360623879</v>
          </cell>
          <cell r="J16">
            <v>-3100889.7360623879</v>
          </cell>
          <cell r="K16">
            <v>-3100889.7360623879</v>
          </cell>
        </row>
        <row r="17">
          <cell r="G17">
            <v>934385.75607295427</v>
          </cell>
          <cell r="J17">
            <v>3270260.8906708667</v>
          </cell>
          <cell r="K17">
            <v>169371.15460847877</v>
          </cell>
        </row>
        <row r="18">
          <cell r="G18">
            <v>944284.9960087979</v>
          </cell>
          <cell r="J18">
            <v>-441747.35457777925</v>
          </cell>
          <cell r="K18">
            <v>-272376.19996930048</v>
          </cell>
        </row>
        <row r="19">
          <cell r="G19">
            <v>1100235.2378667907</v>
          </cell>
          <cell r="J19">
            <v>-565829.35575965873</v>
          </cell>
          <cell r="K19">
            <v>-838205.55572895915</v>
          </cell>
        </row>
        <row r="20">
          <cell r="G20">
            <v>1079751.2161132174</v>
          </cell>
          <cell r="J20">
            <v>-339427.47117581428</v>
          </cell>
          <cell r="K20">
            <v>-1177633.0269047734</v>
          </cell>
        </row>
        <row r="21">
          <cell r="G21">
            <v>1123783.6778401346</v>
          </cell>
          <cell r="J21">
            <v>-96645.766817710944</v>
          </cell>
          <cell r="K21">
            <v>-1274278.7937224843</v>
          </cell>
        </row>
        <row r="22">
          <cell r="G22">
            <v>1105143.8836787788</v>
          </cell>
          <cell r="J22">
            <v>-43686.328851310071</v>
          </cell>
          <cell r="K22">
            <v>-1317965.1225737943</v>
          </cell>
        </row>
        <row r="23">
          <cell r="G23">
            <v>1211873.7212221269</v>
          </cell>
          <cell r="J23">
            <v>-157770.37578145368</v>
          </cell>
          <cell r="K23">
            <v>-1475735.498355248</v>
          </cell>
        </row>
        <row r="24">
          <cell r="G24">
            <v>1242897.4469518734</v>
          </cell>
          <cell r="J24">
            <v>-31904.301259564934</v>
          </cell>
          <cell r="K24">
            <v>-1507639.7996148129</v>
          </cell>
        </row>
        <row r="25">
          <cell r="G25">
            <v>1242388.6634660121</v>
          </cell>
          <cell r="J25">
            <v>32340.963578523137</v>
          </cell>
          <cell r="K25">
            <v>-1475298.8360362898</v>
          </cell>
        </row>
        <row r="26">
          <cell r="G26">
            <v>1173097.4003922935</v>
          </cell>
          <cell r="J26">
            <v>106535.03291010531</v>
          </cell>
          <cell r="K26">
            <v>-1368763.8031261845</v>
          </cell>
        </row>
        <row r="27">
          <cell r="G27">
            <v>1246958.3770815907</v>
          </cell>
          <cell r="J27">
            <v>-1645.5875842371024</v>
          </cell>
          <cell r="K27">
            <v>-1370409.3907104216</v>
          </cell>
        </row>
        <row r="28">
          <cell r="G28">
            <v>1129849.8697283007</v>
          </cell>
          <cell r="J28">
            <v>294415.34818107402</v>
          </cell>
          <cell r="K28">
            <v>-1075994.0425293476</v>
          </cell>
        </row>
        <row r="29">
          <cell r="G29">
            <v>1362669.9593027527</v>
          </cell>
          <cell r="J29">
            <v>-78134.719742490212</v>
          </cell>
          <cell r="K29">
            <v>-1154128.7622718378</v>
          </cell>
        </row>
        <row r="30">
          <cell r="G30">
            <v>1257111.2537174637</v>
          </cell>
          <cell r="J30">
            <v>32326.792100662133</v>
          </cell>
          <cell r="K30">
            <v>-1121801.9701711757</v>
          </cell>
        </row>
        <row r="31">
          <cell r="G31">
            <v>766806.14375081041</v>
          </cell>
          <cell r="J31">
            <v>463798.22697295237</v>
          </cell>
          <cell r="K31">
            <v>-658003.7431982233</v>
          </cell>
        </row>
        <row r="32">
          <cell r="J32">
            <v>607947.97597508598</v>
          </cell>
          <cell r="K32">
            <v>-50055.767223137314</v>
          </cell>
        </row>
        <row r="33">
          <cell r="J33">
            <v>0</v>
          </cell>
          <cell r="K33">
            <v>-50055.767223137314</v>
          </cell>
        </row>
        <row r="34">
          <cell r="J34">
            <v>0</v>
          </cell>
          <cell r="K34">
            <v>-50055.767223137314</v>
          </cell>
        </row>
        <row r="35">
          <cell r="J35">
            <v>1051161.6616859552</v>
          </cell>
          <cell r="K35">
            <v>1001105.8944628179</v>
          </cell>
        </row>
        <row r="36">
          <cell r="J36">
            <v>0</v>
          </cell>
          <cell r="K36">
            <v>1001105.8944628179</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ow r="16">
          <cell r="G16">
            <v>0</v>
          </cell>
        </row>
      </sheetData>
      <sheetData sheetId="78">
        <row r="16">
          <cell r="G16">
            <v>0</v>
          </cell>
        </row>
      </sheetData>
      <sheetData sheetId="79">
        <row r="16">
          <cell r="G16">
            <v>0</v>
          </cell>
        </row>
      </sheetData>
      <sheetData sheetId="80">
        <row r="16">
          <cell r="K16">
            <v>1</v>
          </cell>
        </row>
      </sheetData>
      <sheetData sheetId="81"/>
      <sheetData sheetId="82">
        <row r="16">
          <cell r="G16">
            <v>1</v>
          </cell>
        </row>
      </sheetData>
      <sheetData sheetId="83">
        <row r="16">
          <cell r="G16">
            <v>1</v>
          </cell>
        </row>
      </sheetData>
      <sheetData sheetId="84">
        <row r="16">
          <cell r="G16">
            <v>0</v>
          </cell>
        </row>
      </sheetData>
      <sheetData sheetId="85">
        <row r="16">
          <cell r="G16">
            <v>0</v>
          </cell>
        </row>
      </sheetData>
      <sheetData sheetId="86">
        <row r="16">
          <cell r="G16">
            <v>0</v>
          </cell>
        </row>
      </sheetData>
      <sheetData sheetId="87">
        <row r="16">
          <cell r="G16">
            <v>1</v>
          </cell>
        </row>
      </sheetData>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ow r="16">
          <cell r="G16">
            <v>1</v>
          </cell>
        </row>
      </sheetData>
      <sheetData sheetId="104">
        <row r="16">
          <cell r="G16">
            <v>18750000</v>
          </cell>
        </row>
      </sheetData>
      <sheetData sheetId="105">
        <row r="16">
          <cell r="G16">
            <v>18750000</v>
          </cell>
        </row>
      </sheetData>
      <sheetData sheetId="106">
        <row r="16">
          <cell r="G16">
            <v>18750000</v>
          </cell>
        </row>
      </sheetData>
      <sheetData sheetId="107">
        <row r="16">
          <cell r="G16">
            <v>18750000</v>
          </cell>
        </row>
      </sheetData>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ow r="8">
          <cell r="B8">
            <v>43731</v>
          </cell>
        </row>
      </sheetData>
      <sheetData sheetId="125">
        <row r="8">
          <cell r="B8">
            <v>43731</v>
          </cell>
        </row>
      </sheetData>
      <sheetData sheetId="126">
        <row r="8">
          <cell r="B8">
            <v>43731</v>
          </cell>
        </row>
      </sheetData>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ow r="8">
          <cell r="B8">
            <v>43731</v>
          </cell>
        </row>
      </sheetData>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ow r="8">
          <cell r="B8">
            <v>43731</v>
          </cell>
        </row>
      </sheetData>
      <sheetData sheetId="167">
        <row r="8">
          <cell r="B8">
            <v>43731</v>
          </cell>
        </row>
      </sheetData>
      <sheetData sheetId="168">
        <row r="8">
          <cell r="B8">
            <v>43731</v>
          </cell>
        </row>
      </sheetData>
      <sheetData sheetId="169">
        <row r="8">
          <cell r="B8">
            <v>43731</v>
          </cell>
        </row>
      </sheetData>
      <sheetData sheetId="170">
        <row r="8">
          <cell r="B8">
            <v>43731</v>
          </cell>
        </row>
      </sheetData>
      <sheetData sheetId="171">
        <row r="8">
          <cell r="B8">
            <v>43731</v>
          </cell>
        </row>
      </sheetData>
      <sheetData sheetId="172">
        <row r="8">
          <cell r="B8">
            <v>43731</v>
          </cell>
        </row>
      </sheetData>
      <sheetData sheetId="173">
        <row r="8">
          <cell r="B8">
            <v>43731</v>
          </cell>
        </row>
      </sheetData>
      <sheetData sheetId="174">
        <row r="8">
          <cell r="B8">
            <v>43731</v>
          </cell>
        </row>
      </sheetData>
      <sheetData sheetId="175">
        <row r="8">
          <cell r="B8">
            <v>43731</v>
          </cell>
        </row>
      </sheetData>
      <sheetData sheetId="176">
        <row r="8">
          <cell r="B8">
            <v>43731</v>
          </cell>
        </row>
      </sheetData>
      <sheetData sheetId="177">
        <row r="8">
          <cell r="B8">
            <v>43731</v>
          </cell>
        </row>
      </sheetData>
      <sheetData sheetId="178">
        <row r="8">
          <cell r="B8">
            <v>43731</v>
          </cell>
        </row>
      </sheetData>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ow r="8">
          <cell r="B8">
            <v>43731</v>
          </cell>
        </row>
      </sheetData>
      <sheetData sheetId="188">
        <row r="8">
          <cell r="B8">
            <v>43731</v>
          </cell>
        </row>
      </sheetData>
      <sheetData sheetId="189">
        <row r="8">
          <cell r="B8">
            <v>43731</v>
          </cell>
        </row>
      </sheetData>
      <sheetData sheetId="190">
        <row r="8">
          <cell r="B8">
            <v>43731</v>
          </cell>
        </row>
      </sheetData>
      <sheetData sheetId="191">
        <row r="8">
          <cell r="B8">
            <v>43731</v>
          </cell>
        </row>
      </sheetData>
      <sheetData sheetId="192">
        <row r="8">
          <cell r="B8">
            <v>43731</v>
          </cell>
        </row>
      </sheetData>
      <sheetData sheetId="193">
        <row r="8">
          <cell r="B8">
            <v>43731</v>
          </cell>
        </row>
      </sheetData>
      <sheetData sheetId="194">
        <row r="8">
          <cell r="B8">
            <v>43731</v>
          </cell>
        </row>
      </sheetData>
      <sheetData sheetId="195">
        <row r="8">
          <cell r="B8">
            <v>43731</v>
          </cell>
        </row>
      </sheetData>
      <sheetData sheetId="196">
        <row r="8">
          <cell r="B8">
            <v>43731</v>
          </cell>
        </row>
      </sheetData>
      <sheetData sheetId="197">
        <row r="8">
          <cell r="B8">
            <v>43731</v>
          </cell>
        </row>
      </sheetData>
      <sheetData sheetId="198">
        <row r="8">
          <cell r="B8">
            <v>43731</v>
          </cell>
        </row>
      </sheetData>
      <sheetData sheetId="199">
        <row r="8">
          <cell r="B8">
            <v>43731</v>
          </cell>
        </row>
      </sheetData>
      <sheetData sheetId="200">
        <row r="8">
          <cell r="B8">
            <v>43731</v>
          </cell>
        </row>
      </sheetData>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ow r="8">
          <cell r="B8">
            <v>43731</v>
          </cell>
        </row>
      </sheetData>
      <sheetData sheetId="262">
        <row r="8">
          <cell r="B8">
            <v>43731</v>
          </cell>
        </row>
      </sheetData>
      <sheetData sheetId="263">
        <row r="8">
          <cell r="B8">
            <v>43731</v>
          </cell>
        </row>
      </sheetData>
      <sheetData sheetId="264">
        <row r="8">
          <cell r="B8">
            <v>43731</v>
          </cell>
        </row>
      </sheetData>
      <sheetData sheetId="265">
        <row r="8">
          <cell r="B8">
            <v>43731</v>
          </cell>
        </row>
      </sheetData>
      <sheetData sheetId="266">
        <row r="8">
          <cell r="B8">
            <v>43731</v>
          </cell>
        </row>
      </sheetData>
      <sheetData sheetId="267">
        <row r="8">
          <cell r="B8">
            <v>43731</v>
          </cell>
        </row>
      </sheetData>
      <sheetData sheetId="268">
        <row r="8">
          <cell r="B8">
            <v>43731</v>
          </cell>
        </row>
      </sheetData>
      <sheetData sheetId="269">
        <row r="8">
          <cell r="B8">
            <v>43731</v>
          </cell>
        </row>
      </sheetData>
      <sheetData sheetId="270">
        <row r="8">
          <cell r="B8">
            <v>43731</v>
          </cell>
        </row>
      </sheetData>
      <sheetData sheetId="271">
        <row r="8">
          <cell r="B8">
            <v>43731</v>
          </cell>
        </row>
      </sheetData>
      <sheetData sheetId="272">
        <row r="8">
          <cell r="B8">
            <v>43731</v>
          </cell>
        </row>
      </sheetData>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ow r="8">
          <cell r="B8">
            <v>43731</v>
          </cell>
        </row>
      </sheetData>
      <sheetData sheetId="295">
        <row r="8">
          <cell r="B8">
            <v>43731</v>
          </cell>
        </row>
      </sheetData>
      <sheetData sheetId="296">
        <row r="8">
          <cell r="B8">
            <v>43731</v>
          </cell>
        </row>
      </sheetData>
      <sheetData sheetId="297">
        <row r="8">
          <cell r="B8">
            <v>43731</v>
          </cell>
        </row>
      </sheetData>
      <sheetData sheetId="298">
        <row r="8">
          <cell r="B8">
            <v>43731</v>
          </cell>
        </row>
      </sheetData>
      <sheetData sheetId="299">
        <row r="8">
          <cell r="B8">
            <v>43731</v>
          </cell>
        </row>
      </sheetData>
      <sheetData sheetId="300">
        <row r="8">
          <cell r="B8">
            <v>43731</v>
          </cell>
        </row>
      </sheetData>
      <sheetData sheetId="301">
        <row r="8">
          <cell r="B8">
            <v>43731</v>
          </cell>
        </row>
      </sheetData>
      <sheetData sheetId="302">
        <row r="8">
          <cell r="B8">
            <v>43731</v>
          </cell>
        </row>
      </sheetData>
      <sheetData sheetId="303">
        <row r="8">
          <cell r="B8">
            <v>43731</v>
          </cell>
        </row>
      </sheetData>
      <sheetData sheetId="304" refreshError="1"/>
      <sheetData sheetId="305" refreshError="1"/>
      <sheetData sheetId="306" refreshError="1"/>
      <sheetData sheetId="307" refreshError="1"/>
      <sheetData sheetId="308" refreshError="1"/>
      <sheetData sheetId="309" refreshError="1"/>
      <sheetData sheetId="310" refreshError="1"/>
      <sheetData sheetId="311">
        <row r="8">
          <cell r="B8">
            <v>43731</v>
          </cell>
        </row>
      </sheetData>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ow r="8">
          <cell r="B8">
            <v>43731</v>
          </cell>
        </row>
      </sheetData>
      <sheetData sheetId="322">
        <row r="8">
          <cell r="B8">
            <v>43731</v>
          </cell>
        </row>
      </sheetData>
      <sheetData sheetId="323">
        <row r="8">
          <cell r="B8">
            <v>43731</v>
          </cell>
        </row>
      </sheetData>
      <sheetData sheetId="324" refreshError="1"/>
      <sheetData sheetId="325" refreshError="1"/>
      <sheetData sheetId="326" refreshError="1"/>
      <sheetData sheetId="327">
        <row r="8">
          <cell r="B8">
            <v>43731</v>
          </cell>
        </row>
      </sheetData>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ow r="8">
          <cell r="B8">
            <v>43731</v>
          </cell>
        </row>
      </sheetData>
      <sheetData sheetId="343">
        <row r="8">
          <cell r="B8">
            <v>43731</v>
          </cell>
        </row>
      </sheetData>
      <sheetData sheetId="344">
        <row r="8">
          <cell r="B8">
            <v>43731</v>
          </cell>
        </row>
      </sheetData>
      <sheetData sheetId="345">
        <row r="8">
          <cell r="B8">
            <v>43731</v>
          </cell>
        </row>
      </sheetData>
      <sheetData sheetId="346">
        <row r="8">
          <cell r="B8">
            <v>43731</v>
          </cell>
        </row>
      </sheetData>
      <sheetData sheetId="347">
        <row r="8">
          <cell r="B8">
            <v>43731</v>
          </cell>
        </row>
      </sheetData>
      <sheetData sheetId="348">
        <row r="8">
          <cell r="B8">
            <v>43731</v>
          </cell>
        </row>
      </sheetData>
      <sheetData sheetId="349">
        <row r="8">
          <cell r="B8">
            <v>43731</v>
          </cell>
        </row>
      </sheetData>
      <sheetData sheetId="350">
        <row r="8">
          <cell r="B8">
            <v>43731</v>
          </cell>
        </row>
      </sheetData>
      <sheetData sheetId="351">
        <row r="8">
          <cell r="B8">
            <v>43731</v>
          </cell>
        </row>
      </sheetData>
      <sheetData sheetId="352">
        <row r="8">
          <cell r="B8">
            <v>43731</v>
          </cell>
        </row>
      </sheetData>
      <sheetData sheetId="353">
        <row r="8">
          <cell r="B8">
            <v>43731</v>
          </cell>
        </row>
      </sheetData>
      <sheetData sheetId="354">
        <row r="8">
          <cell r="B8">
            <v>43731</v>
          </cell>
        </row>
      </sheetData>
      <sheetData sheetId="355">
        <row r="8">
          <cell r="B8">
            <v>43731</v>
          </cell>
        </row>
      </sheetData>
      <sheetData sheetId="356">
        <row r="8">
          <cell r="B8">
            <v>43731</v>
          </cell>
        </row>
      </sheetData>
      <sheetData sheetId="357">
        <row r="8">
          <cell r="B8">
            <v>43731</v>
          </cell>
        </row>
      </sheetData>
      <sheetData sheetId="358">
        <row r="8">
          <cell r="B8">
            <v>43731</v>
          </cell>
        </row>
      </sheetData>
      <sheetData sheetId="359">
        <row r="8">
          <cell r="B8">
            <v>43731</v>
          </cell>
        </row>
      </sheetData>
      <sheetData sheetId="360">
        <row r="8">
          <cell r="B8">
            <v>43731</v>
          </cell>
        </row>
      </sheetData>
      <sheetData sheetId="361">
        <row r="8">
          <cell r="B8">
            <v>43731</v>
          </cell>
        </row>
      </sheetData>
      <sheetData sheetId="362">
        <row r="8">
          <cell r="B8">
            <v>43731</v>
          </cell>
        </row>
      </sheetData>
      <sheetData sheetId="363">
        <row r="8">
          <cell r="B8">
            <v>43731</v>
          </cell>
        </row>
      </sheetData>
      <sheetData sheetId="364">
        <row r="8">
          <cell r="B8">
            <v>43731</v>
          </cell>
        </row>
      </sheetData>
      <sheetData sheetId="365">
        <row r="8">
          <cell r="B8">
            <v>43731</v>
          </cell>
        </row>
      </sheetData>
      <sheetData sheetId="366">
        <row r="8">
          <cell r="B8">
            <v>43731</v>
          </cell>
        </row>
      </sheetData>
      <sheetData sheetId="367">
        <row r="8">
          <cell r="B8">
            <v>43731</v>
          </cell>
        </row>
      </sheetData>
      <sheetData sheetId="368">
        <row r="8">
          <cell r="B8">
            <v>43731</v>
          </cell>
        </row>
      </sheetData>
      <sheetData sheetId="369">
        <row r="8">
          <cell r="B8">
            <v>43731</v>
          </cell>
        </row>
      </sheetData>
      <sheetData sheetId="370">
        <row r="8">
          <cell r="B8">
            <v>43731</v>
          </cell>
        </row>
      </sheetData>
      <sheetData sheetId="371">
        <row r="8">
          <cell r="B8">
            <v>43731</v>
          </cell>
        </row>
      </sheetData>
      <sheetData sheetId="372">
        <row r="8">
          <cell r="B8">
            <v>43731</v>
          </cell>
        </row>
      </sheetData>
      <sheetData sheetId="373">
        <row r="8">
          <cell r="B8">
            <v>43731</v>
          </cell>
        </row>
      </sheetData>
      <sheetData sheetId="374">
        <row r="8">
          <cell r="B8">
            <v>43731</v>
          </cell>
        </row>
      </sheetData>
      <sheetData sheetId="375">
        <row r="8">
          <cell r="B8">
            <v>43731</v>
          </cell>
        </row>
      </sheetData>
      <sheetData sheetId="376">
        <row r="8">
          <cell r="B8">
            <v>43731</v>
          </cell>
        </row>
      </sheetData>
      <sheetData sheetId="377">
        <row r="8">
          <cell r="B8">
            <v>43731</v>
          </cell>
        </row>
      </sheetData>
      <sheetData sheetId="378">
        <row r="8">
          <cell r="B8">
            <v>43731</v>
          </cell>
        </row>
      </sheetData>
      <sheetData sheetId="379">
        <row r="8">
          <cell r="B8">
            <v>43731</v>
          </cell>
        </row>
      </sheetData>
      <sheetData sheetId="380">
        <row r="8">
          <cell r="B8">
            <v>43731</v>
          </cell>
        </row>
      </sheetData>
      <sheetData sheetId="381">
        <row r="8">
          <cell r="B8">
            <v>43731</v>
          </cell>
        </row>
      </sheetData>
      <sheetData sheetId="382">
        <row r="8">
          <cell r="B8">
            <v>43731</v>
          </cell>
        </row>
      </sheetData>
      <sheetData sheetId="383">
        <row r="8">
          <cell r="B8">
            <v>43731</v>
          </cell>
        </row>
      </sheetData>
      <sheetData sheetId="384">
        <row r="8">
          <cell r="B8">
            <v>43731</v>
          </cell>
        </row>
      </sheetData>
      <sheetData sheetId="385">
        <row r="8">
          <cell r="B8">
            <v>43731</v>
          </cell>
        </row>
      </sheetData>
      <sheetData sheetId="386">
        <row r="8">
          <cell r="B8">
            <v>43731</v>
          </cell>
        </row>
      </sheetData>
      <sheetData sheetId="387">
        <row r="8">
          <cell r="B8">
            <v>43731</v>
          </cell>
        </row>
      </sheetData>
      <sheetData sheetId="388">
        <row r="8">
          <cell r="B8">
            <v>43731</v>
          </cell>
        </row>
      </sheetData>
      <sheetData sheetId="389">
        <row r="8">
          <cell r="B8">
            <v>43731</v>
          </cell>
        </row>
      </sheetData>
      <sheetData sheetId="390">
        <row r="8">
          <cell r="B8">
            <v>43731</v>
          </cell>
        </row>
      </sheetData>
      <sheetData sheetId="391">
        <row r="8">
          <cell r="B8">
            <v>43731</v>
          </cell>
        </row>
      </sheetData>
      <sheetData sheetId="392">
        <row r="8">
          <cell r="B8">
            <v>43731</v>
          </cell>
        </row>
      </sheetData>
      <sheetData sheetId="393">
        <row r="8">
          <cell r="B8">
            <v>43731</v>
          </cell>
        </row>
      </sheetData>
      <sheetData sheetId="394">
        <row r="8">
          <cell r="B8">
            <v>43731</v>
          </cell>
        </row>
      </sheetData>
      <sheetData sheetId="395">
        <row r="8">
          <cell r="B8">
            <v>43731</v>
          </cell>
        </row>
      </sheetData>
      <sheetData sheetId="396">
        <row r="8">
          <cell r="B8">
            <v>43731</v>
          </cell>
        </row>
      </sheetData>
      <sheetData sheetId="397" refreshError="1"/>
      <sheetData sheetId="398">
        <row r="8">
          <cell r="B8">
            <v>43731</v>
          </cell>
        </row>
      </sheetData>
      <sheetData sheetId="399">
        <row r="8">
          <cell r="B8">
            <v>43731</v>
          </cell>
        </row>
      </sheetData>
      <sheetData sheetId="400">
        <row r="8">
          <cell r="B8">
            <v>43731</v>
          </cell>
        </row>
      </sheetData>
      <sheetData sheetId="401">
        <row r="8">
          <cell r="B8">
            <v>43731</v>
          </cell>
        </row>
      </sheetData>
      <sheetData sheetId="402">
        <row r="8">
          <cell r="B8">
            <v>43731</v>
          </cell>
        </row>
      </sheetData>
      <sheetData sheetId="403">
        <row r="8">
          <cell r="B8">
            <v>43731</v>
          </cell>
        </row>
      </sheetData>
      <sheetData sheetId="404">
        <row r="8">
          <cell r="B8">
            <v>43731</v>
          </cell>
        </row>
      </sheetData>
      <sheetData sheetId="405">
        <row r="8">
          <cell r="B8">
            <v>43731</v>
          </cell>
        </row>
      </sheetData>
      <sheetData sheetId="406">
        <row r="8">
          <cell r="B8">
            <v>43731</v>
          </cell>
        </row>
      </sheetData>
      <sheetData sheetId="407">
        <row r="8">
          <cell r="B8">
            <v>43731</v>
          </cell>
        </row>
      </sheetData>
      <sheetData sheetId="408">
        <row r="8">
          <cell r="B8">
            <v>43731</v>
          </cell>
        </row>
      </sheetData>
      <sheetData sheetId="409">
        <row r="8">
          <cell r="B8">
            <v>43731</v>
          </cell>
        </row>
      </sheetData>
      <sheetData sheetId="410">
        <row r="8">
          <cell r="B8">
            <v>43731</v>
          </cell>
        </row>
      </sheetData>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ow r="8">
          <cell r="B8">
            <v>43731</v>
          </cell>
        </row>
      </sheetData>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ow r="8">
          <cell r="B8">
            <v>43731</v>
          </cell>
        </row>
      </sheetData>
      <sheetData sheetId="463">
        <row r="8">
          <cell r="B8">
            <v>43731</v>
          </cell>
        </row>
      </sheetData>
      <sheetData sheetId="464" refreshError="1"/>
      <sheetData sheetId="465" refreshError="1"/>
      <sheetData sheetId="466" refreshError="1"/>
      <sheetData sheetId="467">
        <row r="8">
          <cell r="B8">
            <v>43731</v>
          </cell>
        </row>
      </sheetData>
      <sheetData sheetId="468">
        <row r="8">
          <cell r="B8">
            <v>43731</v>
          </cell>
        </row>
      </sheetData>
      <sheetData sheetId="469">
        <row r="8">
          <cell r="B8">
            <v>43731</v>
          </cell>
        </row>
      </sheetData>
      <sheetData sheetId="470">
        <row r="8">
          <cell r="B8">
            <v>43731</v>
          </cell>
        </row>
      </sheetData>
      <sheetData sheetId="471">
        <row r="8">
          <cell r="B8">
            <v>43731</v>
          </cell>
        </row>
      </sheetData>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ow r="8">
          <cell r="B8">
            <v>43731</v>
          </cell>
        </row>
      </sheetData>
      <sheetData sheetId="487">
        <row r="8">
          <cell r="B8">
            <v>43731</v>
          </cell>
        </row>
      </sheetData>
      <sheetData sheetId="488">
        <row r="8">
          <cell r="B8">
            <v>43731</v>
          </cell>
        </row>
      </sheetData>
      <sheetData sheetId="489">
        <row r="8">
          <cell r="B8">
            <v>43731</v>
          </cell>
        </row>
      </sheetData>
      <sheetData sheetId="490">
        <row r="8">
          <cell r="B8">
            <v>43731</v>
          </cell>
        </row>
      </sheetData>
      <sheetData sheetId="491">
        <row r="8">
          <cell r="B8">
            <v>43731</v>
          </cell>
        </row>
      </sheetData>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ow r="8">
          <cell r="B8">
            <v>43731</v>
          </cell>
        </row>
      </sheetData>
      <sheetData sheetId="503">
        <row r="8">
          <cell r="B8">
            <v>43731</v>
          </cell>
        </row>
      </sheetData>
      <sheetData sheetId="504" refreshError="1"/>
      <sheetData sheetId="505">
        <row r="8">
          <cell r="B8">
            <v>43731</v>
          </cell>
        </row>
      </sheetData>
      <sheetData sheetId="506" refreshError="1"/>
      <sheetData sheetId="507" refreshError="1"/>
      <sheetData sheetId="508" refreshError="1"/>
      <sheetData sheetId="509" refreshError="1"/>
      <sheetData sheetId="510">
        <row r="8">
          <cell r="B8">
            <v>43731</v>
          </cell>
        </row>
      </sheetData>
      <sheetData sheetId="511">
        <row r="8">
          <cell r="B8">
            <v>43731</v>
          </cell>
        </row>
      </sheetData>
      <sheetData sheetId="512">
        <row r="8">
          <cell r="B8">
            <v>43731</v>
          </cell>
        </row>
      </sheetData>
      <sheetData sheetId="513">
        <row r="8">
          <cell r="B8">
            <v>43731</v>
          </cell>
        </row>
      </sheetData>
      <sheetData sheetId="514">
        <row r="8">
          <cell r="B8">
            <v>43731</v>
          </cell>
        </row>
      </sheetData>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ow r="8">
          <cell r="B8">
            <v>43731</v>
          </cell>
        </row>
      </sheetData>
      <sheetData sheetId="525">
        <row r="8">
          <cell r="B8">
            <v>43731</v>
          </cell>
        </row>
      </sheetData>
      <sheetData sheetId="526">
        <row r="8">
          <cell r="B8">
            <v>43731</v>
          </cell>
        </row>
      </sheetData>
      <sheetData sheetId="527">
        <row r="8">
          <cell r="B8">
            <v>43731</v>
          </cell>
        </row>
      </sheetData>
      <sheetData sheetId="528">
        <row r="8">
          <cell r="B8">
            <v>43731</v>
          </cell>
        </row>
      </sheetData>
      <sheetData sheetId="529">
        <row r="8">
          <cell r="B8">
            <v>43731</v>
          </cell>
        </row>
      </sheetData>
      <sheetData sheetId="530">
        <row r="8">
          <cell r="B8">
            <v>43731</v>
          </cell>
        </row>
      </sheetData>
      <sheetData sheetId="531">
        <row r="8">
          <cell r="B8">
            <v>43731</v>
          </cell>
        </row>
      </sheetData>
      <sheetData sheetId="532">
        <row r="8">
          <cell r="B8">
            <v>43731</v>
          </cell>
        </row>
      </sheetData>
      <sheetData sheetId="533">
        <row r="8">
          <cell r="B8">
            <v>43731</v>
          </cell>
        </row>
      </sheetData>
      <sheetData sheetId="534">
        <row r="8">
          <cell r="B8">
            <v>43731</v>
          </cell>
        </row>
      </sheetData>
      <sheetData sheetId="535">
        <row r="8">
          <cell r="B8">
            <v>43731</v>
          </cell>
        </row>
      </sheetData>
      <sheetData sheetId="536">
        <row r="8">
          <cell r="B8">
            <v>43731</v>
          </cell>
        </row>
      </sheetData>
      <sheetData sheetId="537">
        <row r="8">
          <cell r="B8">
            <v>43731</v>
          </cell>
        </row>
      </sheetData>
      <sheetData sheetId="538">
        <row r="8">
          <cell r="B8">
            <v>43731</v>
          </cell>
        </row>
      </sheetData>
      <sheetData sheetId="539">
        <row r="8">
          <cell r="B8">
            <v>43731</v>
          </cell>
        </row>
      </sheetData>
      <sheetData sheetId="540">
        <row r="8">
          <cell r="B8">
            <v>43731</v>
          </cell>
        </row>
      </sheetData>
      <sheetData sheetId="541">
        <row r="8">
          <cell r="B8">
            <v>43731</v>
          </cell>
        </row>
      </sheetData>
      <sheetData sheetId="542">
        <row r="8">
          <cell r="B8">
            <v>43731</v>
          </cell>
        </row>
      </sheetData>
      <sheetData sheetId="543">
        <row r="8">
          <cell r="B8">
            <v>43731</v>
          </cell>
        </row>
      </sheetData>
      <sheetData sheetId="544">
        <row r="8">
          <cell r="B8">
            <v>43731</v>
          </cell>
        </row>
      </sheetData>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ow r="8">
          <cell r="B8">
            <v>43731</v>
          </cell>
        </row>
      </sheetData>
      <sheetData sheetId="559">
        <row r="16">
          <cell r="G16">
            <v>0</v>
          </cell>
        </row>
      </sheetData>
      <sheetData sheetId="560">
        <row r="8">
          <cell r="B8">
            <v>43731</v>
          </cell>
        </row>
      </sheetData>
      <sheetData sheetId="561">
        <row r="16">
          <cell r="G16">
            <v>0</v>
          </cell>
        </row>
      </sheetData>
      <sheetData sheetId="562">
        <row r="8">
          <cell r="B8">
            <v>43731</v>
          </cell>
        </row>
      </sheetData>
      <sheetData sheetId="563">
        <row r="8">
          <cell r="B8">
            <v>43731</v>
          </cell>
        </row>
      </sheetData>
      <sheetData sheetId="564">
        <row r="8">
          <cell r="B8">
            <v>43731</v>
          </cell>
        </row>
      </sheetData>
      <sheetData sheetId="565">
        <row r="8">
          <cell r="B8">
            <v>43731</v>
          </cell>
        </row>
      </sheetData>
      <sheetData sheetId="566">
        <row r="8">
          <cell r="B8">
            <v>43731</v>
          </cell>
        </row>
      </sheetData>
      <sheetData sheetId="567">
        <row r="8">
          <cell r="B8">
            <v>43731</v>
          </cell>
        </row>
      </sheetData>
      <sheetData sheetId="568">
        <row r="16">
          <cell r="G16">
            <v>1</v>
          </cell>
        </row>
      </sheetData>
      <sheetData sheetId="569">
        <row r="8">
          <cell r="B8">
            <v>43731</v>
          </cell>
        </row>
      </sheetData>
      <sheetData sheetId="570">
        <row r="8">
          <cell r="B8">
            <v>43731</v>
          </cell>
        </row>
      </sheetData>
      <sheetData sheetId="571">
        <row r="8">
          <cell r="B8">
            <v>43731</v>
          </cell>
        </row>
      </sheetData>
      <sheetData sheetId="572">
        <row r="8">
          <cell r="B8">
            <v>43731</v>
          </cell>
        </row>
      </sheetData>
      <sheetData sheetId="573">
        <row r="8">
          <cell r="B8">
            <v>43731</v>
          </cell>
        </row>
      </sheetData>
      <sheetData sheetId="574" refreshError="1"/>
      <sheetData sheetId="575" refreshError="1"/>
      <sheetData sheetId="576" refreshError="1"/>
      <sheetData sheetId="577">
        <row r="8">
          <cell r="B8">
            <v>43731</v>
          </cell>
        </row>
      </sheetData>
      <sheetData sheetId="578">
        <row r="16">
          <cell r="G16">
            <v>0</v>
          </cell>
        </row>
      </sheetData>
      <sheetData sheetId="579">
        <row r="8">
          <cell r="B8">
            <v>43731</v>
          </cell>
        </row>
      </sheetData>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ow r="8">
          <cell r="B8">
            <v>43731</v>
          </cell>
        </row>
      </sheetData>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ow r="16">
          <cell r="G16">
            <v>0</v>
          </cell>
        </row>
      </sheetData>
      <sheetData sheetId="618">
        <row r="16">
          <cell r="G16">
            <v>0</v>
          </cell>
        </row>
      </sheetData>
      <sheetData sheetId="619">
        <row r="16">
          <cell r="G16">
            <v>0</v>
          </cell>
        </row>
      </sheetData>
      <sheetData sheetId="620">
        <row r="8">
          <cell r="B8">
            <v>43731</v>
          </cell>
        </row>
      </sheetData>
      <sheetData sheetId="621">
        <row r="8">
          <cell r="B8">
            <v>43731</v>
          </cell>
        </row>
      </sheetData>
      <sheetData sheetId="622" refreshError="1"/>
      <sheetData sheetId="623">
        <row r="8">
          <cell r="B8">
            <v>43731</v>
          </cell>
        </row>
      </sheetData>
      <sheetData sheetId="624">
        <row r="8">
          <cell r="B8">
            <v>43731</v>
          </cell>
        </row>
      </sheetData>
      <sheetData sheetId="625">
        <row r="8">
          <cell r="B8">
            <v>43731</v>
          </cell>
        </row>
      </sheetData>
      <sheetData sheetId="626">
        <row r="16">
          <cell r="G16">
            <v>0</v>
          </cell>
        </row>
      </sheetData>
      <sheetData sheetId="627">
        <row r="8">
          <cell r="B8">
            <v>43731</v>
          </cell>
        </row>
      </sheetData>
      <sheetData sheetId="628">
        <row r="8">
          <cell r="B8">
            <v>43731</v>
          </cell>
        </row>
      </sheetData>
      <sheetData sheetId="629">
        <row r="8">
          <cell r="B8">
            <v>43731</v>
          </cell>
        </row>
      </sheetData>
      <sheetData sheetId="630">
        <row r="8">
          <cell r="B8">
            <v>43731</v>
          </cell>
        </row>
      </sheetData>
      <sheetData sheetId="631">
        <row r="8">
          <cell r="B8">
            <v>43731</v>
          </cell>
        </row>
      </sheetData>
      <sheetData sheetId="632">
        <row r="8">
          <cell r="B8">
            <v>43731</v>
          </cell>
        </row>
      </sheetData>
      <sheetData sheetId="633">
        <row r="8">
          <cell r="B8">
            <v>43731</v>
          </cell>
        </row>
      </sheetData>
      <sheetData sheetId="634">
        <row r="8">
          <cell r="B8">
            <v>43731</v>
          </cell>
        </row>
      </sheetData>
      <sheetData sheetId="635">
        <row r="8">
          <cell r="B8">
            <v>43731</v>
          </cell>
        </row>
      </sheetData>
      <sheetData sheetId="636">
        <row r="8">
          <cell r="B8">
            <v>43731</v>
          </cell>
        </row>
      </sheetData>
      <sheetData sheetId="637">
        <row r="8">
          <cell r="B8">
            <v>43731</v>
          </cell>
        </row>
      </sheetData>
      <sheetData sheetId="638">
        <row r="8">
          <cell r="B8">
            <v>43731</v>
          </cell>
        </row>
      </sheetData>
      <sheetData sheetId="639">
        <row r="8">
          <cell r="B8">
            <v>43731</v>
          </cell>
        </row>
      </sheetData>
      <sheetData sheetId="640">
        <row r="8">
          <cell r="B8">
            <v>43731</v>
          </cell>
        </row>
      </sheetData>
      <sheetData sheetId="641">
        <row r="8">
          <cell r="B8">
            <v>43731</v>
          </cell>
        </row>
      </sheetData>
      <sheetData sheetId="642">
        <row r="8">
          <cell r="B8">
            <v>43731</v>
          </cell>
        </row>
      </sheetData>
      <sheetData sheetId="643">
        <row r="8">
          <cell r="B8">
            <v>43731</v>
          </cell>
        </row>
      </sheetData>
      <sheetData sheetId="644">
        <row r="8">
          <cell r="B8">
            <v>43731</v>
          </cell>
        </row>
      </sheetData>
      <sheetData sheetId="645">
        <row r="16">
          <cell r="G16">
            <v>0</v>
          </cell>
        </row>
      </sheetData>
      <sheetData sheetId="646">
        <row r="8">
          <cell r="B8">
            <v>43731</v>
          </cell>
        </row>
      </sheetData>
      <sheetData sheetId="647">
        <row r="8">
          <cell r="B8">
            <v>43731</v>
          </cell>
        </row>
      </sheetData>
      <sheetData sheetId="648">
        <row r="8">
          <cell r="B8">
            <v>43731</v>
          </cell>
        </row>
      </sheetData>
      <sheetData sheetId="649">
        <row r="8">
          <cell r="B8">
            <v>43731</v>
          </cell>
        </row>
      </sheetData>
      <sheetData sheetId="650">
        <row r="16">
          <cell r="G16">
            <v>132.10688000000002</v>
          </cell>
        </row>
      </sheetData>
      <sheetData sheetId="651">
        <row r="8">
          <cell r="B8">
            <v>43731</v>
          </cell>
        </row>
      </sheetData>
      <sheetData sheetId="652">
        <row r="16">
          <cell r="G16">
            <v>0</v>
          </cell>
        </row>
      </sheetData>
      <sheetData sheetId="653" refreshError="1"/>
      <sheetData sheetId="654" refreshError="1"/>
      <sheetData sheetId="655">
        <row r="16">
          <cell r="G16">
            <v>0</v>
          </cell>
        </row>
      </sheetData>
      <sheetData sheetId="656" refreshError="1"/>
      <sheetData sheetId="657">
        <row r="8">
          <cell r="B8">
            <v>43731</v>
          </cell>
        </row>
      </sheetData>
      <sheetData sheetId="658" refreshError="1"/>
      <sheetData sheetId="659" refreshError="1"/>
      <sheetData sheetId="660" refreshError="1"/>
      <sheetData sheetId="661" refreshError="1"/>
      <sheetData sheetId="662" refreshError="1"/>
      <sheetData sheetId="663" refreshError="1"/>
      <sheetData sheetId="664" refreshError="1"/>
      <sheetData sheetId="665">
        <row r="8">
          <cell r="B8">
            <v>43731</v>
          </cell>
        </row>
      </sheetData>
      <sheetData sheetId="666" refreshError="1"/>
      <sheetData sheetId="667" refreshError="1"/>
      <sheetData sheetId="668" refreshError="1"/>
      <sheetData sheetId="669" refreshError="1"/>
      <sheetData sheetId="670" refreshError="1"/>
      <sheetData sheetId="671" refreshError="1"/>
      <sheetData sheetId="672" refreshError="1"/>
      <sheetData sheetId="673">
        <row r="8">
          <cell r="B8">
            <v>43731</v>
          </cell>
        </row>
      </sheetData>
      <sheetData sheetId="674" refreshError="1"/>
      <sheetData sheetId="675" refreshError="1"/>
      <sheetData sheetId="676" refreshError="1"/>
      <sheetData sheetId="677" refreshError="1"/>
      <sheetData sheetId="678" refreshError="1"/>
      <sheetData sheetId="679" refreshError="1"/>
      <sheetData sheetId="680" refreshError="1"/>
      <sheetData sheetId="681">
        <row r="8">
          <cell r="B8">
            <v>43731</v>
          </cell>
        </row>
      </sheetData>
      <sheetData sheetId="682">
        <row r="8">
          <cell r="B8">
            <v>43731</v>
          </cell>
        </row>
      </sheetData>
      <sheetData sheetId="683">
        <row r="8">
          <cell r="B8">
            <v>43731</v>
          </cell>
        </row>
      </sheetData>
      <sheetData sheetId="684">
        <row r="8">
          <cell r="B8">
            <v>43731</v>
          </cell>
        </row>
      </sheetData>
      <sheetData sheetId="685">
        <row r="8">
          <cell r="B8">
            <v>43731</v>
          </cell>
        </row>
      </sheetData>
      <sheetData sheetId="686">
        <row r="8">
          <cell r="B8">
            <v>43731</v>
          </cell>
        </row>
      </sheetData>
      <sheetData sheetId="687">
        <row r="8">
          <cell r="B8">
            <v>43731</v>
          </cell>
        </row>
      </sheetData>
      <sheetData sheetId="688">
        <row r="8">
          <cell r="B8">
            <v>43731</v>
          </cell>
        </row>
      </sheetData>
      <sheetData sheetId="689">
        <row r="8">
          <cell r="B8">
            <v>43731</v>
          </cell>
        </row>
      </sheetData>
      <sheetData sheetId="690">
        <row r="8">
          <cell r="B8">
            <v>43731</v>
          </cell>
        </row>
      </sheetData>
      <sheetData sheetId="691">
        <row r="8">
          <cell r="B8">
            <v>43731</v>
          </cell>
        </row>
      </sheetData>
      <sheetData sheetId="692">
        <row r="8">
          <cell r="B8">
            <v>43731</v>
          </cell>
        </row>
      </sheetData>
      <sheetData sheetId="693">
        <row r="16">
          <cell r="G16">
            <v>0</v>
          </cell>
        </row>
      </sheetData>
      <sheetData sheetId="694">
        <row r="8">
          <cell r="B8">
            <v>43731</v>
          </cell>
        </row>
      </sheetData>
      <sheetData sheetId="695">
        <row r="8">
          <cell r="B8">
            <v>43731</v>
          </cell>
        </row>
      </sheetData>
      <sheetData sheetId="696">
        <row r="16">
          <cell r="G16">
            <v>0</v>
          </cell>
        </row>
      </sheetData>
      <sheetData sheetId="697">
        <row r="16">
          <cell r="G16">
            <v>0</v>
          </cell>
        </row>
      </sheetData>
      <sheetData sheetId="698">
        <row r="8">
          <cell r="B8">
            <v>43731</v>
          </cell>
        </row>
      </sheetData>
      <sheetData sheetId="699" refreshError="1"/>
      <sheetData sheetId="700" refreshError="1"/>
      <sheetData sheetId="701" refreshError="1"/>
      <sheetData sheetId="702">
        <row r="8">
          <cell r="B8">
            <v>43731</v>
          </cell>
        </row>
      </sheetData>
      <sheetData sheetId="703">
        <row r="16">
          <cell r="G16">
            <v>0</v>
          </cell>
        </row>
      </sheetData>
      <sheetData sheetId="704">
        <row r="16">
          <cell r="G16">
            <v>0</v>
          </cell>
        </row>
      </sheetData>
      <sheetData sheetId="705" refreshError="1"/>
      <sheetData sheetId="706" refreshError="1"/>
      <sheetData sheetId="707" refreshError="1"/>
      <sheetData sheetId="708">
        <row r="16">
          <cell r="G16">
            <v>0</v>
          </cell>
        </row>
      </sheetData>
      <sheetData sheetId="709">
        <row r="8">
          <cell r="B8">
            <v>43731</v>
          </cell>
        </row>
      </sheetData>
      <sheetData sheetId="710" refreshError="1"/>
      <sheetData sheetId="711">
        <row r="8">
          <cell r="B8">
            <v>43731</v>
          </cell>
        </row>
      </sheetData>
      <sheetData sheetId="712" refreshError="1"/>
      <sheetData sheetId="713" refreshError="1"/>
      <sheetData sheetId="714" refreshError="1"/>
      <sheetData sheetId="715" refreshError="1"/>
      <sheetData sheetId="716" refreshError="1"/>
      <sheetData sheetId="717">
        <row r="8">
          <cell r="B8">
            <v>43731</v>
          </cell>
        </row>
      </sheetData>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ow r="8">
          <cell r="B8">
            <v>43731</v>
          </cell>
        </row>
      </sheetData>
      <sheetData sheetId="735" refreshError="1"/>
      <sheetData sheetId="736" refreshError="1"/>
      <sheetData sheetId="737" refreshError="1"/>
      <sheetData sheetId="738" refreshError="1"/>
      <sheetData sheetId="739" refreshError="1"/>
      <sheetData sheetId="740" refreshError="1"/>
      <sheetData sheetId="741" refreshError="1"/>
      <sheetData sheetId="742">
        <row r="16">
          <cell r="G16">
            <v>0</v>
          </cell>
        </row>
      </sheetData>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ow r="8">
          <cell r="B8">
            <v>43731</v>
          </cell>
        </row>
      </sheetData>
      <sheetData sheetId="805">
        <row r="8">
          <cell r="B8">
            <v>43731</v>
          </cell>
        </row>
      </sheetData>
      <sheetData sheetId="806">
        <row r="8">
          <cell r="B8">
            <v>43731</v>
          </cell>
        </row>
      </sheetData>
      <sheetData sheetId="807">
        <row r="8">
          <cell r="B8">
            <v>43731</v>
          </cell>
        </row>
      </sheetData>
      <sheetData sheetId="808">
        <row r="8">
          <cell r="B8">
            <v>43731</v>
          </cell>
        </row>
      </sheetData>
      <sheetData sheetId="809">
        <row r="8">
          <cell r="B8">
            <v>43731</v>
          </cell>
        </row>
      </sheetData>
      <sheetData sheetId="810">
        <row r="8">
          <cell r="B8">
            <v>43731</v>
          </cell>
        </row>
      </sheetData>
      <sheetData sheetId="811">
        <row r="16">
          <cell r="G16">
            <v>0</v>
          </cell>
        </row>
      </sheetData>
      <sheetData sheetId="812">
        <row r="16">
          <cell r="G16">
            <v>1</v>
          </cell>
        </row>
      </sheetData>
      <sheetData sheetId="813">
        <row r="16">
          <cell r="G16">
            <v>1</v>
          </cell>
        </row>
      </sheetData>
      <sheetData sheetId="814">
        <row r="16">
          <cell r="G16">
            <v>0</v>
          </cell>
        </row>
      </sheetData>
      <sheetData sheetId="815">
        <row r="16">
          <cell r="G16">
            <v>0</v>
          </cell>
        </row>
      </sheetData>
      <sheetData sheetId="816">
        <row r="16">
          <cell r="G16">
            <v>0</v>
          </cell>
        </row>
      </sheetData>
      <sheetData sheetId="817">
        <row r="16">
          <cell r="G16">
            <v>0</v>
          </cell>
        </row>
      </sheetData>
      <sheetData sheetId="818">
        <row r="16">
          <cell r="G16">
            <v>0</v>
          </cell>
        </row>
      </sheetData>
      <sheetData sheetId="819">
        <row r="16">
          <cell r="G16">
            <v>0</v>
          </cell>
        </row>
      </sheetData>
      <sheetData sheetId="820">
        <row r="16">
          <cell r="G16">
            <v>132.10688000000002</v>
          </cell>
        </row>
      </sheetData>
      <sheetData sheetId="821">
        <row r="16">
          <cell r="G16">
            <v>0</v>
          </cell>
        </row>
      </sheetData>
      <sheetData sheetId="822">
        <row r="16">
          <cell r="G16">
            <v>0</v>
          </cell>
        </row>
      </sheetData>
      <sheetData sheetId="823">
        <row r="16">
          <cell r="G16">
            <v>0</v>
          </cell>
        </row>
      </sheetData>
      <sheetData sheetId="824">
        <row r="8">
          <cell r="B8">
            <v>43731</v>
          </cell>
        </row>
      </sheetData>
      <sheetData sheetId="825">
        <row r="8">
          <cell r="B8">
            <v>43731</v>
          </cell>
        </row>
      </sheetData>
      <sheetData sheetId="826">
        <row r="8">
          <cell r="B8">
            <v>43731</v>
          </cell>
        </row>
      </sheetData>
      <sheetData sheetId="827">
        <row r="8">
          <cell r="B8">
            <v>43731</v>
          </cell>
        </row>
      </sheetData>
      <sheetData sheetId="828">
        <row r="8">
          <cell r="B8">
            <v>43731</v>
          </cell>
        </row>
      </sheetData>
      <sheetData sheetId="829">
        <row r="8">
          <cell r="B8">
            <v>43731</v>
          </cell>
        </row>
      </sheetData>
      <sheetData sheetId="830">
        <row r="8">
          <cell r="B8">
            <v>43731</v>
          </cell>
        </row>
      </sheetData>
      <sheetData sheetId="831">
        <row r="8">
          <cell r="B8">
            <v>43731</v>
          </cell>
        </row>
      </sheetData>
      <sheetData sheetId="832">
        <row r="8">
          <cell r="B8">
            <v>43731</v>
          </cell>
        </row>
      </sheetData>
      <sheetData sheetId="833">
        <row r="8">
          <cell r="B8">
            <v>43731</v>
          </cell>
        </row>
      </sheetData>
      <sheetData sheetId="834">
        <row r="16">
          <cell r="G16">
            <v>1</v>
          </cell>
        </row>
      </sheetData>
      <sheetData sheetId="835">
        <row r="16">
          <cell r="G16">
            <v>0</v>
          </cell>
        </row>
      </sheetData>
      <sheetData sheetId="836">
        <row r="16">
          <cell r="G16">
            <v>0</v>
          </cell>
        </row>
      </sheetData>
      <sheetData sheetId="837">
        <row r="8">
          <cell r="B8">
            <v>43731</v>
          </cell>
        </row>
      </sheetData>
      <sheetData sheetId="838">
        <row r="8">
          <cell r="B8">
            <v>43731</v>
          </cell>
        </row>
      </sheetData>
      <sheetData sheetId="839">
        <row r="8">
          <cell r="B8">
            <v>43731</v>
          </cell>
        </row>
      </sheetData>
      <sheetData sheetId="840">
        <row r="8">
          <cell r="B8">
            <v>43731</v>
          </cell>
        </row>
      </sheetData>
      <sheetData sheetId="841">
        <row r="8">
          <cell r="B8">
            <v>43731</v>
          </cell>
        </row>
      </sheetData>
      <sheetData sheetId="842">
        <row r="8">
          <cell r="B8">
            <v>43731</v>
          </cell>
        </row>
      </sheetData>
      <sheetData sheetId="843">
        <row r="8">
          <cell r="B8">
            <v>43731</v>
          </cell>
        </row>
      </sheetData>
      <sheetData sheetId="844">
        <row r="16">
          <cell r="G16">
            <v>0</v>
          </cell>
        </row>
      </sheetData>
      <sheetData sheetId="845">
        <row r="8">
          <cell r="B8">
            <v>43731</v>
          </cell>
        </row>
      </sheetData>
      <sheetData sheetId="846">
        <row r="8">
          <cell r="B8">
            <v>43731</v>
          </cell>
        </row>
      </sheetData>
      <sheetData sheetId="847">
        <row r="8">
          <cell r="B8">
            <v>43731</v>
          </cell>
        </row>
      </sheetData>
      <sheetData sheetId="848">
        <row r="8">
          <cell r="B8">
            <v>43731</v>
          </cell>
        </row>
      </sheetData>
      <sheetData sheetId="849">
        <row r="16">
          <cell r="G16">
            <v>0</v>
          </cell>
        </row>
      </sheetData>
      <sheetData sheetId="850">
        <row r="16">
          <cell r="G16">
            <v>0</v>
          </cell>
        </row>
      </sheetData>
      <sheetData sheetId="851">
        <row r="16">
          <cell r="G16">
            <v>0</v>
          </cell>
        </row>
      </sheetData>
      <sheetData sheetId="852">
        <row r="16">
          <cell r="G16">
            <v>0</v>
          </cell>
        </row>
      </sheetData>
      <sheetData sheetId="853">
        <row r="16">
          <cell r="G16">
            <v>0</v>
          </cell>
        </row>
      </sheetData>
      <sheetData sheetId="854">
        <row r="16">
          <cell r="G16">
            <v>0</v>
          </cell>
        </row>
      </sheetData>
      <sheetData sheetId="855">
        <row r="16">
          <cell r="G16">
            <v>0</v>
          </cell>
        </row>
      </sheetData>
      <sheetData sheetId="856">
        <row r="16">
          <cell r="G16">
            <v>0</v>
          </cell>
        </row>
      </sheetData>
      <sheetData sheetId="857">
        <row r="16">
          <cell r="G16">
            <v>0</v>
          </cell>
        </row>
      </sheetData>
      <sheetData sheetId="858">
        <row r="8">
          <cell r="B8">
            <v>43731</v>
          </cell>
        </row>
      </sheetData>
      <sheetData sheetId="859">
        <row r="16">
          <cell r="G16">
            <v>0</v>
          </cell>
        </row>
      </sheetData>
      <sheetData sheetId="860">
        <row r="16">
          <cell r="G16">
            <v>0</v>
          </cell>
        </row>
      </sheetData>
      <sheetData sheetId="861">
        <row r="8">
          <cell r="B8">
            <v>43731</v>
          </cell>
        </row>
      </sheetData>
      <sheetData sheetId="862">
        <row r="8">
          <cell r="B8">
            <v>43731</v>
          </cell>
        </row>
      </sheetData>
      <sheetData sheetId="863">
        <row r="8">
          <cell r="B8">
            <v>43731</v>
          </cell>
        </row>
      </sheetData>
      <sheetData sheetId="864">
        <row r="8">
          <cell r="B8">
            <v>43731</v>
          </cell>
        </row>
      </sheetData>
      <sheetData sheetId="865">
        <row r="8">
          <cell r="B8">
            <v>43731</v>
          </cell>
        </row>
      </sheetData>
      <sheetData sheetId="866">
        <row r="8">
          <cell r="B8">
            <v>43731</v>
          </cell>
        </row>
      </sheetData>
      <sheetData sheetId="867">
        <row r="16">
          <cell r="G16">
            <v>132.10688000000002</v>
          </cell>
        </row>
      </sheetData>
      <sheetData sheetId="868">
        <row r="16">
          <cell r="G16">
            <v>0</v>
          </cell>
        </row>
      </sheetData>
      <sheetData sheetId="869">
        <row r="8">
          <cell r="B8">
            <v>43731</v>
          </cell>
        </row>
      </sheetData>
      <sheetData sheetId="870">
        <row r="8">
          <cell r="B8">
            <v>43731</v>
          </cell>
        </row>
      </sheetData>
      <sheetData sheetId="871">
        <row r="8">
          <cell r="B8">
            <v>43731</v>
          </cell>
        </row>
      </sheetData>
      <sheetData sheetId="872">
        <row r="16">
          <cell r="G16">
            <v>0</v>
          </cell>
        </row>
      </sheetData>
      <sheetData sheetId="873">
        <row r="16">
          <cell r="G16">
            <v>0</v>
          </cell>
        </row>
      </sheetData>
      <sheetData sheetId="874">
        <row r="16">
          <cell r="G16">
            <v>0</v>
          </cell>
        </row>
      </sheetData>
      <sheetData sheetId="875">
        <row r="16">
          <cell r="G16">
            <v>0</v>
          </cell>
        </row>
      </sheetData>
      <sheetData sheetId="876">
        <row r="16">
          <cell r="G16">
            <v>0</v>
          </cell>
        </row>
      </sheetData>
      <sheetData sheetId="877">
        <row r="16">
          <cell r="G16">
            <v>0</v>
          </cell>
        </row>
      </sheetData>
      <sheetData sheetId="878">
        <row r="16">
          <cell r="G16">
            <v>132.10688000000002</v>
          </cell>
        </row>
      </sheetData>
      <sheetData sheetId="879">
        <row r="16">
          <cell r="G16">
            <v>132.10688000000002</v>
          </cell>
        </row>
      </sheetData>
      <sheetData sheetId="880">
        <row r="8">
          <cell r="B8">
            <v>43731</v>
          </cell>
        </row>
      </sheetData>
      <sheetData sheetId="881">
        <row r="8">
          <cell r="B8">
            <v>43731</v>
          </cell>
        </row>
      </sheetData>
      <sheetData sheetId="882">
        <row r="8">
          <cell r="B8">
            <v>43731</v>
          </cell>
        </row>
      </sheetData>
      <sheetData sheetId="883">
        <row r="8">
          <cell r="B8">
            <v>43731</v>
          </cell>
        </row>
      </sheetData>
      <sheetData sheetId="884">
        <row r="8">
          <cell r="B8">
            <v>43731</v>
          </cell>
        </row>
      </sheetData>
      <sheetData sheetId="885">
        <row r="8">
          <cell r="B8">
            <v>43731</v>
          </cell>
        </row>
      </sheetData>
      <sheetData sheetId="886">
        <row r="8">
          <cell r="B8">
            <v>43731</v>
          </cell>
        </row>
      </sheetData>
      <sheetData sheetId="887">
        <row r="8">
          <cell r="B8">
            <v>43731</v>
          </cell>
        </row>
      </sheetData>
      <sheetData sheetId="888">
        <row r="8">
          <cell r="B8">
            <v>43731</v>
          </cell>
        </row>
      </sheetData>
      <sheetData sheetId="889">
        <row r="16">
          <cell r="G16">
            <v>0</v>
          </cell>
        </row>
      </sheetData>
      <sheetData sheetId="890">
        <row r="16">
          <cell r="G16">
            <v>1</v>
          </cell>
        </row>
      </sheetData>
      <sheetData sheetId="891">
        <row r="16">
          <cell r="G16">
            <v>1</v>
          </cell>
        </row>
      </sheetData>
      <sheetData sheetId="892">
        <row r="16">
          <cell r="G16">
            <v>1</v>
          </cell>
        </row>
      </sheetData>
      <sheetData sheetId="893">
        <row r="8">
          <cell r="B8">
            <v>43731</v>
          </cell>
        </row>
      </sheetData>
      <sheetData sheetId="894">
        <row r="8">
          <cell r="B8">
            <v>43731</v>
          </cell>
        </row>
      </sheetData>
      <sheetData sheetId="895">
        <row r="16">
          <cell r="G16">
            <v>0</v>
          </cell>
        </row>
      </sheetData>
      <sheetData sheetId="896">
        <row r="8">
          <cell r="B8">
            <v>43731</v>
          </cell>
        </row>
      </sheetData>
      <sheetData sheetId="897">
        <row r="16">
          <cell r="G16">
            <v>0</v>
          </cell>
        </row>
      </sheetData>
      <sheetData sheetId="898">
        <row r="16">
          <cell r="G16">
            <v>0</v>
          </cell>
        </row>
      </sheetData>
      <sheetData sheetId="899">
        <row r="16">
          <cell r="G16">
            <v>0</v>
          </cell>
        </row>
      </sheetData>
      <sheetData sheetId="900">
        <row r="16">
          <cell r="G16">
            <v>0</v>
          </cell>
        </row>
      </sheetData>
      <sheetData sheetId="901">
        <row r="16">
          <cell r="G16">
            <v>0</v>
          </cell>
        </row>
      </sheetData>
      <sheetData sheetId="902">
        <row r="16">
          <cell r="G16">
            <v>0</v>
          </cell>
        </row>
      </sheetData>
      <sheetData sheetId="903">
        <row r="8">
          <cell r="B8">
            <v>43731</v>
          </cell>
        </row>
      </sheetData>
      <sheetData sheetId="904">
        <row r="16">
          <cell r="G16">
            <v>0</v>
          </cell>
        </row>
      </sheetData>
      <sheetData sheetId="905">
        <row r="16">
          <cell r="G16">
            <v>0</v>
          </cell>
        </row>
      </sheetData>
      <sheetData sheetId="906">
        <row r="8">
          <cell r="B8">
            <v>43731</v>
          </cell>
        </row>
      </sheetData>
      <sheetData sheetId="907">
        <row r="16">
          <cell r="G16">
            <v>0</v>
          </cell>
        </row>
      </sheetData>
      <sheetData sheetId="908">
        <row r="8">
          <cell r="B8">
            <v>43731</v>
          </cell>
        </row>
      </sheetData>
      <sheetData sheetId="909">
        <row r="8">
          <cell r="B8">
            <v>43731</v>
          </cell>
        </row>
      </sheetData>
      <sheetData sheetId="910">
        <row r="16">
          <cell r="G16">
            <v>0</v>
          </cell>
        </row>
      </sheetData>
      <sheetData sheetId="911">
        <row r="8">
          <cell r="B8">
            <v>43731</v>
          </cell>
        </row>
      </sheetData>
      <sheetData sheetId="912">
        <row r="8">
          <cell r="B8">
            <v>43731</v>
          </cell>
        </row>
      </sheetData>
      <sheetData sheetId="913">
        <row r="16">
          <cell r="G16">
            <v>0</v>
          </cell>
        </row>
      </sheetData>
      <sheetData sheetId="914">
        <row r="8">
          <cell r="B8">
            <v>43731</v>
          </cell>
        </row>
      </sheetData>
      <sheetData sheetId="915">
        <row r="8">
          <cell r="B8">
            <v>43731</v>
          </cell>
        </row>
      </sheetData>
      <sheetData sheetId="916">
        <row r="8">
          <cell r="B8">
            <v>43731</v>
          </cell>
        </row>
      </sheetData>
      <sheetData sheetId="917">
        <row r="16">
          <cell r="G16">
            <v>0</v>
          </cell>
        </row>
      </sheetData>
      <sheetData sheetId="918">
        <row r="8">
          <cell r="B8">
            <v>43731</v>
          </cell>
        </row>
      </sheetData>
      <sheetData sheetId="919">
        <row r="8">
          <cell r="B8">
            <v>43731</v>
          </cell>
        </row>
      </sheetData>
      <sheetData sheetId="920">
        <row r="8">
          <cell r="B8">
            <v>43731</v>
          </cell>
        </row>
      </sheetData>
      <sheetData sheetId="921">
        <row r="8">
          <cell r="B8">
            <v>43731</v>
          </cell>
        </row>
      </sheetData>
      <sheetData sheetId="922">
        <row r="16">
          <cell r="G16">
            <v>0</v>
          </cell>
        </row>
      </sheetData>
      <sheetData sheetId="923">
        <row r="8">
          <cell r="B8">
            <v>43731</v>
          </cell>
        </row>
      </sheetData>
      <sheetData sheetId="924">
        <row r="8">
          <cell r="B8">
            <v>43731</v>
          </cell>
        </row>
      </sheetData>
      <sheetData sheetId="925">
        <row r="8">
          <cell r="B8">
            <v>43731</v>
          </cell>
        </row>
      </sheetData>
      <sheetData sheetId="926">
        <row r="8">
          <cell r="B8">
            <v>43731</v>
          </cell>
        </row>
      </sheetData>
      <sheetData sheetId="927">
        <row r="8">
          <cell r="B8">
            <v>43731</v>
          </cell>
        </row>
      </sheetData>
      <sheetData sheetId="928">
        <row r="8">
          <cell r="B8">
            <v>43731</v>
          </cell>
        </row>
      </sheetData>
      <sheetData sheetId="929">
        <row r="8">
          <cell r="B8">
            <v>43731</v>
          </cell>
        </row>
      </sheetData>
      <sheetData sheetId="930">
        <row r="8">
          <cell r="B8">
            <v>43731</v>
          </cell>
        </row>
      </sheetData>
      <sheetData sheetId="931">
        <row r="8">
          <cell r="B8">
            <v>43731</v>
          </cell>
        </row>
      </sheetData>
      <sheetData sheetId="932">
        <row r="8">
          <cell r="B8">
            <v>43731</v>
          </cell>
        </row>
      </sheetData>
      <sheetData sheetId="933">
        <row r="16">
          <cell r="G16">
            <v>0</v>
          </cell>
        </row>
      </sheetData>
      <sheetData sheetId="934">
        <row r="16">
          <cell r="G16">
            <v>0</v>
          </cell>
        </row>
      </sheetData>
      <sheetData sheetId="935">
        <row r="16">
          <cell r="G16">
            <v>0</v>
          </cell>
        </row>
      </sheetData>
      <sheetData sheetId="936">
        <row r="16">
          <cell r="G16">
            <v>0</v>
          </cell>
        </row>
      </sheetData>
      <sheetData sheetId="937">
        <row r="16">
          <cell r="G16">
            <v>0</v>
          </cell>
        </row>
      </sheetData>
      <sheetData sheetId="938">
        <row r="16">
          <cell r="G16">
            <v>1</v>
          </cell>
        </row>
      </sheetData>
      <sheetData sheetId="939">
        <row r="16">
          <cell r="G16">
            <v>0</v>
          </cell>
        </row>
      </sheetData>
      <sheetData sheetId="940">
        <row r="16">
          <cell r="G16">
            <v>0</v>
          </cell>
        </row>
      </sheetData>
      <sheetData sheetId="941">
        <row r="16">
          <cell r="G16">
            <v>0</v>
          </cell>
        </row>
      </sheetData>
      <sheetData sheetId="942">
        <row r="16">
          <cell r="G16">
            <v>0</v>
          </cell>
        </row>
      </sheetData>
      <sheetData sheetId="943">
        <row r="16">
          <cell r="G16">
            <v>0</v>
          </cell>
        </row>
      </sheetData>
      <sheetData sheetId="944">
        <row r="8">
          <cell r="B8">
            <v>43731</v>
          </cell>
        </row>
      </sheetData>
      <sheetData sheetId="945">
        <row r="8">
          <cell r="B8">
            <v>43731</v>
          </cell>
        </row>
      </sheetData>
      <sheetData sheetId="946">
        <row r="16">
          <cell r="G16">
            <v>0</v>
          </cell>
        </row>
      </sheetData>
      <sheetData sheetId="947">
        <row r="8">
          <cell r="B8">
            <v>43731</v>
          </cell>
        </row>
      </sheetData>
      <sheetData sheetId="948">
        <row r="8">
          <cell r="B8">
            <v>43731</v>
          </cell>
        </row>
      </sheetData>
      <sheetData sheetId="949">
        <row r="8">
          <cell r="B8">
            <v>43731</v>
          </cell>
        </row>
      </sheetData>
      <sheetData sheetId="950">
        <row r="8">
          <cell r="B8">
            <v>43731</v>
          </cell>
        </row>
      </sheetData>
      <sheetData sheetId="951">
        <row r="16">
          <cell r="G16">
            <v>0</v>
          </cell>
        </row>
      </sheetData>
      <sheetData sheetId="952">
        <row r="8">
          <cell r="B8">
            <v>43731</v>
          </cell>
        </row>
      </sheetData>
      <sheetData sheetId="953">
        <row r="8">
          <cell r="B8">
            <v>43731</v>
          </cell>
        </row>
      </sheetData>
      <sheetData sheetId="954">
        <row r="8">
          <cell r="B8">
            <v>43731</v>
          </cell>
        </row>
      </sheetData>
      <sheetData sheetId="955">
        <row r="16">
          <cell r="G16">
            <v>0</v>
          </cell>
        </row>
      </sheetData>
      <sheetData sheetId="956">
        <row r="16">
          <cell r="G16">
            <v>0</v>
          </cell>
        </row>
      </sheetData>
      <sheetData sheetId="957">
        <row r="16">
          <cell r="G16">
            <v>0</v>
          </cell>
        </row>
      </sheetData>
      <sheetData sheetId="958">
        <row r="16">
          <cell r="G16">
            <v>0</v>
          </cell>
        </row>
      </sheetData>
      <sheetData sheetId="959">
        <row r="16">
          <cell r="G16">
            <v>1</v>
          </cell>
        </row>
      </sheetData>
      <sheetData sheetId="960">
        <row r="16">
          <cell r="G16">
            <v>0</v>
          </cell>
        </row>
      </sheetData>
      <sheetData sheetId="961">
        <row r="16">
          <cell r="G16">
            <v>0</v>
          </cell>
        </row>
      </sheetData>
      <sheetData sheetId="962">
        <row r="16">
          <cell r="G16">
            <v>0</v>
          </cell>
        </row>
      </sheetData>
      <sheetData sheetId="963">
        <row r="16">
          <cell r="G16">
            <v>1</v>
          </cell>
        </row>
      </sheetData>
      <sheetData sheetId="964">
        <row r="16">
          <cell r="G16">
            <v>0</v>
          </cell>
        </row>
      </sheetData>
      <sheetData sheetId="965">
        <row r="16">
          <cell r="G16">
            <v>0</v>
          </cell>
        </row>
      </sheetData>
      <sheetData sheetId="966">
        <row r="16">
          <cell r="G16">
            <v>0</v>
          </cell>
        </row>
      </sheetData>
      <sheetData sheetId="967">
        <row r="16">
          <cell r="G16">
            <v>0</v>
          </cell>
        </row>
      </sheetData>
      <sheetData sheetId="968">
        <row r="16">
          <cell r="G16">
            <v>0</v>
          </cell>
        </row>
      </sheetData>
      <sheetData sheetId="969">
        <row r="16">
          <cell r="G16">
            <v>0</v>
          </cell>
        </row>
      </sheetData>
      <sheetData sheetId="970">
        <row r="8">
          <cell r="B8">
            <v>43731</v>
          </cell>
        </row>
      </sheetData>
      <sheetData sheetId="971">
        <row r="16">
          <cell r="G16">
            <v>0</v>
          </cell>
        </row>
      </sheetData>
      <sheetData sheetId="972">
        <row r="8">
          <cell r="B8">
            <v>43731</v>
          </cell>
        </row>
      </sheetData>
      <sheetData sheetId="973">
        <row r="16">
          <cell r="G16">
            <v>0</v>
          </cell>
        </row>
      </sheetData>
      <sheetData sheetId="974">
        <row r="8">
          <cell r="B8">
            <v>43731</v>
          </cell>
        </row>
      </sheetData>
      <sheetData sheetId="975">
        <row r="8">
          <cell r="B8">
            <v>43731</v>
          </cell>
        </row>
      </sheetData>
      <sheetData sheetId="976">
        <row r="16">
          <cell r="G16">
            <v>0</v>
          </cell>
        </row>
      </sheetData>
      <sheetData sheetId="977">
        <row r="8">
          <cell r="B8">
            <v>43731</v>
          </cell>
        </row>
      </sheetData>
      <sheetData sheetId="978">
        <row r="8">
          <cell r="B8">
            <v>43731</v>
          </cell>
        </row>
      </sheetData>
      <sheetData sheetId="979">
        <row r="8">
          <cell r="B8">
            <v>43731</v>
          </cell>
        </row>
      </sheetData>
      <sheetData sheetId="980">
        <row r="16">
          <cell r="G16">
            <v>0</v>
          </cell>
        </row>
      </sheetData>
      <sheetData sheetId="981">
        <row r="16">
          <cell r="G16">
            <v>132.10688000000002</v>
          </cell>
        </row>
      </sheetData>
      <sheetData sheetId="982">
        <row r="8">
          <cell r="B8">
            <v>43731</v>
          </cell>
        </row>
      </sheetData>
      <sheetData sheetId="983">
        <row r="8">
          <cell r="B8">
            <v>43731</v>
          </cell>
        </row>
      </sheetData>
      <sheetData sheetId="984">
        <row r="8">
          <cell r="B8">
            <v>43731</v>
          </cell>
        </row>
      </sheetData>
      <sheetData sheetId="985">
        <row r="8">
          <cell r="B8">
            <v>43731</v>
          </cell>
        </row>
      </sheetData>
      <sheetData sheetId="986">
        <row r="16">
          <cell r="G16">
            <v>132.10688000000002</v>
          </cell>
        </row>
      </sheetData>
      <sheetData sheetId="987">
        <row r="16">
          <cell r="G16">
            <v>132.10688000000002</v>
          </cell>
        </row>
      </sheetData>
      <sheetData sheetId="988">
        <row r="16">
          <cell r="G16">
            <v>132.10688000000002</v>
          </cell>
        </row>
      </sheetData>
      <sheetData sheetId="989">
        <row r="16">
          <cell r="G16">
            <v>132.10688000000002</v>
          </cell>
        </row>
      </sheetData>
      <sheetData sheetId="990">
        <row r="16">
          <cell r="G16">
            <v>132.10688000000002</v>
          </cell>
        </row>
      </sheetData>
      <sheetData sheetId="991">
        <row r="16">
          <cell r="G16">
            <v>132.10688000000002</v>
          </cell>
        </row>
      </sheetData>
      <sheetData sheetId="992">
        <row r="16">
          <cell r="G16">
            <v>0</v>
          </cell>
        </row>
      </sheetData>
      <sheetData sheetId="993">
        <row r="16">
          <cell r="G16">
            <v>132.10688000000002</v>
          </cell>
        </row>
      </sheetData>
      <sheetData sheetId="994">
        <row r="8">
          <cell r="B8">
            <v>43731</v>
          </cell>
        </row>
      </sheetData>
      <sheetData sheetId="995">
        <row r="8">
          <cell r="B8">
            <v>43731</v>
          </cell>
        </row>
      </sheetData>
      <sheetData sheetId="996">
        <row r="8">
          <cell r="B8">
            <v>43731</v>
          </cell>
        </row>
      </sheetData>
      <sheetData sheetId="997">
        <row r="16">
          <cell r="G16">
            <v>0</v>
          </cell>
        </row>
      </sheetData>
      <sheetData sheetId="998">
        <row r="16">
          <cell r="G16">
            <v>0</v>
          </cell>
        </row>
      </sheetData>
      <sheetData sheetId="999">
        <row r="16">
          <cell r="G16">
            <v>0</v>
          </cell>
        </row>
      </sheetData>
      <sheetData sheetId="1000">
        <row r="8">
          <cell r="B8">
            <v>43731</v>
          </cell>
        </row>
      </sheetData>
      <sheetData sheetId="1001">
        <row r="16">
          <cell r="G16">
            <v>0</v>
          </cell>
        </row>
      </sheetData>
      <sheetData sheetId="1002">
        <row r="8">
          <cell r="B8">
            <v>43731</v>
          </cell>
        </row>
      </sheetData>
      <sheetData sheetId="1003">
        <row r="8">
          <cell r="B8">
            <v>43731</v>
          </cell>
        </row>
      </sheetData>
      <sheetData sheetId="1004">
        <row r="16">
          <cell r="G16">
            <v>0</v>
          </cell>
        </row>
      </sheetData>
      <sheetData sheetId="1005">
        <row r="16">
          <cell r="G16">
            <v>0</v>
          </cell>
        </row>
      </sheetData>
      <sheetData sheetId="1006">
        <row r="8">
          <cell r="B8">
            <v>43731</v>
          </cell>
        </row>
      </sheetData>
      <sheetData sheetId="1007">
        <row r="8">
          <cell r="B8">
            <v>43731</v>
          </cell>
        </row>
      </sheetData>
      <sheetData sheetId="1008">
        <row r="8">
          <cell r="B8">
            <v>43731</v>
          </cell>
        </row>
      </sheetData>
      <sheetData sheetId="1009">
        <row r="8">
          <cell r="B8">
            <v>43731</v>
          </cell>
        </row>
      </sheetData>
      <sheetData sheetId="1010">
        <row r="8">
          <cell r="B8">
            <v>43731</v>
          </cell>
        </row>
      </sheetData>
      <sheetData sheetId="1011">
        <row r="8">
          <cell r="B8">
            <v>43731</v>
          </cell>
        </row>
      </sheetData>
      <sheetData sheetId="1012">
        <row r="8">
          <cell r="B8">
            <v>43731</v>
          </cell>
        </row>
      </sheetData>
      <sheetData sheetId="1013">
        <row r="8">
          <cell r="B8">
            <v>43731</v>
          </cell>
        </row>
      </sheetData>
      <sheetData sheetId="1014">
        <row r="8">
          <cell r="B8">
            <v>43731</v>
          </cell>
        </row>
      </sheetData>
      <sheetData sheetId="1015">
        <row r="8">
          <cell r="B8">
            <v>43731</v>
          </cell>
        </row>
      </sheetData>
      <sheetData sheetId="1016">
        <row r="8">
          <cell r="B8">
            <v>43731</v>
          </cell>
        </row>
      </sheetData>
      <sheetData sheetId="1017">
        <row r="8">
          <cell r="B8">
            <v>43731</v>
          </cell>
        </row>
      </sheetData>
      <sheetData sheetId="1018">
        <row r="8">
          <cell r="B8">
            <v>43731</v>
          </cell>
        </row>
      </sheetData>
      <sheetData sheetId="1019">
        <row r="16">
          <cell r="G16">
            <v>0</v>
          </cell>
        </row>
      </sheetData>
      <sheetData sheetId="1020">
        <row r="16">
          <cell r="G16">
            <v>0</v>
          </cell>
        </row>
      </sheetData>
      <sheetData sheetId="1021">
        <row r="8">
          <cell r="B8">
            <v>43731</v>
          </cell>
        </row>
      </sheetData>
      <sheetData sheetId="1022">
        <row r="16">
          <cell r="G16">
            <v>0</v>
          </cell>
        </row>
      </sheetData>
      <sheetData sheetId="1023">
        <row r="16">
          <cell r="G16">
            <v>0</v>
          </cell>
        </row>
      </sheetData>
      <sheetData sheetId="1024">
        <row r="16">
          <cell r="G16">
            <v>0</v>
          </cell>
        </row>
      </sheetData>
      <sheetData sheetId="1025">
        <row r="16">
          <cell r="G16">
            <v>0</v>
          </cell>
        </row>
      </sheetData>
      <sheetData sheetId="1026">
        <row r="16">
          <cell r="G16">
            <v>0</v>
          </cell>
        </row>
      </sheetData>
      <sheetData sheetId="1027">
        <row r="16">
          <cell r="G16">
            <v>1</v>
          </cell>
        </row>
      </sheetData>
      <sheetData sheetId="1028">
        <row r="16">
          <cell r="G16">
            <v>0</v>
          </cell>
        </row>
      </sheetData>
      <sheetData sheetId="1029">
        <row r="16">
          <cell r="G16">
            <v>0</v>
          </cell>
        </row>
      </sheetData>
      <sheetData sheetId="1030">
        <row r="16">
          <cell r="G16">
            <v>0</v>
          </cell>
        </row>
      </sheetData>
      <sheetData sheetId="1031">
        <row r="16">
          <cell r="G16">
            <v>0</v>
          </cell>
        </row>
      </sheetData>
      <sheetData sheetId="1032">
        <row r="16">
          <cell r="G16">
            <v>0</v>
          </cell>
        </row>
      </sheetData>
      <sheetData sheetId="1033">
        <row r="16">
          <cell r="G16">
            <v>132.10688000000002</v>
          </cell>
        </row>
      </sheetData>
      <sheetData sheetId="1034">
        <row r="16">
          <cell r="G16">
            <v>0</v>
          </cell>
        </row>
      </sheetData>
      <sheetData sheetId="1035">
        <row r="16">
          <cell r="G16">
            <v>0</v>
          </cell>
        </row>
      </sheetData>
      <sheetData sheetId="1036">
        <row r="16">
          <cell r="G16">
            <v>0</v>
          </cell>
        </row>
      </sheetData>
      <sheetData sheetId="1037">
        <row r="16">
          <cell r="G16">
            <v>0</v>
          </cell>
        </row>
      </sheetData>
      <sheetData sheetId="1038">
        <row r="16">
          <cell r="G16">
            <v>0</v>
          </cell>
        </row>
      </sheetData>
      <sheetData sheetId="1039">
        <row r="16">
          <cell r="G16">
            <v>0</v>
          </cell>
        </row>
      </sheetData>
      <sheetData sheetId="1040">
        <row r="16">
          <cell r="G16">
            <v>132.10688000000002</v>
          </cell>
        </row>
      </sheetData>
      <sheetData sheetId="1041">
        <row r="16">
          <cell r="G16">
            <v>0</v>
          </cell>
        </row>
      </sheetData>
      <sheetData sheetId="1042">
        <row r="16">
          <cell r="G16">
            <v>132.10688000000002</v>
          </cell>
        </row>
      </sheetData>
      <sheetData sheetId="1043">
        <row r="8">
          <cell r="B8">
            <v>43731</v>
          </cell>
        </row>
      </sheetData>
      <sheetData sheetId="1044">
        <row r="8">
          <cell r="B8">
            <v>43731</v>
          </cell>
        </row>
      </sheetData>
      <sheetData sheetId="1045">
        <row r="8">
          <cell r="B8">
            <v>43731</v>
          </cell>
        </row>
      </sheetData>
      <sheetData sheetId="1046">
        <row r="8">
          <cell r="B8">
            <v>43731</v>
          </cell>
        </row>
      </sheetData>
      <sheetData sheetId="1047">
        <row r="16">
          <cell r="G16">
            <v>132.10688000000002</v>
          </cell>
        </row>
      </sheetData>
      <sheetData sheetId="1048">
        <row r="16">
          <cell r="G16">
            <v>0</v>
          </cell>
        </row>
      </sheetData>
      <sheetData sheetId="1049">
        <row r="16">
          <cell r="G16">
            <v>0</v>
          </cell>
        </row>
      </sheetData>
      <sheetData sheetId="1050">
        <row r="8">
          <cell r="B8">
            <v>43731</v>
          </cell>
        </row>
      </sheetData>
      <sheetData sheetId="1051">
        <row r="8">
          <cell r="B8">
            <v>43731</v>
          </cell>
        </row>
      </sheetData>
      <sheetData sheetId="1052">
        <row r="16">
          <cell r="G16">
            <v>0</v>
          </cell>
        </row>
      </sheetData>
      <sheetData sheetId="1053">
        <row r="16">
          <cell r="G16">
            <v>0</v>
          </cell>
        </row>
      </sheetData>
      <sheetData sheetId="1054">
        <row r="16">
          <cell r="G16">
            <v>0</v>
          </cell>
        </row>
      </sheetData>
      <sheetData sheetId="1055">
        <row r="16">
          <cell r="G16">
            <v>0</v>
          </cell>
        </row>
      </sheetData>
      <sheetData sheetId="1056">
        <row r="16">
          <cell r="G16">
            <v>0</v>
          </cell>
        </row>
      </sheetData>
      <sheetData sheetId="1057">
        <row r="16">
          <cell r="G16">
            <v>0</v>
          </cell>
        </row>
      </sheetData>
      <sheetData sheetId="1058">
        <row r="16">
          <cell r="G16">
            <v>0</v>
          </cell>
        </row>
      </sheetData>
      <sheetData sheetId="1059">
        <row r="16">
          <cell r="G16">
            <v>132.10688000000002</v>
          </cell>
        </row>
      </sheetData>
      <sheetData sheetId="1060">
        <row r="16">
          <cell r="G16">
            <v>0</v>
          </cell>
        </row>
      </sheetData>
      <sheetData sheetId="1061">
        <row r="16">
          <cell r="G16">
            <v>132.10688000000002</v>
          </cell>
        </row>
      </sheetData>
      <sheetData sheetId="1062">
        <row r="16">
          <cell r="G16">
            <v>132.10688000000002</v>
          </cell>
        </row>
      </sheetData>
      <sheetData sheetId="1063">
        <row r="16">
          <cell r="G16">
            <v>0</v>
          </cell>
        </row>
      </sheetData>
      <sheetData sheetId="1064">
        <row r="16">
          <cell r="G16">
            <v>132.10688000000002</v>
          </cell>
        </row>
      </sheetData>
      <sheetData sheetId="1065">
        <row r="16">
          <cell r="G16">
            <v>0</v>
          </cell>
        </row>
      </sheetData>
      <sheetData sheetId="1066">
        <row r="16">
          <cell r="G16">
            <v>0</v>
          </cell>
        </row>
      </sheetData>
      <sheetData sheetId="1067">
        <row r="16">
          <cell r="G16">
            <v>0</v>
          </cell>
        </row>
      </sheetData>
      <sheetData sheetId="1068">
        <row r="16">
          <cell r="G16">
            <v>132.10688000000002</v>
          </cell>
        </row>
      </sheetData>
      <sheetData sheetId="1069">
        <row r="8">
          <cell r="B8">
            <v>43731</v>
          </cell>
        </row>
      </sheetData>
      <sheetData sheetId="1070">
        <row r="16">
          <cell r="G16">
            <v>0</v>
          </cell>
        </row>
      </sheetData>
      <sheetData sheetId="1071">
        <row r="16">
          <cell r="G16">
            <v>0</v>
          </cell>
        </row>
      </sheetData>
      <sheetData sheetId="1072">
        <row r="16">
          <cell r="G16">
            <v>0</v>
          </cell>
        </row>
      </sheetData>
      <sheetData sheetId="1073">
        <row r="16">
          <cell r="G16">
            <v>0</v>
          </cell>
        </row>
      </sheetData>
      <sheetData sheetId="1074">
        <row r="16">
          <cell r="G16">
            <v>0</v>
          </cell>
        </row>
      </sheetData>
      <sheetData sheetId="1075">
        <row r="8">
          <cell r="B8">
            <v>43731</v>
          </cell>
        </row>
      </sheetData>
      <sheetData sheetId="1076">
        <row r="8">
          <cell r="B8">
            <v>43731</v>
          </cell>
        </row>
      </sheetData>
      <sheetData sheetId="1077">
        <row r="16">
          <cell r="G16">
            <v>0</v>
          </cell>
        </row>
      </sheetData>
      <sheetData sheetId="1078">
        <row r="16">
          <cell r="G16">
            <v>0</v>
          </cell>
        </row>
      </sheetData>
      <sheetData sheetId="1079">
        <row r="16">
          <cell r="G16">
            <v>132.10688000000002</v>
          </cell>
        </row>
      </sheetData>
      <sheetData sheetId="1080">
        <row r="8">
          <cell r="B8">
            <v>43731</v>
          </cell>
        </row>
      </sheetData>
      <sheetData sheetId="1081">
        <row r="8">
          <cell r="B8">
            <v>43731</v>
          </cell>
        </row>
      </sheetData>
      <sheetData sheetId="1082">
        <row r="8">
          <cell r="B8">
            <v>43731</v>
          </cell>
        </row>
      </sheetData>
      <sheetData sheetId="1083">
        <row r="16">
          <cell r="G16">
            <v>0</v>
          </cell>
        </row>
      </sheetData>
      <sheetData sheetId="1084">
        <row r="16">
          <cell r="G16">
            <v>132.10688000000002</v>
          </cell>
        </row>
      </sheetData>
      <sheetData sheetId="1085">
        <row r="8">
          <cell r="B8">
            <v>43731</v>
          </cell>
        </row>
      </sheetData>
      <sheetData sheetId="1086">
        <row r="8">
          <cell r="B8">
            <v>43731</v>
          </cell>
        </row>
      </sheetData>
      <sheetData sheetId="1087">
        <row r="8">
          <cell r="B8">
            <v>43731</v>
          </cell>
        </row>
      </sheetData>
      <sheetData sheetId="1088">
        <row r="16">
          <cell r="G16">
            <v>0</v>
          </cell>
        </row>
      </sheetData>
      <sheetData sheetId="1089">
        <row r="16">
          <cell r="G16">
            <v>132.10688000000002</v>
          </cell>
        </row>
      </sheetData>
      <sheetData sheetId="1090"/>
      <sheetData sheetId="1091"/>
      <sheetData sheetId="1092">
        <row r="16">
          <cell r="G16">
            <v>0</v>
          </cell>
        </row>
      </sheetData>
      <sheetData sheetId="1093">
        <row r="16">
          <cell r="G16">
            <v>0</v>
          </cell>
        </row>
      </sheetData>
      <sheetData sheetId="1094">
        <row r="16">
          <cell r="G16">
            <v>0</v>
          </cell>
        </row>
      </sheetData>
      <sheetData sheetId="1095">
        <row r="16">
          <cell r="G16">
            <v>0</v>
          </cell>
        </row>
      </sheetData>
      <sheetData sheetId="1096">
        <row r="16">
          <cell r="G16">
            <v>0</v>
          </cell>
        </row>
      </sheetData>
      <sheetData sheetId="1097">
        <row r="16">
          <cell r="G16">
            <v>0</v>
          </cell>
        </row>
      </sheetData>
      <sheetData sheetId="1098">
        <row r="16">
          <cell r="G16">
            <v>0</v>
          </cell>
        </row>
      </sheetData>
      <sheetData sheetId="1099">
        <row r="16">
          <cell r="G16">
            <v>0</v>
          </cell>
        </row>
      </sheetData>
      <sheetData sheetId="1100">
        <row r="16">
          <cell r="G16">
            <v>0</v>
          </cell>
        </row>
      </sheetData>
      <sheetData sheetId="1101">
        <row r="16">
          <cell r="G16">
            <v>0</v>
          </cell>
        </row>
      </sheetData>
      <sheetData sheetId="1102">
        <row r="16">
          <cell r="G16">
            <v>0</v>
          </cell>
        </row>
      </sheetData>
      <sheetData sheetId="1103">
        <row r="16">
          <cell r="G16">
            <v>0</v>
          </cell>
        </row>
      </sheetData>
      <sheetData sheetId="1104">
        <row r="16">
          <cell r="G16">
            <v>0</v>
          </cell>
        </row>
      </sheetData>
      <sheetData sheetId="1105"/>
      <sheetData sheetId="1106">
        <row r="8">
          <cell r="B8">
            <v>43731</v>
          </cell>
        </row>
      </sheetData>
      <sheetData sheetId="1107">
        <row r="16">
          <cell r="G16">
            <v>0</v>
          </cell>
        </row>
      </sheetData>
      <sheetData sheetId="1108">
        <row r="16">
          <cell r="G16">
            <v>0</v>
          </cell>
        </row>
      </sheetData>
      <sheetData sheetId="1109">
        <row r="8">
          <cell r="B8">
            <v>43731</v>
          </cell>
        </row>
      </sheetData>
      <sheetData sheetId="1110">
        <row r="8">
          <cell r="B8">
            <v>43731</v>
          </cell>
        </row>
      </sheetData>
      <sheetData sheetId="1111">
        <row r="8">
          <cell r="B8">
            <v>43731</v>
          </cell>
        </row>
      </sheetData>
      <sheetData sheetId="1112">
        <row r="16">
          <cell r="G16">
            <v>0</v>
          </cell>
        </row>
      </sheetData>
      <sheetData sheetId="1113">
        <row r="16">
          <cell r="G16">
            <v>0</v>
          </cell>
        </row>
      </sheetData>
      <sheetData sheetId="1114">
        <row r="16">
          <cell r="G16">
            <v>0</v>
          </cell>
        </row>
      </sheetData>
      <sheetData sheetId="1115">
        <row r="16">
          <cell r="G16">
            <v>0</v>
          </cell>
        </row>
      </sheetData>
      <sheetData sheetId="1116">
        <row r="16">
          <cell r="G16">
            <v>132.10688000000002</v>
          </cell>
        </row>
      </sheetData>
      <sheetData sheetId="1117">
        <row r="16">
          <cell r="G16">
            <v>132.10688000000002</v>
          </cell>
        </row>
      </sheetData>
      <sheetData sheetId="1118">
        <row r="16">
          <cell r="G16">
            <v>132.10688000000002</v>
          </cell>
        </row>
      </sheetData>
      <sheetData sheetId="1119">
        <row r="16">
          <cell r="G16">
            <v>132.10688000000002</v>
          </cell>
        </row>
      </sheetData>
      <sheetData sheetId="1120">
        <row r="16">
          <cell r="G16">
            <v>0</v>
          </cell>
        </row>
      </sheetData>
      <sheetData sheetId="1121">
        <row r="16">
          <cell r="G16">
            <v>0</v>
          </cell>
        </row>
      </sheetData>
      <sheetData sheetId="1122">
        <row r="16">
          <cell r="G16">
            <v>0</v>
          </cell>
        </row>
      </sheetData>
      <sheetData sheetId="1123">
        <row r="16">
          <cell r="G16">
            <v>132.10688000000002</v>
          </cell>
        </row>
      </sheetData>
      <sheetData sheetId="1124">
        <row r="16">
          <cell r="G16">
            <v>132.10688000000002</v>
          </cell>
        </row>
      </sheetData>
      <sheetData sheetId="1125">
        <row r="16">
          <cell r="G16">
            <v>132.10688000000002</v>
          </cell>
        </row>
      </sheetData>
      <sheetData sheetId="1126">
        <row r="8">
          <cell r="B8">
            <v>43731</v>
          </cell>
        </row>
      </sheetData>
      <sheetData sheetId="1127">
        <row r="8">
          <cell r="B8">
            <v>43731</v>
          </cell>
        </row>
      </sheetData>
      <sheetData sheetId="1128">
        <row r="16">
          <cell r="G16">
            <v>0</v>
          </cell>
        </row>
      </sheetData>
      <sheetData sheetId="1129">
        <row r="16">
          <cell r="G16">
            <v>132.10688000000002</v>
          </cell>
        </row>
      </sheetData>
      <sheetData sheetId="1130">
        <row r="16">
          <cell r="G16">
            <v>0</v>
          </cell>
        </row>
      </sheetData>
      <sheetData sheetId="1131">
        <row r="16">
          <cell r="G16">
            <v>0</v>
          </cell>
        </row>
      </sheetData>
      <sheetData sheetId="1132">
        <row r="16">
          <cell r="G16">
            <v>0</v>
          </cell>
        </row>
      </sheetData>
      <sheetData sheetId="1133">
        <row r="16">
          <cell r="G16">
            <v>0</v>
          </cell>
        </row>
      </sheetData>
      <sheetData sheetId="1134">
        <row r="16">
          <cell r="G16">
            <v>0</v>
          </cell>
        </row>
      </sheetData>
      <sheetData sheetId="1135">
        <row r="8">
          <cell r="B8">
            <v>43731</v>
          </cell>
        </row>
      </sheetData>
      <sheetData sheetId="1136">
        <row r="16">
          <cell r="G16">
            <v>132.10688000000002</v>
          </cell>
        </row>
      </sheetData>
      <sheetData sheetId="1137">
        <row r="16">
          <cell r="G16">
            <v>0</v>
          </cell>
        </row>
      </sheetData>
      <sheetData sheetId="1138">
        <row r="16">
          <cell r="G16">
            <v>0</v>
          </cell>
        </row>
      </sheetData>
      <sheetData sheetId="1139">
        <row r="16">
          <cell r="G16">
            <v>0</v>
          </cell>
        </row>
      </sheetData>
      <sheetData sheetId="1140">
        <row r="16">
          <cell r="G16">
            <v>0</v>
          </cell>
        </row>
      </sheetData>
      <sheetData sheetId="1141">
        <row r="16">
          <cell r="G16">
            <v>0</v>
          </cell>
        </row>
      </sheetData>
      <sheetData sheetId="1142">
        <row r="16">
          <cell r="G16">
            <v>0</v>
          </cell>
        </row>
      </sheetData>
      <sheetData sheetId="1143">
        <row r="16">
          <cell r="G16">
            <v>0</v>
          </cell>
        </row>
      </sheetData>
      <sheetData sheetId="1144">
        <row r="16">
          <cell r="G16">
            <v>0</v>
          </cell>
        </row>
      </sheetData>
      <sheetData sheetId="1145">
        <row r="16">
          <cell r="G16">
            <v>0</v>
          </cell>
        </row>
      </sheetData>
      <sheetData sheetId="1146">
        <row r="8">
          <cell r="B8">
            <v>43731</v>
          </cell>
        </row>
      </sheetData>
      <sheetData sheetId="1147">
        <row r="8">
          <cell r="B8">
            <v>43731</v>
          </cell>
        </row>
      </sheetData>
      <sheetData sheetId="1148"/>
      <sheetData sheetId="1149">
        <row r="16">
          <cell r="G16">
            <v>132.10688000000002</v>
          </cell>
        </row>
      </sheetData>
      <sheetData sheetId="1150">
        <row r="16">
          <cell r="G16">
            <v>1</v>
          </cell>
        </row>
      </sheetData>
      <sheetData sheetId="1151">
        <row r="16">
          <cell r="G16">
            <v>1</v>
          </cell>
        </row>
      </sheetData>
      <sheetData sheetId="1152">
        <row r="16">
          <cell r="G16">
            <v>0</v>
          </cell>
        </row>
      </sheetData>
      <sheetData sheetId="1153">
        <row r="16">
          <cell r="G16">
            <v>0</v>
          </cell>
        </row>
      </sheetData>
      <sheetData sheetId="1154">
        <row r="16">
          <cell r="G16">
            <v>0</v>
          </cell>
        </row>
      </sheetData>
      <sheetData sheetId="1155">
        <row r="16">
          <cell r="G16">
            <v>0</v>
          </cell>
        </row>
      </sheetData>
      <sheetData sheetId="1156">
        <row r="16">
          <cell r="G16">
            <v>0</v>
          </cell>
        </row>
      </sheetData>
      <sheetData sheetId="1157">
        <row r="16">
          <cell r="G16">
            <v>0</v>
          </cell>
        </row>
      </sheetData>
      <sheetData sheetId="1158">
        <row r="16">
          <cell r="G16">
            <v>0</v>
          </cell>
        </row>
      </sheetData>
      <sheetData sheetId="1159">
        <row r="16">
          <cell r="G16">
            <v>0</v>
          </cell>
        </row>
      </sheetData>
      <sheetData sheetId="1160">
        <row r="16">
          <cell r="G16">
            <v>0</v>
          </cell>
        </row>
      </sheetData>
      <sheetData sheetId="1161">
        <row r="16">
          <cell r="G16">
            <v>0</v>
          </cell>
        </row>
      </sheetData>
      <sheetData sheetId="1162">
        <row r="16">
          <cell r="G16">
            <v>0</v>
          </cell>
        </row>
      </sheetData>
      <sheetData sheetId="1163">
        <row r="16">
          <cell r="G16">
            <v>0</v>
          </cell>
        </row>
      </sheetData>
      <sheetData sheetId="1164">
        <row r="16">
          <cell r="G16">
            <v>132.10688000000002</v>
          </cell>
        </row>
      </sheetData>
      <sheetData sheetId="1165">
        <row r="8">
          <cell r="B8">
            <v>43731</v>
          </cell>
        </row>
      </sheetData>
      <sheetData sheetId="1166">
        <row r="16">
          <cell r="G16">
            <v>0</v>
          </cell>
        </row>
      </sheetData>
      <sheetData sheetId="1167">
        <row r="8">
          <cell r="B8">
            <v>43731</v>
          </cell>
        </row>
      </sheetData>
      <sheetData sheetId="1168">
        <row r="8">
          <cell r="B8">
            <v>43731</v>
          </cell>
        </row>
      </sheetData>
      <sheetData sheetId="1169">
        <row r="16">
          <cell r="G16">
            <v>132.10688000000002</v>
          </cell>
        </row>
      </sheetData>
      <sheetData sheetId="1170">
        <row r="16">
          <cell r="G16">
            <v>0</v>
          </cell>
        </row>
      </sheetData>
      <sheetData sheetId="1171">
        <row r="16">
          <cell r="G16">
            <v>0</v>
          </cell>
        </row>
      </sheetData>
      <sheetData sheetId="1172">
        <row r="8">
          <cell r="B8">
            <v>43731</v>
          </cell>
        </row>
      </sheetData>
      <sheetData sheetId="1173">
        <row r="8">
          <cell r="B8">
            <v>43731</v>
          </cell>
        </row>
      </sheetData>
      <sheetData sheetId="1174">
        <row r="16">
          <cell r="G16">
            <v>0</v>
          </cell>
        </row>
      </sheetData>
      <sheetData sheetId="1175">
        <row r="16">
          <cell r="G16">
            <v>0</v>
          </cell>
        </row>
      </sheetData>
      <sheetData sheetId="1176">
        <row r="16">
          <cell r="G16">
            <v>0</v>
          </cell>
        </row>
      </sheetData>
      <sheetData sheetId="1177">
        <row r="16">
          <cell r="G16">
            <v>0</v>
          </cell>
        </row>
      </sheetData>
      <sheetData sheetId="1178">
        <row r="16">
          <cell r="G16">
            <v>0</v>
          </cell>
        </row>
      </sheetData>
      <sheetData sheetId="1179">
        <row r="8">
          <cell r="B8">
            <v>43731</v>
          </cell>
        </row>
      </sheetData>
      <sheetData sheetId="1180">
        <row r="16">
          <cell r="G16">
            <v>0</v>
          </cell>
        </row>
      </sheetData>
      <sheetData sheetId="1181">
        <row r="16">
          <cell r="G16">
            <v>0</v>
          </cell>
        </row>
      </sheetData>
      <sheetData sheetId="1182">
        <row r="16">
          <cell r="G16">
            <v>0</v>
          </cell>
        </row>
      </sheetData>
      <sheetData sheetId="1183">
        <row r="16">
          <cell r="G16">
            <v>0</v>
          </cell>
        </row>
      </sheetData>
      <sheetData sheetId="1184"/>
      <sheetData sheetId="1185">
        <row r="16">
          <cell r="G16">
            <v>0</v>
          </cell>
        </row>
      </sheetData>
      <sheetData sheetId="1186">
        <row r="16">
          <cell r="G16">
            <v>0</v>
          </cell>
        </row>
      </sheetData>
      <sheetData sheetId="1187">
        <row r="8">
          <cell r="B8">
            <v>43731</v>
          </cell>
        </row>
      </sheetData>
      <sheetData sheetId="1188">
        <row r="8">
          <cell r="B8">
            <v>43731</v>
          </cell>
        </row>
      </sheetData>
      <sheetData sheetId="1189">
        <row r="8">
          <cell r="B8">
            <v>43731</v>
          </cell>
        </row>
      </sheetData>
      <sheetData sheetId="1190"/>
      <sheetData sheetId="1191">
        <row r="16">
          <cell r="G16">
            <v>0</v>
          </cell>
        </row>
      </sheetData>
      <sheetData sheetId="1192">
        <row r="16">
          <cell r="G16">
            <v>0</v>
          </cell>
        </row>
      </sheetData>
      <sheetData sheetId="1193">
        <row r="8">
          <cell r="B8">
            <v>43731</v>
          </cell>
        </row>
      </sheetData>
      <sheetData sheetId="1194">
        <row r="8">
          <cell r="B8">
            <v>43731</v>
          </cell>
        </row>
      </sheetData>
      <sheetData sheetId="1195">
        <row r="8">
          <cell r="B8">
            <v>43731</v>
          </cell>
        </row>
      </sheetData>
      <sheetData sheetId="1196">
        <row r="8">
          <cell r="B8">
            <v>43731</v>
          </cell>
        </row>
      </sheetData>
      <sheetData sheetId="1197">
        <row r="8">
          <cell r="B8">
            <v>43731</v>
          </cell>
        </row>
      </sheetData>
      <sheetData sheetId="1198">
        <row r="16">
          <cell r="G16">
            <v>0</v>
          </cell>
        </row>
      </sheetData>
      <sheetData sheetId="1199">
        <row r="16">
          <cell r="G16">
            <v>132.10688000000002</v>
          </cell>
        </row>
      </sheetData>
      <sheetData sheetId="1200">
        <row r="8">
          <cell r="B8">
            <v>43731</v>
          </cell>
        </row>
      </sheetData>
      <sheetData sheetId="1201">
        <row r="8">
          <cell r="B8">
            <v>43731</v>
          </cell>
        </row>
      </sheetData>
      <sheetData sheetId="1202">
        <row r="8">
          <cell r="B8">
            <v>43731</v>
          </cell>
        </row>
      </sheetData>
      <sheetData sheetId="1203">
        <row r="16">
          <cell r="G16">
            <v>0</v>
          </cell>
        </row>
      </sheetData>
      <sheetData sheetId="1204">
        <row r="16">
          <cell r="G16">
            <v>132.10688000000002</v>
          </cell>
        </row>
      </sheetData>
      <sheetData sheetId="1205">
        <row r="16">
          <cell r="G16">
            <v>132.10688000000002</v>
          </cell>
        </row>
      </sheetData>
      <sheetData sheetId="1206">
        <row r="16">
          <cell r="G16">
            <v>132.10688000000002</v>
          </cell>
        </row>
      </sheetData>
      <sheetData sheetId="1207">
        <row r="16">
          <cell r="G16">
            <v>0</v>
          </cell>
        </row>
      </sheetData>
      <sheetData sheetId="1208">
        <row r="16">
          <cell r="G16">
            <v>0</v>
          </cell>
        </row>
      </sheetData>
      <sheetData sheetId="1209">
        <row r="16">
          <cell r="G16">
            <v>0</v>
          </cell>
        </row>
      </sheetData>
      <sheetData sheetId="1210">
        <row r="16">
          <cell r="G16">
            <v>0</v>
          </cell>
        </row>
      </sheetData>
      <sheetData sheetId="1211">
        <row r="16">
          <cell r="G16">
            <v>0</v>
          </cell>
        </row>
      </sheetData>
      <sheetData sheetId="1212">
        <row r="8">
          <cell r="B8">
            <v>43731</v>
          </cell>
        </row>
      </sheetData>
      <sheetData sheetId="1213">
        <row r="8">
          <cell r="B8">
            <v>43731</v>
          </cell>
        </row>
      </sheetData>
      <sheetData sheetId="1214">
        <row r="16">
          <cell r="G16">
            <v>0</v>
          </cell>
        </row>
      </sheetData>
      <sheetData sheetId="1215">
        <row r="16">
          <cell r="G16">
            <v>0</v>
          </cell>
        </row>
      </sheetData>
      <sheetData sheetId="1216">
        <row r="16">
          <cell r="G16">
            <v>0</v>
          </cell>
        </row>
      </sheetData>
      <sheetData sheetId="1217">
        <row r="16">
          <cell r="G16">
            <v>0</v>
          </cell>
        </row>
      </sheetData>
      <sheetData sheetId="1218">
        <row r="16">
          <cell r="G16">
            <v>0</v>
          </cell>
        </row>
      </sheetData>
      <sheetData sheetId="1219">
        <row r="16">
          <cell r="G16">
            <v>0</v>
          </cell>
        </row>
      </sheetData>
      <sheetData sheetId="1220">
        <row r="16">
          <cell r="G16">
            <v>0</v>
          </cell>
        </row>
      </sheetData>
      <sheetData sheetId="1221">
        <row r="8">
          <cell r="B8">
            <v>43731</v>
          </cell>
        </row>
      </sheetData>
      <sheetData sheetId="1222">
        <row r="16">
          <cell r="G16">
            <v>0</v>
          </cell>
        </row>
      </sheetData>
      <sheetData sheetId="1223">
        <row r="16">
          <cell r="G16">
            <v>0</v>
          </cell>
        </row>
      </sheetData>
      <sheetData sheetId="1224">
        <row r="16">
          <cell r="G16">
            <v>0</v>
          </cell>
        </row>
      </sheetData>
      <sheetData sheetId="1225">
        <row r="16">
          <cell r="G16">
            <v>0</v>
          </cell>
        </row>
      </sheetData>
      <sheetData sheetId="1226">
        <row r="8">
          <cell r="B8">
            <v>43731</v>
          </cell>
        </row>
      </sheetData>
      <sheetData sheetId="1227">
        <row r="16">
          <cell r="G16">
            <v>0</v>
          </cell>
        </row>
      </sheetData>
      <sheetData sheetId="1228">
        <row r="16">
          <cell r="G16">
            <v>0</v>
          </cell>
        </row>
      </sheetData>
      <sheetData sheetId="1229">
        <row r="16">
          <cell r="G16">
            <v>0</v>
          </cell>
        </row>
      </sheetData>
      <sheetData sheetId="1230">
        <row r="16">
          <cell r="G16">
            <v>132.10688000000002</v>
          </cell>
        </row>
      </sheetData>
      <sheetData sheetId="1231">
        <row r="16">
          <cell r="G16">
            <v>0</v>
          </cell>
        </row>
      </sheetData>
      <sheetData sheetId="1232">
        <row r="16">
          <cell r="G16">
            <v>0</v>
          </cell>
        </row>
      </sheetData>
      <sheetData sheetId="1233">
        <row r="8">
          <cell r="B8">
            <v>43731</v>
          </cell>
        </row>
      </sheetData>
      <sheetData sheetId="1234">
        <row r="8">
          <cell r="B8">
            <v>43731</v>
          </cell>
        </row>
      </sheetData>
      <sheetData sheetId="1235">
        <row r="16">
          <cell r="G16">
            <v>0</v>
          </cell>
        </row>
      </sheetData>
      <sheetData sheetId="1236">
        <row r="16">
          <cell r="G16">
            <v>0</v>
          </cell>
        </row>
      </sheetData>
      <sheetData sheetId="1237">
        <row r="16">
          <cell r="G16">
            <v>0</v>
          </cell>
        </row>
      </sheetData>
      <sheetData sheetId="1238">
        <row r="8">
          <cell r="B8">
            <v>43731</v>
          </cell>
        </row>
      </sheetData>
      <sheetData sheetId="1239">
        <row r="16">
          <cell r="G16">
            <v>0</v>
          </cell>
        </row>
      </sheetData>
      <sheetData sheetId="1240">
        <row r="16">
          <cell r="G16">
            <v>0</v>
          </cell>
        </row>
      </sheetData>
      <sheetData sheetId="1241">
        <row r="8">
          <cell r="B8">
            <v>43731</v>
          </cell>
        </row>
      </sheetData>
      <sheetData sheetId="1242">
        <row r="8">
          <cell r="B8">
            <v>43731</v>
          </cell>
        </row>
      </sheetData>
      <sheetData sheetId="1243">
        <row r="8">
          <cell r="B8">
            <v>43731</v>
          </cell>
        </row>
      </sheetData>
      <sheetData sheetId="1244">
        <row r="16">
          <cell r="G16">
            <v>1</v>
          </cell>
        </row>
      </sheetData>
      <sheetData sheetId="1245">
        <row r="16">
          <cell r="G16">
            <v>0</v>
          </cell>
        </row>
      </sheetData>
      <sheetData sheetId="1246">
        <row r="16">
          <cell r="G16">
            <v>0</v>
          </cell>
        </row>
      </sheetData>
      <sheetData sheetId="1247">
        <row r="8">
          <cell r="B8">
            <v>43731</v>
          </cell>
        </row>
      </sheetData>
      <sheetData sheetId="1248">
        <row r="8">
          <cell r="B8">
            <v>43731</v>
          </cell>
        </row>
      </sheetData>
      <sheetData sheetId="1249">
        <row r="16">
          <cell r="G16">
            <v>132.10688000000002</v>
          </cell>
        </row>
      </sheetData>
      <sheetData sheetId="1250">
        <row r="16">
          <cell r="G16">
            <v>132.10688000000002</v>
          </cell>
        </row>
      </sheetData>
      <sheetData sheetId="1251">
        <row r="16">
          <cell r="G16">
            <v>132.10688000000002</v>
          </cell>
        </row>
      </sheetData>
      <sheetData sheetId="1252">
        <row r="16">
          <cell r="G16">
            <v>132.10688000000002</v>
          </cell>
        </row>
      </sheetData>
      <sheetData sheetId="1253">
        <row r="16">
          <cell r="G16">
            <v>132.10688000000002</v>
          </cell>
        </row>
      </sheetData>
      <sheetData sheetId="1254">
        <row r="8">
          <cell r="B8">
            <v>43731</v>
          </cell>
        </row>
      </sheetData>
      <sheetData sheetId="1255">
        <row r="8">
          <cell r="B8">
            <v>43731</v>
          </cell>
        </row>
      </sheetData>
      <sheetData sheetId="1256">
        <row r="16">
          <cell r="G16">
            <v>0</v>
          </cell>
        </row>
      </sheetData>
      <sheetData sheetId="1257">
        <row r="16">
          <cell r="G16">
            <v>0</v>
          </cell>
        </row>
      </sheetData>
      <sheetData sheetId="1258">
        <row r="16">
          <cell r="G16">
            <v>0</v>
          </cell>
        </row>
      </sheetData>
      <sheetData sheetId="1259">
        <row r="16">
          <cell r="G16">
            <v>0</v>
          </cell>
        </row>
      </sheetData>
      <sheetData sheetId="1260">
        <row r="16">
          <cell r="G16">
            <v>0</v>
          </cell>
        </row>
      </sheetData>
      <sheetData sheetId="1261">
        <row r="8">
          <cell r="B8">
            <v>43731</v>
          </cell>
        </row>
      </sheetData>
      <sheetData sheetId="1262">
        <row r="8">
          <cell r="B8">
            <v>43731</v>
          </cell>
        </row>
      </sheetData>
      <sheetData sheetId="1263">
        <row r="16">
          <cell r="G16">
            <v>0</v>
          </cell>
        </row>
      </sheetData>
      <sheetData sheetId="1264">
        <row r="16">
          <cell r="G16">
            <v>0</v>
          </cell>
        </row>
      </sheetData>
      <sheetData sheetId="1265">
        <row r="16">
          <cell r="G16">
            <v>0</v>
          </cell>
        </row>
      </sheetData>
      <sheetData sheetId="1266">
        <row r="16">
          <cell r="G16">
            <v>132.10688000000002</v>
          </cell>
        </row>
      </sheetData>
      <sheetData sheetId="1267" refreshError="1"/>
      <sheetData sheetId="1268">
        <row r="16">
          <cell r="G16">
            <v>0</v>
          </cell>
        </row>
      </sheetData>
      <sheetData sheetId="1269">
        <row r="16">
          <cell r="G16">
            <v>0</v>
          </cell>
        </row>
      </sheetData>
      <sheetData sheetId="1270">
        <row r="8">
          <cell r="B8">
            <v>43731</v>
          </cell>
        </row>
      </sheetData>
      <sheetData sheetId="1271">
        <row r="8">
          <cell r="B8">
            <v>43731</v>
          </cell>
        </row>
      </sheetData>
      <sheetData sheetId="1272">
        <row r="8">
          <cell r="B8">
            <v>43731</v>
          </cell>
        </row>
      </sheetData>
      <sheetData sheetId="1273">
        <row r="8">
          <cell r="B8">
            <v>43731</v>
          </cell>
        </row>
      </sheetData>
      <sheetData sheetId="1274">
        <row r="16">
          <cell r="G16">
            <v>0</v>
          </cell>
        </row>
      </sheetData>
      <sheetData sheetId="1275">
        <row r="16">
          <cell r="G16">
            <v>0</v>
          </cell>
        </row>
      </sheetData>
      <sheetData sheetId="1276">
        <row r="16">
          <cell r="G16">
            <v>0</v>
          </cell>
        </row>
      </sheetData>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ow r="8">
          <cell r="B8">
            <v>43731</v>
          </cell>
        </row>
      </sheetData>
      <sheetData sheetId="1295">
        <row r="16">
          <cell r="G16">
            <v>0</v>
          </cell>
        </row>
      </sheetData>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ow r="8">
          <cell r="B8">
            <v>43731</v>
          </cell>
        </row>
      </sheetData>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ow r="16">
          <cell r="G16">
            <v>0</v>
          </cell>
        </row>
      </sheetData>
      <sheetData sheetId="1366">
        <row r="16">
          <cell r="G16">
            <v>0</v>
          </cell>
        </row>
      </sheetData>
      <sheetData sheetId="1367" refreshError="1"/>
      <sheetData sheetId="1368">
        <row r="8">
          <cell r="B8">
            <v>43731</v>
          </cell>
        </row>
      </sheetData>
      <sheetData sheetId="1369">
        <row r="8">
          <cell r="B8">
            <v>43731</v>
          </cell>
        </row>
      </sheetData>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ow r="8">
          <cell r="B8">
            <v>43731</v>
          </cell>
        </row>
      </sheetData>
      <sheetData sheetId="1428">
        <row r="8">
          <cell r="B8">
            <v>43731</v>
          </cell>
        </row>
      </sheetData>
      <sheetData sheetId="1429">
        <row r="8">
          <cell r="B8">
            <v>43731</v>
          </cell>
        </row>
      </sheetData>
      <sheetData sheetId="1430">
        <row r="8">
          <cell r="B8">
            <v>43731</v>
          </cell>
        </row>
      </sheetData>
      <sheetData sheetId="1431">
        <row r="16">
          <cell r="G16">
            <v>0</v>
          </cell>
        </row>
      </sheetData>
      <sheetData sheetId="1432">
        <row r="16">
          <cell r="G16">
            <v>0</v>
          </cell>
        </row>
      </sheetData>
      <sheetData sheetId="1433">
        <row r="16">
          <cell r="G16">
            <v>0</v>
          </cell>
        </row>
      </sheetData>
      <sheetData sheetId="1434">
        <row r="16">
          <cell r="G16">
            <v>0</v>
          </cell>
        </row>
      </sheetData>
      <sheetData sheetId="1435">
        <row r="16">
          <cell r="G16">
            <v>132.10688000000002</v>
          </cell>
        </row>
      </sheetData>
      <sheetData sheetId="1436">
        <row r="16">
          <cell r="G16">
            <v>132.10688000000002</v>
          </cell>
        </row>
      </sheetData>
      <sheetData sheetId="1437">
        <row r="16">
          <cell r="G16">
            <v>0</v>
          </cell>
        </row>
      </sheetData>
      <sheetData sheetId="1438">
        <row r="16">
          <cell r="G16">
            <v>0</v>
          </cell>
        </row>
      </sheetData>
      <sheetData sheetId="1439">
        <row r="16">
          <cell r="G16">
            <v>0</v>
          </cell>
        </row>
      </sheetData>
      <sheetData sheetId="1440">
        <row r="16">
          <cell r="G16">
            <v>132.10688000000002</v>
          </cell>
        </row>
      </sheetData>
      <sheetData sheetId="1441">
        <row r="8">
          <cell r="B8">
            <v>43731</v>
          </cell>
        </row>
      </sheetData>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ow r="8">
          <cell r="B8">
            <v>43731</v>
          </cell>
        </row>
      </sheetData>
      <sheetData sheetId="1459">
        <row r="16">
          <cell r="G16">
            <v>132.10688000000002</v>
          </cell>
        </row>
      </sheetData>
      <sheetData sheetId="1460">
        <row r="16">
          <cell r="G16">
            <v>132.10688000000002</v>
          </cell>
        </row>
      </sheetData>
      <sheetData sheetId="1461">
        <row r="16">
          <cell r="G16">
            <v>132.10688000000002</v>
          </cell>
        </row>
      </sheetData>
      <sheetData sheetId="1462">
        <row r="8">
          <cell r="B8">
            <v>43731</v>
          </cell>
        </row>
      </sheetData>
      <sheetData sheetId="1463">
        <row r="8">
          <cell r="B8">
            <v>43731</v>
          </cell>
        </row>
      </sheetData>
      <sheetData sheetId="1464">
        <row r="8">
          <cell r="B8">
            <v>43731</v>
          </cell>
        </row>
      </sheetData>
      <sheetData sheetId="1465">
        <row r="16">
          <cell r="G16">
            <v>132.10688000000002</v>
          </cell>
        </row>
      </sheetData>
      <sheetData sheetId="1466">
        <row r="16">
          <cell r="G16">
            <v>132.10688000000002</v>
          </cell>
        </row>
      </sheetData>
      <sheetData sheetId="1467">
        <row r="16">
          <cell r="G16">
            <v>0</v>
          </cell>
        </row>
      </sheetData>
      <sheetData sheetId="1468">
        <row r="8">
          <cell r="B8">
            <v>43731</v>
          </cell>
        </row>
      </sheetData>
      <sheetData sheetId="1469">
        <row r="8">
          <cell r="B8">
            <v>43731</v>
          </cell>
        </row>
      </sheetData>
      <sheetData sheetId="1470">
        <row r="16">
          <cell r="G16">
            <v>0</v>
          </cell>
        </row>
      </sheetData>
      <sheetData sheetId="1471">
        <row r="16">
          <cell r="G16">
            <v>0</v>
          </cell>
        </row>
      </sheetData>
      <sheetData sheetId="1472">
        <row r="16">
          <cell r="G16">
            <v>0</v>
          </cell>
        </row>
      </sheetData>
      <sheetData sheetId="1473">
        <row r="16">
          <cell r="G16">
            <v>0</v>
          </cell>
        </row>
      </sheetData>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ow r="16">
          <cell r="G16">
            <v>0</v>
          </cell>
        </row>
      </sheetData>
      <sheetData sheetId="1526">
        <row r="16">
          <cell r="G16">
            <v>0</v>
          </cell>
        </row>
      </sheetData>
      <sheetData sheetId="1527">
        <row r="16">
          <cell r="G16">
            <v>0</v>
          </cell>
        </row>
      </sheetData>
      <sheetData sheetId="1528">
        <row r="16">
          <cell r="G16">
            <v>0</v>
          </cell>
        </row>
      </sheetData>
      <sheetData sheetId="1529">
        <row r="16">
          <cell r="G16">
            <v>0</v>
          </cell>
        </row>
      </sheetData>
      <sheetData sheetId="1530">
        <row r="16">
          <cell r="G16">
            <v>0</v>
          </cell>
        </row>
      </sheetData>
      <sheetData sheetId="1531">
        <row r="8">
          <cell r="B8">
            <v>43731</v>
          </cell>
        </row>
      </sheetData>
      <sheetData sheetId="1532">
        <row r="8">
          <cell r="B8">
            <v>43731</v>
          </cell>
        </row>
      </sheetData>
      <sheetData sheetId="1533">
        <row r="16">
          <cell r="G16">
            <v>0</v>
          </cell>
        </row>
      </sheetData>
      <sheetData sheetId="1534">
        <row r="16">
          <cell r="G16">
            <v>132.10688000000002</v>
          </cell>
        </row>
      </sheetData>
      <sheetData sheetId="1535">
        <row r="16">
          <cell r="G16">
            <v>132.10688000000002</v>
          </cell>
        </row>
      </sheetData>
      <sheetData sheetId="1536">
        <row r="16">
          <cell r="G16">
            <v>132.10688000000002</v>
          </cell>
        </row>
      </sheetData>
      <sheetData sheetId="1537">
        <row r="16">
          <cell r="G16">
            <v>132.10688000000002</v>
          </cell>
        </row>
      </sheetData>
      <sheetData sheetId="1538">
        <row r="16">
          <cell r="G16">
            <v>0</v>
          </cell>
        </row>
      </sheetData>
      <sheetData sheetId="1539">
        <row r="16">
          <cell r="G16">
            <v>0</v>
          </cell>
        </row>
      </sheetData>
      <sheetData sheetId="1540">
        <row r="16">
          <cell r="G16">
            <v>0</v>
          </cell>
        </row>
      </sheetData>
      <sheetData sheetId="1541">
        <row r="16">
          <cell r="G16">
            <v>132.10688000000002</v>
          </cell>
        </row>
      </sheetData>
      <sheetData sheetId="1542">
        <row r="16">
          <cell r="G16">
            <v>132.10688000000002</v>
          </cell>
        </row>
      </sheetData>
      <sheetData sheetId="1543">
        <row r="16">
          <cell r="G16">
            <v>132.10688000000002</v>
          </cell>
        </row>
      </sheetData>
      <sheetData sheetId="1544">
        <row r="8">
          <cell r="B8">
            <v>43731</v>
          </cell>
        </row>
      </sheetData>
      <sheetData sheetId="1545">
        <row r="8">
          <cell r="B8">
            <v>43731</v>
          </cell>
        </row>
      </sheetData>
      <sheetData sheetId="1546">
        <row r="16">
          <cell r="G16">
            <v>0</v>
          </cell>
        </row>
      </sheetData>
      <sheetData sheetId="1547">
        <row r="16">
          <cell r="G16">
            <v>132.10688000000002</v>
          </cell>
        </row>
      </sheetData>
      <sheetData sheetId="1548">
        <row r="16">
          <cell r="G16">
            <v>0</v>
          </cell>
        </row>
      </sheetData>
      <sheetData sheetId="1549">
        <row r="8">
          <cell r="B8">
            <v>43731</v>
          </cell>
        </row>
      </sheetData>
      <sheetData sheetId="1550">
        <row r="8">
          <cell r="B8">
            <v>43731</v>
          </cell>
        </row>
      </sheetData>
      <sheetData sheetId="1551">
        <row r="16">
          <cell r="G16">
            <v>0</v>
          </cell>
        </row>
      </sheetData>
      <sheetData sheetId="1552">
        <row r="16">
          <cell r="G16">
            <v>0</v>
          </cell>
        </row>
      </sheetData>
      <sheetData sheetId="1553">
        <row r="16">
          <cell r="G16">
            <v>132.10688000000002</v>
          </cell>
        </row>
      </sheetData>
      <sheetData sheetId="1554">
        <row r="16">
          <cell r="G16">
            <v>132.10688000000002</v>
          </cell>
        </row>
      </sheetData>
      <sheetData sheetId="1555">
        <row r="16">
          <cell r="G16">
            <v>0</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ow r="16">
          <cell r="G16">
            <v>0</v>
          </cell>
        </row>
      </sheetData>
      <sheetData sheetId="1613">
        <row r="16">
          <cell r="G16">
            <v>0</v>
          </cell>
        </row>
      </sheetData>
      <sheetData sheetId="1614">
        <row r="16">
          <cell r="G16">
            <v>0</v>
          </cell>
        </row>
      </sheetData>
      <sheetData sheetId="1615">
        <row r="16">
          <cell r="G16">
            <v>0</v>
          </cell>
        </row>
      </sheetData>
      <sheetData sheetId="1616">
        <row r="16">
          <cell r="G16">
            <v>0</v>
          </cell>
        </row>
      </sheetData>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ow r="8">
          <cell r="B8">
            <v>43731</v>
          </cell>
        </row>
      </sheetData>
      <sheetData sheetId="1650">
        <row r="8">
          <cell r="B8">
            <v>43731</v>
          </cell>
        </row>
      </sheetData>
      <sheetData sheetId="1651">
        <row r="8">
          <cell r="B8">
            <v>43731</v>
          </cell>
        </row>
      </sheetData>
      <sheetData sheetId="1652">
        <row r="8">
          <cell r="B8">
            <v>43731</v>
          </cell>
        </row>
      </sheetData>
      <sheetData sheetId="1653">
        <row r="16">
          <cell r="G16">
            <v>0</v>
          </cell>
        </row>
      </sheetData>
      <sheetData sheetId="1654">
        <row r="16">
          <cell r="G16">
            <v>0</v>
          </cell>
        </row>
      </sheetData>
      <sheetData sheetId="1655">
        <row r="16">
          <cell r="G16">
            <v>0</v>
          </cell>
        </row>
      </sheetData>
      <sheetData sheetId="1656">
        <row r="16">
          <cell r="G16">
            <v>0</v>
          </cell>
        </row>
      </sheetData>
      <sheetData sheetId="1657">
        <row r="16">
          <cell r="G16">
            <v>0</v>
          </cell>
        </row>
      </sheetData>
      <sheetData sheetId="1658">
        <row r="16">
          <cell r="G16">
            <v>0</v>
          </cell>
        </row>
      </sheetData>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ow r="16">
          <cell r="G16">
            <v>0</v>
          </cell>
        </row>
      </sheetData>
      <sheetData sheetId="1678">
        <row r="16">
          <cell r="G16">
            <v>0</v>
          </cell>
        </row>
      </sheetData>
      <sheetData sheetId="1679">
        <row r="16">
          <cell r="G16">
            <v>0</v>
          </cell>
        </row>
      </sheetData>
      <sheetData sheetId="1680">
        <row r="16">
          <cell r="G16">
            <v>0</v>
          </cell>
        </row>
      </sheetData>
      <sheetData sheetId="1681">
        <row r="16">
          <cell r="G16">
            <v>0</v>
          </cell>
        </row>
      </sheetData>
      <sheetData sheetId="1682">
        <row r="16">
          <cell r="G16">
            <v>0</v>
          </cell>
        </row>
      </sheetData>
      <sheetData sheetId="1683">
        <row r="16">
          <cell r="G16">
            <v>0</v>
          </cell>
        </row>
      </sheetData>
      <sheetData sheetId="1684">
        <row r="16">
          <cell r="G16">
            <v>132.10688000000002</v>
          </cell>
        </row>
      </sheetData>
      <sheetData sheetId="1685">
        <row r="16">
          <cell r="G16">
            <v>132.10688000000002</v>
          </cell>
        </row>
      </sheetData>
      <sheetData sheetId="1686">
        <row r="16">
          <cell r="G16">
            <v>0</v>
          </cell>
        </row>
      </sheetData>
      <sheetData sheetId="1687">
        <row r="16">
          <cell r="G16">
            <v>0</v>
          </cell>
        </row>
      </sheetData>
      <sheetData sheetId="1688">
        <row r="16">
          <cell r="G16">
            <v>0</v>
          </cell>
        </row>
      </sheetData>
      <sheetData sheetId="1689">
        <row r="16">
          <cell r="G16">
            <v>0</v>
          </cell>
        </row>
      </sheetData>
      <sheetData sheetId="1690">
        <row r="16">
          <cell r="G16">
            <v>0</v>
          </cell>
        </row>
      </sheetData>
      <sheetData sheetId="1691">
        <row r="16">
          <cell r="G16">
            <v>0</v>
          </cell>
        </row>
      </sheetData>
      <sheetData sheetId="1692">
        <row r="16">
          <cell r="G16">
            <v>0</v>
          </cell>
        </row>
      </sheetData>
      <sheetData sheetId="1693">
        <row r="16">
          <cell r="G16">
            <v>0</v>
          </cell>
        </row>
      </sheetData>
      <sheetData sheetId="1694">
        <row r="16">
          <cell r="G16">
            <v>0</v>
          </cell>
        </row>
      </sheetData>
      <sheetData sheetId="1695">
        <row r="16">
          <cell r="G16">
            <v>0</v>
          </cell>
        </row>
      </sheetData>
      <sheetData sheetId="1696">
        <row r="16">
          <cell r="G16">
            <v>0</v>
          </cell>
        </row>
      </sheetData>
      <sheetData sheetId="1697">
        <row r="8">
          <cell r="B8">
            <v>43731</v>
          </cell>
        </row>
      </sheetData>
      <sheetData sheetId="1698">
        <row r="16">
          <cell r="G16">
            <v>0</v>
          </cell>
        </row>
      </sheetData>
      <sheetData sheetId="1699">
        <row r="16">
          <cell r="G16">
            <v>0</v>
          </cell>
        </row>
      </sheetData>
      <sheetData sheetId="1700">
        <row r="16">
          <cell r="G16">
            <v>0</v>
          </cell>
        </row>
      </sheetData>
      <sheetData sheetId="1701">
        <row r="16">
          <cell r="G16">
            <v>0</v>
          </cell>
        </row>
      </sheetData>
      <sheetData sheetId="1702">
        <row r="16">
          <cell r="G16">
            <v>0</v>
          </cell>
        </row>
      </sheetData>
      <sheetData sheetId="1703">
        <row r="16">
          <cell r="G16">
            <v>0</v>
          </cell>
        </row>
      </sheetData>
      <sheetData sheetId="1704">
        <row r="16">
          <cell r="G16">
            <v>0</v>
          </cell>
        </row>
      </sheetData>
      <sheetData sheetId="1705">
        <row r="16">
          <cell r="G16">
            <v>0</v>
          </cell>
        </row>
      </sheetData>
      <sheetData sheetId="1706">
        <row r="16">
          <cell r="G16">
            <v>0</v>
          </cell>
        </row>
      </sheetData>
      <sheetData sheetId="1707">
        <row r="16">
          <cell r="G16">
            <v>0</v>
          </cell>
        </row>
      </sheetData>
      <sheetData sheetId="1708">
        <row r="16">
          <cell r="G16">
            <v>0</v>
          </cell>
        </row>
      </sheetData>
      <sheetData sheetId="1709">
        <row r="16">
          <cell r="G16">
            <v>0</v>
          </cell>
        </row>
      </sheetData>
      <sheetData sheetId="1710">
        <row r="16">
          <cell r="G16">
            <v>0</v>
          </cell>
        </row>
      </sheetData>
      <sheetData sheetId="1711">
        <row r="16">
          <cell r="G16">
            <v>0</v>
          </cell>
        </row>
      </sheetData>
      <sheetData sheetId="1712">
        <row r="16">
          <cell r="G16">
            <v>0</v>
          </cell>
        </row>
      </sheetData>
      <sheetData sheetId="1713">
        <row r="16">
          <cell r="G16">
            <v>0</v>
          </cell>
        </row>
      </sheetData>
      <sheetData sheetId="1714">
        <row r="16">
          <cell r="G16">
            <v>0</v>
          </cell>
        </row>
      </sheetData>
      <sheetData sheetId="1715">
        <row r="16">
          <cell r="G16">
            <v>0</v>
          </cell>
        </row>
      </sheetData>
      <sheetData sheetId="1716">
        <row r="16">
          <cell r="G16">
            <v>0</v>
          </cell>
        </row>
      </sheetData>
      <sheetData sheetId="1717">
        <row r="16">
          <cell r="G16">
            <v>0</v>
          </cell>
        </row>
      </sheetData>
      <sheetData sheetId="1718">
        <row r="8">
          <cell r="B8">
            <v>43731</v>
          </cell>
        </row>
      </sheetData>
      <sheetData sheetId="1719">
        <row r="8">
          <cell r="B8">
            <v>43731</v>
          </cell>
        </row>
      </sheetData>
      <sheetData sheetId="1720">
        <row r="16">
          <cell r="G16">
            <v>0</v>
          </cell>
        </row>
      </sheetData>
      <sheetData sheetId="1721">
        <row r="16">
          <cell r="G16">
            <v>0</v>
          </cell>
        </row>
      </sheetData>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6">
          <cell r="G16">
            <v>0</v>
          </cell>
        </row>
      </sheetData>
      <sheetData sheetId="1743">
        <row r="8">
          <cell r="B8">
            <v>43731</v>
          </cell>
        </row>
      </sheetData>
      <sheetData sheetId="1744">
        <row r="8">
          <cell r="B8">
            <v>43731</v>
          </cell>
        </row>
      </sheetData>
      <sheetData sheetId="1745">
        <row r="16">
          <cell r="G16">
            <v>0</v>
          </cell>
        </row>
      </sheetData>
      <sheetData sheetId="1746">
        <row r="16">
          <cell r="G16">
            <v>0</v>
          </cell>
        </row>
      </sheetData>
      <sheetData sheetId="1747">
        <row r="16">
          <cell r="G16">
            <v>0</v>
          </cell>
        </row>
      </sheetData>
      <sheetData sheetId="1748">
        <row r="8">
          <cell r="B8">
            <v>43731</v>
          </cell>
        </row>
      </sheetData>
      <sheetData sheetId="1749">
        <row r="16">
          <cell r="G16">
            <v>0</v>
          </cell>
        </row>
      </sheetData>
      <sheetData sheetId="1750">
        <row r="8">
          <cell r="B8">
            <v>43731</v>
          </cell>
        </row>
      </sheetData>
      <sheetData sheetId="1751">
        <row r="8">
          <cell r="B8">
            <v>43731</v>
          </cell>
        </row>
      </sheetData>
      <sheetData sheetId="1752">
        <row r="16">
          <cell r="G16">
            <v>0</v>
          </cell>
        </row>
      </sheetData>
      <sheetData sheetId="1753">
        <row r="16">
          <cell r="G16">
            <v>0</v>
          </cell>
        </row>
      </sheetData>
      <sheetData sheetId="1754">
        <row r="16">
          <cell r="G16">
            <v>0</v>
          </cell>
        </row>
      </sheetData>
      <sheetData sheetId="1755">
        <row r="16">
          <cell r="G16">
            <v>0</v>
          </cell>
        </row>
      </sheetData>
      <sheetData sheetId="1756">
        <row r="8">
          <cell r="B8">
            <v>43731</v>
          </cell>
        </row>
      </sheetData>
      <sheetData sheetId="1757">
        <row r="16">
          <cell r="G16">
            <v>0</v>
          </cell>
        </row>
      </sheetData>
      <sheetData sheetId="1758">
        <row r="16">
          <cell r="G16">
            <v>0</v>
          </cell>
        </row>
      </sheetData>
      <sheetData sheetId="1759">
        <row r="16">
          <cell r="G16">
            <v>0</v>
          </cell>
        </row>
      </sheetData>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ow r="16">
          <cell r="G16">
            <v>0</v>
          </cell>
        </row>
      </sheetData>
      <sheetData sheetId="1773">
        <row r="16">
          <cell r="G16">
            <v>0</v>
          </cell>
        </row>
      </sheetData>
      <sheetData sheetId="1774">
        <row r="16">
          <cell r="G16">
            <v>0</v>
          </cell>
        </row>
      </sheetData>
      <sheetData sheetId="1775">
        <row r="16">
          <cell r="G16">
            <v>0</v>
          </cell>
        </row>
      </sheetData>
      <sheetData sheetId="1776">
        <row r="16">
          <cell r="G16">
            <v>0</v>
          </cell>
        </row>
      </sheetData>
      <sheetData sheetId="1777">
        <row r="16">
          <cell r="G16">
            <v>0</v>
          </cell>
        </row>
      </sheetData>
      <sheetData sheetId="1778">
        <row r="8">
          <cell r="B8">
            <v>43731</v>
          </cell>
        </row>
      </sheetData>
      <sheetData sheetId="1779">
        <row r="8">
          <cell r="B8">
            <v>43731</v>
          </cell>
        </row>
      </sheetData>
      <sheetData sheetId="1780">
        <row r="16">
          <cell r="G16">
            <v>0</v>
          </cell>
        </row>
      </sheetData>
      <sheetData sheetId="1781">
        <row r="8">
          <cell r="B8">
            <v>43731</v>
          </cell>
        </row>
      </sheetData>
      <sheetData sheetId="1782">
        <row r="16">
          <cell r="G16">
            <v>0</v>
          </cell>
        </row>
      </sheetData>
      <sheetData sheetId="1783">
        <row r="8">
          <cell r="B8">
            <v>43731</v>
          </cell>
        </row>
      </sheetData>
      <sheetData sheetId="1784">
        <row r="8">
          <cell r="B8">
            <v>43731</v>
          </cell>
        </row>
      </sheetData>
      <sheetData sheetId="1785">
        <row r="16">
          <cell r="G16">
            <v>1</v>
          </cell>
        </row>
      </sheetData>
      <sheetData sheetId="1786">
        <row r="16">
          <cell r="G16">
            <v>0</v>
          </cell>
        </row>
      </sheetData>
      <sheetData sheetId="1787">
        <row r="8">
          <cell r="B8">
            <v>43731</v>
          </cell>
        </row>
      </sheetData>
      <sheetData sheetId="1788">
        <row r="16">
          <cell r="G16">
            <v>0</v>
          </cell>
        </row>
      </sheetData>
      <sheetData sheetId="1789">
        <row r="8">
          <cell r="B8">
            <v>43731</v>
          </cell>
        </row>
      </sheetData>
      <sheetData sheetId="1790">
        <row r="8">
          <cell r="B8">
            <v>43731</v>
          </cell>
        </row>
      </sheetData>
      <sheetData sheetId="1791">
        <row r="8">
          <cell r="B8">
            <v>43731</v>
          </cell>
        </row>
      </sheetData>
      <sheetData sheetId="1792">
        <row r="16">
          <cell r="G16">
            <v>0</v>
          </cell>
        </row>
      </sheetData>
      <sheetData sheetId="1793">
        <row r="8">
          <cell r="B8">
            <v>43731</v>
          </cell>
        </row>
      </sheetData>
      <sheetData sheetId="1794">
        <row r="16">
          <cell r="G16">
            <v>0</v>
          </cell>
        </row>
      </sheetData>
      <sheetData sheetId="1795">
        <row r="8">
          <cell r="B8">
            <v>43731</v>
          </cell>
        </row>
      </sheetData>
      <sheetData sheetId="1796">
        <row r="8">
          <cell r="B8">
            <v>43731</v>
          </cell>
        </row>
      </sheetData>
      <sheetData sheetId="1797">
        <row r="8">
          <cell r="B8">
            <v>43731</v>
          </cell>
        </row>
      </sheetData>
      <sheetData sheetId="1798">
        <row r="16">
          <cell r="G16">
            <v>0</v>
          </cell>
        </row>
      </sheetData>
      <sheetData sheetId="1799">
        <row r="8">
          <cell r="B8">
            <v>43731</v>
          </cell>
        </row>
      </sheetData>
      <sheetData sheetId="1800">
        <row r="8">
          <cell r="B8">
            <v>43731</v>
          </cell>
        </row>
      </sheetData>
      <sheetData sheetId="1801">
        <row r="16">
          <cell r="G16">
            <v>0</v>
          </cell>
        </row>
      </sheetData>
      <sheetData sheetId="1802">
        <row r="8">
          <cell r="B8">
            <v>43731</v>
          </cell>
        </row>
      </sheetData>
      <sheetData sheetId="1803">
        <row r="8">
          <cell r="B8">
            <v>43731</v>
          </cell>
        </row>
      </sheetData>
      <sheetData sheetId="1804">
        <row r="16">
          <cell r="G16">
            <v>0</v>
          </cell>
        </row>
      </sheetData>
      <sheetData sheetId="1805">
        <row r="16">
          <cell r="G16">
            <v>0</v>
          </cell>
        </row>
      </sheetData>
      <sheetData sheetId="1806">
        <row r="16">
          <cell r="G16">
            <v>0</v>
          </cell>
        </row>
      </sheetData>
      <sheetData sheetId="1807">
        <row r="16">
          <cell r="G16">
            <v>0</v>
          </cell>
        </row>
      </sheetData>
      <sheetData sheetId="1808">
        <row r="16">
          <cell r="G16">
            <v>0</v>
          </cell>
        </row>
      </sheetData>
      <sheetData sheetId="1809">
        <row r="8">
          <cell r="B8">
            <v>43731</v>
          </cell>
        </row>
      </sheetData>
      <sheetData sheetId="1810">
        <row r="8">
          <cell r="B8">
            <v>43731</v>
          </cell>
        </row>
      </sheetData>
      <sheetData sheetId="1811">
        <row r="16">
          <cell r="G16">
            <v>0</v>
          </cell>
        </row>
      </sheetData>
      <sheetData sheetId="1812">
        <row r="16">
          <cell r="G16">
            <v>0</v>
          </cell>
        </row>
      </sheetData>
      <sheetData sheetId="1813">
        <row r="16">
          <cell r="G16">
            <v>1</v>
          </cell>
        </row>
      </sheetData>
      <sheetData sheetId="1814">
        <row r="8">
          <cell r="B8">
            <v>43731</v>
          </cell>
        </row>
      </sheetData>
      <sheetData sheetId="1815">
        <row r="8">
          <cell r="B8">
            <v>43731</v>
          </cell>
        </row>
      </sheetData>
      <sheetData sheetId="1816">
        <row r="16">
          <cell r="G16">
            <v>0</v>
          </cell>
        </row>
      </sheetData>
      <sheetData sheetId="1817">
        <row r="16">
          <cell r="G16">
            <v>0</v>
          </cell>
        </row>
      </sheetData>
      <sheetData sheetId="1818">
        <row r="16">
          <cell r="G16">
            <v>0</v>
          </cell>
        </row>
      </sheetData>
      <sheetData sheetId="1819">
        <row r="16">
          <cell r="G16">
            <v>0</v>
          </cell>
        </row>
      </sheetData>
      <sheetData sheetId="1820">
        <row r="16">
          <cell r="G16">
            <v>0</v>
          </cell>
        </row>
      </sheetData>
      <sheetData sheetId="1821">
        <row r="16">
          <cell r="G16">
            <v>0</v>
          </cell>
        </row>
      </sheetData>
      <sheetData sheetId="1822">
        <row r="16">
          <cell r="G16">
            <v>0</v>
          </cell>
        </row>
      </sheetData>
      <sheetData sheetId="1823">
        <row r="16">
          <cell r="G16">
            <v>1</v>
          </cell>
        </row>
      </sheetData>
      <sheetData sheetId="1824">
        <row r="16">
          <cell r="G16">
            <v>0</v>
          </cell>
        </row>
      </sheetData>
      <sheetData sheetId="1825">
        <row r="16">
          <cell r="G16">
            <v>0</v>
          </cell>
        </row>
      </sheetData>
      <sheetData sheetId="1826">
        <row r="16">
          <cell r="G16">
            <v>0</v>
          </cell>
        </row>
      </sheetData>
      <sheetData sheetId="1827">
        <row r="8">
          <cell r="B8">
            <v>43731</v>
          </cell>
        </row>
      </sheetData>
      <sheetData sheetId="1828">
        <row r="16">
          <cell r="G16">
            <v>0</v>
          </cell>
        </row>
      </sheetData>
      <sheetData sheetId="1829">
        <row r="16">
          <cell r="G16">
            <v>1</v>
          </cell>
        </row>
      </sheetData>
      <sheetData sheetId="1830">
        <row r="16">
          <cell r="G16">
            <v>0</v>
          </cell>
        </row>
      </sheetData>
      <sheetData sheetId="1831">
        <row r="16">
          <cell r="G16">
            <v>0</v>
          </cell>
        </row>
      </sheetData>
      <sheetData sheetId="1832">
        <row r="16">
          <cell r="G16">
            <v>0</v>
          </cell>
        </row>
      </sheetData>
      <sheetData sheetId="1833">
        <row r="16">
          <cell r="G16">
            <v>0</v>
          </cell>
        </row>
      </sheetData>
      <sheetData sheetId="1834">
        <row r="16">
          <cell r="G16">
            <v>0</v>
          </cell>
        </row>
      </sheetData>
      <sheetData sheetId="1835">
        <row r="8">
          <cell r="B8">
            <v>43731</v>
          </cell>
        </row>
      </sheetData>
      <sheetData sheetId="1836">
        <row r="8">
          <cell r="B8">
            <v>43731</v>
          </cell>
        </row>
      </sheetData>
      <sheetData sheetId="1837">
        <row r="16">
          <cell r="G16">
            <v>0</v>
          </cell>
        </row>
      </sheetData>
      <sheetData sheetId="1838">
        <row r="16">
          <cell r="G16">
            <v>0</v>
          </cell>
        </row>
      </sheetData>
      <sheetData sheetId="1839">
        <row r="16">
          <cell r="G16">
            <v>0</v>
          </cell>
        </row>
      </sheetData>
      <sheetData sheetId="1840">
        <row r="8">
          <cell r="B8">
            <v>43731</v>
          </cell>
        </row>
      </sheetData>
      <sheetData sheetId="1841">
        <row r="8">
          <cell r="B8">
            <v>43731</v>
          </cell>
        </row>
      </sheetData>
      <sheetData sheetId="1842">
        <row r="16">
          <cell r="G16">
            <v>0</v>
          </cell>
        </row>
      </sheetData>
      <sheetData sheetId="1843">
        <row r="16">
          <cell r="G16">
            <v>132.10688000000002</v>
          </cell>
        </row>
      </sheetData>
      <sheetData sheetId="1844">
        <row r="16">
          <cell r="G16">
            <v>132.10688000000002</v>
          </cell>
        </row>
      </sheetData>
      <sheetData sheetId="1845">
        <row r="16">
          <cell r="G16">
            <v>0</v>
          </cell>
        </row>
      </sheetData>
      <sheetData sheetId="1846">
        <row r="16">
          <cell r="G16">
            <v>0</v>
          </cell>
        </row>
      </sheetData>
      <sheetData sheetId="1847">
        <row r="16">
          <cell r="G16">
            <v>0</v>
          </cell>
        </row>
      </sheetData>
      <sheetData sheetId="1848">
        <row r="16">
          <cell r="G16">
            <v>0</v>
          </cell>
        </row>
      </sheetData>
      <sheetData sheetId="1849">
        <row r="16">
          <cell r="G16">
            <v>132.10688000000002</v>
          </cell>
        </row>
      </sheetData>
      <sheetData sheetId="1850">
        <row r="16">
          <cell r="G16">
            <v>1</v>
          </cell>
        </row>
      </sheetData>
      <sheetData sheetId="1851">
        <row r="16">
          <cell r="G16">
            <v>0</v>
          </cell>
        </row>
      </sheetData>
      <sheetData sheetId="1852">
        <row r="16">
          <cell r="G16">
            <v>0</v>
          </cell>
        </row>
      </sheetData>
      <sheetData sheetId="1853">
        <row r="16">
          <cell r="G16">
            <v>0</v>
          </cell>
        </row>
      </sheetData>
      <sheetData sheetId="1854">
        <row r="16">
          <cell r="G16">
            <v>1</v>
          </cell>
        </row>
      </sheetData>
      <sheetData sheetId="1855">
        <row r="16">
          <cell r="G16">
            <v>0</v>
          </cell>
        </row>
      </sheetData>
      <sheetData sheetId="1856">
        <row r="16">
          <cell r="G16">
            <v>1</v>
          </cell>
        </row>
      </sheetData>
      <sheetData sheetId="1857">
        <row r="16">
          <cell r="G16">
            <v>0</v>
          </cell>
        </row>
      </sheetData>
      <sheetData sheetId="1858">
        <row r="8">
          <cell r="B8">
            <v>43731</v>
          </cell>
        </row>
      </sheetData>
      <sheetData sheetId="1859" refreshError="1"/>
      <sheetData sheetId="1860" refreshError="1"/>
      <sheetData sheetId="1861" refreshError="1"/>
      <sheetData sheetId="1862" refreshError="1"/>
      <sheetData sheetId="1863">
        <row r="8">
          <cell r="B8">
            <v>43731</v>
          </cell>
        </row>
      </sheetData>
      <sheetData sheetId="1864">
        <row r="16">
          <cell r="G16">
            <v>132.10688000000002</v>
          </cell>
        </row>
      </sheetData>
      <sheetData sheetId="1865">
        <row r="16">
          <cell r="G16">
            <v>132.10688000000002</v>
          </cell>
        </row>
      </sheetData>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ow r="16">
          <cell r="G16">
            <v>0</v>
          </cell>
        </row>
      </sheetData>
      <sheetData sheetId="1877">
        <row r="16">
          <cell r="G16">
            <v>0</v>
          </cell>
        </row>
      </sheetData>
      <sheetData sheetId="1878">
        <row r="16">
          <cell r="G16">
            <v>0</v>
          </cell>
        </row>
      </sheetData>
      <sheetData sheetId="1879">
        <row r="8">
          <cell r="B8">
            <v>43731</v>
          </cell>
        </row>
      </sheetData>
      <sheetData sheetId="1880">
        <row r="16">
          <cell r="G16">
            <v>0</v>
          </cell>
        </row>
      </sheetData>
      <sheetData sheetId="1881">
        <row r="16">
          <cell r="G16">
            <v>0</v>
          </cell>
        </row>
      </sheetData>
      <sheetData sheetId="1882">
        <row r="16">
          <cell r="G16">
            <v>0</v>
          </cell>
        </row>
      </sheetData>
      <sheetData sheetId="1883">
        <row r="16">
          <cell r="G16">
            <v>0</v>
          </cell>
        </row>
      </sheetData>
      <sheetData sheetId="1884">
        <row r="16">
          <cell r="G16">
            <v>0</v>
          </cell>
        </row>
      </sheetData>
      <sheetData sheetId="1885">
        <row r="16">
          <cell r="G16">
            <v>0</v>
          </cell>
        </row>
      </sheetData>
      <sheetData sheetId="1886">
        <row r="16">
          <cell r="G16">
            <v>0</v>
          </cell>
        </row>
      </sheetData>
      <sheetData sheetId="1887">
        <row r="16">
          <cell r="G16">
            <v>0</v>
          </cell>
        </row>
      </sheetData>
      <sheetData sheetId="1888">
        <row r="16">
          <cell r="G16">
            <v>0</v>
          </cell>
        </row>
      </sheetData>
      <sheetData sheetId="1889">
        <row r="16">
          <cell r="G16">
            <v>0</v>
          </cell>
        </row>
      </sheetData>
      <sheetData sheetId="1890">
        <row r="16">
          <cell r="G16">
            <v>0</v>
          </cell>
        </row>
      </sheetData>
      <sheetData sheetId="1891">
        <row r="16">
          <cell r="G16">
            <v>0</v>
          </cell>
        </row>
      </sheetData>
      <sheetData sheetId="1892">
        <row r="16">
          <cell r="G16">
            <v>0</v>
          </cell>
        </row>
      </sheetData>
      <sheetData sheetId="1893">
        <row r="16">
          <cell r="G16">
            <v>0</v>
          </cell>
        </row>
      </sheetData>
      <sheetData sheetId="1894">
        <row r="16">
          <cell r="G16">
            <v>0</v>
          </cell>
        </row>
      </sheetData>
      <sheetData sheetId="1895">
        <row r="16">
          <cell r="G16">
            <v>0</v>
          </cell>
        </row>
      </sheetData>
      <sheetData sheetId="1896">
        <row r="16">
          <cell r="G16">
            <v>0</v>
          </cell>
        </row>
      </sheetData>
      <sheetData sheetId="1897">
        <row r="16">
          <cell r="G16">
            <v>0</v>
          </cell>
        </row>
      </sheetData>
      <sheetData sheetId="1898">
        <row r="16">
          <cell r="G16">
            <v>0</v>
          </cell>
        </row>
      </sheetData>
      <sheetData sheetId="1899">
        <row r="16">
          <cell r="G16">
            <v>0</v>
          </cell>
        </row>
      </sheetData>
      <sheetData sheetId="1900">
        <row r="16">
          <cell r="G16">
            <v>0</v>
          </cell>
        </row>
      </sheetData>
      <sheetData sheetId="1901">
        <row r="16">
          <cell r="G16">
            <v>0</v>
          </cell>
        </row>
      </sheetData>
      <sheetData sheetId="1902">
        <row r="8">
          <cell r="B8">
            <v>43731</v>
          </cell>
        </row>
      </sheetData>
      <sheetData sheetId="1903">
        <row r="8">
          <cell r="B8">
            <v>43731</v>
          </cell>
        </row>
      </sheetData>
      <sheetData sheetId="1904">
        <row r="16">
          <cell r="G16">
            <v>0</v>
          </cell>
        </row>
      </sheetData>
      <sheetData sheetId="1905">
        <row r="16">
          <cell r="G16">
            <v>0</v>
          </cell>
        </row>
      </sheetData>
      <sheetData sheetId="1906">
        <row r="16">
          <cell r="G16">
            <v>0</v>
          </cell>
        </row>
      </sheetData>
      <sheetData sheetId="1907">
        <row r="16">
          <cell r="G16">
            <v>0</v>
          </cell>
        </row>
      </sheetData>
      <sheetData sheetId="1908">
        <row r="16">
          <cell r="G16">
            <v>0</v>
          </cell>
        </row>
      </sheetData>
      <sheetData sheetId="1909">
        <row r="16">
          <cell r="G16">
            <v>0</v>
          </cell>
        </row>
      </sheetData>
      <sheetData sheetId="1910">
        <row r="16">
          <cell r="G16">
            <v>0</v>
          </cell>
        </row>
      </sheetData>
      <sheetData sheetId="1911">
        <row r="16">
          <cell r="G16">
            <v>0</v>
          </cell>
        </row>
      </sheetData>
      <sheetData sheetId="1912">
        <row r="16">
          <cell r="G16">
            <v>0</v>
          </cell>
        </row>
      </sheetData>
      <sheetData sheetId="1913">
        <row r="16">
          <cell r="G16">
            <v>0</v>
          </cell>
        </row>
      </sheetData>
      <sheetData sheetId="1914">
        <row r="16">
          <cell r="G16">
            <v>1</v>
          </cell>
        </row>
      </sheetData>
      <sheetData sheetId="1915">
        <row r="16">
          <cell r="G16">
            <v>0</v>
          </cell>
        </row>
      </sheetData>
      <sheetData sheetId="1916">
        <row r="16">
          <cell r="G16">
            <v>0</v>
          </cell>
        </row>
      </sheetData>
      <sheetData sheetId="1917">
        <row r="16">
          <cell r="G16">
            <v>0</v>
          </cell>
        </row>
      </sheetData>
      <sheetData sheetId="1918">
        <row r="16">
          <cell r="G16">
            <v>0</v>
          </cell>
        </row>
      </sheetData>
      <sheetData sheetId="1919">
        <row r="16">
          <cell r="G16">
            <v>0</v>
          </cell>
        </row>
      </sheetData>
      <sheetData sheetId="1920">
        <row r="16">
          <cell r="G16">
            <v>0</v>
          </cell>
        </row>
      </sheetData>
      <sheetData sheetId="1921">
        <row r="16">
          <cell r="G16">
            <v>0</v>
          </cell>
        </row>
      </sheetData>
      <sheetData sheetId="1922">
        <row r="16">
          <cell r="G16">
            <v>0</v>
          </cell>
        </row>
      </sheetData>
      <sheetData sheetId="1923">
        <row r="16">
          <cell r="G16">
            <v>0</v>
          </cell>
        </row>
      </sheetData>
      <sheetData sheetId="1924">
        <row r="16">
          <cell r="G16">
            <v>0</v>
          </cell>
        </row>
      </sheetData>
      <sheetData sheetId="1925">
        <row r="16">
          <cell r="G16">
            <v>0</v>
          </cell>
        </row>
      </sheetData>
      <sheetData sheetId="1926">
        <row r="16">
          <cell r="G16">
            <v>0</v>
          </cell>
        </row>
      </sheetData>
      <sheetData sheetId="1927" refreshError="1"/>
      <sheetData sheetId="1928" refreshError="1"/>
      <sheetData sheetId="1929" refreshError="1"/>
      <sheetData sheetId="1930" refreshError="1"/>
      <sheetData sheetId="1931" refreshError="1"/>
      <sheetData sheetId="1932" refreshError="1"/>
      <sheetData sheetId="1933">
        <row r="16">
          <cell r="G16">
            <v>0</v>
          </cell>
        </row>
      </sheetData>
      <sheetData sheetId="1934">
        <row r="16">
          <cell r="G16">
            <v>0</v>
          </cell>
        </row>
      </sheetData>
      <sheetData sheetId="1935">
        <row r="16">
          <cell r="G16">
            <v>0</v>
          </cell>
        </row>
      </sheetData>
      <sheetData sheetId="1936">
        <row r="16">
          <cell r="G16">
            <v>0</v>
          </cell>
        </row>
      </sheetData>
      <sheetData sheetId="1937">
        <row r="16">
          <cell r="G16">
            <v>0</v>
          </cell>
        </row>
      </sheetData>
      <sheetData sheetId="1938">
        <row r="16">
          <cell r="G16">
            <v>0</v>
          </cell>
        </row>
      </sheetData>
      <sheetData sheetId="1939">
        <row r="16">
          <cell r="G16">
            <v>0</v>
          </cell>
        </row>
      </sheetData>
      <sheetData sheetId="1940">
        <row r="16">
          <cell r="G16">
            <v>0</v>
          </cell>
        </row>
      </sheetData>
      <sheetData sheetId="1941">
        <row r="16">
          <cell r="G16">
            <v>0</v>
          </cell>
        </row>
      </sheetData>
      <sheetData sheetId="1942">
        <row r="16">
          <cell r="G16">
            <v>0</v>
          </cell>
        </row>
      </sheetData>
      <sheetData sheetId="1943">
        <row r="16">
          <cell r="G16">
            <v>0</v>
          </cell>
        </row>
      </sheetData>
      <sheetData sheetId="1944">
        <row r="16">
          <cell r="G16">
            <v>0</v>
          </cell>
        </row>
      </sheetData>
      <sheetData sheetId="1945">
        <row r="16">
          <cell r="G16">
            <v>0</v>
          </cell>
        </row>
      </sheetData>
      <sheetData sheetId="1946">
        <row r="16">
          <cell r="G16">
            <v>0</v>
          </cell>
        </row>
      </sheetData>
      <sheetData sheetId="1947">
        <row r="16">
          <cell r="G16">
            <v>0</v>
          </cell>
        </row>
      </sheetData>
      <sheetData sheetId="1948">
        <row r="16">
          <cell r="G16">
            <v>0</v>
          </cell>
        </row>
      </sheetData>
      <sheetData sheetId="1949">
        <row r="16">
          <cell r="G16">
            <v>0</v>
          </cell>
        </row>
      </sheetData>
      <sheetData sheetId="1950">
        <row r="16">
          <cell r="G16">
            <v>0</v>
          </cell>
        </row>
      </sheetData>
      <sheetData sheetId="1951">
        <row r="16">
          <cell r="G16">
            <v>0</v>
          </cell>
        </row>
      </sheetData>
      <sheetData sheetId="1952">
        <row r="16">
          <cell r="G16">
            <v>0</v>
          </cell>
        </row>
      </sheetData>
      <sheetData sheetId="1953">
        <row r="16">
          <cell r="G16">
            <v>0</v>
          </cell>
        </row>
      </sheetData>
      <sheetData sheetId="1954">
        <row r="16">
          <cell r="G16">
            <v>0</v>
          </cell>
        </row>
      </sheetData>
      <sheetData sheetId="1955">
        <row r="16">
          <cell r="G16">
            <v>0</v>
          </cell>
        </row>
      </sheetData>
      <sheetData sheetId="1956">
        <row r="16">
          <cell r="G16">
            <v>0</v>
          </cell>
        </row>
      </sheetData>
      <sheetData sheetId="1957">
        <row r="16">
          <cell r="G16">
            <v>0</v>
          </cell>
        </row>
      </sheetData>
      <sheetData sheetId="1958">
        <row r="16">
          <cell r="G16">
            <v>0</v>
          </cell>
        </row>
      </sheetData>
      <sheetData sheetId="1959">
        <row r="16">
          <cell r="G16">
            <v>0</v>
          </cell>
        </row>
      </sheetData>
      <sheetData sheetId="1960">
        <row r="16">
          <cell r="G16">
            <v>0</v>
          </cell>
        </row>
      </sheetData>
      <sheetData sheetId="1961">
        <row r="16">
          <cell r="G16">
            <v>0</v>
          </cell>
        </row>
      </sheetData>
      <sheetData sheetId="1962">
        <row r="16">
          <cell r="G16">
            <v>0</v>
          </cell>
        </row>
      </sheetData>
      <sheetData sheetId="1963">
        <row r="16">
          <cell r="G16">
            <v>0</v>
          </cell>
        </row>
      </sheetData>
      <sheetData sheetId="1964">
        <row r="16">
          <cell r="G16">
            <v>0</v>
          </cell>
        </row>
      </sheetData>
      <sheetData sheetId="1965">
        <row r="16">
          <cell r="G16">
            <v>0</v>
          </cell>
        </row>
      </sheetData>
      <sheetData sheetId="1966">
        <row r="16">
          <cell r="G16">
            <v>0</v>
          </cell>
        </row>
      </sheetData>
      <sheetData sheetId="1967">
        <row r="16">
          <cell r="G16">
            <v>0</v>
          </cell>
        </row>
      </sheetData>
      <sheetData sheetId="1968">
        <row r="16">
          <cell r="G16">
            <v>0</v>
          </cell>
        </row>
      </sheetData>
      <sheetData sheetId="1969">
        <row r="16">
          <cell r="G16">
            <v>0</v>
          </cell>
        </row>
      </sheetData>
      <sheetData sheetId="1970">
        <row r="16">
          <cell r="G16">
            <v>0</v>
          </cell>
        </row>
      </sheetData>
      <sheetData sheetId="1971">
        <row r="16">
          <cell r="G16">
            <v>0</v>
          </cell>
        </row>
      </sheetData>
      <sheetData sheetId="1972">
        <row r="16">
          <cell r="G16">
            <v>0</v>
          </cell>
        </row>
      </sheetData>
      <sheetData sheetId="1973">
        <row r="16">
          <cell r="G16">
            <v>0</v>
          </cell>
        </row>
      </sheetData>
      <sheetData sheetId="1974">
        <row r="16">
          <cell r="G16">
            <v>0</v>
          </cell>
        </row>
      </sheetData>
      <sheetData sheetId="1975">
        <row r="16">
          <cell r="G16">
            <v>0</v>
          </cell>
        </row>
      </sheetData>
      <sheetData sheetId="1976">
        <row r="16">
          <cell r="G16">
            <v>0</v>
          </cell>
        </row>
      </sheetData>
      <sheetData sheetId="1977">
        <row r="16">
          <cell r="G16">
            <v>0</v>
          </cell>
        </row>
      </sheetData>
      <sheetData sheetId="1978">
        <row r="16">
          <cell r="G16">
            <v>0</v>
          </cell>
        </row>
      </sheetData>
      <sheetData sheetId="1979">
        <row r="16">
          <cell r="G16">
            <v>0</v>
          </cell>
        </row>
      </sheetData>
      <sheetData sheetId="1980">
        <row r="16">
          <cell r="G16">
            <v>0</v>
          </cell>
        </row>
      </sheetData>
      <sheetData sheetId="1981">
        <row r="16">
          <cell r="G16">
            <v>0</v>
          </cell>
        </row>
      </sheetData>
      <sheetData sheetId="1982">
        <row r="16">
          <cell r="G16">
            <v>0</v>
          </cell>
        </row>
      </sheetData>
      <sheetData sheetId="1983">
        <row r="16">
          <cell r="G16">
            <v>0</v>
          </cell>
        </row>
      </sheetData>
      <sheetData sheetId="1984">
        <row r="16">
          <cell r="G16">
            <v>0</v>
          </cell>
        </row>
      </sheetData>
      <sheetData sheetId="1985">
        <row r="16">
          <cell r="G16">
            <v>0</v>
          </cell>
        </row>
      </sheetData>
      <sheetData sheetId="1986">
        <row r="16">
          <cell r="G16">
            <v>0</v>
          </cell>
        </row>
      </sheetData>
      <sheetData sheetId="1987">
        <row r="16">
          <cell r="G16">
            <v>0</v>
          </cell>
        </row>
      </sheetData>
      <sheetData sheetId="1988">
        <row r="16">
          <cell r="G16">
            <v>0</v>
          </cell>
        </row>
      </sheetData>
      <sheetData sheetId="1989">
        <row r="16">
          <cell r="G16">
            <v>0</v>
          </cell>
        </row>
      </sheetData>
      <sheetData sheetId="1990">
        <row r="16">
          <cell r="G16">
            <v>0</v>
          </cell>
        </row>
      </sheetData>
      <sheetData sheetId="1991">
        <row r="16">
          <cell r="G16">
            <v>0</v>
          </cell>
        </row>
      </sheetData>
      <sheetData sheetId="1992">
        <row r="16">
          <cell r="G16">
            <v>132.10688000000002</v>
          </cell>
        </row>
      </sheetData>
      <sheetData sheetId="1993">
        <row r="16">
          <cell r="G16">
            <v>0</v>
          </cell>
        </row>
      </sheetData>
      <sheetData sheetId="1994">
        <row r="16">
          <cell r="G16">
            <v>0</v>
          </cell>
        </row>
      </sheetData>
      <sheetData sheetId="1995">
        <row r="16">
          <cell r="G16">
            <v>0</v>
          </cell>
        </row>
      </sheetData>
      <sheetData sheetId="1996">
        <row r="16">
          <cell r="G16">
            <v>0</v>
          </cell>
        </row>
      </sheetData>
      <sheetData sheetId="1997">
        <row r="16">
          <cell r="G16">
            <v>0</v>
          </cell>
        </row>
      </sheetData>
      <sheetData sheetId="1998">
        <row r="16">
          <cell r="G16">
            <v>0</v>
          </cell>
        </row>
      </sheetData>
      <sheetData sheetId="1999">
        <row r="16">
          <cell r="G16">
            <v>0</v>
          </cell>
        </row>
      </sheetData>
      <sheetData sheetId="2000">
        <row r="16">
          <cell r="G16">
            <v>0</v>
          </cell>
        </row>
      </sheetData>
      <sheetData sheetId="2001">
        <row r="16">
          <cell r="G16">
            <v>0</v>
          </cell>
        </row>
      </sheetData>
      <sheetData sheetId="2002">
        <row r="16">
          <cell r="G16">
            <v>0</v>
          </cell>
        </row>
      </sheetData>
      <sheetData sheetId="2003">
        <row r="16">
          <cell r="G16">
            <v>0</v>
          </cell>
        </row>
      </sheetData>
      <sheetData sheetId="2004">
        <row r="16">
          <cell r="G16">
            <v>0</v>
          </cell>
        </row>
      </sheetData>
      <sheetData sheetId="2005">
        <row r="16">
          <cell r="G16">
            <v>0</v>
          </cell>
        </row>
      </sheetData>
      <sheetData sheetId="2006">
        <row r="16">
          <cell r="G16">
            <v>0</v>
          </cell>
        </row>
      </sheetData>
      <sheetData sheetId="2007">
        <row r="16">
          <cell r="G16">
            <v>0</v>
          </cell>
        </row>
      </sheetData>
      <sheetData sheetId="2008">
        <row r="16">
          <cell r="G16">
            <v>0</v>
          </cell>
        </row>
      </sheetData>
      <sheetData sheetId="2009">
        <row r="16">
          <cell r="G16">
            <v>0</v>
          </cell>
        </row>
      </sheetData>
      <sheetData sheetId="2010">
        <row r="16">
          <cell r="G16">
            <v>0</v>
          </cell>
        </row>
      </sheetData>
      <sheetData sheetId="2011">
        <row r="16">
          <cell r="G16">
            <v>0</v>
          </cell>
        </row>
      </sheetData>
      <sheetData sheetId="2012">
        <row r="16">
          <cell r="G16">
            <v>0</v>
          </cell>
        </row>
      </sheetData>
      <sheetData sheetId="2013">
        <row r="16">
          <cell r="G16">
            <v>0</v>
          </cell>
        </row>
      </sheetData>
      <sheetData sheetId="2014">
        <row r="16">
          <cell r="G16">
            <v>0</v>
          </cell>
        </row>
      </sheetData>
      <sheetData sheetId="2015">
        <row r="16">
          <cell r="G16">
            <v>0</v>
          </cell>
        </row>
      </sheetData>
      <sheetData sheetId="2016">
        <row r="16">
          <cell r="G16">
            <v>0</v>
          </cell>
        </row>
      </sheetData>
      <sheetData sheetId="2017">
        <row r="16">
          <cell r="G16">
            <v>0</v>
          </cell>
        </row>
      </sheetData>
      <sheetData sheetId="2018">
        <row r="16">
          <cell r="G16">
            <v>0</v>
          </cell>
        </row>
      </sheetData>
      <sheetData sheetId="2019">
        <row r="16">
          <cell r="G16">
            <v>0</v>
          </cell>
        </row>
      </sheetData>
      <sheetData sheetId="2020">
        <row r="16">
          <cell r="G16">
            <v>0</v>
          </cell>
        </row>
      </sheetData>
      <sheetData sheetId="2021">
        <row r="16">
          <cell r="G16">
            <v>0</v>
          </cell>
        </row>
      </sheetData>
      <sheetData sheetId="2022">
        <row r="16">
          <cell r="G16">
            <v>0</v>
          </cell>
        </row>
      </sheetData>
      <sheetData sheetId="2023">
        <row r="16">
          <cell r="G16">
            <v>0</v>
          </cell>
        </row>
      </sheetData>
      <sheetData sheetId="2024">
        <row r="16">
          <cell r="G16">
            <v>0</v>
          </cell>
        </row>
      </sheetData>
      <sheetData sheetId="2025">
        <row r="16">
          <cell r="G16">
            <v>0</v>
          </cell>
        </row>
      </sheetData>
      <sheetData sheetId="2026">
        <row r="16">
          <cell r="G16">
            <v>0</v>
          </cell>
        </row>
      </sheetData>
      <sheetData sheetId="2027">
        <row r="16">
          <cell r="G16">
            <v>0</v>
          </cell>
        </row>
      </sheetData>
      <sheetData sheetId="2028">
        <row r="16">
          <cell r="G16">
            <v>0</v>
          </cell>
        </row>
      </sheetData>
      <sheetData sheetId="2029">
        <row r="16">
          <cell r="G16">
            <v>0</v>
          </cell>
        </row>
      </sheetData>
      <sheetData sheetId="2030">
        <row r="16">
          <cell r="G16">
            <v>0</v>
          </cell>
        </row>
      </sheetData>
      <sheetData sheetId="2031">
        <row r="16">
          <cell r="G16">
            <v>0</v>
          </cell>
        </row>
      </sheetData>
      <sheetData sheetId="2032">
        <row r="16">
          <cell r="G16">
            <v>0</v>
          </cell>
        </row>
      </sheetData>
      <sheetData sheetId="2033">
        <row r="16">
          <cell r="G16">
            <v>0</v>
          </cell>
        </row>
      </sheetData>
      <sheetData sheetId="2034">
        <row r="16">
          <cell r="G16">
            <v>0</v>
          </cell>
        </row>
      </sheetData>
      <sheetData sheetId="2035">
        <row r="16">
          <cell r="G16">
            <v>0</v>
          </cell>
        </row>
      </sheetData>
      <sheetData sheetId="2036">
        <row r="16">
          <cell r="G16">
            <v>0</v>
          </cell>
        </row>
      </sheetData>
      <sheetData sheetId="2037">
        <row r="16">
          <cell r="G16">
            <v>0</v>
          </cell>
        </row>
      </sheetData>
      <sheetData sheetId="2038">
        <row r="16">
          <cell r="G16">
            <v>0</v>
          </cell>
        </row>
      </sheetData>
      <sheetData sheetId="2039">
        <row r="16">
          <cell r="G16">
            <v>0</v>
          </cell>
        </row>
      </sheetData>
      <sheetData sheetId="2040">
        <row r="16">
          <cell r="G16">
            <v>0</v>
          </cell>
        </row>
      </sheetData>
      <sheetData sheetId="2041">
        <row r="16">
          <cell r="G16">
            <v>0</v>
          </cell>
        </row>
      </sheetData>
      <sheetData sheetId="2042"/>
      <sheetData sheetId="2043"/>
      <sheetData sheetId="2044">
        <row r="16">
          <cell r="G16">
            <v>0</v>
          </cell>
        </row>
      </sheetData>
      <sheetData sheetId="2045">
        <row r="16">
          <cell r="G16">
            <v>0</v>
          </cell>
        </row>
      </sheetData>
      <sheetData sheetId="2046">
        <row r="16">
          <cell r="G16">
            <v>0</v>
          </cell>
        </row>
      </sheetData>
      <sheetData sheetId="2047">
        <row r="16">
          <cell r="G16">
            <v>0</v>
          </cell>
        </row>
      </sheetData>
      <sheetData sheetId="2048">
        <row r="16">
          <cell r="G16">
            <v>0</v>
          </cell>
        </row>
      </sheetData>
      <sheetData sheetId="2049">
        <row r="16">
          <cell r="G16">
            <v>0</v>
          </cell>
        </row>
      </sheetData>
      <sheetData sheetId="2050">
        <row r="16">
          <cell r="G16">
            <v>0</v>
          </cell>
        </row>
      </sheetData>
      <sheetData sheetId="2051">
        <row r="16">
          <cell r="G16">
            <v>0</v>
          </cell>
        </row>
      </sheetData>
      <sheetData sheetId="2052">
        <row r="16">
          <cell r="G16">
            <v>0</v>
          </cell>
        </row>
      </sheetData>
      <sheetData sheetId="2053">
        <row r="16">
          <cell r="G16">
            <v>0</v>
          </cell>
        </row>
      </sheetData>
      <sheetData sheetId="2054">
        <row r="16">
          <cell r="G16">
            <v>0</v>
          </cell>
        </row>
      </sheetData>
      <sheetData sheetId="2055">
        <row r="16">
          <cell r="G16">
            <v>0</v>
          </cell>
        </row>
      </sheetData>
      <sheetData sheetId="2056">
        <row r="16">
          <cell r="G16">
            <v>0</v>
          </cell>
        </row>
      </sheetData>
      <sheetData sheetId="2057">
        <row r="16">
          <cell r="G16">
            <v>0</v>
          </cell>
        </row>
      </sheetData>
      <sheetData sheetId="2058">
        <row r="16">
          <cell r="G16">
            <v>0</v>
          </cell>
        </row>
      </sheetData>
      <sheetData sheetId="2059">
        <row r="16">
          <cell r="G16">
            <v>0</v>
          </cell>
        </row>
      </sheetData>
      <sheetData sheetId="2060">
        <row r="16">
          <cell r="G16">
            <v>0</v>
          </cell>
        </row>
      </sheetData>
      <sheetData sheetId="2061">
        <row r="16">
          <cell r="G16">
            <v>0</v>
          </cell>
        </row>
      </sheetData>
      <sheetData sheetId="2062">
        <row r="16">
          <cell r="G16">
            <v>0</v>
          </cell>
        </row>
      </sheetData>
      <sheetData sheetId="2063">
        <row r="16">
          <cell r="G16">
            <v>0</v>
          </cell>
        </row>
      </sheetData>
      <sheetData sheetId="2064"/>
      <sheetData sheetId="2065">
        <row r="16">
          <cell r="G16">
            <v>0</v>
          </cell>
        </row>
      </sheetData>
      <sheetData sheetId="2066">
        <row r="16">
          <cell r="G16">
            <v>0</v>
          </cell>
        </row>
      </sheetData>
      <sheetData sheetId="2067">
        <row r="16">
          <cell r="G16">
            <v>0</v>
          </cell>
        </row>
      </sheetData>
      <sheetData sheetId="2068">
        <row r="16">
          <cell r="G16">
            <v>0</v>
          </cell>
        </row>
      </sheetData>
      <sheetData sheetId="2069">
        <row r="16">
          <cell r="G16">
            <v>0</v>
          </cell>
        </row>
      </sheetData>
      <sheetData sheetId="2070">
        <row r="16">
          <cell r="G16">
            <v>0</v>
          </cell>
        </row>
      </sheetData>
      <sheetData sheetId="2071" refreshError="1"/>
      <sheetData sheetId="2072" refreshError="1"/>
      <sheetData sheetId="2073">
        <row r="16">
          <cell r="G16">
            <v>0</v>
          </cell>
        </row>
      </sheetData>
      <sheetData sheetId="2074">
        <row r="16">
          <cell r="G16">
            <v>0</v>
          </cell>
        </row>
      </sheetData>
      <sheetData sheetId="2075">
        <row r="16">
          <cell r="G16">
            <v>0</v>
          </cell>
        </row>
      </sheetData>
      <sheetData sheetId="2076">
        <row r="16">
          <cell r="G16">
            <v>0</v>
          </cell>
        </row>
      </sheetData>
      <sheetData sheetId="2077">
        <row r="16">
          <cell r="G16">
            <v>0</v>
          </cell>
        </row>
      </sheetData>
      <sheetData sheetId="2078">
        <row r="16">
          <cell r="G16">
            <v>0</v>
          </cell>
        </row>
      </sheetData>
      <sheetData sheetId="2079">
        <row r="16">
          <cell r="G16">
            <v>0</v>
          </cell>
        </row>
      </sheetData>
      <sheetData sheetId="2080">
        <row r="8">
          <cell r="B8">
            <v>43731</v>
          </cell>
        </row>
      </sheetData>
      <sheetData sheetId="2081">
        <row r="8">
          <cell r="B8">
            <v>43731</v>
          </cell>
        </row>
      </sheetData>
      <sheetData sheetId="2082">
        <row r="16">
          <cell r="G16">
            <v>0</v>
          </cell>
        </row>
      </sheetData>
      <sheetData sheetId="2083">
        <row r="16">
          <cell r="G16">
            <v>0</v>
          </cell>
        </row>
      </sheetData>
      <sheetData sheetId="2084">
        <row r="8">
          <cell r="B8">
            <v>43731</v>
          </cell>
        </row>
      </sheetData>
      <sheetData sheetId="2085">
        <row r="8">
          <cell r="B8">
            <v>43731</v>
          </cell>
        </row>
      </sheetData>
      <sheetData sheetId="2086">
        <row r="8">
          <cell r="B8">
            <v>43731</v>
          </cell>
        </row>
      </sheetData>
      <sheetData sheetId="2087">
        <row r="16">
          <cell r="G16">
            <v>1</v>
          </cell>
        </row>
      </sheetData>
      <sheetData sheetId="2088">
        <row r="8">
          <cell r="B8">
            <v>43731</v>
          </cell>
        </row>
      </sheetData>
      <sheetData sheetId="2089">
        <row r="8">
          <cell r="B8">
            <v>43731</v>
          </cell>
        </row>
      </sheetData>
      <sheetData sheetId="2090"/>
      <sheetData sheetId="2091"/>
      <sheetData sheetId="2092">
        <row r="16">
          <cell r="G16">
            <v>132.10688000000002</v>
          </cell>
        </row>
      </sheetData>
      <sheetData sheetId="2093">
        <row r="16">
          <cell r="G16">
            <v>132.10688000000002</v>
          </cell>
        </row>
      </sheetData>
      <sheetData sheetId="2094"/>
      <sheetData sheetId="2095">
        <row r="16">
          <cell r="G16">
            <v>132.10688000000002</v>
          </cell>
        </row>
      </sheetData>
      <sheetData sheetId="2096">
        <row r="16">
          <cell r="G16">
            <v>0</v>
          </cell>
        </row>
      </sheetData>
      <sheetData sheetId="2097">
        <row r="16">
          <cell r="G16">
            <v>132.10688000000002</v>
          </cell>
        </row>
      </sheetData>
      <sheetData sheetId="2098">
        <row r="16">
          <cell r="G16">
            <v>0</v>
          </cell>
        </row>
      </sheetData>
      <sheetData sheetId="2099">
        <row r="16">
          <cell r="G16">
            <v>0</v>
          </cell>
        </row>
      </sheetData>
      <sheetData sheetId="2100">
        <row r="16">
          <cell r="G16">
            <v>132.10688000000002</v>
          </cell>
        </row>
      </sheetData>
      <sheetData sheetId="2101">
        <row r="16">
          <cell r="G16">
            <v>0</v>
          </cell>
        </row>
      </sheetData>
      <sheetData sheetId="2102">
        <row r="16">
          <cell r="G16">
            <v>0</v>
          </cell>
        </row>
      </sheetData>
      <sheetData sheetId="2103">
        <row r="16">
          <cell r="G16">
            <v>132.10688000000002</v>
          </cell>
        </row>
      </sheetData>
      <sheetData sheetId="2104"/>
      <sheetData sheetId="2105" refreshError="1"/>
      <sheetData sheetId="2106">
        <row r="16">
          <cell r="G16">
            <v>0</v>
          </cell>
        </row>
      </sheetData>
      <sheetData sheetId="2107">
        <row r="176">
          <cell r="GG176">
            <v>16000</v>
          </cell>
        </row>
      </sheetData>
      <sheetData sheetId="2108">
        <row r="16">
          <cell r="G16">
            <v>0</v>
          </cell>
        </row>
      </sheetData>
      <sheetData sheetId="2109">
        <row r="16">
          <cell r="G16">
            <v>0</v>
          </cell>
        </row>
      </sheetData>
      <sheetData sheetId="2110">
        <row r="16">
          <cell r="G16">
            <v>0</v>
          </cell>
        </row>
      </sheetData>
      <sheetData sheetId="2111">
        <row r="16">
          <cell r="G16">
            <v>0</v>
          </cell>
        </row>
      </sheetData>
      <sheetData sheetId="2112">
        <row r="16">
          <cell r="G16">
            <v>0</v>
          </cell>
        </row>
      </sheetData>
      <sheetData sheetId="2113">
        <row r="16">
          <cell r="G16">
            <v>0</v>
          </cell>
        </row>
      </sheetData>
      <sheetData sheetId="2114">
        <row r="16">
          <cell r="G16">
            <v>0</v>
          </cell>
        </row>
      </sheetData>
      <sheetData sheetId="2115">
        <row r="16">
          <cell r="G16">
            <v>0</v>
          </cell>
        </row>
      </sheetData>
      <sheetData sheetId="2116">
        <row r="16">
          <cell r="G16">
            <v>0</v>
          </cell>
        </row>
      </sheetData>
      <sheetData sheetId="2117">
        <row r="16">
          <cell r="G16">
            <v>0</v>
          </cell>
        </row>
      </sheetData>
      <sheetData sheetId="2118">
        <row r="16">
          <cell r="G16">
            <v>0</v>
          </cell>
        </row>
      </sheetData>
      <sheetData sheetId="2119">
        <row r="16">
          <cell r="G16">
            <v>0</v>
          </cell>
        </row>
      </sheetData>
      <sheetData sheetId="2120">
        <row r="8">
          <cell r="B8">
            <v>43731</v>
          </cell>
        </row>
      </sheetData>
      <sheetData sheetId="2121">
        <row r="8">
          <cell r="B8">
            <v>43731</v>
          </cell>
        </row>
      </sheetData>
      <sheetData sheetId="2122">
        <row r="16">
          <cell r="G16">
            <v>0</v>
          </cell>
        </row>
      </sheetData>
      <sheetData sheetId="2123">
        <row r="16">
          <cell r="G16">
            <v>0</v>
          </cell>
        </row>
      </sheetData>
      <sheetData sheetId="2124">
        <row r="16">
          <cell r="G16">
            <v>0</v>
          </cell>
        </row>
      </sheetData>
      <sheetData sheetId="2125">
        <row r="8">
          <cell r="B8">
            <v>43731</v>
          </cell>
        </row>
      </sheetData>
      <sheetData sheetId="2126">
        <row r="8">
          <cell r="B8">
            <v>43731</v>
          </cell>
        </row>
      </sheetData>
      <sheetData sheetId="2127">
        <row r="16">
          <cell r="G16">
            <v>1</v>
          </cell>
        </row>
      </sheetData>
      <sheetData sheetId="2128">
        <row r="16">
          <cell r="G16">
            <v>0</v>
          </cell>
        </row>
      </sheetData>
      <sheetData sheetId="2129">
        <row r="16">
          <cell r="G16">
            <v>0</v>
          </cell>
        </row>
      </sheetData>
      <sheetData sheetId="2130">
        <row r="16">
          <cell r="G16">
            <v>0</v>
          </cell>
        </row>
      </sheetData>
      <sheetData sheetId="2131">
        <row r="16">
          <cell r="G16">
            <v>0</v>
          </cell>
        </row>
      </sheetData>
      <sheetData sheetId="2132">
        <row r="16">
          <cell r="G16">
            <v>0</v>
          </cell>
        </row>
      </sheetData>
      <sheetData sheetId="2133">
        <row r="16">
          <cell r="G16">
            <v>0</v>
          </cell>
        </row>
      </sheetData>
      <sheetData sheetId="2134">
        <row r="16">
          <cell r="G16">
            <v>0</v>
          </cell>
        </row>
      </sheetData>
      <sheetData sheetId="2135"/>
      <sheetData sheetId="2136"/>
      <sheetData sheetId="2137"/>
      <sheetData sheetId="2138"/>
      <sheetData sheetId="2139">
        <row r="16">
          <cell r="G16">
            <v>0</v>
          </cell>
        </row>
      </sheetData>
      <sheetData sheetId="2140"/>
      <sheetData sheetId="2141">
        <row r="16">
          <cell r="G16">
            <v>0</v>
          </cell>
        </row>
      </sheetData>
      <sheetData sheetId="2142">
        <row r="16">
          <cell r="G16">
            <v>0</v>
          </cell>
        </row>
      </sheetData>
      <sheetData sheetId="2143">
        <row r="16">
          <cell r="G16">
            <v>0</v>
          </cell>
        </row>
      </sheetData>
      <sheetData sheetId="2144">
        <row r="16">
          <cell r="G16">
            <v>0</v>
          </cell>
        </row>
      </sheetData>
      <sheetData sheetId="2145">
        <row r="16">
          <cell r="G16">
            <v>0</v>
          </cell>
        </row>
      </sheetData>
      <sheetData sheetId="2146"/>
      <sheetData sheetId="2147"/>
      <sheetData sheetId="2148"/>
      <sheetData sheetId="2149"/>
      <sheetData sheetId="2150"/>
      <sheetData sheetId="2151">
        <row r="16">
          <cell r="G16">
            <v>132.10688000000002</v>
          </cell>
        </row>
      </sheetData>
      <sheetData sheetId="2152">
        <row r="16">
          <cell r="G16">
            <v>132.10688000000002</v>
          </cell>
        </row>
      </sheetData>
      <sheetData sheetId="2153">
        <row r="16">
          <cell r="G16">
            <v>132.10688000000002</v>
          </cell>
        </row>
      </sheetData>
      <sheetData sheetId="2154">
        <row r="16">
          <cell r="G16">
            <v>132.10688000000002</v>
          </cell>
        </row>
      </sheetData>
      <sheetData sheetId="2155">
        <row r="16">
          <cell r="G16">
            <v>132.10688000000002</v>
          </cell>
        </row>
      </sheetData>
      <sheetData sheetId="2156">
        <row r="16">
          <cell r="G16">
            <v>132.10688000000002</v>
          </cell>
        </row>
      </sheetData>
      <sheetData sheetId="2157">
        <row r="16">
          <cell r="G16">
            <v>0</v>
          </cell>
        </row>
      </sheetData>
      <sheetData sheetId="2158">
        <row r="16">
          <cell r="G16">
            <v>0</v>
          </cell>
        </row>
      </sheetData>
      <sheetData sheetId="2159">
        <row r="16">
          <cell r="G16">
            <v>0</v>
          </cell>
        </row>
      </sheetData>
      <sheetData sheetId="2160">
        <row r="16">
          <cell r="G16">
            <v>0</v>
          </cell>
        </row>
      </sheetData>
      <sheetData sheetId="2161">
        <row r="16">
          <cell r="G16">
            <v>132.10688000000002</v>
          </cell>
        </row>
      </sheetData>
      <sheetData sheetId="2162">
        <row r="16">
          <cell r="G16">
            <v>132.10688000000002</v>
          </cell>
        </row>
      </sheetData>
      <sheetData sheetId="2163">
        <row r="16">
          <cell r="G16">
            <v>0</v>
          </cell>
        </row>
      </sheetData>
      <sheetData sheetId="2164">
        <row r="16">
          <cell r="G16">
            <v>0</v>
          </cell>
        </row>
      </sheetData>
      <sheetData sheetId="2165">
        <row r="16">
          <cell r="G16">
            <v>0</v>
          </cell>
        </row>
      </sheetData>
      <sheetData sheetId="2166">
        <row r="16">
          <cell r="G16">
            <v>0</v>
          </cell>
        </row>
      </sheetData>
      <sheetData sheetId="2167">
        <row r="16">
          <cell r="G16">
            <v>0</v>
          </cell>
        </row>
      </sheetData>
      <sheetData sheetId="2168">
        <row r="16">
          <cell r="G16">
            <v>0</v>
          </cell>
        </row>
      </sheetData>
      <sheetData sheetId="2169">
        <row r="16">
          <cell r="G16">
            <v>0</v>
          </cell>
        </row>
      </sheetData>
      <sheetData sheetId="2170">
        <row r="16">
          <cell r="G16">
            <v>132.10688000000002</v>
          </cell>
        </row>
      </sheetData>
      <sheetData sheetId="2171">
        <row r="16">
          <cell r="G16">
            <v>132.10688000000002</v>
          </cell>
        </row>
      </sheetData>
      <sheetData sheetId="2172">
        <row r="16">
          <cell r="G16">
            <v>0</v>
          </cell>
        </row>
      </sheetData>
      <sheetData sheetId="2173">
        <row r="16">
          <cell r="G16">
            <v>1</v>
          </cell>
        </row>
      </sheetData>
      <sheetData sheetId="2174">
        <row r="16">
          <cell r="G16">
            <v>0</v>
          </cell>
        </row>
      </sheetData>
      <sheetData sheetId="2175">
        <row r="16">
          <cell r="G16">
            <v>132.10688000000002</v>
          </cell>
        </row>
      </sheetData>
      <sheetData sheetId="2176">
        <row r="16">
          <cell r="G16">
            <v>132.10688000000002</v>
          </cell>
        </row>
      </sheetData>
      <sheetData sheetId="2177">
        <row r="16">
          <cell r="G16">
            <v>0</v>
          </cell>
        </row>
      </sheetData>
      <sheetData sheetId="2178">
        <row r="16">
          <cell r="G16">
            <v>0</v>
          </cell>
        </row>
      </sheetData>
      <sheetData sheetId="2179">
        <row r="16">
          <cell r="G16">
            <v>0</v>
          </cell>
        </row>
      </sheetData>
      <sheetData sheetId="2180">
        <row r="16">
          <cell r="G16">
            <v>0</v>
          </cell>
        </row>
      </sheetData>
      <sheetData sheetId="2181">
        <row r="16">
          <cell r="G16">
            <v>0</v>
          </cell>
        </row>
      </sheetData>
      <sheetData sheetId="2182">
        <row r="16">
          <cell r="G16">
            <v>0</v>
          </cell>
        </row>
      </sheetData>
      <sheetData sheetId="2183">
        <row r="16">
          <cell r="G16">
            <v>0</v>
          </cell>
        </row>
      </sheetData>
      <sheetData sheetId="2184">
        <row r="16">
          <cell r="G16">
            <v>0</v>
          </cell>
        </row>
      </sheetData>
      <sheetData sheetId="2185"/>
      <sheetData sheetId="2186"/>
      <sheetData sheetId="2187"/>
      <sheetData sheetId="2188">
        <row r="16">
          <cell r="G16">
            <v>132.10688000000002</v>
          </cell>
        </row>
      </sheetData>
      <sheetData sheetId="2189">
        <row r="16">
          <cell r="G16">
            <v>132.10688000000002</v>
          </cell>
        </row>
      </sheetData>
      <sheetData sheetId="2190">
        <row r="16">
          <cell r="G16">
            <v>132.10688000000002</v>
          </cell>
        </row>
      </sheetData>
      <sheetData sheetId="2191">
        <row r="16">
          <cell r="G16">
            <v>132.10688000000002</v>
          </cell>
        </row>
      </sheetData>
      <sheetData sheetId="2192">
        <row r="16">
          <cell r="G16">
            <v>132.10688000000002</v>
          </cell>
        </row>
      </sheetData>
      <sheetData sheetId="2193">
        <row r="16">
          <cell r="G16">
            <v>132.10688000000002</v>
          </cell>
        </row>
      </sheetData>
      <sheetData sheetId="2194">
        <row r="16">
          <cell r="G16">
            <v>132.10688000000002</v>
          </cell>
        </row>
      </sheetData>
      <sheetData sheetId="2195">
        <row r="16">
          <cell r="G16">
            <v>0</v>
          </cell>
        </row>
      </sheetData>
      <sheetData sheetId="2196">
        <row r="16">
          <cell r="G16">
            <v>132.10688000000002</v>
          </cell>
        </row>
      </sheetData>
      <sheetData sheetId="2197">
        <row r="16">
          <cell r="G16">
            <v>132.10688000000002</v>
          </cell>
        </row>
      </sheetData>
      <sheetData sheetId="2198">
        <row r="16">
          <cell r="G16">
            <v>132.10688000000002</v>
          </cell>
        </row>
      </sheetData>
      <sheetData sheetId="2199">
        <row r="16">
          <cell r="G16">
            <v>132.10688000000002</v>
          </cell>
        </row>
      </sheetData>
      <sheetData sheetId="2200">
        <row r="16">
          <cell r="G16">
            <v>132.10688000000002</v>
          </cell>
        </row>
      </sheetData>
      <sheetData sheetId="2201">
        <row r="16">
          <cell r="G16">
            <v>132.10688000000002</v>
          </cell>
        </row>
      </sheetData>
      <sheetData sheetId="2202">
        <row r="16">
          <cell r="G16">
            <v>0</v>
          </cell>
        </row>
      </sheetData>
      <sheetData sheetId="2203">
        <row r="16">
          <cell r="G16">
            <v>132.10688000000002</v>
          </cell>
        </row>
      </sheetData>
      <sheetData sheetId="2204">
        <row r="16">
          <cell r="G16">
            <v>0</v>
          </cell>
        </row>
      </sheetData>
      <sheetData sheetId="2205">
        <row r="16">
          <cell r="G16">
            <v>0</v>
          </cell>
        </row>
      </sheetData>
      <sheetData sheetId="2206">
        <row r="16">
          <cell r="G16">
            <v>0</v>
          </cell>
        </row>
      </sheetData>
      <sheetData sheetId="2207">
        <row r="16">
          <cell r="G16">
            <v>0</v>
          </cell>
        </row>
      </sheetData>
      <sheetData sheetId="2208">
        <row r="16">
          <cell r="G16">
            <v>0</v>
          </cell>
        </row>
      </sheetData>
      <sheetData sheetId="2209">
        <row r="16">
          <cell r="G16">
            <v>1</v>
          </cell>
        </row>
      </sheetData>
      <sheetData sheetId="2210"/>
      <sheetData sheetId="2211"/>
      <sheetData sheetId="2212">
        <row r="16">
          <cell r="G16">
            <v>0</v>
          </cell>
        </row>
      </sheetData>
      <sheetData sheetId="2213">
        <row r="16">
          <cell r="G16">
            <v>1</v>
          </cell>
        </row>
      </sheetData>
      <sheetData sheetId="2214"/>
      <sheetData sheetId="2215"/>
      <sheetData sheetId="2216"/>
      <sheetData sheetId="2217">
        <row r="16">
          <cell r="G16">
            <v>0</v>
          </cell>
        </row>
      </sheetData>
      <sheetData sheetId="2218"/>
      <sheetData sheetId="2219">
        <row r="16">
          <cell r="G16">
            <v>0</v>
          </cell>
        </row>
      </sheetData>
      <sheetData sheetId="2220">
        <row r="16">
          <cell r="G16">
            <v>0</v>
          </cell>
        </row>
      </sheetData>
      <sheetData sheetId="2221">
        <row r="16">
          <cell r="G16">
            <v>0</v>
          </cell>
        </row>
      </sheetData>
      <sheetData sheetId="2222">
        <row r="16">
          <cell r="G16">
            <v>0</v>
          </cell>
        </row>
      </sheetData>
      <sheetData sheetId="2223">
        <row r="16">
          <cell r="G16">
            <v>0</v>
          </cell>
        </row>
      </sheetData>
      <sheetData sheetId="2224">
        <row r="16">
          <cell r="G16">
            <v>0</v>
          </cell>
        </row>
      </sheetData>
      <sheetData sheetId="2225">
        <row r="16">
          <cell r="G16">
            <v>0</v>
          </cell>
        </row>
      </sheetData>
      <sheetData sheetId="2226"/>
      <sheetData sheetId="2227"/>
      <sheetData sheetId="2228"/>
      <sheetData sheetId="2229">
        <row r="16">
          <cell r="G16">
            <v>0</v>
          </cell>
        </row>
      </sheetData>
      <sheetData sheetId="2230" refreshError="1"/>
      <sheetData sheetId="2231" refreshError="1"/>
      <sheetData sheetId="2232" refreshError="1"/>
      <sheetData sheetId="2233" refreshError="1"/>
      <sheetData sheetId="2234"/>
      <sheetData sheetId="2235" refreshError="1"/>
      <sheetData sheetId="2236" refreshError="1"/>
      <sheetData sheetId="2237" refreshError="1"/>
      <sheetData sheetId="2238">
        <row r="16">
          <cell r="G16">
            <v>0</v>
          </cell>
        </row>
      </sheetData>
      <sheetData sheetId="2239"/>
      <sheetData sheetId="2240" refreshError="1"/>
      <sheetData sheetId="2241" refreshError="1"/>
      <sheetData sheetId="2242" refreshError="1"/>
      <sheetData sheetId="2243" refreshError="1"/>
      <sheetData sheetId="2244" refreshError="1"/>
      <sheetData sheetId="2245"/>
      <sheetData sheetId="2246"/>
      <sheetData sheetId="2247" refreshError="1"/>
      <sheetData sheetId="2248" refreshError="1"/>
      <sheetData sheetId="2249">
        <row r="8">
          <cell r="B8">
            <v>43731</v>
          </cell>
        </row>
      </sheetData>
      <sheetData sheetId="2250">
        <row r="8">
          <cell r="B8">
            <v>43731</v>
          </cell>
        </row>
      </sheetData>
      <sheetData sheetId="2251">
        <row r="8">
          <cell r="B8">
            <v>43731</v>
          </cell>
        </row>
      </sheetData>
      <sheetData sheetId="2252"/>
      <sheetData sheetId="2253">
        <row r="8">
          <cell r="B8">
            <v>43731</v>
          </cell>
        </row>
      </sheetData>
      <sheetData sheetId="2254">
        <row r="16">
          <cell r="G16">
            <v>0</v>
          </cell>
        </row>
      </sheetData>
      <sheetData sheetId="2255">
        <row r="16">
          <cell r="G16">
            <v>0</v>
          </cell>
        </row>
      </sheetData>
      <sheetData sheetId="2256">
        <row r="16">
          <cell r="G16">
            <v>0</v>
          </cell>
        </row>
      </sheetData>
      <sheetData sheetId="2257">
        <row r="16">
          <cell r="G16">
            <v>0</v>
          </cell>
        </row>
      </sheetData>
      <sheetData sheetId="2258">
        <row r="16">
          <cell r="G16">
            <v>0</v>
          </cell>
        </row>
      </sheetData>
      <sheetData sheetId="2259">
        <row r="16">
          <cell r="G16">
            <v>0</v>
          </cell>
        </row>
      </sheetData>
      <sheetData sheetId="2260">
        <row r="8">
          <cell r="B8">
            <v>43731</v>
          </cell>
        </row>
      </sheetData>
      <sheetData sheetId="2261">
        <row r="16">
          <cell r="G16">
            <v>0</v>
          </cell>
        </row>
      </sheetData>
      <sheetData sheetId="2262">
        <row r="8">
          <cell r="B8">
            <v>43731</v>
          </cell>
        </row>
      </sheetData>
      <sheetData sheetId="2263">
        <row r="16">
          <cell r="G16">
            <v>0</v>
          </cell>
        </row>
      </sheetData>
      <sheetData sheetId="2264">
        <row r="16">
          <cell r="G16">
            <v>0</v>
          </cell>
        </row>
      </sheetData>
      <sheetData sheetId="2265">
        <row r="16">
          <cell r="G16">
            <v>0</v>
          </cell>
        </row>
      </sheetData>
      <sheetData sheetId="2266">
        <row r="16">
          <cell r="G16">
            <v>0</v>
          </cell>
        </row>
      </sheetData>
      <sheetData sheetId="2267">
        <row r="16">
          <cell r="G16">
            <v>0</v>
          </cell>
        </row>
      </sheetData>
      <sheetData sheetId="2268">
        <row r="16">
          <cell r="G16">
            <v>0</v>
          </cell>
        </row>
      </sheetData>
      <sheetData sheetId="2269">
        <row r="8">
          <cell r="B8">
            <v>43731</v>
          </cell>
        </row>
      </sheetData>
      <sheetData sheetId="2270"/>
      <sheetData sheetId="2271"/>
      <sheetData sheetId="2272">
        <row r="16">
          <cell r="G16">
            <v>0</v>
          </cell>
        </row>
      </sheetData>
      <sheetData sheetId="2273">
        <row r="16">
          <cell r="G16">
            <v>0</v>
          </cell>
        </row>
      </sheetData>
      <sheetData sheetId="2274">
        <row r="16">
          <cell r="G16">
            <v>0</v>
          </cell>
        </row>
      </sheetData>
      <sheetData sheetId="2275">
        <row r="16">
          <cell r="G16">
            <v>0</v>
          </cell>
        </row>
      </sheetData>
      <sheetData sheetId="2276"/>
      <sheetData sheetId="2277">
        <row r="16">
          <cell r="G16">
            <v>0</v>
          </cell>
        </row>
      </sheetData>
      <sheetData sheetId="2278">
        <row r="16">
          <cell r="G16">
            <v>0</v>
          </cell>
        </row>
      </sheetData>
      <sheetData sheetId="2279"/>
      <sheetData sheetId="2280"/>
      <sheetData sheetId="2281"/>
      <sheetData sheetId="2282"/>
      <sheetData sheetId="2283">
        <row r="176">
          <cell r="GG176">
            <v>16000</v>
          </cell>
        </row>
      </sheetData>
      <sheetData sheetId="2284">
        <row r="176">
          <cell r="GG176">
            <v>16000</v>
          </cell>
        </row>
      </sheetData>
      <sheetData sheetId="2285" refreshError="1"/>
      <sheetData sheetId="2286" refreshError="1"/>
      <sheetData sheetId="2287" refreshError="1"/>
      <sheetData sheetId="2288" refreshError="1"/>
      <sheetData sheetId="2289" refreshError="1"/>
      <sheetData sheetId="2290" refreshError="1"/>
      <sheetData sheetId="2291"/>
      <sheetData sheetId="2292"/>
      <sheetData sheetId="2293"/>
      <sheetData sheetId="2294" refreshError="1"/>
      <sheetData sheetId="2295" refreshError="1"/>
      <sheetData sheetId="2296" refreshError="1"/>
      <sheetData sheetId="2297" refreshError="1"/>
      <sheetData sheetId="2298">
        <row r="16">
          <cell r="G16">
            <v>0</v>
          </cell>
        </row>
      </sheetData>
      <sheetData sheetId="2299">
        <row r="16">
          <cell r="G16">
            <v>0</v>
          </cell>
        </row>
      </sheetData>
      <sheetData sheetId="2300">
        <row r="16">
          <cell r="G16">
            <v>0</v>
          </cell>
        </row>
      </sheetData>
      <sheetData sheetId="2301">
        <row r="16">
          <cell r="G16">
            <v>0</v>
          </cell>
        </row>
      </sheetData>
      <sheetData sheetId="2302" refreshError="1"/>
      <sheetData sheetId="2303">
        <row r="16">
          <cell r="G16">
            <v>0</v>
          </cell>
        </row>
      </sheetData>
      <sheetData sheetId="2304">
        <row r="16">
          <cell r="G16">
            <v>1</v>
          </cell>
        </row>
      </sheetData>
      <sheetData sheetId="2305" refreshError="1"/>
      <sheetData sheetId="2306">
        <row r="16">
          <cell r="G16">
            <v>0</v>
          </cell>
        </row>
      </sheetData>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ow r="16">
          <cell r="G16">
            <v>0</v>
          </cell>
        </row>
      </sheetData>
      <sheetData sheetId="2337">
        <row r="16">
          <cell r="G16">
            <v>0</v>
          </cell>
        </row>
      </sheetData>
      <sheetData sheetId="2338">
        <row r="16">
          <cell r="G16">
            <v>0</v>
          </cell>
        </row>
      </sheetData>
      <sheetData sheetId="2339">
        <row r="16">
          <cell r="G16">
            <v>0</v>
          </cell>
        </row>
      </sheetData>
      <sheetData sheetId="2340">
        <row r="16">
          <cell r="G16">
            <v>0</v>
          </cell>
        </row>
      </sheetData>
      <sheetData sheetId="2341">
        <row r="16">
          <cell r="G16">
            <v>0</v>
          </cell>
        </row>
      </sheetData>
      <sheetData sheetId="2342">
        <row r="16">
          <cell r="G16">
            <v>0</v>
          </cell>
        </row>
      </sheetData>
      <sheetData sheetId="2343">
        <row r="16">
          <cell r="G16">
            <v>0</v>
          </cell>
        </row>
      </sheetData>
      <sheetData sheetId="2344">
        <row r="16">
          <cell r="G16">
            <v>0</v>
          </cell>
        </row>
      </sheetData>
      <sheetData sheetId="2345">
        <row r="16">
          <cell r="G16">
            <v>132.10688000000002</v>
          </cell>
        </row>
      </sheetData>
      <sheetData sheetId="2346">
        <row r="16">
          <cell r="G16">
            <v>0</v>
          </cell>
        </row>
      </sheetData>
      <sheetData sheetId="2347">
        <row r="16">
          <cell r="G16">
            <v>0</v>
          </cell>
        </row>
      </sheetData>
      <sheetData sheetId="2348">
        <row r="16">
          <cell r="G16">
            <v>132.10688000000002</v>
          </cell>
        </row>
      </sheetData>
      <sheetData sheetId="2349"/>
      <sheetData sheetId="2350"/>
      <sheetData sheetId="2351"/>
      <sheetData sheetId="2352"/>
      <sheetData sheetId="2353"/>
      <sheetData sheetId="2354"/>
      <sheetData sheetId="2355">
        <row r="16">
          <cell r="G16">
            <v>0</v>
          </cell>
        </row>
      </sheetData>
      <sheetData sheetId="2356">
        <row r="16">
          <cell r="G16">
            <v>0</v>
          </cell>
        </row>
      </sheetData>
      <sheetData sheetId="2357">
        <row r="16">
          <cell r="G16">
            <v>0</v>
          </cell>
        </row>
      </sheetData>
      <sheetData sheetId="2358"/>
      <sheetData sheetId="2359">
        <row r="16">
          <cell r="G16">
            <v>0</v>
          </cell>
        </row>
      </sheetData>
      <sheetData sheetId="2360"/>
      <sheetData sheetId="2361">
        <row r="16">
          <cell r="G16">
            <v>0</v>
          </cell>
        </row>
      </sheetData>
      <sheetData sheetId="2362">
        <row r="16">
          <cell r="G16">
            <v>0</v>
          </cell>
        </row>
      </sheetData>
      <sheetData sheetId="2363"/>
      <sheetData sheetId="2364"/>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ow r="16">
          <cell r="G16">
            <v>0</v>
          </cell>
        </row>
      </sheetData>
      <sheetData sheetId="2488">
        <row r="16">
          <cell r="G16">
            <v>0</v>
          </cell>
        </row>
      </sheetData>
      <sheetData sheetId="2489">
        <row r="16">
          <cell r="G16">
            <v>0</v>
          </cell>
        </row>
      </sheetData>
      <sheetData sheetId="2490">
        <row r="16">
          <cell r="G16">
            <v>0</v>
          </cell>
        </row>
      </sheetData>
      <sheetData sheetId="2491">
        <row r="16">
          <cell r="G16">
            <v>0</v>
          </cell>
        </row>
      </sheetData>
      <sheetData sheetId="2492">
        <row r="16">
          <cell r="G16">
            <v>0</v>
          </cell>
        </row>
      </sheetData>
      <sheetData sheetId="2493">
        <row r="16">
          <cell r="G16">
            <v>0</v>
          </cell>
        </row>
      </sheetData>
      <sheetData sheetId="2494">
        <row r="16">
          <cell r="G16">
            <v>0</v>
          </cell>
        </row>
      </sheetData>
      <sheetData sheetId="2495">
        <row r="16">
          <cell r="G16">
            <v>0</v>
          </cell>
        </row>
      </sheetData>
      <sheetData sheetId="2496">
        <row r="16">
          <cell r="G16">
            <v>132.10688000000002</v>
          </cell>
        </row>
      </sheetData>
      <sheetData sheetId="2497">
        <row r="16">
          <cell r="G16">
            <v>132.10688000000002</v>
          </cell>
        </row>
      </sheetData>
      <sheetData sheetId="2498">
        <row r="16">
          <cell r="G16">
            <v>132.10688000000002</v>
          </cell>
        </row>
      </sheetData>
      <sheetData sheetId="2499">
        <row r="16">
          <cell r="G16">
            <v>0</v>
          </cell>
        </row>
      </sheetData>
      <sheetData sheetId="2500">
        <row r="16">
          <cell r="G16">
            <v>0</v>
          </cell>
        </row>
      </sheetData>
      <sheetData sheetId="2501">
        <row r="16">
          <cell r="G16">
            <v>0</v>
          </cell>
        </row>
      </sheetData>
      <sheetData sheetId="2502">
        <row r="16">
          <cell r="G16">
            <v>0</v>
          </cell>
        </row>
      </sheetData>
      <sheetData sheetId="2503">
        <row r="16">
          <cell r="G16">
            <v>0</v>
          </cell>
        </row>
      </sheetData>
      <sheetData sheetId="2504">
        <row r="16">
          <cell r="G16">
            <v>0</v>
          </cell>
        </row>
      </sheetData>
      <sheetData sheetId="2505">
        <row r="16">
          <cell r="G16">
            <v>0</v>
          </cell>
        </row>
      </sheetData>
      <sheetData sheetId="2506">
        <row r="16">
          <cell r="G16">
            <v>0</v>
          </cell>
        </row>
      </sheetData>
      <sheetData sheetId="2507">
        <row r="16">
          <cell r="G16">
            <v>0</v>
          </cell>
        </row>
      </sheetData>
      <sheetData sheetId="2508">
        <row r="16">
          <cell r="G16">
            <v>0</v>
          </cell>
        </row>
      </sheetData>
      <sheetData sheetId="2509">
        <row r="16">
          <cell r="G16">
            <v>0</v>
          </cell>
        </row>
      </sheetData>
      <sheetData sheetId="2510">
        <row r="16">
          <cell r="G16">
            <v>0</v>
          </cell>
        </row>
      </sheetData>
      <sheetData sheetId="2511">
        <row r="16">
          <cell r="G16">
            <v>132.10688000000002</v>
          </cell>
        </row>
      </sheetData>
      <sheetData sheetId="2512">
        <row r="16">
          <cell r="G16">
            <v>132.10688000000002</v>
          </cell>
        </row>
      </sheetData>
      <sheetData sheetId="2513">
        <row r="16">
          <cell r="G16">
            <v>132.10688000000002</v>
          </cell>
        </row>
      </sheetData>
      <sheetData sheetId="2514"/>
      <sheetData sheetId="2515">
        <row r="16">
          <cell r="G16">
            <v>132.10688000000002</v>
          </cell>
        </row>
      </sheetData>
      <sheetData sheetId="2516">
        <row r="16">
          <cell r="G16">
            <v>0</v>
          </cell>
        </row>
      </sheetData>
      <sheetData sheetId="2517">
        <row r="16">
          <cell r="G16">
            <v>0</v>
          </cell>
        </row>
      </sheetData>
      <sheetData sheetId="2518">
        <row r="16">
          <cell r="G16">
            <v>0</v>
          </cell>
        </row>
      </sheetData>
      <sheetData sheetId="2519">
        <row r="16">
          <cell r="G16">
            <v>0</v>
          </cell>
        </row>
      </sheetData>
      <sheetData sheetId="2520">
        <row r="16">
          <cell r="G16">
            <v>0</v>
          </cell>
        </row>
      </sheetData>
      <sheetData sheetId="2521">
        <row r="16">
          <cell r="G16">
            <v>0</v>
          </cell>
        </row>
      </sheetData>
      <sheetData sheetId="2522">
        <row r="16">
          <cell r="G16">
            <v>0</v>
          </cell>
        </row>
      </sheetData>
      <sheetData sheetId="2523">
        <row r="16">
          <cell r="G16">
            <v>0</v>
          </cell>
        </row>
      </sheetData>
      <sheetData sheetId="2524">
        <row r="16">
          <cell r="G16">
            <v>132.10688000000002</v>
          </cell>
        </row>
      </sheetData>
      <sheetData sheetId="2525">
        <row r="16">
          <cell r="G16">
            <v>0</v>
          </cell>
        </row>
      </sheetData>
      <sheetData sheetId="2526">
        <row r="16">
          <cell r="G16">
            <v>0</v>
          </cell>
        </row>
      </sheetData>
      <sheetData sheetId="2527">
        <row r="16">
          <cell r="G16">
            <v>132.10688000000002</v>
          </cell>
        </row>
      </sheetData>
      <sheetData sheetId="2528">
        <row r="16">
          <cell r="G16">
            <v>132.10688000000002</v>
          </cell>
        </row>
      </sheetData>
      <sheetData sheetId="2529">
        <row r="16">
          <cell r="G16">
            <v>132.10688000000002</v>
          </cell>
        </row>
      </sheetData>
      <sheetData sheetId="2530">
        <row r="16">
          <cell r="G16">
            <v>132.10688000000002</v>
          </cell>
        </row>
      </sheetData>
      <sheetData sheetId="2531">
        <row r="16">
          <cell r="G16">
            <v>132.10688000000002</v>
          </cell>
        </row>
      </sheetData>
      <sheetData sheetId="2532">
        <row r="16">
          <cell r="G16">
            <v>132.10688000000002</v>
          </cell>
        </row>
      </sheetData>
      <sheetData sheetId="2533">
        <row r="16">
          <cell r="G16">
            <v>132.10688000000002</v>
          </cell>
        </row>
      </sheetData>
      <sheetData sheetId="2534">
        <row r="16">
          <cell r="G16">
            <v>0</v>
          </cell>
        </row>
      </sheetData>
      <sheetData sheetId="2535">
        <row r="16">
          <cell r="G16">
            <v>132.10688000000002</v>
          </cell>
        </row>
      </sheetData>
      <sheetData sheetId="2536">
        <row r="16">
          <cell r="G16">
            <v>0</v>
          </cell>
        </row>
      </sheetData>
      <sheetData sheetId="2537">
        <row r="16">
          <cell r="G16">
            <v>0</v>
          </cell>
        </row>
      </sheetData>
      <sheetData sheetId="2538">
        <row r="16">
          <cell r="G16">
            <v>0</v>
          </cell>
        </row>
      </sheetData>
      <sheetData sheetId="2539">
        <row r="16">
          <cell r="G16">
            <v>0</v>
          </cell>
        </row>
      </sheetData>
      <sheetData sheetId="2540">
        <row r="16">
          <cell r="G16">
            <v>0</v>
          </cell>
        </row>
      </sheetData>
      <sheetData sheetId="2541">
        <row r="16">
          <cell r="G16">
            <v>132.10688000000002</v>
          </cell>
        </row>
      </sheetData>
      <sheetData sheetId="2542">
        <row r="16">
          <cell r="G16">
            <v>0</v>
          </cell>
        </row>
      </sheetData>
      <sheetData sheetId="2543">
        <row r="16">
          <cell r="G16">
            <v>0</v>
          </cell>
        </row>
      </sheetData>
      <sheetData sheetId="2544">
        <row r="16">
          <cell r="G16">
            <v>0</v>
          </cell>
        </row>
      </sheetData>
      <sheetData sheetId="2545">
        <row r="16">
          <cell r="G16">
            <v>0</v>
          </cell>
        </row>
      </sheetData>
      <sheetData sheetId="2546">
        <row r="16">
          <cell r="G16">
            <v>132.10688000000002</v>
          </cell>
        </row>
      </sheetData>
      <sheetData sheetId="2547"/>
      <sheetData sheetId="2548">
        <row r="16">
          <cell r="G16">
            <v>132.10688000000002</v>
          </cell>
        </row>
      </sheetData>
      <sheetData sheetId="2549"/>
      <sheetData sheetId="2550"/>
      <sheetData sheetId="2551"/>
      <sheetData sheetId="2552">
        <row r="16">
          <cell r="G16">
            <v>0</v>
          </cell>
        </row>
      </sheetData>
      <sheetData sheetId="2553">
        <row r="16">
          <cell r="G16">
            <v>0</v>
          </cell>
        </row>
      </sheetData>
      <sheetData sheetId="2554">
        <row r="16">
          <cell r="G16">
            <v>0</v>
          </cell>
        </row>
      </sheetData>
      <sheetData sheetId="2555">
        <row r="16">
          <cell r="G16">
            <v>0</v>
          </cell>
        </row>
      </sheetData>
      <sheetData sheetId="2556">
        <row r="16">
          <cell r="G16">
            <v>0</v>
          </cell>
        </row>
      </sheetData>
      <sheetData sheetId="2557">
        <row r="16">
          <cell r="G16">
            <v>0</v>
          </cell>
        </row>
      </sheetData>
      <sheetData sheetId="2558">
        <row r="16">
          <cell r="G16">
            <v>0</v>
          </cell>
        </row>
      </sheetData>
      <sheetData sheetId="2559">
        <row r="16">
          <cell r="G16">
            <v>0</v>
          </cell>
        </row>
      </sheetData>
      <sheetData sheetId="2560">
        <row r="16">
          <cell r="G16">
            <v>0</v>
          </cell>
        </row>
      </sheetData>
      <sheetData sheetId="2561">
        <row r="16">
          <cell r="G16">
            <v>132.10688000000002</v>
          </cell>
        </row>
      </sheetData>
      <sheetData sheetId="2562">
        <row r="16">
          <cell r="G16">
            <v>0</v>
          </cell>
        </row>
      </sheetData>
      <sheetData sheetId="2563">
        <row r="16">
          <cell r="G16">
            <v>0</v>
          </cell>
        </row>
      </sheetData>
      <sheetData sheetId="2564">
        <row r="16">
          <cell r="G16">
            <v>132.10688000000002</v>
          </cell>
        </row>
      </sheetData>
      <sheetData sheetId="2565">
        <row r="16">
          <cell r="G16">
            <v>132.10688000000002</v>
          </cell>
        </row>
      </sheetData>
      <sheetData sheetId="2566">
        <row r="16">
          <cell r="G16">
            <v>132.10688000000002</v>
          </cell>
        </row>
      </sheetData>
      <sheetData sheetId="2567">
        <row r="16">
          <cell r="G16">
            <v>0</v>
          </cell>
        </row>
      </sheetData>
      <sheetData sheetId="2568">
        <row r="16">
          <cell r="G16">
            <v>132.10688000000002</v>
          </cell>
        </row>
      </sheetData>
      <sheetData sheetId="2569">
        <row r="16">
          <cell r="G16">
            <v>0</v>
          </cell>
        </row>
      </sheetData>
      <sheetData sheetId="2570">
        <row r="16">
          <cell r="G16">
            <v>0</v>
          </cell>
        </row>
      </sheetData>
      <sheetData sheetId="2571">
        <row r="16">
          <cell r="G16">
            <v>0</v>
          </cell>
        </row>
      </sheetData>
      <sheetData sheetId="2572">
        <row r="16">
          <cell r="G16">
            <v>0</v>
          </cell>
        </row>
      </sheetData>
      <sheetData sheetId="2573">
        <row r="16">
          <cell r="G16">
            <v>0</v>
          </cell>
        </row>
      </sheetData>
      <sheetData sheetId="2574">
        <row r="16">
          <cell r="G16">
            <v>0</v>
          </cell>
        </row>
      </sheetData>
      <sheetData sheetId="2575">
        <row r="16">
          <cell r="G16">
            <v>0</v>
          </cell>
        </row>
      </sheetData>
      <sheetData sheetId="2576">
        <row r="16">
          <cell r="G16">
            <v>0</v>
          </cell>
        </row>
      </sheetData>
      <sheetData sheetId="2577">
        <row r="16">
          <cell r="G16">
            <v>0</v>
          </cell>
        </row>
      </sheetData>
      <sheetData sheetId="2578">
        <row r="16">
          <cell r="G16">
            <v>0</v>
          </cell>
        </row>
      </sheetData>
      <sheetData sheetId="2579">
        <row r="16">
          <cell r="G16">
            <v>132.10688000000002</v>
          </cell>
        </row>
      </sheetData>
      <sheetData sheetId="2580">
        <row r="16">
          <cell r="G16">
            <v>0</v>
          </cell>
        </row>
      </sheetData>
      <sheetData sheetId="2581">
        <row r="16">
          <cell r="G16">
            <v>0</v>
          </cell>
        </row>
      </sheetData>
      <sheetData sheetId="2582">
        <row r="16">
          <cell r="G16">
            <v>132.10688000000002</v>
          </cell>
        </row>
      </sheetData>
      <sheetData sheetId="2583">
        <row r="16">
          <cell r="G16">
            <v>0</v>
          </cell>
        </row>
      </sheetData>
      <sheetData sheetId="2584">
        <row r="16">
          <cell r="G16">
            <v>0</v>
          </cell>
        </row>
      </sheetData>
      <sheetData sheetId="2585">
        <row r="16">
          <cell r="G16">
            <v>0</v>
          </cell>
        </row>
      </sheetData>
      <sheetData sheetId="2586">
        <row r="16">
          <cell r="G16">
            <v>0</v>
          </cell>
        </row>
      </sheetData>
      <sheetData sheetId="2587">
        <row r="16">
          <cell r="G16">
            <v>0</v>
          </cell>
        </row>
      </sheetData>
      <sheetData sheetId="2588">
        <row r="16">
          <cell r="G16">
            <v>0</v>
          </cell>
        </row>
      </sheetData>
      <sheetData sheetId="2589">
        <row r="16">
          <cell r="G16">
            <v>0</v>
          </cell>
        </row>
      </sheetData>
      <sheetData sheetId="2590">
        <row r="16">
          <cell r="G16">
            <v>0</v>
          </cell>
        </row>
      </sheetData>
      <sheetData sheetId="2591">
        <row r="16">
          <cell r="G16">
            <v>0</v>
          </cell>
        </row>
      </sheetData>
      <sheetData sheetId="2592">
        <row r="16">
          <cell r="G16">
            <v>0</v>
          </cell>
        </row>
      </sheetData>
      <sheetData sheetId="2593">
        <row r="16">
          <cell r="G16">
            <v>0</v>
          </cell>
        </row>
      </sheetData>
      <sheetData sheetId="2594">
        <row r="16">
          <cell r="G16">
            <v>0</v>
          </cell>
        </row>
      </sheetData>
      <sheetData sheetId="2595">
        <row r="16">
          <cell r="G16">
            <v>132.10688000000002</v>
          </cell>
        </row>
      </sheetData>
      <sheetData sheetId="2596">
        <row r="16">
          <cell r="G16">
            <v>0</v>
          </cell>
        </row>
      </sheetData>
      <sheetData sheetId="2597">
        <row r="16">
          <cell r="G16">
            <v>0</v>
          </cell>
        </row>
      </sheetData>
      <sheetData sheetId="2598">
        <row r="16">
          <cell r="G16">
            <v>132.10688000000002</v>
          </cell>
        </row>
      </sheetData>
      <sheetData sheetId="2599">
        <row r="16">
          <cell r="G16">
            <v>132.10688000000002</v>
          </cell>
        </row>
      </sheetData>
      <sheetData sheetId="2600">
        <row r="16">
          <cell r="G16">
            <v>132.10688000000002</v>
          </cell>
        </row>
      </sheetData>
      <sheetData sheetId="2601">
        <row r="16">
          <cell r="G16">
            <v>132.10688000000002</v>
          </cell>
        </row>
      </sheetData>
      <sheetData sheetId="2602">
        <row r="16">
          <cell r="G16">
            <v>0</v>
          </cell>
        </row>
      </sheetData>
      <sheetData sheetId="2603">
        <row r="16">
          <cell r="G16">
            <v>132.10688000000002</v>
          </cell>
        </row>
      </sheetData>
      <sheetData sheetId="2604">
        <row r="16">
          <cell r="G16">
            <v>0</v>
          </cell>
        </row>
      </sheetData>
      <sheetData sheetId="2605">
        <row r="16">
          <cell r="G16">
            <v>0</v>
          </cell>
        </row>
      </sheetData>
      <sheetData sheetId="2606">
        <row r="16">
          <cell r="G16">
            <v>0</v>
          </cell>
        </row>
      </sheetData>
      <sheetData sheetId="2607">
        <row r="16">
          <cell r="G16">
            <v>0</v>
          </cell>
        </row>
      </sheetData>
      <sheetData sheetId="2608">
        <row r="16">
          <cell r="G16">
            <v>0</v>
          </cell>
        </row>
      </sheetData>
      <sheetData sheetId="2609">
        <row r="16">
          <cell r="G16">
            <v>0</v>
          </cell>
        </row>
      </sheetData>
      <sheetData sheetId="2610">
        <row r="16">
          <cell r="G16">
            <v>0</v>
          </cell>
        </row>
      </sheetData>
      <sheetData sheetId="2611">
        <row r="16">
          <cell r="G16">
            <v>0</v>
          </cell>
        </row>
      </sheetData>
      <sheetData sheetId="2612">
        <row r="16">
          <cell r="G16">
            <v>132.10688000000002</v>
          </cell>
        </row>
      </sheetData>
      <sheetData sheetId="2613">
        <row r="16">
          <cell r="G16">
            <v>0</v>
          </cell>
        </row>
      </sheetData>
      <sheetData sheetId="2614">
        <row r="16">
          <cell r="G16">
            <v>0</v>
          </cell>
        </row>
      </sheetData>
      <sheetData sheetId="2615">
        <row r="16">
          <cell r="G16">
            <v>132.10688000000002</v>
          </cell>
        </row>
      </sheetData>
      <sheetData sheetId="2616"/>
      <sheetData sheetId="2617"/>
      <sheetData sheetId="2618"/>
      <sheetData sheetId="2619">
        <row r="16">
          <cell r="G16">
            <v>0</v>
          </cell>
        </row>
      </sheetData>
      <sheetData sheetId="2620" refreshError="1"/>
      <sheetData sheetId="2621" refreshError="1"/>
      <sheetData sheetId="2622" refreshError="1"/>
      <sheetData sheetId="2623" refreshError="1"/>
      <sheetData sheetId="2624">
        <row r="16">
          <cell r="G16">
            <v>0</v>
          </cell>
        </row>
      </sheetData>
      <sheetData sheetId="2625">
        <row r="8">
          <cell r="B8">
            <v>43731</v>
          </cell>
        </row>
      </sheetData>
      <sheetData sheetId="2626">
        <row r="16">
          <cell r="G16">
            <v>0</v>
          </cell>
        </row>
      </sheetData>
      <sheetData sheetId="2627">
        <row r="16">
          <cell r="G16">
            <v>0</v>
          </cell>
        </row>
      </sheetData>
      <sheetData sheetId="2628">
        <row r="16">
          <cell r="G16">
            <v>0</v>
          </cell>
        </row>
      </sheetData>
      <sheetData sheetId="2629">
        <row r="16">
          <cell r="G16">
            <v>0</v>
          </cell>
        </row>
      </sheetData>
      <sheetData sheetId="2630">
        <row r="16">
          <cell r="G16">
            <v>0</v>
          </cell>
        </row>
      </sheetData>
      <sheetData sheetId="2631">
        <row r="16">
          <cell r="G16">
            <v>0</v>
          </cell>
        </row>
      </sheetData>
      <sheetData sheetId="2632">
        <row r="16">
          <cell r="G16">
            <v>0</v>
          </cell>
        </row>
      </sheetData>
      <sheetData sheetId="2633">
        <row r="16">
          <cell r="G16">
            <v>0</v>
          </cell>
        </row>
      </sheetData>
      <sheetData sheetId="2634">
        <row r="16">
          <cell r="G16">
            <v>132.10688000000002</v>
          </cell>
        </row>
      </sheetData>
      <sheetData sheetId="2635">
        <row r="16">
          <cell r="G16">
            <v>0</v>
          </cell>
        </row>
      </sheetData>
      <sheetData sheetId="2636" refreshError="1"/>
      <sheetData sheetId="2637" refreshError="1"/>
      <sheetData sheetId="2638"/>
      <sheetData sheetId="2639" refreshError="1"/>
      <sheetData sheetId="2640" refreshError="1"/>
      <sheetData sheetId="2641" refreshError="1"/>
      <sheetData sheetId="2642" refreshError="1"/>
      <sheetData sheetId="2643" refreshError="1"/>
      <sheetData sheetId="2644"/>
      <sheetData sheetId="2645" refreshError="1"/>
      <sheetData sheetId="2646" refreshError="1"/>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sheetData sheetId="2659"/>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sheetData sheetId="2706"/>
      <sheetData sheetId="2707"/>
      <sheetData sheetId="2708"/>
      <sheetData sheetId="2709"/>
      <sheetData sheetId="2710"/>
      <sheetData sheetId="2711"/>
      <sheetData sheetId="2712"/>
      <sheetData sheetId="2713"/>
      <sheetData sheetId="2714" refreshError="1"/>
      <sheetData sheetId="2715" refreshError="1"/>
      <sheetData sheetId="2716" refreshError="1"/>
      <sheetData sheetId="2717" refreshError="1"/>
      <sheetData sheetId="2718">
        <row r="16">
          <cell r="G16">
            <v>132.10688000000002</v>
          </cell>
        </row>
      </sheetData>
      <sheetData sheetId="2719"/>
      <sheetData sheetId="2720" refreshError="1"/>
      <sheetData sheetId="2721" refreshError="1"/>
      <sheetData sheetId="2722" refreshError="1"/>
      <sheetData sheetId="2723" refreshError="1"/>
      <sheetData sheetId="2724" refreshError="1"/>
      <sheetData sheetId="2725"/>
      <sheetData sheetId="2726" refreshError="1"/>
      <sheetData sheetId="2727"/>
      <sheetData sheetId="2728"/>
      <sheetData sheetId="2729"/>
      <sheetData sheetId="2730"/>
      <sheetData sheetId="2731"/>
      <sheetData sheetId="2732"/>
      <sheetData sheetId="2733"/>
      <sheetData sheetId="2734"/>
      <sheetData sheetId="2735"/>
      <sheetData sheetId="2736"/>
      <sheetData sheetId="2737"/>
      <sheetData sheetId="2738">
        <row r="16">
          <cell r="G16">
            <v>1</v>
          </cell>
        </row>
      </sheetData>
      <sheetData sheetId="2739">
        <row r="16">
          <cell r="G16">
            <v>0</v>
          </cell>
        </row>
      </sheetData>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row r="16">
          <cell r="G16">
            <v>1</v>
          </cell>
        </row>
      </sheetData>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row r="16">
          <cell r="G16">
            <v>1</v>
          </cell>
        </row>
      </sheetData>
      <sheetData sheetId="2829">
        <row r="16">
          <cell r="G16">
            <v>1</v>
          </cell>
        </row>
      </sheetData>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row r="16">
          <cell r="G16">
            <v>1</v>
          </cell>
        </row>
      </sheetData>
      <sheetData sheetId="2907">
        <row r="16">
          <cell r="G16">
            <v>1</v>
          </cell>
        </row>
      </sheetData>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refreshError="1"/>
      <sheetData sheetId="2947">
        <row r="16">
          <cell r="J16">
            <v>0</v>
          </cell>
        </row>
      </sheetData>
      <sheetData sheetId="2948"/>
      <sheetData sheetId="2949"/>
      <sheetData sheetId="2950"/>
      <sheetData sheetId="2951"/>
      <sheetData sheetId="2952"/>
      <sheetData sheetId="2953"/>
      <sheetData sheetId="2954"/>
      <sheetData sheetId="2955" refreshError="1"/>
      <sheetData sheetId="2956" refreshError="1"/>
      <sheetData sheetId="2957"/>
      <sheetData sheetId="2958" refreshError="1"/>
      <sheetData sheetId="2959" refreshError="1"/>
      <sheetData sheetId="2960" refreshError="1"/>
      <sheetData sheetId="2961" refreshError="1"/>
      <sheetData sheetId="2962" refreshError="1"/>
      <sheetData sheetId="2963"/>
      <sheetData sheetId="2964" refreshError="1"/>
      <sheetData sheetId="2965"/>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INSAAT (TASARON) (Yıldırım)"/>
      <sheetName val="Sheet1"/>
      <sheetName val="AB00(ESAS)"/>
      <sheetName val="AB00( TEKLIF)"/>
      <sheetName val="AB00 (SUM)"/>
      <sheetName val="AB00 (TASARON)"/>
      <sheetName val="AB00 (SON)"/>
      <sheetName val="B01"/>
      <sheetName val="B02"/>
      <sheetName val="B02.1"/>
      <sheetName val="B02.21"/>
      <sheetName val="B02.3"/>
      <sheetName val="B03"/>
      <sheetName val="B04"/>
      <sheetName val="B05"/>
      <sheetName val="B06"/>
      <sheetName val="B07"/>
      <sheetName val="B08"/>
      <sheetName val="B09"/>
      <sheetName val="B09.1"/>
      <sheetName val="B09.2"/>
      <sheetName val="B10"/>
      <sheetName val="B11"/>
      <sheetName val="B11 (2)"/>
      <sheetName val="B12"/>
      <sheetName val="B12.1"/>
      <sheetName val="B13"/>
      <sheetName val="B14"/>
      <sheetName val="INSAAT (COST)"/>
      <sheetName val="INSAAT (COST) (KAR)"/>
      <sheetName val="INSAAT (SON COST)"/>
      <sheetName val="INSAAT (TASARON)"/>
      <sheetName val="INSAAT (SALE)"/>
      <sheetName val="INSAAT (SALE) (TEKLİF)"/>
      <sheetName val="CASHFLOW"/>
      <sheetName val="Manhour(İns)"/>
      <sheetName val="Manhour (Çelik)"/>
      <sheetName val="Manhour (Elektrik)"/>
      <sheetName val="Makine"/>
      <sheetName val="SUMMARY"/>
      <sheetName val="MANPOWER"/>
      <sheetName val="TIME SCHEDULE"/>
      <sheetName val="FINANCE"/>
      <sheetName val="Sheet2"/>
      <sheetName val="Data"/>
      <sheetName val="Cash2"/>
      <sheetName val="Z"/>
      <sheetName val="Listeler"/>
      <sheetName val="s"/>
      <sheetName val="1.1"/>
      <sheetName val="Лист2"/>
      <sheetName val="список компаний Группы"/>
      <sheetName val="тип бюджета"/>
      <sheetName val="Ozet"/>
      <sheetName val="Итоговая таблица"/>
      <sheetName val="BOTASLNG4"/>
      <sheetName val="Coeff"/>
      <sheetName val="ManHour"/>
      <sheetName val="Общий итог"/>
      <sheetName val="FitOutConfCentre"/>
      <sheetName val="AOP Summary-2"/>
      <sheetName val="05.Özet"/>
      <sheetName val="18.Veri Bankası ve Kabuller"/>
      <sheetName val="01.Kapak"/>
      <sheetName val="Temmuz"/>
      <sheetName val=" n finansal eğri"/>
      <sheetName val="TABLO-3"/>
      <sheetName val="bqmpaloc"/>
      <sheetName val="контрагенты"/>
      <sheetName val="Месяцы"/>
      <sheetName val="Список компаний"/>
      <sheetName val="Лист1"/>
      <sheetName val="INSAAT_(TASARON)_(Yıldırım)"/>
      <sheetName val="AB00(_TEKLIF)"/>
      <sheetName val="AB00_(SUM)"/>
      <sheetName val="AB00_(TASARON)"/>
      <sheetName val="AB00_(SON)"/>
      <sheetName val="B02_1"/>
      <sheetName val="B02_21"/>
      <sheetName val="B02_3"/>
      <sheetName val="B09_1"/>
      <sheetName val="B09_2"/>
      <sheetName val="B11_(2)"/>
      <sheetName val="B12_1"/>
      <sheetName val="INSAAT_(COST)"/>
      <sheetName val="INSAAT_(COST)_(KAR)"/>
      <sheetName val="INSAAT_(SON_COST)"/>
      <sheetName val="INSAAT_(TASARON)"/>
      <sheetName val="INSAAT_(SALE)"/>
      <sheetName val="INSAAT_(SALE)_(TEKLİF)"/>
      <sheetName val="Manhour_(Çelik)"/>
      <sheetName val="Manhour_(Elektrik)"/>
      <sheetName val="TIME_SCHEDULE"/>
      <sheetName val="1_1"/>
      <sheetName val="список_компаний_Группы"/>
      <sheetName val="тип_бюджета"/>
      <sheetName val="Список_компаний"/>
      <sheetName val="Наименование организации"/>
      <sheetName val="notes"/>
      <sheetName val=" GULF"/>
      <sheetName val="Raw Data"/>
      <sheetName val="Satir Bazli Odeme Listesi"/>
      <sheetName val="Summary 2002"/>
      <sheetName val="Veriler"/>
      <sheetName val="dBase"/>
      <sheetName val="Итоговая_таблица"/>
      <sheetName val="Общий_итог"/>
      <sheetName val="AOP_Summary-2"/>
      <sheetName val="05_Özet"/>
      <sheetName val="18_Veri_Bankası_ve_Kabuller"/>
      <sheetName val="01_Kapak"/>
      <sheetName val="_n_finansal_eğri"/>
      <sheetName val="Satir_Bazli_Odeme_Listesi"/>
      <sheetName val="Наименование_организации"/>
      <sheetName val="_GULF"/>
      <sheetName val="Raw_Data"/>
      <sheetName val="Summary_2002"/>
      <sheetName val="bq"/>
      <sheetName val="bq external"/>
      <sheetName val="Katsayı"/>
      <sheetName val="lob"/>
      <sheetName val="TDSheet"/>
      <sheetName val="XR"/>
      <sheetName val="Б_Г"/>
      <sheetName val="Deduction"/>
      <sheetName val="Narratives-Subsidiarie"/>
      <sheetName val="b25 (m350) beton maliyet analiz"/>
      <sheetName val="Data Sheet"/>
      <sheetName val="Direct Budget"/>
      <sheetName val="betonarme"/>
      <sheetName val="mech-4"/>
      <sheetName val="1"/>
      <sheetName val="16"/>
      <sheetName val="5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9">
          <cell r="M9" t="str">
            <v>İŞ SÜRESİNCE</v>
          </cell>
        </row>
        <row r="10">
          <cell r="M10" t="str">
            <v>TOP.TUTAR</v>
          </cell>
        </row>
        <row r="11">
          <cell r="M11" t="str">
            <v>USD</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6">
          <cell r="M6">
            <v>258</v>
          </cell>
        </row>
      </sheetData>
      <sheetData sheetId="65" refreshError="1"/>
      <sheetData sheetId="66" refreshError="1"/>
      <sheetData sheetId="67" refreshError="1"/>
      <sheetData sheetId="68" refreshError="1"/>
      <sheetData sheetId="69" refreshError="1"/>
      <sheetData sheetId="70" refreshError="1"/>
      <sheetData sheetId="71"/>
      <sheetData sheetId="72">
        <row r="9">
          <cell r="M9" t="str">
            <v>İŞ SÜRESİNCE</v>
          </cell>
        </row>
      </sheetData>
      <sheetData sheetId="73"/>
      <sheetData sheetId="74"/>
      <sheetData sheetId="75"/>
      <sheetData sheetId="76">
        <row r="6">
          <cell r="M6" t="str">
            <v>Nakit</v>
          </cell>
        </row>
      </sheetData>
      <sheetData sheetId="77"/>
      <sheetData sheetId="78"/>
      <sheetData sheetId="79"/>
      <sheetData sheetId="80">
        <row r="9">
          <cell r="M9" t="str">
            <v>İŞ SÜRESİNCE</v>
          </cell>
        </row>
      </sheetData>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ow r="6">
          <cell r="M6" t="str">
            <v>Nakit</v>
          </cell>
        </row>
      </sheetData>
      <sheetData sheetId="102" refreshError="1"/>
      <sheetData sheetId="103" refreshError="1"/>
      <sheetData sheetId="104" refreshError="1"/>
      <sheetData sheetId="105"/>
      <sheetData sheetId="106"/>
      <sheetData sheetId="107"/>
      <sheetData sheetId="108">
        <row r="6">
          <cell r="M6" t="str">
            <v>Nakit</v>
          </cell>
        </row>
      </sheetData>
      <sheetData sheetId="109"/>
      <sheetData sheetId="110"/>
      <sheetData sheetId="111"/>
      <sheetData sheetId="112">
        <row r="6">
          <cell r="M6" t="str">
            <v>Nakit</v>
          </cell>
        </row>
      </sheetData>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LOB"/>
      <sheetName val="P&amp;L"/>
      <sheetName val="P&amp;L Q3"/>
      <sheetName val="BalSht"/>
      <sheetName val="FCF"/>
      <sheetName val="FCF YTD"/>
      <sheetName val="Metrics"/>
      <sheetName val="TABLO-3"/>
      <sheetName val="Sheet1"/>
      <sheetName val="sal"/>
      <sheetName val="Drivers"/>
      <sheetName val="P&amp;L_Q3"/>
      <sheetName val="FCF_YTD"/>
      <sheetName val="AUnbRecIAC"/>
      <sheetName val="Dates"/>
      <sheetName val="INDEX"/>
      <sheetName val="Scorecard"/>
      <sheetName val="Support"/>
      <sheetName val="AOP Summary-2"/>
      <sheetName val="Dropdowns"/>
      <sheetName val="Total"/>
      <sheetName val="Parameter"/>
      <sheetName val=" N Finansal Eğri"/>
      <sheetName val="Summary 2002"/>
      <sheetName val="Finansal tamamlanma Eğrisi"/>
      <sheetName val="A"/>
      <sheetName val="icmal  (2)"/>
      <sheetName val="Graphical Data"/>
      <sheetName val="FitOutConfCentre"/>
      <sheetName val="General"/>
      <sheetName val="Mech_Iscilik"/>
      <sheetName val="Share Price 2002"/>
      <sheetName val="Z"/>
      <sheetName val="Cash2"/>
      <sheetName val="РТ2ОперВнерел"/>
      <sheetName val="PriceSummary"/>
      <sheetName val="tesİsat"/>
      <sheetName val="İhzar"/>
      <sheetName val="Air&amp;Water"/>
      <sheetName val="Financial schedule"/>
      <sheetName val="BM"/>
      <sheetName val="Global Variables"/>
      <sheetName val="cover"/>
      <sheetName val="Earth W."/>
      <sheetName val="FOH FF&amp;E"/>
      <sheetName val="imalat_icmal"/>
      <sheetName val="mal_onay"/>
      <sheetName val="Saat Ücreti mek"/>
      <sheetName val="Saat Ücreti inş"/>
      <sheetName val="BILAL2"/>
      <sheetName val="4895 ADA"/>
      <sheetName val="расшифровка активов Б на 30.06 "/>
      <sheetName val="аренда земельного участка"/>
      <sheetName val="OBI SNWE"/>
      <sheetName val="direct cost calculation"/>
      <sheetName val="staff"/>
      <sheetName val="TERAS KAT"/>
      <sheetName val="NORMAL KAT"/>
      <sheetName val="03-DAIRE-GRUPLAMALI-TABLO"/>
      <sheetName val="CoverPage"/>
      <sheetName val="x"/>
      <sheetName val="PROCURE"/>
      <sheetName val="Raic"/>
      <sheetName val="Flysheet"/>
      <sheetName val="Factors"/>
      <sheetName val="Total  (Category)"/>
      <sheetName val="raw data"/>
      <sheetName val="1"/>
      <sheetName val="16"/>
      <sheetName val="50"/>
      <sheetName val="ANALİZ"/>
      <sheetName val="SIVA"/>
      <sheetName val="CBS"/>
      <sheetName val="Indirect"/>
      <sheetName val="Summ"/>
      <sheetName val="RAYIC"/>
      <sheetName val="Teklif Bilgi Formu"/>
      <sheetName val="name"/>
      <sheetName val="SAYFA2"/>
      <sheetName val="1.3. ELEKTRİK KEŞİF"/>
      <sheetName val="GENELICMAL"/>
      <sheetName val="ÖBF.10B"/>
      <sheetName val="ÖBF.10C"/>
      <sheetName val="DEMİR İCMAL"/>
      <sheetName val="ÖBF.13"/>
      <sheetName val="ÖBF.15"/>
      <sheetName val="ÖBF.16"/>
      <sheetName val="ÖBF.17"/>
      <sheetName val="ÖBF.18"/>
      <sheetName val="ÖBF.19"/>
      <sheetName val="ÖBF.20"/>
      <sheetName val="ÖBF.04"/>
      <sheetName val="ÖBF.05"/>
      <sheetName val="ÖBF.06"/>
      <sheetName val="ÖBF.08"/>
      <sheetName val="ÖBF.09A"/>
      <sheetName val="ÖBF.09B"/>
      <sheetName val="ÖBF.09C"/>
      <sheetName val="YFZ.01"/>
      <sheetName val="YFZ.02"/>
      <sheetName val="YFZ.03"/>
      <sheetName val="YFZ.04"/>
      <sheetName val="YFZ.05"/>
      <sheetName val="YFZ.06"/>
      <sheetName val="YFZ.07"/>
      <sheetName val="YFZ.08"/>
      <sheetName val="YFZ.09"/>
      <sheetName val="KEŞİF"/>
      <sheetName val="(G)"/>
      <sheetName val="NOKTA"/>
      <sheetName val="İMALATTABLO"/>
      <sheetName val="yangın"/>
      <sheetName val="Teklif"/>
      <sheetName val="metin"/>
      <sheetName val="İLKFİZİB"/>
      <sheetName val="Özet"/>
      <sheetName val="İCMAL"/>
      <sheetName val="OBRA EJEC."/>
      <sheetName val="Finansal t. Eğrisi"/>
      <sheetName val="Header"/>
      <sheetName val="C2-KABA-BETON BFA"/>
      <sheetName val="NA"/>
      <sheetName val="NA (Avans) (2)"/>
      <sheetName val="NA (Avans)"/>
      <sheetName val="NA (Uzun)"/>
      <sheetName val="Oran"/>
      <sheetName val="Mevduat"/>
      <sheetName val="Kredi"/>
      <sheetName val="AylıkGrafik"/>
      <sheetName val="KümülatifAkış"/>
      <sheetName val="Gr"/>
      <sheetName val="satış planı (2)"/>
      <sheetName val="Tahsilat"/>
      <sheetName val="BİRİM FİYATLAR"/>
      <sheetName val="HAKKAP"/>
      <sheetName val="Rates son"/>
      <sheetName val="GK01"/>
      <sheetName val="P&amp;L_Q31"/>
      <sheetName val="FCF_YTD1"/>
      <sheetName val="Summary_2002"/>
      <sheetName val="POW"/>
      <sheetName val="MEP Analiz"/>
      <sheetName val="RAYİÇ"/>
      <sheetName val="Op Review Schedules"/>
      <sheetName val="HSP Retrieve"/>
      <sheetName val="HSP Retrieve2"/>
      <sheetName val="HFM Retrieve"/>
      <sheetName val="Data"/>
      <sheetName val="AOP_Summary-2"/>
      <sheetName val="КД_С-48"/>
      <sheetName val="DIRECT COST (3)"/>
      <sheetName val="COST-TZ"/>
      <sheetName val="Option"/>
      <sheetName val="AC"/>
      <sheetName val="sch"/>
      <sheetName val="CONTAINER"/>
      <sheetName val="EL_BOQ"/>
      <sheetName val="ANLZ"/>
      <sheetName val="Rayiç 04"/>
      <sheetName val="TEKLİF - BOQ"/>
      <sheetName val="referans"/>
      <sheetName val="шшру_м"/>
      <sheetName val="Construction"/>
      <sheetName val="FOOTING"/>
      <sheetName val="icmal1"/>
      <sheetName val="KESİF"/>
      <sheetName val="KABULLER"/>
      <sheetName val="İÇ TESİSAT KEŞFİ"/>
      <sheetName val="ICM"/>
      <sheetName val="Total__(Category)"/>
      <sheetName val="ANALIZ MEKANIK"/>
      <sheetName val="③赤紙(日文)"/>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refreshError="1"/>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METRAJ"/>
      <sheetName val="BLOK-KEŞİF"/>
      <sheetName val="TESİSAT"/>
      <sheetName val="ELKTRİK.1"/>
      <sheetName val="analiz"/>
      <sheetName val="rayiç"/>
      <sheetName val="İCMAL"/>
      <sheetName val="FİZ"/>
      <sheetName val="KAR-ZARAR"/>
      <sheetName val="NAKİT DEĞERLENDİRME"/>
      <sheetName val="BF"/>
      <sheetName val="BF-EK (ATTIRILMIŞ)"/>
      <sheetName val="KEŞİF"/>
      <sheetName val="KEŞİF(ARTTIRILMIŞ)"/>
      <sheetName val="KEŞİF-EK"/>
      <sheetName val="KEŞİF-fiz"/>
      <sheetName val="KEŞİF-fiz (2)"/>
      <sheetName val="KEŞİF-fiz (3)"/>
      <sheetName val="katsayılar"/>
      <sheetName val="MAHAL LİSTESİ"/>
      <sheetName val="KİR-KAR"/>
      <sheetName val="KİR-KAR (2)"/>
      <sheetName val="ÖDEME-36-kredisiz"/>
      <sheetName val="ÖDEME-42-kredisiz"/>
      <sheetName val="ÖDEME-36-kredili"/>
      <sheetName val="ÖDEME-36-kredili (2)"/>
      <sheetName val="ÖDEME-36-kredili (3)"/>
      <sheetName val="BLOK_KEŞİF"/>
      <sheetName val="ELKTRİK_1"/>
      <sheetName val="NAKİT_DEĞERLENDİRME"/>
      <sheetName val="BF-EK_(ATTIRILMIŞ)"/>
      <sheetName val="KEŞİF-fiz_(2)"/>
      <sheetName val="KEŞİF-fiz_(3)"/>
      <sheetName val="MAHAL_LİSTESİ"/>
      <sheetName val="KİR-KAR_(2)"/>
      <sheetName val="ÖDEME-36-kredili_(2)"/>
      <sheetName val="ÖDEME-36-kredili_(3)"/>
      <sheetName val="eritme"/>
      <sheetName val="LİSTE_FİYATLARI"/>
      <sheetName val="metin"/>
      <sheetName val="demir"/>
      <sheetName val="irsaliye_tesbit4-5"/>
      <sheetName val="WEBER_MARKEM_FİYATLAR"/>
      <sheetName val="BUTÇE ÖZET"/>
      <sheetName val="PROJE MUKAYESE"/>
      <sheetName val="İCMAL BÜTÇE"/>
      <sheetName val="GERÇEKLEŞEN BÜTÇE "/>
      <sheetName val="GERÇEKLEŞEN BÜTÇE"/>
      <sheetName val="HEDEF BÜTÇE"/>
      <sheetName val="TT-İCMAL"/>
      <sheetName val="A09 PEYZAJ TT-EK1 "/>
      <sheetName val="A01 TOPRAK İŞLERİ"/>
      <sheetName val="A01 İNKLINOMETRE"/>
      <sheetName val="A02 OZBEK_AS"/>
      <sheetName val="A02 OZBEK_ADI"/>
      <sheetName val="A02  OZBEK_ADA DISI"/>
      <sheetName val="A03 KABA YAPI"/>
      <sheetName val="A04 TUGRA_AS"/>
      <sheetName val="A04 TUGRA_ADI"/>
      <sheetName val="A04 İnce İşler Keşif"/>
      <sheetName val="A04 P-LINE"/>
      <sheetName val="A04 KAPLAMA"/>
      <sheetName val="A04 SOSYAL TESİSLER"/>
      <sheetName val="A04 SERAMİK"/>
      <sheetName val="A04 MERMER KEŞİF"/>
      <sheetName val="MERMER METRAJ"/>
      <sheetName val="A04 ALÜMİNYUM"/>
      <sheetName val="A04 ÇELİK KAPI"/>
      <sheetName val="A04 İÇ KAPI"/>
      <sheetName val="A04 SAC KAPI"/>
      <sheetName val="A04 SAC KAPI METRAJ"/>
      <sheetName val="A04 PVC"/>
      <sheetName val="PVC METRAJI"/>
      <sheetName val="A04 MOBİLYA"/>
      <sheetName val="A04 VİTRİFİYE"/>
      <sheetName val="A-B"/>
      <sheetName val="C-D"/>
      <sheetName val="A1"/>
      <sheetName val="B1"/>
      <sheetName val="E"/>
      <sheetName val="A05 CEPHE"/>
      <sheetName val="A05 DIŞ KABA SIVA"/>
      <sheetName val="A03-04-06 ÇATI "/>
      <sheetName val="A06 PLINE"/>
      <sheetName val="A07 MEK_EROGLU"/>
      <sheetName val="A07 MEK AS"/>
      <sheetName val="YANGIN_AS"/>
      <sheetName val="SIHHİ TESİSAT_AS"/>
      <sheetName val="ISITMA_AS"/>
      <sheetName val="HAVALANDIRMA_AS"/>
      <sheetName val="DOĞALGAZ_AS"/>
      <sheetName val="KLİMA TESİSATI_AS"/>
      <sheetName val="TEST, AYAR, İŞL_AS"/>
      <sheetName val="A07 MEK ADI"/>
      <sheetName val="YANGIN_ADI"/>
      <sheetName val="SIHHİ TESİSAT_ADI"/>
      <sheetName val="ISITMA_ADI"/>
      <sheetName val="HAVALANDIRMA_ADI"/>
      <sheetName val="DOĞALGAZ_ADI"/>
      <sheetName val="KLİMA TESİSATI_ADI"/>
      <sheetName val="TEST, AYAR, İŞL_ADI"/>
      <sheetName val="A08 ELK_EROĞLU"/>
      <sheetName val="A08 AS. AS"/>
      <sheetName val="A08 AS.ADI"/>
      <sheetName val="A08 ELK_AS"/>
      <sheetName val="2 BLOK İCMAL-AS"/>
      <sheetName val=" BL ORTAK ALANLAR-AS"/>
      <sheetName val="BL DAİRE İÇLER-AS"/>
      <sheetName val="3 SOSYAL ALAN GENEL İCMAL-AS"/>
      <sheetName val="HİDROFOR ODASI İCMAL-AS"/>
      <sheetName val="HİDROFOR ODASI-AS"/>
      <sheetName val="SİTE YÖNETİM İCMAL-AS"/>
      <sheetName val="SİTE YÖNETİM-AS"/>
      <sheetName val="SOSYAL TESİS SPOR İCMAL-AS"/>
      <sheetName val="SOSYAL TESİS SPOR-AS"/>
      <sheetName val="SOSYAL TESİS CAFE İCMAL-AS"/>
      <sheetName val="SOSYAL TESİS CAFE-AS"/>
      <sheetName val="GÜVENLİK VE SÜS HAVUZU İCMAL-AS"/>
      <sheetName val="GÜVENLİK VE SÜS HAVUZU"/>
      <sheetName val="4 İCMAL ALTYAPI-AS"/>
      <sheetName val="ALTYAPI-AS"/>
      <sheetName val="A08 ELK_ADI "/>
      <sheetName val="2 BLOK İCMAL-ADI"/>
      <sheetName val=" BL ORTAK ALANLAR-ADI"/>
      <sheetName val="BL DAİRE İÇLERİ-ADI"/>
      <sheetName val="3 SOSYAL ALAN GENEL İCMAL-ADI"/>
      <sheetName val="HİDROFOR ODASI İCMAL-ADI"/>
      <sheetName val="HİDROFOR ODASI-ADI"/>
      <sheetName val="SİTE YÖNETİM İCMAL-ADI"/>
      <sheetName val="SİTE YÖNETİM-ADI"/>
      <sheetName val="SOSYAL TESİS SPOR İCMAL-ADI"/>
      <sheetName val="SOSYAL TESİS SPOR-ADI"/>
      <sheetName val="SOSYAL TESİS CAFE İCMAL-ADI"/>
      <sheetName val="SOSYAL TESİS CAFE-ADI"/>
      <sheetName val="GÜVENLİK VE SÜS HAV-İCMAL-ADI"/>
      <sheetName val="GÜVENLİK VE SÜS HAVUZU-ADI"/>
      <sheetName val="4 İCMAL ALTYAPI-ADI"/>
      <sheetName val="ALTYAPI-ADI"/>
      <sheetName val="A10 ŞANTİYE GELEN GİDER"/>
      <sheetName val="GÜVENLİK KLÜBELERİ"/>
      <sheetName val="boq"/>
      <sheetName val="ELKTRİK_11"/>
      <sheetName val="NAKİT_DEĞERLENDİRME1"/>
      <sheetName val="BF-EK_(ATTIRILMIŞ)1"/>
      <sheetName val="KEŞİF-fiz_(2)1"/>
      <sheetName val="KEŞİF-fiz_(3)1"/>
      <sheetName val="MAHAL_LİSTESİ1"/>
      <sheetName val="KİR-KAR_(2)1"/>
      <sheetName val="ÖDEME-36-kredili_(2)1"/>
      <sheetName val="ÖDEME-36-kredili_(3)1"/>
      <sheetName val="4 -Механика"/>
      <sheetName val="(c)YOSİ"/>
      <sheetName val="Kesif_Ozeti"/>
      <sheetName val="Cash2"/>
      <sheetName val="Z"/>
      <sheetName val="1"/>
      <sheetName val="16"/>
      <sheetName val="50"/>
      <sheetName val="FATURA"/>
      <sheetName val="Teklif.2"/>
      <sheetName val="Faturanızı Özelleştirin"/>
      <sheetName val="BILGI GIR"/>
      <sheetName val="Teklif.2.xls"/>
      <sheetName val="Y.D"/>
      <sheetName val="TES?SAT"/>
      <sheetName val="LOB"/>
      <sheetName val="BLOK-KE??F"/>
      <sheetName val="?CMAL"/>
      <sheetName val="katsay?lar"/>
      <sheetName val="#BAŞV"/>
      <sheetName val="Veri Tabanı"/>
      <sheetName val=""/>
      <sheetName val="VTR"/>
      <sheetName val="masraf yeri"/>
      <sheetName val="imalat iç sayfa"/>
      <sheetName val="TABLO-3"/>
      <sheetName val="TCMB"/>
      <sheetName val="ELKTRİK_12"/>
      <sheetName val="NAKİT_DEĞERLENDİRME2"/>
      <sheetName val="BF-EK_(ATTIRILMIŞ)2"/>
      <sheetName val="KEŞİF-fiz_(2)2"/>
      <sheetName val="KEŞİF-fiz_(3)2"/>
      <sheetName val="MAHAL_LİSTESİ2"/>
      <sheetName val="KİR-KAR_(2)2"/>
      <sheetName val="ÖDEME-36-kredili_(2)2"/>
      <sheetName val="ÖDEME-36-kredili_(3)2"/>
      <sheetName val="BUTÇE_ÖZET"/>
      <sheetName val="PROJE_MUKAYESE"/>
      <sheetName val="İCMAL_BÜTÇE"/>
      <sheetName val="GERÇEKLEŞEN_BÜTÇE_"/>
      <sheetName val="GERÇEKLEŞEN_BÜTÇE"/>
      <sheetName val="HEDEF_BÜTÇE"/>
      <sheetName val="A09_PEYZAJ_TT-EK1_"/>
      <sheetName val="A01_TOPRAK_İŞLERİ"/>
      <sheetName val="A01_İNKLINOMETRE"/>
      <sheetName val="A02_OZBEK_AS"/>
      <sheetName val="A02_OZBEK_ADI"/>
      <sheetName val="A02__OZBEK_ADA_DISI"/>
      <sheetName val="A03_KABA_YAPI"/>
      <sheetName val="A04_TUGRA_AS"/>
      <sheetName val="A04_TUGRA_ADI"/>
      <sheetName val="A04_İnce_İşler_Keşif"/>
      <sheetName val="A04_P-LINE"/>
      <sheetName val="A04_KAPLAMA"/>
      <sheetName val="A04_SOSYAL_TESİSLER"/>
      <sheetName val="A04_SERAMİK"/>
      <sheetName val="A04_MERMER_KEŞİF"/>
      <sheetName val="MERMER_METRAJ"/>
      <sheetName val="A04_ALÜMİNYUM"/>
      <sheetName val="A04_ÇELİK_KAPI"/>
      <sheetName val="A04_İÇ_KAPI"/>
      <sheetName val="A04_SAC_KAPI"/>
      <sheetName val="A04_SAC_KAPI_METRAJ"/>
      <sheetName val="A04_PVC"/>
      <sheetName val="PVC_METRAJI"/>
      <sheetName val="A04_MOBİLYA"/>
      <sheetName val="A04_VİTRİFİYE"/>
      <sheetName val="A05_CEPHE"/>
      <sheetName val="A05_DIŞ_KABA_SIVA"/>
      <sheetName val="A03-04-06_ÇATI_"/>
      <sheetName val="A06_PLINE"/>
      <sheetName val="A07_MEK_EROGLU"/>
      <sheetName val="A07_MEK_AS"/>
      <sheetName val="SIHHİ_TESİSAT_AS"/>
      <sheetName val="KLİMA_TESİSATI_AS"/>
      <sheetName val="TEST,_AYAR,_İŞL_AS"/>
      <sheetName val="A07_MEK_ADI"/>
      <sheetName val="SIHHİ_TESİSAT_ADI"/>
      <sheetName val="KLİMA_TESİSATI_ADI"/>
      <sheetName val="TEST,_AYAR,_İŞL_ADI"/>
      <sheetName val="A08_ELK_EROĞLU"/>
      <sheetName val="A08_AS__AS"/>
      <sheetName val="A08_AS_ADI"/>
      <sheetName val="A08_ELK_AS"/>
      <sheetName val="2_BLOK_İCMAL-AS"/>
      <sheetName val="_BL_ORTAK_ALANLAR-AS"/>
      <sheetName val="BL_DAİRE_İÇLER-AS"/>
      <sheetName val="3_SOSYAL_ALAN_GENEL_İCMAL-AS"/>
      <sheetName val="HİDROFOR_ODASI_İCMAL-AS"/>
      <sheetName val="HİDROFOR_ODASI-AS"/>
      <sheetName val="SİTE_YÖNETİM_İCMAL-AS"/>
      <sheetName val="SİTE_YÖNETİM-AS"/>
      <sheetName val="SOSYAL_TESİS_SPOR_İCMAL-AS"/>
      <sheetName val="SOSYAL_TESİS_SPOR-AS"/>
      <sheetName val="SOSYAL_TESİS_CAFE_İCMAL-AS"/>
      <sheetName val="SOSYAL_TESİS_CAFE-AS"/>
      <sheetName val="GÜVENLİK_VE_SÜS_HAVUZU_İCMAL-AS"/>
      <sheetName val="GÜVENLİK_VE_SÜS_HAVUZU"/>
      <sheetName val="4_İCMAL_ALTYAPI-AS"/>
      <sheetName val="A08_ELK_ADI_"/>
      <sheetName val="2_BLOK_İCMAL-ADI"/>
      <sheetName val="_BL_ORTAK_ALANLAR-ADI"/>
      <sheetName val="BL_DAİRE_İÇLERİ-ADI"/>
      <sheetName val="3_SOSYAL_ALAN_GENEL_İCMAL-ADI"/>
      <sheetName val="HİDROFOR_ODASI_İCMAL-ADI"/>
      <sheetName val="HİDROFOR_ODASI-ADI"/>
      <sheetName val="SİTE_YÖNETİM_İCMAL-ADI"/>
      <sheetName val="SİTE_YÖNETİM-ADI"/>
      <sheetName val="SOSYAL_TESİS_SPOR_İCMAL-ADI"/>
      <sheetName val="SOSYAL_TESİS_SPOR-ADI"/>
      <sheetName val="SOSYAL_TESİS_CAFE_İCMAL-ADI"/>
      <sheetName val="SOSYAL_TESİS_CAFE-ADI"/>
      <sheetName val="GÜVENLİK_VE_SÜS_HAV-İCMAL-ADI"/>
      <sheetName val="GÜVENLİK_VE_SÜS_HAVUZU-ADI"/>
      <sheetName val="4_İCMAL_ALTYAPI-ADI"/>
      <sheetName val="A10_ŞANTİYE_GELEN_GİDER"/>
      <sheetName val="GÜVENLİK_KLÜBELERİ"/>
      <sheetName val="4_-Механика"/>
      <sheetName val="Опции"/>
      <sheetName val="Проект"/>
      <sheetName val="Анализ"/>
      <sheetName val="Finansal tamamlanma Eğrisi"/>
      <sheetName val="Sheet1"/>
      <sheetName val="Faturanızı_Özelleştirin"/>
      <sheetName val="BILGI_GIR"/>
      <sheetName val="Teklif_2"/>
      <sheetName val="Teklif_2_xls"/>
      <sheetName val="imalat_iç_sayfa"/>
      <sheetName val="BLOK-KE__F"/>
      <sheetName val="TES_SAT"/>
      <sheetName val="_CMAL"/>
      <sheetName val="katsay_lar"/>
      <sheetName val="Общий итог"/>
      <sheetName val="HKED.KEŞFİ İmalat"/>
      <sheetName val="YEŞİL DEFTER-İmalat"/>
      <sheetName val="KALIP"/>
      <sheetName val="Demir Fiyat Farkı KD"/>
      <sheetName val="Sayfa2"/>
      <sheetName val="ELKTRİK_13"/>
      <sheetName val="NAKİT_DEĞERLENDİRME3"/>
      <sheetName val="BF-EK_(ATTIRILMIŞ)3"/>
      <sheetName val="KEŞİF-fiz_(2)3"/>
      <sheetName val="KEŞİF-fiz_(3)3"/>
      <sheetName val="MAHAL_LİSTESİ3"/>
      <sheetName val="KİR-KAR_(2)3"/>
      <sheetName val="ÖDEME-36-kredili_(2)3"/>
      <sheetName val="ÖDEME-36-kredili_(3)3"/>
      <sheetName val="Faturanızı_Özelleştirin1"/>
      <sheetName val="BILGI_GIR1"/>
      <sheetName val="BUTÇE_ÖZET1"/>
      <sheetName val="PROJE_MUKAYESE1"/>
      <sheetName val="İCMAL_BÜTÇE1"/>
      <sheetName val="GERÇEKLEŞEN_BÜTÇE_1"/>
      <sheetName val="GERÇEKLEŞEN_BÜTÇE1"/>
      <sheetName val="HEDEF_BÜTÇE1"/>
      <sheetName val="A09_PEYZAJ_TT-EK1_1"/>
      <sheetName val="A01_TOPRAK_İŞLERİ1"/>
      <sheetName val="A01_İNKLINOMETRE1"/>
      <sheetName val="A02_OZBEK_AS1"/>
      <sheetName val="A02_OZBEK_ADI1"/>
      <sheetName val="A02__OZBEK_ADA_DISI1"/>
      <sheetName val="A03_KABA_YAPI1"/>
      <sheetName val="A04_TUGRA_AS1"/>
      <sheetName val="A04_TUGRA_ADI1"/>
      <sheetName val="A04_İnce_İşler_Keşif1"/>
      <sheetName val="A04_P-LINE1"/>
      <sheetName val="A04_KAPLAMA1"/>
      <sheetName val="A04_SOSYAL_TESİSLER1"/>
      <sheetName val="A04_SERAMİK1"/>
      <sheetName val="A04_MERMER_KEŞİF1"/>
      <sheetName val="MERMER_METRAJ1"/>
      <sheetName val="A04_ALÜMİNYUM1"/>
      <sheetName val="A04_ÇELİK_KAPI1"/>
      <sheetName val="A04_İÇ_KAPI1"/>
      <sheetName val="A04_SAC_KAPI1"/>
      <sheetName val="A04_SAC_KAPI_METRAJ1"/>
      <sheetName val="A04_PVC1"/>
      <sheetName val="PVC_METRAJI1"/>
      <sheetName val="A04_MOBİLYA1"/>
      <sheetName val="A04_VİTRİFİYE1"/>
      <sheetName val="A05_CEPHE1"/>
      <sheetName val="A05_DIŞ_KABA_SIVA1"/>
      <sheetName val="A03-04-06_ÇATI_1"/>
      <sheetName val="A06_PLINE1"/>
      <sheetName val="A07_MEK_EROGLU1"/>
      <sheetName val="A07_MEK_AS1"/>
      <sheetName val="SIHHİ_TESİSAT_AS1"/>
      <sheetName val="KLİMA_TESİSATI_AS1"/>
      <sheetName val="TEST,_AYAR,_İŞL_AS1"/>
      <sheetName val="A07_MEK_ADI1"/>
      <sheetName val="SIHHİ_TESİSAT_ADI1"/>
      <sheetName val="KLİMA_TESİSATI_ADI1"/>
      <sheetName val="TEST,_AYAR,_İŞL_ADI1"/>
      <sheetName val="A08_ELK_EROĞLU1"/>
      <sheetName val="A08_AS__AS1"/>
      <sheetName val="A08_AS_ADI1"/>
      <sheetName val="A08_ELK_AS1"/>
      <sheetName val="2_BLOK_İCMAL-AS1"/>
      <sheetName val="_BL_ORTAK_ALANLAR-AS1"/>
      <sheetName val="BL_DAİRE_İÇLER-AS1"/>
      <sheetName val="3_SOSYAL_ALAN_GENEL_İCMAL-AS1"/>
      <sheetName val="HİDROFOR_ODASI_İCMAL-AS1"/>
      <sheetName val="HİDROFOR_ODASI-AS1"/>
      <sheetName val="SİTE_YÖNETİM_İCMAL-AS1"/>
      <sheetName val="SİTE_YÖNETİM-AS1"/>
      <sheetName val="SOSYAL_TESİS_SPOR_İCMAL-AS1"/>
      <sheetName val="SOSYAL_TESİS_SPOR-AS1"/>
      <sheetName val="SOSYAL_TESİS_CAFE_İCMAL-AS1"/>
      <sheetName val="SOSYAL_TESİS_CAFE-AS1"/>
      <sheetName val="GÜVENLİK_VE_SÜS_HAVUZU_İCMAL-A1"/>
      <sheetName val="GÜVENLİK_VE_SÜS_HAVUZU1"/>
      <sheetName val="4_İCMAL_ALTYAPI-AS1"/>
      <sheetName val="A08_ELK_ADI_1"/>
      <sheetName val="2_BLOK_İCMAL-ADI1"/>
      <sheetName val="_BL_ORTAK_ALANLAR-ADI1"/>
      <sheetName val="BL_DAİRE_İÇLERİ-ADI1"/>
      <sheetName val="3_SOSYAL_ALAN_GENEL_İCMAL-ADI1"/>
      <sheetName val="HİDROFOR_ODASI_İCMAL-ADI1"/>
      <sheetName val="HİDROFOR_ODASI-ADI1"/>
      <sheetName val="SİTE_YÖNETİM_İCMAL-ADI1"/>
      <sheetName val="SİTE_YÖNETİM-ADI1"/>
      <sheetName val="SOSYAL_TESİS_SPOR_İCMAL-ADI1"/>
      <sheetName val="SOSYAL_TESİS_SPOR-ADI1"/>
      <sheetName val="SOSYAL_TESİS_CAFE_İCMAL-ADI1"/>
      <sheetName val="SOSYAL_TESİS_CAFE-ADI1"/>
      <sheetName val="GÜVENLİK_VE_SÜS_HAV-İCMAL-ADI1"/>
      <sheetName val="GÜVENLİK_VE_SÜS_HAVUZU-ADI1"/>
      <sheetName val="4_İCMAL_ALTYAPI-ADI1"/>
      <sheetName val="A10_ŞANTİYE_GELEN_GİDER1"/>
      <sheetName val="GÜVENLİK_KLÜBELERİ1"/>
      <sheetName val="Teklif_21"/>
      <sheetName val="Teklif_2_xls1"/>
      <sheetName val="imalat_iç_sayfa1"/>
      <sheetName val="Veri_Tabanı"/>
      <sheetName val="HKED_KEŞFİ_İmalat"/>
      <sheetName val="YEŞİL_DEFTER-İmalat"/>
      <sheetName val="Finansal_tamamlanma_Eğrisi"/>
      <sheetName val="Demir_Fiyat_Farkı_KD"/>
      <sheetName val="LİSTS"/>
      <sheetName val="Y_D"/>
      <sheetName val="masraf_yeri"/>
      <sheetName val="FİRMALAR"/>
      <sheetName val="YK Nat. Gas (Off-site)"/>
      <sheetName val="B. Fiyatlar"/>
      <sheetName val="sal"/>
      <sheetName val="04.Özet"/>
      <sheetName val="rayıc"/>
      <sheetName val="pencere merkezi ys ab"/>
      <sheetName val="kule pencere merk"/>
      <sheetName val="Kur"/>
      <sheetName val="Rate Analysis"/>
      <sheetName val="info "/>
      <sheetName val="AC"/>
      <sheetName val="FILTER SCH"/>
      <sheetName val="CONVECTOR"/>
      <sheetName val="FCU "/>
      <sheetName val="37"/>
      <sheetName val="13-İŞGÜCÜ.HİSTOGRAM'03"/>
      <sheetName val="Veri"/>
      <sheetName val="ELKTRİK_14"/>
      <sheetName val="NAKİT_DEĞERLENDİRME4"/>
      <sheetName val="BF-EK_(ATTIRILMIŞ)4"/>
      <sheetName val="KEŞİF-fiz_(2)4"/>
      <sheetName val="KEŞİF-fiz_(3)4"/>
      <sheetName val="MAHAL_LİSTESİ4"/>
      <sheetName val="KİR-KAR_(2)4"/>
      <sheetName val="ÖDEME-36-kredili_(2)4"/>
      <sheetName val="ÖDEME-36-kredili_(3)4"/>
      <sheetName val="Faturanızı_Özelleştirin2"/>
      <sheetName val="BILGI_GIR2"/>
      <sheetName val="Teklif_22"/>
      <sheetName val="BUTÇE_ÖZET2"/>
      <sheetName val="PROJE_MUKAYESE2"/>
      <sheetName val="İCMAL_BÜTÇE2"/>
      <sheetName val="GERÇEKLEŞEN_BÜTÇE_2"/>
      <sheetName val="GERÇEKLEŞEN_BÜTÇE2"/>
      <sheetName val="HEDEF_BÜTÇE2"/>
      <sheetName val="A09_PEYZAJ_TT-EK1_2"/>
      <sheetName val="A01_TOPRAK_İŞLERİ2"/>
      <sheetName val="A01_İNKLINOMETRE2"/>
      <sheetName val="A02_OZBEK_AS2"/>
      <sheetName val="A02_OZBEK_ADI2"/>
      <sheetName val="A02__OZBEK_ADA_DISI2"/>
      <sheetName val="A03_KABA_YAPI2"/>
      <sheetName val="A04_TUGRA_AS2"/>
      <sheetName val="A04_TUGRA_ADI2"/>
      <sheetName val="A04_İnce_İşler_Keşif2"/>
      <sheetName val="A04_P-LINE2"/>
      <sheetName val="A04_KAPLAMA2"/>
      <sheetName val="A04_SOSYAL_TESİSLER2"/>
      <sheetName val="A04_SERAMİK2"/>
      <sheetName val="A04_MERMER_KEŞİF2"/>
      <sheetName val="MERMER_METRAJ2"/>
      <sheetName val="A04_ALÜMİNYUM2"/>
      <sheetName val="A04_ÇELİK_KAPI2"/>
      <sheetName val="A04_İÇ_KAPI2"/>
      <sheetName val="A04_SAC_KAPI2"/>
      <sheetName val="A04_SAC_KAPI_METRAJ2"/>
      <sheetName val="A04_PVC2"/>
      <sheetName val="PVC_METRAJI2"/>
      <sheetName val="A04_MOBİLYA2"/>
      <sheetName val="A04_VİTRİFİYE2"/>
      <sheetName val="A05_CEPHE2"/>
      <sheetName val="A05_DIŞ_KABA_SIVA2"/>
      <sheetName val="A03-04-06_ÇATI_2"/>
      <sheetName val="A06_PLINE2"/>
      <sheetName val="A07_MEK_EROGLU2"/>
      <sheetName val="A07_MEK_AS2"/>
      <sheetName val="SIHHİ_TESİSAT_AS2"/>
      <sheetName val="KLİMA_TESİSATI_AS2"/>
      <sheetName val="TEST,_AYAR,_İŞL_AS2"/>
      <sheetName val="A07_MEK_ADI2"/>
      <sheetName val="SIHHİ_TESİSAT_ADI2"/>
      <sheetName val="KLİMA_TESİSATI_ADI2"/>
      <sheetName val="TEST,_AYAR,_İŞL_ADI2"/>
      <sheetName val="A08_ELK_EROĞLU2"/>
      <sheetName val="A08_AS__AS2"/>
      <sheetName val="A08_AS_ADI2"/>
      <sheetName val="A08_ELK_AS2"/>
      <sheetName val="2_BLOK_İCMAL-AS2"/>
      <sheetName val="_BL_ORTAK_ALANLAR-AS2"/>
      <sheetName val="BL_DAİRE_İÇLER-AS2"/>
      <sheetName val="3_SOSYAL_ALAN_GENEL_İCMAL-AS2"/>
      <sheetName val="HİDROFOR_ODASI_İCMAL-AS2"/>
      <sheetName val="HİDROFOR_ODASI-AS2"/>
      <sheetName val="SİTE_YÖNETİM_İCMAL-AS2"/>
      <sheetName val="SİTE_YÖNETİM-AS2"/>
      <sheetName val="SOSYAL_TESİS_SPOR_İCMAL-AS2"/>
      <sheetName val="SOSYAL_TESİS_SPOR-AS2"/>
      <sheetName val="SOSYAL_TESİS_CAFE_İCMAL-AS2"/>
      <sheetName val="SOSYAL_TESİS_CAFE-AS2"/>
      <sheetName val="GÜVENLİK_VE_SÜS_HAVUZU_İCMAL-A2"/>
      <sheetName val="GÜVENLİK_VE_SÜS_HAVUZU2"/>
      <sheetName val="4_İCMAL_ALTYAPI-AS2"/>
      <sheetName val="A08_ELK_ADI_2"/>
      <sheetName val="2_BLOK_İCMAL-ADI2"/>
      <sheetName val="_BL_ORTAK_ALANLAR-ADI2"/>
      <sheetName val="BL_DAİRE_İÇLERİ-ADI2"/>
      <sheetName val="3_SOSYAL_ALAN_GENEL_İCMAL-ADI2"/>
      <sheetName val="HİDROFOR_ODASI_İCMAL-ADI2"/>
      <sheetName val="HİDROFOR_ODASI-ADI2"/>
      <sheetName val="SİTE_YÖNETİM_İCMAL-ADI2"/>
      <sheetName val="SİTE_YÖNETİM-ADI2"/>
      <sheetName val="SOSYAL_TESİS_SPOR_İCMAL-ADI2"/>
      <sheetName val="SOSYAL_TESİS_SPOR-ADI2"/>
      <sheetName val="SOSYAL_TESİS_CAFE_İCMAL-ADI2"/>
      <sheetName val="SOSYAL_TESİS_CAFE-ADI2"/>
      <sheetName val="GÜVENLİK_VE_SÜS_HAV-İCMAL-ADI2"/>
      <sheetName val="GÜVENLİK_VE_SÜS_HAVUZU-ADI2"/>
      <sheetName val="4_İCMAL_ALTYAPI-ADI2"/>
      <sheetName val="A10_ŞANTİYE_GELEN_GİDER2"/>
      <sheetName val="GÜVENLİK_KLÜBELERİ2"/>
      <sheetName val="Teklif_2_xls2"/>
      <sheetName val="4_-Механика1"/>
      <sheetName val="imalat_iç_sayfa2"/>
      <sheetName val="Veri_Tabanı1"/>
      <sheetName val="HKED_KEŞFİ_İmalat1"/>
      <sheetName val="YEŞİL_DEFTER-İmalat1"/>
      <sheetName val="Y_D1"/>
      <sheetName val="Finansal_tamamlanma_Eğrisi1"/>
      <sheetName val="Demir_Fiyat_Farkı_KD1"/>
      <sheetName val="masraf_yeri1"/>
      <sheetName val="ISITMA"/>
      <sheetName val="DATA"/>
      <sheetName val="ELKTRİK_17"/>
      <sheetName val="NAKİT_DEĞERLENDİRME7"/>
      <sheetName val="BF-EK_(ATTIRILMIŞ)7"/>
      <sheetName val="KEŞİF-fiz_(2)7"/>
      <sheetName val="KEŞİF-fiz_(3)7"/>
      <sheetName val="MAHAL_LİSTESİ7"/>
      <sheetName val="KİR-KAR_(2)7"/>
      <sheetName val="ÖDEME-36-kredili_(2)7"/>
      <sheetName val="ÖDEME-36-kredili_(3)7"/>
      <sheetName val="Faturanızı_Özelleştirin5"/>
      <sheetName val="BILGI_GIR5"/>
      <sheetName val="Teklif_25"/>
      <sheetName val="BUTÇE_ÖZET5"/>
      <sheetName val="PROJE_MUKAYESE5"/>
      <sheetName val="İCMAL_BÜTÇE5"/>
      <sheetName val="GERÇEKLEŞEN_BÜTÇE_5"/>
      <sheetName val="GERÇEKLEŞEN_BÜTÇE5"/>
      <sheetName val="HEDEF_BÜTÇE5"/>
      <sheetName val="A09_PEYZAJ_TT-EK1_5"/>
      <sheetName val="A01_TOPRAK_İŞLERİ5"/>
      <sheetName val="A01_İNKLINOMETRE5"/>
      <sheetName val="A02_OZBEK_AS5"/>
      <sheetName val="A02_OZBEK_ADI5"/>
      <sheetName val="A02__OZBEK_ADA_DISI5"/>
      <sheetName val="A03_KABA_YAPI5"/>
      <sheetName val="A04_TUGRA_AS5"/>
      <sheetName val="A04_TUGRA_ADI5"/>
      <sheetName val="A04_İnce_İşler_Keşif5"/>
      <sheetName val="A04_P-LINE5"/>
      <sheetName val="A04_KAPLAMA5"/>
      <sheetName val="A04_SOSYAL_TESİSLER5"/>
      <sheetName val="A04_SERAMİK5"/>
      <sheetName val="A04_MERMER_KEŞİF5"/>
      <sheetName val="MERMER_METRAJ5"/>
      <sheetName val="A04_ALÜMİNYUM5"/>
      <sheetName val="A04_ÇELİK_KAPI5"/>
      <sheetName val="A04_İÇ_KAPI5"/>
      <sheetName val="A04_SAC_KAPI5"/>
      <sheetName val="A04_SAC_KAPI_METRAJ5"/>
      <sheetName val="A04_PVC5"/>
      <sheetName val="PVC_METRAJI5"/>
      <sheetName val="A04_MOBİLYA5"/>
      <sheetName val="A04_VİTRİFİYE5"/>
      <sheetName val="A05_CEPHE5"/>
      <sheetName val="A05_DIŞ_KABA_SIVA5"/>
      <sheetName val="A03-04-06_ÇATI_5"/>
      <sheetName val="A06_PLINE5"/>
      <sheetName val="A07_MEK_EROGLU5"/>
      <sheetName val="A07_MEK_AS5"/>
      <sheetName val="SIHHİ_TESİSAT_AS5"/>
      <sheetName val="KLİMA_TESİSATI_AS5"/>
      <sheetName val="TEST,_AYAR,_İŞL_AS5"/>
      <sheetName val="A07_MEK_ADI5"/>
      <sheetName val="SIHHİ_TESİSAT_ADI5"/>
      <sheetName val="KLİMA_TESİSATI_ADI5"/>
      <sheetName val="TEST,_AYAR,_İŞL_ADI5"/>
      <sheetName val="A08_ELK_EROĞLU5"/>
      <sheetName val="A08_AS__AS5"/>
      <sheetName val="A08_AS_ADI5"/>
      <sheetName val="A08_ELK_AS5"/>
      <sheetName val="2_BLOK_İCMAL-AS5"/>
      <sheetName val="_BL_ORTAK_ALANLAR-AS5"/>
      <sheetName val="BL_DAİRE_İÇLER-AS5"/>
      <sheetName val="3_SOSYAL_ALAN_GENEL_İCMAL-AS5"/>
      <sheetName val="HİDROFOR_ODASI_İCMAL-AS5"/>
      <sheetName val="HİDROFOR_ODASI-AS5"/>
      <sheetName val="SİTE_YÖNETİM_İCMAL-AS5"/>
      <sheetName val="SİTE_YÖNETİM-AS5"/>
      <sheetName val="SOSYAL_TESİS_SPOR_İCMAL-AS5"/>
      <sheetName val="SOSYAL_TESİS_SPOR-AS5"/>
      <sheetName val="SOSYAL_TESİS_CAFE_İCMAL-AS5"/>
      <sheetName val="SOSYAL_TESİS_CAFE-AS5"/>
      <sheetName val="GÜVENLİK_VE_SÜS_HAVUZU_İCMAL-A5"/>
      <sheetName val="GÜVENLİK_VE_SÜS_HAVUZU5"/>
      <sheetName val="4_İCMAL_ALTYAPI-AS5"/>
      <sheetName val="A08_ELK_ADI_5"/>
      <sheetName val="2_BLOK_İCMAL-ADI5"/>
      <sheetName val="_BL_ORTAK_ALANLAR-ADI5"/>
      <sheetName val="BL_DAİRE_İÇLERİ-ADI5"/>
      <sheetName val="3_SOSYAL_ALAN_GENEL_İCMAL-ADI5"/>
      <sheetName val="HİDROFOR_ODASI_İCMAL-ADI5"/>
      <sheetName val="HİDROFOR_ODASI-ADI5"/>
      <sheetName val="SİTE_YÖNETİM_İCMAL-ADI5"/>
      <sheetName val="SİTE_YÖNETİM-ADI5"/>
      <sheetName val="SOSYAL_TESİS_SPOR_İCMAL-ADI5"/>
      <sheetName val="SOSYAL_TESİS_SPOR-ADI5"/>
      <sheetName val="SOSYAL_TESİS_CAFE_İCMAL-ADI5"/>
      <sheetName val="SOSYAL_TESİS_CAFE-ADI5"/>
      <sheetName val="GÜVENLİK_VE_SÜS_HAV-İCMAL-ADI5"/>
      <sheetName val="GÜVENLİK_VE_SÜS_HAVUZU-ADI5"/>
      <sheetName val="4_İCMAL_ALTYAPI-ADI5"/>
      <sheetName val="A10_ŞANTİYE_GELEN_GİDER5"/>
      <sheetName val="GÜVENLİK_KLÜBELERİ5"/>
      <sheetName val="Teklif_2_xls5"/>
      <sheetName val="4_-Механика4"/>
      <sheetName val="imalat_iç_sayfa5"/>
      <sheetName val="Veri_Tabanı4"/>
      <sheetName val="HKED_KEŞFİ_İmalat4"/>
      <sheetName val="YEŞİL_DEFTER-İmalat4"/>
      <sheetName val="Y_D4"/>
      <sheetName val="Finansal_tamamlanma_Eğrisi4"/>
      <sheetName val="Demir_Fiyat_Farkı_KD4"/>
      <sheetName val="masraf_yeri4"/>
      <sheetName val="B__Fiyatlar2"/>
      <sheetName val="ELKTRİK_15"/>
      <sheetName val="NAKİT_DEĞERLENDİRME5"/>
      <sheetName val="BF-EK_(ATTIRILMIŞ)5"/>
      <sheetName val="KEŞİF-fiz_(2)5"/>
      <sheetName val="KEŞİF-fiz_(3)5"/>
      <sheetName val="MAHAL_LİSTESİ5"/>
      <sheetName val="KİR-KAR_(2)5"/>
      <sheetName val="ÖDEME-36-kredili_(2)5"/>
      <sheetName val="ÖDEME-36-kredili_(3)5"/>
      <sheetName val="Faturanızı_Özelleştirin3"/>
      <sheetName val="BILGI_GIR3"/>
      <sheetName val="Teklif_23"/>
      <sheetName val="BUTÇE_ÖZET3"/>
      <sheetName val="PROJE_MUKAYESE3"/>
      <sheetName val="İCMAL_BÜTÇE3"/>
      <sheetName val="GERÇEKLEŞEN_BÜTÇE_3"/>
      <sheetName val="GERÇEKLEŞEN_BÜTÇE3"/>
      <sheetName val="HEDEF_BÜTÇE3"/>
      <sheetName val="A09_PEYZAJ_TT-EK1_3"/>
      <sheetName val="A01_TOPRAK_İŞLERİ3"/>
      <sheetName val="A01_İNKLINOMETRE3"/>
      <sheetName val="A02_OZBEK_AS3"/>
      <sheetName val="A02_OZBEK_ADI3"/>
      <sheetName val="A02__OZBEK_ADA_DISI3"/>
      <sheetName val="A03_KABA_YAPI3"/>
      <sheetName val="A04_TUGRA_AS3"/>
      <sheetName val="A04_TUGRA_ADI3"/>
      <sheetName val="A04_İnce_İşler_Keşif3"/>
      <sheetName val="A04_P-LINE3"/>
      <sheetName val="A04_KAPLAMA3"/>
      <sheetName val="A04_SOSYAL_TESİSLER3"/>
      <sheetName val="A04_SERAMİK3"/>
      <sheetName val="A04_MERMER_KEŞİF3"/>
      <sheetName val="MERMER_METRAJ3"/>
      <sheetName val="A04_ALÜMİNYUM3"/>
      <sheetName val="A04_ÇELİK_KAPI3"/>
      <sheetName val="A04_İÇ_KAPI3"/>
      <sheetName val="A04_SAC_KAPI3"/>
      <sheetName val="A04_SAC_KAPI_METRAJ3"/>
      <sheetName val="A04_PVC3"/>
      <sheetName val="PVC_METRAJI3"/>
      <sheetName val="A04_MOBİLYA3"/>
      <sheetName val="A04_VİTRİFİYE3"/>
      <sheetName val="A05_CEPHE3"/>
      <sheetName val="A05_DIŞ_KABA_SIVA3"/>
      <sheetName val="A03-04-06_ÇATI_3"/>
      <sheetName val="A06_PLINE3"/>
      <sheetName val="A07_MEK_EROGLU3"/>
      <sheetName val="A07_MEK_AS3"/>
      <sheetName val="SIHHİ_TESİSAT_AS3"/>
      <sheetName val="KLİMA_TESİSATI_AS3"/>
      <sheetName val="TEST,_AYAR,_İŞL_AS3"/>
      <sheetName val="A07_MEK_ADI3"/>
      <sheetName val="SIHHİ_TESİSAT_ADI3"/>
      <sheetName val="KLİMA_TESİSATI_ADI3"/>
      <sheetName val="TEST,_AYAR,_İŞL_ADI3"/>
      <sheetName val="A08_ELK_EROĞLU3"/>
      <sheetName val="A08_AS__AS3"/>
      <sheetName val="A08_AS_ADI3"/>
      <sheetName val="A08_ELK_AS3"/>
      <sheetName val="2_BLOK_İCMAL-AS3"/>
      <sheetName val="_BL_ORTAK_ALANLAR-AS3"/>
      <sheetName val="BL_DAİRE_İÇLER-AS3"/>
      <sheetName val="3_SOSYAL_ALAN_GENEL_İCMAL-AS3"/>
      <sheetName val="HİDROFOR_ODASI_İCMAL-AS3"/>
      <sheetName val="HİDROFOR_ODASI-AS3"/>
      <sheetName val="SİTE_YÖNETİM_İCMAL-AS3"/>
      <sheetName val="SİTE_YÖNETİM-AS3"/>
      <sheetName val="SOSYAL_TESİS_SPOR_İCMAL-AS3"/>
      <sheetName val="SOSYAL_TESİS_SPOR-AS3"/>
      <sheetName val="SOSYAL_TESİS_CAFE_İCMAL-AS3"/>
      <sheetName val="SOSYAL_TESİS_CAFE-AS3"/>
      <sheetName val="GÜVENLİK_VE_SÜS_HAVUZU_İCMAL-A3"/>
      <sheetName val="GÜVENLİK_VE_SÜS_HAVUZU3"/>
      <sheetName val="4_İCMAL_ALTYAPI-AS3"/>
      <sheetName val="A08_ELK_ADI_3"/>
      <sheetName val="2_BLOK_İCMAL-ADI3"/>
      <sheetName val="_BL_ORTAK_ALANLAR-ADI3"/>
      <sheetName val="BL_DAİRE_İÇLERİ-ADI3"/>
      <sheetName val="3_SOSYAL_ALAN_GENEL_İCMAL-ADI3"/>
      <sheetName val="HİDROFOR_ODASI_İCMAL-ADI3"/>
      <sheetName val="HİDROFOR_ODASI-ADI3"/>
      <sheetName val="SİTE_YÖNETİM_İCMAL-ADI3"/>
      <sheetName val="SİTE_YÖNETİM-ADI3"/>
      <sheetName val="SOSYAL_TESİS_SPOR_İCMAL-ADI3"/>
      <sheetName val="SOSYAL_TESİS_SPOR-ADI3"/>
      <sheetName val="SOSYAL_TESİS_CAFE_İCMAL-ADI3"/>
      <sheetName val="SOSYAL_TESİS_CAFE-ADI3"/>
      <sheetName val="GÜVENLİK_VE_SÜS_HAV-İCMAL-ADI3"/>
      <sheetName val="GÜVENLİK_VE_SÜS_HAVUZU-ADI3"/>
      <sheetName val="4_İCMAL_ALTYAPI-ADI3"/>
      <sheetName val="A10_ŞANTİYE_GELEN_GİDER3"/>
      <sheetName val="GÜVENLİK_KLÜBELERİ3"/>
      <sheetName val="Teklif_2_xls3"/>
      <sheetName val="4_-Механика2"/>
      <sheetName val="imalat_iç_sayfa3"/>
      <sheetName val="Veri_Tabanı2"/>
      <sheetName val="HKED_KEŞFİ_İmalat2"/>
      <sheetName val="YEŞİL_DEFTER-İmalat2"/>
      <sheetName val="masraf_yeri2"/>
      <sheetName val="Finansal_tamamlanma_Eğrisi2"/>
      <sheetName val="Demir_Fiyat_Farkı_KD2"/>
      <sheetName val="Y_D2"/>
      <sheetName val="B__Fiyatlar"/>
      <sheetName val="ELKTRİK_16"/>
      <sheetName val="NAKİT_DEĞERLENDİRME6"/>
      <sheetName val="BF-EK_(ATTIRILMIŞ)6"/>
      <sheetName val="KEŞİF-fiz_(2)6"/>
      <sheetName val="KEŞİF-fiz_(3)6"/>
      <sheetName val="MAHAL_LİSTESİ6"/>
      <sheetName val="KİR-KAR_(2)6"/>
      <sheetName val="ÖDEME-36-kredili_(2)6"/>
      <sheetName val="ÖDEME-36-kredili_(3)6"/>
      <sheetName val="Faturanızı_Özelleştirin4"/>
      <sheetName val="BILGI_GIR4"/>
      <sheetName val="Teklif_24"/>
      <sheetName val="BUTÇE_ÖZET4"/>
      <sheetName val="PROJE_MUKAYESE4"/>
      <sheetName val="İCMAL_BÜTÇE4"/>
      <sheetName val="GERÇEKLEŞEN_BÜTÇE_4"/>
      <sheetName val="GERÇEKLEŞEN_BÜTÇE4"/>
      <sheetName val="HEDEF_BÜTÇE4"/>
      <sheetName val="A09_PEYZAJ_TT-EK1_4"/>
      <sheetName val="A01_TOPRAK_İŞLERİ4"/>
      <sheetName val="A01_İNKLINOMETRE4"/>
      <sheetName val="A02_OZBEK_AS4"/>
      <sheetName val="A02_OZBEK_ADI4"/>
      <sheetName val="A02__OZBEK_ADA_DISI4"/>
      <sheetName val="A03_KABA_YAPI4"/>
      <sheetName val="A04_TUGRA_AS4"/>
      <sheetName val="A04_TUGRA_ADI4"/>
      <sheetName val="A04_İnce_İşler_Keşif4"/>
      <sheetName val="A04_P-LINE4"/>
      <sheetName val="A04_KAPLAMA4"/>
      <sheetName val="A04_SOSYAL_TESİSLER4"/>
      <sheetName val="A04_SERAMİK4"/>
      <sheetName val="A04_MERMER_KEŞİF4"/>
      <sheetName val="MERMER_METRAJ4"/>
      <sheetName val="A04_ALÜMİNYUM4"/>
      <sheetName val="A04_ÇELİK_KAPI4"/>
      <sheetName val="A04_İÇ_KAPI4"/>
      <sheetName val="A04_SAC_KAPI4"/>
      <sheetName val="A04_SAC_KAPI_METRAJ4"/>
      <sheetName val="A04_PVC4"/>
      <sheetName val="PVC_METRAJI4"/>
      <sheetName val="A04_MOBİLYA4"/>
      <sheetName val="A04_VİTRİFİYE4"/>
      <sheetName val="A05_CEPHE4"/>
      <sheetName val="A05_DIŞ_KABA_SIVA4"/>
      <sheetName val="A03-04-06_ÇATI_4"/>
      <sheetName val="A06_PLINE4"/>
      <sheetName val="A07_MEK_EROGLU4"/>
      <sheetName val="A07_MEK_AS4"/>
      <sheetName val="SIHHİ_TESİSAT_AS4"/>
      <sheetName val="KLİMA_TESİSATI_AS4"/>
      <sheetName val="TEST,_AYAR,_İŞL_AS4"/>
      <sheetName val="A07_MEK_ADI4"/>
      <sheetName val="SIHHİ_TESİSAT_ADI4"/>
      <sheetName val="KLİMA_TESİSATI_ADI4"/>
      <sheetName val="TEST,_AYAR,_İŞL_ADI4"/>
      <sheetName val="A08_ELK_EROĞLU4"/>
      <sheetName val="A08_AS__AS4"/>
      <sheetName val="A08_AS_ADI4"/>
      <sheetName val="A08_ELK_AS4"/>
      <sheetName val="2_BLOK_İCMAL-AS4"/>
      <sheetName val="_BL_ORTAK_ALANLAR-AS4"/>
      <sheetName val="BL_DAİRE_İÇLER-AS4"/>
      <sheetName val="3_SOSYAL_ALAN_GENEL_İCMAL-AS4"/>
      <sheetName val="HİDROFOR_ODASI_İCMAL-AS4"/>
      <sheetName val="HİDROFOR_ODASI-AS4"/>
      <sheetName val="SİTE_YÖNETİM_İCMAL-AS4"/>
      <sheetName val="SİTE_YÖNETİM-AS4"/>
      <sheetName val="SOSYAL_TESİS_SPOR_İCMAL-AS4"/>
      <sheetName val="SOSYAL_TESİS_SPOR-AS4"/>
      <sheetName val="SOSYAL_TESİS_CAFE_İCMAL-AS4"/>
      <sheetName val="SOSYAL_TESİS_CAFE-AS4"/>
      <sheetName val="GÜVENLİK_VE_SÜS_HAVUZU_İCMAL-A4"/>
      <sheetName val="GÜVENLİK_VE_SÜS_HAVUZU4"/>
      <sheetName val="4_İCMAL_ALTYAPI-AS4"/>
      <sheetName val="A08_ELK_ADI_4"/>
      <sheetName val="2_BLOK_İCMAL-ADI4"/>
      <sheetName val="_BL_ORTAK_ALANLAR-ADI4"/>
      <sheetName val="BL_DAİRE_İÇLERİ-ADI4"/>
      <sheetName val="3_SOSYAL_ALAN_GENEL_İCMAL-ADI4"/>
      <sheetName val="HİDROFOR_ODASI_İCMAL-ADI4"/>
      <sheetName val="HİDROFOR_ODASI-ADI4"/>
      <sheetName val="SİTE_YÖNETİM_İCMAL-ADI4"/>
      <sheetName val="SİTE_YÖNETİM-ADI4"/>
      <sheetName val="SOSYAL_TESİS_SPOR_İCMAL-ADI4"/>
      <sheetName val="SOSYAL_TESİS_SPOR-ADI4"/>
      <sheetName val="SOSYAL_TESİS_CAFE_İCMAL-ADI4"/>
      <sheetName val="SOSYAL_TESİS_CAFE-ADI4"/>
      <sheetName val="GÜVENLİK_VE_SÜS_HAV-İCMAL-ADI4"/>
      <sheetName val="GÜVENLİK_VE_SÜS_HAVUZU-ADI4"/>
      <sheetName val="4_İCMAL_ALTYAPI-ADI4"/>
      <sheetName val="A10_ŞANTİYE_GELEN_GİDER4"/>
      <sheetName val="GÜVENLİK_KLÜBELERİ4"/>
      <sheetName val="Teklif_2_xls4"/>
      <sheetName val="4_-Механика3"/>
      <sheetName val="imalat_iç_sayfa4"/>
      <sheetName val="Veri_Tabanı3"/>
      <sheetName val="HKED_KEŞFİ_İmalat3"/>
      <sheetName val="YEŞİL_DEFTER-İmalat3"/>
      <sheetName val="masraf_yeri3"/>
      <sheetName val="Finansal_tamamlanma_Eğrisi3"/>
      <sheetName val="Demir_Fiyat_Farkı_KD3"/>
      <sheetName val="Y_D3"/>
      <sheetName val="B__Fiyatlar1"/>
      <sheetName val="ELKTRİK_18"/>
      <sheetName val="NAKİT_DEĞERLENDİRME8"/>
      <sheetName val="BF-EK_(ATTIRILMIŞ)8"/>
      <sheetName val="KEŞİF-fiz_(2)8"/>
      <sheetName val="KEŞİF-fiz_(3)8"/>
      <sheetName val="MAHAL_LİSTESİ8"/>
      <sheetName val="KİR-KAR_(2)8"/>
      <sheetName val="ÖDEME-36-kredili_(2)8"/>
      <sheetName val="ÖDEME-36-kredili_(3)8"/>
      <sheetName val="Faturanızı_Özelleştirin6"/>
      <sheetName val="BILGI_GIR6"/>
      <sheetName val="Teklif_26"/>
      <sheetName val="BUTÇE_ÖZET6"/>
      <sheetName val="PROJE_MUKAYESE6"/>
      <sheetName val="İCMAL_BÜTÇE6"/>
      <sheetName val="GERÇEKLEŞEN_BÜTÇE_6"/>
      <sheetName val="GERÇEKLEŞEN_BÜTÇE6"/>
      <sheetName val="HEDEF_BÜTÇE6"/>
      <sheetName val="A09_PEYZAJ_TT-EK1_6"/>
      <sheetName val="A01_TOPRAK_İŞLERİ6"/>
      <sheetName val="A01_İNKLINOMETRE6"/>
      <sheetName val="A02_OZBEK_AS6"/>
      <sheetName val="A02_OZBEK_ADI6"/>
      <sheetName val="A02__OZBEK_ADA_DISI6"/>
      <sheetName val="A03_KABA_YAPI6"/>
      <sheetName val="A04_TUGRA_AS6"/>
      <sheetName val="A04_TUGRA_ADI6"/>
      <sheetName val="A04_İnce_İşler_Keşif6"/>
      <sheetName val="A04_P-LINE6"/>
      <sheetName val="A04_KAPLAMA6"/>
      <sheetName val="A04_SOSYAL_TESİSLER6"/>
      <sheetName val="A04_SERAMİK6"/>
      <sheetName val="A04_MERMER_KEŞİF6"/>
      <sheetName val="MERMER_METRAJ6"/>
      <sheetName val="A04_ALÜMİNYUM6"/>
      <sheetName val="A04_ÇELİK_KAPI6"/>
      <sheetName val="A04_İÇ_KAPI6"/>
      <sheetName val="A04_SAC_KAPI6"/>
      <sheetName val="A04_SAC_KAPI_METRAJ6"/>
      <sheetName val="A04_PVC6"/>
      <sheetName val="PVC_METRAJI6"/>
      <sheetName val="A04_MOBİLYA6"/>
      <sheetName val="A04_VİTRİFİYE6"/>
      <sheetName val="A05_CEPHE6"/>
      <sheetName val="A05_DIŞ_KABA_SIVA6"/>
      <sheetName val="A03-04-06_ÇATI_6"/>
      <sheetName val="A06_PLINE6"/>
      <sheetName val="A07_MEK_EROGLU6"/>
      <sheetName val="A07_MEK_AS6"/>
      <sheetName val="SIHHİ_TESİSAT_AS6"/>
      <sheetName val="KLİMA_TESİSATI_AS6"/>
      <sheetName val="TEST,_AYAR,_İŞL_AS6"/>
      <sheetName val="A07_MEK_ADI6"/>
      <sheetName val="SIHHİ_TESİSAT_ADI6"/>
      <sheetName val="KLİMA_TESİSATI_ADI6"/>
      <sheetName val="TEST,_AYAR,_İŞL_ADI6"/>
      <sheetName val="A08_ELK_EROĞLU6"/>
      <sheetName val="A08_AS__AS6"/>
      <sheetName val="A08_AS_ADI6"/>
      <sheetName val="A08_ELK_AS6"/>
      <sheetName val="2_BLOK_İCMAL-AS6"/>
      <sheetName val="_BL_ORTAK_ALANLAR-AS6"/>
      <sheetName val="BL_DAİRE_İÇLER-AS6"/>
      <sheetName val="3_SOSYAL_ALAN_GENEL_İCMAL-AS6"/>
      <sheetName val="HİDROFOR_ODASI_İCMAL-AS6"/>
      <sheetName val="HİDROFOR_ODASI-AS6"/>
      <sheetName val="SİTE_YÖNETİM_İCMAL-AS6"/>
      <sheetName val="SİTE_YÖNETİM-AS6"/>
      <sheetName val="SOSYAL_TESİS_SPOR_İCMAL-AS6"/>
      <sheetName val="SOSYAL_TESİS_SPOR-AS6"/>
      <sheetName val="SOSYAL_TESİS_CAFE_İCMAL-AS6"/>
      <sheetName val="SOSYAL_TESİS_CAFE-AS6"/>
      <sheetName val="GÜVENLİK_VE_SÜS_HAVUZU_İCMAL-A6"/>
      <sheetName val="GÜVENLİK_VE_SÜS_HAVUZU6"/>
      <sheetName val="4_İCMAL_ALTYAPI-AS6"/>
      <sheetName val="A08_ELK_ADI_6"/>
      <sheetName val="2_BLOK_İCMAL-ADI6"/>
      <sheetName val="_BL_ORTAK_ALANLAR-ADI6"/>
      <sheetName val="BL_DAİRE_İÇLERİ-ADI6"/>
      <sheetName val="3_SOSYAL_ALAN_GENEL_İCMAL-ADI6"/>
      <sheetName val="HİDROFOR_ODASI_İCMAL-ADI6"/>
      <sheetName val="HİDROFOR_ODASI-ADI6"/>
      <sheetName val="SİTE_YÖNETİM_İCMAL-ADI6"/>
      <sheetName val="SİTE_YÖNETİM-ADI6"/>
      <sheetName val="SOSYAL_TESİS_SPOR_İCMAL-ADI6"/>
      <sheetName val="SOSYAL_TESİS_SPOR-ADI6"/>
      <sheetName val="SOSYAL_TESİS_CAFE_İCMAL-ADI6"/>
      <sheetName val="SOSYAL_TESİS_CAFE-ADI6"/>
      <sheetName val="GÜVENLİK_VE_SÜS_HAV-İCMAL-ADI6"/>
      <sheetName val="GÜVENLİK_VE_SÜS_HAVUZU-ADI6"/>
      <sheetName val="4_İCMAL_ALTYAPI-ADI6"/>
      <sheetName val="A10_ŞANTİYE_GELEN_GİDER6"/>
      <sheetName val="GÜVENLİK_KLÜBELERİ6"/>
      <sheetName val="Teklif_2_xls6"/>
      <sheetName val="4_-Механика5"/>
      <sheetName val="imalat_iç_sayfa6"/>
      <sheetName val="Veri_Tabanı5"/>
      <sheetName val="HKED_KEŞFİ_İmalat5"/>
      <sheetName val="YEŞİL_DEFTER-İmalat5"/>
      <sheetName val="Y_D5"/>
      <sheetName val="Finansal_tamamlanma_Eğrisi5"/>
      <sheetName val="masraf_yeri5"/>
      <sheetName val="Demir_Fiyat_Farkı_KD5"/>
      <sheetName val="B__Fiyatlar3"/>
      <sheetName val="ELKTRİK_19"/>
      <sheetName val="NAKİT_DEĞERLENDİRME9"/>
      <sheetName val="BF-EK_(ATTIRILMIŞ)9"/>
      <sheetName val="KEŞİF-fiz_(2)9"/>
      <sheetName val="KEŞİF-fiz_(3)9"/>
      <sheetName val="MAHAL_LİSTESİ9"/>
      <sheetName val="KİR-KAR_(2)9"/>
      <sheetName val="ÖDEME-36-kredili_(2)9"/>
      <sheetName val="ÖDEME-36-kredili_(3)9"/>
      <sheetName val="Faturanızı_Özelleştirin7"/>
      <sheetName val="BILGI_GIR7"/>
      <sheetName val="Teklif_27"/>
      <sheetName val="BUTÇE_ÖZET7"/>
      <sheetName val="PROJE_MUKAYESE7"/>
      <sheetName val="İCMAL_BÜTÇE7"/>
      <sheetName val="GERÇEKLEŞEN_BÜTÇE_7"/>
      <sheetName val="GERÇEKLEŞEN_BÜTÇE7"/>
      <sheetName val="HEDEF_BÜTÇE7"/>
      <sheetName val="A09_PEYZAJ_TT-EK1_7"/>
      <sheetName val="A01_TOPRAK_İŞLERİ7"/>
      <sheetName val="A01_İNKLINOMETRE7"/>
      <sheetName val="A02_OZBEK_AS7"/>
      <sheetName val="A02_OZBEK_ADI7"/>
      <sheetName val="A02__OZBEK_ADA_DISI7"/>
      <sheetName val="A03_KABA_YAPI7"/>
      <sheetName val="A04_TUGRA_AS7"/>
      <sheetName val="A04_TUGRA_ADI7"/>
      <sheetName val="A04_İnce_İşler_Keşif7"/>
      <sheetName val="A04_P-LINE7"/>
      <sheetName val="A04_KAPLAMA7"/>
      <sheetName val="A04_SOSYAL_TESİSLER7"/>
      <sheetName val="A04_SERAMİK7"/>
      <sheetName val="A04_MERMER_KEŞİF7"/>
      <sheetName val="MERMER_METRAJ7"/>
      <sheetName val="A04_ALÜMİNYUM7"/>
      <sheetName val="A04_ÇELİK_KAPI7"/>
      <sheetName val="A04_İÇ_KAPI7"/>
      <sheetName val="A04_SAC_KAPI7"/>
      <sheetName val="A04_SAC_KAPI_METRAJ7"/>
      <sheetName val="A04_PVC7"/>
      <sheetName val="PVC_METRAJI7"/>
      <sheetName val="A04_MOBİLYA7"/>
      <sheetName val="A04_VİTRİFİYE7"/>
      <sheetName val="A05_CEPHE7"/>
      <sheetName val="A05_DIŞ_KABA_SIVA7"/>
      <sheetName val="A03-04-06_ÇATI_7"/>
      <sheetName val="A06_PLINE7"/>
      <sheetName val="A07_MEK_EROGLU7"/>
      <sheetName val="A07_MEK_AS7"/>
      <sheetName val="SIHHİ_TESİSAT_AS7"/>
      <sheetName val="KLİMA_TESİSATI_AS7"/>
      <sheetName val="TEST,_AYAR,_İŞL_AS7"/>
      <sheetName val="A07_MEK_ADI7"/>
      <sheetName val="SIHHİ_TESİSAT_ADI7"/>
      <sheetName val="KLİMA_TESİSATI_ADI7"/>
      <sheetName val="TEST,_AYAR,_İŞL_ADI7"/>
      <sheetName val="A08_ELK_EROĞLU7"/>
      <sheetName val="A08_AS__AS7"/>
      <sheetName val="A08_AS_ADI7"/>
      <sheetName val="A08_ELK_AS7"/>
      <sheetName val="2_BLOK_İCMAL-AS7"/>
      <sheetName val="_BL_ORTAK_ALANLAR-AS7"/>
      <sheetName val="BL_DAİRE_İÇLER-AS7"/>
      <sheetName val="3_SOSYAL_ALAN_GENEL_İCMAL-AS7"/>
      <sheetName val="HİDROFOR_ODASI_İCMAL-AS7"/>
      <sheetName val="HİDROFOR_ODASI-AS7"/>
      <sheetName val="SİTE_YÖNETİM_İCMAL-AS7"/>
      <sheetName val="SİTE_YÖNETİM-AS7"/>
      <sheetName val="SOSYAL_TESİS_SPOR_İCMAL-AS7"/>
      <sheetName val="SOSYAL_TESİS_SPOR-AS7"/>
      <sheetName val="SOSYAL_TESİS_CAFE_İCMAL-AS7"/>
      <sheetName val="SOSYAL_TESİS_CAFE-AS7"/>
      <sheetName val="GÜVENLİK_VE_SÜS_HAVUZU_İCMAL-A7"/>
      <sheetName val="GÜVENLİK_VE_SÜS_HAVUZU7"/>
      <sheetName val="4_İCMAL_ALTYAPI-AS7"/>
      <sheetName val="A08_ELK_ADI_7"/>
      <sheetName val="2_BLOK_İCMAL-ADI7"/>
      <sheetName val="_BL_ORTAK_ALANLAR-ADI7"/>
      <sheetName val="BL_DAİRE_İÇLERİ-ADI7"/>
      <sheetName val="3_SOSYAL_ALAN_GENEL_İCMAL-ADI7"/>
      <sheetName val="HİDROFOR_ODASI_İCMAL-ADI7"/>
      <sheetName val="HİDROFOR_ODASI-ADI7"/>
      <sheetName val="SİTE_YÖNETİM_İCMAL-ADI7"/>
      <sheetName val="SİTE_YÖNETİM-ADI7"/>
      <sheetName val="SOSYAL_TESİS_SPOR_İCMAL-ADI7"/>
      <sheetName val="SOSYAL_TESİS_SPOR-ADI7"/>
      <sheetName val="SOSYAL_TESİS_CAFE_İCMAL-ADI7"/>
      <sheetName val="SOSYAL_TESİS_CAFE-ADI7"/>
      <sheetName val="GÜVENLİK_VE_SÜS_HAV-İCMAL-ADI7"/>
      <sheetName val="GÜVENLİK_VE_SÜS_HAVUZU-ADI7"/>
      <sheetName val="4_İCMAL_ALTYAPI-ADI7"/>
      <sheetName val="A10_ŞANTİYE_GELEN_GİDER7"/>
      <sheetName val="GÜVENLİK_KLÜBELERİ7"/>
      <sheetName val="Teklif_2_xls7"/>
      <sheetName val="4_-Механика6"/>
      <sheetName val="imalat_iç_sayfa7"/>
      <sheetName val="Veri_Tabanı6"/>
      <sheetName val="HKED_KEŞFİ_İmalat6"/>
      <sheetName val="YEŞİL_DEFTER-İmalat6"/>
      <sheetName val="Y_D6"/>
      <sheetName val="Finansal_tamamlanma_Eğrisi6"/>
      <sheetName val="Demir_Fiyat_Farkı_KD6"/>
      <sheetName val="masraf_yeri6"/>
      <sheetName val="B__Fiyatlar4"/>
      <sheetName val="ELKTRİK_111"/>
      <sheetName val="NAKİT_DEĞERLENDİRME11"/>
      <sheetName val="BF-EK_(ATTIRILMIŞ)11"/>
      <sheetName val="KEŞİF-fiz_(2)11"/>
      <sheetName val="KEŞİF-fiz_(3)11"/>
      <sheetName val="MAHAL_LİSTESİ11"/>
      <sheetName val="KİR-KAR_(2)11"/>
      <sheetName val="ÖDEME-36-kredili_(2)11"/>
      <sheetName val="ÖDEME-36-kredili_(3)11"/>
      <sheetName val="Faturanızı_Özelleştirin9"/>
      <sheetName val="BILGI_GIR9"/>
      <sheetName val="Teklif_29"/>
      <sheetName val="BUTÇE_ÖZET9"/>
      <sheetName val="PROJE_MUKAYESE9"/>
      <sheetName val="İCMAL_BÜTÇE9"/>
      <sheetName val="GERÇEKLEŞEN_BÜTÇE_9"/>
      <sheetName val="GERÇEKLEŞEN_BÜTÇE9"/>
      <sheetName val="HEDEF_BÜTÇE9"/>
      <sheetName val="A09_PEYZAJ_TT-EK1_9"/>
      <sheetName val="A01_TOPRAK_İŞLERİ9"/>
      <sheetName val="A01_İNKLINOMETRE9"/>
      <sheetName val="A02_OZBEK_AS9"/>
      <sheetName val="A02_OZBEK_ADI9"/>
      <sheetName val="A02__OZBEK_ADA_DISI9"/>
      <sheetName val="A03_KABA_YAPI9"/>
      <sheetName val="A04_TUGRA_AS9"/>
      <sheetName val="A04_TUGRA_ADI9"/>
      <sheetName val="A04_İnce_İşler_Keşif9"/>
      <sheetName val="A04_P-LINE9"/>
      <sheetName val="A04_KAPLAMA9"/>
      <sheetName val="A04_SOSYAL_TESİSLER9"/>
      <sheetName val="A04_SERAMİK9"/>
      <sheetName val="A04_MERMER_KEŞİF9"/>
      <sheetName val="MERMER_METRAJ9"/>
      <sheetName val="A04_ALÜMİNYUM9"/>
      <sheetName val="A04_ÇELİK_KAPI9"/>
      <sheetName val="A04_İÇ_KAPI9"/>
      <sheetName val="A04_SAC_KAPI9"/>
      <sheetName val="A04_SAC_KAPI_METRAJ9"/>
      <sheetName val="A04_PVC9"/>
      <sheetName val="PVC_METRAJI9"/>
      <sheetName val="A04_MOBİLYA9"/>
      <sheetName val="A04_VİTRİFİYE9"/>
      <sheetName val="A05_CEPHE9"/>
      <sheetName val="A05_DIŞ_KABA_SIVA9"/>
      <sheetName val="A03-04-06_ÇATI_9"/>
      <sheetName val="A06_PLINE9"/>
      <sheetName val="A07_MEK_EROGLU9"/>
      <sheetName val="A07_MEK_AS9"/>
      <sheetName val="SIHHİ_TESİSAT_AS9"/>
      <sheetName val="KLİMA_TESİSATI_AS9"/>
      <sheetName val="TEST,_AYAR,_İŞL_AS9"/>
      <sheetName val="A07_MEK_ADI9"/>
      <sheetName val="SIHHİ_TESİSAT_ADI9"/>
      <sheetName val="KLİMA_TESİSATI_ADI9"/>
      <sheetName val="TEST,_AYAR,_İŞL_ADI9"/>
      <sheetName val="A08_ELK_EROĞLU9"/>
      <sheetName val="A08_AS__AS9"/>
      <sheetName val="A08_AS_ADI9"/>
      <sheetName val="A08_ELK_AS9"/>
      <sheetName val="2_BLOK_İCMAL-AS9"/>
      <sheetName val="_BL_ORTAK_ALANLAR-AS9"/>
      <sheetName val="BL_DAİRE_İÇLER-AS9"/>
      <sheetName val="3_SOSYAL_ALAN_GENEL_İCMAL-AS9"/>
      <sheetName val="HİDROFOR_ODASI_İCMAL-AS9"/>
      <sheetName val="HİDROFOR_ODASI-AS9"/>
      <sheetName val="SİTE_YÖNETİM_İCMAL-AS9"/>
      <sheetName val="SİTE_YÖNETİM-AS9"/>
      <sheetName val="SOSYAL_TESİS_SPOR_İCMAL-AS9"/>
      <sheetName val="SOSYAL_TESİS_SPOR-AS9"/>
      <sheetName val="SOSYAL_TESİS_CAFE_İCMAL-AS9"/>
      <sheetName val="SOSYAL_TESİS_CAFE-AS9"/>
      <sheetName val="GÜVENLİK_VE_SÜS_HAVUZU_İCMAL-A9"/>
      <sheetName val="GÜVENLİK_VE_SÜS_HAVUZU9"/>
      <sheetName val="4_İCMAL_ALTYAPI-AS9"/>
      <sheetName val="A08_ELK_ADI_9"/>
      <sheetName val="2_BLOK_İCMAL-ADI9"/>
      <sheetName val="_BL_ORTAK_ALANLAR-ADI9"/>
      <sheetName val="BL_DAİRE_İÇLERİ-ADI9"/>
      <sheetName val="3_SOSYAL_ALAN_GENEL_İCMAL-ADI9"/>
      <sheetName val="HİDROFOR_ODASI_İCMAL-ADI9"/>
      <sheetName val="HİDROFOR_ODASI-ADI9"/>
      <sheetName val="SİTE_YÖNETİM_İCMAL-ADI9"/>
      <sheetName val="SİTE_YÖNETİM-ADI9"/>
      <sheetName val="SOSYAL_TESİS_SPOR_İCMAL-ADI9"/>
      <sheetName val="SOSYAL_TESİS_SPOR-ADI9"/>
      <sheetName val="SOSYAL_TESİS_CAFE_İCMAL-ADI9"/>
      <sheetName val="SOSYAL_TESİS_CAFE-ADI9"/>
      <sheetName val="GÜVENLİK_VE_SÜS_HAV-İCMAL-ADI9"/>
      <sheetName val="GÜVENLİK_VE_SÜS_HAVUZU-ADI9"/>
      <sheetName val="4_İCMAL_ALTYAPI-ADI9"/>
      <sheetName val="A10_ŞANTİYE_GELEN_GİDER9"/>
      <sheetName val="GÜVENLİK_KLÜBELERİ9"/>
      <sheetName val="Teklif_2_xls9"/>
      <sheetName val="4_-Механика8"/>
      <sheetName val="imalat_iç_sayfa9"/>
      <sheetName val="Veri_Tabanı8"/>
      <sheetName val="HKED_KEŞFİ_İmalat8"/>
      <sheetName val="YEŞİL_DEFTER-İmalat8"/>
      <sheetName val="Y_D8"/>
      <sheetName val="Finansal_tamamlanma_Eğrisi8"/>
      <sheetName val="Demir_Fiyat_Farkı_KD8"/>
      <sheetName val="masraf_yeri8"/>
      <sheetName val="B__Fiyatlar5"/>
      <sheetName val="ELKTRİK_110"/>
      <sheetName val="NAKİT_DEĞERLENDİRME10"/>
      <sheetName val="BF-EK_(ATTIRILMIŞ)10"/>
      <sheetName val="KEŞİF-fiz_(2)10"/>
      <sheetName val="KEŞİF-fiz_(3)10"/>
      <sheetName val="MAHAL_LİSTESİ10"/>
      <sheetName val="KİR-KAR_(2)10"/>
      <sheetName val="ÖDEME-36-kredili_(2)10"/>
      <sheetName val="ÖDEME-36-kredili_(3)10"/>
      <sheetName val="Faturanızı_Özelleştirin8"/>
      <sheetName val="BILGI_GIR8"/>
      <sheetName val="Teklif_28"/>
      <sheetName val="BUTÇE_ÖZET8"/>
      <sheetName val="PROJE_MUKAYESE8"/>
      <sheetName val="İCMAL_BÜTÇE8"/>
      <sheetName val="GERÇEKLEŞEN_BÜTÇE_8"/>
      <sheetName val="GERÇEKLEŞEN_BÜTÇE8"/>
      <sheetName val="HEDEF_BÜTÇE8"/>
      <sheetName val="A09_PEYZAJ_TT-EK1_8"/>
      <sheetName val="A01_TOPRAK_İŞLERİ8"/>
      <sheetName val="A01_İNKLINOMETRE8"/>
      <sheetName val="A02_OZBEK_AS8"/>
      <sheetName val="A02_OZBEK_ADI8"/>
      <sheetName val="A02__OZBEK_ADA_DISI8"/>
      <sheetName val="A03_KABA_YAPI8"/>
      <sheetName val="A04_TUGRA_AS8"/>
      <sheetName val="A04_TUGRA_ADI8"/>
      <sheetName val="A04_İnce_İşler_Keşif8"/>
      <sheetName val="A04_P-LINE8"/>
      <sheetName val="A04_KAPLAMA8"/>
      <sheetName val="A04_SOSYAL_TESİSLER8"/>
      <sheetName val="A04_SERAMİK8"/>
      <sheetName val="A04_MERMER_KEŞİF8"/>
      <sheetName val="MERMER_METRAJ8"/>
      <sheetName val="A04_ALÜMİNYUM8"/>
      <sheetName val="A04_ÇELİK_KAPI8"/>
      <sheetName val="A04_İÇ_KAPI8"/>
      <sheetName val="A04_SAC_KAPI8"/>
      <sheetName val="A04_SAC_KAPI_METRAJ8"/>
      <sheetName val="A04_PVC8"/>
      <sheetName val="PVC_METRAJI8"/>
      <sheetName val="A04_MOBİLYA8"/>
      <sheetName val="A04_VİTRİFİYE8"/>
      <sheetName val="A05_CEPHE8"/>
      <sheetName val="A05_DIŞ_KABA_SIVA8"/>
      <sheetName val="A03-04-06_ÇATI_8"/>
      <sheetName val="A06_PLINE8"/>
      <sheetName val="A07_MEK_EROGLU8"/>
      <sheetName val="A07_MEK_AS8"/>
      <sheetName val="SIHHİ_TESİSAT_AS8"/>
      <sheetName val="KLİMA_TESİSATI_AS8"/>
      <sheetName val="TEST,_AYAR,_İŞL_AS8"/>
      <sheetName val="A07_MEK_ADI8"/>
      <sheetName val="SIHHİ_TESİSAT_ADI8"/>
      <sheetName val="KLİMA_TESİSATI_ADI8"/>
      <sheetName val="TEST,_AYAR,_İŞL_ADI8"/>
      <sheetName val="A08_ELK_EROĞLU8"/>
      <sheetName val="A08_AS__AS8"/>
      <sheetName val="A08_AS_ADI8"/>
      <sheetName val="A08_ELK_AS8"/>
      <sheetName val="2_BLOK_İCMAL-AS8"/>
      <sheetName val="_BL_ORTAK_ALANLAR-AS8"/>
      <sheetName val="BL_DAİRE_İÇLER-AS8"/>
      <sheetName val="3_SOSYAL_ALAN_GENEL_İCMAL-AS8"/>
      <sheetName val="HİDROFOR_ODASI_İCMAL-AS8"/>
      <sheetName val="HİDROFOR_ODASI-AS8"/>
      <sheetName val="SİTE_YÖNETİM_İCMAL-AS8"/>
      <sheetName val="SİTE_YÖNETİM-AS8"/>
      <sheetName val="SOSYAL_TESİS_SPOR_İCMAL-AS8"/>
      <sheetName val="SOSYAL_TESİS_SPOR-AS8"/>
      <sheetName val="SOSYAL_TESİS_CAFE_İCMAL-AS8"/>
      <sheetName val="SOSYAL_TESİS_CAFE-AS8"/>
      <sheetName val="GÜVENLİK_VE_SÜS_HAVUZU_İCMAL-A8"/>
      <sheetName val="GÜVENLİK_VE_SÜS_HAVUZU8"/>
      <sheetName val="4_İCMAL_ALTYAPI-AS8"/>
      <sheetName val="A08_ELK_ADI_8"/>
      <sheetName val="2_BLOK_İCMAL-ADI8"/>
      <sheetName val="_BL_ORTAK_ALANLAR-ADI8"/>
      <sheetName val="BL_DAİRE_İÇLERİ-ADI8"/>
      <sheetName val="3_SOSYAL_ALAN_GENEL_İCMAL-ADI8"/>
      <sheetName val="HİDROFOR_ODASI_İCMAL-ADI8"/>
      <sheetName val="HİDROFOR_ODASI-ADI8"/>
      <sheetName val="SİTE_YÖNETİM_İCMAL-ADI8"/>
      <sheetName val="SİTE_YÖNETİM-ADI8"/>
      <sheetName val="SOSYAL_TESİS_SPOR_İCMAL-ADI8"/>
      <sheetName val="SOSYAL_TESİS_SPOR-ADI8"/>
      <sheetName val="SOSYAL_TESİS_CAFE_İCMAL-ADI8"/>
      <sheetName val="SOSYAL_TESİS_CAFE-ADI8"/>
      <sheetName val="GÜVENLİK_VE_SÜS_HAV-İCMAL-ADI8"/>
      <sheetName val="GÜVENLİK_VE_SÜS_HAVUZU-ADI8"/>
      <sheetName val="4_İCMAL_ALTYAPI-ADI8"/>
      <sheetName val="A10_ŞANTİYE_GELEN_GİDER8"/>
      <sheetName val="GÜVENLİK_KLÜBELERİ8"/>
      <sheetName val="Teklif_2_xls8"/>
      <sheetName val="4_-Механика7"/>
      <sheetName val="imalat_iç_sayfa8"/>
      <sheetName val="Veri_Tabanı7"/>
      <sheetName val="HKED_KEŞFİ_İmalat7"/>
      <sheetName val="YEŞİL_DEFTER-İmalat7"/>
      <sheetName val="Y_D7"/>
      <sheetName val="Finansal_tamamlanma_Eğrisi7"/>
      <sheetName val="Demir_Fiyat_Farkı_KD7"/>
      <sheetName val="masraf_yeri7"/>
      <sheetName val="1.11.b"/>
      <sheetName val="Ictas (SPV ve ICA) detay"/>
      <sheetName val="Personel Maliyet Ictas on SPV"/>
      <sheetName val="TAŞERON"/>
      <sheetName val="Data - Alt Kategori"/>
      <sheetName val="LİSTE"/>
      <sheetName val="Bilgi"/>
      <sheetName val="HAKEDİŞ KEŞFİ"/>
      <sheetName val=" N Finansal Eğri"/>
      <sheetName val="AOP Summary-2"/>
      <sheetName val="COST-TZ"/>
      <sheetName val="FitOutConfCentre"/>
      <sheetName val="İhzar"/>
      <sheetName val="SIVA"/>
      <sheetName val="B03"/>
      <sheetName val="eryamankeşif"/>
      <sheetName val="analizler"/>
      <sheetName val="Tut 1"/>
      <sheetName val="7İŞGÜCÜ-DAĞILIM"/>
      <sheetName val="Finansal t. Eğrisi"/>
      <sheetName val="Sayfa1"/>
      <sheetName val="ESCON"/>
      <sheetName val="YK_Nat__Gas_(Off-site)"/>
      <sheetName val="209"/>
      <sheetName val="210"/>
      <sheetName val="211"/>
      <sheetName val="214"/>
      <sheetName val="215"/>
      <sheetName val="216"/>
      <sheetName val="218"/>
      <sheetName val="221"/>
      <sheetName val="222"/>
      <sheetName val="223"/>
      <sheetName val="224"/>
      <sheetName val="236"/>
      <sheetName val="209a"/>
      <sheetName val="pencere_merkezi_ys_ab"/>
      <sheetName val="kule_pencere_merk"/>
      <sheetName val="info_"/>
      <sheetName val="pencere_merkezi_ys_ab1"/>
      <sheetName val="kule_pencere_merk1"/>
      <sheetName val="pencere_merkezi_ys_ab2"/>
      <sheetName val="kule_pencere_merk2"/>
      <sheetName val="info_1"/>
      <sheetName val="pencere_merkezi_ys_ab3"/>
      <sheetName val="kule_pencere_merk3"/>
      <sheetName val="info_2"/>
      <sheetName val="pencere_merkezi_ys_ab5"/>
      <sheetName val="kule_pencere_merk5"/>
      <sheetName val="info_4"/>
      <sheetName val="pencere_merkezi_ys_ab4"/>
      <sheetName val="kule_pencere_merk4"/>
      <sheetName val="info_3"/>
      <sheetName val="sarf"/>
      <sheetName val="MALZEME VE İŞÇİLİK"/>
      <sheetName val="KABULLER"/>
      <sheetName val="BUTCE KURLARI"/>
      <sheetName val="asansör-tr"/>
      <sheetName val="Grafik_Altlık"/>
      <sheetName val="ÖN KAPAK"/>
      <sheetName val="RAPOR1_İMALAT İLERLEME"/>
      <sheetName val="Лист1"/>
      <sheetName val="9.Taşeron"/>
      <sheetName val="Summary"/>
      <sheetName val="keşif özeti"/>
      <sheetName val="degisken"/>
      <sheetName val="(G)"/>
      <sheetName val="bsat muflu"/>
      <sheetName val="BF2001"/>
      <sheetName val="KOD"/>
      <sheetName val="ISTDUV_KUR"/>
      <sheetName val="BRIM_ICMAL"/>
      <sheetName val="TELBAĞ_KUR"/>
      <sheetName val="yoca_kur"/>
      <sheetName val="TESKAN_KUR"/>
      <sheetName val="ISITES_KUR"/>
      <sheetName val="POZLAR"/>
      <sheetName val="YOLOT_KUR"/>
      <sheetName val="171_02_4 u hangar"/>
      <sheetName val="GENEL KESIF"/>
      <sheetName val="Top Sheet"/>
      <sheetName val="Haftalık.Rapor"/>
      <sheetName val="arka kapak"/>
      <sheetName val="ÖDEME-36-kredili_뀁崔퐃㦨"/>
      <sheetName val="ÖDEME-36-kredili_뀀䨔퐃⚨"/>
      <sheetName val="ÖDEME-36-kredili_퐃⚨적췉"/>
      <sheetName val="ÖDEME-36-kredili_𢡊_x001f__x0000_"/>
      <sheetName val="ek bina metraj"/>
      <sheetName val="KAPAK"/>
      <sheetName val="PURS ORJİNAL"/>
      <sheetName val="Sebepler"/>
      <sheetName val="CASHFLOWS"/>
      <sheetName val="Spread"/>
      <sheetName val="dýsýplýn"/>
      <sheetName val="Katsayı"/>
      <sheetName val="TEI"/>
      <sheetName val="Rapor"/>
      <sheetName val="Indirects"/>
      <sheetName val="Indr_Dağıtım"/>
      <sheetName val="1,100"/>
      <sheetName val="1,200"/>
      <sheetName val="3,000"/>
      <sheetName val="4,000"/>
      <sheetName val="6,000"/>
      <sheetName val="8,000"/>
      <sheetName val="PURS"/>
      <sheetName val="TASK"/>
      <sheetName val="BOQ "/>
      <sheetName val="VERİ"/>
      <sheetName val="8) FATURA"/>
      <sheetName val="Sheet2"/>
      <sheetName val="PE-F-42 Rev 01 Manpower"/>
      <sheetName val="ÖDEME-36-kredili_吃ᒘꀁ堮"/>
      <sheetName val="ÖDEME-36-kredili_吂⚘적"/>
      <sheetName val="ÖDEME-36-kredili_Ȁ_x0000_쀀暘"/>
      <sheetName val="ÖDEME-36-kredili_䀀上脂ₙ"/>
      <sheetName val="ÖDEME-36-kredili_脂ₙﰼ"/>
      <sheetName val="DİZİN"/>
      <sheetName val="KESİNTİLER"/>
      <sheetName val="MAHFİL KAT"/>
      <sheetName val="227"/>
      <sheetName val="228"/>
      <sheetName val="231"/>
      <sheetName val="233"/>
      <sheetName val="234"/>
      <sheetName val="sheet3"/>
      <sheetName val="HARFLER"/>
      <sheetName val="22 A BLOK YEVMİYE TUTANAĞI"/>
      <sheetName val="Бюджет прочее"/>
      <sheetName val="ÖDEME-36-kredili_𢡊_x001f_"/>
      <sheetName val="ÖDEME-36-kredili_Ȁ"/>
      <sheetName val="bfk2000"/>
      <sheetName val="ELKTRİK_112"/>
      <sheetName val="NAKİT_DEĞERLENDİRME12"/>
      <sheetName val="BF-EK_(ATTIRILMIŞ)12"/>
      <sheetName val="KEŞİF-fiz_(2)12"/>
      <sheetName val="KEŞİF-fiz_(3)12"/>
      <sheetName val="MAHAL_LİSTESİ12"/>
      <sheetName val="KİR-KAR_(2)12"/>
      <sheetName val="ÖDEME-36-kredili_(2)12"/>
      <sheetName val="ÖDEME-36-kredili_(3)12"/>
      <sheetName val="Faturanızı_Özelleştirin10"/>
      <sheetName val="BILGI_GIR10"/>
      <sheetName val="BUTÇE_ÖZET10"/>
      <sheetName val="PROJE_MUKAYESE10"/>
      <sheetName val="İCMAL_BÜTÇE10"/>
      <sheetName val="GERÇEKLEŞEN_BÜTÇE_10"/>
      <sheetName val="GERÇEKLEŞEN_BÜTÇE10"/>
      <sheetName val="HEDEF_BÜTÇE10"/>
      <sheetName val="A09_PEYZAJ_TT-EK1_10"/>
      <sheetName val="A01_TOPRAK_İŞLERİ10"/>
      <sheetName val="A01_İNKLINOMETRE10"/>
      <sheetName val="A02_OZBEK_AS10"/>
      <sheetName val="A02_OZBEK_ADI10"/>
      <sheetName val="A02__OZBEK_ADA_DISI10"/>
      <sheetName val="A03_KABA_YAPI10"/>
      <sheetName val="A04_TUGRA_AS10"/>
      <sheetName val="A04_TUGRA_ADI10"/>
      <sheetName val="A04_İnce_İşler_Keşif10"/>
      <sheetName val="A04_P-LINE10"/>
      <sheetName val="A04_KAPLAMA10"/>
      <sheetName val="A04_SOSYAL_TESİSLER10"/>
      <sheetName val="A04_SERAMİK10"/>
      <sheetName val="A04_MERMER_KEŞİF10"/>
      <sheetName val="MERMER_METRAJ10"/>
      <sheetName val="A04_ALÜMİNYUM10"/>
      <sheetName val="A04_ÇELİK_KAPI10"/>
      <sheetName val="A04_İÇ_KAPI10"/>
      <sheetName val="A04_SAC_KAPI10"/>
      <sheetName val="A04_SAC_KAPI_METRAJ10"/>
      <sheetName val="A04_PVC10"/>
      <sheetName val="PVC_METRAJI10"/>
      <sheetName val="A04_MOBİLYA10"/>
      <sheetName val="A04_VİTRİFİYE10"/>
      <sheetName val="A05_CEPHE10"/>
      <sheetName val="A05_DIŞ_KABA_SIVA10"/>
      <sheetName val="A03-04-06_ÇATI_10"/>
      <sheetName val="A06_PLINE10"/>
      <sheetName val="A07_MEK_EROGLU10"/>
      <sheetName val="A07_MEK_AS10"/>
      <sheetName val="SIHHİ_TESİSAT_AS10"/>
      <sheetName val="KLİMA_TESİSATI_AS10"/>
      <sheetName val="TEST,_AYAR,_İŞL_AS10"/>
      <sheetName val="A07_MEK_ADI10"/>
      <sheetName val="SIHHİ_TESİSAT_ADI10"/>
      <sheetName val="KLİMA_TESİSATI_ADI10"/>
      <sheetName val="TEST,_AYAR,_İŞL_ADI10"/>
      <sheetName val="A08_ELK_EROĞLU10"/>
      <sheetName val="A08_AS__AS10"/>
      <sheetName val="A08_AS_ADI10"/>
      <sheetName val="A08_ELK_AS10"/>
      <sheetName val="2_BLOK_İCMAL-AS10"/>
      <sheetName val="_BL_ORTAK_ALANLAR-AS10"/>
      <sheetName val="BL_DAİRE_İÇLER-AS10"/>
      <sheetName val="3_SOSYAL_ALAN_GENEL_İCMAL-AS10"/>
      <sheetName val="HİDROFOR_ODASI_İCMAL-AS10"/>
      <sheetName val="HİDROFOR_ODASI-AS10"/>
      <sheetName val="SİTE_YÖNETİM_İCMAL-AS10"/>
      <sheetName val="SİTE_YÖNETİM-AS10"/>
      <sheetName val="SOSYAL_TESİS_SPOR_İCMAL-AS10"/>
      <sheetName val="SOSYAL_TESİS_SPOR-AS10"/>
      <sheetName val="SOSYAL_TESİS_CAFE_İCMAL-AS10"/>
      <sheetName val="SOSYAL_TESİS_CAFE-AS10"/>
      <sheetName val="GÜVENLİK_VE_SÜS_HAVUZU_İCMAL-10"/>
      <sheetName val="GÜVENLİK_VE_SÜS_HAVUZU10"/>
      <sheetName val="4_İCMAL_ALTYAPI-AS10"/>
      <sheetName val="A08_ELK_ADI_10"/>
      <sheetName val="2_BLOK_İCMAL-ADI10"/>
      <sheetName val="_BL_ORTAK_ALANLAR-ADI10"/>
      <sheetName val="BL_DAİRE_İÇLERİ-ADI10"/>
      <sheetName val="3_SOSYAL_ALAN_GENEL_İCMAL-ADI10"/>
      <sheetName val="HİDROFOR_ODASI_İCMAL-ADI10"/>
      <sheetName val="HİDROFOR_ODASI-ADI10"/>
      <sheetName val="SİTE_YÖNETİM_İCMAL-ADI10"/>
      <sheetName val="SİTE_YÖNETİM-ADI10"/>
      <sheetName val="SOSYAL_TESİS_SPOR_İCMAL-ADI10"/>
      <sheetName val="SOSYAL_TESİS_SPOR-ADI10"/>
      <sheetName val="SOSYAL_TESİS_CAFE_İCMAL-ADI10"/>
      <sheetName val="SOSYAL_TESİS_CAFE-ADI10"/>
      <sheetName val="GÜVENLİK_VE_SÜS_HAV-İCMAL-ADI10"/>
      <sheetName val="GÜVENLİK_VE_SÜS_HAVUZU-ADI10"/>
      <sheetName val="4_İCMAL_ALTYAPI-ADI10"/>
      <sheetName val="A10_ŞANTİYE_GELEN_GİDER10"/>
      <sheetName val="GÜVENLİK_KLÜBELERİ10"/>
      <sheetName val="Teklif_210"/>
      <sheetName val="Teklif_2_xls10"/>
      <sheetName val="imalat_iç_sayfa10"/>
      <sheetName val="4_-Механика9"/>
      <sheetName val="Veri_Tabanı9"/>
      <sheetName val="HKED_KEŞFİ_İmalat9"/>
      <sheetName val="YEŞİL_DEFTER-İmalat9"/>
      <sheetName val="Finansal_tamamlanma_Eğrisi9"/>
      <sheetName val="Demir_Fiyat_Farkı_KD9"/>
      <sheetName val="Y_D9"/>
      <sheetName val="masraf_yeri9"/>
      <sheetName val="YK_Nat__Gas_(Off-site)1"/>
      <sheetName val="B__Fiyatlar6"/>
      <sheetName val="Общий_итог"/>
      <sheetName val="pencere_merkezi_ys_ab6"/>
      <sheetName val="kule_pencere_merk6"/>
      <sheetName val="HAKEDİŞ_KEŞFİ"/>
      <sheetName val="info_5"/>
      <sheetName val="_N_Finansal_Eğri"/>
      <sheetName val="AOP_Summary-2"/>
      <sheetName val="BUTCE_KURLARI"/>
      <sheetName val="Data_-_Alt_Kategori"/>
      <sheetName val="13-İŞGÜCÜ_HİSTOGRAM'03"/>
      <sheetName val="Rate_Analysis"/>
      <sheetName val="FILTER_SCH"/>
      <sheetName val="FCU_"/>
      <sheetName val="bsat_muflu"/>
      <sheetName val="MALZEME_VE_İŞÇİLİK"/>
      <sheetName val="ÖN_KAPAK"/>
      <sheetName val="171_02_4_u_hangar"/>
      <sheetName val="GENEL_KESIF"/>
      <sheetName val="RAPOR1_İMALAT_İLERLEME"/>
      <sheetName val="Ictas_(SPV_ve_ICA)_detay"/>
      <sheetName val="Personel_Maliyet_Ictas_on_SPV"/>
      <sheetName val="1_11_b"/>
      <sheetName val="keşif_özeti"/>
      <sheetName val="arka_kapak"/>
      <sheetName val="Finansal_t__Eğrisi"/>
      <sheetName val="Tut_1"/>
      <sheetName val="Top_Sheet"/>
      <sheetName val="Haftalık_Rapor"/>
      <sheetName val="PURS_ORJİNAL"/>
      <sheetName val="ek_bina_metraj"/>
      <sheetName val="8)_FATURA"/>
      <sheetName val="PE-F-42_Rev_01_Manpower"/>
      <sheetName val="ÖDEME-36-kredili_𢡊"/>
      <sheetName val="04_Özet"/>
      <sheetName val="BOQ_"/>
      <sheetName val="ELZ_Grafik_Altlik"/>
      <sheetName val="İTT_Elazığ_KPK"/>
      <sheetName val="BRS_Grafik_Altlik"/>
      <sheetName val="İTT_Bursa_KPK"/>
      <sheetName val="Л Сад_исходный"/>
      <sheetName val="2.2 ТЭП"/>
      <sheetName val="2.3 ССР"/>
      <sheetName val="2.4 Реестр договоров"/>
      <sheetName val="Лист2"/>
      <sheetName val="2.5 Реестр платежей"/>
      <sheetName val="2.6 Реестр выполненных работ"/>
      <sheetName val="2.7 Опыт участников"/>
      <sheetName val="списки"/>
      <sheetName val="OW (не трогать)"/>
      <sheetName val="Выжимка по затратам 2"/>
      <sheetName val="1C_2кв"/>
      <sheetName val="Справочник статей"/>
      <sheetName val="Коэффициентарий"/>
      <sheetName val="İNŞAAT"/>
      <sheetName val="TABLO"/>
      <sheetName val="bank"/>
      <sheetName val="Birim Fiyat Tablosu"/>
      <sheetName val="B.F 11 "/>
      <sheetName val="B.F 001"/>
      <sheetName val="B.F 002"/>
      <sheetName val="B.F 003"/>
      <sheetName val="B.F 004"/>
      <sheetName val="B.F 005"/>
      <sheetName val="B.F 007"/>
      <sheetName val="B.F 008"/>
      <sheetName val="B.F 009"/>
      <sheetName val="B.F 010"/>
      <sheetName val="B.F 011"/>
      <sheetName val="B.F 012"/>
      <sheetName val="B.F 013"/>
      <sheetName val="B.F 014"/>
      <sheetName val="B.F 015"/>
      <sheetName val="B.F 016"/>
      <sheetName val="B.F 017"/>
      <sheetName val="B.F 020"/>
      <sheetName val="B.F 021"/>
      <sheetName val="B.F 022"/>
      <sheetName val="Mal Talep-F01"/>
      <sheetName val="Firma Davet-F03"/>
      <sheetName val="Firma Onay-F04"/>
      <sheetName val="Teklif Deg. Tablo-F05"/>
      <sheetName val="Teklif Deg. Tutanak-F11"/>
      <sheetName val="Kaybeden Sonuc-F07"/>
      <sheetName val="Kazanan Sonuc-F10"/>
      <sheetName val="Satinalma Bildirim-F08"/>
      <sheetName val="Mal Alim Degerlendirme-F09"/>
      <sheetName val="UE Degerlendirme-F02"/>
      <sheetName val="Şirket Tanıtım Dosya Talep-F13"/>
      <sheetName val="Satinalma Tutanak F06"/>
      <sheetName val="ICMAL"/>
      <sheetName val="bfk2002"/>
      <sheetName val="TEKLİF İCMALİ"/>
      <sheetName val="İNCE İŞLER"/>
      <sheetName val="1.1"/>
      <sheetName val="1.2"/>
      <sheetName val="1.3"/>
      <sheetName val="1.4"/>
      <sheetName val="2.1"/>
      <sheetName val="2.2"/>
      <sheetName val="2.3"/>
      <sheetName val="2.4"/>
      <sheetName val="2.5"/>
      <sheetName val="2.6"/>
      <sheetName val="2.7"/>
      <sheetName val="2.8"/>
      <sheetName val="2.9"/>
      <sheetName val="2.10"/>
      <sheetName val="2.11"/>
      <sheetName val="2.12"/>
      <sheetName val="3.1"/>
      <sheetName val="3.2"/>
      <sheetName val="3.3"/>
      <sheetName val="3.4"/>
      <sheetName val="3.5"/>
      <sheetName val="3.6"/>
      <sheetName val="3.7"/>
      <sheetName val="3.8"/>
      <sheetName val="3.9"/>
      <sheetName val="4.1"/>
      <sheetName val="4.2"/>
      <sheetName val="4.3"/>
      <sheetName val="4.4"/>
      <sheetName val="4.5"/>
      <sheetName val="4.6"/>
      <sheetName val="4.7"/>
      <sheetName val="4.8"/>
      <sheetName val="4.9"/>
      <sheetName val="4.10"/>
      <sheetName val="5.1"/>
      <sheetName val="5.2"/>
      <sheetName val="5.3"/>
      <sheetName val="5.4"/>
      <sheetName val="6.1"/>
      <sheetName val="6.2"/>
      <sheetName val="6.3"/>
      <sheetName val="6.4"/>
      <sheetName val="6.5"/>
      <sheetName val="6.6"/>
      <sheetName val="6.7"/>
      <sheetName val="6.8"/>
      <sheetName val="6.9"/>
      <sheetName val="6.10"/>
      <sheetName val="6.11"/>
      <sheetName val="7.1"/>
      <sheetName val="7.2"/>
      <sheetName val="7.3"/>
      <sheetName val="7.4"/>
      <sheetName val="7.5"/>
      <sheetName val="Sayfa7"/>
      <sheetName val="ff HESAP"/>
      <sheetName val="UYGUN BEDEL FATURA"/>
      <sheetName val="YENİ FİYAT GÜNCEL FATURA"/>
      <sheetName val="YFA"/>
      <sheetName val="YFA (2)"/>
      <sheetName val="YFA (3)"/>
      <sheetName val="YFA (4)"/>
      <sheetName val="YFA (5)"/>
      <sheetName val="YFA (6)"/>
      <sheetName val="İNŞ YFİ FATURA"/>
      <sheetName val="ELKTRİK_113"/>
      <sheetName val="NAKİT_DEĞERLENDİRME13"/>
      <sheetName val="BF-EK_(ATTIRILMIŞ)13"/>
      <sheetName val="KEŞİF-fiz_(2)13"/>
      <sheetName val="KEŞİF-fiz_(3)13"/>
      <sheetName val="MAHAL_LİSTESİ13"/>
      <sheetName val="KİR-KAR_(2)13"/>
      <sheetName val="ÖDEME-36-kredili_(2)13"/>
      <sheetName val="ÖDEME-36-kredili_(3)13"/>
      <sheetName val="Faturanızı_Özelleştirin11"/>
      <sheetName val="BILGI_GIR11"/>
      <sheetName val="BUTÇE_ÖZET11"/>
      <sheetName val="PROJE_MUKAYESE11"/>
      <sheetName val="İCMAL_BÜTÇE11"/>
      <sheetName val="GERÇEKLEŞEN_BÜTÇE_11"/>
      <sheetName val="GERÇEKLEŞEN_BÜTÇE11"/>
      <sheetName val="HEDEF_BÜTÇE11"/>
      <sheetName val="A09_PEYZAJ_TT-EK1_11"/>
      <sheetName val="A01_TOPRAK_İŞLERİ11"/>
      <sheetName val="A01_İNKLINOMETRE11"/>
      <sheetName val="A02_OZBEK_AS11"/>
      <sheetName val="A02_OZBEK_ADI11"/>
      <sheetName val="A02__OZBEK_ADA_DISI11"/>
      <sheetName val="A03_KABA_YAPI11"/>
      <sheetName val="A04_TUGRA_AS11"/>
      <sheetName val="A04_TUGRA_ADI11"/>
      <sheetName val="A04_İnce_İşler_Keşif11"/>
      <sheetName val="A04_P-LINE11"/>
      <sheetName val="A04_KAPLAMA11"/>
      <sheetName val="A04_SOSYAL_TESİSLER11"/>
      <sheetName val="A04_SERAMİK11"/>
      <sheetName val="A04_MERMER_KEŞİF11"/>
      <sheetName val="MERMER_METRAJ11"/>
      <sheetName val="A04_ALÜMİNYUM11"/>
      <sheetName val="A04_ÇELİK_KAPI11"/>
      <sheetName val="A04_İÇ_KAPI11"/>
      <sheetName val="A04_SAC_KAPI11"/>
      <sheetName val="A04_SAC_KAPI_METRAJ11"/>
      <sheetName val="A04_PVC11"/>
      <sheetName val="PVC_METRAJI11"/>
      <sheetName val="A04_MOBİLYA11"/>
      <sheetName val="A04_VİTRİFİYE11"/>
      <sheetName val="A05_CEPHE11"/>
      <sheetName val="A05_DIŞ_KABA_SIVA11"/>
      <sheetName val="A03-04-06_ÇATI_11"/>
      <sheetName val="A06_PLINE11"/>
      <sheetName val="A07_MEK_EROGLU11"/>
      <sheetName val="A07_MEK_AS11"/>
      <sheetName val="SIHHİ_TESİSAT_AS11"/>
      <sheetName val="KLİMA_TESİSATI_AS11"/>
      <sheetName val="TEST,_AYAR,_İŞL_AS11"/>
      <sheetName val="A07_MEK_ADI11"/>
      <sheetName val="SIHHİ_TESİSAT_ADI11"/>
      <sheetName val="KLİMA_TESİSATI_ADI11"/>
      <sheetName val="TEST,_AYAR,_İŞL_ADI11"/>
      <sheetName val="A08_ELK_EROĞLU11"/>
      <sheetName val="A08_AS__AS11"/>
      <sheetName val="A08_AS_ADI11"/>
      <sheetName val="A08_ELK_AS11"/>
      <sheetName val="2_BLOK_İCMAL-AS11"/>
      <sheetName val="_BL_ORTAK_ALANLAR-AS11"/>
      <sheetName val="BL_DAİRE_İÇLER-AS11"/>
      <sheetName val="3_SOSYAL_ALAN_GENEL_İCMAL-AS11"/>
      <sheetName val="HİDROFOR_ODASI_İCMAL-AS11"/>
      <sheetName val="HİDROFOR_ODASI-AS11"/>
      <sheetName val="SİTE_YÖNETİM_İCMAL-AS11"/>
      <sheetName val="SİTE_YÖNETİM-AS11"/>
      <sheetName val="SOSYAL_TESİS_SPOR_İCMAL-AS11"/>
      <sheetName val="SOSYAL_TESİS_SPOR-AS11"/>
      <sheetName val="SOSYAL_TESİS_CAFE_İCMAL-AS11"/>
      <sheetName val="SOSYAL_TESİS_CAFE-AS11"/>
      <sheetName val="GÜVENLİK_VE_SÜS_HAVUZU_İCMAL-11"/>
      <sheetName val="GÜVENLİK_VE_SÜS_HAVUZU11"/>
      <sheetName val="4_İCMAL_ALTYAPI-AS11"/>
      <sheetName val="A08_ELK_ADI_11"/>
      <sheetName val="2_BLOK_İCMAL-ADI11"/>
      <sheetName val="_BL_ORTAK_ALANLAR-ADI11"/>
      <sheetName val="BL_DAİRE_İÇLERİ-ADI11"/>
      <sheetName val="3_SOSYAL_ALAN_GENEL_İCMAL-ADI11"/>
      <sheetName val="HİDROFOR_ODASI_İCMAL-ADI11"/>
      <sheetName val="HİDROFOR_ODASI-ADI11"/>
      <sheetName val="SİTE_YÖNETİM_İCMAL-ADI11"/>
      <sheetName val="SİTE_YÖNETİM-ADI11"/>
      <sheetName val="SOSYAL_TESİS_SPOR_İCMAL-ADI11"/>
      <sheetName val="SOSYAL_TESİS_SPOR-ADI11"/>
      <sheetName val="SOSYAL_TESİS_CAFE_İCMAL-ADI11"/>
      <sheetName val="SOSYAL_TESİS_CAFE-ADI11"/>
      <sheetName val="GÜVENLİK_VE_SÜS_HAV-İCMAL-ADI11"/>
      <sheetName val="GÜVENLİK_VE_SÜS_HAVUZU-ADI11"/>
      <sheetName val="4_İCMAL_ALTYAPI-ADI11"/>
      <sheetName val="A10_ŞANTİYE_GELEN_GİDER11"/>
      <sheetName val="GÜVENLİK_KLÜBELERİ11"/>
      <sheetName val="Teklif_211"/>
      <sheetName val="Teklif_2_xls11"/>
      <sheetName val="imalat_iç_sayfa11"/>
      <sheetName val="4_-Механика10"/>
      <sheetName val="Veri_Tabanı10"/>
      <sheetName val="HKED_KEŞFİ_İmalat10"/>
      <sheetName val="YEŞİL_DEFTER-İmalat10"/>
      <sheetName val="Finansal_tamamlanma_Eğrisi10"/>
      <sheetName val="Demir_Fiyat_Farkı_KD10"/>
      <sheetName val="Y_D10"/>
      <sheetName val="masraf_yeri10"/>
      <sheetName val="B__Fiyatlar7"/>
      <sheetName val="YK_Nat__Gas_(Off-site)2"/>
      <sheetName val="Общий_итог1"/>
      <sheetName val="pencere_merkezi_ys_ab7"/>
      <sheetName val="kule_pencere_merk7"/>
      <sheetName val="HAKEDİŞ_KEŞFİ1"/>
      <sheetName val="info_6"/>
      <sheetName val="_N_Finansal_Eğri1"/>
      <sheetName val="AOP_Summary-21"/>
      <sheetName val="BUTCE_KURLARI1"/>
      <sheetName val="Data_-_Alt_Kategori1"/>
      <sheetName val="13-İŞGÜCÜ_HİSTOGRAM'031"/>
      <sheetName val="Rate_Analysis1"/>
      <sheetName val="FILTER_SCH1"/>
      <sheetName val="FCU_1"/>
      <sheetName val="bsat_muflu1"/>
      <sheetName val="MALZEME_VE_İŞÇİLİK1"/>
      <sheetName val="ÖN_KAPAK1"/>
      <sheetName val="RAPOR1_İMALAT_İLERLEME1"/>
      <sheetName val="171_02_4_u_hangar1"/>
      <sheetName val="GENEL_KESIF1"/>
      <sheetName val="Ictas_(SPV_ve_ICA)_detay1"/>
      <sheetName val="Personel_Maliyet_Ictas_on_SPV1"/>
      <sheetName val="1_11_b1"/>
      <sheetName val="arka_kapak1"/>
      <sheetName val="keşif_özeti1"/>
      <sheetName val="Finansal_t__Eğrisi1"/>
      <sheetName val="Tut_11"/>
      <sheetName val="Top_Sheet1"/>
      <sheetName val="Haftalık_Rapor1"/>
      <sheetName val="PURS_ORJİNAL1"/>
      <sheetName val="ek_bina_metraj1"/>
      <sheetName val="8)_FATURA1"/>
      <sheetName val="PE-F-42_Rev_01_Manpower1"/>
      <sheetName val="04_Özet1"/>
      <sheetName val="BOQ_1"/>
      <sheetName val="MAHFİL_KAT"/>
      <sheetName val="ELKTRİK_115"/>
      <sheetName val="NAKİT_DEĞERLENDİRME15"/>
      <sheetName val="BF-EK_(ATTIRILMIŞ)15"/>
      <sheetName val="KEŞİF-fiz_(2)15"/>
      <sheetName val="KEŞİF-fiz_(3)15"/>
      <sheetName val="MAHAL_LİSTESİ15"/>
      <sheetName val="KİR-KAR_(2)15"/>
      <sheetName val="ÖDEME-36-kredili_(2)15"/>
      <sheetName val="ÖDEME-36-kredili_(3)15"/>
      <sheetName val="Faturanızı_Özelleştirin13"/>
      <sheetName val="BILGI_GIR13"/>
      <sheetName val="BUTÇE_ÖZET13"/>
      <sheetName val="PROJE_MUKAYESE13"/>
      <sheetName val="İCMAL_BÜTÇE13"/>
      <sheetName val="GERÇEKLEŞEN_BÜTÇE_13"/>
      <sheetName val="GERÇEKLEŞEN_BÜTÇE13"/>
      <sheetName val="HEDEF_BÜTÇE13"/>
      <sheetName val="A09_PEYZAJ_TT-EK1_13"/>
      <sheetName val="A01_TOPRAK_İŞLERİ13"/>
      <sheetName val="A01_İNKLINOMETRE13"/>
      <sheetName val="A02_OZBEK_AS13"/>
      <sheetName val="A02_OZBEK_ADI13"/>
      <sheetName val="A02__OZBEK_ADA_DISI13"/>
      <sheetName val="A03_KABA_YAPI13"/>
      <sheetName val="A04_TUGRA_AS13"/>
      <sheetName val="A04_TUGRA_ADI13"/>
      <sheetName val="A04_İnce_İşler_Keşif13"/>
      <sheetName val="A04_P-LINE13"/>
      <sheetName val="A04_KAPLAMA13"/>
      <sheetName val="A04_SOSYAL_TESİSLER13"/>
      <sheetName val="A04_SERAMİK13"/>
      <sheetName val="A04_MERMER_KEŞİF13"/>
      <sheetName val="MERMER_METRAJ13"/>
      <sheetName val="A04_ALÜMİNYUM13"/>
      <sheetName val="A04_ÇELİK_KAPI13"/>
      <sheetName val="A04_İÇ_KAPI13"/>
      <sheetName val="A04_SAC_KAPI13"/>
      <sheetName val="A04_SAC_KAPI_METRAJ13"/>
      <sheetName val="A04_PVC13"/>
      <sheetName val="PVC_METRAJI13"/>
      <sheetName val="A04_MOBİLYA13"/>
      <sheetName val="A04_VİTRİFİYE13"/>
      <sheetName val="A05_CEPHE13"/>
      <sheetName val="A05_DIŞ_KABA_SIVA13"/>
      <sheetName val="A03-04-06_ÇATI_13"/>
      <sheetName val="A06_PLINE13"/>
      <sheetName val="A07_MEK_EROGLU13"/>
      <sheetName val="A07_MEK_AS13"/>
      <sheetName val="SIHHİ_TESİSAT_AS13"/>
      <sheetName val="KLİMA_TESİSATI_AS13"/>
      <sheetName val="TEST,_AYAR,_İŞL_AS13"/>
      <sheetName val="A07_MEK_ADI13"/>
      <sheetName val="SIHHİ_TESİSAT_ADI13"/>
      <sheetName val="KLİMA_TESİSATI_ADI13"/>
      <sheetName val="TEST,_AYAR,_İŞL_ADI13"/>
      <sheetName val="A08_ELK_EROĞLU13"/>
      <sheetName val="A08_AS__AS13"/>
      <sheetName val="A08_AS_ADI13"/>
      <sheetName val="A08_ELK_AS13"/>
      <sheetName val="2_BLOK_İCMAL-AS13"/>
      <sheetName val="_BL_ORTAK_ALANLAR-AS13"/>
      <sheetName val="BL_DAİRE_İÇLER-AS13"/>
      <sheetName val="3_SOSYAL_ALAN_GENEL_İCMAL-AS13"/>
      <sheetName val="HİDROFOR_ODASI_İCMAL-AS13"/>
      <sheetName val="HİDROFOR_ODASI-AS13"/>
      <sheetName val="SİTE_YÖNETİM_İCMAL-AS13"/>
      <sheetName val="SİTE_YÖNETİM-AS13"/>
      <sheetName val="SOSYAL_TESİS_SPOR_İCMAL-AS13"/>
      <sheetName val="SOSYAL_TESİS_SPOR-AS13"/>
      <sheetName val="SOSYAL_TESİS_CAFE_İCMAL-AS13"/>
      <sheetName val="SOSYAL_TESİS_CAFE-AS13"/>
      <sheetName val="GÜVENLİK_VE_SÜS_HAVUZU_İCMAL-13"/>
      <sheetName val="GÜVENLİK_VE_SÜS_HAVUZU13"/>
      <sheetName val="4_İCMAL_ALTYAPI-AS13"/>
      <sheetName val="A08_ELK_ADI_13"/>
      <sheetName val="2_BLOK_İCMAL-ADI13"/>
      <sheetName val="_BL_ORTAK_ALANLAR-ADI13"/>
      <sheetName val="BL_DAİRE_İÇLERİ-ADI13"/>
      <sheetName val="3_SOSYAL_ALAN_GENEL_İCMAL-ADI13"/>
      <sheetName val="HİDROFOR_ODASI_İCMAL-ADI13"/>
      <sheetName val="HİDROFOR_ODASI-ADI13"/>
      <sheetName val="SİTE_YÖNETİM_İCMAL-ADI13"/>
      <sheetName val="SİTE_YÖNETİM-ADI13"/>
      <sheetName val="SOSYAL_TESİS_SPOR_İCMAL-ADI13"/>
      <sheetName val="SOSYAL_TESİS_SPOR-ADI13"/>
      <sheetName val="SOSYAL_TESİS_CAFE_İCMAL-ADI13"/>
      <sheetName val="SOSYAL_TESİS_CAFE-ADI13"/>
      <sheetName val="GÜVENLİK_VE_SÜS_HAV-İCMAL-ADI13"/>
      <sheetName val="GÜVENLİK_VE_SÜS_HAVUZU-ADI13"/>
      <sheetName val="4_İCMAL_ALTYAPI-ADI13"/>
      <sheetName val="A10_ŞANTİYE_GELEN_GİDER13"/>
      <sheetName val="GÜVENLİK_KLÜBELERİ13"/>
      <sheetName val="Teklif_213"/>
      <sheetName val="Teklif_2_xls13"/>
      <sheetName val="imalat_iç_sayfa13"/>
      <sheetName val="Veri_Tabanı12"/>
      <sheetName val="4_-Механика12"/>
      <sheetName val="HKED_KEŞFİ_İmalat12"/>
      <sheetName val="YEŞİL_DEFTER-İmalat12"/>
      <sheetName val="Finansal_tamamlanma_Eğrisi12"/>
      <sheetName val="Demir_Fiyat_Farkı_KD12"/>
      <sheetName val="Y_D12"/>
      <sheetName val="masraf_yeri12"/>
      <sheetName val="B__Fiyatlar9"/>
      <sheetName val="YK_Nat__Gas_(Off-site)4"/>
      <sheetName val="Общий_итог3"/>
      <sheetName val="pencere_merkezi_ys_ab9"/>
      <sheetName val="kule_pencere_merk9"/>
      <sheetName val="HAKEDİŞ_KEŞFİ3"/>
      <sheetName val="info_8"/>
      <sheetName val="_N_Finansal_Eğri3"/>
      <sheetName val="AOP_Summary-23"/>
      <sheetName val="BUTCE_KURLARI3"/>
      <sheetName val="Rate_Analysis3"/>
      <sheetName val="FILTER_SCH3"/>
      <sheetName val="FCU_3"/>
      <sheetName val="Data_-_Alt_Kategori3"/>
      <sheetName val="13-İŞGÜCÜ_HİSTOGRAM'033"/>
      <sheetName val="bsat_muflu3"/>
      <sheetName val="MALZEME_VE_İŞÇİLİK3"/>
      <sheetName val="ÖN_KAPAK3"/>
      <sheetName val="171_02_4_u_hangar3"/>
      <sheetName val="GENEL_KESIF3"/>
      <sheetName val="RAPOR1_İMALAT_İLERLEME3"/>
      <sheetName val="Ictas_(SPV_ve_ICA)_detay3"/>
      <sheetName val="Personel_Maliyet_Ictas_on_SPV3"/>
      <sheetName val="1_11_b3"/>
      <sheetName val="PURS_ORJİNAL3"/>
      <sheetName val="arka_kapak3"/>
      <sheetName val="keşif_özeti3"/>
      <sheetName val="Finansal_t__Eğrisi3"/>
      <sheetName val="Tut_13"/>
      <sheetName val="Top_Sheet3"/>
      <sheetName val="Haftalık_Rapor3"/>
      <sheetName val="ek_bina_metraj3"/>
      <sheetName val="8)_FATURA3"/>
      <sheetName val="PE-F-42_Rev_01_Manpower3"/>
      <sheetName val="04_Özet3"/>
      <sheetName val="BOQ_3"/>
      <sheetName val="ELKTRİK_114"/>
      <sheetName val="NAKİT_DEĞERLENDİRME14"/>
      <sheetName val="BF-EK_(ATTIRILMIŞ)14"/>
      <sheetName val="KEŞİF-fiz_(2)14"/>
      <sheetName val="KEŞİF-fiz_(3)14"/>
      <sheetName val="MAHAL_LİSTESİ14"/>
      <sheetName val="KİR-KAR_(2)14"/>
      <sheetName val="ÖDEME-36-kredili_(2)14"/>
      <sheetName val="ÖDEME-36-kredili_(3)14"/>
      <sheetName val="Faturanızı_Özelleştirin12"/>
      <sheetName val="BILGI_GIR12"/>
      <sheetName val="BUTÇE_ÖZET12"/>
      <sheetName val="PROJE_MUKAYESE12"/>
      <sheetName val="İCMAL_BÜTÇE12"/>
      <sheetName val="GERÇEKLEŞEN_BÜTÇE_12"/>
      <sheetName val="GERÇEKLEŞEN_BÜTÇE12"/>
      <sheetName val="HEDEF_BÜTÇE12"/>
      <sheetName val="A09_PEYZAJ_TT-EK1_12"/>
      <sheetName val="A01_TOPRAK_İŞLERİ12"/>
      <sheetName val="A01_İNKLINOMETRE12"/>
      <sheetName val="A02_OZBEK_AS12"/>
      <sheetName val="A02_OZBEK_ADI12"/>
      <sheetName val="A02__OZBEK_ADA_DISI12"/>
      <sheetName val="A03_KABA_YAPI12"/>
      <sheetName val="A04_TUGRA_AS12"/>
      <sheetName val="A04_TUGRA_ADI12"/>
      <sheetName val="A04_İnce_İşler_Keşif12"/>
      <sheetName val="A04_P-LINE12"/>
      <sheetName val="A04_KAPLAMA12"/>
      <sheetName val="A04_SOSYAL_TESİSLER12"/>
      <sheetName val="A04_SERAMİK12"/>
      <sheetName val="A04_MERMER_KEŞİF12"/>
      <sheetName val="MERMER_METRAJ12"/>
      <sheetName val="A04_ALÜMİNYUM12"/>
      <sheetName val="A04_ÇELİK_KAPI12"/>
      <sheetName val="A04_İÇ_KAPI12"/>
      <sheetName val="A04_SAC_KAPI12"/>
      <sheetName val="A04_SAC_KAPI_METRAJ12"/>
      <sheetName val="A04_PVC12"/>
      <sheetName val="PVC_METRAJI12"/>
      <sheetName val="A04_MOBİLYA12"/>
      <sheetName val="A04_VİTRİFİYE12"/>
      <sheetName val="A05_CEPHE12"/>
      <sheetName val="A05_DIŞ_KABA_SIVA12"/>
      <sheetName val="A03-04-06_ÇATI_12"/>
      <sheetName val="A06_PLINE12"/>
      <sheetName val="A07_MEK_EROGLU12"/>
      <sheetName val="A07_MEK_AS12"/>
      <sheetName val="SIHHİ_TESİSAT_AS12"/>
      <sheetName val="KLİMA_TESİSATI_AS12"/>
      <sheetName val="TEST,_AYAR,_İŞL_AS12"/>
      <sheetName val="A07_MEK_ADI12"/>
      <sheetName val="SIHHİ_TESİSAT_ADI12"/>
      <sheetName val="KLİMA_TESİSATI_ADI12"/>
      <sheetName val="TEST,_AYAR,_İŞL_ADI12"/>
      <sheetName val="A08_ELK_EROĞLU12"/>
      <sheetName val="A08_AS__AS12"/>
      <sheetName val="A08_AS_ADI12"/>
      <sheetName val="A08_ELK_AS12"/>
      <sheetName val="2_BLOK_İCMAL-AS12"/>
      <sheetName val="_BL_ORTAK_ALANLAR-AS12"/>
      <sheetName val="BL_DAİRE_İÇLER-AS12"/>
      <sheetName val="3_SOSYAL_ALAN_GENEL_İCMAL-AS12"/>
      <sheetName val="HİDROFOR_ODASI_İCMAL-AS12"/>
      <sheetName val="HİDROFOR_ODASI-AS12"/>
      <sheetName val="SİTE_YÖNETİM_İCMAL-AS12"/>
      <sheetName val="SİTE_YÖNETİM-AS12"/>
      <sheetName val="SOSYAL_TESİS_SPOR_İCMAL-AS12"/>
      <sheetName val="SOSYAL_TESİS_SPOR-AS12"/>
      <sheetName val="SOSYAL_TESİS_CAFE_İCMAL-AS12"/>
      <sheetName val="SOSYAL_TESİS_CAFE-AS12"/>
      <sheetName val="GÜVENLİK_VE_SÜS_HAVUZU_İCMAL-12"/>
      <sheetName val="GÜVENLİK_VE_SÜS_HAVUZU12"/>
      <sheetName val="4_İCMAL_ALTYAPI-AS12"/>
      <sheetName val="A08_ELK_ADI_12"/>
      <sheetName val="2_BLOK_İCMAL-ADI12"/>
      <sheetName val="_BL_ORTAK_ALANLAR-ADI12"/>
      <sheetName val="BL_DAİRE_İÇLERİ-ADI12"/>
      <sheetName val="3_SOSYAL_ALAN_GENEL_İCMAL-ADI12"/>
      <sheetName val="HİDROFOR_ODASI_İCMAL-ADI12"/>
      <sheetName val="HİDROFOR_ODASI-ADI12"/>
      <sheetName val="SİTE_YÖNETİM_İCMAL-ADI12"/>
      <sheetName val="SİTE_YÖNETİM-ADI12"/>
      <sheetName val="SOSYAL_TESİS_SPOR_İCMAL-ADI12"/>
      <sheetName val="SOSYAL_TESİS_SPOR-ADI12"/>
      <sheetName val="SOSYAL_TESİS_CAFE_İCMAL-ADI12"/>
      <sheetName val="SOSYAL_TESİS_CAFE-ADI12"/>
      <sheetName val="GÜVENLİK_VE_SÜS_HAV-İCMAL-ADI12"/>
      <sheetName val="GÜVENLİK_VE_SÜS_HAVUZU-ADI12"/>
      <sheetName val="4_İCMAL_ALTYAPI-ADI12"/>
      <sheetName val="A10_ŞANTİYE_GELEN_GİDER12"/>
      <sheetName val="GÜVENLİK_KLÜBELERİ12"/>
      <sheetName val="Teklif_212"/>
      <sheetName val="Teklif_2_xls12"/>
      <sheetName val="imalat_iç_sayfa12"/>
      <sheetName val="Veri_Tabanı11"/>
      <sheetName val="4_-Механика11"/>
      <sheetName val="HKED_KEŞFİ_İmalat11"/>
      <sheetName val="YEŞİL_DEFTER-İmalat11"/>
      <sheetName val="Finansal_tamamlanma_Eğrisi11"/>
      <sheetName val="Demir_Fiyat_Farkı_KD11"/>
      <sheetName val="Y_D11"/>
      <sheetName val="masraf_yeri11"/>
      <sheetName val="B__Fiyatlar8"/>
      <sheetName val="YK_Nat__Gas_(Off-site)3"/>
      <sheetName val="Общий_итог2"/>
      <sheetName val="pencere_merkezi_ys_ab8"/>
      <sheetName val="kule_pencere_merk8"/>
      <sheetName val="HAKEDİŞ_KEŞFİ2"/>
      <sheetName val="info_7"/>
      <sheetName val="_N_Finansal_Eğri2"/>
      <sheetName val="AOP_Summary-22"/>
      <sheetName val="BUTCE_KURLARI2"/>
      <sheetName val="Rate_Analysis2"/>
      <sheetName val="FILTER_SCH2"/>
      <sheetName val="FCU_2"/>
      <sheetName val="Data_-_Alt_Kategori2"/>
      <sheetName val="13-İŞGÜCÜ_HİSTOGRAM'032"/>
      <sheetName val="bsat_muflu2"/>
      <sheetName val="MALZEME_VE_İŞÇİLİK2"/>
      <sheetName val="ÖN_KAPAK2"/>
      <sheetName val="171_02_4_u_hangar2"/>
      <sheetName val="GENEL_KESIF2"/>
      <sheetName val="RAPOR1_İMALAT_İLERLEME2"/>
      <sheetName val="Ictas_(SPV_ve_ICA)_detay2"/>
      <sheetName val="Personel_Maliyet_Ictas_on_SPV2"/>
      <sheetName val="1_11_b2"/>
      <sheetName val="PURS_ORJİNAL2"/>
      <sheetName val="arka_kapak2"/>
      <sheetName val="keşif_özeti2"/>
      <sheetName val="Finansal_t__Eğrisi2"/>
      <sheetName val="Tut_12"/>
      <sheetName val="Top_Sheet2"/>
      <sheetName val="Haftalık_Rapor2"/>
      <sheetName val="ek_bina_metraj2"/>
      <sheetName val="8)_FATURA2"/>
      <sheetName val="PE-F-42_Rev_01_Manpower2"/>
      <sheetName val="04_Özet2"/>
      <sheetName val="BOQ_2"/>
      <sheetName val="ELKTRİK_116"/>
      <sheetName val="NAKİT_DEĞERLENDİRME16"/>
      <sheetName val="BF-EK_(ATTIRILMIŞ)16"/>
      <sheetName val="KEŞİF-fiz_(2)16"/>
      <sheetName val="KEŞİF-fiz_(3)16"/>
      <sheetName val="MAHAL_LİSTESİ16"/>
      <sheetName val="KİR-KAR_(2)16"/>
      <sheetName val="ÖDEME-36-kredili_(2)16"/>
      <sheetName val="ÖDEME-36-kredili_(3)16"/>
      <sheetName val="Faturanızı_Özelleştirin14"/>
      <sheetName val="BILGI_GIR14"/>
      <sheetName val="BUTÇE_ÖZET14"/>
      <sheetName val="PROJE_MUKAYESE14"/>
      <sheetName val="İCMAL_BÜTÇE14"/>
      <sheetName val="GERÇEKLEŞEN_BÜTÇE_14"/>
      <sheetName val="GERÇEKLEŞEN_BÜTÇE14"/>
      <sheetName val="HEDEF_BÜTÇE14"/>
      <sheetName val="A09_PEYZAJ_TT-EK1_14"/>
      <sheetName val="A01_TOPRAK_İŞLERİ14"/>
      <sheetName val="A01_İNKLINOMETRE14"/>
      <sheetName val="A02_OZBEK_AS14"/>
      <sheetName val="A02_OZBEK_ADI14"/>
      <sheetName val="A02__OZBEK_ADA_DISI14"/>
      <sheetName val="A03_KABA_YAPI14"/>
      <sheetName val="A04_TUGRA_AS14"/>
      <sheetName val="A04_TUGRA_ADI14"/>
      <sheetName val="A04_İnce_İşler_Keşif14"/>
      <sheetName val="A04_P-LINE14"/>
      <sheetName val="A04_KAPLAMA14"/>
      <sheetName val="A04_SOSYAL_TESİSLER14"/>
      <sheetName val="A04_SERAMİK14"/>
      <sheetName val="A04_MERMER_KEŞİF14"/>
      <sheetName val="MERMER_METRAJ14"/>
      <sheetName val="A04_ALÜMİNYUM14"/>
      <sheetName val="A04_ÇELİK_KAPI14"/>
      <sheetName val="A04_İÇ_KAPI14"/>
      <sheetName val="A04_SAC_KAPI14"/>
      <sheetName val="A04_SAC_KAPI_METRAJ14"/>
      <sheetName val="A04_PVC14"/>
      <sheetName val="PVC_METRAJI14"/>
      <sheetName val="A04_MOBİLYA14"/>
      <sheetName val="A04_VİTRİFİYE14"/>
      <sheetName val="A05_CEPHE14"/>
      <sheetName val="A05_DIŞ_KABA_SIVA14"/>
      <sheetName val="A03-04-06_ÇATI_14"/>
      <sheetName val="A06_PLINE14"/>
      <sheetName val="A07_MEK_EROGLU14"/>
      <sheetName val="A07_MEK_AS14"/>
      <sheetName val="SIHHİ_TESİSAT_AS14"/>
      <sheetName val="KLİMA_TESİSATI_AS14"/>
      <sheetName val="TEST,_AYAR,_İŞL_AS14"/>
      <sheetName val="A07_MEK_ADI14"/>
      <sheetName val="SIHHİ_TESİSAT_ADI14"/>
      <sheetName val="KLİMA_TESİSATI_ADI14"/>
      <sheetName val="TEST,_AYAR,_İŞL_ADI14"/>
      <sheetName val="A08_ELK_EROĞLU14"/>
      <sheetName val="A08_AS__AS14"/>
      <sheetName val="A08_AS_ADI14"/>
      <sheetName val="A08_ELK_AS14"/>
      <sheetName val="2_BLOK_İCMAL-AS14"/>
      <sheetName val="_BL_ORTAK_ALANLAR-AS14"/>
      <sheetName val="BL_DAİRE_İÇLER-AS14"/>
      <sheetName val="3_SOSYAL_ALAN_GENEL_İCMAL-AS14"/>
      <sheetName val="HİDROFOR_ODASI_İCMAL-AS14"/>
      <sheetName val="HİDROFOR_ODASI-AS14"/>
      <sheetName val="SİTE_YÖNETİM_İCMAL-AS14"/>
      <sheetName val="SİTE_YÖNETİM-AS14"/>
      <sheetName val="SOSYAL_TESİS_SPOR_İCMAL-AS14"/>
      <sheetName val="SOSYAL_TESİS_SPOR-AS14"/>
      <sheetName val="SOSYAL_TESİS_CAFE_İCMAL-AS14"/>
      <sheetName val="SOSYAL_TESİS_CAFE-AS14"/>
      <sheetName val="GÜVENLİK_VE_SÜS_HAVUZU_İCMAL-14"/>
      <sheetName val="GÜVENLİK_VE_SÜS_HAVUZU14"/>
      <sheetName val="4_İCMAL_ALTYAPI-AS14"/>
      <sheetName val="A08_ELK_ADI_14"/>
      <sheetName val="2_BLOK_İCMAL-ADI14"/>
      <sheetName val="_BL_ORTAK_ALANLAR-ADI14"/>
      <sheetName val="BL_DAİRE_İÇLERİ-ADI14"/>
      <sheetName val="3_SOSYAL_ALAN_GENEL_İCMAL-ADI14"/>
      <sheetName val="HİDROFOR_ODASI_İCMAL-ADI14"/>
      <sheetName val="HİDROFOR_ODASI-ADI14"/>
      <sheetName val="SİTE_YÖNETİM_İCMAL-ADI14"/>
      <sheetName val="SİTE_YÖNETİM-ADI14"/>
      <sheetName val="SOSYAL_TESİS_SPOR_İCMAL-ADI14"/>
      <sheetName val="SOSYAL_TESİS_SPOR-ADI14"/>
      <sheetName val="SOSYAL_TESİS_CAFE_İCMAL-ADI14"/>
      <sheetName val="SOSYAL_TESİS_CAFE-ADI14"/>
      <sheetName val="GÜVENLİK_VE_SÜS_HAV-İCMAL-ADI14"/>
      <sheetName val="GÜVENLİK_VE_SÜS_HAVUZU-ADI14"/>
      <sheetName val="4_İCMAL_ALTYAPI-ADI14"/>
      <sheetName val="A10_ŞANTİYE_GELEN_GİDER14"/>
      <sheetName val="GÜVENLİK_KLÜBELERİ14"/>
      <sheetName val="Teklif_214"/>
      <sheetName val="Teklif_2_xls14"/>
      <sheetName val="imalat_iç_sayfa14"/>
      <sheetName val="Veri_Tabanı13"/>
      <sheetName val="4_-Механика13"/>
      <sheetName val="HKED_KEŞFİ_İmalat13"/>
      <sheetName val="YEŞİL_DEFTER-İmalat13"/>
      <sheetName val="Finansal_tamamlanma_Eğrisi13"/>
      <sheetName val="Demir_Fiyat_Farkı_KD13"/>
      <sheetName val="Y_D13"/>
      <sheetName val="masraf_yeri13"/>
      <sheetName val="B__Fiyatlar10"/>
      <sheetName val="YK_Nat__Gas_(Off-site)5"/>
      <sheetName val="Общий_итог4"/>
      <sheetName val="pencere_merkezi_ys_ab10"/>
      <sheetName val="kule_pencere_merk10"/>
      <sheetName val="HAKEDİŞ_KEŞFİ4"/>
      <sheetName val="info_9"/>
      <sheetName val="_N_Finansal_Eğri4"/>
      <sheetName val="AOP_Summary-24"/>
      <sheetName val="BUTCE_KURLARI4"/>
      <sheetName val="Rate_Analysis4"/>
      <sheetName val="FILTER_SCH4"/>
      <sheetName val="FCU_4"/>
      <sheetName val="Data_-_Alt_Kategori4"/>
      <sheetName val="13-İŞGÜCÜ_HİSTOGRAM'034"/>
      <sheetName val="bsat_muflu4"/>
      <sheetName val="MALZEME_VE_İŞÇİLİK4"/>
      <sheetName val="ÖN_KAPAK4"/>
      <sheetName val="171_02_4_u_hangar4"/>
      <sheetName val="GENEL_KESIF4"/>
      <sheetName val="RAPOR1_İMALAT_İLERLEME4"/>
      <sheetName val="Ictas_(SPV_ve_ICA)_detay4"/>
      <sheetName val="Personel_Maliyet_Ictas_on_SPV4"/>
      <sheetName val="1_11_b4"/>
      <sheetName val="PURS_ORJİNAL4"/>
      <sheetName val="arka_kapak4"/>
      <sheetName val="keşif_özeti4"/>
      <sheetName val="Finansal_t__Eğrisi4"/>
      <sheetName val="Tut_14"/>
      <sheetName val="Top_Sheet4"/>
      <sheetName val="Haftalık_Rapor4"/>
      <sheetName val="ek_bina_metraj4"/>
      <sheetName val="8)_FATURA4"/>
      <sheetName val="PE-F-42_Rev_01_Manpower4"/>
      <sheetName val="04_Özet4"/>
      <sheetName val="BOQ_4"/>
      <sheetName val="ELKTRİK_117"/>
      <sheetName val="NAKİT_DEĞERLENDİRME17"/>
      <sheetName val="BF-EK_(ATTIRILMIŞ)17"/>
      <sheetName val="KEŞİF-fiz_(2)17"/>
      <sheetName val="KEŞİF-fiz_(3)17"/>
      <sheetName val="MAHAL_LİSTESİ17"/>
      <sheetName val="KİR-KAR_(2)17"/>
      <sheetName val="ÖDEME-36-kredili_(2)17"/>
      <sheetName val="ÖDEME-36-kredili_(3)17"/>
      <sheetName val="Faturanızı_Özelleştirin15"/>
      <sheetName val="BILGI_GIR15"/>
      <sheetName val="BUTÇE_ÖZET15"/>
      <sheetName val="PROJE_MUKAYESE15"/>
      <sheetName val="İCMAL_BÜTÇE15"/>
      <sheetName val="GERÇEKLEŞEN_BÜTÇE_15"/>
      <sheetName val="GERÇEKLEŞEN_BÜTÇE15"/>
      <sheetName val="HEDEF_BÜTÇE15"/>
      <sheetName val="A09_PEYZAJ_TT-EK1_15"/>
      <sheetName val="A01_TOPRAK_İŞLERİ15"/>
      <sheetName val="A01_İNKLINOMETRE15"/>
      <sheetName val="A02_OZBEK_AS15"/>
      <sheetName val="A02_OZBEK_ADI15"/>
      <sheetName val="A02__OZBEK_ADA_DISI15"/>
      <sheetName val="A03_KABA_YAPI15"/>
      <sheetName val="A04_TUGRA_AS15"/>
      <sheetName val="A04_TUGRA_ADI15"/>
      <sheetName val="A04_İnce_İşler_Keşif15"/>
      <sheetName val="A04_P-LINE15"/>
      <sheetName val="A04_KAPLAMA15"/>
      <sheetName val="A04_SOSYAL_TESİSLER15"/>
      <sheetName val="A04_SERAMİK15"/>
      <sheetName val="A04_MERMER_KEŞİF15"/>
      <sheetName val="MERMER_METRAJ15"/>
      <sheetName val="A04_ALÜMİNYUM15"/>
      <sheetName val="A04_ÇELİK_KAPI15"/>
      <sheetName val="A04_İÇ_KAPI15"/>
      <sheetName val="A04_SAC_KAPI15"/>
      <sheetName val="A04_SAC_KAPI_METRAJ15"/>
      <sheetName val="A04_PVC15"/>
      <sheetName val="PVC_METRAJI15"/>
      <sheetName val="A04_MOBİLYA15"/>
      <sheetName val="A04_VİTRİFİYE15"/>
      <sheetName val="A05_CEPHE15"/>
      <sheetName val="A05_DIŞ_KABA_SIVA15"/>
      <sheetName val="A03-04-06_ÇATI_15"/>
      <sheetName val="A06_PLINE15"/>
      <sheetName val="A07_MEK_EROGLU15"/>
      <sheetName val="A07_MEK_AS15"/>
      <sheetName val="SIHHİ_TESİSAT_AS15"/>
      <sheetName val="KLİMA_TESİSATI_AS15"/>
      <sheetName val="TEST,_AYAR,_İŞL_AS15"/>
      <sheetName val="A07_MEK_ADI15"/>
      <sheetName val="SIHHİ_TESİSAT_ADI15"/>
      <sheetName val="KLİMA_TESİSATI_ADI15"/>
      <sheetName val="TEST,_AYAR,_İŞL_ADI15"/>
      <sheetName val="A08_ELK_EROĞLU15"/>
      <sheetName val="A08_AS__AS15"/>
      <sheetName val="A08_AS_ADI15"/>
      <sheetName val="A08_ELK_AS15"/>
      <sheetName val="2_BLOK_İCMAL-AS15"/>
      <sheetName val="_BL_ORTAK_ALANLAR-AS15"/>
      <sheetName val="BL_DAİRE_İÇLER-AS15"/>
      <sheetName val="3_SOSYAL_ALAN_GENEL_İCMAL-AS15"/>
      <sheetName val="HİDROFOR_ODASI_İCMAL-AS15"/>
      <sheetName val="HİDROFOR_ODASI-AS15"/>
      <sheetName val="SİTE_YÖNETİM_İCMAL-AS15"/>
      <sheetName val="SİTE_YÖNETİM-AS15"/>
      <sheetName val="SOSYAL_TESİS_SPOR_İCMAL-AS15"/>
      <sheetName val="SOSYAL_TESİS_SPOR-AS15"/>
      <sheetName val="SOSYAL_TESİS_CAFE_İCMAL-AS15"/>
      <sheetName val="SOSYAL_TESİS_CAFE-AS15"/>
      <sheetName val="GÜVENLİK_VE_SÜS_HAVUZU_İCMAL-15"/>
      <sheetName val="GÜVENLİK_VE_SÜS_HAVUZU15"/>
      <sheetName val="4_İCMAL_ALTYAPI-AS15"/>
      <sheetName val="A08_ELK_ADI_15"/>
      <sheetName val="2_BLOK_İCMAL-ADI15"/>
      <sheetName val="_BL_ORTAK_ALANLAR-ADI15"/>
      <sheetName val="BL_DAİRE_İÇLERİ-ADI15"/>
      <sheetName val="3_SOSYAL_ALAN_GENEL_İCMAL-ADI15"/>
      <sheetName val="HİDROFOR_ODASI_İCMAL-ADI15"/>
      <sheetName val="HİDROFOR_ODASI-ADI15"/>
      <sheetName val="SİTE_YÖNETİM_İCMAL-ADI15"/>
      <sheetName val="SİTE_YÖNETİM-ADI15"/>
      <sheetName val="SOSYAL_TESİS_SPOR_İCMAL-ADI15"/>
      <sheetName val="SOSYAL_TESİS_SPOR-ADI15"/>
      <sheetName val="SOSYAL_TESİS_CAFE_İCMAL-ADI15"/>
      <sheetName val="SOSYAL_TESİS_CAFE-ADI15"/>
      <sheetName val="GÜVENLİK_VE_SÜS_HAV-İCMAL-ADI15"/>
      <sheetName val="GÜVENLİK_VE_SÜS_HAVUZU-ADI15"/>
      <sheetName val="4_İCMAL_ALTYAPI-ADI15"/>
      <sheetName val="A10_ŞANTİYE_GELEN_GİDER15"/>
      <sheetName val="GÜVENLİK_KLÜBELERİ15"/>
      <sheetName val="Teklif_215"/>
      <sheetName val="Teklif_2_xls15"/>
      <sheetName val="imalat_iç_sayfa15"/>
      <sheetName val="Veri_Tabanı14"/>
      <sheetName val="4_-Механика14"/>
      <sheetName val="HKED_KEŞFİ_İmalat14"/>
      <sheetName val="YEŞİL_DEFTER-İmalat14"/>
      <sheetName val="Finansal_tamamlanma_Eğrisi14"/>
      <sheetName val="Demir_Fiyat_Farkı_KD14"/>
      <sheetName val="Y_D14"/>
      <sheetName val="masraf_yeri14"/>
      <sheetName val="B__Fiyatlar11"/>
      <sheetName val="YK_Nat__Gas_(Off-site)6"/>
      <sheetName val="Общий_итог5"/>
      <sheetName val="pencere_merkezi_ys_ab11"/>
      <sheetName val="kule_pencere_merk11"/>
      <sheetName val="HAKEDİŞ_KEŞFİ5"/>
      <sheetName val="info_10"/>
      <sheetName val="_N_Finansal_Eğri5"/>
      <sheetName val="AOP_Summary-25"/>
      <sheetName val="BUTCE_KURLARI5"/>
      <sheetName val="Rate_Analysis5"/>
      <sheetName val="FILTER_SCH5"/>
      <sheetName val="FCU_5"/>
      <sheetName val="Data_-_Alt_Kategori5"/>
      <sheetName val="13-İŞGÜCÜ_HİSTOGRAM'035"/>
      <sheetName val="bsat_muflu5"/>
      <sheetName val="MALZEME_VE_İŞÇİLİK5"/>
      <sheetName val="ÖN_KAPAK5"/>
      <sheetName val="171_02_4_u_hangar5"/>
      <sheetName val="GENEL_KESIF5"/>
      <sheetName val="RAPOR1_İMALAT_İLERLEME5"/>
      <sheetName val="Ictas_(SPV_ve_ICA)_detay5"/>
      <sheetName val="Personel_Maliyet_Ictas_on_SPV5"/>
      <sheetName val="1_11_b5"/>
      <sheetName val="PURS_ORJİNAL5"/>
      <sheetName val="arka_kapak5"/>
      <sheetName val="keşif_özeti5"/>
      <sheetName val="Finansal_t__Eğrisi5"/>
      <sheetName val="Tut_15"/>
      <sheetName val="Top_Sheet5"/>
      <sheetName val="Haftalık_Rapor5"/>
      <sheetName val="ek_bina_metraj5"/>
      <sheetName val="8)_FATURA5"/>
      <sheetName val="PE-F-42_Rev_01_Manpower5"/>
      <sheetName val="04_Özet5"/>
      <sheetName val="BOQ_5"/>
      <sheetName val="MAHFİL_KAT1"/>
      <sheetName val="22_A_BLOK_YEVMİYE_TUTANAĞI"/>
      <sheetName val="ELKTRİK_118"/>
      <sheetName val="NAKİT_DEĞERLENDİRME18"/>
      <sheetName val="BF-EK_(ATTIRILMIŞ)18"/>
      <sheetName val="KEŞİF-fiz_(2)18"/>
      <sheetName val="KEŞİF-fiz_(3)18"/>
      <sheetName val="MAHAL_LİSTESİ18"/>
      <sheetName val="KİR-KAR_(2)18"/>
      <sheetName val="ÖDEME-36-kredili_(2)18"/>
      <sheetName val="ÖDEME-36-kredili_(3)18"/>
      <sheetName val="Faturanızı_Özelleştirin16"/>
      <sheetName val="BILGI_GIR16"/>
      <sheetName val="BUTÇE_ÖZET16"/>
      <sheetName val="PROJE_MUKAYESE16"/>
      <sheetName val="İCMAL_BÜTÇE16"/>
      <sheetName val="GERÇEKLEŞEN_BÜTÇE_16"/>
      <sheetName val="GERÇEKLEŞEN_BÜTÇE16"/>
      <sheetName val="HEDEF_BÜTÇE16"/>
      <sheetName val="A09_PEYZAJ_TT-EK1_16"/>
      <sheetName val="A01_TOPRAK_İŞLERİ16"/>
      <sheetName val="A01_İNKLINOMETRE16"/>
      <sheetName val="A02_OZBEK_AS16"/>
      <sheetName val="A02_OZBEK_ADI16"/>
      <sheetName val="A02__OZBEK_ADA_DISI16"/>
      <sheetName val="A03_KABA_YAPI16"/>
      <sheetName val="A04_TUGRA_AS16"/>
      <sheetName val="A04_TUGRA_ADI16"/>
      <sheetName val="A04_İnce_İşler_Keşif16"/>
      <sheetName val="A04_P-LINE16"/>
      <sheetName val="A04_KAPLAMA16"/>
      <sheetName val="A04_SOSYAL_TESİSLER16"/>
      <sheetName val="A04_SERAMİK16"/>
      <sheetName val="A04_MERMER_KEŞİF16"/>
      <sheetName val="MERMER_METRAJ16"/>
      <sheetName val="A04_ALÜMİNYUM16"/>
      <sheetName val="A04_ÇELİK_KAPI16"/>
      <sheetName val="A04_İÇ_KAPI16"/>
      <sheetName val="A04_SAC_KAPI16"/>
      <sheetName val="A04_SAC_KAPI_METRAJ16"/>
      <sheetName val="A04_PVC16"/>
      <sheetName val="PVC_METRAJI16"/>
      <sheetName val="A04_MOBİLYA16"/>
      <sheetName val="A04_VİTRİFİYE16"/>
      <sheetName val="A05_CEPHE16"/>
      <sheetName val="A05_DIŞ_KABA_SIVA16"/>
      <sheetName val="A03-04-06_ÇATI_16"/>
      <sheetName val="A06_PLINE16"/>
      <sheetName val="A07_MEK_EROGLU16"/>
      <sheetName val="A07_MEK_AS16"/>
      <sheetName val="SIHHİ_TESİSAT_AS16"/>
      <sheetName val="KLİMA_TESİSATI_AS16"/>
      <sheetName val="TEST,_AYAR,_İŞL_AS16"/>
      <sheetName val="A07_MEK_ADI16"/>
      <sheetName val="SIHHİ_TESİSAT_ADI16"/>
      <sheetName val="KLİMA_TESİSATI_ADI16"/>
      <sheetName val="TEST,_AYAR,_İŞL_ADI16"/>
      <sheetName val="A08_ELK_EROĞLU16"/>
      <sheetName val="A08_AS__AS16"/>
      <sheetName val="A08_AS_ADI16"/>
      <sheetName val="A08_ELK_AS16"/>
      <sheetName val="2_BLOK_İCMAL-AS16"/>
      <sheetName val="_BL_ORTAK_ALANLAR-AS16"/>
      <sheetName val="BL_DAİRE_İÇLER-AS16"/>
      <sheetName val="3_SOSYAL_ALAN_GENEL_İCMAL-AS16"/>
      <sheetName val="HİDROFOR_ODASI_İCMAL-AS16"/>
      <sheetName val="HİDROFOR_ODASI-AS16"/>
      <sheetName val="SİTE_YÖNETİM_İCMAL-AS16"/>
      <sheetName val="SİTE_YÖNETİM-AS16"/>
      <sheetName val="SOSYAL_TESİS_SPOR_İCMAL-AS16"/>
      <sheetName val="SOSYAL_TESİS_SPOR-AS16"/>
      <sheetName val="SOSYAL_TESİS_CAFE_İCMAL-AS16"/>
      <sheetName val="SOSYAL_TESİS_CAFE-AS16"/>
      <sheetName val="GÜVENLİK_VE_SÜS_HAVUZU_İCMAL-16"/>
      <sheetName val="GÜVENLİK_VE_SÜS_HAVUZU16"/>
      <sheetName val="4_İCMAL_ALTYAPI-AS16"/>
      <sheetName val="A08_ELK_ADI_16"/>
      <sheetName val="2_BLOK_İCMAL-ADI16"/>
      <sheetName val="_BL_ORTAK_ALANLAR-ADI16"/>
      <sheetName val="BL_DAİRE_İÇLERİ-ADI16"/>
      <sheetName val="3_SOSYAL_ALAN_GENEL_İCMAL-ADI16"/>
      <sheetName val="HİDROFOR_ODASI_İCMAL-ADI16"/>
      <sheetName val="HİDROFOR_ODASI-ADI16"/>
      <sheetName val="SİTE_YÖNETİM_İCMAL-ADI16"/>
      <sheetName val="SİTE_YÖNETİM-ADI16"/>
      <sheetName val="SOSYAL_TESİS_SPOR_İCMAL-ADI16"/>
      <sheetName val="SOSYAL_TESİS_SPOR-ADI16"/>
      <sheetName val="SOSYAL_TESİS_CAFE_İCMAL-ADI16"/>
      <sheetName val="SOSYAL_TESİS_CAFE-ADI16"/>
      <sheetName val="GÜVENLİK_VE_SÜS_HAV-İCMAL-ADI16"/>
      <sheetName val="GÜVENLİK_VE_SÜS_HAVUZU-ADI16"/>
      <sheetName val="4_İCMAL_ALTYAPI-ADI16"/>
      <sheetName val="A10_ŞANTİYE_GELEN_GİDER16"/>
      <sheetName val="GÜVENLİK_KLÜBELERİ16"/>
      <sheetName val="Teklif_216"/>
      <sheetName val="Teklif_2_xls16"/>
      <sheetName val="imalat_iç_sayfa16"/>
      <sheetName val="Veri_Tabanı15"/>
      <sheetName val="4_-Механика15"/>
      <sheetName val="HKED_KEŞFİ_İmalat15"/>
      <sheetName val="YEŞİL_DEFTER-İmalat15"/>
      <sheetName val="Finansal_tamamlanma_Eğrisi15"/>
      <sheetName val="Demir_Fiyat_Farkı_KD15"/>
      <sheetName val="Y_D15"/>
      <sheetName val="masraf_yeri15"/>
      <sheetName val="B__Fiyatlar12"/>
      <sheetName val="YK_Nat__Gas_(Off-site)7"/>
      <sheetName val="Общий_итог6"/>
      <sheetName val="pencere_merkezi_ys_ab12"/>
      <sheetName val="kule_pencere_merk12"/>
      <sheetName val="HAKEDİŞ_KEŞFİ6"/>
      <sheetName val="info_11"/>
      <sheetName val="_N_Finansal_Eğri6"/>
      <sheetName val="AOP_Summary-26"/>
      <sheetName val="BUTCE_KURLARI6"/>
      <sheetName val="Rate_Analysis6"/>
      <sheetName val="FILTER_SCH6"/>
      <sheetName val="FCU_6"/>
      <sheetName val="Data_-_Alt_Kategori6"/>
      <sheetName val="13-İŞGÜCÜ_HİSTOGRAM'036"/>
      <sheetName val="bsat_muflu6"/>
      <sheetName val="MALZEME_VE_İŞÇİLİK6"/>
      <sheetName val="ÖN_KAPAK6"/>
      <sheetName val="171_02_4_u_hangar6"/>
      <sheetName val="GENEL_KESIF6"/>
      <sheetName val="RAPOR1_İMALAT_İLERLEME6"/>
      <sheetName val="Ictas_(SPV_ve_ICA)_detay6"/>
      <sheetName val="Personel_Maliyet_Ictas_on_SPV6"/>
      <sheetName val="1_11_b6"/>
      <sheetName val="PURS_ORJİNAL6"/>
      <sheetName val="arka_kapak6"/>
      <sheetName val="keşif_özeti6"/>
      <sheetName val="Finansal_t__Eğrisi6"/>
      <sheetName val="Tut_16"/>
      <sheetName val="Top_Sheet6"/>
      <sheetName val="Haftalık_Rapor6"/>
      <sheetName val="ek_bina_metraj6"/>
      <sheetName val="8)_FATURA6"/>
      <sheetName val="PE-F-42_Rev_01_Manpower6"/>
      <sheetName val="04_Özet6"/>
      <sheetName val="BOQ_6"/>
      <sheetName val="MAHFİL_KAT2"/>
      <sheetName val="Coeff"/>
      <sheetName val="ELKTRİK_119"/>
      <sheetName val="NAKİT_DEĞERLENDİRME19"/>
      <sheetName val="BF-EK_(ATTIRILMIŞ)19"/>
      <sheetName val="KEŞİF-fiz_(2)19"/>
      <sheetName val="KEŞİF-fiz_(3)19"/>
      <sheetName val="MAHAL_LİSTESİ19"/>
      <sheetName val="KİR-KAR_(2)19"/>
      <sheetName val="ÖDEME-36-kredili_(2)19"/>
      <sheetName val="ÖDEME-36-kredili_(3)19"/>
      <sheetName val="Faturanızı_Özelleştirin17"/>
      <sheetName val="BILGI_GIR17"/>
      <sheetName val="BUTÇE_ÖZET17"/>
      <sheetName val="PROJE_MUKAYESE17"/>
      <sheetName val="İCMAL_BÜTÇE17"/>
      <sheetName val="GERÇEKLEŞEN_BÜTÇE_17"/>
      <sheetName val="GERÇEKLEŞEN_BÜTÇE17"/>
      <sheetName val="HEDEF_BÜTÇE17"/>
      <sheetName val="A09_PEYZAJ_TT-EK1_17"/>
      <sheetName val="A01_TOPRAK_İŞLERİ17"/>
      <sheetName val="A01_İNKLINOMETRE17"/>
      <sheetName val="A02_OZBEK_AS17"/>
      <sheetName val="A02_OZBEK_ADI17"/>
      <sheetName val="A02__OZBEK_ADA_DISI17"/>
      <sheetName val="A03_KABA_YAPI17"/>
      <sheetName val="A04_TUGRA_AS17"/>
      <sheetName val="A04_TUGRA_ADI17"/>
      <sheetName val="A04_İnce_İşler_Keşif17"/>
      <sheetName val="A04_P-LINE17"/>
      <sheetName val="A04_KAPLAMA17"/>
      <sheetName val="A04_SOSYAL_TESİSLER17"/>
      <sheetName val="A04_SERAMİK17"/>
      <sheetName val="A04_MERMER_KEŞİF17"/>
      <sheetName val="MERMER_METRAJ17"/>
      <sheetName val="A04_ALÜMİNYUM17"/>
      <sheetName val="A04_ÇELİK_KAPI17"/>
      <sheetName val="A04_İÇ_KAPI17"/>
      <sheetName val="A04_SAC_KAPI17"/>
      <sheetName val="A04_SAC_KAPI_METRAJ17"/>
      <sheetName val="A04_PVC17"/>
      <sheetName val="PVC_METRAJI17"/>
      <sheetName val="A04_MOBİLYA17"/>
      <sheetName val="A04_VİTRİFİYE17"/>
      <sheetName val="A05_CEPHE17"/>
      <sheetName val="A05_DIŞ_KABA_SIVA17"/>
      <sheetName val="A03-04-06_ÇATI_17"/>
      <sheetName val="A06_PLINE17"/>
      <sheetName val="A07_MEK_EROGLU17"/>
      <sheetName val="A07_MEK_AS17"/>
      <sheetName val="SIHHİ_TESİSAT_AS17"/>
      <sheetName val="KLİMA_TESİSATI_AS17"/>
      <sheetName val="TEST,_AYAR,_İŞL_AS17"/>
      <sheetName val="A07_MEK_ADI17"/>
      <sheetName val="SIHHİ_TESİSAT_ADI17"/>
      <sheetName val="KLİMA_TESİSATI_ADI17"/>
      <sheetName val="TEST,_AYAR,_İŞL_ADI17"/>
      <sheetName val="A08_ELK_EROĞLU17"/>
      <sheetName val="A08_AS__AS17"/>
      <sheetName val="A08_AS_ADI17"/>
      <sheetName val="A08_ELK_AS17"/>
      <sheetName val="2_BLOK_İCMAL-AS17"/>
      <sheetName val="_BL_ORTAK_ALANLAR-AS17"/>
      <sheetName val="BL_DAİRE_İÇLER-AS17"/>
      <sheetName val="3_SOSYAL_ALAN_GENEL_İCMAL-AS17"/>
      <sheetName val="HİDROFOR_ODASI_İCMAL-AS17"/>
      <sheetName val="HİDROFOR_ODASI-AS17"/>
      <sheetName val="SİTE_YÖNETİM_İCMAL-AS17"/>
      <sheetName val="SİTE_YÖNETİM-AS17"/>
      <sheetName val="SOSYAL_TESİS_SPOR_İCMAL-AS17"/>
      <sheetName val="SOSYAL_TESİS_SPOR-AS17"/>
      <sheetName val="SOSYAL_TESİS_CAFE_İCMAL-AS17"/>
      <sheetName val="SOSYAL_TESİS_CAFE-AS17"/>
      <sheetName val="GÜVENLİK_VE_SÜS_HAVUZU_İCMAL-17"/>
      <sheetName val="GÜVENLİK_VE_SÜS_HAVUZU17"/>
      <sheetName val="4_İCMAL_ALTYAPI-AS17"/>
      <sheetName val="A08_ELK_ADI_17"/>
      <sheetName val="2_BLOK_İCMAL-ADI17"/>
      <sheetName val="_BL_ORTAK_ALANLAR-ADI17"/>
      <sheetName val="BL_DAİRE_İÇLERİ-ADI17"/>
      <sheetName val="3_SOSYAL_ALAN_GENEL_İCMAL-ADI17"/>
      <sheetName val="HİDROFOR_ODASI_İCMAL-ADI17"/>
      <sheetName val="HİDROFOR_ODASI-ADI17"/>
      <sheetName val="SİTE_YÖNETİM_İCMAL-ADI17"/>
      <sheetName val="SİTE_YÖNETİM-ADI17"/>
      <sheetName val="SOSYAL_TESİS_SPOR_İCMAL-ADI17"/>
      <sheetName val="SOSYAL_TESİS_SPOR-ADI17"/>
      <sheetName val="SOSYAL_TESİS_CAFE_İCMAL-ADI17"/>
      <sheetName val="SOSYAL_TESİS_CAFE-ADI17"/>
      <sheetName val="GÜVENLİK_VE_SÜS_HAV-İCMAL-ADI17"/>
      <sheetName val="GÜVENLİK_VE_SÜS_HAVUZU-ADI17"/>
      <sheetName val="4_İCMAL_ALTYAPI-ADI17"/>
      <sheetName val="A10_ŞANTİYE_GELEN_GİDER17"/>
      <sheetName val="GÜVENLİK_KLÜBELERİ17"/>
      <sheetName val="Teklif_217"/>
      <sheetName val="Teklif_2_xls17"/>
      <sheetName val="imalat_iç_sayfa17"/>
      <sheetName val="Veri_Tabanı16"/>
      <sheetName val="4_-Механика16"/>
      <sheetName val="HKED_KEŞFİ_İmalat16"/>
      <sheetName val="YEŞİL_DEFTER-İmalat16"/>
      <sheetName val="Finansal_tamamlanma_Eğrisi16"/>
      <sheetName val="Demir_Fiyat_Farkı_KD16"/>
      <sheetName val="Y_D16"/>
      <sheetName val="masraf_yeri16"/>
      <sheetName val="B__Fiyatlar13"/>
      <sheetName val="YK_Nat__Gas_(Off-site)8"/>
      <sheetName val="Общий_итог7"/>
      <sheetName val="pencere_merkezi_ys_ab13"/>
      <sheetName val="kule_pencere_merk13"/>
      <sheetName val="HAKEDİŞ_KEŞFİ7"/>
      <sheetName val="info_12"/>
      <sheetName val="_N_Finansal_Eğri7"/>
      <sheetName val="AOP_Summary-27"/>
      <sheetName val="BUTCE_KURLARI7"/>
      <sheetName val="Rate_Analysis7"/>
      <sheetName val="FILTER_SCH7"/>
      <sheetName val="FCU_7"/>
      <sheetName val="Data_-_Alt_Kategori7"/>
      <sheetName val="13-İŞGÜCÜ_HİSTOGRAM'037"/>
      <sheetName val="bsat_muflu7"/>
      <sheetName val="MALZEME_VE_İŞÇİLİK7"/>
      <sheetName val="ÖN_KAPAK7"/>
      <sheetName val="171_02_4_u_hangar7"/>
      <sheetName val="GENEL_KESIF7"/>
      <sheetName val="RAPOR1_İMALAT_İLERLEME7"/>
      <sheetName val="Ictas_(SPV_ve_ICA)_detay7"/>
      <sheetName val="Personel_Maliyet_Ictas_on_SPV7"/>
      <sheetName val="1_11_b7"/>
      <sheetName val="PURS_ORJİNAL7"/>
      <sheetName val="arka_kapak7"/>
      <sheetName val="keşif_özeti7"/>
      <sheetName val="Finansal_t__Eğrisi7"/>
      <sheetName val="Tut_17"/>
      <sheetName val="Top_Sheet7"/>
      <sheetName val="Haftalık_Rapor7"/>
      <sheetName val="ek_bina_metraj7"/>
      <sheetName val="8)_FATURA7"/>
      <sheetName val="PE-F-42_Rev_01_Manpower7"/>
      <sheetName val="04_Özet7"/>
      <sheetName val="BOQ_7"/>
      <sheetName val="MAHFİL_KAT3"/>
      <sheetName val="22_A_BLOK_YEVMİYE_TUTANAĞI1"/>
      <sheetName val="TEKLİF ANA TABLO (TOPSHEET)"/>
      <sheetName val="ENDİREK MASRAF TABLOSU"/>
      <sheetName val="Personel"/>
      <sheetName val="Personel (2)"/>
      <sheetName val="Makina Ekipman"/>
      <sheetName val="SIHHİ"/>
      <sheetName val="ISITMA VE SOĞUTMA"/>
      <sheetName val="KLİMA - HAVALANDIRMA"/>
      <sheetName val="YANGINDAN KORUNMA"/>
      <sheetName val="DGAZ"/>
      <sheetName val="SISMIK KORUMA"/>
      <sheetName val="PASİF YANGIN"/>
      <sheetName val="TEST BALANS DEVREYE ALMA"/>
      <sheetName val="MAMUL STOK AMBARI"/>
      <sheetName val="KARTON STRAFOR AMBARI"/>
      <sheetName val="ELT ODALARI"/>
      <sheetName val="GKK OFİSLERİ"/>
      <sheetName val="TEST VE İLK ÖRNEK ODALARI"/>
      <sheetName val="ARGE LABORATUVARI"/>
      <sheetName val="KALİTE KUMANDA ODALARI"/>
      <sheetName val="TEKNİK ALANLAR VE KORİDOR"/>
      <sheetName val="MAMUL AMBAR"/>
      <sheetName val="HAM MADDE SİLOSU"/>
      <sheetName val="POMPA ODASI BASINÇ DÜŞÜRÜCÜ "/>
      <sheetName val="HiPath3000"/>
      <sheetName val="ELKTRİK_120"/>
      <sheetName val="NAKİT_DEĞERLENDİRME20"/>
      <sheetName val="BF-EK_(ATTIRILMIŞ)20"/>
      <sheetName val="KEŞİF-fiz_(2)20"/>
      <sheetName val="KEŞİF-fiz_(3)20"/>
      <sheetName val="MAHAL_LİSTESİ20"/>
      <sheetName val="KİR-KAR_(2)20"/>
      <sheetName val="ÖDEME-36-kredili_(2)20"/>
      <sheetName val="ÖDEME-36-kredili_(3)20"/>
      <sheetName val="Faturanızı_Özelleştirin18"/>
      <sheetName val="BILGI_GIR18"/>
      <sheetName val="BUTÇE_ÖZET18"/>
      <sheetName val="PROJE_MUKAYESE18"/>
      <sheetName val="İCMAL_BÜTÇE18"/>
      <sheetName val="GERÇEKLEŞEN_BÜTÇE_18"/>
      <sheetName val="GERÇEKLEŞEN_BÜTÇE18"/>
      <sheetName val="HEDEF_BÜTÇE18"/>
      <sheetName val="A09_PEYZAJ_TT-EK1_18"/>
      <sheetName val="A01_TOPRAK_İŞLERİ18"/>
      <sheetName val="A01_İNKLINOMETRE18"/>
      <sheetName val="A02_OZBEK_AS18"/>
      <sheetName val="A02_OZBEK_ADI18"/>
      <sheetName val="A02__OZBEK_ADA_DISI18"/>
      <sheetName val="A03_KABA_YAPI18"/>
      <sheetName val="A04_TUGRA_AS18"/>
      <sheetName val="A04_TUGRA_ADI18"/>
      <sheetName val="A04_İnce_İşler_Keşif18"/>
      <sheetName val="A04_P-LINE18"/>
      <sheetName val="A04_KAPLAMA18"/>
      <sheetName val="A04_SOSYAL_TESİSLER18"/>
      <sheetName val="A04_SERAMİK18"/>
      <sheetName val="A04_MERMER_KEŞİF18"/>
      <sheetName val="MERMER_METRAJ18"/>
      <sheetName val="A04_ALÜMİNYUM18"/>
      <sheetName val="A04_ÇELİK_KAPI18"/>
      <sheetName val="A04_İÇ_KAPI18"/>
      <sheetName val="A04_SAC_KAPI18"/>
      <sheetName val="A04_SAC_KAPI_METRAJ18"/>
      <sheetName val="A04_PVC18"/>
      <sheetName val="PVC_METRAJI18"/>
      <sheetName val="A04_MOBİLYA18"/>
      <sheetName val="A04_VİTRİFİYE18"/>
      <sheetName val="A05_CEPHE18"/>
      <sheetName val="A05_DIŞ_KABA_SIVA18"/>
      <sheetName val="A03-04-06_ÇATI_18"/>
      <sheetName val="A06_PLINE18"/>
      <sheetName val="A07_MEK_EROGLU18"/>
      <sheetName val="A07_MEK_AS18"/>
      <sheetName val="SIHHİ_TESİSAT_AS18"/>
      <sheetName val="KLİMA_TESİSATI_AS18"/>
      <sheetName val="TEST,_AYAR,_İŞL_AS18"/>
      <sheetName val="A07_MEK_ADI18"/>
      <sheetName val="SIHHİ_TESİSAT_ADI18"/>
      <sheetName val="KLİMA_TESİSATI_ADI18"/>
      <sheetName val="TEST,_AYAR,_İŞL_ADI18"/>
      <sheetName val="A08_ELK_EROĞLU18"/>
      <sheetName val="A08_AS__AS18"/>
      <sheetName val="A08_AS_ADI18"/>
      <sheetName val="A08_ELK_AS18"/>
      <sheetName val="2_BLOK_İCMAL-AS18"/>
      <sheetName val="_BL_ORTAK_ALANLAR-AS18"/>
      <sheetName val="BL_DAİRE_İÇLER-AS18"/>
      <sheetName val="3_SOSYAL_ALAN_GENEL_İCMAL-AS18"/>
      <sheetName val="HİDROFOR_ODASI_İCMAL-AS18"/>
      <sheetName val="HİDROFOR_ODASI-AS18"/>
      <sheetName val="SİTE_YÖNETİM_İCMAL-AS18"/>
      <sheetName val="SİTE_YÖNETİM-AS18"/>
      <sheetName val="SOSYAL_TESİS_SPOR_İCMAL-AS18"/>
      <sheetName val="SOSYAL_TESİS_SPOR-AS18"/>
      <sheetName val="SOSYAL_TESİS_CAFE_İCMAL-AS18"/>
      <sheetName val="SOSYAL_TESİS_CAFE-AS18"/>
      <sheetName val="GÜVENLİK_VE_SÜS_HAVUZU_İCMAL-18"/>
      <sheetName val="GÜVENLİK_VE_SÜS_HAVUZU18"/>
      <sheetName val="4_İCMAL_ALTYAPI-AS18"/>
      <sheetName val="A08_ELK_ADI_18"/>
      <sheetName val="2_BLOK_İCMAL-ADI18"/>
      <sheetName val="_BL_ORTAK_ALANLAR-ADI18"/>
      <sheetName val="BL_DAİRE_İÇLERİ-ADI18"/>
      <sheetName val="3_SOSYAL_ALAN_GENEL_İCMAL-ADI18"/>
      <sheetName val="HİDROFOR_ODASI_İCMAL-ADI18"/>
      <sheetName val="HİDROFOR_ODASI-ADI18"/>
      <sheetName val="SİTE_YÖNETİM_İCMAL-ADI18"/>
      <sheetName val="SİTE_YÖNETİM-ADI18"/>
      <sheetName val="SOSYAL_TESİS_SPOR_İCMAL-ADI18"/>
      <sheetName val="SOSYAL_TESİS_SPOR-ADI18"/>
      <sheetName val="SOSYAL_TESİS_CAFE_İCMAL-ADI18"/>
      <sheetName val="SOSYAL_TESİS_CAFE-ADI18"/>
      <sheetName val="GÜVENLİK_VE_SÜS_HAV-İCMAL-ADI18"/>
      <sheetName val="GÜVENLİK_VE_SÜS_HAVUZU-ADI18"/>
      <sheetName val="4_İCMAL_ALTYAPI-ADI18"/>
      <sheetName val="A10_ŞANTİYE_GELEN_GİDER18"/>
      <sheetName val="GÜVENLİK_KLÜBELERİ18"/>
      <sheetName val="Teklif_218"/>
      <sheetName val="Teklif_2_xls18"/>
      <sheetName val="imalat_iç_sayfa18"/>
      <sheetName val="Veri_Tabanı17"/>
      <sheetName val="4_-Механика17"/>
      <sheetName val="HKED_KEŞFİ_İmalat17"/>
      <sheetName val="YEŞİL_DEFTER-İmalat17"/>
      <sheetName val="Finansal_tamamlanma_Eğrisi17"/>
      <sheetName val="Demir_Fiyat_Farkı_KD17"/>
      <sheetName val="Y_D17"/>
      <sheetName val="masraf_yeri17"/>
      <sheetName val="B__Fiyatlar14"/>
      <sheetName val="YK_Nat__Gas_(Off-site)9"/>
      <sheetName val="Общий_итог8"/>
      <sheetName val="pencere_merkezi_ys_ab14"/>
      <sheetName val="kule_pencere_merk14"/>
      <sheetName val="HAKEDİŞ_KEŞFİ8"/>
      <sheetName val="info_13"/>
      <sheetName val="_N_Finansal_Eğri8"/>
      <sheetName val="AOP_Summary-28"/>
      <sheetName val="BUTCE_KURLARI8"/>
      <sheetName val="Rate_Analysis8"/>
      <sheetName val="FILTER_SCH8"/>
      <sheetName val="FCU_8"/>
      <sheetName val="Data_-_Alt_Kategori8"/>
      <sheetName val="13-İŞGÜCÜ_HİSTOGRAM'038"/>
      <sheetName val="bsat_muflu8"/>
      <sheetName val="MALZEME_VE_İŞÇİLİK8"/>
      <sheetName val="ÖN_KAPAK8"/>
      <sheetName val="171_02_4_u_hangar8"/>
      <sheetName val="GENEL_KESIF8"/>
      <sheetName val="RAPOR1_İMALAT_İLERLEME8"/>
      <sheetName val="Ictas_(SPV_ve_ICA)_detay8"/>
      <sheetName val="Personel_Maliyet_Ictas_on_SPV8"/>
      <sheetName val="1_11_b8"/>
      <sheetName val="PURS_ORJİNAL8"/>
      <sheetName val="arka_kapak8"/>
      <sheetName val="keşif_özeti8"/>
      <sheetName val="Finansal_t__Eğrisi8"/>
      <sheetName val="Tut_18"/>
      <sheetName val="Top_Sheet8"/>
      <sheetName val="Haftalık_Rapor8"/>
      <sheetName val="ek_bina_metraj8"/>
      <sheetName val="8)_FATURA8"/>
      <sheetName val="PE-F-42_Rev_01_Manpower8"/>
      <sheetName val="04_Özet8"/>
      <sheetName val="BOQ_8"/>
      <sheetName val="ELKTRİK_121"/>
      <sheetName val="NAKİT_DEĞERLENDİRME21"/>
      <sheetName val="BF-EK_(ATTIRILMIŞ)21"/>
      <sheetName val="KEŞİF-fiz_(2)21"/>
      <sheetName val="KEŞİF-fiz_(3)21"/>
      <sheetName val="MAHAL_LİSTESİ21"/>
      <sheetName val="KİR-KAR_(2)21"/>
      <sheetName val="ÖDEME-36-kredili_(2)21"/>
      <sheetName val="ÖDEME-36-kredili_(3)21"/>
      <sheetName val="Faturanızı_Özelleştirin19"/>
      <sheetName val="BILGI_GIR19"/>
      <sheetName val="BUTÇE_ÖZET19"/>
      <sheetName val="PROJE_MUKAYESE19"/>
      <sheetName val="İCMAL_BÜTÇE19"/>
      <sheetName val="GERÇEKLEŞEN_BÜTÇE_19"/>
      <sheetName val="GERÇEKLEŞEN_BÜTÇE19"/>
      <sheetName val="HEDEF_BÜTÇE19"/>
      <sheetName val="A09_PEYZAJ_TT-EK1_19"/>
      <sheetName val="A01_TOPRAK_İŞLERİ19"/>
      <sheetName val="A01_İNKLINOMETRE19"/>
      <sheetName val="A02_OZBEK_AS19"/>
      <sheetName val="A02_OZBEK_ADI19"/>
      <sheetName val="A02__OZBEK_ADA_DISI19"/>
      <sheetName val="A03_KABA_YAPI19"/>
      <sheetName val="A04_TUGRA_AS19"/>
      <sheetName val="A04_TUGRA_ADI19"/>
      <sheetName val="A04_İnce_İşler_Keşif19"/>
      <sheetName val="A04_P-LINE19"/>
      <sheetName val="A04_KAPLAMA19"/>
      <sheetName val="A04_SOSYAL_TESİSLER19"/>
      <sheetName val="A04_SERAMİK19"/>
      <sheetName val="A04_MERMER_KEŞİF19"/>
      <sheetName val="MERMER_METRAJ19"/>
      <sheetName val="A04_ALÜMİNYUM19"/>
      <sheetName val="A04_ÇELİK_KAPI19"/>
      <sheetName val="A04_İÇ_KAPI19"/>
      <sheetName val="A04_SAC_KAPI19"/>
      <sheetName val="A04_SAC_KAPI_METRAJ19"/>
      <sheetName val="A04_PVC19"/>
      <sheetName val="PVC_METRAJI19"/>
      <sheetName val="A04_MOBİLYA19"/>
      <sheetName val="A04_VİTRİFİYE19"/>
      <sheetName val="A05_CEPHE19"/>
      <sheetName val="A05_DIŞ_KABA_SIVA19"/>
      <sheetName val="A03-04-06_ÇATI_19"/>
      <sheetName val="A06_PLINE19"/>
      <sheetName val="A07_MEK_EROGLU19"/>
      <sheetName val="A07_MEK_AS19"/>
      <sheetName val="SIHHİ_TESİSAT_AS19"/>
      <sheetName val="KLİMA_TESİSATI_AS19"/>
      <sheetName val="TEST,_AYAR,_İŞL_AS19"/>
      <sheetName val="A07_MEK_ADI19"/>
      <sheetName val="SIHHİ_TESİSAT_ADI19"/>
      <sheetName val="KLİMA_TESİSATI_ADI19"/>
      <sheetName val="TEST,_AYAR,_İŞL_ADI19"/>
      <sheetName val="A08_ELK_EROĞLU19"/>
      <sheetName val="A08_AS__AS19"/>
      <sheetName val="A08_AS_ADI19"/>
      <sheetName val="A08_ELK_AS19"/>
      <sheetName val="2_BLOK_İCMAL-AS19"/>
      <sheetName val="_BL_ORTAK_ALANLAR-AS19"/>
      <sheetName val="BL_DAİRE_İÇLER-AS19"/>
      <sheetName val="3_SOSYAL_ALAN_GENEL_İCMAL-AS19"/>
      <sheetName val="HİDROFOR_ODASI_İCMAL-AS19"/>
      <sheetName val="HİDROFOR_ODASI-AS19"/>
      <sheetName val="SİTE_YÖNETİM_İCMAL-AS19"/>
      <sheetName val="SİTE_YÖNETİM-AS19"/>
      <sheetName val="SOSYAL_TESİS_SPOR_İCMAL-AS19"/>
      <sheetName val="SOSYAL_TESİS_SPOR-AS19"/>
      <sheetName val="SOSYAL_TESİS_CAFE_İCMAL-AS19"/>
      <sheetName val="SOSYAL_TESİS_CAFE-AS19"/>
      <sheetName val="GÜVENLİK_VE_SÜS_HAVUZU_İCMAL-19"/>
      <sheetName val="GÜVENLİK_VE_SÜS_HAVUZU19"/>
      <sheetName val="4_İCMAL_ALTYAPI-AS19"/>
      <sheetName val="A08_ELK_ADI_19"/>
      <sheetName val="2_BLOK_İCMAL-ADI19"/>
      <sheetName val="_BL_ORTAK_ALANLAR-ADI19"/>
      <sheetName val="BL_DAİRE_İÇLERİ-ADI19"/>
      <sheetName val="3_SOSYAL_ALAN_GENEL_İCMAL-ADI19"/>
      <sheetName val="HİDROFOR_ODASI_İCMAL-ADI19"/>
      <sheetName val="HİDROFOR_ODASI-ADI19"/>
      <sheetName val="SİTE_YÖNETİM_İCMAL-ADI19"/>
      <sheetName val="SİTE_YÖNETİM-ADI19"/>
      <sheetName val="SOSYAL_TESİS_SPOR_İCMAL-ADI19"/>
      <sheetName val="SOSYAL_TESİS_SPOR-ADI19"/>
      <sheetName val="SOSYAL_TESİS_CAFE_İCMAL-ADI19"/>
      <sheetName val="SOSYAL_TESİS_CAFE-ADI19"/>
      <sheetName val="GÜVENLİK_VE_SÜS_HAV-İCMAL-ADI19"/>
      <sheetName val="GÜVENLİK_VE_SÜS_HAVUZU-ADI19"/>
      <sheetName val="4_İCMAL_ALTYAPI-ADI19"/>
      <sheetName val="A10_ŞANTİYE_GELEN_GİDER19"/>
      <sheetName val="GÜVENLİK_KLÜBELERİ19"/>
      <sheetName val="Teklif_219"/>
      <sheetName val="Teklif_2_xls19"/>
      <sheetName val="4_-Механика18"/>
      <sheetName val="imalat_iç_sayfa19"/>
      <sheetName val="Veri_Tabanı18"/>
      <sheetName val="HKED_KEŞFİ_İmalat18"/>
      <sheetName val="YEŞİL_DEFTER-İmalat18"/>
      <sheetName val="Finansal_tamamlanma_Eğrisi18"/>
      <sheetName val="Demir_Fiyat_Farkı_KD18"/>
      <sheetName val="Y_D18"/>
      <sheetName val="masraf_yeri18"/>
      <sheetName val="B__Fiyatlar15"/>
      <sheetName val="YK_Nat__Gas_(Off-site)10"/>
      <sheetName val="Общий_итог9"/>
      <sheetName val="pencere_merkezi_ys_ab15"/>
      <sheetName val="kule_pencere_merk15"/>
      <sheetName val="HAKEDİŞ_KEŞFİ9"/>
      <sheetName val="info_14"/>
      <sheetName val="_N_Finansal_Eğri9"/>
      <sheetName val="AOP_Summary-29"/>
      <sheetName val="BUTCE_KURLARI9"/>
      <sheetName val="Rate_Analysis9"/>
      <sheetName val="FILTER_SCH9"/>
      <sheetName val="FCU_9"/>
      <sheetName val="Data_-_Alt_Kategori9"/>
      <sheetName val="13-İŞGÜCÜ_HİSTOGRAM'039"/>
      <sheetName val="bsat_muflu9"/>
      <sheetName val="MALZEME_VE_İŞÇİLİK9"/>
      <sheetName val="ÖN_KAPAK9"/>
      <sheetName val="171_02_4_u_hangar9"/>
      <sheetName val="GENEL_KESIF9"/>
      <sheetName val="RAPOR1_İMALAT_İLERLEME9"/>
      <sheetName val="Ictas_(SPV_ve_ICA)_detay9"/>
      <sheetName val="Personel_Maliyet_Ictas_on_SPV9"/>
      <sheetName val="1_11_b9"/>
      <sheetName val="PURS_ORJİNAL9"/>
      <sheetName val="arka_kapak9"/>
      <sheetName val="keşif_özeti9"/>
      <sheetName val="Finansal_t__Eğrisi9"/>
      <sheetName val="Tut_19"/>
      <sheetName val="Top_Sheet9"/>
      <sheetName val="Haftalık_Rapor9"/>
      <sheetName val="ek_bina_metraj9"/>
      <sheetName val="8)_FATURA9"/>
      <sheetName val="PE-F-42_Rev_01_Manpower9"/>
      <sheetName val="04_Özet9"/>
      <sheetName val="BOQ_9"/>
      <sheetName val="22_A_BLOK_YEVMİYE_TUTANAĞI2"/>
      <sheetName val="önyüz"/>
      <sheetName val="9-Y.İ.L. İcmal"/>
      <sheetName val="Beton İcmal"/>
      <sheetName val="ELKTRİK_122"/>
      <sheetName val="NAKİT_DEĞERLENDİRME22"/>
      <sheetName val="BF-EK_(ATTIRILMIŞ)22"/>
      <sheetName val="KEŞİF-fiz_(2)22"/>
      <sheetName val="KEŞİF-fiz_(3)22"/>
      <sheetName val="MAHAL_LİSTESİ22"/>
      <sheetName val="KİR-KAR_(2)22"/>
      <sheetName val="ÖDEME-36-kredili_(2)22"/>
      <sheetName val="ÖDEME-36-kredili_(3)22"/>
      <sheetName val="Faturanızı_Özelleştirin20"/>
      <sheetName val="BILGI_GIR20"/>
      <sheetName val="BUTÇE_ÖZET20"/>
      <sheetName val="PROJE_MUKAYESE20"/>
      <sheetName val="İCMAL_BÜTÇE20"/>
      <sheetName val="GERÇEKLEŞEN_BÜTÇE_20"/>
      <sheetName val="GERÇEKLEŞEN_BÜTÇE20"/>
      <sheetName val="HEDEF_BÜTÇE20"/>
      <sheetName val="A09_PEYZAJ_TT-EK1_20"/>
      <sheetName val="A01_TOPRAK_İŞLERİ20"/>
      <sheetName val="A01_İNKLINOMETRE20"/>
      <sheetName val="A02_OZBEK_AS20"/>
      <sheetName val="A02_OZBEK_ADI20"/>
      <sheetName val="A02__OZBEK_ADA_DISI20"/>
      <sheetName val="A03_KABA_YAPI20"/>
      <sheetName val="A04_TUGRA_AS20"/>
      <sheetName val="A04_TUGRA_ADI20"/>
      <sheetName val="A04_İnce_İşler_Keşif20"/>
      <sheetName val="A04_P-LINE20"/>
      <sheetName val="A04_KAPLAMA20"/>
      <sheetName val="A04_SOSYAL_TESİSLER20"/>
      <sheetName val="A04_SERAMİK20"/>
      <sheetName val="A04_MERMER_KEŞİF20"/>
      <sheetName val="MERMER_METRAJ20"/>
      <sheetName val="A04_ALÜMİNYUM20"/>
      <sheetName val="A04_ÇELİK_KAPI20"/>
      <sheetName val="A04_İÇ_KAPI20"/>
      <sheetName val="A04_SAC_KAPI20"/>
      <sheetName val="A04_SAC_KAPI_METRAJ20"/>
      <sheetName val="A04_PVC20"/>
      <sheetName val="PVC_METRAJI20"/>
      <sheetName val="A04_MOBİLYA20"/>
      <sheetName val="A04_VİTRİFİYE20"/>
      <sheetName val="A05_CEPHE20"/>
      <sheetName val="A05_DIŞ_KABA_SIVA20"/>
      <sheetName val="A03-04-06_ÇATI_20"/>
      <sheetName val="A06_PLINE20"/>
      <sheetName val="A07_MEK_EROGLU20"/>
      <sheetName val="A07_MEK_AS20"/>
      <sheetName val="SIHHİ_TESİSAT_AS20"/>
      <sheetName val="KLİMA_TESİSATI_AS20"/>
      <sheetName val="TEST,_AYAR,_İŞL_AS20"/>
      <sheetName val="A07_MEK_ADI20"/>
      <sheetName val="SIHHİ_TESİSAT_ADI20"/>
      <sheetName val="KLİMA_TESİSATI_ADI20"/>
      <sheetName val="TEST,_AYAR,_İŞL_ADI20"/>
      <sheetName val="A08_ELK_EROĞLU20"/>
      <sheetName val="A08_AS__AS20"/>
      <sheetName val="A08_AS_ADI20"/>
      <sheetName val="A08_ELK_AS20"/>
      <sheetName val="2_BLOK_İCMAL-AS20"/>
      <sheetName val="_BL_ORTAK_ALANLAR-AS20"/>
      <sheetName val="BL_DAİRE_İÇLER-AS20"/>
      <sheetName val="3_SOSYAL_ALAN_GENEL_İCMAL-AS20"/>
      <sheetName val="HİDROFOR_ODASI_İCMAL-AS20"/>
      <sheetName val="HİDROFOR_ODASI-AS20"/>
      <sheetName val="SİTE_YÖNETİM_İCMAL-AS20"/>
      <sheetName val="SİTE_YÖNETİM-AS20"/>
      <sheetName val="SOSYAL_TESİS_SPOR_İCMAL-AS20"/>
      <sheetName val="SOSYAL_TESİS_SPOR-AS20"/>
      <sheetName val="SOSYAL_TESİS_CAFE_İCMAL-AS20"/>
      <sheetName val="SOSYAL_TESİS_CAFE-AS20"/>
      <sheetName val="GÜVENLİK_VE_SÜS_HAVUZU_İCMAL-20"/>
      <sheetName val="GÜVENLİK_VE_SÜS_HAVUZU20"/>
      <sheetName val="4_İCMAL_ALTYAPI-AS20"/>
      <sheetName val="A08_ELK_ADI_20"/>
      <sheetName val="2_BLOK_İCMAL-ADI20"/>
      <sheetName val="_BL_ORTAK_ALANLAR-ADI20"/>
      <sheetName val="BL_DAİRE_İÇLERİ-ADI20"/>
      <sheetName val="3_SOSYAL_ALAN_GENEL_İCMAL-ADI20"/>
      <sheetName val="HİDROFOR_ODASI_İCMAL-ADI20"/>
      <sheetName val="HİDROFOR_ODASI-ADI20"/>
      <sheetName val="SİTE_YÖNETİM_İCMAL-ADI20"/>
      <sheetName val="SİTE_YÖNETİM-ADI20"/>
      <sheetName val="SOSYAL_TESİS_SPOR_İCMAL-ADI20"/>
      <sheetName val="SOSYAL_TESİS_SPOR-ADI20"/>
      <sheetName val="SOSYAL_TESİS_CAFE_İCMAL-ADI20"/>
      <sheetName val="SOSYAL_TESİS_CAFE-ADI20"/>
      <sheetName val="GÜVENLİK_VE_SÜS_HAV-İCMAL-ADI20"/>
      <sheetName val="GÜVENLİK_VE_SÜS_HAVUZU-ADI20"/>
      <sheetName val="4_İCMAL_ALTYAPI-ADI20"/>
      <sheetName val="A10_ŞANTİYE_GELEN_GİDER20"/>
      <sheetName val="GÜVENLİK_KLÜBELERİ20"/>
      <sheetName val="Teklif_220"/>
      <sheetName val="Teklif_2_xls20"/>
      <sheetName val="imalat_iç_sayfa20"/>
      <sheetName val="Veri_Tabanı19"/>
      <sheetName val="4_-Механика19"/>
      <sheetName val="HKED_KEŞFİ_İmalat19"/>
      <sheetName val="YEŞİL_DEFTER-İmalat19"/>
      <sheetName val="Finansal_tamamlanma_Eğrisi19"/>
      <sheetName val="Demir_Fiyat_Farkı_KD19"/>
      <sheetName val="Y_D19"/>
      <sheetName val="masraf_yeri19"/>
      <sheetName val="B__Fiyatlar16"/>
      <sheetName val="YK_Nat__Gas_(Off-site)11"/>
      <sheetName val="Общий_итог10"/>
      <sheetName val="pencere_merkezi_ys_ab16"/>
      <sheetName val="kule_pencere_merk16"/>
      <sheetName val="HAKEDİŞ_KEŞFİ10"/>
      <sheetName val="info_15"/>
      <sheetName val="_N_Finansal_Eğri10"/>
      <sheetName val="AOP_Summary-210"/>
      <sheetName val="BUTCE_KURLARI10"/>
      <sheetName val="Rate_Analysis10"/>
      <sheetName val="FILTER_SCH10"/>
      <sheetName val="FCU_10"/>
      <sheetName val="Data_-_Alt_Kategori10"/>
      <sheetName val="13-İŞGÜCÜ_HİSTOGRAM'0310"/>
      <sheetName val="bsat_muflu10"/>
      <sheetName val="MALZEME_VE_İŞÇİLİK10"/>
      <sheetName val="ÖN_KAPAK10"/>
      <sheetName val="171_02_4_u_hangar10"/>
      <sheetName val="GENEL_KESIF10"/>
      <sheetName val="RAPOR1_İMALAT_İLERLEME10"/>
      <sheetName val="Ictas_(SPV_ve_ICA)_detay10"/>
      <sheetName val="Personel_Maliyet_Ictas_on_SPV10"/>
      <sheetName val="1_11_b10"/>
      <sheetName val="PURS_ORJİNAL10"/>
      <sheetName val="arka_kapak10"/>
      <sheetName val="keşif_özeti10"/>
      <sheetName val="Finansal_t__Eğrisi10"/>
      <sheetName val="Tut_110"/>
      <sheetName val="Top_Sheet10"/>
      <sheetName val="Haftalık_Rapor10"/>
      <sheetName val="ek_bina_metraj10"/>
      <sheetName val="8)_FATURA10"/>
      <sheetName val="PE-F-42_Rev_01_Manpower10"/>
      <sheetName val="04_Özet10"/>
      <sheetName val="BOQ_10"/>
      <sheetName val="MAHFİL_KAT4"/>
      <sheetName val="22_A_BLOK_YEVMİYE_TUTANAĞI3"/>
      <sheetName val="MAHAL LİSTELERİ"/>
      <sheetName val="Справочники"/>
      <sheetName val="VERİ KOLARI"/>
      <sheetName val="Listeler"/>
      <sheetName val="bfk"/>
      <sheetName val="9_Taşeron"/>
      <sheetName val="YBFA"/>
      <sheetName val="TenderItemCurrencies"/>
      <sheetName val="MAHFİL_KAT5"/>
      <sheetName val="ELKTRİK_123"/>
      <sheetName val="NAKİT_DEĞERLENDİRME23"/>
      <sheetName val="BF-EK_(ATTIRILMIŞ)23"/>
      <sheetName val="KEŞİF-fiz_(2)23"/>
      <sheetName val="KEŞİF-fiz_(3)23"/>
      <sheetName val="MAHAL_LİSTESİ23"/>
      <sheetName val="KİR-KAR_(2)23"/>
      <sheetName val="ÖDEME-36-kredili_(2)23"/>
      <sheetName val="ÖDEME-36-kredili_(3)23"/>
      <sheetName val="Faturanızı_Özelleştirin21"/>
      <sheetName val="BILGI_GIR21"/>
      <sheetName val="BUTÇE_ÖZET21"/>
      <sheetName val="PROJE_MUKAYESE21"/>
      <sheetName val="İCMAL_BÜTÇE21"/>
      <sheetName val="GERÇEKLEŞEN_BÜTÇE_21"/>
      <sheetName val="GERÇEKLEŞEN_BÜTÇE21"/>
      <sheetName val="HEDEF_BÜTÇE21"/>
      <sheetName val="A09_PEYZAJ_TT-EK1_21"/>
      <sheetName val="A01_TOPRAK_İŞLERİ21"/>
      <sheetName val="A01_İNKLINOMETRE21"/>
      <sheetName val="A02_OZBEK_AS21"/>
      <sheetName val="A02_OZBEK_ADI21"/>
      <sheetName val="A02__OZBEK_ADA_DISI21"/>
      <sheetName val="A03_KABA_YAPI21"/>
      <sheetName val="A04_TUGRA_AS21"/>
      <sheetName val="A04_TUGRA_ADI21"/>
      <sheetName val="A04_İnce_İşler_Keşif21"/>
      <sheetName val="A04_P-LINE21"/>
      <sheetName val="A04_KAPLAMA21"/>
      <sheetName val="A04_SOSYAL_TESİSLER21"/>
      <sheetName val="A04_SERAMİK21"/>
      <sheetName val="A04_MERMER_KEŞİF21"/>
      <sheetName val="MERMER_METRAJ21"/>
      <sheetName val="A04_ALÜMİNYUM21"/>
      <sheetName val="A04_ÇELİK_KAPI21"/>
      <sheetName val="A04_İÇ_KAPI21"/>
      <sheetName val="A04_SAC_KAPI21"/>
      <sheetName val="A04_SAC_KAPI_METRAJ21"/>
      <sheetName val="A04_PVC21"/>
      <sheetName val="PVC_METRAJI21"/>
      <sheetName val="A04_MOBİLYA21"/>
      <sheetName val="A04_VİTRİFİYE21"/>
      <sheetName val="A05_CEPHE21"/>
      <sheetName val="A05_DIŞ_KABA_SIVA21"/>
      <sheetName val="A03-04-06_ÇATI_21"/>
      <sheetName val="A06_PLINE21"/>
      <sheetName val="A07_MEK_EROGLU21"/>
      <sheetName val="A07_MEK_AS21"/>
      <sheetName val="SIHHİ_TESİSAT_AS21"/>
      <sheetName val="KLİMA_TESİSATI_AS21"/>
      <sheetName val="TEST,_AYAR,_İŞL_AS21"/>
      <sheetName val="A07_MEK_ADI21"/>
      <sheetName val="SIHHİ_TESİSAT_ADI21"/>
      <sheetName val="KLİMA_TESİSATI_ADI21"/>
      <sheetName val="TEST,_AYAR,_İŞL_ADI21"/>
      <sheetName val="A08_ELK_EROĞLU21"/>
      <sheetName val="A08_AS__AS21"/>
      <sheetName val="A08_AS_ADI21"/>
      <sheetName val="A08_ELK_AS21"/>
      <sheetName val="2_BLOK_İCMAL-AS21"/>
      <sheetName val="_BL_ORTAK_ALANLAR-AS21"/>
      <sheetName val="BL_DAİRE_İÇLER-AS21"/>
      <sheetName val="3_SOSYAL_ALAN_GENEL_İCMAL-AS21"/>
      <sheetName val="HİDROFOR_ODASI_İCMAL-AS21"/>
      <sheetName val="HİDROFOR_ODASI-AS21"/>
      <sheetName val="SİTE_YÖNETİM_İCMAL-AS21"/>
      <sheetName val="SİTE_YÖNETİM-AS21"/>
      <sheetName val="SOSYAL_TESİS_SPOR_İCMAL-AS21"/>
      <sheetName val="SOSYAL_TESİS_SPOR-AS21"/>
      <sheetName val="SOSYAL_TESİS_CAFE_İCMAL-AS21"/>
      <sheetName val="SOSYAL_TESİS_CAFE-AS21"/>
      <sheetName val="GÜVENLİK_VE_SÜS_HAVUZU_İCMAL-21"/>
      <sheetName val="GÜVENLİK_VE_SÜS_HAVUZU21"/>
      <sheetName val="4_İCMAL_ALTYAPI-AS21"/>
      <sheetName val="A08_ELK_ADI_21"/>
      <sheetName val="2_BLOK_İCMAL-ADI21"/>
      <sheetName val="_BL_ORTAK_ALANLAR-ADI21"/>
      <sheetName val="BL_DAİRE_İÇLERİ-ADI21"/>
      <sheetName val="3_SOSYAL_ALAN_GENEL_İCMAL-ADI21"/>
      <sheetName val="HİDROFOR_ODASI_İCMAL-ADI21"/>
      <sheetName val="HİDROFOR_ODASI-ADI21"/>
      <sheetName val="SİTE_YÖNETİM_İCMAL-ADI21"/>
      <sheetName val="SİTE_YÖNETİM-ADI21"/>
      <sheetName val="SOSYAL_TESİS_SPOR_İCMAL-ADI21"/>
      <sheetName val="SOSYAL_TESİS_SPOR-ADI21"/>
      <sheetName val="SOSYAL_TESİS_CAFE_İCMAL-ADI21"/>
      <sheetName val="SOSYAL_TESİS_CAFE-ADI21"/>
      <sheetName val="GÜVENLİK_VE_SÜS_HAV-İCMAL-ADI21"/>
      <sheetName val="GÜVENLİK_VE_SÜS_HAVUZU-ADI21"/>
      <sheetName val="4_İCMAL_ALTYAPI-ADI21"/>
      <sheetName val="A10_ŞANTİYE_GELEN_GİDER21"/>
      <sheetName val="GÜVENLİK_KLÜBELERİ21"/>
      <sheetName val="Teklif_221"/>
      <sheetName val="Teklif_2_xls21"/>
      <sheetName val="imalat_iç_sayfa21"/>
      <sheetName val="Veri_Tabanı20"/>
      <sheetName val="4_-Механика20"/>
      <sheetName val="HKED_KEŞFİ_İmalat20"/>
      <sheetName val="YEŞİL_DEFTER-İmalat20"/>
      <sheetName val="Finansal_tamamlanma_Eğrisi20"/>
      <sheetName val="Demir_Fiyat_Farkı_KD20"/>
      <sheetName val="Y_D20"/>
      <sheetName val="masraf_yeri20"/>
      <sheetName val="B__Fiyatlar17"/>
      <sheetName val="YK_Nat__Gas_(Off-site)12"/>
      <sheetName val="Общий_итог11"/>
      <sheetName val="pencere_merkezi_ys_ab17"/>
      <sheetName val="kule_pencere_merk17"/>
      <sheetName val="HAKEDİŞ_KEŞFİ11"/>
      <sheetName val="info_16"/>
      <sheetName val="_N_Finansal_Eğri11"/>
      <sheetName val="AOP_Summary-211"/>
      <sheetName val="BUTCE_KURLARI11"/>
      <sheetName val="Rate_Analysis11"/>
      <sheetName val="FILTER_SCH11"/>
      <sheetName val="FCU_11"/>
      <sheetName val="Data_-_Alt_Kategori11"/>
      <sheetName val="13-İŞGÜCÜ_HİSTOGRAM'0311"/>
      <sheetName val="bsat_muflu11"/>
      <sheetName val="MALZEME_VE_İŞÇİLİK11"/>
      <sheetName val="ÖN_KAPAK11"/>
      <sheetName val="171_02_4_u_hangar11"/>
      <sheetName val="GENEL_KESIF11"/>
      <sheetName val="RAPOR1_İMALAT_İLERLEME11"/>
      <sheetName val="Ictas_(SPV_ve_ICA)_detay11"/>
      <sheetName val="Personel_Maliyet_Ictas_on_SPV11"/>
      <sheetName val="1_11_b11"/>
      <sheetName val="PURS_ORJİNAL11"/>
      <sheetName val="arka_kapak11"/>
      <sheetName val="keşif_özeti11"/>
      <sheetName val="Finansal_t__Eğrisi11"/>
      <sheetName val="Tut_111"/>
      <sheetName val="Top_Sheet11"/>
      <sheetName val="Haftalık_Rapor11"/>
      <sheetName val="ek_bina_metraj11"/>
      <sheetName val="8)_FATURA11"/>
      <sheetName val="PE-F-42_Rev_01_Manpower11"/>
      <sheetName val="04_Özet11"/>
      <sheetName val="BOQ_11"/>
      <sheetName val="22_A_BLOK_YEVMİYE_TUTANAĞI4"/>
      <sheetName val="irsaliye tesbit4-5"/>
      <sheetName val="YAKLAŞIK MALİYET"/>
      <sheetName val="Veriler"/>
      <sheetName val="TEKLİF_İCMALİ"/>
      <sheetName val="İNCE_İŞLER"/>
      <sheetName val="1_1"/>
      <sheetName val="1_2"/>
      <sheetName val="1_3"/>
      <sheetName val="1_4"/>
      <sheetName val="2_1"/>
      <sheetName val="2_2"/>
      <sheetName val="2_3"/>
      <sheetName val="2_4"/>
      <sheetName val="2_5"/>
      <sheetName val="2_6"/>
      <sheetName val="2_7"/>
      <sheetName val="2_8"/>
      <sheetName val="2_9"/>
      <sheetName val="2_10"/>
      <sheetName val="2_11"/>
      <sheetName val="2_12"/>
      <sheetName val="3_1"/>
      <sheetName val="3_2"/>
      <sheetName val="3_3"/>
      <sheetName val="3_4"/>
      <sheetName val="3_5"/>
      <sheetName val="3_6"/>
      <sheetName val="3_7"/>
      <sheetName val="3_8"/>
      <sheetName val="3_9"/>
      <sheetName val="4_1"/>
      <sheetName val="4_2"/>
      <sheetName val="4_3"/>
      <sheetName val="4_4"/>
      <sheetName val="4_5"/>
      <sheetName val="4_6"/>
      <sheetName val="4_7"/>
      <sheetName val="4_8"/>
      <sheetName val="4_9"/>
      <sheetName val="4_10"/>
      <sheetName val="5_1"/>
      <sheetName val="5_2"/>
      <sheetName val="5_3"/>
      <sheetName val="5_4"/>
      <sheetName val="6_1"/>
      <sheetName val="6_2"/>
      <sheetName val="6_3"/>
      <sheetName val="6_4"/>
      <sheetName val="6_5"/>
      <sheetName val="6_6"/>
      <sheetName val="6_7"/>
      <sheetName val="6_8"/>
      <sheetName val="6_9"/>
      <sheetName val="6_10"/>
      <sheetName val="6_11"/>
      <sheetName val="7_1"/>
      <sheetName val="7_2"/>
      <sheetName val="7_3"/>
      <sheetName val="7_4"/>
      <sheetName val="7_5"/>
      <sheetName val="Mal_Talep-F01"/>
      <sheetName val="Firma_Davet-F03"/>
      <sheetName val="Firma_Onay-F04"/>
      <sheetName val="Teklif_Deg__Tablo-F05"/>
      <sheetName val="Teklif_Deg__Tutanak-F11"/>
      <sheetName val="Kaybeden_Sonuc-F07"/>
      <sheetName val="Kazanan_Sonuc-F10"/>
      <sheetName val="Satinalma_Bildirim-F08"/>
      <sheetName val="Mal_Alim_Degerlendirme-F09"/>
      <sheetName val="UE_Degerlendirme-F02"/>
      <sheetName val="Şirket_Tanıtım_Dosya_Talep-F13"/>
      <sheetName val="Satinalma_Tutanak_F06"/>
      <sheetName val="TEKLİF KATSAYILARI"/>
      <sheetName val="M-Book for Conc"/>
      <sheetName val="M-Book for FW"/>
      <sheetName val="irsaliye_tesbit4-51"/>
      <sheetName val="irsaliye_tesbit4-52"/>
      <sheetName val="irsaliye_tesbit4-53"/>
      <sheetName val="Başlık"/>
      <sheetName val="LIST"/>
      <sheetName val="ÖZET"/>
      <sheetName val="갑지(추정)"/>
      <sheetName val="PriceSummary"/>
      <sheetName val="PLANT"/>
      <sheetName val="INSTRUMENT"/>
      <sheetName val="SpecITEM"/>
      <sheetName val="LINE_Sc"/>
      <sheetName val="MOTOR"/>
      <sheetName val="Бюджет_прочее"/>
      <sheetName val="Birim_Fiyat_Tablosu"/>
      <sheetName val="B_F_11_"/>
      <sheetName val="B_F_001"/>
      <sheetName val="B_F_002"/>
      <sheetName val="B_F_003"/>
      <sheetName val="B_F_004"/>
      <sheetName val="B_F_005"/>
      <sheetName val="B_F_007"/>
      <sheetName val="B_F_008"/>
      <sheetName val="B_F_009"/>
      <sheetName val="B_F_010"/>
      <sheetName val="B_F_011"/>
      <sheetName val="B_F_012"/>
      <sheetName val="B_F_013"/>
      <sheetName val="B_F_014"/>
      <sheetName val="B_F_015"/>
      <sheetName val="B_F_016"/>
      <sheetName val="B_F_017"/>
      <sheetName val="B_F_020"/>
      <sheetName val="B_F_021"/>
      <sheetName val="B_F_022"/>
      <sheetName val="ff_HESAP"/>
      <sheetName val="UYGUN_BEDEL_FATURA"/>
      <sheetName val="YENİ_FİYAT_GÜNCEL_FATURA"/>
      <sheetName val="YFA_(2)"/>
      <sheetName val="YFA_(3)"/>
      <sheetName val="YFA_(4)"/>
      <sheetName val="YFA_(5)"/>
      <sheetName val="YFA_(6)"/>
      <sheetName val="İNŞ_YFİ_FATURA"/>
      <sheetName val="Л_Сад_исходный"/>
      <sheetName val="Справочник_статей"/>
      <sheetName val="9_Taşeron1"/>
      <sheetName val="Birim_Fiyat_Tablosu1"/>
      <sheetName val="B_F_11_1"/>
      <sheetName val="B_F_0011"/>
      <sheetName val="B_F_0021"/>
      <sheetName val="B_F_0031"/>
      <sheetName val="B_F_0041"/>
      <sheetName val="B_F_0051"/>
      <sheetName val="B_F_0071"/>
      <sheetName val="B_F_0081"/>
      <sheetName val="B_F_0091"/>
      <sheetName val="B_F_0101"/>
      <sheetName val="B_F_0111"/>
      <sheetName val="B_F_0121"/>
      <sheetName val="B_F_0131"/>
      <sheetName val="B_F_0141"/>
      <sheetName val="B_F_0151"/>
      <sheetName val="B_F_0161"/>
      <sheetName val="B_F_0171"/>
      <sheetName val="B_F_0201"/>
      <sheetName val="B_F_0211"/>
      <sheetName val="B_F_0221"/>
      <sheetName val="Бюджет_прочее1"/>
      <sheetName val="Л_Сад_исходный1"/>
      <sheetName val="Справочник_статей1"/>
      <sheetName val="TEKLİF_İCMALİ1"/>
      <sheetName val="İNCE_İŞLER1"/>
      <sheetName val="1_11"/>
      <sheetName val="1_21"/>
      <sheetName val="1_31"/>
      <sheetName val="1_41"/>
      <sheetName val="2_13"/>
      <sheetName val="2_21"/>
      <sheetName val="2_31"/>
      <sheetName val="2_41"/>
      <sheetName val="2_51"/>
      <sheetName val="2_61"/>
      <sheetName val="2_71"/>
      <sheetName val="2_81"/>
      <sheetName val="2_91"/>
      <sheetName val="2_101"/>
      <sheetName val="2_111"/>
      <sheetName val="2_121"/>
      <sheetName val="3_11"/>
      <sheetName val="3_21"/>
      <sheetName val="3_31"/>
      <sheetName val="3_41"/>
      <sheetName val="3_51"/>
      <sheetName val="3_61"/>
      <sheetName val="3_71"/>
      <sheetName val="3_81"/>
      <sheetName val="3_91"/>
      <sheetName val="4_11"/>
      <sheetName val="4_21"/>
      <sheetName val="4_31"/>
      <sheetName val="4_41"/>
      <sheetName val="4_51"/>
      <sheetName val="4_61"/>
      <sheetName val="4_71"/>
      <sheetName val="4_81"/>
      <sheetName val="4_91"/>
      <sheetName val="4_101"/>
      <sheetName val="5_11"/>
      <sheetName val="5_21"/>
      <sheetName val="5_31"/>
      <sheetName val="5_41"/>
      <sheetName val="6_12"/>
      <sheetName val="6_21"/>
      <sheetName val="6_31"/>
      <sheetName val="6_41"/>
      <sheetName val="6_51"/>
      <sheetName val="6_61"/>
      <sheetName val="6_71"/>
      <sheetName val="6_81"/>
      <sheetName val="6_91"/>
      <sheetName val="6_101"/>
      <sheetName val="6_111"/>
      <sheetName val="7_11"/>
      <sheetName val="7_21"/>
      <sheetName val="7_31"/>
      <sheetName val="7_41"/>
      <sheetName val="7_51"/>
      <sheetName val="Mal_Talep-F011"/>
      <sheetName val="Firma_Davet-F031"/>
      <sheetName val="Firma_Onay-F041"/>
      <sheetName val="Teklif_Deg__Tablo-F051"/>
      <sheetName val="Teklif_Deg__Tutanak-F111"/>
      <sheetName val="Kaybeden_Sonuc-F071"/>
      <sheetName val="Kazanan_Sonuc-F101"/>
      <sheetName val="Satinalma_Bildirim-F081"/>
      <sheetName val="Mal_Alim_Degerlendirme-F091"/>
      <sheetName val="UE_Degerlendirme-F021"/>
      <sheetName val="Şirket_Tanıtım_Dosya_Talep-F131"/>
      <sheetName val="Satinalma_Tutanak_F061"/>
      <sheetName val="A01_TOPRAK਀㙹԰_x0000_缀_x0000__x0000__x0000_"/>
      <sheetName val="IPC 001"/>
      <sheetName val="SZÁMLÁZÁS ÖSSZESÍTŐ"/>
      <sheetName val="Számlázás KTk.Csap"/>
      <sheetName val="Sheet4"/>
      <sheetName val="cmbprdb"/>
      <sheetName val="KPC - Site Management"/>
      <sheetName val="9-Y_İ_L__İcmal"/>
      <sheetName val="Faturanızı_Özelleşti"/>
      <sheetName val="out"/>
      <sheetName val="Мосфильм"/>
      <sheetName val="лист для списков"/>
      <sheetName val="ff_HESAP1"/>
      <sheetName val="UYGUN_BEDEL_FATURA1"/>
      <sheetName val="YENİ_FİYAT_GÜNCEL_FATURA1"/>
      <sheetName val="YFA_(2)1"/>
      <sheetName val="YFA_(3)1"/>
      <sheetName val="YFA_(4)1"/>
      <sheetName val="YFA_(5)1"/>
      <sheetName val="YFA_(6)1"/>
      <sheetName val="İNŞ_YFİ_FATURA1"/>
      <sheetName val="irsaliye_tesbit4-55"/>
      <sheetName val="irsaliye_tesbit4-54"/>
      <sheetName val="input"/>
      <sheetName val="#REF"/>
      <sheetName val="KABLO"/>
      <sheetName val="SELAHATTİN VERMEZ YEVMİYE"/>
      <sheetName val="AHMET AKBULAK "/>
      <sheetName val="ANALİZLER 1"/>
      <sheetName val="ap.hak."/>
      <sheetName val="maliyet"/>
      <sheetName val="RAYİÇLER"/>
      <sheetName val="MARKALAR"/>
      <sheetName val="GENEL GİDER VE DÖVİZ"/>
      <sheetName val="ELKTRİK_124"/>
      <sheetName val="NAKİT_DEĞERLENDİRME24"/>
      <sheetName val="BF-EK_(ATTIRILMIŞ)24"/>
      <sheetName val="KEŞİF-fiz_(2)24"/>
      <sheetName val="KEŞİF-fiz_(3)24"/>
      <sheetName val="MAHAL_LİSTESİ24"/>
      <sheetName val="KİR-KAR_(2)24"/>
      <sheetName val="ÖDEME-36-kredili_(2)24"/>
      <sheetName val="ÖDEME-36-kredili_(3)24"/>
      <sheetName val="Faturanızı_Özelleştirin22"/>
      <sheetName val="BILGI_GIR22"/>
      <sheetName val="BUTÇE_ÖZET22"/>
      <sheetName val="PROJE_MUKAYESE22"/>
      <sheetName val="İCMAL_BÜTÇE22"/>
      <sheetName val="GERÇEKLEŞEN_BÜTÇE_22"/>
      <sheetName val="GERÇEKLEŞEN_BÜTÇE22"/>
      <sheetName val="HEDEF_BÜTÇE22"/>
      <sheetName val="A09_PEYZAJ_TT-EK1_22"/>
      <sheetName val="A01_TOPRAK_İŞLERİ22"/>
      <sheetName val="A01_İNKLINOMETRE22"/>
      <sheetName val="A02_OZBEK_AS22"/>
      <sheetName val="A02_OZBEK_ADI22"/>
      <sheetName val="A02__OZBEK_ADA_DISI22"/>
      <sheetName val="A03_KABA_YAPI22"/>
      <sheetName val="A04_TUGRA_AS22"/>
      <sheetName val="A04_TUGRA_ADI22"/>
      <sheetName val="A04_İnce_İşler_Keşif22"/>
      <sheetName val="A04_P-LINE22"/>
      <sheetName val="A04_KAPLAMA22"/>
      <sheetName val="A04_SOSYAL_TESİSLER22"/>
      <sheetName val="A04_SERAMİK22"/>
      <sheetName val="A04_MERMER_KEŞİF22"/>
      <sheetName val="MERMER_METRAJ22"/>
      <sheetName val="A04_ALÜMİNYUM22"/>
      <sheetName val="A04_ÇELİK_KAPI22"/>
      <sheetName val="A04_İÇ_KAPI22"/>
      <sheetName val="A04_SAC_KAPI22"/>
      <sheetName val="A04_SAC_KAPI_METRAJ22"/>
      <sheetName val="A04_PVC22"/>
      <sheetName val="PVC_METRAJI22"/>
      <sheetName val="A04_MOBİLYA22"/>
      <sheetName val="A04_VİTRİFİYE22"/>
      <sheetName val="A05_CEPHE22"/>
      <sheetName val="A05_DIŞ_KABA_SIVA22"/>
      <sheetName val="A03-04-06_ÇATI_22"/>
      <sheetName val="A06_PLINE22"/>
      <sheetName val="A07_MEK_EROGLU22"/>
      <sheetName val="A07_MEK_AS22"/>
      <sheetName val="SIHHİ_TESİSAT_AS22"/>
      <sheetName val="KLİMA_TESİSATI_AS22"/>
      <sheetName val="TEST,_AYAR,_İŞL_AS22"/>
      <sheetName val="A07_MEK_ADI22"/>
      <sheetName val="SIHHİ_TESİSAT_ADI22"/>
      <sheetName val="KLİMA_TESİSATI_ADI22"/>
      <sheetName val="TEST,_AYAR,_İŞL_ADI22"/>
      <sheetName val="A08_ELK_EROĞLU22"/>
      <sheetName val="A08_AS__AS22"/>
      <sheetName val="A08_AS_ADI22"/>
      <sheetName val="A08_ELK_AS22"/>
      <sheetName val="2_BLOK_İCMAL-AS22"/>
      <sheetName val="_BL_ORTAK_ALANLAR-AS22"/>
      <sheetName val="BL_DAİRE_İÇLER-AS22"/>
      <sheetName val="3_SOSYAL_ALAN_GENEL_İCMAL-AS22"/>
      <sheetName val="HİDROFOR_ODASI_İCMAL-AS22"/>
      <sheetName val="HİDROFOR_ODASI-AS22"/>
      <sheetName val="SİTE_YÖNETİM_İCMAL-AS22"/>
      <sheetName val="SİTE_YÖNETİM-AS22"/>
      <sheetName val="SOSYAL_TESİS_SPOR_İCMAL-AS22"/>
      <sheetName val="SOSYAL_TESİS_SPOR-AS22"/>
      <sheetName val="SOSYAL_TESİS_CAFE_İCMAL-AS22"/>
      <sheetName val="SOSYAL_TESİS_CAFE-AS22"/>
      <sheetName val="GÜVENLİK_VE_SÜS_HAVUZU_İCMAL-22"/>
      <sheetName val="GÜVENLİK_VE_SÜS_HAVUZU22"/>
      <sheetName val="4_İCMAL_ALTYAPI-AS22"/>
      <sheetName val="A08_ELK_ADI_22"/>
      <sheetName val="2_BLOK_İCMAL-ADI22"/>
      <sheetName val="_BL_ORTAK_ALANLAR-ADI22"/>
      <sheetName val="BL_DAİRE_İÇLERİ-ADI22"/>
      <sheetName val="3_SOSYAL_ALAN_GENEL_İCMAL-ADI22"/>
      <sheetName val="HİDROFOR_ODASI_İCMAL-ADI22"/>
      <sheetName val="HİDROFOR_ODASI-ADI22"/>
      <sheetName val="SİTE_YÖNETİM_İCMAL-ADI22"/>
      <sheetName val="SİTE_YÖNETİM-ADI22"/>
      <sheetName val="SOSYAL_TESİS_SPOR_İCMAL-ADI22"/>
      <sheetName val="SOSYAL_TESİS_SPOR-ADI22"/>
      <sheetName val="SOSYAL_TESİS_CAFE_İCMAL-ADI22"/>
      <sheetName val="SOSYAL_TESİS_CAFE-ADI22"/>
      <sheetName val="GÜVENLİK_VE_SÜS_HAV-İCMAL-ADI22"/>
      <sheetName val="GÜVENLİK_VE_SÜS_HAVUZU-ADI22"/>
      <sheetName val="4_İCMAL_ALTYAPI-ADI22"/>
      <sheetName val="A10_ŞANTİYE_GELEN_GİDER22"/>
      <sheetName val="GÜVENLİK_KLÜBELERİ22"/>
      <sheetName val="Teklif_222"/>
      <sheetName val="Teklif_2_xls22"/>
      <sheetName val="4_-Механика21"/>
      <sheetName val="Veri_Tabanı21"/>
      <sheetName val="imalat_iç_sayfa22"/>
      <sheetName val="HKED_KEŞFİ_İmalat21"/>
      <sheetName val="YEŞİL_DEFTER-İmalat21"/>
      <sheetName val="Finansal_tamamlanma_Eğrisi21"/>
      <sheetName val="Demir_Fiyat_Farkı_KD21"/>
      <sheetName val="Y_D21"/>
      <sheetName val="masraf_yeri21"/>
      <sheetName val="YK_Nat__Gas_(Off-site)13"/>
      <sheetName val="B__Fiyatlar18"/>
      <sheetName val="pencere_merkezi_ys_ab18"/>
      <sheetName val="kule_pencere_merk18"/>
      <sheetName val="Общий_итог12"/>
      <sheetName val="info_17"/>
      <sheetName val="Data_-_Alt_Kategori12"/>
      <sheetName val="Ictas_(SPV_ve_ICA)_detay12"/>
      <sheetName val="Personel_Maliyet_Ictas_on_SPV12"/>
      <sheetName val="1_11_b12"/>
      <sheetName val="Rate_Analysis12"/>
      <sheetName val="FILTER_SCH12"/>
      <sheetName val="FCU_12"/>
      <sheetName val="HAKEDİŞ_KEŞFİ12"/>
      <sheetName val="MALZEME_VE_İŞÇİLİK12"/>
      <sheetName val="_N_Finansal_Eğri12"/>
      <sheetName val="AOP_Summary-212"/>
      <sheetName val="13-İŞGÜCÜ_HİSTOGRAM'0312"/>
      <sheetName val="BUTCE_KURLARI12"/>
      <sheetName val="Top_Sheet12"/>
      <sheetName val="Finansal_t__Eğrisi12"/>
      <sheetName val="Tut_112"/>
      <sheetName val="ÖN_KAPAK12"/>
      <sheetName val="Haftalık_Rapor12"/>
      <sheetName val="bsat_muflu12"/>
      <sheetName val="keşif_özeti12"/>
      <sheetName val="RAPOR1_İMALAT_İLERLEME12"/>
      <sheetName val="171_02_4_u_hangar12"/>
      <sheetName val="GENEL_KESIF12"/>
      <sheetName val="arka_kapak12"/>
      <sheetName val="8)_FATURA12"/>
      <sheetName val="PURS_ORJİNAL12"/>
      <sheetName val="ek_bina_metraj12"/>
      <sheetName val="PE-F-42_Rev_01_Manpower12"/>
      <sheetName val="BOQ_12"/>
      <sheetName val="MAHFİL_KAT6"/>
      <sheetName val="04_Özet12"/>
      <sheetName val="22_A_BLOK_YEVMİYE_TUTANAĞI5"/>
      <sheetName val="TEKLİF_ANA_TABLO_(TOPSHEET)"/>
      <sheetName val="Personel_(2)"/>
      <sheetName val="Makina_Ekipman"/>
      <sheetName val="ENDİREK_MASRAF_TABLOSU"/>
      <sheetName val="ISITMA_VE_SOĞUTMA"/>
      <sheetName val="KLİMA_-_HAVALANDIRMA"/>
      <sheetName val="YANGINDAN_KORUNMA"/>
      <sheetName val="SISMIK_KORUMA"/>
      <sheetName val="PASİF_YANGIN"/>
      <sheetName val="TEST_BALANS_DEVREYE_ALMA"/>
      <sheetName val="MAHAL_LİSTELERİ"/>
      <sheetName val="YAKLAŞIK_MALİYET"/>
      <sheetName val="Beton_İcmal"/>
      <sheetName val="MAMUL_STOK_AMBARI"/>
      <sheetName val="KARTON_STRAFOR_AMBARI"/>
      <sheetName val="ELT_ODALARI"/>
      <sheetName val="GKK_OFİSLERİ"/>
      <sheetName val="TEST_VE_İLK_ÖRNEK_ODALARI"/>
      <sheetName val="ARGE_LABORATUVARI"/>
      <sheetName val="KALİTE_KUMANDA_ODALARI"/>
      <sheetName val="TEKNİK_ALANLAR_VE_KORİDOR"/>
      <sheetName val="MAMUL_AMBAR"/>
      <sheetName val="HAM_MADDE_SİLOSU"/>
      <sheetName val="POMPA_ODASI_BASINÇ_DÜŞÜRÜCÜ_"/>
      <sheetName val="M-Book_for_Conc"/>
      <sheetName val="M-Book_for_FW"/>
      <sheetName val="TEKLİF_KATSAYILARI"/>
      <sheetName val="VERİ_KOLARI"/>
      <sheetName val="A01_TOPRAK਀㙹԰"/>
      <sheetName val="9_Taşeron2"/>
      <sheetName val="Birim_Fiyat_Tablosu2"/>
      <sheetName val="B_F_11_2"/>
      <sheetName val="B_F_0012"/>
      <sheetName val="B_F_0022"/>
      <sheetName val="B_F_0032"/>
      <sheetName val="B_F_0042"/>
      <sheetName val="B_F_0052"/>
      <sheetName val="B_F_0072"/>
      <sheetName val="B_F_0082"/>
      <sheetName val="B_F_0092"/>
      <sheetName val="B_F_0102"/>
      <sheetName val="B_F_0112"/>
      <sheetName val="B_F_0122"/>
      <sheetName val="B_F_0132"/>
      <sheetName val="B_F_0142"/>
      <sheetName val="B_F_0152"/>
      <sheetName val="B_F_0162"/>
      <sheetName val="B_F_0172"/>
      <sheetName val="B_F_0202"/>
      <sheetName val="B_F_0212"/>
      <sheetName val="B_F_0222"/>
      <sheetName val="Бюджет_прочее2"/>
      <sheetName val="Л_Сад_исходный2"/>
      <sheetName val="Справочник_статей2"/>
      <sheetName val="TEKLİF_İCMALİ2"/>
      <sheetName val="İNCE_İŞLER2"/>
      <sheetName val="1_12"/>
      <sheetName val="1_22"/>
      <sheetName val="1_32"/>
      <sheetName val="1_42"/>
      <sheetName val="2_14"/>
      <sheetName val="2_22"/>
      <sheetName val="2_32"/>
      <sheetName val="2_42"/>
      <sheetName val="2_52"/>
      <sheetName val="2_62"/>
      <sheetName val="2_72"/>
      <sheetName val="2_82"/>
      <sheetName val="2_92"/>
      <sheetName val="2_102"/>
      <sheetName val="2_112"/>
      <sheetName val="2_122"/>
      <sheetName val="3_12"/>
      <sheetName val="3_22"/>
      <sheetName val="3_32"/>
      <sheetName val="3_42"/>
      <sheetName val="3_52"/>
      <sheetName val="3_62"/>
      <sheetName val="3_72"/>
      <sheetName val="3_82"/>
      <sheetName val="3_92"/>
      <sheetName val="4_12"/>
      <sheetName val="4_22"/>
      <sheetName val="4_32"/>
      <sheetName val="4_42"/>
      <sheetName val="4_52"/>
      <sheetName val="4_62"/>
      <sheetName val="4_72"/>
      <sheetName val="4_82"/>
      <sheetName val="4_92"/>
      <sheetName val="4_102"/>
      <sheetName val="5_12"/>
      <sheetName val="5_22"/>
      <sheetName val="5_32"/>
      <sheetName val="5_42"/>
      <sheetName val="6_13"/>
      <sheetName val="6_22"/>
      <sheetName val="6_32"/>
      <sheetName val="6_42"/>
      <sheetName val="6_52"/>
      <sheetName val="6_62"/>
      <sheetName val="6_72"/>
      <sheetName val="6_82"/>
      <sheetName val="6_92"/>
      <sheetName val="6_102"/>
      <sheetName val="6_112"/>
      <sheetName val="7_12"/>
      <sheetName val="7_22"/>
      <sheetName val="7_32"/>
      <sheetName val="7_42"/>
      <sheetName val="7_52"/>
      <sheetName val="Mal_Talep-F012"/>
      <sheetName val="Firma_Davet-F032"/>
      <sheetName val="Firma_Onay-F042"/>
      <sheetName val="Teklif_Deg__Tablo-F052"/>
      <sheetName val="Teklif_Deg__Tutanak-F112"/>
      <sheetName val="Kaybeden_Sonuc-F072"/>
      <sheetName val="Kazanan_Sonuc-F102"/>
      <sheetName val="Satinalma_Bildirim-F082"/>
      <sheetName val="Mal_Alim_Degerlendirme-F092"/>
      <sheetName val="UE_Degerlendirme-F022"/>
      <sheetName val="Şirket_Tanıtım_Dosya_Talep-F132"/>
      <sheetName val="Satinalma_Tutanak_F062"/>
      <sheetName val="9_Taşeron3"/>
      <sheetName val="Birim_Fiyat_Tablosu3"/>
      <sheetName val="B_F_11_3"/>
      <sheetName val="B_F_0013"/>
      <sheetName val="B_F_0023"/>
      <sheetName val="B_F_0033"/>
      <sheetName val="B_F_0043"/>
      <sheetName val="B_F_0053"/>
      <sheetName val="B_F_0073"/>
      <sheetName val="B_F_0083"/>
      <sheetName val="B_F_0093"/>
      <sheetName val="B_F_0103"/>
      <sheetName val="B_F_0113"/>
      <sheetName val="B_F_0123"/>
      <sheetName val="B_F_0133"/>
      <sheetName val="B_F_0143"/>
      <sheetName val="B_F_0153"/>
      <sheetName val="B_F_0163"/>
      <sheetName val="B_F_0173"/>
      <sheetName val="B_F_0203"/>
      <sheetName val="B_F_0213"/>
      <sheetName val="B_F_0223"/>
      <sheetName val="Бюджет_прочее3"/>
      <sheetName val="Л_Сад_исходный3"/>
      <sheetName val="Справочник_статей3"/>
      <sheetName val="TEKLİF_İCMALİ3"/>
      <sheetName val="İNCE_İŞLER3"/>
      <sheetName val="1_13"/>
      <sheetName val="1_23"/>
      <sheetName val="1_33"/>
      <sheetName val="1_43"/>
      <sheetName val="2_15"/>
      <sheetName val="2_23"/>
      <sheetName val="2_33"/>
      <sheetName val="2_43"/>
      <sheetName val="2_53"/>
      <sheetName val="2_63"/>
      <sheetName val="2_73"/>
      <sheetName val="2_83"/>
      <sheetName val="2_93"/>
      <sheetName val="2_103"/>
      <sheetName val="2_113"/>
      <sheetName val="2_123"/>
      <sheetName val="3_13"/>
      <sheetName val="3_23"/>
      <sheetName val="3_33"/>
      <sheetName val="3_43"/>
      <sheetName val="3_53"/>
      <sheetName val="3_63"/>
      <sheetName val="3_73"/>
      <sheetName val="3_83"/>
      <sheetName val="3_93"/>
      <sheetName val="4_13"/>
      <sheetName val="4_23"/>
      <sheetName val="4_33"/>
      <sheetName val="4_43"/>
      <sheetName val="4_53"/>
      <sheetName val="4_63"/>
      <sheetName val="4_73"/>
      <sheetName val="4_83"/>
      <sheetName val="4_93"/>
      <sheetName val="4_103"/>
      <sheetName val="5_13"/>
      <sheetName val="5_23"/>
      <sheetName val="5_33"/>
      <sheetName val="5_43"/>
      <sheetName val="6_14"/>
      <sheetName val="6_23"/>
      <sheetName val="6_33"/>
      <sheetName val="6_43"/>
      <sheetName val="6_53"/>
      <sheetName val="6_63"/>
      <sheetName val="6_73"/>
      <sheetName val="6_83"/>
      <sheetName val="6_93"/>
      <sheetName val="6_103"/>
      <sheetName val="6_113"/>
      <sheetName val="7_13"/>
      <sheetName val="7_23"/>
      <sheetName val="7_33"/>
      <sheetName val="7_43"/>
      <sheetName val="7_53"/>
      <sheetName val="Mal_Talep-F013"/>
      <sheetName val="Firma_Davet-F033"/>
      <sheetName val="Firma_Onay-F043"/>
      <sheetName val="Teklif_Deg__Tablo-F053"/>
      <sheetName val="Teklif_Deg__Tutanak-F113"/>
      <sheetName val="Kaybeden_Sonuc-F073"/>
      <sheetName val="Kazanan_Sonuc-F103"/>
      <sheetName val="Satinalma_Bildirim-F083"/>
      <sheetName val="Mal_Alim_Degerlendirme-F093"/>
      <sheetName val="UE_Degerlendirme-F023"/>
      <sheetName val="Şirket_Tanıtım_Dosya_Talep-F133"/>
      <sheetName val="Satinalma_Tutanak_F063"/>
      <sheetName val="9_Taşeron4"/>
      <sheetName val="Birim_Fiyat_Tablosu4"/>
      <sheetName val="B_F_11_4"/>
      <sheetName val="B_F_0014"/>
      <sheetName val="B_F_0024"/>
      <sheetName val="B_F_0034"/>
      <sheetName val="B_F_0044"/>
      <sheetName val="B_F_0054"/>
      <sheetName val="B_F_0074"/>
      <sheetName val="B_F_0084"/>
      <sheetName val="B_F_0094"/>
      <sheetName val="B_F_0104"/>
      <sheetName val="B_F_0114"/>
      <sheetName val="B_F_0124"/>
      <sheetName val="B_F_0134"/>
      <sheetName val="B_F_0144"/>
      <sheetName val="B_F_0154"/>
      <sheetName val="B_F_0164"/>
      <sheetName val="B_F_0174"/>
      <sheetName val="B_F_0204"/>
      <sheetName val="B_F_0214"/>
      <sheetName val="B_F_0224"/>
      <sheetName val="Бюджет_прочее4"/>
      <sheetName val="Л_Сад_исходный4"/>
      <sheetName val="Справочник_статей4"/>
      <sheetName val="TEKLİF_İCMALİ4"/>
      <sheetName val="İNCE_İŞLER4"/>
      <sheetName val="1_14"/>
      <sheetName val="1_24"/>
      <sheetName val="1_34"/>
      <sheetName val="1_44"/>
      <sheetName val="2_16"/>
      <sheetName val="2_24"/>
      <sheetName val="2_34"/>
      <sheetName val="2_44"/>
      <sheetName val="2_54"/>
      <sheetName val="2_64"/>
      <sheetName val="2_74"/>
      <sheetName val="2_84"/>
      <sheetName val="2_94"/>
      <sheetName val="2_104"/>
      <sheetName val="2_114"/>
      <sheetName val="2_124"/>
      <sheetName val="3_14"/>
      <sheetName val="3_24"/>
      <sheetName val="3_34"/>
      <sheetName val="3_44"/>
      <sheetName val="3_54"/>
      <sheetName val="3_64"/>
      <sheetName val="3_74"/>
      <sheetName val="3_84"/>
      <sheetName val="3_94"/>
      <sheetName val="4_14"/>
      <sheetName val="4_24"/>
      <sheetName val="4_34"/>
      <sheetName val="4_44"/>
      <sheetName val="4_54"/>
      <sheetName val="4_64"/>
      <sheetName val="4_74"/>
      <sheetName val="4_84"/>
      <sheetName val="4_94"/>
      <sheetName val="4_104"/>
      <sheetName val="5_14"/>
      <sheetName val="5_24"/>
      <sheetName val="5_34"/>
      <sheetName val="5_44"/>
      <sheetName val="6_15"/>
      <sheetName val="6_24"/>
      <sheetName val="6_34"/>
      <sheetName val="6_44"/>
      <sheetName val="6_54"/>
      <sheetName val="6_64"/>
      <sheetName val="6_74"/>
      <sheetName val="6_84"/>
      <sheetName val="6_94"/>
      <sheetName val="6_104"/>
      <sheetName val="6_114"/>
      <sheetName val="7_14"/>
      <sheetName val="7_24"/>
      <sheetName val="7_34"/>
      <sheetName val="7_44"/>
      <sheetName val="7_54"/>
      <sheetName val="Mal_Talep-F014"/>
      <sheetName val="Firma_Davet-F034"/>
      <sheetName val="Firma_Onay-F044"/>
      <sheetName val="Teklif_Deg__Tablo-F054"/>
      <sheetName val="Teklif_Deg__Tutanak-F114"/>
      <sheetName val="Kaybeden_Sonuc-F074"/>
      <sheetName val="Kazanan_Sonuc-F104"/>
      <sheetName val="Satinalma_Bildirim-F084"/>
      <sheetName val="Mal_Alim_Degerlendirme-F094"/>
      <sheetName val="UE_Degerlendirme-F024"/>
      <sheetName val="Şirket_Tanıtım_Dosya_Talep-F134"/>
      <sheetName val="Satinalma_Tutanak_F064"/>
      <sheetName val="9_Taşeron5"/>
      <sheetName val="MAHFİL_KAT7"/>
      <sheetName val="22_A_BLOK_YEVMİYE_TUTANAĞI6"/>
      <sheetName val="Birim_Fiyat_Tablosu5"/>
      <sheetName val="B_F_11_5"/>
      <sheetName val="B_F_0015"/>
      <sheetName val="B_F_0025"/>
      <sheetName val="B_F_0035"/>
      <sheetName val="B_F_0045"/>
      <sheetName val="B_F_0055"/>
      <sheetName val="B_F_0075"/>
      <sheetName val="B_F_0085"/>
      <sheetName val="B_F_0095"/>
      <sheetName val="B_F_0105"/>
      <sheetName val="B_F_0115"/>
      <sheetName val="B_F_0125"/>
      <sheetName val="B_F_0135"/>
      <sheetName val="B_F_0145"/>
      <sheetName val="B_F_0155"/>
      <sheetName val="B_F_0165"/>
      <sheetName val="B_F_0175"/>
      <sheetName val="B_F_0205"/>
      <sheetName val="B_F_0215"/>
      <sheetName val="B_F_0225"/>
      <sheetName val="Бюджет_прочее5"/>
      <sheetName val="Л_Сад_исходный5"/>
      <sheetName val="Справочник_статей5"/>
      <sheetName val="TEKLİF_İCMALİ5"/>
      <sheetName val="İNCE_İŞLER5"/>
      <sheetName val="1_15"/>
      <sheetName val="1_25"/>
      <sheetName val="1_35"/>
      <sheetName val="1_45"/>
      <sheetName val="2_17"/>
      <sheetName val="2_25"/>
      <sheetName val="2_35"/>
      <sheetName val="2_45"/>
      <sheetName val="2_55"/>
      <sheetName val="2_65"/>
      <sheetName val="2_75"/>
      <sheetName val="2_85"/>
      <sheetName val="2_95"/>
      <sheetName val="2_105"/>
      <sheetName val="2_115"/>
      <sheetName val="2_125"/>
      <sheetName val="3_15"/>
      <sheetName val="3_25"/>
      <sheetName val="3_35"/>
      <sheetName val="3_45"/>
      <sheetName val="3_55"/>
      <sheetName val="3_65"/>
      <sheetName val="3_75"/>
      <sheetName val="3_85"/>
      <sheetName val="3_95"/>
      <sheetName val="4_15"/>
      <sheetName val="4_25"/>
      <sheetName val="4_35"/>
      <sheetName val="4_45"/>
      <sheetName val="4_55"/>
      <sheetName val="4_65"/>
      <sheetName val="4_75"/>
      <sheetName val="4_85"/>
      <sheetName val="4_95"/>
      <sheetName val="4_105"/>
      <sheetName val="5_15"/>
      <sheetName val="5_25"/>
      <sheetName val="5_35"/>
      <sheetName val="5_45"/>
      <sheetName val="6_16"/>
      <sheetName val="6_25"/>
      <sheetName val="6_35"/>
      <sheetName val="6_45"/>
      <sheetName val="6_55"/>
      <sheetName val="6_65"/>
      <sheetName val="6_75"/>
      <sheetName val="6_85"/>
      <sheetName val="6_95"/>
      <sheetName val="6_105"/>
      <sheetName val="6_115"/>
      <sheetName val="7_15"/>
      <sheetName val="7_25"/>
      <sheetName val="7_35"/>
      <sheetName val="7_45"/>
      <sheetName val="7_55"/>
      <sheetName val="Mal_Talep-F015"/>
      <sheetName val="Firma_Davet-F035"/>
      <sheetName val="Firma_Onay-F045"/>
      <sheetName val="Teklif_Deg__Tablo-F055"/>
      <sheetName val="Teklif_Deg__Tutanak-F115"/>
      <sheetName val="Kaybeden_Sonuc-F075"/>
      <sheetName val="Kazanan_Sonuc-F105"/>
      <sheetName val="Satinalma_Bildirim-F085"/>
      <sheetName val="Mal_Alim_Degerlendirme-F095"/>
      <sheetName val="UE_Degerlendirme-F025"/>
      <sheetName val="Şirket_Tanıtım_Dosya_Talep-F135"/>
      <sheetName val="Satinalma_Tutanak_F065"/>
      <sheetName val="10.2 PEYZAJ VE ÇEVRE İŞLERİ"/>
      <sheetName val="10.1 BLOK İŞLERİ"/>
      <sheetName val="evaluation"/>
      <sheetName val="UNIT RATES"/>
      <sheetName val="DETAILS"/>
      <sheetName val="FACT"/>
      <sheetName val="ff_HESAP2"/>
      <sheetName val="UYGUN_BEDEL_FATURA2"/>
      <sheetName val="YENİ_FİYAT_GÜNCEL_FATURA2"/>
      <sheetName val="YFA_(2)2"/>
      <sheetName val="YFA_(3)2"/>
      <sheetName val="YFA_(4)2"/>
      <sheetName val="YFA_(5)2"/>
      <sheetName val="YFA_(6)2"/>
      <sheetName val="İNŞ_YFİ_FATURA2"/>
      <sheetName val="ff_HESAP3"/>
      <sheetName val="UYGUN_BEDEL_FATURA3"/>
      <sheetName val="YENİ_FİYAT_GÜNCEL_FATURA3"/>
      <sheetName val="YFA_(2)3"/>
      <sheetName val="YFA_(3)3"/>
      <sheetName val="YFA_(4)3"/>
      <sheetName val="YFA_(5)3"/>
      <sheetName val="YFA_(6)3"/>
      <sheetName val="İNŞ_YFİ_FATURA3"/>
      <sheetName val="ff_HESAP4"/>
      <sheetName val="UYGUN_BEDEL_FATURA4"/>
      <sheetName val="YENİ_FİYAT_GÜNCEL_FATURA4"/>
      <sheetName val="YFA_(2)4"/>
      <sheetName val="YFA_(3)4"/>
      <sheetName val="YFA_(4)4"/>
      <sheetName val="YFA_(5)4"/>
      <sheetName val="YFA_(6)4"/>
      <sheetName val="İNŞ_YFİ_FATURA4"/>
      <sheetName val="ff_HESAP5"/>
      <sheetName val="UYGUN_BEDEL_FATURA5"/>
      <sheetName val="YENİ_FİYAT_GÜNCEL_FATURA5"/>
      <sheetName val="YFA_(2)5"/>
      <sheetName val="YFA_(3)5"/>
      <sheetName val="YFA_(4)5"/>
      <sheetName val="YFA_(5)5"/>
      <sheetName val="YFA_(6)5"/>
      <sheetName val="İNŞ_YFİ_FATURA5"/>
      <sheetName val="YÖNETİCİ ÖZETİ"/>
      <sheetName val="GBA"/>
      <sheetName val="Отчет в ВЭБ"/>
      <sheetName val="АГУПА"/>
      <sheetName val="Bid Close Out Report"/>
      <sheetName val="Labour Cost Analysis"/>
      <sheetName val="Indirect Cost_TL"/>
      <sheetName val="grsummary"/>
      <sheetName val="GeneralFeedDevices_Labels"/>
      <sheetName val="CalmingSection_Labels"/>
      <sheetName val="Welcome"/>
      <sheetName val="QPL"/>
      <sheetName val="PCC"/>
      <sheetName val="Анализ себест-ти ЖК Героев_"/>
      <sheetName val="Firma Bazlı Dağılım S2"/>
      <sheetName val="9-Y_İ_L__İcmal1"/>
      <sheetName val="irsaliye_tesbit4-56"/>
      <sheetName val="2_2_ТЭП"/>
      <sheetName val="2_3_ССР"/>
      <sheetName val="2_4_Реестр_договоров"/>
      <sheetName val="2_5_Реестр_платежей"/>
      <sheetName val="2_6_Реестр_выполненных_работ"/>
      <sheetName val="2_7_Опыт_участников"/>
      <sheetName val="OW_(не_трогать)"/>
      <sheetName val="Выжимка_по_затратам_2"/>
      <sheetName val="KPC_-_Site_Management"/>
      <sheetName val="GENEL_GİDER_VE_DÖVİZ"/>
      <sheetName val="Keşif Özeti-Z01"/>
      <sheetName val="bqmpaloc"/>
      <sheetName val="GERÇEKLEၒ_x0000__x0000__x0000__x0000__x0000_Ā_x0000__x0005__x0000_"/>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ow r="4">
          <cell r="C4">
            <v>36130</v>
          </cell>
        </row>
      </sheetData>
      <sheetData sheetId="44">
        <row r="4">
          <cell r="C4">
            <v>36130</v>
          </cell>
        </row>
      </sheetData>
      <sheetData sheetId="45">
        <row r="4">
          <cell r="C4">
            <v>36130</v>
          </cell>
        </row>
      </sheetData>
      <sheetData sheetId="46">
        <row r="4">
          <cell r="C4">
            <v>36130</v>
          </cell>
        </row>
      </sheetData>
      <sheetData sheetId="47">
        <row r="4">
          <cell r="C4">
            <v>36130</v>
          </cell>
        </row>
      </sheetData>
      <sheetData sheetId="48">
        <row r="4">
          <cell r="C4">
            <v>36130</v>
          </cell>
        </row>
      </sheetData>
      <sheetData sheetId="49">
        <row r="4">
          <cell r="C4">
            <v>36130</v>
          </cell>
        </row>
      </sheetData>
      <sheetData sheetId="50">
        <row r="4">
          <cell r="C4">
            <v>36130</v>
          </cell>
        </row>
      </sheetData>
      <sheetData sheetId="51">
        <row r="4">
          <cell r="C4">
            <v>36130</v>
          </cell>
        </row>
      </sheetData>
      <sheetData sheetId="52">
        <row r="4">
          <cell r="C4">
            <v>36130</v>
          </cell>
        </row>
      </sheetData>
      <sheetData sheetId="53">
        <row r="4">
          <cell r="C4">
            <v>36130</v>
          </cell>
        </row>
      </sheetData>
      <sheetData sheetId="54">
        <row r="4">
          <cell r="C4">
            <v>36130</v>
          </cell>
        </row>
      </sheetData>
      <sheetData sheetId="55">
        <row r="4">
          <cell r="C4">
            <v>36130</v>
          </cell>
        </row>
      </sheetData>
      <sheetData sheetId="56">
        <row r="4">
          <cell r="C4">
            <v>36130</v>
          </cell>
        </row>
      </sheetData>
      <sheetData sheetId="57">
        <row r="4">
          <cell r="C4">
            <v>36130</v>
          </cell>
        </row>
      </sheetData>
      <sheetData sheetId="58">
        <row r="4">
          <cell r="C4">
            <v>36130</v>
          </cell>
        </row>
      </sheetData>
      <sheetData sheetId="59">
        <row r="4">
          <cell r="C4">
            <v>36130</v>
          </cell>
        </row>
      </sheetData>
      <sheetData sheetId="60">
        <row r="4">
          <cell r="C4">
            <v>36130</v>
          </cell>
        </row>
      </sheetData>
      <sheetData sheetId="61">
        <row r="4">
          <cell r="C4">
            <v>36130</v>
          </cell>
        </row>
      </sheetData>
      <sheetData sheetId="62">
        <row r="4">
          <cell r="C4">
            <v>36130</v>
          </cell>
        </row>
      </sheetData>
      <sheetData sheetId="63">
        <row r="4">
          <cell r="C4">
            <v>36130</v>
          </cell>
        </row>
      </sheetData>
      <sheetData sheetId="64">
        <row r="4">
          <cell r="C4">
            <v>36130</v>
          </cell>
        </row>
      </sheetData>
      <sheetData sheetId="65">
        <row r="4">
          <cell r="C4">
            <v>36130</v>
          </cell>
        </row>
      </sheetData>
      <sheetData sheetId="66">
        <row r="4">
          <cell r="C4">
            <v>36130</v>
          </cell>
        </row>
      </sheetData>
      <sheetData sheetId="67">
        <row r="4">
          <cell r="C4">
            <v>36130</v>
          </cell>
        </row>
      </sheetData>
      <sheetData sheetId="68">
        <row r="4">
          <cell r="C4">
            <v>36130</v>
          </cell>
        </row>
      </sheetData>
      <sheetData sheetId="69">
        <row r="4">
          <cell r="C4">
            <v>36130</v>
          </cell>
        </row>
      </sheetData>
      <sheetData sheetId="70">
        <row r="4">
          <cell r="C4">
            <v>36130</v>
          </cell>
        </row>
      </sheetData>
      <sheetData sheetId="71">
        <row r="4">
          <cell r="C4">
            <v>36130</v>
          </cell>
        </row>
      </sheetData>
      <sheetData sheetId="72">
        <row r="4">
          <cell r="C4">
            <v>36130</v>
          </cell>
        </row>
      </sheetData>
      <sheetData sheetId="73">
        <row r="4">
          <cell r="C4">
            <v>36130</v>
          </cell>
        </row>
      </sheetData>
      <sheetData sheetId="74">
        <row r="4">
          <cell r="C4">
            <v>36130</v>
          </cell>
        </row>
      </sheetData>
      <sheetData sheetId="75">
        <row r="4">
          <cell r="C4">
            <v>36130</v>
          </cell>
        </row>
      </sheetData>
      <sheetData sheetId="76">
        <row r="4">
          <cell r="C4">
            <v>36130</v>
          </cell>
        </row>
      </sheetData>
      <sheetData sheetId="77">
        <row r="4">
          <cell r="C4">
            <v>36130</v>
          </cell>
        </row>
      </sheetData>
      <sheetData sheetId="78">
        <row r="4">
          <cell r="C4">
            <v>36130</v>
          </cell>
        </row>
      </sheetData>
      <sheetData sheetId="79">
        <row r="4">
          <cell r="C4">
            <v>36130</v>
          </cell>
        </row>
      </sheetData>
      <sheetData sheetId="80">
        <row r="4">
          <cell r="C4">
            <v>36130</v>
          </cell>
        </row>
      </sheetData>
      <sheetData sheetId="81">
        <row r="4">
          <cell r="C4">
            <v>36130</v>
          </cell>
        </row>
      </sheetData>
      <sheetData sheetId="82">
        <row r="4">
          <cell r="C4">
            <v>36130</v>
          </cell>
        </row>
      </sheetData>
      <sheetData sheetId="83">
        <row r="4">
          <cell r="C4">
            <v>36130</v>
          </cell>
        </row>
      </sheetData>
      <sheetData sheetId="84">
        <row r="4">
          <cell r="C4">
            <v>36130</v>
          </cell>
        </row>
      </sheetData>
      <sheetData sheetId="85">
        <row r="4">
          <cell r="C4">
            <v>36130</v>
          </cell>
        </row>
      </sheetData>
      <sheetData sheetId="86">
        <row r="4">
          <cell r="C4">
            <v>36130</v>
          </cell>
        </row>
      </sheetData>
      <sheetData sheetId="87">
        <row r="4">
          <cell r="C4">
            <v>36130</v>
          </cell>
        </row>
      </sheetData>
      <sheetData sheetId="88">
        <row r="4">
          <cell r="C4">
            <v>36130</v>
          </cell>
        </row>
      </sheetData>
      <sheetData sheetId="89">
        <row r="4">
          <cell r="C4">
            <v>36130</v>
          </cell>
        </row>
      </sheetData>
      <sheetData sheetId="90">
        <row r="4">
          <cell r="C4">
            <v>36130</v>
          </cell>
        </row>
      </sheetData>
      <sheetData sheetId="91">
        <row r="4">
          <cell r="C4">
            <v>36130</v>
          </cell>
        </row>
      </sheetData>
      <sheetData sheetId="92">
        <row r="4">
          <cell r="C4">
            <v>36130</v>
          </cell>
        </row>
      </sheetData>
      <sheetData sheetId="93">
        <row r="4">
          <cell r="C4">
            <v>36130</v>
          </cell>
        </row>
      </sheetData>
      <sheetData sheetId="94">
        <row r="4">
          <cell r="C4">
            <v>36130</v>
          </cell>
        </row>
      </sheetData>
      <sheetData sheetId="95">
        <row r="4">
          <cell r="C4">
            <v>36130</v>
          </cell>
        </row>
      </sheetData>
      <sheetData sheetId="96">
        <row r="4">
          <cell r="C4">
            <v>36130</v>
          </cell>
        </row>
      </sheetData>
      <sheetData sheetId="97">
        <row r="4">
          <cell r="C4">
            <v>36130</v>
          </cell>
        </row>
      </sheetData>
      <sheetData sheetId="98">
        <row r="4">
          <cell r="C4">
            <v>36130</v>
          </cell>
        </row>
      </sheetData>
      <sheetData sheetId="99">
        <row r="4">
          <cell r="C4">
            <v>36130</v>
          </cell>
        </row>
      </sheetData>
      <sheetData sheetId="100">
        <row r="4">
          <cell r="C4">
            <v>36130</v>
          </cell>
        </row>
      </sheetData>
      <sheetData sheetId="101">
        <row r="4">
          <cell r="C4">
            <v>36130</v>
          </cell>
        </row>
      </sheetData>
      <sheetData sheetId="102">
        <row r="4">
          <cell r="C4">
            <v>36130</v>
          </cell>
        </row>
      </sheetData>
      <sheetData sheetId="103">
        <row r="4">
          <cell r="C4">
            <v>36130</v>
          </cell>
        </row>
      </sheetData>
      <sheetData sheetId="104">
        <row r="4">
          <cell r="C4">
            <v>36130</v>
          </cell>
        </row>
      </sheetData>
      <sheetData sheetId="105">
        <row r="4">
          <cell r="C4">
            <v>36130</v>
          </cell>
        </row>
      </sheetData>
      <sheetData sheetId="106">
        <row r="4">
          <cell r="C4">
            <v>36130</v>
          </cell>
        </row>
      </sheetData>
      <sheetData sheetId="107">
        <row r="4">
          <cell r="C4">
            <v>36130</v>
          </cell>
        </row>
      </sheetData>
      <sheetData sheetId="108">
        <row r="4">
          <cell r="C4">
            <v>36130</v>
          </cell>
        </row>
      </sheetData>
      <sheetData sheetId="109">
        <row r="4">
          <cell r="C4">
            <v>36130</v>
          </cell>
        </row>
      </sheetData>
      <sheetData sheetId="110">
        <row r="4">
          <cell r="C4">
            <v>36130</v>
          </cell>
        </row>
      </sheetData>
      <sheetData sheetId="111">
        <row r="4">
          <cell r="C4">
            <v>36130</v>
          </cell>
        </row>
      </sheetData>
      <sheetData sheetId="112">
        <row r="4">
          <cell r="C4">
            <v>36130</v>
          </cell>
        </row>
      </sheetData>
      <sheetData sheetId="113">
        <row r="4">
          <cell r="C4">
            <v>36130</v>
          </cell>
        </row>
      </sheetData>
      <sheetData sheetId="114">
        <row r="4">
          <cell r="C4">
            <v>36130</v>
          </cell>
        </row>
      </sheetData>
      <sheetData sheetId="115">
        <row r="4">
          <cell r="C4">
            <v>36130</v>
          </cell>
        </row>
      </sheetData>
      <sheetData sheetId="116">
        <row r="4">
          <cell r="C4">
            <v>36130</v>
          </cell>
        </row>
      </sheetData>
      <sheetData sheetId="117">
        <row r="4">
          <cell r="C4">
            <v>36130</v>
          </cell>
        </row>
      </sheetData>
      <sheetData sheetId="118">
        <row r="4">
          <cell r="C4">
            <v>36130</v>
          </cell>
        </row>
      </sheetData>
      <sheetData sheetId="119">
        <row r="4">
          <cell r="C4">
            <v>36130</v>
          </cell>
        </row>
      </sheetData>
      <sheetData sheetId="120">
        <row r="4">
          <cell r="C4">
            <v>36130</v>
          </cell>
        </row>
      </sheetData>
      <sheetData sheetId="121">
        <row r="4">
          <cell r="C4">
            <v>36130</v>
          </cell>
        </row>
      </sheetData>
      <sheetData sheetId="122">
        <row r="4">
          <cell r="C4">
            <v>36130</v>
          </cell>
        </row>
      </sheetData>
      <sheetData sheetId="123">
        <row r="4">
          <cell r="C4">
            <v>36130</v>
          </cell>
        </row>
      </sheetData>
      <sheetData sheetId="124">
        <row r="4">
          <cell r="C4">
            <v>36130</v>
          </cell>
        </row>
      </sheetData>
      <sheetData sheetId="125">
        <row r="4">
          <cell r="C4">
            <v>36130</v>
          </cell>
        </row>
      </sheetData>
      <sheetData sheetId="126">
        <row r="4">
          <cell r="C4">
            <v>36130</v>
          </cell>
        </row>
      </sheetData>
      <sheetData sheetId="127">
        <row r="4">
          <cell r="C4">
            <v>36130</v>
          </cell>
        </row>
      </sheetData>
      <sheetData sheetId="128">
        <row r="4">
          <cell r="C4">
            <v>36130</v>
          </cell>
        </row>
      </sheetData>
      <sheetData sheetId="129">
        <row r="4">
          <cell r="C4">
            <v>36130</v>
          </cell>
        </row>
      </sheetData>
      <sheetData sheetId="130">
        <row r="4">
          <cell r="C4">
            <v>36130</v>
          </cell>
        </row>
      </sheetData>
      <sheetData sheetId="131">
        <row r="4">
          <cell r="C4">
            <v>36130</v>
          </cell>
        </row>
      </sheetData>
      <sheetData sheetId="132">
        <row r="4">
          <cell r="C4">
            <v>36130</v>
          </cell>
        </row>
      </sheetData>
      <sheetData sheetId="133">
        <row r="4">
          <cell r="C4">
            <v>36130</v>
          </cell>
        </row>
      </sheetData>
      <sheetData sheetId="134">
        <row r="4">
          <cell r="C4">
            <v>36130</v>
          </cell>
        </row>
      </sheetData>
      <sheetData sheetId="135">
        <row r="4">
          <cell r="C4">
            <v>36130</v>
          </cell>
        </row>
      </sheetData>
      <sheetData sheetId="136">
        <row r="4">
          <cell r="C4">
            <v>36130</v>
          </cell>
        </row>
      </sheetData>
      <sheetData sheetId="137">
        <row r="4">
          <cell r="C4">
            <v>36130</v>
          </cell>
        </row>
      </sheetData>
      <sheetData sheetId="138">
        <row r="4">
          <cell r="C4">
            <v>36130</v>
          </cell>
        </row>
      </sheetData>
      <sheetData sheetId="139">
        <row r="4">
          <cell r="C4">
            <v>36130</v>
          </cell>
        </row>
      </sheetData>
      <sheetData sheetId="140" refreshError="1"/>
      <sheetData sheetId="141">
        <row r="4">
          <cell r="C4">
            <v>36130</v>
          </cell>
        </row>
      </sheetData>
      <sheetData sheetId="142">
        <row r="4">
          <cell r="C4">
            <v>36130</v>
          </cell>
        </row>
      </sheetData>
      <sheetData sheetId="143">
        <row r="4">
          <cell r="C4">
            <v>36130</v>
          </cell>
        </row>
      </sheetData>
      <sheetData sheetId="144">
        <row r="4">
          <cell r="C4">
            <v>36130</v>
          </cell>
        </row>
      </sheetData>
      <sheetData sheetId="145">
        <row r="4">
          <cell r="C4">
            <v>36130</v>
          </cell>
        </row>
      </sheetData>
      <sheetData sheetId="146">
        <row r="4">
          <cell r="C4">
            <v>36130</v>
          </cell>
        </row>
      </sheetData>
      <sheetData sheetId="147">
        <row r="4">
          <cell r="C4">
            <v>36130</v>
          </cell>
        </row>
      </sheetData>
      <sheetData sheetId="148">
        <row r="4">
          <cell r="C4">
            <v>36130</v>
          </cell>
        </row>
      </sheetData>
      <sheetData sheetId="149">
        <row r="4">
          <cell r="C4">
            <v>36130</v>
          </cell>
        </row>
      </sheetData>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ow r="3">
          <cell r="F3">
            <v>0</v>
          </cell>
        </row>
      </sheetData>
      <sheetData sheetId="178">
        <row r="3">
          <cell r="F3">
            <v>0</v>
          </cell>
        </row>
      </sheetData>
      <sheetData sheetId="179">
        <row r="3">
          <cell r="F3">
            <v>0</v>
          </cell>
        </row>
      </sheetData>
      <sheetData sheetId="180">
        <row r="3">
          <cell r="F3">
            <v>0</v>
          </cell>
        </row>
      </sheetData>
      <sheetData sheetId="181">
        <row r="3">
          <cell r="F3">
            <v>0</v>
          </cell>
        </row>
      </sheetData>
      <sheetData sheetId="182">
        <row r="3">
          <cell r="F3">
            <v>0</v>
          </cell>
        </row>
      </sheetData>
      <sheetData sheetId="183">
        <row r="3">
          <cell r="F3">
            <v>0</v>
          </cell>
        </row>
      </sheetData>
      <sheetData sheetId="184">
        <row r="3">
          <cell r="F3">
            <v>0</v>
          </cell>
        </row>
      </sheetData>
      <sheetData sheetId="185">
        <row r="3">
          <cell r="F3">
            <v>0</v>
          </cell>
        </row>
      </sheetData>
      <sheetData sheetId="186">
        <row r="3">
          <cell r="F3">
            <v>0</v>
          </cell>
        </row>
      </sheetData>
      <sheetData sheetId="187">
        <row r="3">
          <cell r="F3">
            <v>0</v>
          </cell>
        </row>
      </sheetData>
      <sheetData sheetId="188">
        <row r="3">
          <cell r="F3">
            <v>0</v>
          </cell>
        </row>
      </sheetData>
      <sheetData sheetId="189">
        <row r="3">
          <cell r="F3">
            <v>0</v>
          </cell>
        </row>
      </sheetData>
      <sheetData sheetId="190">
        <row r="3">
          <cell r="F3">
            <v>0</v>
          </cell>
        </row>
      </sheetData>
      <sheetData sheetId="191">
        <row r="3">
          <cell r="F3">
            <v>0</v>
          </cell>
        </row>
      </sheetData>
      <sheetData sheetId="192">
        <row r="3">
          <cell r="F3">
            <v>0</v>
          </cell>
        </row>
      </sheetData>
      <sheetData sheetId="193">
        <row r="3">
          <cell r="F3">
            <v>0</v>
          </cell>
        </row>
      </sheetData>
      <sheetData sheetId="194">
        <row r="3">
          <cell r="F3">
            <v>0</v>
          </cell>
        </row>
      </sheetData>
      <sheetData sheetId="195">
        <row r="3">
          <cell r="F3">
            <v>0</v>
          </cell>
        </row>
      </sheetData>
      <sheetData sheetId="196">
        <row r="3">
          <cell r="F3">
            <v>0</v>
          </cell>
        </row>
      </sheetData>
      <sheetData sheetId="197">
        <row r="3">
          <cell r="F3">
            <v>0</v>
          </cell>
        </row>
      </sheetData>
      <sheetData sheetId="198">
        <row r="3">
          <cell r="F3">
            <v>0</v>
          </cell>
        </row>
      </sheetData>
      <sheetData sheetId="199">
        <row r="3">
          <cell r="F3">
            <v>0</v>
          </cell>
        </row>
      </sheetData>
      <sheetData sheetId="200">
        <row r="3">
          <cell r="F3">
            <v>0</v>
          </cell>
        </row>
      </sheetData>
      <sheetData sheetId="201">
        <row r="3">
          <cell r="F3">
            <v>0</v>
          </cell>
        </row>
      </sheetData>
      <sheetData sheetId="202">
        <row r="3">
          <cell r="F3">
            <v>0</v>
          </cell>
        </row>
      </sheetData>
      <sheetData sheetId="203">
        <row r="3">
          <cell r="F3">
            <v>0</v>
          </cell>
        </row>
      </sheetData>
      <sheetData sheetId="204">
        <row r="3">
          <cell r="F3">
            <v>0</v>
          </cell>
        </row>
      </sheetData>
      <sheetData sheetId="205">
        <row r="3">
          <cell r="F3">
            <v>0</v>
          </cell>
        </row>
      </sheetData>
      <sheetData sheetId="206">
        <row r="3">
          <cell r="F3">
            <v>0</v>
          </cell>
        </row>
      </sheetData>
      <sheetData sheetId="207">
        <row r="3">
          <cell r="F3">
            <v>0</v>
          </cell>
        </row>
      </sheetData>
      <sheetData sheetId="208">
        <row r="3">
          <cell r="F3">
            <v>0</v>
          </cell>
        </row>
      </sheetData>
      <sheetData sheetId="209">
        <row r="3">
          <cell r="F3">
            <v>0</v>
          </cell>
        </row>
      </sheetData>
      <sheetData sheetId="210">
        <row r="3">
          <cell r="F3">
            <v>0</v>
          </cell>
        </row>
      </sheetData>
      <sheetData sheetId="211">
        <row r="3">
          <cell r="F3">
            <v>0</v>
          </cell>
        </row>
      </sheetData>
      <sheetData sheetId="212">
        <row r="3">
          <cell r="F3">
            <v>0</v>
          </cell>
        </row>
      </sheetData>
      <sheetData sheetId="213">
        <row r="3">
          <cell r="F3">
            <v>0</v>
          </cell>
        </row>
      </sheetData>
      <sheetData sheetId="214">
        <row r="3">
          <cell r="F3">
            <v>0</v>
          </cell>
        </row>
      </sheetData>
      <sheetData sheetId="215">
        <row r="3">
          <cell r="F3">
            <v>0</v>
          </cell>
        </row>
      </sheetData>
      <sheetData sheetId="216">
        <row r="3">
          <cell r="F3">
            <v>0</v>
          </cell>
        </row>
      </sheetData>
      <sheetData sheetId="217">
        <row r="3">
          <cell r="F3">
            <v>0</v>
          </cell>
        </row>
      </sheetData>
      <sheetData sheetId="218">
        <row r="3">
          <cell r="F3">
            <v>0</v>
          </cell>
        </row>
      </sheetData>
      <sheetData sheetId="219">
        <row r="3">
          <cell r="F3">
            <v>0</v>
          </cell>
        </row>
      </sheetData>
      <sheetData sheetId="220">
        <row r="3">
          <cell r="F3">
            <v>0</v>
          </cell>
        </row>
      </sheetData>
      <sheetData sheetId="221">
        <row r="3">
          <cell r="F3">
            <v>0</v>
          </cell>
        </row>
      </sheetData>
      <sheetData sheetId="222">
        <row r="3">
          <cell r="F3">
            <v>0</v>
          </cell>
        </row>
      </sheetData>
      <sheetData sheetId="223">
        <row r="3">
          <cell r="F3">
            <v>0</v>
          </cell>
        </row>
      </sheetData>
      <sheetData sheetId="224">
        <row r="3">
          <cell r="F3">
            <v>0</v>
          </cell>
        </row>
      </sheetData>
      <sheetData sheetId="225">
        <row r="3">
          <cell r="F3">
            <v>0</v>
          </cell>
        </row>
      </sheetData>
      <sheetData sheetId="226">
        <row r="4">
          <cell r="C4">
            <v>36130</v>
          </cell>
        </row>
      </sheetData>
      <sheetData sheetId="227">
        <row r="3">
          <cell r="F3">
            <v>0</v>
          </cell>
        </row>
      </sheetData>
      <sheetData sheetId="228">
        <row r="4">
          <cell r="C4">
            <v>36130</v>
          </cell>
        </row>
      </sheetData>
      <sheetData sheetId="229">
        <row r="3">
          <cell r="F3">
            <v>0</v>
          </cell>
        </row>
      </sheetData>
      <sheetData sheetId="230">
        <row r="3">
          <cell r="F3">
            <v>0</v>
          </cell>
        </row>
      </sheetData>
      <sheetData sheetId="231">
        <row r="3">
          <cell r="F3">
            <v>0</v>
          </cell>
        </row>
      </sheetData>
      <sheetData sheetId="232">
        <row r="3">
          <cell r="F3">
            <v>0</v>
          </cell>
        </row>
      </sheetData>
      <sheetData sheetId="233">
        <row r="4">
          <cell r="C4">
            <v>36130</v>
          </cell>
        </row>
      </sheetData>
      <sheetData sheetId="234">
        <row r="3">
          <cell r="F3">
            <v>0</v>
          </cell>
        </row>
      </sheetData>
      <sheetData sheetId="235">
        <row r="3">
          <cell r="F3">
            <v>0</v>
          </cell>
        </row>
      </sheetData>
      <sheetData sheetId="236">
        <row r="4">
          <cell r="C4">
            <v>36130</v>
          </cell>
        </row>
      </sheetData>
      <sheetData sheetId="237">
        <row r="3">
          <cell r="F3">
            <v>0</v>
          </cell>
        </row>
      </sheetData>
      <sheetData sheetId="238">
        <row r="4">
          <cell r="C4">
            <v>36130</v>
          </cell>
        </row>
      </sheetData>
      <sheetData sheetId="239">
        <row r="4">
          <cell r="C4">
            <v>36130</v>
          </cell>
        </row>
      </sheetData>
      <sheetData sheetId="240">
        <row r="3">
          <cell r="F3">
            <v>0</v>
          </cell>
        </row>
      </sheetData>
      <sheetData sheetId="241">
        <row r="3">
          <cell r="F3">
            <v>0</v>
          </cell>
        </row>
      </sheetData>
      <sheetData sheetId="242">
        <row r="3">
          <cell r="F3">
            <v>0</v>
          </cell>
        </row>
      </sheetData>
      <sheetData sheetId="243">
        <row r="3">
          <cell r="F3">
            <v>0</v>
          </cell>
        </row>
      </sheetData>
      <sheetData sheetId="244">
        <row r="3">
          <cell r="F3">
            <v>0</v>
          </cell>
        </row>
      </sheetData>
      <sheetData sheetId="245">
        <row r="3">
          <cell r="F3">
            <v>0</v>
          </cell>
        </row>
      </sheetData>
      <sheetData sheetId="246">
        <row r="3">
          <cell r="F3">
            <v>0</v>
          </cell>
        </row>
      </sheetData>
      <sheetData sheetId="247">
        <row r="3">
          <cell r="F3">
            <v>0</v>
          </cell>
        </row>
      </sheetData>
      <sheetData sheetId="248">
        <row r="3">
          <cell r="F3">
            <v>0</v>
          </cell>
        </row>
      </sheetData>
      <sheetData sheetId="249">
        <row r="3">
          <cell r="F3">
            <v>0</v>
          </cell>
        </row>
      </sheetData>
      <sheetData sheetId="250">
        <row r="3">
          <cell r="F3">
            <v>0</v>
          </cell>
        </row>
      </sheetData>
      <sheetData sheetId="251">
        <row r="3">
          <cell r="F3">
            <v>0</v>
          </cell>
        </row>
      </sheetData>
      <sheetData sheetId="252">
        <row r="3">
          <cell r="F3">
            <v>0</v>
          </cell>
        </row>
      </sheetData>
      <sheetData sheetId="253">
        <row r="3">
          <cell r="F3">
            <v>0</v>
          </cell>
        </row>
      </sheetData>
      <sheetData sheetId="254">
        <row r="3">
          <cell r="F3">
            <v>0</v>
          </cell>
        </row>
      </sheetData>
      <sheetData sheetId="255">
        <row r="3">
          <cell r="F3">
            <v>0</v>
          </cell>
        </row>
      </sheetData>
      <sheetData sheetId="256">
        <row r="3">
          <cell r="F3">
            <v>0</v>
          </cell>
        </row>
      </sheetData>
      <sheetData sheetId="257">
        <row r="3">
          <cell r="F3">
            <v>0</v>
          </cell>
        </row>
      </sheetData>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ow r="3">
          <cell r="F3">
            <v>0</v>
          </cell>
        </row>
      </sheetData>
      <sheetData sheetId="272" refreshError="1"/>
      <sheetData sheetId="273">
        <row r="3">
          <cell r="F3">
            <v>0</v>
          </cell>
        </row>
      </sheetData>
      <sheetData sheetId="274">
        <row r="3">
          <cell r="F3">
            <v>0</v>
          </cell>
        </row>
      </sheetData>
      <sheetData sheetId="275">
        <row r="3">
          <cell r="F3">
            <v>0</v>
          </cell>
        </row>
      </sheetData>
      <sheetData sheetId="276">
        <row r="3">
          <cell r="F3">
            <v>0</v>
          </cell>
        </row>
      </sheetData>
      <sheetData sheetId="277">
        <row r="3">
          <cell r="F3">
            <v>0</v>
          </cell>
        </row>
      </sheetData>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ow r="3">
          <cell r="F3">
            <v>0</v>
          </cell>
        </row>
      </sheetData>
      <sheetData sheetId="289">
        <row r="3">
          <cell r="F3">
            <v>0</v>
          </cell>
        </row>
      </sheetData>
      <sheetData sheetId="290">
        <row r="3">
          <cell r="F3">
            <v>0</v>
          </cell>
        </row>
      </sheetData>
      <sheetData sheetId="291">
        <row r="3">
          <cell r="F3">
            <v>0</v>
          </cell>
        </row>
      </sheetData>
      <sheetData sheetId="292">
        <row r="3">
          <cell r="F3">
            <v>0</v>
          </cell>
        </row>
      </sheetData>
      <sheetData sheetId="293">
        <row r="3">
          <cell r="F3">
            <v>0</v>
          </cell>
        </row>
      </sheetData>
      <sheetData sheetId="294">
        <row r="3">
          <cell r="F3">
            <v>0</v>
          </cell>
        </row>
      </sheetData>
      <sheetData sheetId="295">
        <row r="3">
          <cell r="F3">
            <v>0</v>
          </cell>
        </row>
      </sheetData>
      <sheetData sheetId="296">
        <row r="3">
          <cell r="F3">
            <v>0</v>
          </cell>
        </row>
      </sheetData>
      <sheetData sheetId="297">
        <row r="3">
          <cell r="F3">
            <v>0</v>
          </cell>
        </row>
      </sheetData>
      <sheetData sheetId="298">
        <row r="3">
          <cell r="F3">
            <v>0</v>
          </cell>
        </row>
      </sheetData>
      <sheetData sheetId="299">
        <row r="3">
          <cell r="F3">
            <v>0</v>
          </cell>
        </row>
      </sheetData>
      <sheetData sheetId="300">
        <row r="3">
          <cell r="F3">
            <v>0</v>
          </cell>
        </row>
      </sheetData>
      <sheetData sheetId="301">
        <row r="3">
          <cell r="F3">
            <v>0</v>
          </cell>
        </row>
      </sheetData>
      <sheetData sheetId="302">
        <row r="3">
          <cell r="F3">
            <v>0</v>
          </cell>
        </row>
      </sheetData>
      <sheetData sheetId="303">
        <row r="3">
          <cell r="F3">
            <v>0</v>
          </cell>
        </row>
      </sheetData>
      <sheetData sheetId="304">
        <row r="3">
          <cell r="F3">
            <v>0</v>
          </cell>
        </row>
      </sheetData>
      <sheetData sheetId="305">
        <row r="3">
          <cell r="F3">
            <v>0</v>
          </cell>
        </row>
      </sheetData>
      <sheetData sheetId="306">
        <row r="3">
          <cell r="F3">
            <v>0</v>
          </cell>
        </row>
      </sheetData>
      <sheetData sheetId="307">
        <row r="3">
          <cell r="F3">
            <v>0</v>
          </cell>
        </row>
      </sheetData>
      <sheetData sheetId="308">
        <row r="3">
          <cell r="F3">
            <v>0</v>
          </cell>
        </row>
      </sheetData>
      <sheetData sheetId="309">
        <row r="3">
          <cell r="F3">
            <v>0</v>
          </cell>
        </row>
      </sheetData>
      <sheetData sheetId="310">
        <row r="3">
          <cell r="F3">
            <v>0</v>
          </cell>
        </row>
      </sheetData>
      <sheetData sheetId="311">
        <row r="3">
          <cell r="F3">
            <v>0</v>
          </cell>
        </row>
      </sheetData>
      <sheetData sheetId="312">
        <row r="3">
          <cell r="F3">
            <v>0</v>
          </cell>
        </row>
      </sheetData>
      <sheetData sheetId="313">
        <row r="3">
          <cell r="F3">
            <v>0</v>
          </cell>
        </row>
      </sheetData>
      <sheetData sheetId="314">
        <row r="3">
          <cell r="F3">
            <v>0</v>
          </cell>
        </row>
      </sheetData>
      <sheetData sheetId="315">
        <row r="3">
          <cell r="F3">
            <v>0</v>
          </cell>
        </row>
      </sheetData>
      <sheetData sheetId="316">
        <row r="3">
          <cell r="F3">
            <v>0</v>
          </cell>
        </row>
      </sheetData>
      <sheetData sheetId="317">
        <row r="3">
          <cell r="F3">
            <v>0</v>
          </cell>
        </row>
      </sheetData>
      <sheetData sheetId="318">
        <row r="3">
          <cell r="F3">
            <v>0</v>
          </cell>
        </row>
      </sheetData>
      <sheetData sheetId="319">
        <row r="3">
          <cell r="F3">
            <v>0</v>
          </cell>
        </row>
      </sheetData>
      <sheetData sheetId="320">
        <row r="3">
          <cell r="F3">
            <v>0</v>
          </cell>
        </row>
      </sheetData>
      <sheetData sheetId="321">
        <row r="3">
          <cell r="F3">
            <v>0</v>
          </cell>
        </row>
      </sheetData>
      <sheetData sheetId="322">
        <row r="3">
          <cell r="F3">
            <v>0</v>
          </cell>
        </row>
      </sheetData>
      <sheetData sheetId="323">
        <row r="3">
          <cell r="F3">
            <v>0</v>
          </cell>
        </row>
      </sheetData>
      <sheetData sheetId="324">
        <row r="3">
          <cell r="F3">
            <v>0</v>
          </cell>
        </row>
      </sheetData>
      <sheetData sheetId="325">
        <row r="3">
          <cell r="F3">
            <v>0</v>
          </cell>
        </row>
      </sheetData>
      <sheetData sheetId="326">
        <row r="3">
          <cell r="F3">
            <v>0</v>
          </cell>
        </row>
      </sheetData>
      <sheetData sheetId="327">
        <row r="3">
          <cell r="F3">
            <v>0</v>
          </cell>
        </row>
      </sheetData>
      <sheetData sheetId="328">
        <row r="3">
          <cell r="F3">
            <v>0</v>
          </cell>
        </row>
      </sheetData>
      <sheetData sheetId="329">
        <row r="3">
          <cell r="F3">
            <v>0</v>
          </cell>
        </row>
      </sheetData>
      <sheetData sheetId="330">
        <row r="3">
          <cell r="F3">
            <v>0</v>
          </cell>
        </row>
      </sheetData>
      <sheetData sheetId="331">
        <row r="3">
          <cell r="F3">
            <v>0</v>
          </cell>
        </row>
      </sheetData>
      <sheetData sheetId="332">
        <row r="3">
          <cell r="F3">
            <v>0</v>
          </cell>
        </row>
      </sheetData>
      <sheetData sheetId="333">
        <row r="3">
          <cell r="F3">
            <v>0</v>
          </cell>
        </row>
      </sheetData>
      <sheetData sheetId="334">
        <row r="3">
          <cell r="F3">
            <v>0</v>
          </cell>
        </row>
      </sheetData>
      <sheetData sheetId="335">
        <row r="3">
          <cell r="F3">
            <v>0</v>
          </cell>
        </row>
      </sheetData>
      <sheetData sheetId="336">
        <row r="3">
          <cell r="F3">
            <v>0</v>
          </cell>
        </row>
      </sheetData>
      <sheetData sheetId="337">
        <row r="3">
          <cell r="F3">
            <v>0</v>
          </cell>
        </row>
      </sheetData>
      <sheetData sheetId="338">
        <row r="3">
          <cell r="F3">
            <v>0</v>
          </cell>
        </row>
      </sheetData>
      <sheetData sheetId="339">
        <row r="3">
          <cell r="F3">
            <v>0</v>
          </cell>
        </row>
      </sheetData>
      <sheetData sheetId="340">
        <row r="3">
          <cell r="F3">
            <v>0</v>
          </cell>
        </row>
      </sheetData>
      <sheetData sheetId="341">
        <row r="3">
          <cell r="F3">
            <v>0</v>
          </cell>
        </row>
      </sheetData>
      <sheetData sheetId="342">
        <row r="3">
          <cell r="F3">
            <v>0</v>
          </cell>
        </row>
      </sheetData>
      <sheetData sheetId="343">
        <row r="3">
          <cell r="F3">
            <v>0</v>
          </cell>
        </row>
      </sheetData>
      <sheetData sheetId="344">
        <row r="3">
          <cell r="F3">
            <v>0</v>
          </cell>
        </row>
      </sheetData>
      <sheetData sheetId="345">
        <row r="3">
          <cell r="F3">
            <v>0</v>
          </cell>
        </row>
      </sheetData>
      <sheetData sheetId="346">
        <row r="3">
          <cell r="F3">
            <v>0</v>
          </cell>
        </row>
      </sheetData>
      <sheetData sheetId="347">
        <row r="3">
          <cell r="F3">
            <v>0</v>
          </cell>
        </row>
      </sheetData>
      <sheetData sheetId="348">
        <row r="3">
          <cell r="F3">
            <v>0</v>
          </cell>
        </row>
      </sheetData>
      <sheetData sheetId="349">
        <row r="3">
          <cell r="F3">
            <v>0</v>
          </cell>
        </row>
      </sheetData>
      <sheetData sheetId="350">
        <row r="3">
          <cell r="F3">
            <v>0</v>
          </cell>
        </row>
      </sheetData>
      <sheetData sheetId="351">
        <row r="3">
          <cell r="F3">
            <v>0</v>
          </cell>
        </row>
      </sheetData>
      <sheetData sheetId="352">
        <row r="3">
          <cell r="F3">
            <v>0</v>
          </cell>
        </row>
      </sheetData>
      <sheetData sheetId="353">
        <row r="3">
          <cell r="F3">
            <v>0</v>
          </cell>
        </row>
      </sheetData>
      <sheetData sheetId="354">
        <row r="3">
          <cell r="F3">
            <v>0</v>
          </cell>
        </row>
      </sheetData>
      <sheetData sheetId="355">
        <row r="3">
          <cell r="F3">
            <v>0</v>
          </cell>
        </row>
      </sheetData>
      <sheetData sheetId="356">
        <row r="3">
          <cell r="F3">
            <v>0</v>
          </cell>
        </row>
      </sheetData>
      <sheetData sheetId="357">
        <row r="3">
          <cell r="F3">
            <v>0</v>
          </cell>
        </row>
      </sheetData>
      <sheetData sheetId="358">
        <row r="3">
          <cell r="F3">
            <v>0</v>
          </cell>
        </row>
      </sheetData>
      <sheetData sheetId="359">
        <row r="3">
          <cell r="F3">
            <v>0</v>
          </cell>
        </row>
      </sheetData>
      <sheetData sheetId="360">
        <row r="3">
          <cell r="F3">
            <v>0</v>
          </cell>
        </row>
      </sheetData>
      <sheetData sheetId="361">
        <row r="3">
          <cell r="F3">
            <v>0</v>
          </cell>
        </row>
      </sheetData>
      <sheetData sheetId="362">
        <row r="3">
          <cell r="F3">
            <v>0</v>
          </cell>
        </row>
      </sheetData>
      <sheetData sheetId="363">
        <row r="3">
          <cell r="F3">
            <v>0</v>
          </cell>
        </row>
      </sheetData>
      <sheetData sheetId="364">
        <row r="3">
          <cell r="F3">
            <v>0</v>
          </cell>
        </row>
      </sheetData>
      <sheetData sheetId="365">
        <row r="3">
          <cell r="F3">
            <v>0</v>
          </cell>
        </row>
      </sheetData>
      <sheetData sheetId="366">
        <row r="3">
          <cell r="F3">
            <v>0</v>
          </cell>
        </row>
      </sheetData>
      <sheetData sheetId="367">
        <row r="3">
          <cell r="F3">
            <v>0</v>
          </cell>
        </row>
      </sheetData>
      <sheetData sheetId="368">
        <row r="3">
          <cell r="F3">
            <v>0</v>
          </cell>
        </row>
      </sheetData>
      <sheetData sheetId="369">
        <row r="3">
          <cell r="F3">
            <v>0</v>
          </cell>
        </row>
      </sheetData>
      <sheetData sheetId="370">
        <row r="3">
          <cell r="F3">
            <v>0</v>
          </cell>
        </row>
      </sheetData>
      <sheetData sheetId="371">
        <row r="3">
          <cell r="F3">
            <v>0</v>
          </cell>
        </row>
      </sheetData>
      <sheetData sheetId="372">
        <row r="3">
          <cell r="F3">
            <v>0</v>
          </cell>
        </row>
      </sheetData>
      <sheetData sheetId="373">
        <row r="3">
          <cell r="F3">
            <v>0</v>
          </cell>
        </row>
      </sheetData>
      <sheetData sheetId="374" refreshError="1"/>
      <sheetData sheetId="375">
        <row r="3">
          <cell r="F3">
            <v>0</v>
          </cell>
        </row>
      </sheetData>
      <sheetData sheetId="376">
        <row r="3">
          <cell r="F3">
            <v>0</v>
          </cell>
        </row>
      </sheetData>
      <sheetData sheetId="377">
        <row r="4">
          <cell r="C4">
            <v>36130</v>
          </cell>
        </row>
      </sheetData>
      <sheetData sheetId="378">
        <row r="3">
          <cell r="F3">
            <v>0</v>
          </cell>
        </row>
      </sheetData>
      <sheetData sheetId="379">
        <row r="3">
          <cell r="F3">
            <v>0</v>
          </cell>
        </row>
      </sheetData>
      <sheetData sheetId="380">
        <row r="3">
          <cell r="F3">
            <v>0</v>
          </cell>
        </row>
      </sheetData>
      <sheetData sheetId="381" refreshError="1"/>
      <sheetData sheetId="382">
        <row r="3">
          <cell r="F3">
            <v>0</v>
          </cell>
        </row>
      </sheetData>
      <sheetData sheetId="383">
        <row r="3">
          <cell r="F3">
            <v>0</v>
          </cell>
        </row>
      </sheetData>
      <sheetData sheetId="384" refreshError="1"/>
      <sheetData sheetId="385" refreshError="1"/>
      <sheetData sheetId="386" refreshError="1"/>
      <sheetData sheetId="387" refreshError="1"/>
      <sheetData sheetId="388">
        <row r="4">
          <cell r="C4">
            <v>36130</v>
          </cell>
        </row>
      </sheetData>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ow r="3">
          <cell r="F3">
            <v>0</v>
          </cell>
        </row>
      </sheetData>
      <sheetData sheetId="412">
        <row r="3">
          <cell r="F3">
            <v>0</v>
          </cell>
        </row>
      </sheetData>
      <sheetData sheetId="413">
        <row r="3">
          <cell r="F3">
            <v>0</v>
          </cell>
        </row>
      </sheetData>
      <sheetData sheetId="414">
        <row r="3">
          <cell r="F3">
            <v>0</v>
          </cell>
        </row>
      </sheetData>
      <sheetData sheetId="415">
        <row r="3">
          <cell r="F3">
            <v>0</v>
          </cell>
        </row>
      </sheetData>
      <sheetData sheetId="416">
        <row r="3">
          <cell r="F3">
            <v>0</v>
          </cell>
        </row>
      </sheetData>
      <sheetData sheetId="417">
        <row r="3">
          <cell r="F3">
            <v>0</v>
          </cell>
        </row>
      </sheetData>
      <sheetData sheetId="418">
        <row r="3">
          <cell r="F3">
            <v>0</v>
          </cell>
        </row>
      </sheetData>
      <sheetData sheetId="419">
        <row r="3">
          <cell r="F3">
            <v>0</v>
          </cell>
        </row>
      </sheetData>
      <sheetData sheetId="420">
        <row r="3">
          <cell r="F3">
            <v>0</v>
          </cell>
        </row>
      </sheetData>
      <sheetData sheetId="421">
        <row r="3">
          <cell r="F3">
            <v>0</v>
          </cell>
        </row>
      </sheetData>
      <sheetData sheetId="422">
        <row r="3">
          <cell r="F3">
            <v>0</v>
          </cell>
        </row>
      </sheetData>
      <sheetData sheetId="423">
        <row r="3">
          <cell r="F3">
            <v>0</v>
          </cell>
        </row>
      </sheetData>
      <sheetData sheetId="424">
        <row r="3">
          <cell r="F3">
            <v>0</v>
          </cell>
        </row>
      </sheetData>
      <sheetData sheetId="425">
        <row r="3">
          <cell r="F3">
            <v>0</v>
          </cell>
        </row>
      </sheetData>
      <sheetData sheetId="426">
        <row r="3">
          <cell r="F3">
            <v>0</v>
          </cell>
        </row>
      </sheetData>
      <sheetData sheetId="427">
        <row r="3">
          <cell r="F3">
            <v>0</v>
          </cell>
        </row>
      </sheetData>
      <sheetData sheetId="428">
        <row r="3">
          <cell r="F3">
            <v>0</v>
          </cell>
        </row>
      </sheetData>
      <sheetData sheetId="429">
        <row r="3">
          <cell r="F3">
            <v>0</v>
          </cell>
        </row>
      </sheetData>
      <sheetData sheetId="430">
        <row r="3">
          <cell r="F3">
            <v>0</v>
          </cell>
        </row>
      </sheetData>
      <sheetData sheetId="431">
        <row r="3">
          <cell r="F3">
            <v>0</v>
          </cell>
        </row>
      </sheetData>
      <sheetData sheetId="432">
        <row r="3">
          <cell r="F3">
            <v>0</v>
          </cell>
        </row>
      </sheetData>
      <sheetData sheetId="433">
        <row r="3">
          <cell r="F3">
            <v>0</v>
          </cell>
        </row>
      </sheetData>
      <sheetData sheetId="434">
        <row r="3">
          <cell r="F3">
            <v>0</v>
          </cell>
        </row>
      </sheetData>
      <sheetData sheetId="435">
        <row r="3">
          <cell r="F3">
            <v>0</v>
          </cell>
        </row>
      </sheetData>
      <sheetData sheetId="436">
        <row r="3">
          <cell r="F3">
            <v>0</v>
          </cell>
        </row>
      </sheetData>
      <sheetData sheetId="437">
        <row r="3">
          <cell r="F3">
            <v>0</v>
          </cell>
        </row>
      </sheetData>
      <sheetData sheetId="438">
        <row r="3">
          <cell r="F3">
            <v>0</v>
          </cell>
        </row>
      </sheetData>
      <sheetData sheetId="439">
        <row r="3">
          <cell r="F3">
            <v>0</v>
          </cell>
        </row>
      </sheetData>
      <sheetData sheetId="440">
        <row r="3">
          <cell r="F3">
            <v>0</v>
          </cell>
        </row>
      </sheetData>
      <sheetData sheetId="441">
        <row r="3">
          <cell r="F3">
            <v>0</v>
          </cell>
        </row>
      </sheetData>
      <sheetData sheetId="442">
        <row r="3">
          <cell r="F3">
            <v>0</v>
          </cell>
        </row>
      </sheetData>
      <sheetData sheetId="443">
        <row r="3">
          <cell r="F3">
            <v>0</v>
          </cell>
        </row>
      </sheetData>
      <sheetData sheetId="444">
        <row r="3">
          <cell r="F3">
            <v>0</v>
          </cell>
        </row>
      </sheetData>
      <sheetData sheetId="445">
        <row r="3">
          <cell r="F3">
            <v>0</v>
          </cell>
        </row>
      </sheetData>
      <sheetData sheetId="446">
        <row r="3">
          <cell r="F3">
            <v>0</v>
          </cell>
        </row>
      </sheetData>
      <sheetData sheetId="447">
        <row r="3">
          <cell r="F3">
            <v>0</v>
          </cell>
        </row>
      </sheetData>
      <sheetData sheetId="448">
        <row r="3">
          <cell r="F3">
            <v>0</v>
          </cell>
        </row>
      </sheetData>
      <sheetData sheetId="449">
        <row r="3">
          <cell r="F3">
            <v>0</v>
          </cell>
        </row>
      </sheetData>
      <sheetData sheetId="450">
        <row r="4">
          <cell r="C4">
            <v>36130</v>
          </cell>
        </row>
      </sheetData>
      <sheetData sheetId="451">
        <row r="4">
          <cell r="C4">
            <v>36130</v>
          </cell>
        </row>
      </sheetData>
      <sheetData sheetId="452">
        <row r="4">
          <cell r="C4">
            <v>36130</v>
          </cell>
        </row>
      </sheetData>
      <sheetData sheetId="453">
        <row r="4">
          <cell r="C4">
            <v>36130</v>
          </cell>
        </row>
      </sheetData>
      <sheetData sheetId="454">
        <row r="4">
          <cell r="C4">
            <v>36130</v>
          </cell>
        </row>
      </sheetData>
      <sheetData sheetId="455">
        <row r="4">
          <cell r="C4">
            <v>36130</v>
          </cell>
        </row>
      </sheetData>
      <sheetData sheetId="456">
        <row r="4">
          <cell r="C4">
            <v>36130</v>
          </cell>
        </row>
      </sheetData>
      <sheetData sheetId="457">
        <row r="4">
          <cell r="C4">
            <v>36130</v>
          </cell>
        </row>
      </sheetData>
      <sheetData sheetId="458">
        <row r="4">
          <cell r="C4">
            <v>36130</v>
          </cell>
        </row>
      </sheetData>
      <sheetData sheetId="459">
        <row r="4">
          <cell r="C4">
            <v>36130</v>
          </cell>
        </row>
      </sheetData>
      <sheetData sheetId="460">
        <row r="4">
          <cell r="C4">
            <v>36130</v>
          </cell>
        </row>
      </sheetData>
      <sheetData sheetId="461">
        <row r="4">
          <cell r="C4">
            <v>36130</v>
          </cell>
        </row>
      </sheetData>
      <sheetData sheetId="462">
        <row r="4">
          <cell r="C4">
            <v>36130</v>
          </cell>
        </row>
      </sheetData>
      <sheetData sheetId="463">
        <row r="4">
          <cell r="C4">
            <v>36130</v>
          </cell>
        </row>
      </sheetData>
      <sheetData sheetId="464">
        <row r="4">
          <cell r="C4">
            <v>36130</v>
          </cell>
        </row>
      </sheetData>
      <sheetData sheetId="465">
        <row r="4">
          <cell r="C4">
            <v>36130</v>
          </cell>
        </row>
      </sheetData>
      <sheetData sheetId="466">
        <row r="4">
          <cell r="C4">
            <v>36130</v>
          </cell>
        </row>
      </sheetData>
      <sheetData sheetId="467">
        <row r="4">
          <cell r="C4">
            <v>36130</v>
          </cell>
        </row>
      </sheetData>
      <sheetData sheetId="468">
        <row r="4">
          <cell r="C4">
            <v>36130</v>
          </cell>
        </row>
      </sheetData>
      <sheetData sheetId="469">
        <row r="4">
          <cell r="C4">
            <v>36130</v>
          </cell>
        </row>
      </sheetData>
      <sheetData sheetId="470">
        <row r="4">
          <cell r="C4">
            <v>36130</v>
          </cell>
        </row>
      </sheetData>
      <sheetData sheetId="471">
        <row r="4">
          <cell r="C4">
            <v>36130</v>
          </cell>
        </row>
      </sheetData>
      <sheetData sheetId="472">
        <row r="4">
          <cell r="C4">
            <v>36130</v>
          </cell>
        </row>
      </sheetData>
      <sheetData sheetId="473">
        <row r="4">
          <cell r="C4">
            <v>36130</v>
          </cell>
        </row>
      </sheetData>
      <sheetData sheetId="474">
        <row r="4">
          <cell r="C4">
            <v>36130</v>
          </cell>
        </row>
      </sheetData>
      <sheetData sheetId="475">
        <row r="3">
          <cell r="F3">
            <v>0</v>
          </cell>
        </row>
      </sheetData>
      <sheetData sheetId="476">
        <row r="4">
          <cell r="C4">
            <v>36130</v>
          </cell>
        </row>
      </sheetData>
      <sheetData sheetId="477">
        <row r="4">
          <cell r="C4">
            <v>36130</v>
          </cell>
        </row>
      </sheetData>
      <sheetData sheetId="478">
        <row r="3">
          <cell r="F3">
            <v>0</v>
          </cell>
        </row>
      </sheetData>
      <sheetData sheetId="479">
        <row r="3">
          <cell r="F3">
            <v>0</v>
          </cell>
        </row>
      </sheetData>
      <sheetData sheetId="480">
        <row r="3">
          <cell r="F3">
            <v>0</v>
          </cell>
        </row>
      </sheetData>
      <sheetData sheetId="481">
        <row r="3">
          <cell r="F3">
            <v>0</v>
          </cell>
        </row>
      </sheetData>
      <sheetData sheetId="482">
        <row r="3">
          <cell r="F3">
            <v>0</v>
          </cell>
        </row>
      </sheetData>
      <sheetData sheetId="483">
        <row r="3">
          <cell r="F3">
            <v>0</v>
          </cell>
        </row>
      </sheetData>
      <sheetData sheetId="484">
        <row r="3">
          <cell r="F3">
            <v>0</v>
          </cell>
        </row>
      </sheetData>
      <sheetData sheetId="485">
        <row r="3">
          <cell r="F3">
            <v>0</v>
          </cell>
        </row>
      </sheetData>
      <sheetData sheetId="486">
        <row r="3">
          <cell r="F3">
            <v>0</v>
          </cell>
        </row>
      </sheetData>
      <sheetData sheetId="487">
        <row r="3">
          <cell r="F3">
            <v>0</v>
          </cell>
        </row>
      </sheetData>
      <sheetData sheetId="488">
        <row r="3">
          <cell r="F3">
            <v>0</v>
          </cell>
        </row>
      </sheetData>
      <sheetData sheetId="489">
        <row r="3">
          <cell r="F3">
            <v>0</v>
          </cell>
        </row>
      </sheetData>
      <sheetData sheetId="490">
        <row r="3">
          <cell r="F3">
            <v>0</v>
          </cell>
        </row>
      </sheetData>
      <sheetData sheetId="491">
        <row r="3">
          <cell r="F3">
            <v>0</v>
          </cell>
        </row>
      </sheetData>
      <sheetData sheetId="492">
        <row r="3">
          <cell r="F3">
            <v>0</v>
          </cell>
        </row>
      </sheetData>
      <sheetData sheetId="493">
        <row r="3">
          <cell r="F3">
            <v>0</v>
          </cell>
        </row>
      </sheetData>
      <sheetData sheetId="494">
        <row r="3">
          <cell r="F3">
            <v>0</v>
          </cell>
        </row>
      </sheetData>
      <sheetData sheetId="495">
        <row r="3">
          <cell r="F3">
            <v>0</v>
          </cell>
        </row>
      </sheetData>
      <sheetData sheetId="496">
        <row r="3">
          <cell r="F3">
            <v>0</v>
          </cell>
        </row>
      </sheetData>
      <sheetData sheetId="497">
        <row r="3">
          <cell r="F3">
            <v>0</v>
          </cell>
        </row>
      </sheetData>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ow r="3">
          <cell r="F3">
            <v>0</v>
          </cell>
        </row>
      </sheetData>
      <sheetData sheetId="515">
        <row r="3">
          <cell r="F3">
            <v>0</v>
          </cell>
        </row>
      </sheetData>
      <sheetData sheetId="516">
        <row r="3">
          <cell r="F3">
            <v>0</v>
          </cell>
        </row>
      </sheetData>
      <sheetData sheetId="517">
        <row r="3">
          <cell r="F3">
            <v>0</v>
          </cell>
        </row>
      </sheetData>
      <sheetData sheetId="518">
        <row r="3">
          <cell r="F3">
            <v>0</v>
          </cell>
        </row>
      </sheetData>
      <sheetData sheetId="519">
        <row r="3">
          <cell r="F3">
            <v>0</v>
          </cell>
        </row>
      </sheetData>
      <sheetData sheetId="520">
        <row r="3">
          <cell r="F3">
            <v>0</v>
          </cell>
        </row>
      </sheetData>
      <sheetData sheetId="521">
        <row r="3">
          <cell r="F3">
            <v>0</v>
          </cell>
        </row>
      </sheetData>
      <sheetData sheetId="522">
        <row r="3">
          <cell r="F3">
            <v>0</v>
          </cell>
        </row>
      </sheetData>
      <sheetData sheetId="523">
        <row r="3">
          <cell r="F3">
            <v>0</v>
          </cell>
        </row>
      </sheetData>
      <sheetData sheetId="524">
        <row r="3">
          <cell r="F3">
            <v>0</v>
          </cell>
        </row>
      </sheetData>
      <sheetData sheetId="525">
        <row r="3">
          <cell r="F3">
            <v>0</v>
          </cell>
        </row>
      </sheetData>
      <sheetData sheetId="526">
        <row r="3">
          <cell r="F3">
            <v>0</v>
          </cell>
        </row>
      </sheetData>
      <sheetData sheetId="527">
        <row r="3">
          <cell r="F3">
            <v>0</v>
          </cell>
        </row>
      </sheetData>
      <sheetData sheetId="528">
        <row r="3">
          <cell r="F3">
            <v>0</v>
          </cell>
        </row>
      </sheetData>
      <sheetData sheetId="529">
        <row r="3">
          <cell r="F3">
            <v>0</v>
          </cell>
        </row>
      </sheetData>
      <sheetData sheetId="530">
        <row r="3">
          <cell r="F3">
            <v>0</v>
          </cell>
        </row>
      </sheetData>
      <sheetData sheetId="531">
        <row r="3">
          <cell r="F3">
            <v>0</v>
          </cell>
        </row>
      </sheetData>
      <sheetData sheetId="532">
        <row r="3">
          <cell r="F3">
            <v>0</v>
          </cell>
        </row>
      </sheetData>
      <sheetData sheetId="533">
        <row r="3">
          <cell r="F3">
            <v>0</v>
          </cell>
        </row>
      </sheetData>
      <sheetData sheetId="534">
        <row r="3">
          <cell r="F3">
            <v>0</v>
          </cell>
        </row>
      </sheetData>
      <sheetData sheetId="535">
        <row r="3">
          <cell r="F3">
            <v>0</v>
          </cell>
        </row>
      </sheetData>
      <sheetData sheetId="536">
        <row r="3">
          <cell r="F3">
            <v>0</v>
          </cell>
        </row>
      </sheetData>
      <sheetData sheetId="537">
        <row r="3">
          <cell r="F3">
            <v>0</v>
          </cell>
        </row>
      </sheetData>
      <sheetData sheetId="538">
        <row r="3">
          <cell r="F3">
            <v>0</v>
          </cell>
        </row>
      </sheetData>
      <sheetData sheetId="539">
        <row r="3">
          <cell r="F3">
            <v>0</v>
          </cell>
        </row>
      </sheetData>
      <sheetData sheetId="540">
        <row r="3">
          <cell r="F3">
            <v>0</v>
          </cell>
        </row>
      </sheetData>
      <sheetData sheetId="541">
        <row r="3">
          <cell r="F3">
            <v>0</v>
          </cell>
        </row>
      </sheetData>
      <sheetData sheetId="542">
        <row r="3">
          <cell r="F3">
            <v>0</v>
          </cell>
        </row>
      </sheetData>
      <sheetData sheetId="543">
        <row r="3">
          <cell r="F3">
            <v>0</v>
          </cell>
        </row>
      </sheetData>
      <sheetData sheetId="544">
        <row r="3">
          <cell r="F3">
            <v>0</v>
          </cell>
        </row>
      </sheetData>
      <sheetData sheetId="545">
        <row r="3">
          <cell r="F3">
            <v>0</v>
          </cell>
        </row>
      </sheetData>
      <sheetData sheetId="546">
        <row r="3">
          <cell r="F3">
            <v>0</v>
          </cell>
        </row>
      </sheetData>
      <sheetData sheetId="547">
        <row r="3">
          <cell r="F3">
            <v>0</v>
          </cell>
        </row>
      </sheetData>
      <sheetData sheetId="548">
        <row r="3">
          <cell r="F3">
            <v>0</v>
          </cell>
        </row>
      </sheetData>
      <sheetData sheetId="549">
        <row r="3">
          <cell r="F3">
            <v>0</v>
          </cell>
        </row>
      </sheetData>
      <sheetData sheetId="550">
        <row r="3">
          <cell r="F3">
            <v>0</v>
          </cell>
        </row>
      </sheetData>
      <sheetData sheetId="551">
        <row r="3">
          <cell r="F3">
            <v>0</v>
          </cell>
        </row>
      </sheetData>
      <sheetData sheetId="552">
        <row r="3">
          <cell r="F3">
            <v>0</v>
          </cell>
        </row>
      </sheetData>
      <sheetData sheetId="553">
        <row r="3">
          <cell r="F3">
            <v>0</v>
          </cell>
        </row>
      </sheetData>
      <sheetData sheetId="554">
        <row r="3">
          <cell r="F3">
            <v>0</v>
          </cell>
        </row>
      </sheetData>
      <sheetData sheetId="555">
        <row r="3">
          <cell r="F3">
            <v>0</v>
          </cell>
        </row>
      </sheetData>
      <sheetData sheetId="556">
        <row r="4">
          <cell r="C4">
            <v>36130</v>
          </cell>
        </row>
      </sheetData>
      <sheetData sheetId="557">
        <row r="4">
          <cell r="C4">
            <v>36130</v>
          </cell>
        </row>
      </sheetData>
      <sheetData sheetId="558">
        <row r="4">
          <cell r="C4">
            <v>36130</v>
          </cell>
        </row>
      </sheetData>
      <sheetData sheetId="559">
        <row r="4">
          <cell r="C4">
            <v>36130</v>
          </cell>
        </row>
      </sheetData>
      <sheetData sheetId="560">
        <row r="4">
          <cell r="C4">
            <v>36130</v>
          </cell>
        </row>
      </sheetData>
      <sheetData sheetId="561">
        <row r="4">
          <cell r="C4">
            <v>36130</v>
          </cell>
        </row>
      </sheetData>
      <sheetData sheetId="562">
        <row r="4">
          <cell r="C4">
            <v>36130</v>
          </cell>
        </row>
      </sheetData>
      <sheetData sheetId="563">
        <row r="4">
          <cell r="C4">
            <v>36130</v>
          </cell>
        </row>
      </sheetData>
      <sheetData sheetId="564">
        <row r="4">
          <cell r="C4">
            <v>36130</v>
          </cell>
        </row>
      </sheetData>
      <sheetData sheetId="565">
        <row r="4">
          <cell r="C4">
            <v>36130</v>
          </cell>
        </row>
      </sheetData>
      <sheetData sheetId="566">
        <row r="4">
          <cell r="C4">
            <v>36130</v>
          </cell>
        </row>
      </sheetData>
      <sheetData sheetId="567">
        <row r="4">
          <cell r="C4">
            <v>36130</v>
          </cell>
        </row>
      </sheetData>
      <sheetData sheetId="568">
        <row r="4">
          <cell r="C4">
            <v>36130</v>
          </cell>
        </row>
      </sheetData>
      <sheetData sheetId="569">
        <row r="4">
          <cell r="C4">
            <v>36130</v>
          </cell>
        </row>
      </sheetData>
      <sheetData sheetId="570">
        <row r="4">
          <cell r="C4">
            <v>36130</v>
          </cell>
        </row>
      </sheetData>
      <sheetData sheetId="571">
        <row r="4">
          <cell r="C4">
            <v>36130</v>
          </cell>
        </row>
      </sheetData>
      <sheetData sheetId="572">
        <row r="4">
          <cell r="C4">
            <v>36130</v>
          </cell>
        </row>
      </sheetData>
      <sheetData sheetId="573">
        <row r="4">
          <cell r="C4">
            <v>36130</v>
          </cell>
        </row>
      </sheetData>
      <sheetData sheetId="574">
        <row r="4">
          <cell r="C4">
            <v>36130</v>
          </cell>
        </row>
      </sheetData>
      <sheetData sheetId="575">
        <row r="4">
          <cell r="C4">
            <v>36130</v>
          </cell>
        </row>
      </sheetData>
      <sheetData sheetId="576">
        <row r="4">
          <cell r="C4">
            <v>36130</v>
          </cell>
        </row>
      </sheetData>
      <sheetData sheetId="577">
        <row r="4">
          <cell r="C4">
            <v>36130</v>
          </cell>
        </row>
      </sheetData>
      <sheetData sheetId="578">
        <row r="4">
          <cell r="C4">
            <v>36130</v>
          </cell>
        </row>
      </sheetData>
      <sheetData sheetId="579">
        <row r="4">
          <cell r="C4">
            <v>36130</v>
          </cell>
        </row>
      </sheetData>
      <sheetData sheetId="580">
        <row r="4">
          <cell r="C4">
            <v>36130</v>
          </cell>
        </row>
      </sheetData>
      <sheetData sheetId="581">
        <row r="4">
          <cell r="C4">
            <v>36130</v>
          </cell>
        </row>
      </sheetData>
      <sheetData sheetId="582">
        <row r="4">
          <cell r="C4">
            <v>36130</v>
          </cell>
        </row>
      </sheetData>
      <sheetData sheetId="583">
        <row r="4">
          <cell r="C4">
            <v>36130</v>
          </cell>
        </row>
      </sheetData>
      <sheetData sheetId="584">
        <row r="4">
          <cell r="C4">
            <v>36130</v>
          </cell>
        </row>
      </sheetData>
      <sheetData sheetId="585">
        <row r="4">
          <cell r="C4">
            <v>36130</v>
          </cell>
        </row>
      </sheetData>
      <sheetData sheetId="586">
        <row r="4">
          <cell r="C4">
            <v>36130</v>
          </cell>
        </row>
      </sheetData>
      <sheetData sheetId="587">
        <row r="4">
          <cell r="C4">
            <v>36130</v>
          </cell>
        </row>
      </sheetData>
      <sheetData sheetId="588">
        <row r="4">
          <cell r="C4">
            <v>36130</v>
          </cell>
        </row>
      </sheetData>
      <sheetData sheetId="589">
        <row r="4">
          <cell r="C4">
            <v>36130</v>
          </cell>
        </row>
      </sheetData>
      <sheetData sheetId="590">
        <row r="4">
          <cell r="C4">
            <v>36130</v>
          </cell>
        </row>
      </sheetData>
      <sheetData sheetId="591">
        <row r="4">
          <cell r="C4">
            <v>36130</v>
          </cell>
        </row>
      </sheetData>
      <sheetData sheetId="592">
        <row r="4">
          <cell r="C4">
            <v>36130</v>
          </cell>
        </row>
      </sheetData>
      <sheetData sheetId="593">
        <row r="4">
          <cell r="C4">
            <v>36130</v>
          </cell>
        </row>
      </sheetData>
      <sheetData sheetId="594">
        <row r="4">
          <cell r="C4">
            <v>36130</v>
          </cell>
        </row>
      </sheetData>
      <sheetData sheetId="595">
        <row r="4">
          <cell r="C4">
            <v>36130</v>
          </cell>
        </row>
      </sheetData>
      <sheetData sheetId="596">
        <row r="4">
          <cell r="C4">
            <v>36130</v>
          </cell>
        </row>
      </sheetData>
      <sheetData sheetId="597">
        <row r="4">
          <cell r="C4">
            <v>36130</v>
          </cell>
        </row>
      </sheetData>
      <sheetData sheetId="598">
        <row r="4">
          <cell r="C4">
            <v>36130</v>
          </cell>
        </row>
      </sheetData>
      <sheetData sheetId="599">
        <row r="4">
          <cell r="C4">
            <v>36130</v>
          </cell>
        </row>
      </sheetData>
      <sheetData sheetId="600">
        <row r="4">
          <cell r="C4">
            <v>36130</v>
          </cell>
        </row>
      </sheetData>
      <sheetData sheetId="601">
        <row r="3">
          <cell r="F3">
            <v>0</v>
          </cell>
        </row>
      </sheetData>
      <sheetData sheetId="602">
        <row r="4">
          <cell r="C4">
            <v>36130</v>
          </cell>
        </row>
      </sheetData>
      <sheetData sheetId="603">
        <row r="4">
          <cell r="C4">
            <v>36130</v>
          </cell>
        </row>
      </sheetData>
      <sheetData sheetId="604">
        <row r="3">
          <cell r="F3">
            <v>0</v>
          </cell>
        </row>
      </sheetData>
      <sheetData sheetId="605">
        <row r="4">
          <cell r="C4">
            <v>36130</v>
          </cell>
        </row>
      </sheetData>
      <sheetData sheetId="606">
        <row r="4">
          <cell r="C4">
            <v>36130</v>
          </cell>
        </row>
      </sheetData>
      <sheetData sheetId="607">
        <row r="3">
          <cell r="F3">
            <v>0</v>
          </cell>
        </row>
      </sheetData>
      <sheetData sheetId="608">
        <row r="3">
          <cell r="F3">
            <v>0</v>
          </cell>
        </row>
      </sheetData>
      <sheetData sheetId="609">
        <row r="3">
          <cell r="F3">
            <v>0</v>
          </cell>
        </row>
      </sheetData>
      <sheetData sheetId="610">
        <row r="4">
          <cell r="C4">
            <v>36130</v>
          </cell>
        </row>
      </sheetData>
      <sheetData sheetId="611">
        <row r="3">
          <cell r="F3">
            <v>0</v>
          </cell>
        </row>
      </sheetData>
      <sheetData sheetId="612">
        <row r="3">
          <cell r="F3">
            <v>0</v>
          </cell>
        </row>
      </sheetData>
      <sheetData sheetId="613">
        <row r="3">
          <cell r="F3">
            <v>0</v>
          </cell>
        </row>
      </sheetData>
      <sheetData sheetId="614">
        <row r="3">
          <cell r="F3">
            <v>0</v>
          </cell>
        </row>
      </sheetData>
      <sheetData sheetId="615">
        <row r="3">
          <cell r="F3">
            <v>0</v>
          </cell>
        </row>
      </sheetData>
      <sheetData sheetId="616">
        <row r="3">
          <cell r="F3">
            <v>0</v>
          </cell>
        </row>
      </sheetData>
      <sheetData sheetId="617">
        <row r="3">
          <cell r="F3">
            <v>0</v>
          </cell>
        </row>
      </sheetData>
      <sheetData sheetId="618">
        <row r="3">
          <cell r="F3">
            <v>0</v>
          </cell>
        </row>
      </sheetData>
      <sheetData sheetId="619">
        <row r="3">
          <cell r="F3">
            <v>0</v>
          </cell>
        </row>
      </sheetData>
      <sheetData sheetId="620">
        <row r="3">
          <cell r="F3">
            <v>0</v>
          </cell>
        </row>
      </sheetData>
      <sheetData sheetId="621">
        <row r="3">
          <cell r="F3">
            <v>0</v>
          </cell>
        </row>
      </sheetData>
      <sheetData sheetId="622">
        <row r="3">
          <cell r="F3">
            <v>0</v>
          </cell>
        </row>
      </sheetData>
      <sheetData sheetId="623">
        <row r="3">
          <cell r="F3">
            <v>0</v>
          </cell>
        </row>
      </sheetData>
      <sheetData sheetId="624">
        <row r="3">
          <cell r="F3">
            <v>0</v>
          </cell>
        </row>
      </sheetData>
      <sheetData sheetId="625">
        <row r="3">
          <cell r="F3">
            <v>0</v>
          </cell>
        </row>
      </sheetData>
      <sheetData sheetId="626">
        <row r="3">
          <cell r="F3">
            <v>0</v>
          </cell>
        </row>
      </sheetData>
      <sheetData sheetId="627">
        <row r="3">
          <cell r="F3">
            <v>0</v>
          </cell>
        </row>
      </sheetData>
      <sheetData sheetId="628">
        <row r="3">
          <cell r="F3">
            <v>0</v>
          </cell>
        </row>
      </sheetData>
      <sheetData sheetId="629">
        <row r="3">
          <cell r="F3">
            <v>0</v>
          </cell>
        </row>
      </sheetData>
      <sheetData sheetId="630">
        <row r="3">
          <cell r="F3">
            <v>0</v>
          </cell>
        </row>
      </sheetData>
      <sheetData sheetId="631">
        <row r="4">
          <cell r="C4">
            <v>36130</v>
          </cell>
        </row>
      </sheetData>
      <sheetData sheetId="632">
        <row r="3">
          <cell r="F3">
            <v>0</v>
          </cell>
        </row>
      </sheetData>
      <sheetData sheetId="633">
        <row r="3">
          <cell r="F3">
            <v>0</v>
          </cell>
        </row>
      </sheetData>
      <sheetData sheetId="634">
        <row r="4">
          <cell r="C4">
            <v>36130</v>
          </cell>
        </row>
      </sheetData>
      <sheetData sheetId="635">
        <row r="3">
          <cell r="F3">
            <v>0</v>
          </cell>
        </row>
      </sheetData>
      <sheetData sheetId="636">
        <row r="3">
          <cell r="F3">
            <v>0</v>
          </cell>
        </row>
      </sheetData>
      <sheetData sheetId="637">
        <row r="4">
          <cell r="C4">
            <v>36130</v>
          </cell>
        </row>
      </sheetData>
      <sheetData sheetId="638">
        <row r="3">
          <cell r="F3">
            <v>0</v>
          </cell>
        </row>
      </sheetData>
      <sheetData sheetId="639">
        <row r="4">
          <cell r="C4">
            <v>36130</v>
          </cell>
        </row>
      </sheetData>
      <sheetData sheetId="640">
        <row r="4">
          <cell r="C4">
            <v>36130</v>
          </cell>
        </row>
      </sheetData>
      <sheetData sheetId="641">
        <row r="4">
          <cell r="C4">
            <v>36130</v>
          </cell>
        </row>
      </sheetData>
      <sheetData sheetId="642">
        <row r="4">
          <cell r="C4">
            <v>36130</v>
          </cell>
        </row>
      </sheetData>
      <sheetData sheetId="643">
        <row r="4">
          <cell r="C4">
            <v>36130</v>
          </cell>
        </row>
      </sheetData>
      <sheetData sheetId="644">
        <row r="4">
          <cell r="C4">
            <v>36130</v>
          </cell>
        </row>
      </sheetData>
      <sheetData sheetId="645">
        <row r="4">
          <cell r="C4">
            <v>36130</v>
          </cell>
        </row>
      </sheetData>
      <sheetData sheetId="646">
        <row r="4">
          <cell r="C4">
            <v>36130</v>
          </cell>
        </row>
      </sheetData>
      <sheetData sheetId="647">
        <row r="4">
          <cell r="C4">
            <v>36130</v>
          </cell>
        </row>
      </sheetData>
      <sheetData sheetId="648">
        <row r="4">
          <cell r="C4">
            <v>36130</v>
          </cell>
        </row>
      </sheetData>
      <sheetData sheetId="649">
        <row r="4">
          <cell r="C4">
            <v>36130</v>
          </cell>
        </row>
      </sheetData>
      <sheetData sheetId="650">
        <row r="4">
          <cell r="C4">
            <v>36130</v>
          </cell>
        </row>
      </sheetData>
      <sheetData sheetId="651">
        <row r="4">
          <cell r="C4">
            <v>36130</v>
          </cell>
        </row>
      </sheetData>
      <sheetData sheetId="652">
        <row r="4">
          <cell r="C4">
            <v>36130</v>
          </cell>
        </row>
      </sheetData>
      <sheetData sheetId="653">
        <row r="4">
          <cell r="C4">
            <v>36130</v>
          </cell>
        </row>
      </sheetData>
      <sheetData sheetId="654">
        <row r="4">
          <cell r="C4">
            <v>36130</v>
          </cell>
        </row>
      </sheetData>
      <sheetData sheetId="655">
        <row r="4">
          <cell r="C4">
            <v>36130</v>
          </cell>
        </row>
      </sheetData>
      <sheetData sheetId="656">
        <row r="4">
          <cell r="C4">
            <v>36130</v>
          </cell>
        </row>
      </sheetData>
      <sheetData sheetId="657">
        <row r="4">
          <cell r="C4">
            <v>36130</v>
          </cell>
        </row>
      </sheetData>
      <sheetData sheetId="658">
        <row r="4">
          <cell r="C4">
            <v>36130</v>
          </cell>
        </row>
      </sheetData>
      <sheetData sheetId="659">
        <row r="4">
          <cell r="C4">
            <v>36130</v>
          </cell>
        </row>
      </sheetData>
      <sheetData sheetId="660">
        <row r="4">
          <cell r="C4">
            <v>36130</v>
          </cell>
        </row>
      </sheetData>
      <sheetData sheetId="661">
        <row r="4">
          <cell r="C4">
            <v>36130</v>
          </cell>
        </row>
      </sheetData>
      <sheetData sheetId="662">
        <row r="4">
          <cell r="C4">
            <v>36130</v>
          </cell>
        </row>
      </sheetData>
      <sheetData sheetId="663">
        <row r="4">
          <cell r="C4">
            <v>36130</v>
          </cell>
        </row>
      </sheetData>
      <sheetData sheetId="664">
        <row r="4">
          <cell r="C4">
            <v>36130</v>
          </cell>
        </row>
      </sheetData>
      <sheetData sheetId="665">
        <row r="4">
          <cell r="C4">
            <v>36130</v>
          </cell>
        </row>
      </sheetData>
      <sheetData sheetId="666">
        <row r="4">
          <cell r="C4">
            <v>36130</v>
          </cell>
        </row>
      </sheetData>
      <sheetData sheetId="667">
        <row r="4">
          <cell r="C4">
            <v>36130</v>
          </cell>
        </row>
      </sheetData>
      <sheetData sheetId="668">
        <row r="4">
          <cell r="C4">
            <v>36130</v>
          </cell>
        </row>
      </sheetData>
      <sheetData sheetId="669">
        <row r="4">
          <cell r="C4">
            <v>36130</v>
          </cell>
        </row>
      </sheetData>
      <sheetData sheetId="670">
        <row r="4">
          <cell r="C4">
            <v>36130</v>
          </cell>
        </row>
      </sheetData>
      <sheetData sheetId="671">
        <row r="4">
          <cell r="C4">
            <v>36130</v>
          </cell>
        </row>
      </sheetData>
      <sheetData sheetId="672">
        <row r="4">
          <cell r="C4">
            <v>36130</v>
          </cell>
        </row>
      </sheetData>
      <sheetData sheetId="673">
        <row r="4">
          <cell r="C4">
            <v>36130</v>
          </cell>
        </row>
      </sheetData>
      <sheetData sheetId="674">
        <row r="4">
          <cell r="C4">
            <v>36130</v>
          </cell>
        </row>
      </sheetData>
      <sheetData sheetId="675">
        <row r="4">
          <cell r="C4">
            <v>36130</v>
          </cell>
        </row>
      </sheetData>
      <sheetData sheetId="676">
        <row r="4">
          <cell r="C4">
            <v>36130</v>
          </cell>
        </row>
      </sheetData>
      <sheetData sheetId="677">
        <row r="4">
          <cell r="C4">
            <v>36130</v>
          </cell>
        </row>
      </sheetData>
      <sheetData sheetId="678">
        <row r="4">
          <cell r="C4">
            <v>36130</v>
          </cell>
        </row>
      </sheetData>
      <sheetData sheetId="679">
        <row r="4">
          <cell r="C4">
            <v>36130</v>
          </cell>
        </row>
      </sheetData>
      <sheetData sheetId="680">
        <row r="4">
          <cell r="C4">
            <v>36130</v>
          </cell>
        </row>
      </sheetData>
      <sheetData sheetId="681">
        <row r="4">
          <cell r="C4">
            <v>36130</v>
          </cell>
        </row>
      </sheetData>
      <sheetData sheetId="682">
        <row r="4">
          <cell r="C4">
            <v>36130</v>
          </cell>
        </row>
      </sheetData>
      <sheetData sheetId="683">
        <row r="4">
          <cell r="C4">
            <v>36130</v>
          </cell>
        </row>
      </sheetData>
      <sheetData sheetId="684">
        <row r="4">
          <cell r="C4">
            <v>36130</v>
          </cell>
        </row>
      </sheetData>
      <sheetData sheetId="685">
        <row r="4">
          <cell r="C4">
            <v>36130</v>
          </cell>
        </row>
      </sheetData>
      <sheetData sheetId="686">
        <row r="4">
          <cell r="C4">
            <v>36130</v>
          </cell>
        </row>
      </sheetData>
      <sheetData sheetId="687">
        <row r="4">
          <cell r="C4">
            <v>36130</v>
          </cell>
        </row>
      </sheetData>
      <sheetData sheetId="688">
        <row r="4">
          <cell r="C4">
            <v>36130</v>
          </cell>
        </row>
      </sheetData>
      <sheetData sheetId="689">
        <row r="4">
          <cell r="C4">
            <v>36130</v>
          </cell>
        </row>
      </sheetData>
      <sheetData sheetId="690">
        <row r="4">
          <cell r="C4">
            <v>36130</v>
          </cell>
        </row>
      </sheetData>
      <sheetData sheetId="691">
        <row r="4">
          <cell r="C4">
            <v>36130</v>
          </cell>
        </row>
      </sheetData>
      <sheetData sheetId="692">
        <row r="4">
          <cell r="C4">
            <v>36130</v>
          </cell>
        </row>
      </sheetData>
      <sheetData sheetId="693">
        <row r="4">
          <cell r="C4">
            <v>36130</v>
          </cell>
        </row>
      </sheetData>
      <sheetData sheetId="694">
        <row r="4">
          <cell r="C4">
            <v>36130</v>
          </cell>
        </row>
      </sheetData>
      <sheetData sheetId="695">
        <row r="4">
          <cell r="C4">
            <v>36130</v>
          </cell>
        </row>
      </sheetData>
      <sheetData sheetId="696">
        <row r="4">
          <cell r="C4">
            <v>36130</v>
          </cell>
        </row>
      </sheetData>
      <sheetData sheetId="697">
        <row r="4">
          <cell r="C4">
            <v>36130</v>
          </cell>
        </row>
      </sheetData>
      <sheetData sheetId="698">
        <row r="4">
          <cell r="C4">
            <v>36130</v>
          </cell>
        </row>
      </sheetData>
      <sheetData sheetId="699">
        <row r="4">
          <cell r="C4">
            <v>36130</v>
          </cell>
        </row>
      </sheetData>
      <sheetData sheetId="700">
        <row r="4">
          <cell r="C4">
            <v>36130</v>
          </cell>
        </row>
      </sheetData>
      <sheetData sheetId="701">
        <row r="4">
          <cell r="C4">
            <v>36130</v>
          </cell>
        </row>
      </sheetData>
      <sheetData sheetId="702">
        <row r="4">
          <cell r="C4">
            <v>36130</v>
          </cell>
        </row>
      </sheetData>
      <sheetData sheetId="703">
        <row r="4">
          <cell r="C4">
            <v>36130</v>
          </cell>
        </row>
      </sheetData>
      <sheetData sheetId="704">
        <row r="4">
          <cell r="C4">
            <v>36130</v>
          </cell>
        </row>
      </sheetData>
      <sheetData sheetId="705">
        <row r="4">
          <cell r="C4">
            <v>36130</v>
          </cell>
        </row>
      </sheetData>
      <sheetData sheetId="706">
        <row r="3">
          <cell r="F3">
            <v>0</v>
          </cell>
        </row>
      </sheetData>
      <sheetData sheetId="707">
        <row r="3">
          <cell r="F3">
            <v>0</v>
          </cell>
        </row>
      </sheetData>
      <sheetData sheetId="708">
        <row r="4">
          <cell r="C4">
            <v>36130</v>
          </cell>
        </row>
      </sheetData>
      <sheetData sheetId="709">
        <row r="4">
          <cell r="C4">
            <v>36130</v>
          </cell>
        </row>
      </sheetData>
      <sheetData sheetId="710">
        <row r="3">
          <cell r="F3">
            <v>0</v>
          </cell>
        </row>
      </sheetData>
      <sheetData sheetId="711">
        <row r="3">
          <cell r="F3">
            <v>0</v>
          </cell>
        </row>
      </sheetData>
      <sheetData sheetId="712">
        <row r="3">
          <cell r="F3">
            <v>0</v>
          </cell>
        </row>
      </sheetData>
      <sheetData sheetId="713">
        <row r="3">
          <cell r="F3">
            <v>0</v>
          </cell>
        </row>
      </sheetData>
      <sheetData sheetId="714">
        <row r="3">
          <cell r="F3">
            <v>0</v>
          </cell>
        </row>
      </sheetData>
      <sheetData sheetId="715">
        <row r="4">
          <cell r="C4">
            <v>36130</v>
          </cell>
        </row>
      </sheetData>
      <sheetData sheetId="716">
        <row r="3">
          <cell r="F3">
            <v>0</v>
          </cell>
        </row>
      </sheetData>
      <sheetData sheetId="717">
        <row r="3">
          <cell r="F3">
            <v>0</v>
          </cell>
        </row>
      </sheetData>
      <sheetData sheetId="718">
        <row r="3">
          <cell r="F3">
            <v>0</v>
          </cell>
        </row>
      </sheetData>
      <sheetData sheetId="719">
        <row r="3">
          <cell r="F3">
            <v>0</v>
          </cell>
        </row>
      </sheetData>
      <sheetData sheetId="720">
        <row r="3">
          <cell r="F3">
            <v>0</v>
          </cell>
        </row>
      </sheetData>
      <sheetData sheetId="721">
        <row r="3">
          <cell r="F3">
            <v>0</v>
          </cell>
        </row>
      </sheetData>
      <sheetData sheetId="722">
        <row r="3">
          <cell r="F3">
            <v>0</v>
          </cell>
        </row>
      </sheetData>
      <sheetData sheetId="723">
        <row r="3">
          <cell r="F3">
            <v>0</v>
          </cell>
        </row>
      </sheetData>
      <sheetData sheetId="724">
        <row r="3">
          <cell r="F3">
            <v>0</v>
          </cell>
        </row>
      </sheetData>
      <sheetData sheetId="725">
        <row r="4">
          <cell r="C4">
            <v>36130</v>
          </cell>
        </row>
      </sheetData>
      <sheetData sheetId="726">
        <row r="3">
          <cell r="F3">
            <v>0</v>
          </cell>
        </row>
      </sheetData>
      <sheetData sheetId="727">
        <row r="3">
          <cell r="F3">
            <v>0</v>
          </cell>
        </row>
      </sheetData>
      <sheetData sheetId="728">
        <row r="3">
          <cell r="F3">
            <v>0</v>
          </cell>
        </row>
      </sheetData>
      <sheetData sheetId="729">
        <row r="3">
          <cell r="F3">
            <v>0</v>
          </cell>
        </row>
      </sheetData>
      <sheetData sheetId="730">
        <row r="3">
          <cell r="F3">
            <v>0</v>
          </cell>
        </row>
      </sheetData>
      <sheetData sheetId="731">
        <row r="4">
          <cell r="C4">
            <v>36130</v>
          </cell>
        </row>
      </sheetData>
      <sheetData sheetId="732">
        <row r="3">
          <cell r="F3">
            <v>0</v>
          </cell>
        </row>
      </sheetData>
      <sheetData sheetId="733">
        <row r="3">
          <cell r="F3">
            <v>0</v>
          </cell>
        </row>
      </sheetData>
      <sheetData sheetId="734">
        <row r="3">
          <cell r="F3">
            <v>0</v>
          </cell>
        </row>
      </sheetData>
      <sheetData sheetId="735">
        <row r="4">
          <cell r="C4">
            <v>36130</v>
          </cell>
        </row>
      </sheetData>
      <sheetData sheetId="736">
        <row r="4">
          <cell r="C4">
            <v>36130</v>
          </cell>
        </row>
      </sheetData>
      <sheetData sheetId="737">
        <row r="4">
          <cell r="C4">
            <v>36130</v>
          </cell>
        </row>
      </sheetData>
      <sheetData sheetId="738">
        <row r="3">
          <cell r="F3">
            <v>0</v>
          </cell>
        </row>
      </sheetData>
      <sheetData sheetId="739">
        <row r="4">
          <cell r="C4">
            <v>36130</v>
          </cell>
        </row>
      </sheetData>
      <sheetData sheetId="740">
        <row r="4">
          <cell r="C4">
            <v>36130</v>
          </cell>
        </row>
      </sheetData>
      <sheetData sheetId="741">
        <row r="4">
          <cell r="C4">
            <v>36130</v>
          </cell>
        </row>
      </sheetData>
      <sheetData sheetId="742">
        <row r="4">
          <cell r="C4">
            <v>36130</v>
          </cell>
        </row>
      </sheetData>
      <sheetData sheetId="743">
        <row r="4">
          <cell r="C4">
            <v>36130</v>
          </cell>
        </row>
      </sheetData>
      <sheetData sheetId="744">
        <row r="4">
          <cell r="C4">
            <v>36130</v>
          </cell>
        </row>
      </sheetData>
      <sheetData sheetId="745">
        <row r="4">
          <cell r="C4">
            <v>36130</v>
          </cell>
        </row>
      </sheetData>
      <sheetData sheetId="746">
        <row r="4">
          <cell r="C4">
            <v>36130</v>
          </cell>
        </row>
      </sheetData>
      <sheetData sheetId="747">
        <row r="4">
          <cell r="C4">
            <v>36130</v>
          </cell>
        </row>
      </sheetData>
      <sheetData sheetId="748">
        <row r="4">
          <cell r="C4">
            <v>36130</v>
          </cell>
        </row>
      </sheetData>
      <sheetData sheetId="749">
        <row r="4">
          <cell r="C4">
            <v>36130</v>
          </cell>
        </row>
      </sheetData>
      <sheetData sheetId="750">
        <row r="4">
          <cell r="C4">
            <v>36130</v>
          </cell>
        </row>
      </sheetData>
      <sheetData sheetId="751">
        <row r="4">
          <cell r="C4">
            <v>36130</v>
          </cell>
        </row>
      </sheetData>
      <sheetData sheetId="752">
        <row r="4">
          <cell r="C4">
            <v>36130</v>
          </cell>
        </row>
      </sheetData>
      <sheetData sheetId="753">
        <row r="4">
          <cell r="C4">
            <v>36130</v>
          </cell>
        </row>
      </sheetData>
      <sheetData sheetId="754">
        <row r="4">
          <cell r="C4">
            <v>36130</v>
          </cell>
        </row>
      </sheetData>
      <sheetData sheetId="755">
        <row r="4">
          <cell r="C4">
            <v>36130</v>
          </cell>
        </row>
      </sheetData>
      <sheetData sheetId="756">
        <row r="4">
          <cell r="C4">
            <v>36130</v>
          </cell>
        </row>
      </sheetData>
      <sheetData sheetId="757">
        <row r="4">
          <cell r="C4">
            <v>36130</v>
          </cell>
        </row>
      </sheetData>
      <sheetData sheetId="758">
        <row r="4">
          <cell r="C4">
            <v>36130</v>
          </cell>
        </row>
      </sheetData>
      <sheetData sheetId="759">
        <row r="4">
          <cell r="C4">
            <v>36130</v>
          </cell>
        </row>
      </sheetData>
      <sheetData sheetId="760">
        <row r="4">
          <cell r="C4">
            <v>36130</v>
          </cell>
        </row>
      </sheetData>
      <sheetData sheetId="761">
        <row r="4">
          <cell r="C4">
            <v>36130</v>
          </cell>
        </row>
      </sheetData>
      <sheetData sheetId="762">
        <row r="4">
          <cell r="C4">
            <v>36130</v>
          </cell>
        </row>
      </sheetData>
      <sheetData sheetId="763">
        <row r="4">
          <cell r="C4">
            <v>36130</v>
          </cell>
        </row>
      </sheetData>
      <sheetData sheetId="764">
        <row r="4">
          <cell r="C4">
            <v>36130</v>
          </cell>
        </row>
      </sheetData>
      <sheetData sheetId="765">
        <row r="4">
          <cell r="C4">
            <v>36130</v>
          </cell>
        </row>
      </sheetData>
      <sheetData sheetId="766">
        <row r="4">
          <cell r="C4">
            <v>36130</v>
          </cell>
        </row>
      </sheetData>
      <sheetData sheetId="767">
        <row r="4">
          <cell r="C4">
            <v>36130</v>
          </cell>
        </row>
      </sheetData>
      <sheetData sheetId="768">
        <row r="4">
          <cell r="C4">
            <v>36130</v>
          </cell>
        </row>
      </sheetData>
      <sheetData sheetId="769">
        <row r="4">
          <cell r="C4">
            <v>36130</v>
          </cell>
        </row>
      </sheetData>
      <sheetData sheetId="770">
        <row r="4">
          <cell r="C4">
            <v>36130</v>
          </cell>
        </row>
      </sheetData>
      <sheetData sheetId="771">
        <row r="4">
          <cell r="C4">
            <v>36130</v>
          </cell>
        </row>
      </sheetData>
      <sheetData sheetId="772">
        <row r="4">
          <cell r="C4">
            <v>36130</v>
          </cell>
        </row>
      </sheetData>
      <sheetData sheetId="773">
        <row r="4">
          <cell r="C4">
            <v>36130</v>
          </cell>
        </row>
      </sheetData>
      <sheetData sheetId="774">
        <row r="4">
          <cell r="C4">
            <v>36130</v>
          </cell>
        </row>
      </sheetData>
      <sheetData sheetId="775">
        <row r="4">
          <cell r="C4">
            <v>36130</v>
          </cell>
        </row>
      </sheetData>
      <sheetData sheetId="776">
        <row r="4">
          <cell r="C4">
            <v>36130</v>
          </cell>
        </row>
      </sheetData>
      <sheetData sheetId="777">
        <row r="4">
          <cell r="C4">
            <v>36130</v>
          </cell>
        </row>
      </sheetData>
      <sheetData sheetId="778">
        <row r="4">
          <cell r="C4">
            <v>36130</v>
          </cell>
        </row>
      </sheetData>
      <sheetData sheetId="779">
        <row r="4">
          <cell r="C4">
            <v>36130</v>
          </cell>
        </row>
      </sheetData>
      <sheetData sheetId="780">
        <row r="4">
          <cell r="C4">
            <v>36130</v>
          </cell>
        </row>
      </sheetData>
      <sheetData sheetId="781">
        <row r="4">
          <cell r="C4">
            <v>36130</v>
          </cell>
        </row>
      </sheetData>
      <sheetData sheetId="782">
        <row r="4">
          <cell r="C4">
            <v>36130</v>
          </cell>
        </row>
      </sheetData>
      <sheetData sheetId="783">
        <row r="4">
          <cell r="C4">
            <v>36130</v>
          </cell>
        </row>
      </sheetData>
      <sheetData sheetId="784">
        <row r="4">
          <cell r="C4">
            <v>36130</v>
          </cell>
        </row>
      </sheetData>
      <sheetData sheetId="785">
        <row r="4">
          <cell r="C4">
            <v>36130</v>
          </cell>
        </row>
      </sheetData>
      <sheetData sheetId="786">
        <row r="4">
          <cell r="C4">
            <v>36130</v>
          </cell>
        </row>
      </sheetData>
      <sheetData sheetId="787">
        <row r="4">
          <cell r="C4">
            <v>36130</v>
          </cell>
        </row>
      </sheetData>
      <sheetData sheetId="788">
        <row r="4">
          <cell r="C4">
            <v>36130</v>
          </cell>
        </row>
      </sheetData>
      <sheetData sheetId="789">
        <row r="4">
          <cell r="C4">
            <v>36130</v>
          </cell>
        </row>
      </sheetData>
      <sheetData sheetId="790">
        <row r="4">
          <cell r="C4">
            <v>36130</v>
          </cell>
        </row>
      </sheetData>
      <sheetData sheetId="791">
        <row r="4">
          <cell r="C4">
            <v>36130</v>
          </cell>
        </row>
      </sheetData>
      <sheetData sheetId="792">
        <row r="4">
          <cell r="C4">
            <v>36130</v>
          </cell>
        </row>
      </sheetData>
      <sheetData sheetId="793">
        <row r="4">
          <cell r="C4">
            <v>36130</v>
          </cell>
        </row>
      </sheetData>
      <sheetData sheetId="794">
        <row r="4">
          <cell r="C4">
            <v>36130</v>
          </cell>
        </row>
      </sheetData>
      <sheetData sheetId="795">
        <row r="4">
          <cell r="C4">
            <v>36130</v>
          </cell>
        </row>
      </sheetData>
      <sheetData sheetId="796">
        <row r="4">
          <cell r="C4">
            <v>36130</v>
          </cell>
        </row>
      </sheetData>
      <sheetData sheetId="797">
        <row r="4">
          <cell r="C4">
            <v>36130</v>
          </cell>
        </row>
      </sheetData>
      <sheetData sheetId="798">
        <row r="4">
          <cell r="C4">
            <v>36130</v>
          </cell>
        </row>
      </sheetData>
      <sheetData sheetId="799">
        <row r="4">
          <cell r="C4">
            <v>36130</v>
          </cell>
        </row>
      </sheetData>
      <sheetData sheetId="800">
        <row r="4">
          <cell r="C4">
            <v>36130</v>
          </cell>
        </row>
      </sheetData>
      <sheetData sheetId="801">
        <row r="4">
          <cell r="C4">
            <v>36130</v>
          </cell>
        </row>
      </sheetData>
      <sheetData sheetId="802">
        <row r="4">
          <cell r="C4">
            <v>36130</v>
          </cell>
        </row>
      </sheetData>
      <sheetData sheetId="803">
        <row r="4">
          <cell r="C4">
            <v>36130</v>
          </cell>
        </row>
      </sheetData>
      <sheetData sheetId="804">
        <row r="4">
          <cell r="C4">
            <v>36130</v>
          </cell>
        </row>
      </sheetData>
      <sheetData sheetId="805">
        <row r="4">
          <cell r="C4">
            <v>36130</v>
          </cell>
        </row>
      </sheetData>
      <sheetData sheetId="806">
        <row r="4">
          <cell r="C4">
            <v>36130</v>
          </cell>
        </row>
      </sheetData>
      <sheetData sheetId="807">
        <row r="4">
          <cell r="C4">
            <v>36130</v>
          </cell>
        </row>
      </sheetData>
      <sheetData sheetId="808">
        <row r="4">
          <cell r="C4">
            <v>36130</v>
          </cell>
        </row>
      </sheetData>
      <sheetData sheetId="809">
        <row r="3">
          <cell r="F3">
            <v>0</v>
          </cell>
        </row>
      </sheetData>
      <sheetData sheetId="810">
        <row r="4">
          <cell r="C4">
            <v>36130</v>
          </cell>
        </row>
      </sheetData>
      <sheetData sheetId="811">
        <row r="4">
          <cell r="C4">
            <v>36130</v>
          </cell>
        </row>
      </sheetData>
      <sheetData sheetId="812">
        <row r="3">
          <cell r="F3">
            <v>0</v>
          </cell>
        </row>
      </sheetData>
      <sheetData sheetId="813">
        <row r="4">
          <cell r="C4">
            <v>36130</v>
          </cell>
        </row>
      </sheetData>
      <sheetData sheetId="814">
        <row r="4">
          <cell r="C4">
            <v>36130</v>
          </cell>
        </row>
      </sheetData>
      <sheetData sheetId="815">
        <row r="3">
          <cell r="F3">
            <v>0</v>
          </cell>
        </row>
      </sheetData>
      <sheetData sheetId="816">
        <row r="3">
          <cell r="F3">
            <v>0</v>
          </cell>
        </row>
      </sheetData>
      <sheetData sheetId="817">
        <row r="3">
          <cell r="F3">
            <v>0</v>
          </cell>
        </row>
      </sheetData>
      <sheetData sheetId="818">
        <row r="3">
          <cell r="F3">
            <v>0</v>
          </cell>
        </row>
      </sheetData>
      <sheetData sheetId="819">
        <row r="3">
          <cell r="F3">
            <v>0</v>
          </cell>
        </row>
      </sheetData>
      <sheetData sheetId="820">
        <row r="4">
          <cell r="C4">
            <v>36130</v>
          </cell>
        </row>
      </sheetData>
      <sheetData sheetId="821">
        <row r="3">
          <cell r="F3">
            <v>0</v>
          </cell>
        </row>
      </sheetData>
      <sheetData sheetId="822">
        <row r="3">
          <cell r="F3">
            <v>0</v>
          </cell>
        </row>
      </sheetData>
      <sheetData sheetId="823">
        <row r="3">
          <cell r="F3">
            <v>0</v>
          </cell>
        </row>
      </sheetData>
      <sheetData sheetId="824">
        <row r="3">
          <cell r="F3">
            <v>0</v>
          </cell>
        </row>
      </sheetData>
      <sheetData sheetId="825">
        <row r="3">
          <cell r="F3">
            <v>0</v>
          </cell>
        </row>
      </sheetData>
      <sheetData sheetId="826">
        <row r="4">
          <cell r="C4">
            <v>36130</v>
          </cell>
        </row>
      </sheetData>
      <sheetData sheetId="827">
        <row r="3">
          <cell r="F3">
            <v>0</v>
          </cell>
        </row>
      </sheetData>
      <sheetData sheetId="828">
        <row r="4">
          <cell r="C4">
            <v>36130</v>
          </cell>
        </row>
      </sheetData>
      <sheetData sheetId="829">
        <row r="3">
          <cell r="F3">
            <v>0</v>
          </cell>
        </row>
      </sheetData>
      <sheetData sheetId="830">
        <row r="3">
          <cell r="F3">
            <v>0</v>
          </cell>
        </row>
      </sheetData>
      <sheetData sheetId="831">
        <row r="4">
          <cell r="C4">
            <v>36130</v>
          </cell>
        </row>
      </sheetData>
      <sheetData sheetId="832">
        <row r="4">
          <cell r="C4">
            <v>36130</v>
          </cell>
        </row>
      </sheetData>
      <sheetData sheetId="833">
        <row r="4">
          <cell r="C4">
            <v>36130</v>
          </cell>
        </row>
      </sheetData>
      <sheetData sheetId="834">
        <row r="4">
          <cell r="C4">
            <v>36130</v>
          </cell>
        </row>
      </sheetData>
      <sheetData sheetId="835">
        <row r="3">
          <cell r="F3">
            <v>0</v>
          </cell>
        </row>
      </sheetData>
      <sheetData sheetId="836">
        <row r="4">
          <cell r="C4">
            <v>36130</v>
          </cell>
        </row>
      </sheetData>
      <sheetData sheetId="837">
        <row r="4">
          <cell r="C4">
            <v>36130</v>
          </cell>
        </row>
      </sheetData>
      <sheetData sheetId="838">
        <row r="4">
          <cell r="C4">
            <v>36130</v>
          </cell>
        </row>
      </sheetData>
      <sheetData sheetId="839">
        <row r="4">
          <cell r="C4">
            <v>36130</v>
          </cell>
        </row>
      </sheetData>
      <sheetData sheetId="840">
        <row r="4">
          <cell r="C4">
            <v>36130</v>
          </cell>
        </row>
      </sheetData>
      <sheetData sheetId="841">
        <row r="4">
          <cell r="C4">
            <v>36130</v>
          </cell>
        </row>
      </sheetData>
      <sheetData sheetId="842">
        <row r="4">
          <cell r="C4">
            <v>36130</v>
          </cell>
        </row>
      </sheetData>
      <sheetData sheetId="843">
        <row r="4">
          <cell r="C4">
            <v>36130</v>
          </cell>
        </row>
      </sheetData>
      <sheetData sheetId="844">
        <row r="4">
          <cell r="C4">
            <v>36130</v>
          </cell>
        </row>
      </sheetData>
      <sheetData sheetId="845">
        <row r="4">
          <cell r="C4">
            <v>36130</v>
          </cell>
        </row>
      </sheetData>
      <sheetData sheetId="846">
        <row r="4">
          <cell r="C4">
            <v>36130</v>
          </cell>
        </row>
      </sheetData>
      <sheetData sheetId="847">
        <row r="4">
          <cell r="C4">
            <v>36130</v>
          </cell>
        </row>
      </sheetData>
      <sheetData sheetId="848">
        <row r="4">
          <cell r="C4">
            <v>36130</v>
          </cell>
        </row>
      </sheetData>
      <sheetData sheetId="849">
        <row r="4">
          <cell r="C4">
            <v>36130</v>
          </cell>
        </row>
      </sheetData>
      <sheetData sheetId="850">
        <row r="4">
          <cell r="C4">
            <v>36130</v>
          </cell>
        </row>
      </sheetData>
      <sheetData sheetId="851">
        <row r="4">
          <cell r="C4">
            <v>36130</v>
          </cell>
        </row>
      </sheetData>
      <sheetData sheetId="852">
        <row r="4">
          <cell r="C4">
            <v>36130</v>
          </cell>
        </row>
      </sheetData>
      <sheetData sheetId="853">
        <row r="4">
          <cell r="C4">
            <v>36130</v>
          </cell>
        </row>
      </sheetData>
      <sheetData sheetId="854">
        <row r="4">
          <cell r="C4">
            <v>36130</v>
          </cell>
        </row>
      </sheetData>
      <sheetData sheetId="855">
        <row r="4">
          <cell r="C4">
            <v>36130</v>
          </cell>
        </row>
      </sheetData>
      <sheetData sheetId="856">
        <row r="4">
          <cell r="C4">
            <v>36130</v>
          </cell>
        </row>
      </sheetData>
      <sheetData sheetId="857">
        <row r="4">
          <cell r="C4">
            <v>36130</v>
          </cell>
        </row>
      </sheetData>
      <sheetData sheetId="858">
        <row r="4">
          <cell r="C4">
            <v>36130</v>
          </cell>
        </row>
      </sheetData>
      <sheetData sheetId="859">
        <row r="4">
          <cell r="C4">
            <v>36130</v>
          </cell>
        </row>
      </sheetData>
      <sheetData sheetId="860">
        <row r="4">
          <cell r="C4">
            <v>36130</v>
          </cell>
        </row>
      </sheetData>
      <sheetData sheetId="861">
        <row r="4">
          <cell r="C4">
            <v>36130</v>
          </cell>
        </row>
      </sheetData>
      <sheetData sheetId="862">
        <row r="4">
          <cell r="C4">
            <v>36130</v>
          </cell>
        </row>
      </sheetData>
      <sheetData sheetId="863">
        <row r="4">
          <cell r="C4">
            <v>36130</v>
          </cell>
        </row>
      </sheetData>
      <sheetData sheetId="864">
        <row r="4">
          <cell r="C4">
            <v>36130</v>
          </cell>
        </row>
      </sheetData>
      <sheetData sheetId="865">
        <row r="4">
          <cell r="C4">
            <v>36130</v>
          </cell>
        </row>
      </sheetData>
      <sheetData sheetId="866">
        <row r="4">
          <cell r="C4">
            <v>36130</v>
          </cell>
        </row>
      </sheetData>
      <sheetData sheetId="867">
        <row r="4">
          <cell r="C4">
            <v>36130</v>
          </cell>
        </row>
      </sheetData>
      <sheetData sheetId="868">
        <row r="4">
          <cell r="C4">
            <v>36130</v>
          </cell>
        </row>
      </sheetData>
      <sheetData sheetId="869">
        <row r="4">
          <cell r="C4">
            <v>36130</v>
          </cell>
        </row>
      </sheetData>
      <sheetData sheetId="870">
        <row r="4">
          <cell r="C4">
            <v>36130</v>
          </cell>
        </row>
      </sheetData>
      <sheetData sheetId="871">
        <row r="4">
          <cell r="C4">
            <v>36130</v>
          </cell>
        </row>
      </sheetData>
      <sheetData sheetId="872">
        <row r="4">
          <cell r="C4">
            <v>36130</v>
          </cell>
        </row>
      </sheetData>
      <sheetData sheetId="873">
        <row r="4">
          <cell r="C4">
            <v>36130</v>
          </cell>
        </row>
      </sheetData>
      <sheetData sheetId="874">
        <row r="4">
          <cell r="C4">
            <v>36130</v>
          </cell>
        </row>
      </sheetData>
      <sheetData sheetId="875">
        <row r="4">
          <cell r="C4">
            <v>36130</v>
          </cell>
        </row>
      </sheetData>
      <sheetData sheetId="876">
        <row r="4">
          <cell r="C4">
            <v>36130</v>
          </cell>
        </row>
      </sheetData>
      <sheetData sheetId="877">
        <row r="4">
          <cell r="C4">
            <v>36130</v>
          </cell>
        </row>
      </sheetData>
      <sheetData sheetId="878">
        <row r="4">
          <cell r="C4">
            <v>36130</v>
          </cell>
        </row>
      </sheetData>
      <sheetData sheetId="879">
        <row r="4">
          <cell r="C4">
            <v>36130</v>
          </cell>
        </row>
      </sheetData>
      <sheetData sheetId="880">
        <row r="4">
          <cell r="C4">
            <v>36130</v>
          </cell>
        </row>
      </sheetData>
      <sheetData sheetId="881">
        <row r="4">
          <cell r="C4">
            <v>36130</v>
          </cell>
        </row>
      </sheetData>
      <sheetData sheetId="882">
        <row r="4">
          <cell r="C4">
            <v>36130</v>
          </cell>
        </row>
      </sheetData>
      <sheetData sheetId="883">
        <row r="4">
          <cell r="C4">
            <v>36130</v>
          </cell>
        </row>
      </sheetData>
      <sheetData sheetId="884">
        <row r="4">
          <cell r="C4">
            <v>36130</v>
          </cell>
        </row>
      </sheetData>
      <sheetData sheetId="885">
        <row r="4">
          <cell r="C4">
            <v>36130</v>
          </cell>
        </row>
      </sheetData>
      <sheetData sheetId="886">
        <row r="4">
          <cell r="C4">
            <v>36130</v>
          </cell>
        </row>
      </sheetData>
      <sheetData sheetId="887">
        <row r="4">
          <cell r="C4">
            <v>36130</v>
          </cell>
        </row>
      </sheetData>
      <sheetData sheetId="888">
        <row r="4">
          <cell r="C4">
            <v>36130</v>
          </cell>
        </row>
      </sheetData>
      <sheetData sheetId="889">
        <row r="4">
          <cell r="C4">
            <v>36130</v>
          </cell>
        </row>
      </sheetData>
      <sheetData sheetId="890">
        <row r="4">
          <cell r="C4">
            <v>36130</v>
          </cell>
        </row>
      </sheetData>
      <sheetData sheetId="891">
        <row r="4">
          <cell r="C4">
            <v>36130</v>
          </cell>
        </row>
      </sheetData>
      <sheetData sheetId="892">
        <row r="4">
          <cell r="C4">
            <v>36130</v>
          </cell>
        </row>
      </sheetData>
      <sheetData sheetId="893">
        <row r="4">
          <cell r="C4">
            <v>36130</v>
          </cell>
        </row>
      </sheetData>
      <sheetData sheetId="894">
        <row r="4">
          <cell r="C4">
            <v>36130</v>
          </cell>
        </row>
      </sheetData>
      <sheetData sheetId="895">
        <row r="4">
          <cell r="C4">
            <v>36130</v>
          </cell>
        </row>
      </sheetData>
      <sheetData sheetId="896">
        <row r="4">
          <cell r="C4">
            <v>36130</v>
          </cell>
        </row>
      </sheetData>
      <sheetData sheetId="897">
        <row r="4">
          <cell r="C4">
            <v>36130</v>
          </cell>
        </row>
      </sheetData>
      <sheetData sheetId="898">
        <row r="4">
          <cell r="C4">
            <v>36130</v>
          </cell>
        </row>
      </sheetData>
      <sheetData sheetId="899">
        <row r="4">
          <cell r="C4">
            <v>36130</v>
          </cell>
        </row>
      </sheetData>
      <sheetData sheetId="900">
        <row r="4">
          <cell r="C4">
            <v>36130</v>
          </cell>
        </row>
      </sheetData>
      <sheetData sheetId="901">
        <row r="4">
          <cell r="C4">
            <v>36130</v>
          </cell>
        </row>
      </sheetData>
      <sheetData sheetId="902">
        <row r="4">
          <cell r="C4">
            <v>36130</v>
          </cell>
        </row>
      </sheetData>
      <sheetData sheetId="903">
        <row r="4">
          <cell r="C4">
            <v>36130</v>
          </cell>
        </row>
      </sheetData>
      <sheetData sheetId="904">
        <row r="4">
          <cell r="C4">
            <v>36130</v>
          </cell>
        </row>
      </sheetData>
      <sheetData sheetId="905">
        <row r="4">
          <cell r="C4">
            <v>36130</v>
          </cell>
        </row>
      </sheetData>
      <sheetData sheetId="906">
        <row r="4">
          <cell r="C4">
            <v>36130</v>
          </cell>
        </row>
      </sheetData>
      <sheetData sheetId="907">
        <row r="4">
          <cell r="C4">
            <v>36130</v>
          </cell>
        </row>
      </sheetData>
      <sheetData sheetId="908">
        <row r="4">
          <cell r="C4">
            <v>36130</v>
          </cell>
        </row>
      </sheetData>
      <sheetData sheetId="909">
        <row r="4">
          <cell r="C4">
            <v>36130</v>
          </cell>
        </row>
      </sheetData>
      <sheetData sheetId="910">
        <row r="4">
          <cell r="C4">
            <v>36130</v>
          </cell>
        </row>
      </sheetData>
      <sheetData sheetId="911">
        <row r="4">
          <cell r="C4">
            <v>36130</v>
          </cell>
        </row>
      </sheetData>
      <sheetData sheetId="912">
        <row r="4">
          <cell r="C4">
            <v>36130</v>
          </cell>
        </row>
      </sheetData>
      <sheetData sheetId="913">
        <row r="4">
          <cell r="C4">
            <v>36130</v>
          </cell>
        </row>
      </sheetData>
      <sheetData sheetId="914">
        <row r="4">
          <cell r="C4">
            <v>36130</v>
          </cell>
        </row>
      </sheetData>
      <sheetData sheetId="915">
        <row r="4">
          <cell r="C4">
            <v>36130</v>
          </cell>
        </row>
      </sheetData>
      <sheetData sheetId="916">
        <row r="4">
          <cell r="C4">
            <v>36130</v>
          </cell>
        </row>
      </sheetData>
      <sheetData sheetId="917">
        <row r="4">
          <cell r="C4">
            <v>36130</v>
          </cell>
        </row>
      </sheetData>
      <sheetData sheetId="918">
        <row r="4">
          <cell r="C4">
            <v>36130</v>
          </cell>
        </row>
      </sheetData>
      <sheetData sheetId="919">
        <row r="4">
          <cell r="C4">
            <v>36130</v>
          </cell>
        </row>
      </sheetData>
      <sheetData sheetId="920">
        <row r="4">
          <cell r="C4">
            <v>36130</v>
          </cell>
        </row>
      </sheetData>
      <sheetData sheetId="921">
        <row r="4">
          <cell r="C4">
            <v>36130</v>
          </cell>
        </row>
      </sheetData>
      <sheetData sheetId="922">
        <row r="3">
          <cell r="F3">
            <v>0</v>
          </cell>
        </row>
      </sheetData>
      <sheetData sheetId="923">
        <row r="3">
          <cell r="F3">
            <v>0</v>
          </cell>
        </row>
      </sheetData>
      <sheetData sheetId="924">
        <row r="4">
          <cell r="C4">
            <v>36130</v>
          </cell>
        </row>
      </sheetData>
      <sheetData sheetId="925">
        <row r="4">
          <cell r="C4">
            <v>36130</v>
          </cell>
        </row>
      </sheetData>
      <sheetData sheetId="926">
        <row r="3">
          <cell r="F3">
            <v>0</v>
          </cell>
        </row>
      </sheetData>
      <sheetData sheetId="927">
        <row r="3">
          <cell r="F3">
            <v>0</v>
          </cell>
        </row>
      </sheetData>
      <sheetData sheetId="928">
        <row r="3">
          <cell r="F3">
            <v>0</v>
          </cell>
        </row>
      </sheetData>
      <sheetData sheetId="929">
        <row r="3">
          <cell r="F3">
            <v>0</v>
          </cell>
        </row>
      </sheetData>
      <sheetData sheetId="930">
        <row r="3">
          <cell r="F3">
            <v>0</v>
          </cell>
        </row>
      </sheetData>
      <sheetData sheetId="931">
        <row r="4">
          <cell r="C4">
            <v>36130</v>
          </cell>
        </row>
      </sheetData>
      <sheetData sheetId="932">
        <row r="3">
          <cell r="F3">
            <v>0</v>
          </cell>
        </row>
      </sheetData>
      <sheetData sheetId="933">
        <row r="3">
          <cell r="F3">
            <v>0</v>
          </cell>
        </row>
      </sheetData>
      <sheetData sheetId="934">
        <row r="3">
          <cell r="F3">
            <v>0</v>
          </cell>
        </row>
      </sheetData>
      <sheetData sheetId="935">
        <row r="3">
          <cell r="F3">
            <v>0</v>
          </cell>
        </row>
      </sheetData>
      <sheetData sheetId="936">
        <row r="3">
          <cell r="F3">
            <v>0</v>
          </cell>
        </row>
      </sheetData>
      <sheetData sheetId="937">
        <row r="4">
          <cell r="C4">
            <v>36130</v>
          </cell>
        </row>
      </sheetData>
      <sheetData sheetId="938">
        <row r="3">
          <cell r="F3">
            <v>0</v>
          </cell>
        </row>
      </sheetData>
      <sheetData sheetId="939">
        <row r="3">
          <cell r="F3">
            <v>0</v>
          </cell>
        </row>
      </sheetData>
      <sheetData sheetId="940">
        <row r="3">
          <cell r="F3">
            <v>0</v>
          </cell>
        </row>
      </sheetData>
      <sheetData sheetId="941">
        <row r="4">
          <cell r="C4">
            <v>36130</v>
          </cell>
        </row>
      </sheetData>
      <sheetData sheetId="942">
        <row r="4">
          <cell r="C4">
            <v>36130</v>
          </cell>
        </row>
      </sheetData>
      <sheetData sheetId="943">
        <row r="4">
          <cell r="C4">
            <v>36130</v>
          </cell>
        </row>
      </sheetData>
      <sheetData sheetId="944">
        <row r="3">
          <cell r="F3">
            <v>0</v>
          </cell>
        </row>
      </sheetData>
      <sheetData sheetId="945">
        <row r="4">
          <cell r="C4">
            <v>36130</v>
          </cell>
        </row>
      </sheetData>
      <sheetData sheetId="946">
        <row r="4">
          <cell r="C4">
            <v>36130</v>
          </cell>
        </row>
      </sheetData>
      <sheetData sheetId="947">
        <row r="4">
          <cell r="C4">
            <v>36130</v>
          </cell>
        </row>
      </sheetData>
      <sheetData sheetId="948">
        <row r="4">
          <cell r="C4">
            <v>36130</v>
          </cell>
        </row>
      </sheetData>
      <sheetData sheetId="949">
        <row r="4">
          <cell r="C4">
            <v>36130</v>
          </cell>
        </row>
      </sheetData>
      <sheetData sheetId="950">
        <row r="4">
          <cell r="C4">
            <v>36130</v>
          </cell>
        </row>
      </sheetData>
      <sheetData sheetId="951">
        <row r="4">
          <cell r="C4">
            <v>36130</v>
          </cell>
        </row>
      </sheetData>
      <sheetData sheetId="952">
        <row r="4">
          <cell r="C4">
            <v>36130</v>
          </cell>
        </row>
      </sheetData>
      <sheetData sheetId="953">
        <row r="4">
          <cell r="C4">
            <v>36130</v>
          </cell>
        </row>
      </sheetData>
      <sheetData sheetId="954">
        <row r="4">
          <cell r="C4">
            <v>36130</v>
          </cell>
        </row>
      </sheetData>
      <sheetData sheetId="955">
        <row r="4">
          <cell r="C4">
            <v>36130</v>
          </cell>
        </row>
      </sheetData>
      <sheetData sheetId="956">
        <row r="4">
          <cell r="C4">
            <v>36130</v>
          </cell>
        </row>
      </sheetData>
      <sheetData sheetId="957">
        <row r="4">
          <cell r="C4">
            <v>36130</v>
          </cell>
        </row>
      </sheetData>
      <sheetData sheetId="958">
        <row r="4">
          <cell r="C4">
            <v>36130</v>
          </cell>
        </row>
      </sheetData>
      <sheetData sheetId="959">
        <row r="4">
          <cell r="C4">
            <v>36130</v>
          </cell>
        </row>
      </sheetData>
      <sheetData sheetId="960">
        <row r="4">
          <cell r="C4">
            <v>36130</v>
          </cell>
        </row>
      </sheetData>
      <sheetData sheetId="961">
        <row r="4">
          <cell r="C4">
            <v>36130</v>
          </cell>
        </row>
      </sheetData>
      <sheetData sheetId="962">
        <row r="4">
          <cell r="C4">
            <v>36130</v>
          </cell>
        </row>
      </sheetData>
      <sheetData sheetId="963">
        <row r="4">
          <cell r="C4">
            <v>36130</v>
          </cell>
        </row>
      </sheetData>
      <sheetData sheetId="964">
        <row r="4">
          <cell r="C4">
            <v>36130</v>
          </cell>
        </row>
      </sheetData>
      <sheetData sheetId="965">
        <row r="4">
          <cell r="C4">
            <v>36130</v>
          </cell>
        </row>
      </sheetData>
      <sheetData sheetId="966">
        <row r="4">
          <cell r="C4">
            <v>36130</v>
          </cell>
        </row>
      </sheetData>
      <sheetData sheetId="967">
        <row r="4">
          <cell r="C4">
            <v>36130</v>
          </cell>
        </row>
      </sheetData>
      <sheetData sheetId="968">
        <row r="4">
          <cell r="C4">
            <v>36130</v>
          </cell>
        </row>
      </sheetData>
      <sheetData sheetId="969">
        <row r="4">
          <cell r="C4">
            <v>36130</v>
          </cell>
        </row>
      </sheetData>
      <sheetData sheetId="970">
        <row r="4">
          <cell r="C4">
            <v>36130</v>
          </cell>
        </row>
      </sheetData>
      <sheetData sheetId="971">
        <row r="4">
          <cell r="C4">
            <v>36130</v>
          </cell>
        </row>
      </sheetData>
      <sheetData sheetId="972">
        <row r="4">
          <cell r="C4">
            <v>36130</v>
          </cell>
        </row>
      </sheetData>
      <sheetData sheetId="973">
        <row r="4">
          <cell r="C4">
            <v>36130</v>
          </cell>
        </row>
      </sheetData>
      <sheetData sheetId="974">
        <row r="4">
          <cell r="C4">
            <v>36130</v>
          </cell>
        </row>
      </sheetData>
      <sheetData sheetId="975">
        <row r="4">
          <cell r="C4">
            <v>36130</v>
          </cell>
        </row>
      </sheetData>
      <sheetData sheetId="976">
        <row r="4">
          <cell r="C4">
            <v>36130</v>
          </cell>
        </row>
      </sheetData>
      <sheetData sheetId="977">
        <row r="4">
          <cell r="C4">
            <v>36130</v>
          </cell>
        </row>
      </sheetData>
      <sheetData sheetId="978">
        <row r="4">
          <cell r="C4">
            <v>36130</v>
          </cell>
        </row>
      </sheetData>
      <sheetData sheetId="979">
        <row r="4">
          <cell r="C4">
            <v>36130</v>
          </cell>
        </row>
      </sheetData>
      <sheetData sheetId="980">
        <row r="4">
          <cell r="C4">
            <v>36130</v>
          </cell>
        </row>
      </sheetData>
      <sheetData sheetId="981">
        <row r="4">
          <cell r="C4">
            <v>36130</v>
          </cell>
        </row>
      </sheetData>
      <sheetData sheetId="982">
        <row r="4">
          <cell r="C4">
            <v>36130</v>
          </cell>
        </row>
      </sheetData>
      <sheetData sheetId="983">
        <row r="4">
          <cell r="C4">
            <v>36130</v>
          </cell>
        </row>
      </sheetData>
      <sheetData sheetId="984">
        <row r="4">
          <cell r="C4">
            <v>36130</v>
          </cell>
        </row>
      </sheetData>
      <sheetData sheetId="985">
        <row r="4">
          <cell r="C4">
            <v>36130</v>
          </cell>
        </row>
      </sheetData>
      <sheetData sheetId="986">
        <row r="4">
          <cell r="C4">
            <v>36130</v>
          </cell>
        </row>
      </sheetData>
      <sheetData sheetId="987">
        <row r="4">
          <cell r="C4">
            <v>36130</v>
          </cell>
        </row>
      </sheetData>
      <sheetData sheetId="988">
        <row r="4">
          <cell r="C4">
            <v>36130</v>
          </cell>
        </row>
      </sheetData>
      <sheetData sheetId="989">
        <row r="4">
          <cell r="C4">
            <v>36130</v>
          </cell>
        </row>
      </sheetData>
      <sheetData sheetId="990">
        <row r="4">
          <cell r="C4">
            <v>36130</v>
          </cell>
        </row>
      </sheetData>
      <sheetData sheetId="991">
        <row r="4">
          <cell r="C4">
            <v>36130</v>
          </cell>
        </row>
      </sheetData>
      <sheetData sheetId="992">
        <row r="4">
          <cell r="C4">
            <v>36130</v>
          </cell>
        </row>
      </sheetData>
      <sheetData sheetId="993">
        <row r="4">
          <cell r="C4">
            <v>36130</v>
          </cell>
        </row>
      </sheetData>
      <sheetData sheetId="994">
        <row r="4">
          <cell r="C4">
            <v>36130</v>
          </cell>
        </row>
      </sheetData>
      <sheetData sheetId="995">
        <row r="4">
          <cell r="C4">
            <v>36130</v>
          </cell>
        </row>
      </sheetData>
      <sheetData sheetId="996">
        <row r="4">
          <cell r="C4">
            <v>36130</v>
          </cell>
        </row>
      </sheetData>
      <sheetData sheetId="997">
        <row r="4">
          <cell r="C4">
            <v>36130</v>
          </cell>
        </row>
      </sheetData>
      <sheetData sheetId="998">
        <row r="4">
          <cell r="C4">
            <v>36130</v>
          </cell>
        </row>
      </sheetData>
      <sheetData sheetId="999">
        <row r="4">
          <cell r="C4">
            <v>36130</v>
          </cell>
        </row>
      </sheetData>
      <sheetData sheetId="1000">
        <row r="4">
          <cell r="C4">
            <v>36130</v>
          </cell>
        </row>
      </sheetData>
      <sheetData sheetId="1001">
        <row r="4">
          <cell r="C4">
            <v>36130</v>
          </cell>
        </row>
      </sheetData>
      <sheetData sheetId="1002">
        <row r="4">
          <cell r="C4">
            <v>36130</v>
          </cell>
        </row>
      </sheetData>
      <sheetData sheetId="1003">
        <row r="4">
          <cell r="C4">
            <v>36130</v>
          </cell>
        </row>
      </sheetData>
      <sheetData sheetId="1004">
        <row r="4">
          <cell r="C4">
            <v>36130</v>
          </cell>
        </row>
      </sheetData>
      <sheetData sheetId="1005">
        <row r="4">
          <cell r="C4">
            <v>36130</v>
          </cell>
        </row>
      </sheetData>
      <sheetData sheetId="1006">
        <row r="4">
          <cell r="C4">
            <v>36130</v>
          </cell>
        </row>
      </sheetData>
      <sheetData sheetId="1007">
        <row r="4">
          <cell r="C4">
            <v>36130</v>
          </cell>
        </row>
      </sheetData>
      <sheetData sheetId="1008">
        <row r="4">
          <cell r="C4">
            <v>36130</v>
          </cell>
        </row>
      </sheetData>
      <sheetData sheetId="1009">
        <row r="4">
          <cell r="C4">
            <v>36130</v>
          </cell>
        </row>
      </sheetData>
      <sheetData sheetId="1010">
        <row r="4">
          <cell r="C4">
            <v>36130</v>
          </cell>
        </row>
      </sheetData>
      <sheetData sheetId="1011">
        <row r="4">
          <cell r="C4">
            <v>36130</v>
          </cell>
        </row>
      </sheetData>
      <sheetData sheetId="1012">
        <row r="4">
          <cell r="C4">
            <v>36130</v>
          </cell>
        </row>
      </sheetData>
      <sheetData sheetId="1013">
        <row r="4">
          <cell r="C4">
            <v>36130</v>
          </cell>
        </row>
      </sheetData>
      <sheetData sheetId="1014">
        <row r="4">
          <cell r="C4">
            <v>36130</v>
          </cell>
        </row>
      </sheetData>
      <sheetData sheetId="1015">
        <row r="4">
          <cell r="C4">
            <v>36130</v>
          </cell>
        </row>
      </sheetData>
      <sheetData sheetId="1016">
        <row r="4">
          <cell r="C4">
            <v>36130</v>
          </cell>
        </row>
      </sheetData>
      <sheetData sheetId="1017">
        <row r="3">
          <cell r="F3">
            <v>0</v>
          </cell>
        </row>
      </sheetData>
      <sheetData sheetId="1018">
        <row r="4">
          <cell r="C4">
            <v>36130</v>
          </cell>
        </row>
      </sheetData>
      <sheetData sheetId="1019">
        <row r="4">
          <cell r="C4">
            <v>36130</v>
          </cell>
        </row>
      </sheetData>
      <sheetData sheetId="1020">
        <row r="3">
          <cell r="F3">
            <v>0</v>
          </cell>
        </row>
      </sheetData>
      <sheetData sheetId="1021">
        <row r="4">
          <cell r="C4">
            <v>36130</v>
          </cell>
        </row>
      </sheetData>
      <sheetData sheetId="1022">
        <row r="4">
          <cell r="C4">
            <v>36130</v>
          </cell>
        </row>
      </sheetData>
      <sheetData sheetId="1023">
        <row r="3">
          <cell r="F3">
            <v>0</v>
          </cell>
        </row>
      </sheetData>
      <sheetData sheetId="1024">
        <row r="4">
          <cell r="C4">
            <v>36130</v>
          </cell>
        </row>
      </sheetData>
      <sheetData sheetId="1025">
        <row r="3">
          <cell r="F3">
            <v>0</v>
          </cell>
        </row>
      </sheetData>
      <sheetData sheetId="1026">
        <row r="3">
          <cell r="F3">
            <v>0</v>
          </cell>
        </row>
      </sheetData>
      <sheetData sheetId="1027">
        <row r="3">
          <cell r="F3">
            <v>0</v>
          </cell>
        </row>
      </sheetData>
      <sheetData sheetId="1028">
        <row r="3">
          <cell r="F3">
            <v>0</v>
          </cell>
        </row>
      </sheetData>
      <sheetData sheetId="1029">
        <row r="4">
          <cell r="C4">
            <v>36130</v>
          </cell>
        </row>
      </sheetData>
      <sheetData sheetId="1030">
        <row r="4">
          <cell r="C4">
            <v>36130</v>
          </cell>
        </row>
      </sheetData>
      <sheetData sheetId="1031">
        <row r="3">
          <cell r="F3">
            <v>0</v>
          </cell>
        </row>
      </sheetData>
      <sheetData sheetId="1032">
        <row r="3">
          <cell r="F3">
            <v>0</v>
          </cell>
        </row>
      </sheetData>
      <sheetData sheetId="1033">
        <row r="3">
          <cell r="F3">
            <v>0</v>
          </cell>
        </row>
      </sheetData>
      <sheetData sheetId="1034">
        <row r="3">
          <cell r="F3">
            <v>0</v>
          </cell>
        </row>
      </sheetData>
      <sheetData sheetId="1035">
        <row r="4">
          <cell r="C4">
            <v>36130</v>
          </cell>
        </row>
      </sheetData>
      <sheetData sheetId="1036">
        <row r="4">
          <cell r="C4">
            <v>36130</v>
          </cell>
        </row>
      </sheetData>
      <sheetData sheetId="1037">
        <row r="3">
          <cell r="F3">
            <v>0</v>
          </cell>
        </row>
      </sheetData>
      <sheetData sheetId="1038">
        <row r="3">
          <cell r="F3">
            <v>0</v>
          </cell>
        </row>
      </sheetData>
      <sheetData sheetId="1039">
        <row r="3">
          <cell r="F3">
            <v>0</v>
          </cell>
        </row>
      </sheetData>
      <sheetData sheetId="1040">
        <row r="3">
          <cell r="F3">
            <v>0</v>
          </cell>
        </row>
      </sheetData>
      <sheetData sheetId="1041">
        <row r="3">
          <cell r="F3">
            <v>0</v>
          </cell>
        </row>
      </sheetData>
      <sheetData sheetId="1042">
        <row r="4">
          <cell r="C4">
            <v>36130</v>
          </cell>
        </row>
      </sheetData>
      <sheetData sheetId="1043">
        <row r="4">
          <cell r="C4">
            <v>36130</v>
          </cell>
        </row>
      </sheetData>
      <sheetData sheetId="1044">
        <row r="3">
          <cell r="F3">
            <v>0</v>
          </cell>
        </row>
      </sheetData>
      <sheetData sheetId="1045">
        <row r="4">
          <cell r="C4">
            <v>36130</v>
          </cell>
        </row>
      </sheetData>
      <sheetData sheetId="1046">
        <row r="3">
          <cell r="F3">
            <v>0</v>
          </cell>
        </row>
      </sheetData>
      <sheetData sheetId="1047">
        <row r="4">
          <cell r="C4">
            <v>36130</v>
          </cell>
        </row>
      </sheetData>
      <sheetData sheetId="1048">
        <row r="4">
          <cell r="C4">
            <v>36130</v>
          </cell>
        </row>
      </sheetData>
      <sheetData sheetId="1049">
        <row r="4">
          <cell r="C4">
            <v>36130</v>
          </cell>
        </row>
      </sheetData>
      <sheetData sheetId="1050">
        <row r="3">
          <cell r="F3">
            <v>0</v>
          </cell>
        </row>
      </sheetData>
      <sheetData sheetId="1051">
        <row r="4">
          <cell r="C4">
            <v>36130</v>
          </cell>
        </row>
      </sheetData>
      <sheetData sheetId="1052">
        <row r="4">
          <cell r="C4">
            <v>36130</v>
          </cell>
        </row>
      </sheetData>
      <sheetData sheetId="1053">
        <row r="4">
          <cell r="C4">
            <v>36130</v>
          </cell>
        </row>
      </sheetData>
      <sheetData sheetId="1054">
        <row r="4">
          <cell r="C4">
            <v>36130</v>
          </cell>
        </row>
      </sheetData>
      <sheetData sheetId="1055">
        <row r="4">
          <cell r="C4">
            <v>36130</v>
          </cell>
        </row>
      </sheetData>
      <sheetData sheetId="1056">
        <row r="4">
          <cell r="C4">
            <v>36130</v>
          </cell>
        </row>
      </sheetData>
      <sheetData sheetId="1057">
        <row r="4">
          <cell r="C4">
            <v>36130</v>
          </cell>
        </row>
      </sheetData>
      <sheetData sheetId="1058">
        <row r="4">
          <cell r="C4">
            <v>36130</v>
          </cell>
        </row>
      </sheetData>
      <sheetData sheetId="1059">
        <row r="4">
          <cell r="C4">
            <v>36130</v>
          </cell>
        </row>
      </sheetData>
      <sheetData sheetId="1060">
        <row r="4">
          <cell r="C4">
            <v>36130</v>
          </cell>
        </row>
      </sheetData>
      <sheetData sheetId="1061">
        <row r="4">
          <cell r="C4">
            <v>36130</v>
          </cell>
        </row>
      </sheetData>
      <sheetData sheetId="1062">
        <row r="4">
          <cell r="C4">
            <v>36130</v>
          </cell>
        </row>
      </sheetData>
      <sheetData sheetId="1063">
        <row r="4">
          <cell r="C4">
            <v>36130</v>
          </cell>
        </row>
      </sheetData>
      <sheetData sheetId="1064">
        <row r="4">
          <cell r="C4">
            <v>36130</v>
          </cell>
        </row>
      </sheetData>
      <sheetData sheetId="1065">
        <row r="4">
          <cell r="C4">
            <v>36130</v>
          </cell>
        </row>
      </sheetData>
      <sheetData sheetId="1066">
        <row r="4">
          <cell r="C4">
            <v>36130</v>
          </cell>
        </row>
      </sheetData>
      <sheetData sheetId="1067">
        <row r="4">
          <cell r="C4">
            <v>36130</v>
          </cell>
        </row>
      </sheetData>
      <sheetData sheetId="1068">
        <row r="4">
          <cell r="C4">
            <v>36130</v>
          </cell>
        </row>
      </sheetData>
      <sheetData sheetId="1069">
        <row r="4">
          <cell r="C4">
            <v>36130</v>
          </cell>
        </row>
      </sheetData>
      <sheetData sheetId="1070">
        <row r="4">
          <cell r="C4">
            <v>36130</v>
          </cell>
        </row>
      </sheetData>
      <sheetData sheetId="1071">
        <row r="4">
          <cell r="C4">
            <v>36130</v>
          </cell>
        </row>
      </sheetData>
      <sheetData sheetId="1072">
        <row r="4">
          <cell r="C4">
            <v>36130</v>
          </cell>
        </row>
      </sheetData>
      <sheetData sheetId="1073">
        <row r="4">
          <cell r="C4">
            <v>36130</v>
          </cell>
        </row>
      </sheetData>
      <sheetData sheetId="1074">
        <row r="4">
          <cell r="C4">
            <v>36130</v>
          </cell>
        </row>
      </sheetData>
      <sheetData sheetId="1075">
        <row r="4">
          <cell r="C4">
            <v>36130</v>
          </cell>
        </row>
      </sheetData>
      <sheetData sheetId="1076">
        <row r="4">
          <cell r="C4">
            <v>36130</v>
          </cell>
        </row>
      </sheetData>
      <sheetData sheetId="1077">
        <row r="4">
          <cell r="C4">
            <v>36130</v>
          </cell>
        </row>
      </sheetData>
      <sheetData sheetId="1078">
        <row r="4">
          <cell r="C4">
            <v>36130</v>
          </cell>
        </row>
      </sheetData>
      <sheetData sheetId="1079">
        <row r="4">
          <cell r="C4">
            <v>36130</v>
          </cell>
        </row>
      </sheetData>
      <sheetData sheetId="1080">
        <row r="4">
          <cell r="C4">
            <v>36130</v>
          </cell>
        </row>
      </sheetData>
      <sheetData sheetId="1081">
        <row r="4">
          <cell r="C4">
            <v>36130</v>
          </cell>
        </row>
      </sheetData>
      <sheetData sheetId="1082">
        <row r="4">
          <cell r="C4">
            <v>36130</v>
          </cell>
        </row>
      </sheetData>
      <sheetData sheetId="1083">
        <row r="4">
          <cell r="C4">
            <v>36130</v>
          </cell>
        </row>
      </sheetData>
      <sheetData sheetId="1084">
        <row r="4">
          <cell r="C4">
            <v>36130</v>
          </cell>
        </row>
      </sheetData>
      <sheetData sheetId="1085">
        <row r="4">
          <cell r="C4">
            <v>36130</v>
          </cell>
        </row>
      </sheetData>
      <sheetData sheetId="1086">
        <row r="4">
          <cell r="C4">
            <v>36130</v>
          </cell>
        </row>
      </sheetData>
      <sheetData sheetId="1087">
        <row r="4">
          <cell r="C4">
            <v>36130</v>
          </cell>
        </row>
      </sheetData>
      <sheetData sheetId="1088">
        <row r="4">
          <cell r="C4">
            <v>36130</v>
          </cell>
        </row>
      </sheetData>
      <sheetData sheetId="1089">
        <row r="4">
          <cell r="C4">
            <v>36130</v>
          </cell>
        </row>
      </sheetData>
      <sheetData sheetId="1090">
        <row r="4">
          <cell r="C4">
            <v>36130</v>
          </cell>
        </row>
      </sheetData>
      <sheetData sheetId="1091">
        <row r="4">
          <cell r="C4">
            <v>36130</v>
          </cell>
        </row>
      </sheetData>
      <sheetData sheetId="1092">
        <row r="4">
          <cell r="C4">
            <v>36130</v>
          </cell>
        </row>
      </sheetData>
      <sheetData sheetId="1093">
        <row r="4">
          <cell r="C4">
            <v>36130</v>
          </cell>
        </row>
      </sheetData>
      <sheetData sheetId="1094">
        <row r="4">
          <cell r="C4">
            <v>36130</v>
          </cell>
        </row>
      </sheetData>
      <sheetData sheetId="1095">
        <row r="4">
          <cell r="C4">
            <v>36130</v>
          </cell>
        </row>
      </sheetData>
      <sheetData sheetId="1096">
        <row r="4">
          <cell r="C4">
            <v>36130</v>
          </cell>
        </row>
      </sheetData>
      <sheetData sheetId="1097">
        <row r="4">
          <cell r="C4">
            <v>36130</v>
          </cell>
        </row>
      </sheetData>
      <sheetData sheetId="1098">
        <row r="4">
          <cell r="C4">
            <v>36130</v>
          </cell>
        </row>
      </sheetData>
      <sheetData sheetId="1099">
        <row r="4">
          <cell r="C4">
            <v>36130</v>
          </cell>
        </row>
      </sheetData>
      <sheetData sheetId="1100">
        <row r="4">
          <cell r="C4">
            <v>36130</v>
          </cell>
        </row>
      </sheetData>
      <sheetData sheetId="1101">
        <row r="4">
          <cell r="C4">
            <v>36130</v>
          </cell>
        </row>
      </sheetData>
      <sheetData sheetId="1102">
        <row r="4">
          <cell r="C4">
            <v>36130</v>
          </cell>
        </row>
      </sheetData>
      <sheetData sheetId="1103">
        <row r="4">
          <cell r="C4">
            <v>36130</v>
          </cell>
        </row>
      </sheetData>
      <sheetData sheetId="1104">
        <row r="4">
          <cell r="C4">
            <v>36130</v>
          </cell>
        </row>
      </sheetData>
      <sheetData sheetId="1105">
        <row r="4">
          <cell r="C4">
            <v>36130</v>
          </cell>
        </row>
      </sheetData>
      <sheetData sheetId="1106">
        <row r="4">
          <cell r="C4">
            <v>36130</v>
          </cell>
        </row>
      </sheetData>
      <sheetData sheetId="1107">
        <row r="4">
          <cell r="C4">
            <v>36130</v>
          </cell>
        </row>
      </sheetData>
      <sheetData sheetId="1108">
        <row r="4">
          <cell r="C4">
            <v>36130</v>
          </cell>
        </row>
      </sheetData>
      <sheetData sheetId="1109">
        <row r="4">
          <cell r="C4">
            <v>36130</v>
          </cell>
        </row>
      </sheetData>
      <sheetData sheetId="1110">
        <row r="4">
          <cell r="C4">
            <v>36130</v>
          </cell>
        </row>
      </sheetData>
      <sheetData sheetId="1111">
        <row r="4">
          <cell r="C4">
            <v>36130</v>
          </cell>
        </row>
      </sheetData>
      <sheetData sheetId="1112">
        <row r="4">
          <cell r="C4">
            <v>36130</v>
          </cell>
        </row>
      </sheetData>
      <sheetData sheetId="1113">
        <row r="4">
          <cell r="C4">
            <v>36130</v>
          </cell>
        </row>
      </sheetData>
      <sheetData sheetId="1114">
        <row r="4">
          <cell r="C4">
            <v>36130</v>
          </cell>
        </row>
      </sheetData>
      <sheetData sheetId="1115">
        <row r="4">
          <cell r="C4">
            <v>36130</v>
          </cell>
        </row>
      </sheetData>
      <sheetData sheetId="1116">
        <row r="4">
          <cell r="C4">
            <v>36130</v>
          </cell>
        </row>
      </sheetData>
      <sheetData sheetId="1117">
        <row r="4">
          <cell r="C4">
            <v>36130</v>
          </cell>
        </row>
      </sheetData>
      <sheetData sheetId="1118">
        <row r="4">
          <cell r="C4">
            <v>36130</v>
          </cell>
        </row>
      </sheetData>
      <sheetData sheetId="1119">
        <row r="4">
          <cell r="C4">
            <v>36130</v>
          </cell>
        </row>
      </sheetData>
      <sheetData sheetId="1120">
        <row r="4">
          <cell r="C4">
            <v>36130</v>
          </cell>
        </row>
      </sheetData>
      <sheetData sheetId="1121">
        <row r="4">
          <cell r="C4">
            <v>36130</v>
          </cell>
        </row>
      </sheetData>
      <sheetData sheetId="1122">
        <row r="4">
          <cell r="C4">
            <v>36130</v>
          </cell>
        </row>
      </sheetData>
      <sheetData sheetId="1123">
        <row r="4">
          <cell r="C4">
            <v>36130</v>
          </cell>
        </row>
      </sheetData>
      <sheetData sheetId="1124">
        <row r="4">
          <cell r="C4">
            <v>36130</v>
          </cell>
        </row>
      </sheetData>
      <sheetData sheetId="1125">
        <row r="4">
          <cell r="C4">
            <v>36130</v>
          </cell>
        </row>
      </sheetData>
      <sheetData sheetId="1126">
        <row r="4">
          <cell r="C4">
            <v>36130</v>
          </cell>
        </row>
      </sheetData>
      <sheetData sheetId="1127">
        <row r="4">
          <cell r="C4">
            <v>36130</v>
          </cell>
        </row>
      </sheetData>
      <sheetData sheetId="1128">
        <row r="4">
          <cell r="C4">
            <v>36130</v>
          </cell>
        </row>
      </sheetData>
      <sheetData sheetId="1129">
        <row r="4">
          <cell r="C4">
            <v>36130</v>
          </cell>
        </row>
      </sheetData>
      <sheetData sheetId="1130">
        <row r="4">
          <cell r="C4">
            <v>36130</v>
          </cell>
        </row>
      </sheetData>
      <sheetData sheetId="1131">
        <row r="4">
          <cell r="C4">
            <v>36130</v>
          </cell>
        </row>
      </sheetData>
      <sheetData sheetId="1132">
        <row r="4">
          <cell r="C4">
            <v>36130</v>
          </cell>
        </row>
      </sheetData>
      <sheetData sheetId="1133">
        <row r="4">
          <cell r="C4">
            <v>36130</v>
          </cell>
        </row>
      </sheetData>
      <sheetData sheetId="1134">
        <row r="4">
          <cell r="C4">
            <v>36130</v>
          </cell>
        </row>
      </sheetData>
      <sheetData sheetId="1135">
        <row r="4">
          <cell r="C4">
            <v>36130</v>
          </cell>
        </row>
      </sheetData>
      <sheetData sheetId="1136">
        <row r="4">
          <cell r="C4">
            <v>36130</v>
          </cell>
        </row>
      </sheetData>
      <sheetData sheetId="1137">
        <row r="4">
          <cell r="C4">
            <v>36130</v>
          </cell>
        </row>
      </sheetData>
      <sheetData sheetId="1138">
        <row r="4">
          <cell r="C4">
            <v>36130</v>
          </cell>
        </row>
      </sheetData>
      <sheetData sheetId="1139">
        <row r="4">
          <cell r="C4">
            <v>36130</v>
          </cell>
        </row>
      </sheetData>
      <sheetData sheetId="1140">
        <row r="4">
          <cell r="C4">
            <v>36130</v>
          </cell>
        </row>
      </sheetData>
      <sheetData sheetId="1141">
        <row r="4">
          <cell r="C4">
            <v>36130</v>
          </cell>
        </row>
      </sheetData>
      <sheetData sheetId="1142">
        <row r="4">
          <cell r="C4">
            <v>36130</v>
          </cell>
        </row>
      </sheetData>
      <sheetData sheetId="1143">
        <row r="4">
          <cell r="C4">
            <v>36130</v>
          </cell>
        </row>
      </sheetData>
      <sheetData sheetId="1144">
        <row r="4">
          <cell r="C4">
            <v>36130</v>
          </cell>
        </row>
      </sheetData>
      <sheetData sheetId="1145">
        <row r="4">
          <cell r="C4">
            <v>36130</v>
          </cell>
        </row>
      </sheetData>
      <sheetData sheetId="1146">
        <row r="4">
          <cell r="C4">
            <v>36130</v>
          </cell>
        </row>
      </sheetData>
      <sheetData sheetId="1147">
        <row r="4">
          <cell r="C4">
            <v>36130</v>
          </cell>
        </row>
      </sheetData>
      <sheetData sheetId="1148">
        <row r="4">
          <cell r="C4">
            <v>36130</v>
          </cell>
        </row>
      </sheetData>
      <sheetData sheetId="1149">
        <row r="4">
          <cell r="C4">
            <v>36130</v>
          </cell>
        </row>
      </sheetData>
      <sheetData sheetId="1150">
        <row r="4">
          <cell r="C4">
            <v>36130</v>
          </cell>
        </row>
      </sheetData>
      <sheetData sheetId="1151">
        <row r="4">
          <cell r="C4">
            <v>36130</v>
          </cell>
        </row>
      </sheetData>
      <sheetData sheetId="1152">
        <row r="4">
          <cell r="C4">
            <v>36130</v>
          </cell>
        </row>
      </sheetData>
      <sheetData sheetId="1153">
        <row r="4">
          <cell r="C4">
            <v>36130</v>
          </cell>
        </row>
      </sheetData>
      <sheetData sheetId="1154">
        <row r="4">
          <cell r="C4">
            <v>36130</v>
          </cell>
        </row>
      </sheetData>
      <sheetData sheetId="1155">
        <row r="4">
          <cell r="C4">
            <v>36130</v>
          </cell>
        </row>
      </sheetData>
      <sheetData sheetId="1156">
        <row r="4">
          <cell r="C4">
            <v>36130</v>
          </cell>
        </row>
      </sheetData>
      <sheetData sheetId="1157">
        <row r="4">
          <cell r="C4">
            <v>36130</v>
          </cell>
        </row>
      </sheetData>
      <sheetData sheetId="1158">
        <row r="4">
          <cell r="C4">
            <v>36130</v>
          </cell>
        </row>
      </sheetData>
      <sheetData sheetId="1159">
        <row r="4">
          <cell r="C4">
            <v>36130</v>
          </cell>
        </row>
      </sheetData>
      <sheetData sheetId="1160">
        <row r="4">
          <cell r="C4">
            <v>36130</v>
          </cell>
        </row>
      </sheetData>
      <sheetData sheetId="1161">
        <row r="4">
          <cell r="C4">
            <v>36130</v>
          </cell>
        </row>
      </sheetData>
      <sheetData sheetId="1162">
        <row r="4">
          <cell r="C4">
            <v>36130</v>
          </cell>
        </row>
      </sheetData>
      <sheetData sheetId="1163">
        <row r="4">
          <cell r="C4">
            <v>36130</v>
          </cell>
        </row>
      </sheetData>
      <sheetData sheetId="1164">
        <row r="4">
          <cell r="C4">
            <v>36130</v>
          </cell>
        </row>
      </sheetData>
      <sheetData sheetId="1165">
        <row r="4">
          <cell r="C4">
            <v>36130</v>
          </cell>
        </row>
      </sheetData>
      <sheetData sheetId="1166">
        <row r="4">
          <cell r="C4">
            <v>36130</v>
          </cell>
        </row>
      </sheetData>
      <sheetData sheetId="1167">
        <row r="4">
          <cell r="C4">
            <v>36130</v>
          </cell>
        </row>
      </sheetData>
      <sheetData sheetId="1168">
        <row r="4">
          <cell r="C4">
            <v>36130</v>
          </cell>
        </row>
      </sheetData>
      <sheetData sheetId="1169">
        <row r="4">
          <cell r="C4">
            <v>36130</v>
          </cell>
        </row>
      </sheetData>
      <sheetData sheetId="1170">
        <row r="4">
          <cell r="C4">
            <v>36130</v>
          </cell>
        </row>
      </sheetData>
      <sheetData sheetId="1171">
        <row r="4">
          <cell r="C4">
            <v>36130</v>
          </cell>
        </row>
      </sheetData>
      <sheetData sheetId="1172">
        <row r="4">
          <cell r="C4">
            <v>36130</v>
          </cell>
        </row>
      </sheetData>
      <sheetData sheetId="1173">
        <row r="4">
          <cell r="C4">
            <v>36130</v>
          </cell>
        </row>
      </sheetData>
      <sheetData sheetId="1174">
        <row r="4">
          <cell r="C4">
            <v>36130</v>
          </cell>
        </row>
      </sheetData>
      <sheetData sheetId="1175">
        <row r="4">
          <cell r="C4">
            <v>36130</v>
          </cell>
        </row>
      </sheetData>
      <sheetData sheetId="1176">
        <row r="4">
          <cell r="C4">
            <v>36130</v>
          </cell>
        </row>
      </sheetData>
      <sheetData sheetId="1177">
        <row r="4">
          <cell r="C4">
            <v>36130</v>
          </cell>
        </row>
      </sheetData>
      <sheetData sheetId="1178">
        <row r="4">
          <cell r="C4">
            <v>36130</v>
          </cell>
        </row>
      </sheetData>
      <sheetData sheetId="1179">
        <row r="4">
          <cell r="C4">
            <v>36130</v>
          </cell>
        </row>
      </sheetData>
      <sheetData sheetId="1180">
        <row r="4">
          <cell r="C4">
            <v>36130</v>
          </cell>
        </row>
      </sheetData>
      <sheetData sheetId="1181">
        <row r="4">
          <cell r="C4">
            <v>36130</v>
          </cell>
        </row>
      </sheetData>
      <sheetData sheetId="1182">
        <row r="4">
          <cell r="C4">
            <v>36130</v>
          </cell>
        </row>
      </sheetData>
      <sheetData sheetId="1183">
        <row r="4">
          <cell r="C4">
            <v>36130</v>
          </cell>
        </row>
      </sheetData>
      <sheetData sheetId="1184">
        <row r="4">
          <cell r="C4">
            <v>36130</v>
          </cell>
        </row>
      </sheetData>
      <sheetData sheetId="1185">
        <row r="4">
          <cell r="C4">
            <v>36130</v>
          </cell>
        </row>
      </sheetData>
      <sheetData sheetId="1186">
        <row r="4">
          <cell r="C4">
            <v>36130</v>
          </cell>
        </row>
      </sheetData>
      <sheetData sheetId="1187">
        <row r="4">
          <cell r="C4">
            <v>36130</v>
          </cell>
        </row>
      </sheetData>
      <sheetData sheetId="1188">
        <row r="4">
          <cell r="C4">
            <v>36130</v>
          </cell>
        </row>
      </sheetData>
      <sheetData sheetId="1189">
        <row r="4">
          <cell r="C4">
            <v>36130</v>
          </cell>
        </row>
      </sheetData>
      <sheetData sheetId="1190">
        <row r="4">
          <cell r="C4">
            <v>36130</v>
          </cell>
        </row>
      </sheetData>
      <sheetData sheetId="1191">
        <row r="4">
          <cell r="C4">
            <v>36130</v>
          </cell>
        </row>
      </sheetData>
      <sheetData sheetId="1192">
        <row r="4">
          <cell r="C4">
            <v>36130</v>
          </cell>
        </row>
      </sheetData>
      <sheetData sheetId="1193">
        <row r="4">
          <cell r="C4">
            <v>36130</v>
          </cell>
        </row>
      </sheetData>
      <sheetData sheetId="1194">
        <row r="4">
          <cell r="C4">
            <v>36130</v>
          </cell>
        </row>
      </sheetData>
      <sheetData sheetId="1195">
        <row r="4">
          <cell r="C4">
            <v>36130</v>
          </cell>
        </row>
      </sheetData>
      <sheetData sheetId="1196">
        <row r="4">
          <cell r="C4">
            <v>36130</v>
          </cell>
        </row>
      </sheetData>
      <sheetData sheetId="1197">
        <row r="4">
          <cell r="C4">
            <v>36130</v>
          </cell>
        </row>
      </sheetData>
      <sheetData sheetId="1198">
        <row r="4">
          <cell r="C4">
            <v>36130</v>
          </cell>
        </row>
      </sheetData>
      <sheetData sheetId="1199">
        <row r="4">
          <cell r="C4">
            <v>36130</v>
          </cell>
        </row>
      </sheetData>
      <sheetData sheetId="1200">
        <row r="4">
          <cell r="C4">
            <v>36130</v>
          </cell>
        </row>
      </sheetData>
      <sheetData sheetId="1201">
        <row r="4">
          <cell r="C4">
            <v>36130</v>
          </cell>
        </row>
      </sheetData>
      <sheetData sheetId="1202">
        <row r="4">
          <cell r="C4">
            <v>36130</v>
          </cell>
        </row>
      </sheetData>
      <sheetData sheetId="1203">
        <row r="3">
          <cell r="F3">
            <v>0</v>
          </cell>
        </row>
      </sheetData>
      <sheetData sheetId="1204">
        <row r="3">
          <cell r="F3">
            <v>0</v>
          </cell>
        </row>
      </sheetData>
      <sheetData sheetId="1205">
        <row r="3">
          <cell r="F3">
            <v>0</v>
          </cell>
        </row>
      </sheetData>
      <sheetData sheetId="1206">
        <row r="4">
          <cell r="C4">
            <v>36130</v>
          </cell>
        </row>
      </sheetData>
      <sheetData sheetId="1207">
        <row r="4">
          <cell r="C4">
            <v>36130</v>
          </cell>
        </row>
      </sheetData>
      <sheetData sheetId="1208">
        <row r="3">
          <cell r="F3">
            <v>0</v>
          </cell>
        </row>
      </sheetData>
      <sheetData sheetId="1209">
        <row r="3">
          <cell r="F3">
            <v>0</v>
          </cell>
        </row>
      </sheetData>
      <sheetData sheetId="1210">
        <row r="3">
          <cell r="F3">
            <v>0</v>
          </cell>
        </row>
      </sheetData>
      <sheetData sheetId="1211">
        <row r="3">
          <cell r="F3">
            <v>0</v>
          </cell>
        </row>
      </sheetData>
      <sheetData sheetId="1212">
        <row r="3">
          <cell r="F3">
            <v>0</v>
          </cell>
        </row>
      </sheetData>
      <sheetData sheetId="1213">
        <row r="3">
          <cell r="F3">
            <v>0</v>
          </cell>
        </row>
      </sheetData>
      <sheetData sheetId="1214">
        <row r="3">
          <cell r="F3">
            <v>0</v>
          </cell>
        </row>
      </sheetData>
      <sheetData sheetId="1215">
        <row r="3">
          <cell r="F3">
            <v>0</v>
          </cell>
        </row>
      </sheetData>
      <sheetData sheetId="1216">
        <row r="3">
          <cell r="F3">
            <v>0</v>
          </cell>
        </row>
      </sheetData>
      <sheetData sheetId="1217">
        <row r="3">
          <cell r="F3">
            <v>0</v>
          </cell>
        </row>
      </sheetData>
      <sheetData sheetId="1218">
        <row r="3">
          <cell r="F3">
            <v>0</v>
          </cell>
        </row>
      </sheetData>
      <sheetData sheetId="1219">
        <row r="3">
          <cell r="F3">
            <v>0</v>
          </cell>
        </row>
      </sheetData>
      <sheetData sheetId="1220">
        <row r="3">
          <cell r="F3">
            <v>0</v>
          </cell>
        </row>
      </sheetData>
      <sheetData sheetId="1221">
        <row r="3">
          <cell r="F3">
            <v>0</v>
          </cell>
        </row>
      </sheetData>
      <sheetData sheetId="1222">
        <row r="3">
          <cell r="F3">
            <v>0</v>
          </cell>
        </row>
      </sheetData>
      <sheetData sheetId="1223">
        <row r="3">
          <cell r="F3">
            <v>0</v>
          </cell>
        </row>
      </sheetData>
      <sheetData sheetId="1224">
        <row r="3">
          <cell r="F3">
            <v>0</v>
          </cell>
        </row>
      </sheetData>
      <sheetData sheetId="1225">
        <row r="3">
          <cell r="F3">
            <v>0</v>
          </cell>
        </row>
      </sheetData>
      <sheetData sheetId="1226">
        <row r="3">
          <cell r="F3">
            <v>0</v>
          </cell>
        </row>
      </sheetData>
      <sheetData sheetId="1227">
        <row r="3">
          <cell r="F3">
            <v>0</v>
          </cell>
        </row>
      </sheetData>
      <sheetData sheetId="1228">
        <row r="3">
          <cell r="F3">
            <v>0</v>
          </cell>
        </row>
      </sheetData>
      <sheetData sheetId="1229">
        <row r="3">
          <cell r="F3">
            <v>0</v>
          </cell>
        </row>
      </sheetData>
      <sheetData sheetId="1230">
        <row r="3">
          <cell r="F3">
            <v>0</v>
          </cell>
        </row>
      </sheetData>
      <sheetData sheetId="1231">
        <row r="3">
          <cell r="F3">
            <v>0</v>
          </cell>
        </row>
      </sheetData>
      <sheetData sheetId="1232">
        <row r="3">
          <cell r="F3">
            <v>0</v>
          </cell>
        </row>
      </sheetData>
      <sheetData sheetId="1233">
        <row r="3">
          <cell r="F3">
            <v>0</v>
          </cell>
        </row>
      </sheetData>
      <sheetData sheetId="1234">
        <row r="3">
          <cell r="F3">
            <v>0</v>
          </cell>
        </row>
      </sheetData>
      <sheetData sheetId="1235">
        <row r="3">
          <cell r="F3">
            <v>0</v>
          </cell>
        </row>
      </sheetData>
      <sheetData sheetId="1236">
        <row r="3">
          <cell r="F3">
            <v>0</v>
          </cell>
        </row>
      </sheetData>
      <sheetData sheetId="1237">
        <row r="3">
          <cell r="F3">
            <v>0</v>
          </cell>
        </row>
      </sheetData>
      <sheetData sheetId="1238">
        <row r="3">
          <cell r="F3">
            <v>0</v>
          </cell>
        </row>
      </sheetData>
      <sheetData sheetId="1239">
        <row r="3">
          <cell r="F3">
            <v>0</v>
          </cell>
        </row>
      </sheetData>
      <sheetData sheetId="1240">
        <row r="3">
          <cell r="F3">
            <v>0</v>
          </cell>
        </row>
      </sheetData>
      <sheetData sheetId="1241" refreshError="1"/>
      <sheetData sheetId="1242" refreshError="1"/>
      <sheetData sheetId="1243" refreshError="1"/>
      <sheetData sheetId="1244" refreshError="1"/>
      <sheetData sheetId="1245" refreshError="1"/>
      <sheetData sheetId="1246">
        <row r="3">
          <cell r="F3">
            <v>0</v>
          </cell>
        </row>
      </sheetData>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ow r="3">
          <cell r="F3">
            <v>36130</v>
          </cell>
        </row>
      </sheetData>
      <sheetData sheetId="1264"/>
      <sheetData sheetId="1265"/>
      <sheetData sheetId="1266"/>
      <sheetData sheetId="1267"/>
      <sheetData sheetId="1268"/>
      <sheetData sheetId="1269"/>
      <sheetData sheetId="1270"/>
      <sheetData sheetId="1271"/>
      <sheetData sheetId="1272"/>
      <sheetData sheetId="1273"/>
      <sheetData sheetId="1274" refreshError="1"/>
      <sheetData sheetId="1275" refreshError="1"/>
      <sheetData sheetId="1276" refreshError="1"/>
      <sheetData sheetId="1277">
        <row r="3">
          <cell r="F3">
            <v>36130</v>
          </cell>
        </row>
      </sheetData>
      <sheetData sheetId="1278">
        <row r="3">
          <cell r="F3">
            <v>0</v>
          </cell>
        </row>
      </sheetData>
      <sheetData sheetId="1279">
        <row r="3">
          <cell r="F3">
            <v>0</v>
          </cell>
        </row>
      </sheetData>
      <sheetData sheetId="1280">
        <row r="3">
          <cell r="F3">
            <v>0</v>
          </cell>
        </row>
      </sheetData>
      <sheetData sheetId="1281">
        <row r="3">
          <cell r="F3">
            <v>0</v>
          </cell>
        </row>
      </sheetData>
      <sheetData sheetId="1282">
        <row r="3">
          <cell r="F3">
            <v>0</v>
          </cell>
        </row>
      </sheetData>
      <sheetData sheetId="1283">
        <row r="3">
          <cell r="F3">
            <v>0</v>
          </cell>
        </row>
      </sheetData>
      <sheetData sheetId="1284">
        <row r="3">
          <cell r="F3">
            <v>0</v>
          </cell>
        </row>
      </sheetData>
      <sheetData sheetId="1285">
        <row r="3">
          <cell r="F3">
            <v>0</v>
          </cell>
        </row>
      </sheetData>
      <sheetData sheetId="1286">
        <row r="3">
          <cell r="F3">
            <v>0</v>
          </cell>
        </row>
      </sheetData>
      <sheetData sheetId="1287">
        <row r="3">
          <cell r="F3">
            <v>0</v>
          </cell>
        </row>
      </sheetData>
      <sheetData sheetId="1288">
        <row r="3">
          <cell r="F3">
            <v>0</v>
          </cell>
        </row>
      </sheetData>
      <sheetData sheetId="1289">
        <row r="3">
          <cell r="F3">
            <v>0</v>
          </cell>
        </row>
      </sheetData>
      <sheetData sheetId="1290">
        <row r="3">
          <cell r="F3">
            <v>0</v>
          </cell>
        </row>
      </sheetData>
      <sheetData sheetId="1291">
        <row r="3">
          <cell r="F3">
            <v>0</v>
          </cell>
        </row>
      </sheetData>
      <sheetData sheetId="1292">
        <row r="3">
          <cell r="F3">
            <v>0</v>
          </cell>
        </row>
      </sheetData>
      <sheetData sheetId="1293">
        <row r="3">
          <cell r="F3">
            <v>0</v>
          </cell>
        </row>
      </sheetData>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ow r="3">
          <cell r="F3">
            <v>0</v>
          </cell>
        </row>
      </sheetData>
      <sheetData sheetId="1315">
        <row r="3">
          <cell r="F3">
            <v>0</v>
          </cell>
        </row>
      </sheetData>
      <sheetData sheetId="1316">
        <row r="3">
          <cell r="F3">
            <v>0</v>
          </cell>
        </row>
      </sheetData>
      <sheetData sheetId="1317">
        <row r="3">
          <cell r="F3">
            <v>0</v>
          </cell>
        </row>
      </sheetData>
      <sheetData sheetId="1318">
        <row r="3">
          <cell r="F3">
            <v>0</v>
          </cell>
        </row>
      </sheetData>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ow r="3">
          <cell r="F3">
            <v>36130</v>
          </cell>
        </row>
      </sheetData>
      <sheetData sheetId="1355">
        <row r="3">
          <cell r="F3">
            <v>36130</v>
          </cell>
        </row>
      </sheetData>
      <sheetData sheetId="1356">
        <row r="3">
          <cell r="F3">
            <v>36130</v>
          </cell>
        </row>
      </sheetData>
      <sheetData sheetId="1357">
        <row r="3">
          <cell r="F3">
            <v>36130</v>
          </cell>
        </row>
      </sheetData>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ow r="3">
          <cell r="F3">
            <v>36130</v>
          </cell>
        </row>
      </sheetData>
      <sheetData sheetId="1369" refreshError="1"/>
      <sheetData sheetId="1370" refreshError="1"/>
      <sheetData sheetId="1371">
        <row r="3">
          <cell r="F3">
            <v>0</v>
          </cell>
        </row>
      </sheetData>
      <sheetData sheetId="1372" refreshError="1"/>
      <sheetData sheetId="1373">
        <row r="3">
          <cell r="F3">
            <v>36130</v>
          </cell>
        </row>
      </sheetData>
      <sheetData sheetId="1374">
        <row r="3">
          <cell r="F3">
            <v>36130</v>
          </cell>
        </row>
      </sheetData>
      <sheetData sheetId="1375">
        <row r="3">
          <cell r="F3">
            <v>0</v>
          </cell>
        </row>
      </sheetData>
      <sheetData sheetId="1376">
        <row r="3">
          <cell r="F3">
            <v>36130</v>
          </cell>
        </row>
      </sheetData>
      <sheetData sheetId="1377">
        <row r="3">
          <cell r="F3">
            <v>36130</v>
          </cell>
        </row>
      </sheetData>
      <sheetData sheetId="1378">
        <row r="3">
          <cell r="F3">
            <v>36130</v>
          </cell>
        </row>
      </sheetData>
      <sheetData sheetId="1379">
        <row r="3">
          <cell r="F3">
            <v>0</v>
          </cell>
        </row>
      </sheetData>
      <sheetData sheetId="1380">
        <row r="3">
          <cell r="F3">
            <v>0</v>
          </cell>
        </row>
      </sheetData>
      <sheetData sheetId="1381">
        <row r="3">
          <cell r="F3">
            <v>0</v>
          </cell>
        </row>
      </sheetData>
      <sheetData sheetId="1382">
        <row r="3">
          <cell r="F3">
            <v>36130</v>
          </cell>
        </row>
      </sheetData>
      <sheetData sheetId="1383">
        <row r="3">
          <cell r="F3">
            <v>36130</v>
          </cell>
        </row>
      </sheetData>
      <sheetData sheetId="1384">
        <row r="3">
          <cell r="F3">
            <v>36130</v>
          </cell>
        </row>
      </sheetData>
      <sheetData sheetId="1385">
        <row r="3">
          <cell r="F3">
            <v>36130</v>
          </cell>
        </row>
      </sheetData>
      <sheetData sheetId="1386">
        <row r="3">
          <cell r="F3">
            <v>0</v>
          </cell>
        </row>
      </sheetData>
      <sheetData sheetId="1387">
        <row r="3">
          <cell r="F3">
            <v>0</v>
          </cell>
        </row>
      </sheetData>
      <sheetData sheetId="1388">
        <row r="3">
          <cell r="F3">
            <v>36130</v>
          </cell>
        </row>
      </sheetData>
      <sheetData sheetId="1389">
        <row r="3">
          <cell r="F3">
            <v>36130</v>
          </cell>
        </row>
      </sheetData>
      <sheetData sheetId="1390">
        <row r="3">
          <cell r="F3">
            <v>36130</v>
          </cell>
        </row>
      </sheetData>
      <sheetData sheetId="1391">
        <row r="3">
          <cell r="F3">
            <v>36130</v>
          </cell>
        </row>
      </sheetData>
      <sheetData sheetId="1392">
        <row r="3">
          <cell r="F3">
            <v>0</v>
          </cell>
        </row>
      </sheetData>
      <sheetData sheetId="1393">
        <row r="3">
          <cell r="F3">
            <v>36130</v>
          </cell>
        </row>
      </sheetData>
      <sheetData sheetId="1394">
        <row r="3">
          <cell r="F3">
            <v>36130</v>
          </cell>
        </row>
      </sheetData>
      <sheetData sheetId="1395">
        <row r="3">
          <cell r="F3">
            <v>36130</v>
          </cell>
        </row>
      </sheetData>
      <sheetData sheetId="1396">
        <row r="3">
          <cell r="F3">
            <v>36130</v>
          </cell>
        </row>
      </sheetData>
      <sheetData sheetId="1397">
        <row r="3">
          <cell r="F3">
            <v>36130</v>
          </cell>
        </row>
      </sheetData>
      <sheetData sheetId="1398">
        <row r="3">
          <cell r="F3">
            <v>36130</v>
          </cell>
        </row>
      </sheetData>
      <sheetData sheetId="1399">
        <row r="3">
          <cell r="F3">
            <v>36130</v>
          </cell>
        </row>
      </sheetData>
      <sheetData sheetId="1400">
        <row r="3">
          <cell r="F3">
            <v>36130</v>
          </cell>
        </row>
      </sheetData>
      <sheetData sheetId="1401">
        <row r="3">
          <cell r="F3">
            <v>36130</v>
          </cell>
        </row>
      </sheetData>
      <sheetData sheetId="1402">
        <row r="3">
          <cell r="F3">
            <v>36130</v>
          </cell>
        </row>
      </sheetData>
      <sheetData sheetId="1403">
        <row r="3">
          <cell r="F3">
            <v>0</v>
          </cell>
        </row>
      </sheetData>
      <sheetData sheetId="1404">
        <row r="3">
          <cell r="F3">
            <v>36130</v>
          </cell>
        </row>
      </sheetData>
      <sheetData sheetId="1405">
        <row r="3">
          <cell r="F3">
            <v>36130</v>
          </cell>
        </row>
      </sheetData>
      <sheetData sheetId="1406">
        <row r="3">
          <cell r="F3">
            <v>36130</v>
          </cell>
        </row>
      </sheetData>
      <sheetData sheetId="1407">
        <row r="3">
          <cell r="F3">
            <v>36130</v>
          </cell>
        </row>
      </sheetData>
      <sheetData sheetId="1408">
        <row r="3">
          <cell r="F3">
            <v>36130</v>
          </cell>
        </row>
      </sheetData>
      <sheetData sheetId="1409">
        <row r="3">
          <cell r="F3">
            <v>0</v>
          </cell>
        </row>
      </sheetData>
      <sheetData sheetId="1410">
        <row r="3">
          <cell r="F3">
            <v>36130</v>
          </cell>
        </row>
      </sheetData>
      <sheetData sheetId="1411">
        <row r="3">
          <cell r="F3">
            <v>36130</v>
          </cell>
        </row>
      </sheetData>
      <sheetData sheetId="1412">
        <row r="3">
          <cell r="F3">
            <v>36130</v>
          </cell>
        </row>
      </sheetData>
      <sheetData sheetId="1413">
        <row r="3">
          <cell r="F3">
            <v>36130</v>
          </cell>
        </row>
      </sheetData>
      <sheetData sheetId="1414">
        <row r="3">
          <cell r="F3">
            <v>36130</v>
          </cell>
        </row>
      </sheetData>
      <sheetData sheetId="1415">
        <row r="3">
          <cell r="F3">
            <v>36130</v>
          </cell>
        </row>
      </sheetData>
      <sheetData sheetId="1416">
        <row r="3">
          <cell r="F3">
            <v>36130</v>
          </cell>
        </row>
      </sheetData>
      <sheetData sheetId="1417">
        <row r="3">
          <cell r="F3">
            <v>36130</v>
          </cell>
        </row>
      </sheetData>
      <sheetData sheetId="1418">
        <row r="3">
          <cell r="F3">
            <v>36130</v>
          </cell>
        </row>
      </sheetData>
      <sheetData sheetId="1419">
        <row r="3">
          <cell r="F3">
            <v>36130</v>
          </cell>
        </row>
      </sheetData>
      <sheetData sheetId="1420">
        <row r="3">
          <cell r="F3">
            <v>36130</v>
          </cell>
        </row>
      </sheetData>
      <sheetData sheetId="1421">
        <row r="3">
          <cell r="F3">
            <v>36130</v>
          </cell>
        </row>
      </sheetData>
      <sheetData sheetId="1422">
        <row r="3">
          <cell r="F3">
            <v>36130</v>
          </cell>
        </row>
      </sheetData>
      <sheetData sheetId="1423">
        <row r="3">
          <cell r="F3">
            <v>0</v>
          </cell>
        </row>
      </sheetData>
      <sheetData sheetId="1424">
        <row r="3">
          <cell r="F3">
            <v>36130</v>
          </cell>
        </row>
      </sheetData>
      <sheetData sheetId="1425">
        <row r="3">
          <cell r="F3">
            <v>36130</v>
          </cell>
        </row>
      </sheetData>
      <sheetData sheetId="1426">
        <row r="3">
          <cell r="F3">
            <v>36130</v>
          </cell>
        </row>
      </sheetData>
      <sheetData sheetId="1427">
        <row r="3">
          <cell r="F3">
            <v>36130</v>
          </cell>
        </row>
      </sheetData>
      <sheetData sheetId="1428">
        <row r="3">
          <cell r="F3">
            <v>0</v>
          </cell>
        </row>
      </sheetData>
      <sheetData sheetId="1429">
        <row r="3">
          <cell r="F3">
            <v>36130</v>
          </cell>
        </row>
      </sheetData>
      <sheetData sheetId="1430">
        <row r="3">
          <cell r="F3">
            <v>36130</v>
          </cell>
        </row>
      </sheetData>
      <sheetData sheetId="1431">
        <row r="3">
          <cell r="F3">
            <v>36130</v>
          </cell>
        </row>
      </sheetData>
      <sheetData sheetId="1432">
        <row r="3">
          <cell r="F3">
            <v>36130</v>
          </cell>
        </row>
      </sheetData>
      <sheetData sheetId="1433">
        <row r="3">
          <cell r="F3">
            <v>36130</v>
          </cell>
        </row>
      </sheetData>
      <sheetData sheetId="1434">
        <row r="3">
          <cell r="F3">
            <v>36130</v>
          </cell>
        </row>
      </sheetData>
      <sheetData sheetId="1435">
        <row r="3">
          <cell r="F3">
            <v>36130</v>
          </cell>
        </row>
      </sheetData>
      <sheetData sheetId="1436">
        <row r="3">
          <cell r="F3">
            <v>36130</v>
          </cell>
        </row>
      </sheetData>
      <sheetData sheetId="1437">
        <row r="3">
          <cell r="F3">
            <v>36130</v>
          </cell>
        </row>
      </sheetData>
      <sheetData sheetId="1438">
        <row r="3">
          <cell r="F3">
            <v>36130</v>
          </cell>
        </row>
      </sheetData>
      <sheetData sheetId="1439">
        <row r="3">
          <cell r="F3">
            <v>36130</v>
          </cell>
        </row>
      </sheetData>
      <sheetData sheetId="1440">
        <row r="3">
          <cell r="F3">
            <v>36130</v>
          </cell>
        </row>
      </sheetData>
      <sheetData sheetId="1441">
        <row r="3">
          <cell r="F3">
            <v>36130</v>
          </cell>
        </row>
      </sheetData>
      <sheetData sheetId="1442">
        <row r="3">
          <cell r="F3">
            <v>36130</v>
          </cell>
        </row>
      </sheetData>
      <sheetData sheetId="1443">
        <row r="3">
          <cell r="F3">
            <v>0</v>
          </cell>
        </row>
      </sheetData>
      <sheetData sheetId="1444">
        <row r="3">
          <cell r="F3">
            <v>36130</v>
          </cell>
        </row>
      </sheetData>
      <sheetData sheetId="1445">
        <row r="3">
          <cell r="F3">
            <v>36130</v>
          </cell>
        </row>
      </sheetData>
      <sheetData sheetId="1446">
        <row r="3">
          <cell r="F3">
            <v>36130</v>
          </cell>
        </row>
      </sheetData>
      <sheetData sheetId="1447">
        <row r="3">
          <cell r="F3">
            <v>36130</v>
          </cell>
        </row>
      </sheetData>
      <sheetData sheetId="1448">
        <row r="3">
          <cell r="F3">
            <v>0</v>
          </cell>
        </row>
      </sheetData>
      <sheetData sheetId="1449">
        <row r="3">
          <cell r="F3">
            <v>36130</v>
          </cell>
        </row>
      </sheetData>
      <sheetData sheetId="1450">
        <row r="3">
          <cell r="F3">
            <v>36130</v>
          </cell>
        </row>
      </sheetData>
      <sheetData sheetId="1451">
        <row r="3">
          <cell r="F3">
            <v>36130</v>
          </cell>
        </row>
      </sheetData>
      <sheetData sheetId="1452">
        <row r="3">
          <cell r="F3">
            <v>36130</v>
          </cell>
        </row>
      </sheetData>
      <sheetData sheetId="1453">
        <row r="3">
          <cell r="F3">
            <v>0</v>
          </cell>
        </row>
      </sheetData>
      <sheetData sheetId="1454">
        <row r="3">
          <cell r="F3">
            <v>36130</v>
          </cell>
        </row>
      </sheetData>
      <sheetData sheetId="1455">
        <row r="3">
          <cell r="F3">
            <v>36130</v>
          </cell>
        </row>
      </sheetData>
      <sheetData sheetId="1456">
        <row r="3">
          <cell r="F3">
            <v>36130</v>
          </cell>
        </row>
      </sheetData>
      <sheetData sheetId="1457">
        <row r="3">
          <cell r="F3">
            <v>36130</v>
          </cell>
        </row>
      </sheetData>
      <sheetData sheetId="1458">
        <row r="3">
          <cell r="F3">
            <v>36130</v>
          </cell>
        </row>
      </sheetData>
      <sheetData sheetId="1459">
        <row r="3">
          <cell r="F3">
            <v>36130</v>
          </cell>
        </row>
      </sheetData>
      <sheetData sheetId="1460">
        <row r="3">
          <cell r="F3">
            <v>36130</v>
          </cell>
        </row>
      </sheetData>
      <sheetData sheetId="1461">
        <row r="3">
          <cell r="F3">
            <v>36130</v>
          </cell>
        </row>
      </sheetData>
      <sheetData sheetId="1462">
        <row r="3">
          <cell r="F3">
            <v>0</v>
          </cell>
        </row>
      </sheetData>
      <sheetData sheetId="1463">
        <row r="3">
          <cell r="F3">
            <v>36130</v>
          </cell>
        </row>
      </sheetData>
      <sheetData sheetId="1464">
        <row r="3">
          <cell r="F3">
            <v>36130</v>
          </cell>
        </row>
      </sheetData>
      <sheetData sheetId="1465">
        <row r="3">
          <cell r="F3">
            <v>36130</v>
          </cell>
        </row>
      </sheetData>
      <sheetData sheetId="1466">
        <row r="3">
          <cell r="F3">
            <v>36130</v>
          </cell>
        </row>
      </sheetData>
      <sheetData sheetId="1467">
        <row r="3">
          <cell r="F3">
            <v>36130</v>
          </cell>
        </row>
      </sheetData>
      <sheetData sheetId="1468">
        <row r="3">
          <cell r="F3">
            <v>36130</v>
          </cell>
        </row>
      </sheetData>
      <sheetData sheetId="1469">
        <row r="3">
          <cell r="F3">
            <v>36130</v>
          </cell>
        </row>
      </sheetData>
      <sheetData sheetId="1470">
        <row r="3">
          <cell r="F3">
            <v>36130</v>
          </cell>
        </row>
      </sheetData>
      <sheetData sheetId="1471">
        <row r="3">
          <cell r="F3">
            <v>36130</v>
          </cell>
        </row>
      </sheetData>
      <sheetData sheetId="1472">
        <row r="3">
          <cell r="F3">
            <v>36130</v>
          </cell>
        </row>
      </sheetData>
      <sheetData sheetId="1473">
        <row r="3">
          <cell r="F3">
            <v>36130</v>
          </cell>
        </row>
      </sheetData>
      <sheetData sheetId="1474">
        <row r="3">
          <cell r="F3">
            <v>36130</v>
          </cell>
        </row>
      </sheetData>
      <sheetData sheetId="1475">
        <row r="3">
          <cell r="F3">
            <v>36130</v>
          </cell>
        </row>
      </sheetData>
      <sheetData sheetId="1476">
        <row r="3">
          <cell r="F3">
            <v>36130</v>
          </cell>
        </row>
      </sheetData>
      <sheetData sheetId="1477">
        <row r="3">
          <cell r="F3">
            <v>36130</v>
          </cell>
        </row>
      </sheetData>
      <sheetData sheetId="1478">
        <row r="3">
          <cell r="F3">
            <v>36130</v>
          </cell>
        </row>
      </sheetData>
      <sheetData sheetId="1479">
        <row r="3">
          <cell r="F3">
            <v>36130</v>
          </cell>
        </row>
      </sheetData>
      <sheetData sheetId="1480">
        <row r="3">
          <cell r="F3">
            <v>36130</v>
          </cell>
        </row>
      </sheetData>
      <sheetData sheetId="1481">
        <row r="3">
          <cell r="F3">
            <v>36130</v>
          </cell>
        </row>
      </sheetData>
      <sheetData sheetId="1482">
        <row r="3">
          <cell r="F3">
            <v>36130</v>
          </cell>
        </row>
      </sheetData>
      <sheetData sheetId="1483">
        <row r="3">
          <cell r="F3">
            <v>36130</v>
          </cell>
        </row>
      </sheetData>
      <sheetData sheetId="1484">
        <row r="3">
          <cell r="F3">
            <v>36130</v>
          </cell>
        </row>
      </sheetData>
      <sheetData sheetId="1485">
        <row r="3">
          <cell r="F3">
            <v>36130</v>
          </cell>
        </row>
      </sheetData>
      <sheetData sheetId="1486">
        <row r="3">
          <cell r="F3">
            <v>36130</v>
          </cell>
        </row>
      </sheetData>
      <sheetData sheetId="1487">
        <row r="3">
          <cell r="F3">
            <v>36130</v>
          </cell>
        </row>
      </sheetData>
      <sheetData sheetId="1488">
        <row r="3">
          <cell r="F3">
            <v>36130</v>
          </cell>
        </row>
      </sheetData>
      <sheetData sheetId="1489">
        <row r="3">
          <cell r="F3">
            <v>36130</v>
          </cell>
        </row>
      </sheetData>
      <sheetData sheetId="1490">
        <row r="3">
          <cell r="F3">
            <v>36130</v>
          </cell>
        </row>
      </sheetData>
      <sheetData sheetId="1491">
        <row r="3">
          <cell r="F3">
            <v>36130</v>
          </cell>
        </row>
      </sheetData>
      <sheetData sheetId="1492">
        <row r="3">
          <cell r="F3">
            <v>36130</v>
          </cell>
        </row>
      </sheetData>
      <sheetData sheetId="1493">
        <row r="3">
          <cell r="F3">
            <v>36130</v>
          </cell>
        </row>
      </sheetData>
      <sheetData sheetId="1494">
        <row r="3">
          <cell r="F3">
            <v>36130</v>
          </cell>
        </row>
      </sheetData>
      <sheetData sheetId="1495">
        <row r="3">
          <cell r="F3">
            <v>36130</v>
          </cell>
        </row>
      </sheetData>
      <sheetData sheetId="1496">
        <row r="3">
          <cell r="F3">
            <v>36130</v>
          </cell>
        </row>
      </sheetData>
      <sheetData sheetId="1497">
        <row r="3">
          <cell r="F3">
            <v>36130</v>
          </cell>
        </row>
      </sheetData>
      <sheetData sheetId="1498">
        <row r="3">
          <cell r="F3">
            <v>36130</v>
          </cell>
        </row>
      </sheetData>
      <sheetData sheetId="1499">
        <row r="3">
          <cell r="F3">
            <v>36130</v>
          </cell>
        </row>
      </sheetData>
      <sheetData sheetId="1500">
        <row r="3">
          <cell r="F3">
            <v>36130</v>
          </cell>
        </row>
      </sheetData>
      <sheetData sheetId="1501">
        <row r="3">
          <cell r="F3">
            <v>36130</v>
          </cell>
        </row>
      </sheetData>
      <sheetData sheetId="1502">
        <row r="3">
          <cell r="F3">
            <v>36130</v>
          </cell>
        </row>
      </sheetData>
      <sheetData sheetId="1503">
        <row r="3">
          <cell r="F3">
            <v>36130</v>
          </cell>
        </row>
      </sheetData>
      <sheetData sheetId="1504">
        <row r="3">
          <cell r="F3">
            <v>36130</v>
          </cell>
        </row>
      </sheetData>
      <sheetData sheetId="1505">
        <row r="3">
          <cell r="F3">
            <v>36130</v>
          </cell>
        </row>
      </sheetData>
      <sheetData sheetId="1506">
        <row r="3">
          <cell r="F3">
            <v>36130</v>
          </cell>
        </row>
      </sheetData>
      <sheetData sheetId="1507">
        <row r="3">
          <cell r="F3">
            <v>36130</v>
          </cell>
        </row>
      </sheetData>
      <sheetData sheetId="1508">
        <row r="3">
          <cell r="F3">
            <v>36130</v>
          </cell>
        </row>
      </sheetData>
      <sheetData sheetId="1509">
        <row r="3">
          <cell r="F3">
            <v>36130</v>
          </cell>
        </row>
      </sheetData>
      <sheetData sheetId="1510">
        <row r="3">
          <cell r="F3">
            <v>36130</v>
          </cell>
        </row>
      </sheetData>
      <sheetData sheetId="1511">
        <row r="3">
          <cell r="F3">
            <v>36130</v>
          </cell>
        </row>
      </sheetData>
      <sheetData sheetId="1512">
        <row r="3">
          <cell r="F3">
            <v>36130</v>
          </cell>
        </row>
      </sheetData>
      <sheetData sheetId="1513" refreshError="1"/>
      <sheetData sheetId="1514" refreshError="1"/>
      <sheetData sheetId="1515" refreshError="1"/>
      <sheetData sheetId="1516" refreshError="1"/>
      <sheetData sheetId="1517" refreshError="1"/>
      <sheetData sheetId="1518">
        <row r="3">
          <cell r="F3">
            <v>36130</v>
          </cell>
        </row>
      </sheetData>
      <sheetData sheetId="1519">
        <row r="3">
          <cell r="F3">
            <v>36130</v>
          </cell>
        </row>
      </sheetData>
      <sheetData sheetId="1520">
        <row r="3">
          <cell r="F3">
            <v>36130</v>
          </cell>
        </row>
      </sheetData>
      <sheetData sheetId="1521">
        <row r="3">
          <cell r="F3">
            <v>36130</v>
          </cell>
        </row>
      </sheetData>
      <sheetData sheetId="1522">
        <row r="3">
          <cell r="F3">
            <v>36130</v>
          </cell>
        </row>
      </sheetData>
      <sheetData sheetId="1523">
        <row r="3">
          <cell r="F3">
            <v>36130</v>
          </cell>
        </row>
      </sheetData>
      <sheetData sheetId="1524">
        <row r="3">
          <cell r="F3">
            <v>36130</v>
          </cell>
        </row>
      </sheetData>
      <sheetData sheetId="1525">
        <row r="3">
          <cell r="F3">
            <v>36130</v>
          </cell>
        </row>
      </sheetData>
      <sheetData sheetId="1526">
        <row r="3">
          <cell r="F3">
            <v>36130</v>
          </cell>
        </row>
      </sheetData>
      <sheetData sheetId="1527" refreshError="1"/>
      <sheetData sheetId="1528" refreshError="1"/>
      <sheetData sheetId="1529" refreshError="1"/>
      <sheetData sheetId="1530" refreshError="1"/>
      <sheetData sheetId="1531" refreshError="1"/>
      <sheetData sheetId="1532" refreshError="1"/>
      <sheetData sheetId="1533" refreshError="1"/>
      <sheetData sheetId="1534">
        <row r="3">
          <cell r="F3">
            <v>0</v>
          </cell>
        </row>
      </sheetData>
      <sheetData sheetId="1535">
        <row r="3">
          <cell r="F3">
            <v>0</v>
          </cell>
        </row>
      </sheetData>
      <sheetData sheetId="1536">
        <row r="3">
          <cell r="F3">
            <v>36130</v>
          </cell>
        </row>
      </sheetData>
      <sheetData sheetId="1537">
        <row r="3">
          <cell r="F3">
            <v>36130</v>
          </cell>
        </row>
      </sheetData>
      <sheetData sheetId="1538">
        <row r="3">
          <cell r="F3">
            <v>36130</v>
          </cell>
        </row>
      </sheetData>
      <sheetData sheetId="1539">
        <row r="3">
          <cell r="F3">
            <v>36130</v>
          </cell>
        </row>
      </sheetData>
      <sheetData sheetId="1540">
        <row r="3">
          <cell r="F3">
            <v>0</v>
          </cell>
        </row>
      </sheetData>
      <sheetData sheetId="1541">
        <row r="3">
          <cell r="F3">
            <v>36130</v>
          </cell>
        </row>
      </sheetData>
      <sheetData sheetId="1542">
        <row r="3">
          <cell r="F3">
            <v>36130</v>
          </cell>
        </row>
      </sheetData>
      <sheetData sheetId="1543">
        <row r="3">
          <cell r="F3">
            <v>36130</v>
          </cell>
        </row>
      </sheetData>
      <sheetData sheetId="1544">
        <row r="3">
          <cell r="F3">
            <v>36130</v>
          </cell>
        </row>
      </sheetData>
      <sheetData sheetId="1545">
        <row r="3">
          <cell r="F3">
            <v>36130</v>
          </cell>
        </row>
      </sheetData>
      <sheetData sheetId="1546">
        <row r="3">
          <cell r="F3">
            <v>0</v>
          </cell>
        </row>
      </sheetData>
      <sheetData sheetId="1547">
        <row r="3">
          <cell r="F3">
            <v>36130</v>
          </cell>
        </row>
      </sheetData>
      <sheetData sheetId="1548">
        <row r="3">
          <cell r="F3">
            <v>36130</v>
          </cell>
        </row>
      </sheetData>
      <sheetData sheetId="1549">
        <row r="3">
          <cell r="F3">
            <v>36130</v>
          </cell>
        </row>
      </sheetData>
      <sheetData sheetId="1550">
        <row r="3">
          <cell r="F3">
            <v>0</v>
          </cell>
        </row>
      </sheetData>
      <sheetData sheetId="1551">
        <row r="3">
          <cell r="F3">
            <v>36130</v>
          </cell>
        </row>
      </sheetData>
      <sheetData sheetId="1552">
        <row r="3">
          <cell r="F3">
            <v>0</v>
          </cell>
        </row>
      </sheetData>
      <sheetData sheetId="1553">
        <row r="3">
          <cell r="F3">
            <v>36130</v>
          </cell>
        </row>
      </sheetData>
      <sheetData sheetId="1554">
        <row r="3">
          <cell r="F3">
            <v>0</v>
          </cell>
        </row>
      </sheetData>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ow r="3">
          <cell r="F3">
            <v>36130</v>
          </cell>
        </row>
      </sheetData>
      <sheetData sheetId="1570">
        <row r="3">
          <cell r="F3">
            <v>36130</v>
          </cell>
        </row>
      </sheetData>
      <sheetData sheetId="1571">
        <row r="3">
          <cell r="F3">
            <v>36130</v>
          </cell>
        </row>
      </sheetData>
      <sheetData sheetId="1572">
        <row r="3">
          <cell r="F3">
            <v>36130</v>
          </cell>
        </row>
      </sheetData>
      <sheetData sheetId="1573">
        <row r="3">
          <cell r="F3">
            <v>36130</v>
          </cell>
        </row>
      </sheetData>
      <sheetData sheetId="1574">
        <row r="3">
          <cell r="F3">
            <v>36130</v>
          </cell>
        </row>
      </sheetData>
      <sheetData sheetId="1575">
        <row r="3">
          <cell r="F3">
            <v>36130</v>
          </cell>
        </row>
      </sheetData>
      <sheetData sheetId="1576">
        <row r="3">
          <cell r="F3">
            <v>36130</v>
          </cell>
        </row>
      </sheetData>
      <sheetData sheetId="1577">
        <row r="3">
          <cell r="F3">
            <v>36130</v>
          </cell>
        </row>
      </sheetData>
      <sheetData sheetId="1578">
        <row r="3">
          <cell r="F3">
            <v>36130</v>
          </cell>
        </row>
      </sheetData>
      <sheetData sheetId="1579">
        <row r="3">
          <cell r="F3">
            <v>36130</v>
          </cell>
        </row>
      </sheetData>
      <sheetData sheetId="1580">
        <row r="3">
          <cell r="F3">
            <v>36130</v>
          </cell>
        </row>
      </sheetData>
      <sheetData sheetId="1581">
        <row r="3">
          <cell r="F3">
            <v>36130</v>
          </cell>
        </row>
      </sheetData>
      <sheetData sheetId="1582">
        <row r="3">
          <cell r="F3">
            <v>36130</v>
          </cell>
        </row>
      </sheetData>
      <sheetData sheetId="1583">
        <row r="3">
          <cell r="F3">
            <v>36130</v>
          </cell>
        </row>
      </sheetData>
      <sheetData sheetId="1584">
        <row r="3">
          <cell r="F3">
            <v>36130</v>
          </cell>
        </row>
      </sheetData>
      <sheetData sheetId="1585">
        <row r="3">
          <cell r="F3">
            <v>36130</v>
          </cell>
        </row>
      </sheetData>
      <sheetData sheetId="1586">
        <row r="3">
          <cell r="F3">
            <v>36130</v>
          </cell>
        </row>
      </sheetData>
      <sheetData sheetId="1587">
        <row r="3">
          <cell r="F3">
            <v>36130</v>
          </cell>
        </row>
      </sheetData>
      <sheetData sheetId="1588">
        <row r="3">
          <cell r="F3">
            <v>36130</v>
          </cell>
        </row>
      </sheetData>
      <sheetData sheetId="1589">
        <row r="3">
          <cell r="F3">
            <v>36130</v>
          </cell>
        </row>
      </sheetData>
      <sheetData sheetId="1590">
        <row r="3">
          <cell r="F3">
            <v>36130</v>
          </cell>
        </row>
      </sheetData>
      <sheetData sheetId="1591">
        <row r="3">
          <cell r="F3">
            <v>0</v>
          </cell>
        </row>
      </sheetData>
      <sheetData sheetId="1592">
        <row r="3">
          <cell r="F3">
            <v>36130</v>
          </cell>
        </row>
      </sheetData>
      <sheetData sheetId="1593">
        <row r="3">
          <cell r="F3">
            <v>36130</v>
          </cell>
        </row>
      </sheetData>
      <sheetData sheetId="1594">
        <row r="3">
          <cell r="F3">
            <v>36130</v>
          </cell>
        </row>
      </sheetData>
      <sheetData sheetId="1595">
        <row r="3">
          <cell r="F3">
            <v>36130</v>
          </cell>
        </row>
      </sheetData>
      <sheetData sheetId="1596">
        <row r="3">
          <cell r="F3">
            <v>36130</v>
          </cell>
        </row>
      </sheetData>
      <sheetData sheetId="1597">
        <row r="3">
          <cell r="F3">
            <v>0</v>
          </cell>
        </row>
      </sheetData>
      <sheetData sheetId="1598">
        <row r="3">
          <cell r="F3">
            <v>36130</v>
          </cell>
        </row>
      </sheetData>
      <sheetData sheetId="1599">
        <row r="3">
          <cell r="F3">
            <v>36130</v>
          </cell>
        </row>
      </sheetData>
      <sheetData sheetId="1600">
        <row r="3">
          <cell r="F3">
            <v>36130</v>
          </cell>
        </row>
      </sheetData>
      <sheetData sheetId="1601">
        <row r="3">
          <cell r="F3">
            <v>36130</v>
          </cell>
        </row>
      </sheetData>
      <sheetData sheetId="1602">
        <row r="3">
          <cell r="F3">
            <v>36130</v>
          </cell>
        </row>
      </sheetData>
      <sheetData sheetId="1603">
        <row r="3">
          <cell r="F3">
            <v>0</v>
          </cell>
        </row>
      </sheetData>
      <sheetData sheetId="1604">
        <row r="3">
          <cell r="F3">
            <v>36130</v>
          </cell>
        </row>
      </sheetData>
      <sheetData sheetId="1605">
        <row r="3">
          <cell r="F3">
            <v>36130</v>
          </cell>
        </row>
      </sheetData>
      <sheetData sheetId="1606">
        <row r="3">
          <cell r="F3">
            <v>36130</v>
          </cell>
        </row>
      </sheetData>
      <sheetData sheetId="1607">
        <row r="3">
          <cell r="F3">
            <v>36130</v>
          </cell>
        </row>
      </sheetData>
      <sheetData sheetId="1608">
        <row r="3">
          <cell r="F3">
            <v>36130</v>
          </cell>
        </row>
      </sheetData>
      <sheetData sheetId="1609">
        <row r="3">
          <cell r="F3">
            <v>36130</v>
          </cell>
        </row>
      </sheetData>
      <sheetData sheetId="1610">
        <row r="3">
          <cell r="F3">
            <v>36130</v>
          </cell>
        </row>
      </sheetData>
      <sheetData sheetId="1611">
        <row r="3">
          <cell r="F3">
            <v>36130</v>
          </cell>
        </row>
      </sheetData>
      <sheetData sheetId="1612">
        <row r="3">
          <cell r="F3">
            <v>36130</v>
          </cell>
        </row>
      </sheetData>
      <sheetData sheetId="1613">
        <row r="3">
          <cell r="F3">
            <v>36130</v>
          </cell>
        </row>
      </sheetData>
      <sheetData sheetId="1614">
        <row r="3">
          <cell r="F3">
            <v>36130</v>
          </cell>
        </row>
      </sheetData>
      <sheetData sheetId="1615">
        <row r="3">
          <cell r="F3">
            <v>36130</v>
          </cell>
        </row>
      </sheetData>
      <sheetData sheetId="1616">
        <row r="3">
          <cell r="F3">
            <v>36130</v>
          </cell>
        </row>
      </sheetData>
      <sheetData sheetId="1617">
        <row r="3">
          <cell r="F3">
            <v>36130</v>
          </cell>
        </row>
      </sheetData>
      <sheetData sheetId="1618">
        <row r="3">
          <cell r="F3">
            <v>36130</v>
          </cell>
        </row>
      </sheetData>
      <sheetData sheetId="1619">
        <row r="3">
          <cell r="F3">
            <v>36130</v>
          </cell>
        </row>
      </sheetData>
      <sheetData sheetId="1620">
        <row r="3">
          <cell r="F3">
            <v>36130</v>
          </cell>
        </row>
      </sheetData>
      <sheetData sheetId="1621">
        <row r="3">
          <cell r="F3">
            <v>36130</v>
          </cell>
        </row>
      </sheetData>
      <sheetData sheetId="1622">
        <row r="3">
          <cell r="F3">
            <v>36130</v>
          </cell>
        </row>
      </sheetData>
      <sheetData sheetId="1623">
        <row r="3">
          <cell r="F3">
            <v>0</v>
          </cell>
        </row>
      </sheetData>
      <sheetData sheetId="1624">
        <row r="3">
          <cell r="F3">
            <v>36130</v>
          </cell>
        </row>
      </sheetData>
      <sheetData sheetId="1625">
        <row r="3">
          <cell r="F3">
            <v>36130</v>
          </cell>
        </row>
      </sheetData>
      <sheetData sheetId="1626">
        <row r="3">
          <cell r="F3">
            <v>36130</v>
          </cell>
        </row>
      </sheetData>
      <sheetData sheetId="1627">
        <row r="3">
          <cell r="F3">
            <v>36130</v>
          </cell>
        </row>
      </sheetData>
      <sheetData sheetId="1628">
        <row r="3">
          <cell r="F3">
            <v>36130</v>
          </cell>
        </row>
      </sheetData>
      <sheetData sheetId="1629">
        <row r="3">
          <cell r="F3">
            <v>36130</v>
          </cell>
        </row>
      </sheetData>
      <sheetData sheetId="1630">
        <row r="3">
          <cell r="F3">
            <v>36130</v>
          </cell>
        </row>
      </sheetData>
      <sheetData sheetId="1631">
        <row r="3">
          <cell r="F3">
            <v>36130</v>
          </cell>
        </row>
      </sheetData>
      <sheetData sheetId="1632">
        <row r="3">
          <cell r="F3">
            <v>36130</v>
          </cell>
        </row>
      </sheetData>
      <sheetData sheetId="1633">
        <row r="3">
          <cell r="F3">
            <v>36130</v>
          </cell>
        </row>
      </sheetData>
      <sheetData sheetId="1634">
        <row r="3">
          <cell r="F3">
            <v>36130</v>
          </cell>
        </row>
      </sheetData>
      <sheetData sheetId="1635">
        <row r="3">
          <cell r="F3">
            <v>36130</v>
          </cell>
        </row>
      </sheetData>
      <sheetData sheetId="1636">
        <row r="3">
          <cell r="F3">
            <v>36130</v>
          </cell>
        </row>
      </sheetData>
      <sheetData sheetId="1637">
        <row r="3">
          <cell r="F3">
            <v>36130</v>
          </cell>
        </row>
      </sheetData>
      <sheetData sheetId="1638">
        <row r="3">
          <cell r="F3">
            <v>36130</v>
          </cell>
        </row>
      </sheetData>
      <sheetData sheetId="1639">
        <row r="3">
          <cell r="F3">
            <v>36130</v>
          </cell>
        </row>
      </sheetData>
      <sheetData sheetId="1640">
        <row r="3">
          <cell r="F3">
            <v>36130</v>
          </cell>
        </row>
      </sheetData>
      <sheetData sheetId="1641">
        <row r="3">
          <cell r="F3">
            <v>36130</v>
          </cell>
        </row>
      </sheetData>
      <sheetData sheetId="1642">
        <row r="3">
          <cell r="F3">
            <v>36130</v>
          </cell>
        </row>
      </sheetData>
      <sheetData sheetId="1643">
        <row r="3">
          <cell r="F3">
            <v>36130</v>
          </cell>
        </row>
      </sheetData>
      <sheetData sheetId="1644">
        <row r="3">
          <cell r="F3">
            <v>36130</v>
          </cell>
        </row>
      </sheetData>
      <sheetData sheetId="1645">
        <row r="3">
          <cell r="F3">
            <v>36130</v>
          </cell>
        </row>
      </sheetData>
      <sheetData sheetId="1646">
        <row r="3">
          <cell r="F3">
            <v>36130</v>
          </cell>
        </row>
      </sheetData>
      <sheetData sheetId="1647">
        <row r="3">
          <cell r="F3">
            <v>36130</v>
          </cell>
        </row>
      </sheetData>
      <sheetData sheetId="1648">
        <row r="3">
          <cell r="F3">
            <v>36130</v>
          </cell>
        </row>
      </sheetData>
      <sheetData sheetId="1649">
        <row r="3">
          <cell r="F3">
            <v>36130</v>
          </cell>
        </row>
      </sheetData>
      <sheetData sheetId="1650">
        <row r="3">
          <cell r="F3">
            <v>36130</v>
          </cell>
        </row>
      </sheetData>
      <sheetData sheetId="1651">
        <row r="3">
          <cell r="F3">
            <v>36130</v>
          </cell>
        </row>
      </sheetData>
      <sheetData sheetId="1652">
        <row r="3">
          <cell r="F3">
            <v>36130</v>
          </cell>
        </row>
      </sheetData>
      <sheetData sheetId="1653">
        <row r="3">
          <cell r="F3">
            <v>36130</v>
          </cell>
        </row>
      </sheetData>
      <sheetData sheetId="1654">
        <row r="3">
          <cell r="F3">
            <v>36130</v>
          </cell>
        </row>
      </sheetData>
      <sheetData sheetId="1655">
        <row r="3">
          <cell r="F3">
            <v>36130</v>
          </cell>
        </row>
      </sheetData>
      <sheetData sheetId="1656">
        <row r="3">
          <cell r="F3">
            <v>36130</v>
          </cell>
        </row>
      </sheetData>
      <sheetData sheetId="1657">
        <row r="3">
          <cell r="F3">
            <v>36130</v>
          </cell>
        </row>
      </sheetData>
      <sheetData sheetId="1658">
        <row r="3">
          <cell r="F3">
            <v>36130</v>
          </cell>
        </row>
      </sheetData>
      <sheetData sheetId="1659">
        <row r="3">
          <cell r="F3">
            <v>36130</v>
          </cell>
        </row>
      </sheetData>
      <sheetData sheetId="1660">
        <row r="3">
          <cell r="F3">
            <v>36130</v>
          </cell>
        </row>
      </sheetData>
      <sheetData sheetId="1661">
        <row r="3">
          <cell r="F3">
            <v>36130</v>
          </cell>
        </row>
      </sheetData>
      <sheetData sheetId="1662">
        <row r="3">
          <cell r="F3">
            <v>36130</v>
          </cell>
        </row>
      </sheetData>
      <sheetData sheetId="1663">
        <row r="3">
          <cell r="F3">
            <v>36130</v>
          </cell>
        </row>
      </sheetData>
      <sheetData sheetId="1664">
        <row r="3">
          <cell r="F3">
            <v>36130</v>
          </cell>
        </row>
      </sheetData>
      <sheetData sheetId="1665">
        <row r="3">
          <cell r="F3">
            <v>36130</v>
          </cell>
        </row>
      </sheetData>
      <sheetData sheetId="1666">
        <row r="3">
          <cell r="F3">
            <v>36130</v>
          </cell>
        </row>
      </sheetData>
      <sheetData sheetId="1667">
        <row r="3">
          <cell r="F3">
            <v>36130</v>
          </cell>
        </row>
      </sheetData>
      <sheetData sheetId="1668">
        <row r="3">
          <cell r="F3">
            <v>36130</v>
          </cell>
        </row>
      </sheetData>
      <sheetData sheetId="1669">
        <row r="3">
          <cell r="F3">
            <v>36130</v>
          </cell>
        </row>
      </sheetData>
      <sheetData sheetId="1670">
        <row r="3">
          <cell r="F3">
            <v>36130</v>
          </cell>
        </row>
      </sheetData>
      <sheetData sheetId="1671">
        <row r="3">
          <cell r="F3">
            <v>36130</v>
          </cell>
        </row>
      </sheetData>
      <sheetData sheetId="1672">
        <row r="3">
          <cell r="F3">
            <v>36130</v>
          </cell>
        </row>
      </sheetData>
      <sheetData sheetId="1673">
        <row r="3">
          <cell r="F3">
            <v>36130</v>
          </cell>
        </row>
      </sheetData>
      <sheetData sheetId="1674">
        <row r="3">
          <cell r="F3">
            <v>0</v>
          </cell>
        </row>
      </sheetData>
      <sheetData sheetId="1675">
        <row r="3">
          <cell r="F3">
            <v>36130</v>
          </cell>
        </row>
      </sheetData>
      <sheetData sheetId="1676">
        <row r="3">
          <cell r="F3">
            <v>36130</v>
          </cell>
        </row>
      </sheetData>
      <sheetData sheetId="1677">
        <row r="3">
          <cell r="F3">
            <v>36130</v>
          </cell>
        </row>
      </sheetData>
      <sheetData sheetId="1678">
        <row r="3">
          <cell r="F3">
            <v>36130</v>
          </cell>
        </row>
      </sheetData>
      <sheetData sheetId="1679">
        <row r="3">
          <cell r="F3">
            <v>36130</v>
          </cell>
        </row>
      </sheetData>
      <sheetData sheetId="1680">
        <row r="3">
          <cell r="F3">
            <v>36130</v>
          </cell>
        </row>
      </sheetData>
      <sheetData sheetId="1681">
        <row r="3">
          <cell r="F3">
            <v>36130</v>
          </cell>
        </row>
      </sheetData>
      <sheetData sheetId="1682">
        <row r="3">
          <cell r="F3">
            <v>36130</v>
          </cell>
        </row>
      </sheetData>
      <sheetData sheetId="1683">
        <row r="3">
          <cell r="F3">
            <v>36130</v>
          </cell>
        </row>
      </sheetData>
      <sheetData sheetId="1684">
        <row r="3">
          <cell r="F3">
            <v>36130</v>
          </cell>
        </row>
      </sheetData>
      <sheetData sheetId="1685">
        <row r="3">
          <cell r="F3">
            <v>36130</v>
          </cell>
        </row>
      </sheetData>
      <sheetData sheetId="1686">
        <row r="3">
          <cell r="F3">
            <v>36130</v>
          </cell>
        </row>
      </sheetData>
      <sheetData sheetId="1687">
        <row r="3">
          <cell r="F3">
            <v>36130</v>
          </cell>
        </row>
      </sheetData>
      <sheetData sheetId="1688">
        <row r="3">
          <cell r="F3">
            <v>36130</v>
          </cell>
        </row>
      </sheetData>
      <sheetData sheetId="1689">
        <row r="3">
          <cell r="F3">
            <v>36130</v>
          </cell>
        </row>
      </sheetData>
      <sheetData sheetId="1690">
        <row r="3">
          <cell r="F3">
            <v>36130</v>
          </cell>
        </row>
      </sheetData>
      <sheetData sheetId="1691">
        <row r="3">
          <cell r="F3">
            <v>36130</v>
          </cell>
        </row>
      </sheetData>
      <sheetData sheetId="1692">
        <row r="3">
          <cell r="F3">
            <v>36130</v>
          </cell>
        </row>
      </sheetData>
      <sheetData sheetId="1693">
        <row r="3">
          <cell r="F3">
            <v>36130</v>
          </cell>
        </row>
      </sheetData>
      <sheetData sheetId="1694">
        <row r="3">
          <cell r="F3">
            <v>36130</v>
          </cell>
        </row>
      </sheetData>
      <sheetData sheetId="1695">
        <row r="3">
          <cell r="F3">
            <v>36130</v>
          </cell>
        </row>
      </sheetData>
      <sheetData sheetId="1696">
        <row r="3">
          <cell r="F3">
            <v>36130</v>
          </cell>
        </row>
      </sheetData>
      <sheetData sheetId="1697">
        <row r="3">
          <cell r="F3">
            <v>36130</v>
          </cell>
        </row>
      </sheetData>
      <sheetData sheetId="1698">
        <row r="3">
          <cell r="F3">
            <v>36130</v>
          </cell>
        </row>
      </sheetData>
      <sheetData sheetId="1699">
        <row r="3">
          <cell r="F3">
            <v>36130</v>
          </cell>
        </row>
      </sheetData>
      <sheetData sheetId="1700">
        <row r="3">
          <cell r="F3">
            <v>36130</v>
          </cell>
        </row>
      </sheetData>
      <sheetData sheetId="1701">
        <row r="3">
          <cell r="F3">
            <v>36130</v>
          </cell>
        </row>
      </sheetData>
      <sheetData sheetId="1702">
        <row r="3">
          <cell r="F3">
            <v>36130</v>
          </cell>
        </row>
      </sheetData>
      <sheetData sheetId="1703">
        <row r="3">
          <cell r="F3">
            <v>36130</v>
          </cell>
        </row>
      </sheetData>
      <sheetData sheetId="1704">
        <row r="3">
          <cell r="F3">
            <v>36130</v>
          </cell>
        </row>
      </sheetData>
      <sheetData sheetId="1705">
        <row r="3">
          <cell r="F3">
            <v>36130</v>
          </cell>
        </row>
      </sheetData>
      <sheetData sheetId="1706">
        <row r="3">
          <cell r="F3">
            <v>36130</v>
          </cell>
        </row>
      </sheetData>
      <sheetData sheetId="1707">
        <row r="3">
          <cell r="F3">
            <v>36130</v>
          </cell>
        </row>
      </sheetData>
      <sheetData sheetId="1708">
        <row r="3">
          <cell r="F3">
            <v>36130</v>
          </cell>
        </row>
      </sheetData>
      <sheetData sheetId="1709">
        <row r="3">
          <cell r="F3">
            <v>36130</v>
          </cell>
        </row>
      </sheetData>
      <sheetData sheetId="1710">
        <row r="3">
          <cell r="F3">
            <v>36130</v>
          </cell>
        </row>
      </sheetData>
      <sheetData sheetId="1711">
        <row r="3">
          <cell r="F3">
            <v>36130</v>
          </cell>
        </row>
      </sheetData>
      <sheetData sheetId="1712">
        <row r="3">
          <cell r="F3">
            <v>36130</v>
          </cell>
        </row>
      </sheetData>
      <sheetData sheetId="1713">
        <row r="3">
          <cell r="F3">
            <v>36130</v>
          </cell>
        </row>
      </sheetData>
      <sheetData sheetId="1714">
        <row r="3">
          <cell r="F3">
            <v>36130</v>
          </cell>
        </row>
      </sheetData>
      <sheetData sheetId="1715">
        <row r="3">
          <cell r="F3">
            <v>36130</v>
          </cell>
        </row>
      </sheetData>
      <sheetData sheetId="1716">
        <row r="3">
          <cell r="F3">
            <v>36130</v>
          </cell>
        </row>
      </sheetData>
      <sheetData sheetId="1717">
        <row r="3">
          <cell r="F3">
            <v>36130</v>
          </cell>
        </row>
      </sheetData>
      <sheetData sheetId="1718">
        <row r="3">
          <cell r="F3">
            <v>36130</v>
          </cell>
        </row>
      </sheetData>
      <sheetData sheetId="1719">
        <row r="3">
          <cell r="F3">
            <v>36130</v>
          </cell>
        </row>
      </sheetData>
      <sheetData sheetId="1720">
        <row r="3">
          <cell r="F3">
            <v>36130</v>
          </cell>
        </row>
      </sheetData>
      <sheetData sheetId="1721">
        <row r="3">
          <cell r="F3">
            <v>36130</v>
          </cell>
        </row>
      </sheetData>
      <sheetData sheetId="1722">
        <row r="3">
          <cell r="F3">
            <v>36130</v>
          </cell>
        </row>
      </sheetData>
      <sheetData sheetId="1723">
        <row r="3">
          <cell r="F3">
            <v>36130</v>
          </cell>
        </row>
      </sheetData>
      <sheetData sheetId="1724">
        <row r="3">
          <cell r="F3">
            <v>36130</v>
          </cell>
        </row>
      </sheetData>
      <sheetData sheetId="1725">
        <row r="3">
          <cell r="F3">
            <v>36130</v>
          </cell>
        </row>
      </sheetData>
      <sheetData sheetId="1726">
        <row r="3">
          <cell r="F3">
            <v>36130</v>
          </cell>
        </row>
      </sheetData>
      <sheetData sheetId="1727">
        <row r="3">
          <cell r="F3">
            <v>36130</v>
          </cell>
        </row>
      </sheetData>
      <sheetData sheetId="1728">
        <row r="3">
          <cell r="F3">
            <v>36130</v>
          </cell>
        </row>
      </sheetData>
      <sheetData sheetId="1729">
        <row r="3">
          <cell r="F3">
            <v>36130</v>
          </cell>
        </row>
      </sheetData>
      <sheetData sheetId="1730">
        <row r="3">
          <cell r="F3">
            <v>36130</v>
          </cell>
        </row>
      </sheetData>
      <sheetData sheetId="1731">
        <row r="3">
          <cell r="F3">
            <v>36130</v>
          </cell>
        </row>
      </sheetData>
      <sheetData sheetId="1732">
        <row r="3">
          <cell r="F3">
            <v>36130</v>
          </cell>
        </row>
      </sheetData>
      <sheetData sheetId="1733">
        <row r="3">
          <cell r="F3">
            <v>36130</v>
          </cell>
        </row>
      </sheetData>
      <sheetData sheetId="1734">
        <row r="3">
          <cell r="F3">
            <v>36130</v>
          </cell>
        </row>
      </sheetData>
      <sheetData sheetId="1735">
        <row r="3">
          <cell r="F3">
            <v>36130</v>
          </cell>
        </row>
      </sheetData>
      <sheetData sheetId="1736">
        <row r="3">
          <cell r="F3">
            <v>36130</v>
          </cell>
        </row>
      </sheetData>
      <sheetData sheetId="1737">
        <row r="3">
          <cell r="F3">
            <v>36130</v>
          </cell>
        </row>
      </sheetData>
      <sheetData sheetId="1738">
        <row r="3">
          <cell r="F3">
            <v>36130</v>
          </cell>
        </row>
      </sheetData>
      <sheetData sheetId="1739">
        <row r="3">
          <cell r="F3">
            <v>36130</v>
          </cell>
        </row>
      </sheetData>
      <sheetData sheetId="1740">
        <row r="3">
          <cell r="F3">
            <v>36130</v>
          </cell>
        </row>
      </sheetData>
      <sheetData sheetId="1741">
        <row r="3">
          <cell r="F3">
            <v>36130</v>
          </cell>
        </row>
      </sheetData>
      <sheetData sheetId="1742">
        <row r="3">
          <cell r="F3">
            <v>36130</v>
          </cell>
        </row>
      </sheetData>
      <sheetData sheetId="1743">
        <row r="3">
          <cell r="F3">
            <v>36130</v>
          </cell>
        </row>
      </sheetData>
      <sheetData sheetId="1744">
        <row r="3">
          <cell r="F3">
            <v>36130</v>
          </cell>
        </row>
      </sheetData>
      <sheetData sheetId="1745">
        <row r="3">
          <cell r="F3">
            <v>36130</v>
          </cell>
        </row>
      </sheetData>
      <sheetData sheetId="1746">
        <row r="3">
          <cell r="F3">
            <v>36130</v>
          </cell>
        </row>
      </sheetData>
      <sheetData sheetId="1747">
        <row r="3">
          <cell r="F3">
            <v>36130</v>
          </cell>
        </row>
      </sheetData>
      <sheetData sheetId="1748">
        <row r="3">
          <cell r="F3">
            <v>36130</v>
          </cell>
        </row>
      </sheetData>
      <sheetData sheetId="1749">
        <row r="3">
          <cell r="F3">
            <v>36130</v>
          </cell>
        </row>
      </sheetData>
      <sheetData sheetId="1750">
        <row r="3">
          <cell r="F3">
            <v>36130</v>
          </cell>
        </row>
      </sheetData>
      <sheetData sheetId="1751">
        <row r="3">
          <cell r="F3">
            <v>36130</v>
          </cell>
        </row>
      </sheetData>
      <sheetData sheetId="1752">
        <row r="3">
          <cell r="F3">
            <v>36130</v>
          </cell>
        </row>
      </sheetData>
      <sheetData sheetId="1753">
        <row r="3">
          <cell r="F3">
            <v>36130</v>
          </cell>
        </row>
      </sheetData>
      <sheetData sheetId="1754">
        <row r="3">
          <cell r="F3">
            <v>36130</v>
          </cell>
        </row>
      </sheetData>
      <sheetData sheetId="1755">
        <row r="3">
          <cell r="F3">
            <v>36130</v>
          </cell>
        </row>
      </sheetData>
      <sheetData sheetId="1756">
        <row r="3">
          <cell r="F3">
            <v>36130</v>
          </cell>
        </row>
      </sheetData>
      <sheetData sheetId="1757">
        <row r="3">
          <cell r="F3">
            <v>36130</v>
          </cell>
        </row>
      </sheetData>
      <sheetData sheetId="1758">
        <row r="3">
          <cell r="F3">
            <v>36130</v>
          </cell>
        </row>
      </sheetData>
      <sheetData sheetId="1759">
        <row r="3">
          <cell r="F3">
            <v>36130</v>
          </cell>
        </row>
      </sheetData>
      <sheetData sheetId="1760">
        <row r="3">
          <cell r="F3">
            <v>36130</v>
          </cell>
        </row>
      </sheetData>
      <sheetData sheetId="1761">
        <row r="3">
          <cell r="F3">
            <v>36130</v>
          </cell>
        </row>
      </sheetData>
      <sheetData sheetId="1762">
        <row r="3">
          <cell r="F3">
            <v>36130</v>
          </cell>
        </row>
      </sheetData>
      <sheetData sheetId="1763">
        <row r="3">
          <cell r="F3">
            <v>36130</v>
          </cell>
        </row>
      </sheetData>
      <sheetData sheetId="1764">
        <row r="3">
          <cell r="F3">
            <v>36130</v>
          </cell>
        </row>
      </sheetData>
      <sheetData sheetId="1765">
        <row r="3">
          <cell r="F3">
            <v>36130</v>
          </cell>
        </row>
      </sheetData>
      <sheetData sheetId="1766">
        <row r="3">
          <cell r="F3">
            <v>36130</v>
          </cell>
        </row>
      </sheetData>
      <sheetData sheetId="1767">
        <row r="3">
          <cell r="F3">
            <v>36130</v>
          </cell>
        </row>
      </sheetData>
      <sheetData sheetId="1768">
        <row r="3">
          <cell r="F3">
            <v>36130</v>
          </cell>
        </row>
      </sheetData>
      <sheetData sheetId="1769">
        <row r="3">
          <cell r="F3">
            <v>36130</v>
          </cell>
        </row>
      </sheetData>
      <sheetData sheetId="1770">
        <row r="3">
          <cell r="F3">
            <v>36130</v>
          </cell>
        </row>
      </sheetData>
      <sheetData sheetId="1771">
        <row r="3">
          <cell r="F3">
            <v>36130</v>
          </cell>
        </row>
      </sheetData>
      <sheetData sheetId="1772">
        <row r="3">
          <cell r="F3">
            <v>36130</v>
          </cell>
        </row>
      </sheetData>
      <sheetData sheetId="1773">
        <row r="3">
          <cell r="F3">
            <v>36130</v>
          </cell>
        </row>
      </sheetData>
      <sheetData sheetId="1774">
        <row r="3">
          <cell r="F3">
            <v>36130</v>
          </cell>
        </row>
      </sheetData>
      <sheetData sheetId="1775">
        <row r="3">
          <cell r="F3">
            <v>36130</v>
          </cell>
        </row>
      </sheetData>
      <sheetData sheetId="1776">
        <row r="3">
          <cell r="F3">
            <v>36130</v>
          </cell>
        </row>
      </sheetData>
      <sheetData sheetId="1777">
        <row r="3">
          <cell r="F3">
            <v>36130</v>
          </cell>
        </row>
      </sheetData>
      <sheetData sheetId="1778">
        <row r="3">
          <cell r="F3">
            <v>36130</v>
          </cell>
        </row>
      </sheetData>
      <sheetData sheetId="1779">
        <row r="3">
          <cell r="F3">
            <v>36130</v>
          </cell>
        </row>
      </sheetData>
      <sheetData sheetId="1780">
        <row r="3">
          <cell r="F3">
            <v>36130</v>
          </cell>
        </row>
      </sheetData>
      <sheetData sheetId="1781">
        <row r="3">
          <cell r="F3">
            <v>36130</v>
          </cell>
        </row>
      </sheetData>
      <sheetData sheetId="1782">
        <row r="3">
          <cell r="F3">
            <v>36130</v>
          </cell>
        </row>
      </sheetData>
      <sheetData sheetId="1783">
        <row r="3">
          <cell r="F3">
            <v>36130</v>
          </cell>
        </row>
      </sheetData>
      <sheetData sheetId="1784">
        <row r="3">
          <cell r="F3">
            <v>36130</v>
          </cell>
        </row>
      </sheetData>
      <sheetData sheetId="1785">
        <row r="3">
          <cell r="F3">
            <v>36130</v>
          </cell>
        </row>
      </sheetData>
      <sheetData sheetId="1786">
        <row r="3">
          <cell r="F3">
            <v>36130</v>
          </cell>
        </row>
      </sheetData>
      <sheetData sheetId="1787">
        <row r="3">
          <cell r="F3">
            <v>36130</v>
          </cell>
        </row>
      </sheetData>
      <sheetData sheetId="1788">
        <row r="3">
          <cell r="F3">
            <v>36130</v>
          </cell>
        </row>
      </sheetData>
      <sheetData sheetId="1789">
        <row r="3">
          <cell r="F3">
            <v>36130</v>
          </cell>
        </row>
      </sheetData>
      <sheetData sheetId="1790">
        <row r="3">
          <cell r="F3">
            <v>36130</v>
          </cell>
        </row>
      </sheetData>
      <sheetData sheetId="1791">
        <row r="3">
          <cell r="F3">
            <v>36130</v>
          </cell>
        </row>
      </sheetData>
      <sheetData sheetId="1792">
        <row r="3">
          <cell r="F3">
            <v>36130</v>
          </cell>
        </row>
      </sheetData>
      <sheetData sheetId="1793">
        <row r="3">
          <cell r="F3">
            <v>36130</v>
          </cell>
        </row>
      </sheetData>
      <sheetData sheetId="1794">
        <row r="3">
          <cell r="F3">
            <v>36130</v>
          </cell>
        </row>
      </sheetData>
      <sheetData sheetId="1795">
        <row r="3">
          <cell r="F3">
            <v>36130</v>
          </cell>
        </row>
      </sheetData>
      <sheetData sheetId="1796">
        <row r="3">
          <cell r="F3">
            <v>36130</v>
          </cell>
        </row>
      </sheetData>
      <sheetData sheetId="1797">
        <row r="3">
          <cell r="F3">
            <v>36130</v>
          </cell>
        </row>
      </sheetData>
      <sheetData sheetId="1798">
        <row r="3">
          <cell r="F3">
            <v>36130</v>
          </cell>
        </row>
      </sheetData>
      <sheetData sheetId="1799">
        <row r="3">
          <cell r="F3">
            <v>36130</v>
          </cell>
        </row>
      </sheetData>
      <sheetData sheetId="1800">
        <row r="3">
          <cell r="F3">
            <v>36130</v>
          </cell>
        </row>
      </sheetData>
      <sheetData sheetId="1801">
        <row r="3">
          <cell r="F3">
            <v>36130</v>
          </cell>
        </row>
      </sheetData>
      <sheetData sheetId="1802">
        <row r="3">
          <cell r="F3">
            <v>36130</v>
          </cell>
        </row>
      </sheetData>
      <sheetData sheetId="1803">
        <row r="3">
          <cell r="F3">
            <v>36130</v>
          </cell>
        </row>
      </sheetData>
      <sheetData sheetId="1804">
        <row r="3">
          <cell r="F3">
            <v>36130</v>
          </cell>
        </row>
      </sheetData>
      <sheetData sheetId="1805">
        <row r="3">
          <cell r="F3">
            <v>36130</v>
          </cell>
        </row>
      </sheetData>
      <sheetData sheetId="1806">
        <row r="3">
          <cell r="F3">
            <v>36130</v>
          </cell>
        </row>
      </sheetData>
      <sheetData sheetId="1807">
        <row r="3">
          <cell r="F3">
            <v>36130</v>
          </cell>
        </row>
      </sheetData>
      <sheetData sheetId="1808">
        <row r="3">
          <cell r="F3">
            <v>36130</v>
          </cell>
        </row>
      </sheetData>
      <sheetData sheetId="1809">
        <row r="3">
          <cell r="F3">
            <v>36130</v>
          </cell>
        </row>
      </sheetData>
      <sheetData sheetId="1810">
        <row r="3">
          <cell r="F3">
            <v>36130</v>
          </cell>
        </row>
      </sheetData>
      <sheetData sheetId="1811">
        <row r="3">
          <cell r="F3">
            <v>36130</v>
          </cell>
        </row>
      </sheetData>
      <sheetData sheetId="1812">
        <row r="3">
          <cell r="F3">
            <v>36130</v>
          </cell>
        </row>
      </sheetData>
      <sheetData sheetId="1813">
        <row r="3">
          <cell r="F3">
            <v>36130</v>
          </cell>
        </row>
      </sheetData>
      <sheetData sheetId="1814">
        <row r="3">
          <cell r="F3">
            <v>36130</v>
          </cell>
        </row>
      </sheetData>
      <sheetData sheetId="1815">
        <row r="3">
          <cell r="F3">
            <v>36130</v>
          </cell>
        </row>
      </sheetData>
      <sheetData sheetId="1816">
        <row r="3">
          <cell r="F3">
            <v>36130</v>
          </cell>
        </row>
      </sheetData>
      <sheetData sheetId="1817">
        <row r="3">
          <cell r="F3">
            <v>36130</v>
          </cell>
        </row>
      </sheetData>
      <sheetData sheetId="1818">
        <row r="3">
          <cell r="F3">
            <v>36130</v>
          </cell>
        </row>
      </sheetData>
      <sheetData sheetId="1819">
        <row r="3">
          <cell r="F3">
            <v>36130</v>
          </cell>
        </row>
      </sheetData>
      <sheetData sheetId="1820">
        <row r="3">
          <cell r="F3">
            <v>36130</v>
          </cell>
        </row>
      </sheetData>
      <sheetData sheetId="1821">
        <row r="3">
          <cell r="F3">
            <v>36130</v>
          </cell>
        </row>
      </sheetData>
      <sheetData sheetId="1822">
        <row r="3">
          <cell r="F3">
            <v>36130</v>
          </cell>
        </row>
      </sheetData>
      <sheetData sheetId="1823">
        <row r="3">
          <cell r="F3">
            <v>36130</v>
          </cell>
        </row>
      </sheetData>
      <sheetData sheetId="1824">
        <row r="3">
          <cell r="F3">
            <v>36130</v>
          </cell>
        </row>
      </sheetData>
      <sheetData sheetId="1825">
        <row r="3">
          <cell r="F3">
            <v>36130</v>
          </cell>
        </row>
      </sheetData>
      <sheetData sheetId="1826">
        <row r="3">
          <cell r="F3">
            <v>36130</v>
          </cell>
        </row>
      </sheetData>
      <sheetData sheetId="1827">
        <row r="3">
          <cell r="F3">
            <v>36130</v>
          </cell>
        </row>
      </sheetData>
      <sheetData sheetId="1828">
        <row r="3">
          <cell r="F3">
            <v>36130</v>
          </cell>
        </row>
      </sheetData>
      <sheetData sheetId="1829">
        <row r="3">
          <cell r="F3">
            <v>36130</v>
          </cell>
        </row>
      </sheetData>
      <sheetData sheetId="1830">
        <row r="3">
          <cell r="F3">
            <v>36130</v>
          </cell>
        </row>
      </sheetData>
      <sheetData sheetId="1831">
        <row r="3">
          <cell r="F3">
            <v>36130</v>
          </cell>
        </row>
      </sheetData>
      <sheetData sheetId="1832">
        <row r="3">
          <cell r="F3">
            <v>36130</v>
          </cell>
        </row>
      </sheetData>
      <sheetData sheetId="1833">
        <row r="3">
          <cell r="F3">
            <v>36130</v>
          </cell>
        </row>
      </sheetData>
      <sheetData sheetId="1834">
        <row r="3">
          <cell r="F3">
            <v>36130</v>
          </cell>
        </row>
      </sheetData>
      <sheetData sheetId="1835">
        <row r="3">
          <cell r="F3">
            <v>36130</v>
          </cell>
        </row>
      </sheetData>
      <sheetData sheetId="1836">
        <row r="3">
          <cell r="F3">
            <v>36130</v>
          </cell>
        </row>
      </sheetData>
      <sheetData sheetId="1837">
        <row r="3">
          <cell r="F3">
            <v>36130</v>
          </cell>
        </row>
      </sheetData>
      <sheetData sheetId="1838">
        <row r="3">
          <cell r="F3">
            <v>36130</v>
          </cell>
        </row>
      </sheetData>
      <sheetData sheetId="1839">
        <row r="3">
          <cell r="F3">
            <v>36130</v>
          </cell>
        </row>
      </sheetData>
      <sheetData sheetId="1840">
        <row r="3">
          <cell r="F3">
            <v>36130</v>
          </cell>
        </row>
      </sheetData>
      <sheetData sheetId="1841">
        <row r="3">
          <cell r="F3">
            <v>36130</v>
          </cell>
        </row>
      </sheetData>
      <sheetData sheetId="1842">
        <row r="3">
          <cell r="F3">
            <v>36130</v>
          </cell>
        </row>
      </sheetData>
      <sheetData sheetId="1843">
        <row r="3">
          <cell r="F3">
            <v>36130</v>
          </cell>
        </row>
      </sheetData>
      <sheetData sheetId="1844">
        <row r="3">
          <cell r="F3">
            <v>36130</v>
          </cell>
        </row>
      </sheetData>
      <sheetData sheetId="1845">
        <row r="3">
          <cell r="F3">
            <v>36130</v>
          </cell>
        </row>
      </sheetData>
      <sheetData sheetId="1846">
        <row r="3">
          <cell r="F3">
            <v>36130</v>
          </cell>
        </row>
      </sheetData>
      <sheetData sheetId="1847">
        <row r="3">
          <cell r="F3">
            <v>36130</v>
          </cell>
        </row>
      </sheetData>
      <sheetData sheetId="1848">
        <row r="3">
          <cell r="F3">
            <v>36130</v>
          </cell>
        </row>
      </sheetData>
      <sheetData sheetId="1849">
        <row r="3">
          <cell r="F3">
            <v>36130</v>
          </cell>
        </row>
      </sheetData>
      <sheetData sheetId="1850">
        <row r="3">
          <cell r="F3">
            <v>36130</v>
          </cell>
        </row>
      </sheetData>
      <sheetData sheetId="1851">
        <row r="3">
          <cell r="F3">
            <v>36130</v>
          </cell>
        </row>
      </sheetData>
      <sheetData sheetId="1852">
        <row r="3">
          <cell r="F3">
            <v>36130</v>
          </cell>
        </row>
      </sheetData>
      <sheetData sheetId="1853">
        <row r="3">
          <cell r="F3">
            <v>36130</v>
          </cell>
        </row>
      </sheetData>
      <sheetData sheetId="1854">
        <row r="3">
          <cell r="F3">
            <v>36130</v>
          </cell>
        </row>
      </sheetData>
      <sheetData sheetId="1855">
        <row r="3">
          <cell r="F3">
            <v>36130</v>
          </cell>
        </row>
      </sheetData>
      <sheetData sheetId="1856">
        <row r="3">
          <cell r="F3">
            <v>36130</v>
          </cell>
        </row>
      </sheetData>
      <sheetData sheetId="1857">
        <row r="3">
          <cell r="F3">
            <v>36130</v>
          </cell>
        </row>
      </sheetData>
      <sheetData sheetId="1858">
        <row r="3">
          <cell r="F3">
            <v>36130</v>
          </cell>
        </row>
      </sheetData>
      <sheetData sheetId="1859">
        <row r="3">
          <cell r="F3">
            <v>36130</v>
          </cell>
        </row>
      </sheetData>
      <sheetData sheetId="1860">
        <row r="3">
          <cell r="F3">
            <v>36130</v>
          </cell>
        </row>
      </sheetData>
      <sheetData sheetId="1861">
        <row r="3">
          <cell r="F3">
            <v>36130</v>
          </cell>
        </row>
      </sheetData>
      <sheetData sheetId="1862">
        <row r="3">
          <cell r="F3">
            <v>36130</v>
          </cell>
        </row>
      </sheetData>
      <sheetData sheetId="1863">
        <row r="3">
          <cell r="F3">
            <v>36130</v>
          </cell>
        </row>
      </sheetData>
      <sheetData sheetId="1864">
        <row r="3">
          <cell r="F3">
            <v>36130</v>
          </cell>
        </row>
      </sheetData>
      <sheetData sheetId="1865">
        <row r="3">
          <cell r="F3">
            <v>36130</v>
          </cell>
        </row>
      </sheetData>
      <sheetData sheetId="1866">
        <row r="3">
          <cell r="F3">
            <v>36130</v>
          </cell>
        </row>
      </sheetData>
      <sheetData sheetId="1867">
        <row r="3">
          <cell r="F3">
            <v>36130</v>
          </cell>
        </row>
      </sheetData>
      <sheetData sheetId="1868">
        <row r="3">
          <cell r="F3">
            <v>36130</v>
          </cell>
        </row>
      </sheetData>
      <sheetData sheetId="1869">
        <row r="3">
          <cell r="F3">
            <v>36130</v>
          </cell>
        </row>
      </sheetData>
      <sheetData sheetId="1870">
        <row r="3">
          <cell r="F3">
            <v>36130</v>
          </cell>
        </row>
      </sheetData>
      <sheetData sheetId="1871">
        <row r="3">
          <cell r="F3">
            <v>36130</v>
          </cell>
        </row>
      </sheetData>
      <sheetData sheetId="1872">
        <row r="3">
          <cell r="F3">
            <v>36130</v>
          </cell>
        </row>
      </sheetData>
      <sheetData sheetId="1873">
        <row r="3">
          <cell r="F3">
            <v>36130</v>
          </cell>
        </row>
      </sheetData>
      <sheetData sheetId="1874">
        <row r="3">
          <cell r="F3">
            <v>36130</v>
          </cell>
        </row>
      </sheetData>
      <sheetData sheetId="1875">
        <row r="3">
          <cell r="F3">
            <v>36130</v>
          </cell>
        </row>
      </sheetData>
      <sheetData sheetId="1876">
        <row r="3">
          <cell r="F3">
            <v>36130</v>
          </cell>
        </row>
      </sheetData>
      <sheetData sheetId="1877">
        <row r="3">
          <cell r="F3">
            <v>36130</v>
          </cell>
        </row>
      </sheetData>
      <sheetData sheetId="1878">
        <row r="3">
          <cell r="F3">
            <v>36130</v>
          </cell>
        </row>
      </sheetData>
      <sheetData sheetId="1879">
        <row r="3">
          <cell r="F3">
            <v>36130</v>
          </cell>
        </row>
      </sheetData>
      <sheetData sheetId="1880">
        <row r="3">
          <cell r="F3">
            <v>36130</v>
          </cell>
        </row>
      </sheetData>
      <sheetData sheetId="1881">
        <row r="3">
          <cell r="F3">
            <v>36130</v>
          </cell>
        </row>
      </sheetData>
      <sheetData sheetId="1882">
        <row r="3">
          <cell r="F3">
            <v>36130</v>
          </cell>
        </row>
      </sheetData>
      <sheetData sheetId="1883">
        <row r="3">
          <cell r="F3">
            <v>36130</v>
          </cell>
        </row>
      </sheetData>
      <sheetData sheetId="1884">
        <row r="3">
          <cell r="F3">
            <v>36130</v>
          </cell>
        </row>
      </sheetData>
      <sheetData sheetId="1885">
        <row r="3">
          <cell r="F3">
            <v>36130</v>
          </cell>
        </row>
      </sheetData>
      <sheetData sheetId="1886">
        <row r="3">
          <cell r="F3">
            <v>36130</v>
          </cell>
        </row>
      </sheetData>
      <sheetData sheetId="1887">
        <row r="3">
          <cell r="F3">
            <v>36130</v>
          </cell>
        </row>
      </sheetData>
      <sheetData sheetId="1888">
        <row r="3">
          <cell r="F3">
            <v>36130</v>
          </cell>
        </row>
      </sheetData>
      <sheetData sheetId="1889">
        <row r="3">
          <cell r="F3">
            <v>36130</v>
          </cell>
        </row>
      </sheetData>
      <sheetData sheetId="1890">
        <row r="3">
          <cell r="F3">
            <v>36130</v>
          </cell>
        </row>
      </sheetData>
      <sheetData sheetId="1891">
        <row r="3">
          <cell r="F3">
            <v>36130</v>
          </cell>
        </row>
      </sheetData>
      <sheetData sheetId="1892">
        <row r="3">
          <cell r="F3">
            <v>36130</v>
          </cell>
        </row>
      </sheetData>
      <sheetData sheetId="1893">
        <row r="3">
          <cell r="F3">
            <v>36130</v>
          </cell>
        </row>
      </sheetData>
      <sheetData sheetId="1894">
        <row r="3">
          <cell r="F3">
            <v>36130</v>
          </cell>
        </row>
      </sheetData>
      <sheetData sheetId="1895">
        <row r="3">
          <cell r="F3">
            <v>36130</v>
          </cell>
        </row>
      </sheetData>
      <sheetData sheetId="1896">
        <row r="3">
          <cell r="F3">
            <v>36130</v>
          </cell>
        </row>
      </sheetData>
      <sheetData sheetId="1897">
        <row r="3">
          <cell r="F3">
            <v>36130</v>
          </cell>
        </row>
      </sheetData>
      <sheetData sheetId="1898">
        <row r="3">
          <cell r="F3">
            <v>36130</v>
          </cell>
        </row>
      </sheetData>
      <sheetData sheetId="1899">
        <row r="3">
          <cell r="F3">
            <v>36130</v>
          </cell>
        </row>
      </sheetData>
      <sheetData sheetId="1900">
        <row r="3">
          <cell r="F3">
            <v>36130</v>
          </cell>
        </row>
      </sheetData>
      <sheetData sheetId="1901">
        <row r="3">
          <cell r="F3">
            <v>36130</v>
          </cell>
        </row>
      </sheetData>
      <sheetData sheetId="1902">
        <row r="3">
          <cell r="F3">
            <v>36130</v>
          </cell>
        </row>
      </sheetData>
      <sheetData sheetId="1903">
        <row r="3">
          <cell r="F3">
            <v>36130</v>
          </cell>
        </row>
      </sheetData>
      <sheetData sheetId="1904">
        <row r="3">
          <cell r="F3">
            <v>36130</v>
          </cell>
        </row>
      </sheetData>
      <sheetData sheetId="1905">
        <row r="3">
          <cell r="F3">
            <v>36130</v>
          </cell>
        </row>
      </sheetData>
      <sheetData sheetId="1906">
        <row r="3">
          <cell r="F3">
            <v>36130</v>
          </cell>
        </row>
      </sheetData>
      <sheetData sheetId="1907">
        <row r="3">
          <cell r="F3">
            <v>36130</v>
          </cell>
        </row>
      </sheetData>
      <sheetData sheetId="1908">
        <row r="3">
          <cell r="F3">
            <v>36130</v>
          </cell>
        </row>
      </sheetData>
      <sheetData sheetId="1909">
        <row r="3">
          <cell r="F3">
            <v>36130</v>
          </cell>
        </row>
      </sheetData>
      <sheetData sheetId="1910">
        <row r="3">
          <cell r="F3">
            <v>36130</v>
          </cell>
        </row>
      </sheetData>
      <sheetData sheetId="1911">
        <row r="3">
          <cell r="F3">
            <v>36130</v>
          </cell>
        </row>
      </sheetData>
      <sheetData sheetId="1912">
        <row r="3">
          <cell r="F3">
            <v>36130</v>
          </cell>
        </row>
      </sheetData>
      <sheetData sheetId="1913">
        <row r="3">
          <cell r="F3">
            <v>36130</v>
          </cell>
        </row>
      </sheetData>
      <sheetData sheetId="1914">
        <row r="3">
          <cell r="F3">
            <v>36130</v>
          </cell>
        </row>
      </sheetData>
      <sheetData sheetId="1915">
        <row r="3">
          <cell r="F3">
            <v>36130</v>
          </cell>
        </row>
      </sheetData>
      <sheetData sheetId="1916">
        <row r="3">
          <cell r="F3">
            <v>36130</v>
          </cell>
        </row>
      </sheetData>
      <sheetData sheetId="1917">
        <row r="3">
          <cell r="F3">
            <v>36130</v>
          </cell>
        </row>
      </sheetData>
      <sheetData sheetId="1918">
        <row r="3">
          <cell r="F3">
            <v>36130</v>
          </cell>
        </row>
      </sheetData>
      <sheetData sheetId="1919">
        <row r="3">
          <cell r="F3">
            <v>36130</v>
          </cell>
        </row>
      </sheetData>
      <sheetData sheetId="1920">
        <row r="3">
          <cell r="F3">
            <v>36130</v>
          </cell>
        </row>
      </sheetData>
      <sheetData sheetId="1921">
        <row r="3">
          <cell r="F3">
            <v>36130</v>
          </cell>
        </row>
      </sheetData>
      <sheetData sheetId="1922">
        <row r="3">
          <cell r="F3">
            <v>36130</v>
          </cell>
        </row>
      </sheetData>
      <sheetData sheetId="1923">
        <row r="3">
          <cell r="F3">
            <v>36130</v>
          </cell>
        </row>
      </sheetData>
      <sheetData sheetId="1924">
        <row r="3">
          <cell r="F3">
            <v>36130</v>
          </cell>
        </row>
      </sheetData>
      <sheetData sheetId="1925">
        <row r="3">
          <cell r="F3">
            <v>36130</v>
          </cell>
        </row>
      </sheetData>
      <sheetData sheetId="1926">
        <row r="3">
          <cell r="F3">
            <v>36130</v>
          </cell>
        </row>
      </sheetData>
      <sheetData sheetId="1927">
        <row r="3">
          <cell r="F3">
            <v>36130</v>
          </cell>
        </row>
      </sheetData>
      <sheetData sheetId="1928">
        <row r="3">
          <cell r="F3">
            <v>36130</v>
          </cell>
        </row>
      </sheetData>
      <sheetData sheetId="1929">
        <row r="3">
          <cell r="F3">
            <v>36130</v>
          </cell>
        </row>
      </sheetData>
      <sheetData sheetId="1930">
        <row r="3">
          <cell r="F3">
            <v>36130</v>
          </cell>
        </row>
      </sheetData>
      <sheetData sheetId="1931">
        <row r="3">
          <cell r="F3">
            <v>36130</v>
          </cell>
        </row>
      </sheetData>
      <sheetData sheetId="1932">
        <row r="3">
          <cell r="F3">
            <v>36130</v>
          </cell>
        </row>
      </sheetData>
      <sheetData sheetId="1933">
        <row r="3">
          <cell r="F3">
            <v>36130</v>
          </cell>
        </row>
      </sheetData>
      <sheetData sheetId="1934">
        <row r="3">
          <cell r="F3">
            <v>36130</v>
          </cell>
        </row>
      </sheetData>
      <sheetData sheetId="1935">
        <row r="3">
          <cell r="F3">
            <v>36130</v>
          </cell>
        </row>
      </sheetData>
      <sheetData sheetId="1936">
        <row r="3">
          <cell r="F3">
            <v>36130</v>
          </cell>
        </row>
      </sheetData>
      <sheetData sheetId="1937">
        <row r="3">
          <cell r="F3">
            <v>36130</v>
          </cell>
        </row>
      </sheetData>
      <sheetData sheetId="1938">
        <row r="3">
          <cell r="F3">
            <v>36130</v>
          </cell>
        </row>
      </sheetData>
      <sheetData sheetId="1939">
        <row r="3">
          <cell r="F3">
            <v>36130</v>
          </cell>
        </row>
      </sheetData>
      <sheetData sheetId="1940">
        <row r="3">
          <cell r="F3">
            <v>36130</v>
          </cell>
        </row>
      </sheetData>
      <sheetData sheetId="1941">
        <row r="3">
          <cell r="F3">
            <v>36130</v>
          </cell>
        </row>
      </sheetData>
      <sheetData sheetId="1942">
        <row r="3">
          <cell r="F3">
            <v>36130</v>
          </cell>
        </row>
      </sheetData>
      <sheetData sheetId="1943">
        <row r="3">
          <cell r="F3">
            <v>36130</v>
          </cell>
        </row>
      </sheetData>
      <sheetData sheetId="1944">
        <row r="3">
          <cell r="F3">
            <v>36130</v>
          </cell>
        </row>
      </sheetData>
      <sheetData sheetId="1945">
        <row r="3">
          <cell r="F3">
            <v>36130</v>
          </cell>
        </row>
      </sheetData>
      <sheetData sheetId="1946">
        <row r="3">
          <cell r="F3">
            <v>36130</v>
          </cell>
        </row>
      </sheetData>
      <sheetData sheetId="1947">
        <row r="3">
          <cell r="F3">
            <v>36130</v>
          </cell>
        </row>
      </sheetData>
      <sheetData sheetId="1948">
        <row r="3">
          <cell r="F3">
            <v>36130</v>
          </cell>
        </row>
      </sheetData>
      <sheetData sheetId="1949">
        <row r="3">
          <cell r="F3">
            <v>36130</v>
          </cell>
        </row>
      </sheetData>
      <sheetData sheetId="1950">
        <row r="3">
          <cell r="F3">
            <v>36130</v>
          </cell>
        </row>
      </sheetData>
      <sheetData sheetId="1951">
        <row r="3">
          <cell r="F3">
            <v>36130</v>
          </cell>
        </row>
      </sheetData>
      <sheetData sheetId="1952">
        <row r="3">
          <cell r="F3">
            <v>36130</v>
          </cell>
        </row>
      </sheetData>
      <sheetData sheetId="1953">
        <row r="3">
          <cell r="F3">
            <v>36130</v>
          </cell>
        </row>
      </sheetData>
      <sheetData sheetId="1954">
        <row r="3">
          <cell r="F3">
            <v>36130</v>
          </cell>
        </row>
      </sheetData>
      <sheetData sheetId="1955">
        <row r="3">
          <cell r="F3">
            <v>36130</v>
          </cell>
        </row>
      </sheetData>
      <sheetData sheetId="1956">
        <row r="3">
          <cell r="F3">
            <v>36130</v>
          </cell>
        </row>
      </sheetData>
      <sheetData sheetId="1957">
        <row r="3">
          <cell r="F3">
            <v>36130</v>
          </cell>
        </row>
      </sheetData>
      <sheetData sheetId="1958">
        <row r="3">
          <cell r="F3">
            <v>36130</v>
          </cell>
        </row>
      </sheetData>
      <sheetData sheetId="1959">
        <row r="3">
          <cell r="F3">
            <v>36130</v>
          </cell>
        </row>
      </sheetData>
      <sheetData sheetId="1960">
        <row r="3">
          <cell r="F3">
            <v>36130</v>
          </cell>
        </row>
      </sheetData>
      <sheetData sheetId="1961">
        <row r="3">
          <cell r="F3">
            <v>36130</v>
          </cell>
        </row>
      </sheetData>
      <sheetData sheetId="1962">
        <row r="3">
          <cell r="F3">
            <v>36130</v>
          </cell>
        </row>
      </sheetData>
      <sheetData sheetId="1963">
        <row r="3">
          <cell r="F3">
            <v>36130</v>
          </cell>
        </row>
      </sheetData>
      <sheetData sheetId="1964">
        <row r="3">
          <cell r="F3">
            <v>36130</v>
          </cell>
        </row>
      </sheetData>
      <sheetData sheetId="1965">
        <row r="3">
          <cell r="F3">
            <v>36130</v>
          </cell>
        </row>
      </sheetData>
      <sheetData sheetId="1966">
        <row r="3">
          <cell r="F3">
            <v>36130</v>
          </cell>
        </row>
      </sheetData>
      <sheetData sheetId="1967">
        <row r="3">
          <cell r="F3">
            <v>36130</v>
          </cell>
        </row>
      </sheetData>
      <sheetData sheetId="1968">
        <row r="3">
          <cell r="F3">
            <v>36130</v>
          </cell>
        </row>
      </sheetData>
      <sheetData sheetId="1969">
        <row r="3">
          <cell r="F3">
            <v>36130</v>
          </cell>
        </row>
      </sheetData>
      <sheetData sheetId="1970">
        <row r="3">
          <cell r="F3">
            <v>36130</v>
          </cell>
        </row>
      </sheetData>
      <sheetData sheetId="1971">
        <row r="3">
          <cell r="F3">
            <v>36130</v>
          </cell>
        </row>
      </sheetData>
      <sheetData sheetId="1972">
        <row r="3">
          <cell r="F3">
            <v>36130</v>
          </cell>
        </row>
      </sheetData>
      <sheetData sheetId="1973">
        <row r="3">
          <cell r="F3">
            <v>36130</v>
          </cell>
        </row>
      </sheetData>
      <sheetData sheetId="1974">
        <row r="3">
          <cell r="F3">
            <v>36130</v>
          </cell>
        </row>
      </sheetData>
      <sheetData sheetId="1975">
        <row r="3">
          <cell r="F3">
            <v>36130</v>
          </cell>
        </row>
      </sheetData>
      <sheetData sheetId="1976">
        <row r="3">
          <cell r="F3">
            <v>36130</v>
          </cell>
        </row>
      </sheetData>
      <sheetData sheetId="1977">
        <row r="3">
          <cell r="F3">
            <v>36130</v>
          </cell>
        </row>
      </sheetData>
      <sheetData sheetId="1978">
        <row r="3">
          <cell r="F3">
            <v>36130</v>
          </cell>
        </row>
      </sheetData>
      <sheetData sheetId="1979">
        <row r="3">
          <cell r="F3">
            <v>36130</v>
          </cell>
        </row>
      </sheetData>
      <sheetData sheetId="1980">
        <row r="3">
          <cell r="F3">
            <v>36130</v>
          </cell>
        </row>
      </sheetData>
      <sheetData sheetId="1981">
        <row r="3">
          <cell r="F3">
            <v>36130</v>
          </cell>
        </row>
      </sheetData>
      <sheetData sheetId="1982">
        <row r="3">
          <cell r="F3">
            <v>36130</v>
          </cell>
        </row>
      </sheetData>
      <sheetData sheetId="1983">
        <row r="3">
          <cell r="F3">
            <v>36130</v>
          </cell>
        </row>
      </sheetData>
      <sheetData sheetId="1984">
        <row r="3">
          <cell r="F3">
            <v>36130</v>
          </cell>
        </row>
      </sheetData>
      <sheetData sheetId="1985">
        <row r="3">
          <cell r="F3">
            <v>36130</v>
          </cell>
        </row>
      </sheetData>
      <sheetData sheetId="1986">
        <row r="3">
          <cell r="F3">
            <v>36130</v>
          </cell>
        </row>
      </sheetData>
      <sheetData sheetId="1987">
        <row r="3">
          <cell r="F3">
            <v>36130</v>
          </cell>
        </row>
      </sheetData>
      <sheetData sheetId="1988">
        <row r="3">
          <cell r="F3">
            <v>36130</v>
          </cell>
        </row>
      </sheetData>
      <sheetData sheetId="1989">
        <row r="3">
          <cell r="F3">
            <v>36130</v>
          </cell>
        </row>
      </sheetData>
      <sheetData sheetId="1990">
        <row r="3">
          <cell r="F3">
            <v>36130</v>
          </cell>
        </row>
      </sheetData>
      <sheetData sheetId="1991">
        <row r="3">
          <cell r="F3">
            <v>36130</v>
          </cell>
        </row>
      </sheetData>
      <sheetData sheetId="1992">
        <row r="3">
          <cell r="F3">
            <v>36130</v>
          </cell>
        </row>
      </sheetData>
      <sheetData sheetId="1993">
        <row r="3">
          <cell r="F3">
            <v>36130</v>
          </cell>
        </row>
      </sheetData>
      <sheetData sheetId="1994">
        <row r="3">
          <cell r="F3">
            <v>36130</v>
          </cell>
        </row>
      </sheetData>
      <sheetData sheetId="1995">
        <row r="3">
          <cell r="F3">
            <v>36130</v>
          </cell>
        </row>
      </sheetData>
      <sheetData sheetId="1996">
        <row r="3">
          <cell r="F3">
            <v>36130</v>
          </cell>
        </row>
      </sheetData>
      <sheetData sheetId="1997">
        <row r="3">
          <cell r="F3">
            <v>36130</v>
          </cell>
        </row>
      </sheetData>
      <sheetData sheetId="1998">
        <row r="3">
          <cell r="F3">
            <v>36130</v>
          </cell>
        </row>
      </sheetData>
      <sheetData sheetId="1999">
        <row r="3">
          <cell r="F3">
            <v>36130</v>
          </cell>
        </row>
      </sheetData>
      <sheetData sheetId="2000">
        <row r="3">
          <cell r="F3">
            <v>36130</v>
          </cell>
        </row>
      </sheetData>
      <sheetData sheetId="2001">
        <row r="3">
          <cell r="F3">
            <v>36130</v>
          </cell>
        </row>
      </sheetData>
      <sheetData sheetId="2002">
        <row r="3">
          <cell r="F3">
            <v>36130</v>
          </cell>
        </row>
      </sheetData>
      <sheetData sheetId="2003">
        <row r="3">
          <cell r="F3">
            <v>36130</v>
          </cell>
        </row>
      </sheetData>
      <sheetData sheetId="2004">
        <row r="3">
          <cell r="F3">
            <v>36130</v>
          </cell>
        </row>
      </sheetData>
      <sheetData sheetId="2005">
        <row r="3">
          <cell r="F3">
            <v>36130</v>
          </cell>
        </row>
      </sheetData>
      <sheetData sheetId="2006">
        <row r="3">
          <cell r="F3">
            <v>36130</v>
          </cell>
        </row>
      </sheetData>
      <sheetData sheetId="2007">
        <row r="3">
          <cell r="F3">
            <v>36130</v>
          </cell>
        </row>
      </sheetData>
      <sheetData sheetId="2008">
        <row r="3">
          <cell r="F3">
            <v>36130</v>
          </cell>
        </row>
      </sheetData>
      <sheetData sheetId="2009">
        <row r="3">
          <cell r="F3">
            <v>36130</v>
          </cell>
        </row>
      </sheetData>
      <sheetData sheetId="2010">
        <row r="3">
          <cell r="F3">
            <v>36130</v>
          </cell>
        </row>
      </sheetData>
      <sheetData sheetId="2011">
        <row r="3">
          <cell r="F3">
            <v>36130</v>
          </cell>
        </row>
      </sheetData>
      <sheetData sheetId="2012">
        <row r="3">
          <cell r="F3">
            <v>36130</v>
          </cell>
        </row>
      </sheetData>
      <sheetData sheetId="2013">
        <row r="3">
          <cell r="F3">
            <v>36130</v>
          </cell>
        </row>
      </sheetData>
      <sheetData sheetId="2014">
        <row r="3">
          <cell r="F3">
            <v>36130</v>
          </cell>
        </row>
      </sheetData>
      <sheetData sheetId="2015">
        <row r="3">
          <cell r="F3">
            <v>36130</v>
          </cell>
        </row>
      </sheetData>
      <sheetData sheetId="2016">
        <row r="3">
          <cell r="F3">
            <v>36130</v>
          </cell>
        </row>
      </sheetData>
      <sheetData sheetId="2017">
        <row r="3">
          <cell r="F3">
            <v>36130</v>
          </cell>
        </row>
      </sheetData>
      <sheetData sheetId="2018">
        <row r="3">
          <cell r="F3">
            <v>36130</v>
          </cell>
        </row>
      </sheetData>
      <sheetData sheetId="2019">
        <row r="3">
          <cell r="F3">
            <v>36130</v>
          </cell>
        </row>
      </sheetData>
      <sheetData sheetId="2020">
        <row r="3">
          <cell r="F3">
            <v>36130</v>
          </cell>
        </row>
      </sheetData>
      <sheetData sheetId="2021">
        <row r="3">
          <cell r="F3">
            <v>36130</v>
          </cell>
        </row>
      </sheetData>
      <sheetData sheetId="2022">
        <row r="3">
          <cell r="F3">
            <v>36130</v>
          </cell>
        </row>
      </sheetData>
      <sheetData sheetId="2023">
        <row r="3">
          <cell r="F3">
            <v>36130</v>
          </cell>
        </row>
      </sheetData>
      <sheetData sheetId="2024">
        <row r="3">
          <cell r="F3">
            <v>36130</v>
          </cell>
        </row>
      </sheetData>
      <sheetData sheetId="2025">
        <row r="3">
          <cell r="F3">
            <v>36130</v>
          </cell>
        </row>
      </sheetData>
      <sheetData sheetId="2026">
        <row r="3">
          <cell r="F3">
            <v>36130</v>
          </cell>
        </row>
      </sheetData>
      <sheetData sheetId="2027">
        <row r="3">
          <cell r="F3">
            <v>36130</v>
          </cell>
        </row>
      </sheetData>
      <sheetData sheetId="2028">
        <row r="3">
          <cell r="F3">
            <v>36130</v>
          </cell>
        </row>
      </sheetData>
      <sheetData sheetId="2029">
        <row r="3">
          <cell r="F3">
            <v>36130</v>
          </cell>
        </row>
      </sheetData>
      <sheetData sheetId="2030">
        <row r="3">
          <cell r="F3">
            <v>36130</v>
          </cell>
        </row>
      </sheetData>
      <sheetData sheetId="2031">
        <row r="3">
          <cell r="F3">
            <v>36130</v>
          </cell>
        </row>
      </sheetData>
      <sheetData sheetId="2032">
        <row r="3">
          <cell r="F3">
            <v>36130</v>
          </cell>
        </row>
      </sheetData>
      <sheetData sheetId="2033">
        <row r="3">
          <cell r="F3">
            <v>36130</v>
          </cell>
        </row>
      </sheetData>
      <sheetData sheetId="2034">
        <row r="3">
          <cell r="F3">
            <v>36130</v>
          </cell>
        </row>
      </sheetData>
      <sheetData sheetId="2035">
        <row r="3">
          <cell r="F3">
            <v>36130</v>
          </cell>
        </row>
      </sheetData>
      <sheetData sheetId="2036">
        <row r="3">
          <cell r="F3">
            <v>36130</v>
          </cell>
        </row>
      </sheetData>
      <sheetData sheetId="2037">
        <row r="3">
          <cell r="F3">
            <v>36130</v>
          </cell>
        </row>
      </sheetData>
      <sheetData sheetId="2038">
        <row r="3">
          <cell r="F3">
            <v>36130</v>
          </cell>
        </row>
      </sheetData>
      <sheetData sheetId="2039">
        <row r="3">
          <cell r="F3">
            <v>36130</v>
          </cell>
        </row>
      </sheetData>
      <sheetData sheetId="2040">
        <row r="3">
          <cell r="F3">
            <v>36130</v>
          </cell>
        </row>
      </sheetData>
      <sheetData sheetId="2041">
        <row r="3">
          <cell r="F3">
            <v>36130</v>
          </cell>
        </row>
      </sheetData>
      <sheetData sheetId="2042">
        <row r="3">
          <cell r="F3">
            <v>36130</v>
          </cell>
        </row>
      </sheetData>
      <sheetData sheetId="2043">
        <row r="3">
          <cell r="F3">
            <v>36130</v>
          </cell>
        </row>
      </sheetData>
      <sheetData sheetId="2044">
        <row r="3">
          <cell r="F3">
            <v>36130</v>
          </cell>
        </row>
      </sheetData>
      <sheetData sheetId="2045">
        <row r="3">
          <cell r="F3">
            <v>36130</v>
          </cell>
        </row>
      </sheetData>
      <sheetData sheetId="2046">
        <row r="3">
          <cell r="F3">
            <v>36130</v>
          </cell>
        </row>
      </sheetData>
      <sheetData sheetId="2047">
        <row r="3">
          <cell r="F3">
            <v>36130</v>
          </cell>
        </row>
      </sheetData>
      <sheetData sheetId="2048">
        <row r="3">
          <cell r="F3">
            <v>36130</v>
          </cell>
        </row>
      </sheetData>
      <sheetData sheetId="2049">
        <row r="3">
          <cell r="F3">
            <v>36130</v>
          </cell>
        </row>
      </sheetData>
      <sheetData sheetId="2050">
        <row r="3">
          <cell r="F3">
            <v>36130</v>
          </cell>
        </row>
      </sheetData>
      <sheetData sheetId="2051">
        <row r="3">
          <cell r="F3">
            <v>36130</v>
          </cell>
        </row>
      </sheetData>
      <sheetData sheetId="2052">
        <row r="3">
          <cell r="F3">
            <v>36130</v>
          </cell>
        </row>
      </sheetData>
      <sheetData sheetId="2053">
        <row r="3">
          <cell r="F3">
            <v>36130</v>
          </cell>
        </row>
      </sheetData>
      <sheetData sheetId="2054">
        <row r="3">
          <cell r="F3">
            <v>36130</v>
          </cell>
        </row>
      </sheetData>
      <sheetData sheetId="2055">
        <row r="3">
          <cell r="F3">
            <v>36130</v>
          </cell>
        </row>
      </sheetData>
      <sheetData sheetId="2056">
        <row r="3">
          <cell r="F3">
            <v>36130</v>
          </cell>
        </row>
      </sheetData>
      <sheetData sheetId="2057">
        <row r="3">
          <cell r="F3">
            <v>36130</v>
          </cell>
        </row>
      </sheetData>
      <sheetData sheetId="2058">
        <row r="3">
          <cell r="F3">
            <v>36130</v>
          </cell>
        </row>
      </sheetData>
      <sheetData sheetId="2059">
        <row r="3">
          <cell r="F3">
            <v>36130</v>
          </cell>
        </row>
      </sheetData>
      <sheetData sheetId="2060">
        <row r="3">
          <cell r="F3">
            <v>36130</v>
          </cell>
        </row>
      </sheetData>
      <sheetData sheetId="2061">
        <row r="3">
          <cell r="F3">
            <v>36130</v>
          </cell>
        </row>
      </sheetData>
      <sheetData sheetId="2062">
        <row r="3">
          <cell r="F3">
            <v>36130</v>
          </cell>
        </row>
      </sheetData>
      <sheetData sheetId="2063">
        <row r="3">
          <cell r="F3">
            <v>36130</v>
          </cell>
        </row>
      </sheetData>
      <sheetData sheetId="2064">
        <row r="3">
          <cell r="F3">
            <v>36130</v>
          </cell>
        </row>
      </sheetData>
      <sheetData sheetId="2065">
        <row r="3">
          <cell r="F3">
            <v>36130</v>
          </cell>
        </row>
      </sheetData>
      <sheetData sheetId="2066">
        <row r="3">
          <cell r="F3">
            <v>36130</v>
          </cell>
        </row>
      </sheetData>
      <sheetData sheetId="2067">
        <row r="3">
          <cell r="F3">
            <v>36130</v>
          </cell>
        </row>
      </sheetData>
      <sheetData sheetId="2068">
        <row r="3">
          <cell r="F3">
            <v>36130</v>
          </cell>
        </row>
      </sheetData>
      <sheetData sheetId="2069">
        <row r="3">
          <cell r="F3">
            <v>36130</v>
          </cell>
        </row>
      </sheetData>
      <sheetData sheetId="2070">
        <row r="3">
          <cell r="F3">
            <v>36130</v>
          </cell>
        </row>
      </sheetData>
      <sheetData sheetId="2071">
        <row r="3">
          <cell r="F3">
            <v>36130</v>
          </cell>
        </row>
      </sheetData>
      <sheetData sheetId="2072">
        <row r="3">
          <cell r="F3">
            <v>36130</v>
          </cell>
        </row>
      </sheetData>
      <sheetData sheetId="2073">
        <row r="3">
          <cell r="F3">
            <v>36130</v>
          </cell>
        </row>
      </sheetData>
      <sheetData sheetId="2074">
        <row r="3">
          <cell r="F3">
            <v>36130</v>
          </cell>
        </row>
      </sheetData>
      <sheetData sheetId="2075">
        <row r="3">
          <cell r="F3">
            <v>36130</v>
          </cell>
        </row>
      </sheetData>
      <sheetData sheetId="2076">
        <row r="3">
          <cell r="F3">
            <v>36130</v>
          </cell>
        </row>
      </sheetData>
      <sheetData sheetId="2077">
        <row r="3">
          <cell r="F3">
            <v>36130</v>
          </cell>
        </row>
      </sheetData>
      <sheetData sheetId="2078">
        <row r="3">
          <cell r="F3">
            <v>36130</v>
          </cell>
        </row>
      </sheetData>
      <sheetData sheetId="2079">
        <row r="3">
          <cell r="F3">
            <v>36130</v>
          </cell>
        </row>
      </sheetData>
      <sheetData sheetId="2080">
        <row r="3">
          <cell r="F3">
            <v>36130</v>
          </cell>
        </row>
      </sheetData>
      <sheetData sheetId="2081">
        <row r="3">
          <cell r="F3">
            <v>36130</v>
          </cell>
        </row>
      </sheetData>
      <sheetData sheetId="2082">
        <row r="3">
          <cell r="F3">
            <v>36130</v>
          </cell>
        </row>
      </sheetData>
      <sheetData sheetId="2083">
        <row r="3">
          <cell r="F3">
            <v>36130</v>
          </cell>
        </row>
      </sheetData>
      <sheetData sheetId="2084">
        <row r="3">
          <cell r="F3">
            <v>36130</v>
          </cell>
        </row>
      </sheetData>
      <sheetData sheetId="2085">
        <row r="3">
          <cell r="F3">
            <v>36130</v>
          </cell>
        </row>
      </sheetData>
      <sheetData sheetId="2086">
        <row r="3">
          <cell r="F3">
            <v>36130</v>
          </cell>
        </row>
      </sheetData>
      <sheetData sheetId="2087">
        <row r="3">
          <cell r="F3">
            <v>36130</v>
          </cell>
        </row>
      </sheetData>
      <sheetData sheetId="2088">
        <row r="3">
          <cell r="F3">
            <v>36130</v>
          </cell>
        </row>
      </sheetData>
      <sheetData sheetId="2089">
        <row r="3">
          <cell r="F3">
            <v>36130</v>
          </cell>
        </row>
      </sheetData>
      <sheetData sheetId="2090">
        <row r="3">
          <cell r="F3">
            <v>36130</v>
          </cell>
        </row>
      </sheetData>
      <sheetData sheetId="2091">
        <row r="3">
          <cell r="F3">
            <v>36130</v>
          </cell>
        </row>
      </sheetData>
      <sheetData sheetId="2092">
        <row r="3">
          <cell r="F3">
            <v>36130</v>
          </cell>
        </row>
      </sheetData>
      <sheetData sheetId="2093">
        <row r="3">
          <cell r="F3">
            <v>36130</v>
          </cell>
        </row>
      </sheetData>
      <sheetData sheetId="2094">
        <row r="3">
          <cell r="F3">
            <v>36130</v>
          </cell>
        </row>
      </sheetData>
      <sheetData sheetId="2095">
        <row r="3">
          <cell r="F3">
            <v>36130</v>
          </cell>
        </row>
      </sheetData>
      <sheetData sheetId="2096">
        <row r="3">
          <cell r="F3">
            <v>36130</v>
          </cell>
        </row>
      </sheetData>
      <sheetData sheetId="2097">
        <row r="3">
          <cell r="F3">
            <v>36130</v>
          </cell>
        </row>
      </sheetData>
      <sheetData sheetId="2098">
        <row r="3">
          <cell r="F3">
            <v>36130</v>
          </cell>
        </row>
      </sheetData>
      <sheetData sheetId="2099">
        <row r="3">
          <cell r="F3">
            <v>36130</v>
          </cell>
        </row>
      </sheetData>
      <sheetData sheetId="2100">
        <row r="3">
          <cell r="F3">
            <v>36130</v>
          </cell>
        </row>
      </sheetData>
      <sheetData sheetId="2101">
        <row r="3">
          <cell r="F3">
            <v>36130</v>
          </cell>
        </row>
      </sheetData>
      <sheetData sheetId="2102">
        <row r="3">
          <cell r="F3">
            <v>36130</v>
          </cell>
        </row>
      </sheetData>
      <sheetData sheetId="2103">
        <row r="3">
          <cell r="F3">
            <v>36130</v>
          </cell>
        </row>
      </sheetData>
      <sheetData sheetId="2104">
        <row r="3">
          <cell r="F3">
            <v>36130</v>
          </cell>
        </row>
      </sheetData>
      <sheetData sheetId="2105">
        <row r="3">
          <cell r="F3">
            <v>36130</v>
          </cell>
        </row>
      </sheetData>
      <sheetData sheetId="2106">
        <row r="3">
          <cell r="F3">
            <v>36130</v>
          </cell>
        </row>
      </sheetData>
      <sheetData sheetId="2107">
        <row r="3">
          <cell r="F3">
            <v>36130</v>
          </cell>
        </row>
      </sheetData>
      <sheetData sheetId="2108">
        <row r="3">
          <cell r="F3">
            <v>36130</v>
          </cell>
        </row>
      </sheetData>
      <sheetData sheetId="2109">
        <row r="3">
          <cell r="F3">
            <v>36130</v>
          </cell>
        </row>
      </sheetData>
      <sheetData sheetId="2110">
        <row r="3">
          <cell r="F3">
            <v>36130</v>
          </cell>
        </row>
      </sheetData>
      <sheetData sheetId="2111">
        <row r="3">
          <cell r="F3">
            <v>36130</v>
          </cell>
        </row>
      </sheetData>
      <sheetData sheetId="2112">
        <row r="3">
          <cell r="F3">
            <v>36130</v>
          </cell>
        </row>
      </sheetData>
      <sheetData sheetId="2113">
        <row r="3">
          <cell r="F3">
            <v>36130</v>
          </cell>
        </row>
      </sheetData>
      <sheetData sheetId="2114">
        <row r="3">
          <cell r="F3">
            <v>36130</v>
          </cell>
        </row>
      </sheetData>
      <sheetData sheetId="2115">
        <row r="3">
          <cell r="F3">
            <v>36130</v>
          </cell>
        </row>
      </sheetData>
      <sheetData sheetId="2116">
        <row r="3">
          <cell r="F3">
            <v>36130</v>
          </cell>
        </row>
      </sheetData>
      <sheetData sheetId="2117">
        <row r="3">
          <cell r="F3">
            <v>36130</v>
          </cell>
        </row>
      </sheetData>
      <sheetData sheetId="2118">
        <row r="3">
          <cell r="F3">
            <v>36130</v>
          </cell>
        </row>
      </sheetData>
      <sheetData sheetId="2119">
        <row r="3">
          <cell r="F3">
            <v>36130</v>
          </cell>
        </row>
      </sheetData>
      <sheetData sheetId="2120">
        <row r="3">
          <cell r="F3">
            <v>36130</v>
          </cell>
        </row>
      </sheetData>
      <sheetData sheetId="2121">
        <row r="3">
          <cell r="F3">
            <v>36130</v>
          </cell>
        </row>
      </sheetData>
      <sheetData sheetId="2122">
        <row r="3">
          <cell r="F3">
            <v>36130</v>
          </cell>
        </row>
      </sheetData>
      <sheetData sheetId="2123">
        <row r="3">
          <cell r="F3">
            <v>36130</v>
          </cell>
        </row>
      </sheetData>
      <sheetData sheetId="2124">
        <row r="3">
          <cell r="F3">
            <v>36130</v>
          </cell>
        </row>
      </sheetData>
      <sheetData sheetId="2125">
        <row r="3">
          <cell r="F3">
            <v>36130</v>
          </cell>
        </row>
      </sheetData>
      <sheetData sheetId="2126">
        <row r="3">
          <cell r="F3">
            <v>36130</v>
          </cell>
        </row>
      </sheetData>
      <sheetData sheetId="2127">
        <row r="3">
          <cell r="F3">
            <v>36130</v>
          </cell>
        </row>
      </sheetData>
      <sheetData sheetId="2128">
        <row r="3">
          <cell r="F3">
            <v>36130</v>
          </cell>
        </row>
      </sheetData>
      <sheetData sheetId="2129">
        <row r="3">
          <cell r="F3">
            <v>36130</v>
          </cell>
        </row>
      </sheetData>
      <sheetData sheetId="2130">
        <row r="3">
          <cell r="F3">
            <v>36130</v>
          </cell>
        </row>
      </sheetData>
      <sheetData sheetId="2131">
        <row r="3">
          <cell r="F3">
            <v>36130</v>
          </cell>
        </row>
      </sheetData>
      <sheetData sheetId="2132">
        <row r="3">
          <cell r="F3">
            <v>36130</v>
          </cell>
        </row>
      </sheetData>
      <sheetData sheetId="2133">
        <row r="3">
          <cell r="F3">
            <v>36130</v>
          </cell>
        </row>
      </sheetData>
      <sheetData sheetId="2134">
        <row r="3">
          <cell r="F3">
            <v>36130</v>
          </cell>
        </row>
      </sheetData>
      <sheetData sheetId="2135">
        <row r="3">
          <cell r="F3">
            <v>36130</v>
          </cell>
        </row>
      </sheetData>
      <sheetData sheetId="2136">
        <row r="3">
          <cell r="F3">
            <v>36130</v>
          </cell>
        </row>
      </sheetData>
      <sheetData sheetId="2137">
        <row r="3">
          <cell r="F3">
            <v>36130</v>
          </cell>
        </row>
      </sheetData>
      <sheetData sheetId="2138">
        <row r="3">
          <cell r="F3">
            <v>36130</v>
          </cell>
        </row>
      </sheetData>
      <sheetData sheetId="2139">
        <row r="3">
          <cell r="F3">
            <v>36130</v>
          </cell>
        </row>
      </sheetData>
      <sheetData sheetId="2140">
        <row r="3">
          <cell r="F3">
            <v>36130</v>
          </cell>
        </row>
      </sheetData>
      <sheetData sheetId="2141">
        <row r="3">
          <cell r="F3">
            <v>36130</v>
          </cell>
        </row>
      </sheetData>
      <sheetData sheetId="2142">
        <row r="3">
          <cell r="F3">
            <v>36130</v>
          </cell>
        </row>
      </sheetData>
      <sheetData sheetId="2143">
        <row r="3">
          <cell r="F3">
            <v>36130</v>
          </cell>
        </row>
      </sheetData>
      <sheetData sheetId="2144">
        <row r="3">
          <cell r="F3">
            <v>36130</v>
          </cell>
        </row>
      </sheetData>
      <sheetData sheetId="2145">
        <row r="3">
          <cell r="F3">
            <v>36130</v>
          </cell>
        </row>
      </sheetData>
      <sheetData sheetId="2146">
        <row r="3">
          <cell r="F3">
            <v>36130</v>
          </cell>
        </row>
      </sheetData>
      <sheetData sheetId="2147">
        <row r="3">
          <cell r="F3">
            <v>36130</v>
          </cell>
        </row>
      </sheetData>
      <sheetData sheetId="2148">
        <row r="3">
          <cell r="F3">
            <v>36130</v>
          </cell>
        </row>
      </sheetData>
      <sheetData sheetId="2149">
        <row r="3">
          <cell r="F3">
            <v>36130</v>
          </cell>
        </row>
      </sheetData>
      <sheetData sheetId="2150">
        <row r="3">
          <cell r="F3">
            <v>36130</v>
          </cell>
        </row>
      </sheetData>
      <sheetData sheetId="2151">
        <row r="3">
          <cell r="F3">
            <v>36130</v>
          </cell>
        </row>
      </sheetData>
      <sheetData sheetId="2152">
        <row r="3">
          <cell r="F3">
            <v>36130</v>
          </cell>
        </row>
      </sheetData>
      <sheetData sheetId="2153">
        <row r="3">
          <cell r="F3">
            <v>36130</v>
          </cell>
        </row>
      </sheetData>
      <sheetData sheetId="2154">
        <row r="3">
          <cell r="F3">
            <v>36130</v>
          </cell>
        </row>
      </sheetData>
      <sheetData sheetId="2155">
        <row r="3">
          <cell r="F3">
            <v>36130</v>
          </cell>
        </row>
      </sheetData>
      <sheetData sheetId="2156">
        <row r="3">
          <cell r="F3">
            <v>36130</v>
          </cell>
        </row>
      </sheetData>
      <sheetData sheetId="2157">
        <row r="3">
          <cell r="F3">
            <v>36130</v>
          </cell>
        </row>
      </sheetData>
      <sheetData sheetId="2158">
        <row r="3">
          <cell r="F3">
            <v>36130</v>
          </cell>
        </row>
      </sheetData>
      <sheetData sheetId="2159">
        <row r="3">
          <cell r="F3">
            <v>36130</v>
          </cell>
        </row>
      </sheetData>
      <sheetData sheetId="2160">
        <row r="3">
          <cell r="F3">
            <v>36130</v>
          </cell>
        </row>
      </sheetData>
      <sheetData sheetId="2161">
        <row r="3">
          <cell r="F3">
            <v>36130</v>
          </cell>
        </row>
      </sheetData>
      <sheetData sheetId="2162">
        <row r="3">
          <cell r="F3">
            <v>36130</v>
          </cell>
        </row>
      </sheetData>
      <sheetData sheetId="2163">
        <row r="3">
          <cell r="F3">
            <v>36130</v>
          </cell>
        </row>
      </sheetData>
      <sheetData sheetId="2164">
        <row r="3">
          <cell r="F3">
            <v>36130</v>
          </cell>
        </row>
      </sheetData>
      <sheetData sheetId="2165">
        <row r="3">
          <cell r="F3">
            <v>36130</v>
          </cell>
        </row>
      </sheetData>
      <sheetData sheetId="2166">
        <row r="3">
          <cell r="F3">
            <v>36130</v>
          </cell>
        </row>
      </sheetData>
      <sheetData sheetId="2167">
        <row r="3">
          <cell r="F3">
            <v>36130</v>
          </cell>
        </row>
      </sheetData>
      <sheetData sheetId="2168">
        <row r="3">
          <cell r="F3">
            <v>36130</v>
          </cell>
        </row>
      </sheetData>
      <sheetData sheetId="2169">
        <row r="3">
          <cell r="F3">
            <v>36130</v>
          </cell>
        </row>
      </sheetData>
      <sheetData sheetId="2170">
        <row r="3">
          <cell r="F3">
            <v>36130</v>
          </cell>
        </row>
      </sheetData>
      <sheetData sheetId="2171">
        <row r="3">
          <cell r="F3">
            <v>36130</v>
          </cell>
        </row>
      </sheetData>
      <sheetData sheetId="2172">
        <row r="3">
          <cell r="F3">
            <v>36130</v>
          </cell>
        </row>
      </sheetData>
      <sheetData sheetId="2173">
        <row r="3">
          <cell r="F3">
            <v>36130</v>
          </cell>
        </row>
      </sheetData>
      <sheetData sheetId="2174">
        <row r="3">
          <cell r="F3">
            <v>36130</v>
          </cell>
        </row>
      </sheetData>
      <sheetData sheetId="2175">
        <row r="3">
          <cell r="F3">
            <v>36130</v>
          </cell>
        </row>
      </sheetData>
      <sheetData sheetId="2176">
        <row r="3">
          <cell r="F3">
            <v>36130</v>
          </cell>
        </row>
      </sheetData>
      <sheetData sheetId="2177">
        <row r="3">
          <cell r="F3">
            <v>36130</v>
          </cell>
        </row>
      </sheetData>
      <sheetData sheetId="2178">
        <row r="3">
          <cell r="F3">
            <v>36130</v>
          </cell>
        </row>
      </sheetData>
      <sheetData sheetId="2179">
        <row r="3">
          <cell r="F3">
            <v>36130</v>
          </cell>
        </row>
      </sheetData>
      <sheetData sheetId="2180">
        <row r="3">
          <cell r="F3">
            <v>36130</v>
          </cell>
        </row>
      </sheetData>
      <sheetData sheetId="2181">
        <row r="3">
          <cell r="F3">
            <v>36130</v>
          </cell>
        </row>
      </sheetData>
      <sheetData sheetId="2182">
        <row r="3">
          <cell r="F3">
            <v>36130</v>
          </cell>
        </row>
      </sheetData>
      <sheetData sheetId="2183">
        <row r="3">
          <cell r="F3">
            <v>36130</v>
          </cell>
        </row>
      </sheetData>
      <sheetData sheetId="2184">
        <row r="3">
          <cell r="F3">
            <v>36130</v>
          </cell>
        </row>
      </sheetData>
      <sheetData sheetId="2185">
        <row r="3">
          <cell r="F3">
            <v>36130</v>
          </cell>
        </row>
      </sheetData>
      <sheetData sheetId="2186">
        <row r="3">
          <cell r="F3">
            <v>36130</v>
          </cell>
        </row>
      </sheetData>
      <sheetData sheetId="2187">
        <row r="3">
          <cell r="F3">
            <v>36130</v>
          </cell>
        </row>
      </sheetData>
      <sheetData sheetId="2188">
        <row r="3">
          <cell r="F3">
            <v>36130</v>
          </cell>
        </row>
      </sheetData>
      <sheetData sheetId="2189">
        <row r="3">
          <cell r="F3">
            <v>36130</v>
          </cell>
        </row>
      </sheetData>
      <sheetData sheetId="2190">
        <row r="3">
          <cell r="F3">
            <v>36130</v>
          </cell>
        </row>
      </sheetData>
      <sheetData sheetId="2191">
        <row r="3">
          <cell r="F3">
            <v>36130</v>
          </cell>
        </row>
      </sheetData>
      <sheetData sheetId="2192">
        <row r="3">
          <cell r="F3">
            <v>36130</v>
          </cell>
        </row>
      </sheetData>
      <sheetData sheetId="2193">
        <row r="3">
          <cell r="F3">
            <v>36130</v>
          </cell>
        </row>
      </sheetData>
      <sheetData sheetId="2194">
        <row r="3">
          <cell r="F3">
            <v>36130</v>
          </cell>
        </row>
      </sheetData>
      <sheetData sheetId="2195">
        <row r="3">
          <cell r="F3">
            <v>36130</v>
          </cell>
        </row>
      </sheetData>
      <sheetData sheetId="2196">
        <row r="3">
          <cell r="F3">
            <v>36130</v>
          </cell>
        </row>
      </sheetData>
      <sheetData sheetId="2197">
        <row r="3">
          <cell r="F3">
            <v>36130</v>
          </cell>
        </row>
      </sheetData>
      <sheetData sheetId="2198">
        <row r="3">
          <cell r="F3">
            <v>36130</v>
          </cell>
        </row>
      </sheetData>
      <sheetData sheetId="2199">
        <row r="3">
          <cell r="F3">
            <v>36130</v>
          </cell>
        </row>
      </sheetData>
      <sheetData sheetId="2200">
        <row r="3">
          <cell r="F3">
            <v>36130</v>
          </cell>
        </row>
      </sheetData>
      <sheetData sheetId="2201">
        <row r="3">
          <cell r="F3">
            <v>36130</v>
          </cell>
        </row>
      </sheetData>
      <sheetData sheetId="2202">
        <row r="3">
          <cell r="F3">
            <v>36130</v>
          </cell>
        </row>
      </sheetData>
      <sheetData sheetId="2203">
        <row r="3">
          <cell r="F3">
            <v>36130</v>
          </cell>
        </row>
      </sheetData>
      <sheetData sheetId="2204">
        <row r="3">
          <cell r="F3">
            <v>36130</v>
          </cell>
        </row>
      </sheetData>
      <sheetData sheetId="2205">
        <row r="3">
          <cell r="F3">
            <v>36130</v>
          </cell>
        </row>
      </sheetData>
      <sheetData sheetId="2206">
        <row r="3">
          <cell r="F3">
            <v>36130</v>
          </cell>
        </row>
      </sheetData>
      <sheetData sheetId="2207">
        <row r="3">
          <cell r="F3">
            <v>36130</v>
          </cell>
        </row>
      </sheetData>
      <sheetData sheetId="2208">
        <row r="3">
          <cell r="F3">
            <v>36130</v>
          </cell>
        </row>
      </sheetData>
      <sheetData sheetId="2209">
        <row r="3">
          <cell r="F3">
            <v>36130</v>
          </cell>
        </row>
      </sheetData>
      <sheetData sheetId="2210">
        <row r="3">
          <cell r="F3">
            <v>36130</v>
          </cell>
        </row>
      </sheetData>
      <sheetData sheetId="2211">
        <row r="3">
          <cell r="F3">
            <v>36130</v>
          </cell>
        </row>
      </sheetData>
      <sheetData sheetId="2212">
        <row r="3">
          <cell r="F3">
            <v>36130</v>
          </cell>
        </row>
      </sheetData>
      <sheetData sheetId="2213">
        <row r="3">
          <cell r="F3">
            <v>36130</v>
          </cell>
        </row>
      </sheetData>
      <sheetData sheetId="2214">
        <row r="3">
          <cell r="F3">
            <v>36130</v>
          </cell>
        </row>
      </sheetData>
      <sheetData sheetId="2215">
        <row r="3">
          <cell r="F3">
            <v>36130</v>
          </cell>
        </row>
      </sheetData>
      <sheetData sheetId="2216">
        <row r="3">
          <cell r="F3">
            <v>36130</v>
          </cell>
        </row>
      </sheetData>
      <sheetData sheetId="2217">
        <row r="3">
          <cell r="F3">
            <v>36130</v>
          </cell>
        </row>
      </sheetData>
      <sheetData sheetId="2218">
        <row r="3">
          <cell r="F3">
            <v>36130</v>
          </cell>
        </row>
      </sheetData>
      <sheetData sheetId="2219">
        <row r="3">
          <cell r="F3">
            <v>36130</v>
          </cell>
        </row>
      </sheetData>
      <sheetData sheetId="2220">
        <row r="3">
          <cell r="F3">
            <v>36130</v>
          </cell>
        </row>
      </sheetData>
      <sheetData sheetId="2221">
        <row r="3">
          <cell r="F3">
            <v>36130</v>
          </cell>
        </row>
      </sheetData>
      <sheetData sheetId="2222">
        <row r="3">
          <cell r="F3">
            <v>36130</v>
          </cell>
        </row>
      </sheetData>
      <sheetData sheetId="2223">
        <row r="3">
          <cell r="F3">
            <v>36130</v>
          </cell>
        </row>
      </sheetData>
      <sheetData sheetId="2224">
        <row r="3">
          <cell r="F3">
            <v>36130</v>
          </cell>
        </row>
      </sheetData>
      <sheetData sheetId="2225">
        <row r="3">
          <cell r="F3">
            <v>36130</v>
          </cell>
        </row>
      </sheetData>
      <sheetData sheetId="2226">
        <row r="3">
          <cell r="F3">
            <v>36130</v>
          </cell>
        </row>
      </sheetData>
      <sheetData sheetId="2227">
        <row r="3">
          <cell r="F3">
            <v>36130</v>
          </cell>
        </row>
      </sheetData>
      <sheetData sheetId="2228">
        <row r="3">
          <cell r="F3">
            <v>36130</v>
          </cell>
        </row>
      </sheetData>
      <sheetData sheetId="2229">
        <row r="3">
          <cell r="F3">
            <v>36130</v>
          </cell>
        </row>
      </sheetData>
      <sheetData sheetId="2230">
        <row r="3">
          <cell r="F3">
            <v>36130</v>
          </cell>
        </row>
      </sheetData>
      <sheetData sheetId="2231">
        <row r="3">
          <cell r="F3">
            <v>0</v>
          </cell>
        </row>
      </sheetData>
      <sheetData sheetId="2232">
        <row r="3">
          <cell r="F3">
            <v>36130</v>
          </cell>
        </row>
      </sheetData>
      <sheetData sheetId="2233">
        <row r="3">
          <cell r="F3">
            <v>36130</v>
          </cell>
        </row>
      </sheetData>
      <sheetData sheetId="2234">
        <row r="3">
          <cell r="F3">
            <v>36130</v>
          </cell>
        </row>
      </sheetData>
      <sheetData sheetId="2235">
        <row r="3">
          <cell r="F3">
            <v>36130</v>
          </cell>
        </row>
      </sheetData>
      <sheetData sheetId="2236">
        <row r="3">
          <cell r="F3">
            <v>36130</v>
          </cell>
        </row>
      </sheetData>
      <sheetData sheetId="2237">
        <row r="3">
          <cell r="F3">
            <v>36130</v>
          </cell>
        </row>
      </sheetData>
      <sheetData sheetId="2238">
        <row r="3">
          <cell r="F3">
            <v>36130</v>
          </cell>
        </row>
      </sheetData>
      <sheetData sheetId="2239">
        <row r="3">
          <cell r="F3">
            <v>36130</v>
          </cell>
        </row>
      </sheetData>
      <sheetData sheetId="2240">
        <row r="3">
          <cell r="F3">
            <v>36130</v>
          </cell>
        </row>
      </sheetData>
      <sheetData sheetId="2241">
        <row r="3">
          <cell r="F3">
            <v>36130</v>
          </cell>
        </row>
      </sheetData>
      <sheetData sheetId="2242">
        <row r="3">
          <cell r="F3">
            <v>36130</v>
          </cell>
        </row>
      </sheetData>
      <sheetData sheetId="2243">
        <row r="3">
          <cell r="F3">
            <v>36130</v>
          </cell>
        </row>
      </sheetData>
      <sheetData sheetId="2244">
        <row r="3">
          <cell r="F3">
            <v>36130</v>
          </cell>
        </row>
      </sheetData>
      <sheetData sheetId="2245">
        <row r="3">
          <cell r="F3">
            <v>36130</v>
          </cell>
        </row>
      </sheetData>
      <sheetData sheetId="2246">
        <row r="3">
          <cell r="F3">
            <v>36130</v>
          </cell>
        </row>
      </sheetData>
      <sheetData sheetId="2247">
        <row r="3">
          <cell r="F3">
            <v>36130</v>
          </cell>
        </row>
      </sheetData>
      <sheetData sheetId="2248">
        <row r="3">
          <cell r="F3">
            <v>36130</v>
          </cell>
        </row>
      </sheetData>
      <sheetData sheetId="2249">
        <row r="3">
          <cell r="F3">
            <v>36130</v>
          </cell>
        </row>
      </sheetData>
      <sheetData sheetId="2250">
        <row r="3">
          <cell r="F3">
            <v>36130</v>
          </cell>
        </row>
      </sheetData>
      <sheetData sheetId="2251">
        <row r="3">
          <cell r="F3">
            <v>36130</v>
          </cell>
        </row>
      </sheetData>
      <sheetData sheetId="2252">
        <row r="3">
          <cell r="F3">
            <v>36130</v>
          </cell>
        </row>
      </sheetData>
      <sheetData sheetId="2253">
        <row r="3">
          <cell r="F3">
            <v>36130</v>
          </cell>
        </row>
      </sheetData>
      <sheetData sheetId="2254">
        <row r="3">
          <cell r="F3">
            <v>36130</v>
          </cell>
        </row>
      </sheetData>
      <sheetData sheetId="2255">
        <row r="3">
          <cell r="F3">
            <v>36130</v>
          </cell>
        </row>
      </sheetData>
      <sheetData sheetId="2256">
        <row r="3">
          <cell r="F3">
            <v>36130</v>
          </cell>
        </row>
      </sheetData>
      <sheetData sheetId="2257">
        <row r="3">
          <cell r="F3">
            <v>36130</v>
          </cell>
        </row>
      </sheetData>
      <sheetData sheetId="2258">
        <row r="3">
          <cell r="F3">
            <v>36130</v>
          </cell>
        </row>
      </sheetData>
      <sheetData sheetId="2259">
        <row r="3">
          <cell r="F3">
            <v>36130</v>
          </cell>
        </row>
      </sheetData>
      <sheetData sheetId="2260">
        <row r="3">
          <cell r="F3">
            <v>36130</v>
          </cell>
        </row>
      </sheetData>
      <sheetData sheetId="2261">
        <row r="3">
          <cell r="F3">
            <v>36130</v>
          </cell>
        </row>
      </sheetData>
      <sheetData sheetId="2262">
        <row r="3">
          <cell r="F3">
            <v>36130</v>
          </cell>
        </row>
      </sheetData>
      <sheetData sheetId="2263">
        <row r="3">
          <cell r="F3">
            <v>36130</v>
          </cell>
        </row>
      </sheetData>
      <sheetData sheetId="2264">
        <row r="3">
          <cell r="F3">
            <v>36130</v>
          </cell>
        </row>
      </sheetData>
      <sheetData sheetId="2265">
        <row r="3">
          <cell r="F3">
            <v>36130</v>
          </cell>
        </row>
      </sheetData>
      <sheetData sheetId="2266">
        <row r="3">
          <cell r="F3">
            <v>36130</v>
          </cell>
        </row>
      </sheetData>
      <sheetData sheetId="2267">
        <row r="3">
          <cell r="F3">
            <v>0</v>
          </cell>
        </row>
      </sheetData>
      <sheetData sheetId="2268">
        <row r="3">
          <cell r="F3">
            <v>36130</v>
          </cell>
        </row>
      </sheetData>
      <sheetData sheetId="2269">
        <row r="3">
          <cell r="F3">
            <v>36130</v>
          </cell>
        </row>
      </sheetData>
      <sheetData sheetId="2270">
        <row r="3">
          <cell r="F3">
            <v>36130</v>
          </cell>
        </row>
      </sheetData>
      <sheetData sheetId="2271">
        <row r="3">
          <cell r="F3">
            <v>36130</v>
          </cell>
        </row>
      </sheetData>
      <sheetData sheetId="2272">
        <row r="3">
          <cell r="F3">
            <v>36130</v>
          </cell>
        </row>
      </sheetData>
      <sheetData sheetId="2273">
        <row r="3">
          <cell r="F3">
            <v>36130</v>
          </cell>
        </row>
      </sheetData>
      <sheetData sheetId="2274">
        <row r="3">
          <cell r="F3">
            <v>36130</v>
          </cell>
        </row>
      </sheetData>
      <sheetData sheetId="2275">
        <row r="3">
          <cell r="F3">
            <v>36130</v>
          </cell>
        </row>
      </sheetData>
      <sheetData sheetId="2276">
        <row r="3">
          <cell r="F3">
            <v>36130</v>
          </cell>
        </row>
      </sheetData>
      <sheetData sheetId="2277">
        <row r="3">
          <cell r="F3">
            <v>36130</v>
          </cell>
        </row>
      </sheetData>
      <sheetData sheetId="2278">
        <row r="3">
          <cell r="F3">
            <v>36130</v>
          </cell>
        </row>
      </sheetData>
      <sheetData sheetId="2279">
        <row r="3">
          <cell r="F3">
            <v>36130</v>
          </cell>
        </row>
      </sheetData>
      <sheetData sheetId="2280">
        <row r="3">
          <cell r="F3">
            <v>36130</v>
          </cell>
        </row>
      </sheetData>
      <sheetData sheetId="2281">
        <row r="3">
          <cell r="F3">
            <v>36130</v>
          </cell>
        </row>
      </sheetData>
      <sheetData sheetId="2282">
        <row r="3">
          <cell r="F3">
            <v>36130</v>
          </cell>
        </row>
      </sheetData>
      <sheetData sheetId="2283">
        <row r="3">
          <cell r="F3">
            <v>36130</v>
          </cell>
        </row>
      </sheetData>
      <sheetData sheetId="2284">
        <row r="3">
          <cell r="F3">
            <v>36130</v>
          </cell>
        </row>
      </sheetData>
      <sheetData sheetId="2285">
        <row r="3">
          <cell r="F3">
            <v>36130</v>
          </cell>
        </row>
      </sheetData>
      <sheetData sheetId="2286">
        <row r="3">
          <cell r="F3">
            <v>36130</v>
          </cell>
        </row>
      </sheetData>
      <sheetData sheetId="2287">
        <row r="3">
          <cell r="F3">
            <v>36130</v>
          </cell>
        </row>
      </sheetData>
      <sheetData sheetId="2288">
        <row r="3">
          <cell r="F3">
            <v>36130</v>
          </cell>
        </row>
      </sheetData>
      <sheetData sheetId="2289">
        <row r="3">
          <cell r="F3">
            <v>36130</v>
          </cell>
        </row>
      </sheetData>
      <sheetData sheetId="2290">
        <row r="3">
          <cell r="F3">
            <v>36130</v>
          </cell>
        </row>
      </sheetData>
      <sheetData sheetId="2291">
        <row r="3">
          <cell r="F3">
            <v>36130</v>
          </cell>
        </row>
      </sheetData>
      <sheetData sheetId="2292">
        <row r="3">
          <cell r="F3">
            <v>36130</v>
          </cell>
        </row>
      </sheetData>
      <sheetData sheetId="2293">
        <row r="3">
          <cell r="F3">
            <v>36130</v>
          </cell>
        </row>
      </sheetData>
      <sheetData sheetId="2294">
        <row r="3">
          <cell r="F3">
            <v>36130</v>
          </cell>
        </row>
      </sheetData>
      <sheetData sheetId="2295">
        <row r="3">
          <cell r="F3">
            <v>36130</v>
          </cell>
        </row>
      </sheetData>
      <sheetData sheetId="2296">
        <row r="3">
          <cell r="F3">
            <v>36130</v>
          </cell>
        </row>
      </sheetData>
      <sheetData sheetId="2297">
        <row r="3">
          <cell r="F3">
            <v>36130</v>
          </cell>
        </row>
      </sheetData>
      <sheetData sheetId="2298">
        <row r="3">
          <cell r="F3">
            <v>36130</v>
          </cell>
        </row>
      </sheetData>
      <sheetData sheetId="2299">
        <row r="3">
          <cell r="F3">
            <v>36130</v>
          </cell>
        </row>
      </sheetData>
      <sheetData sheetId="2300">
        <row r="3">
          <cell r="F3">
            <v>36130</v>
          </cell>
        </row>
      </sheetData>
      <sheetData sheetId="2301">
        <row r="3">
          <cell r="F3">
            <v>36130</v>
          </cell>
        </row>
      </sheetData>
      <sheetData sheetId="2302">
        <row r="3">
          <cell r="F3">
            <v>36130</v>
          </cell>
        </row>
      </sheetData>
      <sheetData sheetId="2303">
        <row r="3">
          <cell r="F3">
            <v>36130</v>
          </cell>
        </row>
      </sheetData>
      <sheetData sheetId="2304">
        <row r="3">
          <cell r="F3">
            <v>36130</v>
          </cell>
        </row>
      </sheetData>
      <sheetData sheetId="2305">
        <row r="3">
          <cell r="F3">
            <v>36130</v>
          </cell>
        </row>
      </sheetData>
      <sheetData sheetId="2306">
        <row r="3">
          <cell r="F3">
            <v>36130</v>
          </cell>
        </row>
      </sheetData>
      <sheetData sheetId="2307">
        <row r="3">
          <cell r="F3">
            <v>36130</v>
          </cell>
        </row>
      </sheetData>
      <sheetData sheetId="2308">
        <row r="3">
          <cell r="F3">
            <v>36130</v>
          </cell>
        </row>
      </sheetData>
      <sheetData sheetId="2309">
        <row r="3">
          <cell r="F3">
            <v>36130</v>
          </cell>
        </row>
      </sheetData>
      <sheetData sheetId="2310">
        <row r="3">
          <cell r="F3">
            <v>36130</v>
          </cell>
        </row>
      </sheetData>
      <sheetData sheetId="2311">
        <row r="3">
          <cell r="F3">
            <v>36130</v>
          </cell>
        </row>
      </sheetData>
      <sheetData sheetId="2312">
        <row r="3">
          <cell r="F3">
            <v>36130</v>
          </cell>
        </row>
      </sheetData>
      <sheetData sheetId="2313">
        <row r="3">
          <cell r="F3">
            <v>36130</v>
          </cell>
        </row>
      </sheetData>
      <sheetData sheetId="2314">
        <row r="3">
          <cell r="F3">
            <v>36130</v>
          </cell>
        </row>
      </sheetData>
      <sheetData sheetId="2315">
        <row r="3">
          <cell r="F3">
            <v>36130</v>
          </cell>
        </row>
      </sheetData>
      <sheetData sheetId="2316">
        <row r="3">
          <cell r="F3">
            <v>36130</v>
          </cell>
        </row>
      </sheetData>
      <sheetData sheetId="2317">
        <row r="3">
          <cell r="F3">
            <v>36130</v>
          </cell>
        </row>
      </sheetData>
      <sheetData sheetId="2318">
        <row r="3">
          <cell r="F3">
            <v>36130</v>
          </cell>
        </row>
      </sheetData>
      <sheetData sheetId="2319">
        <row r="3">
          <cell r="F3">
            <v>36130</v>
          </cell>
        </row>
      </sheetData>
      <sheetData sheetId="2320">
        <row r="3">
          <cell r="F3">
            <v>36130</v>
          </cell>
        </row>
      </sheetData>
      <sheetData sheetId="2321">
        <row r="3">
          <cell r="F3">
            <v>36130</v>
          </cell>
        </row>
      </sheetData>
      <sheetData sheetId="2322">
        <row r="3">
          <cell r="F3">
            <v>36130</v>
          </cell>
        </row>
      </sheetData>
      <sheetData sheetId="2323">
        <row r="3">
          <cell r="F3">
            <v>36130</v>
          </cell>
        </row>
      </sheetData>
      <sheetData sheetId="2324">
        <row r="3">
          <cell r="F3">
            <v>36130</v>
          </cell>
        </row>
      </sheetData>
      <sheetData sheetId="2325">
        <row r="3">
          <cell r="F3">
            <v>36130</v>
          </cell>
        </row>
      </sheetData>
      <sheetData sheetId="2326">
        <row r="3">
          <cell r="F3">
            <v>36130</v>
          </cell>
        </row>
      </sheetData>
      <sheetData sheetId="2327">
        <row r="3">
          <cell r="F3">
            <v>36130</v>
          </cell>
        </row>
      </sheetData>
      <sheetData sheetId="2328">
        <row r="3">
          <cell r="F3">
            <v>36130</v>
          </cell>
        </row>
      </sheetData>
      <sheetData sheetId="2329">
        <row r="3">
          <cell r="F3">
            <v>36130</v>
          </cell>
        </row>
      </sheetData>
      <sheetData sheetId="2330">
        <row r="3">
          <cell r="F3">
            <v>36130</v>
          </cell>
        </row>
      </sheetData>
      <sheetData sheetId="2331">
        <row r="3">
          <cell r="F3">
            <v>36130</v>
          </cell>
        </row>
      </sheetData>
      <sheetData sheetId="2332">
        <row r="3">
          <cell r="F3">
            <v>36130</v>
          </cell>
        </row>
      </sheetData>
      <sheetData sheetId="2333">
        <row r="3">
          <cell r="F3">
            <v>36130</v>
          </cell>
        </row>
      </sheetData>
      <sheetData sheetId="2334">
        <row r="3">
          <cell r="F3">
            <v>36130</v>
          </cell>
        </row>
      </sheetData>
      <sheetData sheetId="2335">
        <row r="3">
          <cell r="F3">
            <v>36130</v>
          </cell>
        </row>
      </sheetData>
      <sheetData sheetId="2336">
        <row r="3">
          <cell r="F3">
            <v>36130</v>
          </cell>
        </row>
      </sheetData>
      <sheetData sheetId="2337">
        <row r="3">
          <cell r="F3">
            <v>36130</v>
          </cell>
        </row>
      </sheetData>
      <sheetData sheetId="2338">
        <row r="3">
          <cell r="F3">
            <v>36130</v>
          </cell>
        </row>
      </sheetData>
      <sheetData sheetId="2339">
        <row r="3">
          <cell r="F3">
            <v>36130</v>
          </cell>
        </row>
      </sheetData>
      <sheetData sheetId="2340">
        <row r="3">
          <cell r="F3">
            <v>36130</v>
          </cell>
        </row>
      </sheetData>
      <sheetData sheetId="2341">
        <row r="3">
          <cell r="F3">
            <v>36130</v>
          </cell>
        </row>
      </sheetData>
      <sheetData sheetId="2342">
        <row r="3">
          <cell r="F3">
            <v>36130</v>
          </cell>
        </row>
      </sheetData>
      <sheetData sheetId="2343">
        <row r="3">
          <cell r="F3">
            <v>36130</v>
          </cell>
        </row>
      </sheetData>
      <sheetData sheetId="2344">
        <row r="3">
          <cell r="F3">
            <v>36130</v>
          </cell>
        </row>
      </sheetData>
      <sheetData sheetId="2345">
        <row r="3">
          <cell r="F3">
            <v>36130</v>
          </cell>
        </row>
      </sheetData>
      <sheetData sheetId="2346">
        <row r="3">
          <cell r="F3">
            <v>36130</v>
          </cell>
        </row>
      </sheetData>
      <sheetData sheetId="2347">
        <row r="3">
          <cell r="F3">
            <v>36130</v>
          </cell>
        </row>
      </sheetData>
      <sheetData sheetId="2348">
        <row r="3">
          <cell r="F3">
            <v>36130</v>
          </cell>
        </row>
      </sheetData>
      <sheetData sheetId="2349">
        <row r="3">
          <cell r="F3">
            <v>36130</v>
          </cell>
        </row>
      </sheetData>
      <sheetData sheetId="2350">
        <row r="3">
          <cell r="F3">
            <v>36130</v>
          </cell>
        </row>
      </sheetData>
      <sheetData sheetId="2351">
        <row r="3">
          <cell r="F3">
            <v>36130</v>
          </cell>
        </row>
      </sheetData>
      <sheetData sheetId="2352">
        <row r="3">
          <cell r="F3">
            <v>36130</v>
          </cell>
        </row>
      </sheetData>
      <sheetData sheetId="2353">
        <row r="3">
          <cell r="F3">
            <v>36130</v>
          </cell>
        </row>
      </sheetData>
      <sheetData sheetId="2354">
        <row r="3">
          <cell r="F3">
            <v>36130</v>
          </cell>
        </row>
      </sheetData>
      <sheetData sheetId="2355">
        <row r="3">
          <cell r="F3">
            <v>36130</v>
          </cell>
        </row>
      </sheetData>
      <sheetData sheetId="2356">
        <row r="3">
          <cell r="F3">
            <v>36130</v>
          </cell>
        </row>
      </sheetData>
      <sheetData sheetId="2357">
        <row r="3">
          <cell r="F3">
            <v>36130</v>
          </cell>
        </row>
      </sheetData>
      <sheetData sheetId="2358">
        <row r="3">
          <cell r="F3">
            <v>36130</v>
          </cell>
        </row>
      </sheetData>
      <sheetData sheetId="2359">
        <row r="3">
          <cell r="F3">
            <v>36130</v>
          </cell>
        </row>
      </sheetData>
      <sheetData sheetId="2360">
        <row r="3">
          <cell r="F3">
            <v>36130</v>
          </cell>
        </row>
      </sheetData>
      <sheetData sheetId="2361">
        <row r="3">
          <cell r="F3">
            <v>36130</v>
          </cell>
        </row>
      </sheetData>
      <sheetData sheetId="2362">
        <row r="3">
          <cell r="F3">
            <v>36130</v>
          </cell>
        </row>
      </sheetData>
      <sheetData sheetId="2363">
        <row r="3">
          <cell r="F3">
            <v>36130</v>
          </cell>
        </row>
      </sheetData>
      <sheetData sheetId="2364">
        <row r="3">
          <cell r="F3">
            <v>36130</v>
          </cell>
        </row>
      </sheetData>
      <sheetData sheetId="2365">
        <row r="3">
          <cell r="F3">
            <v>36130</v>
          </cell>
        </row>
      </sheetData>
      <sheetData sheetId="2366">
        <row r="3">
          <cell r="F3">
            <v>36130</v>
          </cell>
        </row>
      </sheetData>
      <sheetData sheetId="2367">
        <row r="3">
          <cell r="F3">
            <v>36130</v>
          </cell>
        </row>
      </sheetData>
      <sheetData sheetId="2368">
        <row r="3">
          <cell r="F3">
            <v>36130</v>
          </cell>
        </row>
      </sheetData>
      <sheetData sheetId="2369">
        <row r="3">
          <cell r="F3">
            <v>36130</v>
          </cell>
        </row>
      </sheetData>
      <sheetData sheetId="2370">
        <row r="3">
          <cell r="F3">
            <v>36130</v>
          </cell>
        </row>
      </sheetData>
      <sheetData sheetId="2371">
        <row r="3">
          <cell r="F3">
            <v>36130</v>
          </cell>
        </row>
      </sheetData>
      <sheetData sheetId="2372">
        <row r="3">
          <cell r="F3">
            <v>36130</v>
          </cell>
        </row>
      </sheetData>
      <sheetData sheetId="2373">
        <row r="3">
          <cell r="F3">
            <v>36130</v>
          </cell>
        </row>
      </sheetData>
      <sheetData sheetId="2374">
        <row r="3">
          <cell r="F3">
            <v>36130</v>
          </cell>
        </row>
      </sheetData>
      <sheetData sheetId="2375">
        <row r="3">
          <cell r="F3">
            <v>36130</v>
          </cell>
        </row>
      </sheetData>
      <sheetData sheetId="2376">
        <row r="3">
          <cell r="F3">
            <v>36130</v>
          </cell>
        </row>
      </sheetData>
      <sheetData sheetId="2377">
        <row r="3">
          <cell r="F3">
            <v>36130</v>
          </cell>
        </row>
      </sheetData>
      <sheetData sheetId="2378">
        <row r="3">
          <cell r="F3">
            <v>36130</v>
          </cell>
        </row>
      </sheetData>
      <sheetData sheetId="2379">
        <row r="3">
          <cell r="F3">
            <v>36130</v>
          </cell>
        </row>
      </sheetData>
      <sheetData sheetId="2380">
        <row r="3">
          <cell r="F3">
            <v>36130</v>
          </cell>
        </row>
      </sheetData>
      <sheetData sheetId="2381">
        <row r="3">
          <cell r="F3">
            <v>36130</v>
          </cell>
        </row>
      </sheetData>
      <sheetData sheetId="2382">
        <row r="3">
          <cell r="F3">
            <v>36130</v>
          </cell>
        </row>
      </sheetData>
      <sheetData sheetId="2383">
        <row r="3">
          <cell r="F3">
            <v>36130</v>
          </cell>
        </row>
      </sheetData>
      <sheetData sheetId="2384">
        <row r="3">
          <cell r="F3">
            <v>36130</v>
          </cell>
        </row>
      </sheetData>
      <sheetData sheetId="2385">
        <row r="3">
          <cell r="F3">
            <v>36130</v>
          </cell>
        </row>
      </sheetData>
      <sheetData sheetId="2386">
        <row r="3">
          <cell r="F3">
            <v>36130</v>
          </cell>
        </row>
      </sheetData>
      <sheetData sheetId="2387">
        <row r="3">
          <cell r="F3">
            <v>36130</v>
          </cell>
        </row>
      </sheetData>
      <sheetData sheetId="2388">
        <row r="3">
          <cell r="F3">
            <v>36130</v>
          </cell>
        </row>
      </sheetData>
      <sheetData sheetId="2389">
        <row r="3">
          <cell r="F3">
            <v>36130</v>
          </cell>
        </row>
      </sheetData>
      <sheetData sheetId="2390">
        <row r="3">
          <cell r="F3">
            <v>36130</v>
          </cell>
        </row>
      </sheetData>
      <sheetData sheetId="2391">
        <row r="3">
          <cell r="F3">
            <v>36130</v>
          </cell>
        </row>
      </sheetData>
      <sheetData sheetId="2392">
        <row r="3">
          <cell r="F3">
            <v>36130</v>
          </cell>
        </row>
      </sheetData>
      <sheetData sheetId="2393">
        <row r="3">
          <cell r="F3">
            <v>36130</v>
          </cell>
        </row>
      </sheetData>
      <sheetData sheetId="2394">
        <row r="3">
          <cell r="F3">
            <v>36130</v>
          </cell>
        </row>
      </sheetData>
      <sheetData sheetId="2395">
        <row r="3">
          <cell r="F3">
            <v>36130</v>
          </cell>
        </row>
      </sheetData>
      <sheetData sheetId="2396">
        <row r="3">
          <cell r="F3">
            <v>36130</v>
          </cell>
        </row>
      </sheetData>
      <sheetData sheetId="2397">
        <row r="3">
          <cell r="F3">
            <v>36130</v>
          </cell>
        </row>
      </sheetData>
      <sheetData sheetId="2398">
        <row r="3">
          <cell r="F3">
            <v>36130</v>
          </cell>
        </row>
      </sheetData>
      <sheetData sheetId="2399">
        <row r="3">
          <cell r="F3">
            <v>36130</v>
          </cell>
        </row>
      </sheetData>
      <sheetData sheetId="2400">
        <row r="3">
          <cell r="F3">
            <v>36130</v>
          </cell>
        </row>
      </sheetData>
      <sheetData sheetId="2401">
        <row r="3">
          <cell r="F3">
            <v>36130</v>
          </cell>
        </row>
      </sheetData>
      <sheetData sheetId="2402">
        <row r="3">
          <cell r="F3">
            <v>36130</v>
          </cell>
        </row>
      </sheetData>
      <sheetData sheetId="2403">
        <row r="3">
          <cell r="F3">
            <v>36130</v>
          </cell>
        </row>
      </sheetData>
      <sheetData sheetId="2404">
        <row r="3">
          <cell r="F3">
            <v>36130</v>
          </cell>
        </row>
      </sheetData>
      <sheetData sheetId="2405">
        <row r="3">
          <cell r="F3">
            <v>36130</v>
          </cell>
        </row>
      </sheetData>
      <sheetData sheetId="2406">
        <row r="3">
          <cell r="F3">
            <v>36130</v>
          </cell>
        </row>
      </sheetData>
      <sheetData sheetId="2407">
        <row r="3">
          <cell r="F3">
            <v>36130</v>
          </cell>
        </row>
      </sheetData>
      <sheetData sheetId="2408">
        <row r="3">
          <cell r="F3">
            <v>36130</v>
          </cell>
        </row>
      </sheetData>
      <sheetData sheetId="2409">
        <row r="3">
          <cell r="F3">
            <v>36130</v>
          </cell>
        </row>
      </sheetData>
      <sheetData sheetId="2410">
        <row r="3">
          <cell r="F3">
            <v>36130</v>
          </cell>
        </row>
      </sheetData>
      <sheetData sheetId="2411">
        <row r="3">
          <cell r="F3">
            <v>36130</v>
          </cell>
        </row>
      </sheetData>
      <sheetData sheetId="2412">
        <row r="3">
          <cell r="F3">
            <v>36130</v>
          </cell>
        </row>
      </sheetData>
      <sheetData sheetId="2413">
        <row r="3">
          <cell r="F3">
            <v>36130</v>
          </cell>
        </row>
      </sheetData>
      <sheetData sheetId="2414">
        <row r="3">
          <cell r="F3">
            <v>36130</v>
          </cell>
        </row>
      </sheetData>
      <sheetData sheetId="2415">
        <row r="3">
          <cell r="F3">
            <v>36130</v>
          </cell>
        </row>
      </sheetData>
      <sheetData sheetId="2416">
        <row r="3">
          <cell r="F3">
            <v>36130</v>
          </cell>
        </row>
      </sheetData>
      <sheetData sheetId="2417">
        <row r="3">
          <cell r="F3">
            <v>36130</v>
          </cell>
        </row>
      </sheetData>
      <sheetData sheetId="2418">
        <row r="3">
          <cell r="F3">
            <v>36130</v>
          </cell>
        </row>
      </sheetData>
      <sheetData sheetId="2419">
        <row r="3">
          <cell r="F3">
            <v>36130</v>
          </cell>
        </row>
      </sheetData>
      <sheetData sheetId="2420">
        <row r="3">
          <cell r="F3">
            <v>36130</v>
          </cell>
        </row>
      </sheetData>
      <sheetData sheetId="2421">
        <row r="3">
          <cell r="F3">
            <v>36130</v>
          </cell>
        </row>
      </sheetData>
      <sheetData sheetId="2422">
        <row r="3">
          <cell r="F3">
            <v>36130</v>
          </cell>
        </row>
      </sheetData>
      <sheetData sheetId="2423">
        <row r="3">
          <cell r="F3">
            <v>36130</v>
          </cell>
        </row>
      </sheetData>
      <sheetData sheetId="2424">
        <row r="3">
          <cell r="F3">
            <v>36130</v>
          </cell>
        </row>
      </sheetData>
      <sheetData sheetId="2425">
        <row r="3">
          <cell r="F3">
            <v>36130</v>
          </cell>
        </row>
      </sheetData>
      <sheetData sheetId="2426">
        <row r="3">
          <cell r="F3">
            <v>36130</v>
          </cell>
        </row>
      </sheetData>
      <sheetData sheetId="2427">
        <row r="3">
          <cell r="F3">
            <v>36130</v>
          </cell>
        </row>
      </sheetData>
      <sheetData sheetId="2428">
        <row r="3">
          <cell r="F3">
            <v>36130</v>
          </cell>
        </row>
      </sheetData>
      <sheetData sheetId="2429">
        <row r="3">
          <cell r="F3">
            <v>36130</v>
          </cell>
        </row>
      </sheetData>
      <sheetData sheetId="2430">
        <row r="3">
          <cell r="F3">
            <v>0</v>
          </cell>
        </row>
      </sheetData>
      <sheetData sheetId="2431">
        <row r="3">
          <cell r="F3">
            <v>36130</v>
          </cell>
        </row>
      </sheetData>
      <sheetData sheetId="2432">
        <row r="3">
          <cell r="F3">
            <v>36130</v>
          </cell>
        </row>
      </sheetData>
      <sheetData sheetId="2433">
        <row r="3">
          <cell r="F3">
            <v>0</v>
          </cell>
        </row>
      </sheetData>
      <sheetData sheetId="2434">
        <row r="3">
          <cell r="F3">
            <v>36130</v>
          </cell>
        </row>
      </sheetData>
      <sheetData sheetId="2435">
        <row r="3">
          <cell r="F3">
            <v>36130</v>
          </cell>
        </row>
      </sheetData>
      <sheetData sheetId="2436">
        <row r="3">
          <cell r="F3">
            <v>36130</v>
          </cell>
        </row>
      </sheetData>
      <sheetData sheetId="2437">
        <row r="3">
          <cell r="F3">
            <v>36130</v>
          </cell>
        </row>
      </sheetData>
      <sheetData sheetId="2438">
        <row r="3">
          <cell r="F3">
            <v>36130</v>
          </cell>
        </row>
      </sheetData>
      <sheetData sheetId="2439">
        <row r="3">
          <cell r="F3">
            <v>36130</v>
          </cell>
        </row>
      </sheetData>
      <sheetData sheetId="2440">
        <row r="3">
          <cell r="F3">
            <v>36130</v>
          </cell>
        </row>
      </sheetData>
      <sheetData sheetId="2441">
        <row r="3">
          <cell r="F3">
            <v>36130</v>
          </cell>
        </row>
      </sheetData>
      <sheetData sheetId="2442">
        <row r="3">
          <cell r="F3">
            <v>0</v>
          </cell>
        </row>
      </sheetData>
      <sheetData sheetId="2443">
        <row r="3">
          <cell r="F3">
            <v>36130</v>
          </cell>
        </row>
      </sheetData>
      <sheetData sheetId="2444">
        <row r="3">
          <cell r="F3">
            <v>36130</v>
          </cell>
        </row>
      </sheetData>
      <sheetData sheetId="2445">
        <row r="3">
          <cell r="F3">
            <v>36130</v>
          </cell>
        </row>
      </sheetData>
      <sheetData sheetId="2446">
        <row r="3">
          <cell r="F3">
            <v>36130</v>
          </cell>
        </row>
      </sheetData>
      <sheetData sheetId="2447">
        <row r="3">
          <cell r="F3">
            <v>36130</v>
          </cell>
        </row>
      </sheetData>
      <sheetData sheetId="2448">
        <row r="3">
          <cell r="F3">
            <v>0</v>
          </cell>
        </row>
      </sheetData>
      <sheetData sheetId="2449">
        <row r="3">
          <cell r="F3">
            <v>36130</v>
          </cell>
        </row>
      </sheetData>
      <sheetData sheetId="2450">
        <row r="3">
          <cell r="F3">
            <v>36130</v>
          </cell>
        </row>
      </sheetData>
      <sheetData sheetId="2451">
        <row r="3">
          <cell r="F3">
            <v>36130</v>
          </cell>
        </row>
      </sheetData>
      <sheetData sheetId="2452">
        <row r="3">
          <cell r="F3">
            <v>36130</v>
          </cell>
        </row>
      </sheetData>
      <sheetData sheetId="2453">
        <row r="3">
          <cell r="F3">
            <v>0</v>
          </cell>
        </row>
      </sheetData>
      <sheetData sheetId="2454">
        <row r="3">
          <cell r="F3">
            <v>36130</v>
          </cell>
        </row>
      </sheetData>
      <sheetData sheetId="2455">
        <row r="3">
          <cell r="F3">
            <v>36130</v>
          </cell>
        </row>
      </sheetData>
      <sheetData sheetId="2456">
        <row r="3">
          <cell r="F3">
            <v>0</v>
          </cell>
        </row>
      </sheetData>
      <sheetData sheetId="2457">
        <row r="3">
          <cell r="F3">
            <v>0</v>
          </cell>
        </row>
      </sheetData>
      <sheetData sheetId="2458">
        <row r="3">
          <cell r="F3">
            <v>36130</v>
          </cell>
        </row>
      </sheetData>
      <sheetData sheetId="2459">
        <row r="3">
          <cell r="F3">
            <v>36130</v>
          </cell>
        </row>
      </sheetData>
      <sheetData sheetId="2460">
        <row r="3">
          <cell r="F3">
            <v>36130</v>
          </cell>
        </row>
      </sheetData>
      <sheetData sheetId="2461">
        <row r="3">
          <cell r="F3">
            <v>0</v>
          </cell>
        </row>
      </sheetData>
      <sheetData sheetId="2462">
        <row r="3">
          <cell r="F3">
            <v>36130</v>
          </cell>
        </row>
      </sheetData>
      <sheetData sheetId="2463">
        <row r="3">
          <cell r="F3">
            <v>0</v>
          </cell>
        </row>
      </sheetData>
      <sheetData sheetId="2464">
        <row r="3">
          <cell r="F3">
            <v>36130</v>
          </cell>
        </row>
      </sheetData>
      <sheetData sheetId="2465">
        <row r="3">
          <cell r="F3">
            <v>0</v>
          </cell>
        </row>
      </sheetData>
      <sheetData sheetId="2466">
        <row r="3">
          <cell r="F3">
            <v>0</v>
          </cell>
        </row>
      </sheetData>
      <sheetData sheetId="2467">
        <row r="3">
          <cell r="F3">
            <v>0</v>
          </cell>
        </row>
      </sheetData>
      <sheetData sheetId="2468">
        <row r="3">
          <cell r="F3">
            <v>0</v>
          </cell>
        </row>
      </sheetData>
      <sheetData sheetId="2469">
        <row r="3">
          <cell r="F3">
            <v>0</v>
          </cell>
        </row>
      </sheetData>
      <sheetData sheetId="2470">
        <row r="3">
          <cell r="F3">
            <v>0</v>
          </cell>
        </row>
      </sheetData>
      <sheetData sheetId="2471">
        <row r="3">
          <cell r="F3">
            <v>0</v>
          </cell>
        </row>
      </sheetData>
      <sheetData sheetId="2472">
        <row r="3">
          <cell r="F3">
            <v>36130</v>
          </cell>
        </row>
      </sheetData>
      <sheetData sheetId="2473">
        <row r="3">
          <cell r="F3">
            <v>36130</v>
          </cell>
        </row>
      </sheetData>
      <sheetData sheetId="2474" refreshError="1"/>
      <sheetData sheetId="2475" refreshError="1"/>
      <sheetData sheetId="2476">
        <row r="3">
          <cell r="F3">
            <v>36130</v>
          </cell>
        </row>
      </sheetData>
      <sheetData sheetId="2477">
        <row r="3">
          <cell r="F3">
            <v>36130</v>
          </cell>
        </row>
      </sheetData>
      <sheetData sheetId="2478">
        <row r="3">
          <cell r="F3">
            <v>36130</v>
          </cell>
        </row>
      </sheetData>
      <sheetData sheetId="2479">
        <row r="3">
          <cell r="F3">
            <v>36130</v>
          </cell>
        </row>
      </sheetData>
      <sheetData sheetId="2480">
        <row r="3">
          <cell r="F3">
            <v>36130</v>
          </cell>
        </row>
      </sheetData>
      <sheetData sheetId="2481">
        <row r="3">
          <cell r="F3">
            <v>36130</v>
          </cell>
        </row>
      </sheetData>
      <sheetData sheetId="2482">
        <row r="3">
          <cell r="F3">
            <v>36130</v>
          </cell>
        </row>
      </sheetData>
      <sheetData sheetId="2483">
        <row r="3">
          <cell r="F3">
            <v>36130</v>
          </cell>
        </row>
      </sheetData>
      <sheetData sheetId="2484">
        <row r="3">
          <cell r="F3">
            <v>36130</v>
          </cell>
        </row>
      </sheetData>
      <sheetData sheetId="2485">
        <row r="3">
          <cell r="F3">
            <v>36130</v>
          </cell>
        </row>
      </sheetData>
      <sheetData sheetId="2486">
        <row r="3">
          <cell r="F3">
            <v>36130</v>
          </cell>
        </row>
      </sheetData>
      <sheetData sheetId="2487">
        <row r="3">
          <cell r="F3">
            <v>36130</v>
          </cell>
        </row>
      </sheetData>
      <sheetData sheetId="2488">
        <row r="3">
          <cell r="F3">
            <v>36130</v>
          </cell>
        </row>
      </sheetData>
      <sheetData sheetId="2489">
        <row r="3">
          <cell r="F3">
            <v>36130</v>
          </cell>
        </row>
      </sheetData>
      <sheetData sheetId="2490">
        <row r="3">
          <cell r="F3">
            <v>36130</v>
          </cell>
        </row>
      </sheetData>
      <sheetData sheetId="2491">
        <row r="3">
          <cell r="F3">
            <v>36130</v>
          </cell>
        </row>
      </sheetData>
      <sheetData sheetId="2492">
        <row r="3">
          <cell r="F3">
            <v>36130</v>
          </cell>
        </row>
      </sheetData>
      <sheetData sheetId="2493">
        <row r="3">
          <cell r="F3">
            <v>36130</v>
          </cell>
        </row>
      </sheetData>
      <sheetData sheetId="2494">
        <row r="3">
          <cell r="F3">
            <v>36130</v>
          </cell>
        </row>
      </sheetData>
      <sheetData sheetId="2495">
        <row r="3">
          <cell r="F3">
            <v>36130</v>
          </cell>
        </row>
      </sheetData>
      <sheetData sheetId="2496">
        <row r="3">
          <cell r="F3">
            <v>36130</v>
          </cell>
        </row>
      </sheetData>
      <sheetData sheetId="2497">
        <row r="3">
          <cell r="F3">
            <v>36130</v>
          </cell>
        </row>
      </sheetData>
      <sheetData sheetId="2498">
        <row r="3">
          <cell r="F3">
            <v>36130</v>
          </cell>
        </row>
      </sheetData>
      <sheetData sheetId="2499">
        <row r="3">
          <cell r="F3">
            <v>36130</v>
          </cell>
        </row>
      </sheetData>
      <sheetData sheetId="2500">
        <row r="3">
          <cell r="F3">
            <v>36130</v>
          </cell>
        </row>
      </sheetData>
      <sheetData sheetId="2501">
        <row r="3">
          <cell r="F3">
            <v>36130</v>
          </cell>
        </row>
      </sheetData>
      <sheetData sheetId="2502">
        <row r="3">
          <cell r="F3">
            <v>36130</v>
          </cell>
        </row>
      </sheetData>
      <sheetData sheetId="2503">
        <row r="3">
          <cell r="F3">
            <v>36130</v>
          </cell>
        </row>
      </sheetData>
      <sheetData sheetId="2504">
        <row r="3">
          <cell r="F3">
            <v>36130</v>
          </cell>
        </row>
      </sheetData>
      <sheetData sheetId="2505">
        <row r="3">
          <cell r="F3">
            <v>36130</v>
          </cell>
        </row>
      </sheetData>
      <sheetData sheetId="2506">
        <row r="3">
          <cell r="F3">
            <v>36130</v>
          </cell>
        </row>
      </sheetData>
      <sheetData sheetId="2507">
        <row r="3">
          <cell r="F3">
            <v>36130</v>
          </cell>
        </row>
      </sheetData>
      <sheetData sheetId="2508">
        <row r="3">
          <cell r="F3">
            <v>36130</v>
          </cell>
        </row>
      </sheetData>
      <sheetData sheetId="2509">
        <row r="3">
          <cell r="F3">
            <v>36130</v>
          </cell>
        </row>
      </sheetData>
      <sheetData sheetId="2510">
        <row r="3">
          <cell r="F3">
            <v>36130</v>
          </cell>
        </row>
      </sheetData>
      <sheetData sheetId="2511">
        <row r="3">
          <cell r="F3">
            <v>36130</v>
          </cell>
        </row>
      </sheetData>
      <sheetData sheetId="2512">
        <row r="3">
          <cell r="F3">
            <v>36130</v>
          </cell>
        </row>
      </sheetData>
      <sheetData sheetId="2513">
        <row r="3">
          <cell r="F3">
            <v>36130</v>
          </cell>
        </row>
      </sheetData>
      <sheetData sheetId="2514">
        <row r="3">
          <cell r="F3">
            <v>36130</v>
          </cell>
        </row>
      </sheetData>
      <sheetData sheetId="2515">
        <row r="3">
          <cell r="F3">
            <v>36130</v>
          </cell>
        </row>
      </sheetData>
      <sheetData sheetId="2516">
        <row r="3">
          <cell r="F3">
            <v>36130</v>
          </cell>
        </row>
      </sheetData>
      <sheetData sheetId="2517">
        <row r="3">
          <cell r="F3">
            <v>36130</v>
          </cell>
        </row>
      </sheetData>
      <sheetData sheetId="2518">
        <row r="3">
          <cell r="F3">
            <v>36130</v>
          </cell>
        </row>
      </sheetData>
      <sheetData sheetId="2519">
        <row r="3">
          <cell r="F3">
            <v>36130</v>
          </cell>
        </row>
      </sheetData>
      <sheetData sheetId="2520">
        <row r="3">
          <cell r="F3">
            <v>36130</v>
          </cell>
        </row>
      </sheetData>
      <sheetData sheetId="2521">
        <row r="3">
          <cell r="F3">
            <v>36130</v>
          </cell>
        </row>
      </sheetData>
      <sheetData sheetId="2522">
        <row r="3">
          <cell r="F3">
            <v>36130</v>
          </cell>
        </row>
      </sheetData>
      <sheetData sheetId="2523">
        <row r="3">
          <cell r="F3">
            <v>36130</v>
          </cell>
        </row>
      </sheetData>
      <sheetData sheetId="2524">
        <row r="3">
          <cell r="F3">
            <v>36130</v>
          </cell>
        </row>
      </sheetData>
      <sheetData sheetId="2525">
        <row r="3">
          <cell r="F3">
            <v>36130</v>
          </cell>
        </row>
      </sheetData>
      <sheetData sheetId="2526">
        <row r="3">
          <cell r="F3">
            <v>36130</v>
          </cell>
        </row>
      </sheetData>
      <sheetData sheetId="2527">
        <row r="3">
          <cell r="F3">
            <v>36130</v>
          </cell>
        </row>
      </sheetData>
      <sheetData sheetId="2528">
        <row r="3">
          <cell r="F3">
            <v>36130</v>
          </cell>
        </row>
      </sheetData>
      <sheetData sheetId="2529">
        <row r="3">
          <cell r="F3">
            <v>36130</v>
          </cell>
        </row>
      </sheetData>
      <sheetData sheetId="2530">
        <row r="3">
          <cell r="F3">
            <v>36130</v>
          </cell>
        </row>
      </sheetData>
      <sheetData sheetId="2531">
        <row r="3">
          <cell r="F3">
            <v>36130</v>
          </cell>
        </row>
      </sheetData>
      <sheetData sheetId="2532">
        <row r="3">
          <cell r="F3">
            <v>36130</v>
          </cell>
        </row>
      </sheetData>
      <sheetData sheetId="2533">
        <row r="3">
          <cell r="F3">
            <v>36130</v>
          </cell>
        </row>
      </sheetData>
      <sheetData sheetId="2534">
        <row r="3">
          <cell r="F3">
            <v>36130</v>
          </cell>
        </row>
      </sheetData>
      <sheetData sheetId="2535">
        <row r="3">
          <cell r="F3">
            <v>36130</v>
          </cell>
        </row>
      </sheetData>
      <sheetData sheetId="2536">
        <row r="3">
          <cell r="F3">
            <v>36130</v>
          </cell>
        </row>
      </sheetData>
      <sheetData sheetId="2537">
        <row r="3">
          <cell r="F3">
            <v>36130</v>
          </cell>
        </row>
      </sheetData>
      <sheetData sheetId="2538">
        <row r="3">
          <cell r="F3">
            <v>36130</v>
          </cell>
        </row>
      </sheetData>
      <sheetData sheetId="2539">
        <row r="3">
          <cell r="F3">
            <v>36130</v>
          </cell>
        </row>
      </sheetData>
      <sheetData sheetId="2540">
        <row r="3">
          <cell r="F3">
            <v>36130</v>
          </cell>
        </row>
      </sheetData>
      <sheetData sheetId="2541">
        <row r="3">
          <cell r="F3">
            <v>36130</v>
          </cell>
        </row>
      </sheetData>
      <sheetData sheetId="2542">
        <row r="3">
          <cell r="F3">
            <v>36130</v>
          </cell>
        </row>
      </sheetData>
      <sheetData sheetId="2543">
        <row r="3">
          <cell r="F3">
            <v>36130</v>
          </cell>
        </row>
      </sheetData>
      <sheetData sheetId="2544">
        <row r="3">
          <cell r="F3">
            <v>36130</v>
          </cell>
        </row>
      </sheetData>
      <sheetData sheetId="2545">
        <row r="3">
          <cell r="F3">
            <v>36130</v>
          </cell>
        </row>
      </sheetData>
      <sheetData sheetId="2546">
        <row r="3">
          <cell r="F3">
            <v>36130</v>
          </cell>
        </row>
      </sheetData>
      <sheetData sheetId="2547">
        <row r="3">
          <cell r="F3">
            <v>0</v>
          </cell>
        </row>
      </sheetData>
      <sheetData sheetId="2548">
        <row r="3">
          <cell r="F3">
            <v>36130</v>
          </cell>
        </row>
      </sheetData>
      <sheetData sheetId="2549">
        <row r="3">
          <cell r="F3">
            <v>36130</v>
          </cell>
        </row>
      </sheetData>
      <sheetData sheetId="2550">
        <row r="3">
          <cell r="F3">
            <v>36130</v>
          </cell>
        </row>
      </sheetData>
      <sheetData sheetId="2551">
        <row r="3">
          <cell r="F3">
            <v>36130</v>
          </cell>
        </row>
      </sheetData>
      <sheetData sheetId="2552">
        <row r="3">
          <cell r="F3">
            <v>36130</v>
          </cell>
        </row>
      </sheetData>
      <sheetData sheetId="2553">
        <row r="3">
          <cell r="F3">
            <v>36130</v>
          </cell>
        </row>
      </sheetData>
      <sheetData sheetId="2554">
        <row r="3">
          <cell r="F3">
            <v>36130</v>
          </cell>
        </row>
      </sheetData>
      <sheetData sheetId="2555">
        <row r="3">
          <cell r="F3">
            <v>36130</v>
          </cell>
        </row>
      </sheetData>
      <sheetData sheetId="2556">
        <row r="3">
          <cell r="F3">
            <v>36130</v>
          </cell>
        </row>
      </sheetData>
      <sheetData sheetId="2557">
        <row r="3">
          <cell r="F3">
            <v>36130</v>
          </cell>
        </row>
      </sheetData>
      <sheetData sheetId="2558">
        <row r="3">
          <cell r="F3">
            <v>0</v>
          </cell>
        </row>
      </sheetData>
      <sheetData sheetId="2559">
        <row r="3">
          <cell r="F3">
            <v>36130</v>
          </cell>
        </row>
      </sheetData>
      <sheetData sheetId="2560">
        <row r="3">
          <cell r="F3">
            <v>36130</v>
          </cell>
        </row>
      </sheetData>
      <sheetData sheetId="2561">
        <row r="3">
          <cell r="F3">
            <v>36130</v>
          </cell>
        </row>
      </sheetData>
      <sheetData sheetId="2562">
        <row r="3">
          <cell r="F3">
            <v>36130</v>
          </cell>
        </row>
      </sheetData>
      <sheetData sheetId="2563">
        <row r="3">
          <cell r="F3">
            <v>36130</v>
          </cell>
        </row>
      </sheetData>
      <sheetData sheetId="2564">
        <row r="3">
          <cell r="F3">
            <v>36130</v>
          </cell>
        </row>
      </sheetData>
      <sheetData sheetId="2565">
        <row r="3">
          <cell r="F3">
            <v>36130</v>
          </cell>
        </row>
      </sheetData>
      <sheetData sheetId="2566">
        <row r="3">
          <cell r="F3">
            <v>36130</v>
          </cell>
        </row>
      </sheetData>
      <sheetData sheetId="2567">
        <row r="3">
          <cell r="F3">
            <v>36130</v>
          </cell>
        </row>
      </sheetData>
      <sheetData sheetId="2568">
        <row r="3">
          <cell r="F3">
            <v>36130</v>
          </cell>
        </row>
      </sheetData>
      <sheetData sheetId="2569">
        <row r="3">
          <cell r="F3">
            <v>36130</v>
          </cell>
        </row>
      </sheetData>
      <sheetData sheetId="2570">
        <row r="3">
          <cell r="F3">
            <v>36130</v>
          </cell>
        </row>
      </sheetData>
      <sheetData sheetId="2571">
        <row r="3">
          <cell r="F3">
            <v>36130</v>
          </cell>
        </row>
      </sheetData>
      <sheetData sheetId="2572">
        <row r="3">
          <cell r="F3">
            <v>0</v>
          </cell>
        </row>
      </sheetData>
      <sheetData sheetId="2573">
        <row r="3">
          <cell r="F3">
            <v>36130</v>
          </cell>
        </row>
      </sheetData>
      <sheetData sheetId="2574">
        <row r="3">
          <cell r="F3">
            <v>36130</v>
          </cell>
        </row>
      </sheetData>
      <sheetData sheetId="2575">
        <row r="3">
          <cell r="F3">
            <v>36130</v>
          </cell>
        </row>
      </sheetData>
      <sheetData sheetId="2576">
        <row r="3">
          <cell r="F3">
            <v>36130</v>
          </cell>
        </row>
      </sheetData>
      <sheetData sheetId="2577">
        <row r="3">
          <cell r="F3">
            <v>36130</v>
          </cell>
        </row>
      </sheetData>
      <sheetData sheetId="2578">
        <row r="3">
          <cell r="F3">
            <v>36130</v>
          </cell>
        </row>
      </sheetData>
      <sheetData sheetId="2579">
        <row r="3">
          <cell r="F3">
            <v>36130</v>
          </cell>
        </row>
      </sheetData>
      <sheetData sheetId="2580">
        <row r="3">
          <cell r="F3">
            <v>36130</v>
          </cell>
        </row>
      </sheetData>
      <sheetData sheetId="2581">
        <row r="3">
          <cell r="F3">
            <v>36130</v>
          </cell>
        </row>
      </sheetData>
      <sheetData sheetId="2582">
        <row r="3">
          <cell r="F3">
            <v>36130</v>
          </cell>
        </row>
      </sheetData>
      <sheetData sheetId="2583">
        <row r="3">
          <cell r="F3">
            <v>36130</v>
          </cell>
        </row>
      </sheetData>
      <sheetData sheetId="2584">
        <row r="3">
          <cell r="F3">
            <v>36130</v>
          </cell>
        </row>
      </sheetData>
      <sheetData sheetId="2585">
        <row r="3">
          <cell r="F3">
            <v>36130</v>
          </cell>
        </row>
      </sheetData>
      <sheetData sheetId="2586">
        <row r="3">
          <cell r="F3">
            <v>36130</v>
          </cell>
        </row>
      </sheetData>
      <sheetData sheetId="2587">
        <row r="3">
          <cell r="F3">
            <v>36130</v>
          </cell>
        </row>
      </sheetData>
      <sheetData sheetId="2588">
        <row r="3">
          <cell r="F3">
            <v>36130</v>
          </cell>
        </row>
      </sheetData>
      <sheetData sheetId="2589">
        <row r="3">
          <cell r="F3">
            <v>36130</v>
          </cell>
        </row>
      </sheetData>
      <sheetData sheetId="2590">
        <row r="3">
          <cell r="F3">
            <v>36130</v>
          </cell>
        </row>
      </sheetData>
      <sheetData sheetId="2591">
        <row r="3">
          <cell r="F3">
            <v>36130</v>
          </cell>
        </row>
      </sheetData>
      <sheetData sheetId="2592">
        <row r="3">
          <cell r="F3">
            <v>36130</v>
          </cell>
        </row>
      </sheetData>
      <sheetData sheetId="2593">
        <row r="3">
          <cell r="F3">
            <v>36130</v>
          </cell>
        </row>
      </sheetData>
      <sheetData sheetId="2594">
        <row r="3">
          <cell r="F3">
            <v>36130</v>
          </cell>
        </row>
      </sheetData>
      <sheetData sheetId="2595">
        <row r="3">
          <cell r="F3">
            <v>36130</v>
          </cell>
        </row>
      </sheetData>
      <sheetData sheetId="2596">
        <row r="3">
          <cell r="F3">
            <v>36130</v>
          </cell>
        </row>
      </sheetData>
      <sheetData sheetId="2597">
        <row r="3">
          <cell r="F3">
            <v>36130</v>
          </cell>
        </row>
      </sheetData>
      <sheetData sheetId="2598">
        <row r="3">
          <cell r="F3">
            <v>36130</v>
          </cell>
        </row>
      </sheetData>
      <sheetData sheetId="2599">
        <row r="3">
          <cell r="F3">
            <v>36130</v>
          </cell>
        </row>
      </sheetData>
      <sheetData sheetId="2600">
        <row r="3">
          <cell r="F3">
            <v>36130</v>
          </cell>
        </row>
      </sheetData>
      <sheetData sheetId="2601">
        <row r="3">
          <cell r="F3">
            <v>36130</v>
          </cell>
        </row>
      </sheetData>
      <sheetData sheetId="2602">
        <row r="3">
          <cell r="F3">
            <v>36130</v>
          </cell>
        </row>
      </sheetData>
      <sheetData sheetId="2603">
        <row r="3">
          <cell r="F3">
            <v>36130</v>
          </cell>
        </row>
      </sheetData>
      <sheetData sheetId="2604">
        <row r="3">
          <cell r="F3">
            <v>36130</v>
          </cell>
        </row>
      </sheetData>
      <sheetData sheetId="2605">
        <row r="3">
          <cell r="F3">
            <v>36130</v>
          </cell>
        </row>
      </sheetData>
      <sheetData sheetId="2606">
        <row r="3">
          <cell r="F3">
            <v>36130</v>
          </cell>
        </row>
      </sheetData>
      <sheetData sheetId="2607">
        <row r="3">
          <cell r="F3">
            <v>36130</v>
          </cell>
        </row>
      </sheetData>
      <sheetData sheetId="2608">
        <row r="3">
          <cell r="F3">
            <v>36130</v>
          </cell>
        </row>
      </sheetData>
      <sheetData sheetId="2609">
        <row r="3">
          <cell r="F3">
            <v>36130</v>
          </cell>
        </row>
      </sheetData>
      <sheetData sheetId="2610">
        <row r="3">
          <cell r="F3">
            <v>36130</v>
          </cell>
        </row>
      </sheetData>
      <sheetData sheetId="2611">
        <row r="3">
          <cell r="F3">
            <v>36130</v>
          </cell>
        </row>
      </sheetData>
      <sheetData sheetId="2612">
        <row r="3">
          <cell r="F3">
            <v>36130</v>
          </cell>
        </row>
      </sheetData>
      <sheetData sheetId="2613">
        <row r="3">
          <cell r="F3">
            <v>36130</v>
          </cell>
        </row>
      </sheetData>
      <sheetData sheetId="2614">
        <row r="3">
          <cell r="F3">
            <v>36130</v>
          </cell>
        </row>
      </sheetData>
      <sheetData sheetId="2615">
        <row r="3">
          <cell r="F3">
            <v>36130</v>
          </cell>
        </row>
      </sheetData>
      <sheetData sheetId="2616">
        <row r="3">
          <cell r="F3">
            <v>36130</v>
          </cell>
        </row>
      </sheetData>
      <sheetData sheetId="2617">
        <row r="3">
          <cell r="F3">
            <v>36130</v>
          </cell>
        </row>
      </sheetData>
      <sheetData sheetId="2618">
        <row r="3">
          <cell r="F3">
            <v>36130</v>
          </cell>
        </row>
      </sheetData>
      <sheetData sheetId="2619">
        <row r="3">
          <cell r="F3">
            <v>0</v>
          </cell>
        </row>
      </sheetData>
      <sheetData sheetId="2620">
        <row r="3">
          <cell r="F3">
            <v>36130</v>
          </cell>
        </row>
      </sheetData>
      <sheetData sheetId="2621">
        <row r="3">
          <cell r="F3">
            <v>36130</v>
          </cell>
        </row>
      </sheetData>
      <sheetData sheetId="2622">
        <row r="3">
          <cell r="F3">
            <v>36130</v>
          </cell>
        </row>
      </sheetData>
      <sheetData sheetId="2623">
        <row r="3">
          <cell r="F3">
            <v>36130</v>
          </cell>
        </row>
      </sheetData>
      <sheetData sheetId="2624">
        <row r="3">
          <cell r="F3">
            <v>36130</v>
          </cell>
        </row>
      </sheetData>
      <sheetData sheetId="2625">
        <row r="3">
          <cell r="F3">
            <v>36130</v>
          </cell>
        </row>
      </sheetData>
      <sheetData sheetId="2626">
        <row r="3">
          <cell r="F3">
            <v>0</v>
          </cell>
        </row>
      </sheetData>
      <sheetData sheetId="2627">
        <row r="3">
          <cell r="F3">
            <v>36130</v>
          </cell>
        </row>
      </sheetData>
      <sheetData sheetId="2628">
        <row r="3">
          <cell r="F3">
            <v>36130</v>
          </cell>
        </row>
      </sheetData>
      <sheetData sheetId="2629">
        <row r="3">
          <cell r="F3">
            <v>0</v>
          </cell>
        </row>
      </sheetData>
      <sheetData sheetId="2630">
        <row r="3">
          <cell r="F3">
            <v>36130</v>
          </cell>
        </row>
      </sheetData>
      <sheetData sheetId="2631">
        <row r="3">
          <cell r="F3">
            <v>36130</v>
          </cell>
        </row>
      </sheetData>
      <sheetData sheetId="2632">
        <row r="3">
          <cell r="F3">
            <v>0</v>
          </cell>
        </row>
      </sheetData>
      <sheetData sheetId="2633">
        <row r="3">
          <cell r="F3">
            <v>36130</v>
          </cell>
        </row>
      </sheetData>
      <sheetData sheetId="2634">
        <row r="3">
          <cell r="F3">
            <v>0</v>
          </cell>
        </row>
      </sheetData>
      <sheetData sheetId="2635">
        <row r="3">
          <cell r="F3">
            <v>0</v>
          </cell>
        </row>
      </sheetData>
      <sheetData sheetId="2636">
        <row r="3">
          <cell r="F3">
            <v>0</v>
          </cell>
        </row>
      </sheetData>
      <sheetData sheetId="2637">
        <row r="3">
          <cell r="F3">
            <v>36130</v>
          </cell>
        </row>
      </sheetData>
      <sheetData sheetId="2638">
        <row r="3">
          <cell r="F3">
            <v>36130</v>
          </cell>
        </row>
      </sheetData>
      <sheetData sheetId="2639">
        <row r="3">
          <cell r="F3">
            <v>36130</v>
          </cell>
        </row>
      </sheetData>
      <sheetData sheetId="2640">
        <row r="3">
          <cell r="F3">
            <v>36130</v>
          </cell>
        </row>
      </sheetData>
      <sheetData sheetId="2641" refreshError="1"/>
      <sheetData sheetId="2642">
        <row r="3">
          <cell r="F3">
            <v>36130</v>
          </cell>
        </row>
      </sheetData>
      <sheetData sheetId="2643">
        <row r="3">
          <cell r="F3">
            <v>36130</v>
          </cell>
        </row>
      </sheetData>
      <sheetData sheetId="2644">
        <row r="3">
          <cell r="F3">
            <v>36130</v>
          </cell>
        </row>
      </sheetData>
      <sheetData sheetId="2645">
        <row r="3">
          <cell r="F3">
            <v>36130</v>
          </cell>
        </row>
      </sheetData>
      <sheetData sheetId="2646">
        <row r="3">
          <cell r="F3">
            <v>36130</v>
          </cell>
        </row>
      </sheetData>
      <sheetData sheetId="2647">
        <row r="3">
          <cell r="F3">
            <v>36130</v>
          </cell>
        </row>
      </sheetData>
      <sheetData sheetId="2648">
        <row r="3">
          <cell r="F3">
            <v>36130</v>
          </cell>
        </row>
      </sheetData>
      <sheetData sheetId="2649">
        <row r="3">
          <cell r="F3">
            <v>36130</v>
          </cell>
        </row>
      </sheetData>
      <sheetData sheetId="2650">
        <row r="3">
          <cell r="F3">
            <v>36130</v>
          </cell>
        </row>
      </sheetData>
      <sheetData sheetId="2651">
        <row r="3">
          <cell r="F3">
            <v>36130</v>
          </cell>
        </row>
      </sheetData>
      <sheetData sheetId="2652">
        <row r="3">
          <cell r="F3">
            <v>36130</v>
          </cell>
        </row>
      </sheetData>
      <sheetData sheetId="2653">
        <row r="3">
          <cell r="F3">
            <v>36130</v>
          </cell>
        </row>
      </sheetData>
      <sheetData sheetId="2654">
        <row r="3">
          <cell r="F3">
            <v>36130</v>
          </cell>
        </row>
      </sheetData>
      <sheetData sheetId="2655">
        <row r="3">
          <cell r="F3">
            <v>36130</v>
          </cell>
        </row>
      </sheetData>
      <sheetData sheetId="2656">
        <row r="3">
          <cell r="F3">
            <v>36130</v>
          </cell>
        </row>
      </sheetData>
      <sheetData sheetId="2657">
        <row r="3">
          <cell r="F3">
            <v>36130</v>
          </cell>
        </row>
      </sheetData>
      <sheetData sheetId="2658">
        <row r="3">
          <cell r="F3">
            <v>36130</v>
          </cell>
        </row>
      </sheetData>
      <sheetData sheetId="2659">
        <row r="3">
          <cell r="F3">
            <v>36130</v>
          </cell>
        </row>
      </sheetData>
      <sheetData sheetId="2660">
        <row r="3">
          <cell r="F3">
            <v>36130</v>
          </cell>
        </row>
      </sheetData>
      <sheetData sheetId="2661">
        <row r="3">
          <cell r="F3">
            <v>36130</v>
          </cell>
        </row>
      </sheetData>
      <sheetData sheetId="2662">
        <row r="3">
          <cell r="F3">
            <v>36130</v>
          </cell>
        </row>
      </sheetData>
      <sheetData sheetId="2663">
        <row r="3">
          <cell r="F3">
            <v>36130</v>
          </cell>
        </row>
      </sheetData>
      <sheetData sheetId="2664">
        <row r="3">
          <cell r="F3">
            <v>36130</v>
          </cell>
        </row>
      </sheetData>
      <sheetData sheetId="2665">
        <row r="3">
          <cell r="F3">
            <v>36130</v>
          </cell>
        </row>
      </sheetData>
      <sheetData sheetId="2666">
        <row r="3">
          <cell r="F3">
            <v>36130</v>
          </cell>
        </row>
      </sheetData>
      <sheetData sheetId="2667">
        <row r="3">
          <cell r="F3">
            <v>36130</v>
          </cell>
        </row>
      </sheetData>
      <sheetData sheetId="2668">
        <row r="3">
          <cell r="F3">
            <v>36130</v>
          </cell>
        </row>
      </sheetData>
      <sheetData sheetId="2669">
        <row r="3">
          <cell r="F3">
            <v>36130</v>
          </cell>
        </row>
      </sheetData>
      <sheetData sheetId="2670">
        <row r="3">
          <cell r="F3">
            <v>36130</v>
          </cell>
        </row>
      </sheetData>
      <sheetData sheetId="2671">
        <row r="3">
          <cell r="F3">
            <v>36130</v>
          </cell>
        </row>
      </sheetData>
      <sheetData sheetId="2672">
        <row r="3">
          <cell r="F3">
            <v>36130</v>
          </cell>
        </row>
      </sheetData>
      <sheetData sheetId="2673">
        <row r="3">
          <cell r="F3">
            <v>36130</v>
          </cell>
        </row>
      </sheetData>
      <sheetData sheetId="2674">
        <row r="3">
          <cell r="F3">
            <v>36130</v>
          </cell>
        </row>
      </sheetData>
      <sheetData sheetId="2675">
        <row r="3">
          <cell r="F3">
            <v>36130</v>
          </cell>
        </row>
      </sheetData>
      <sheetData sheetId="2676">
        <row r="3">
          <cell r="F3">
            <v>36130</v>
          </cell>
        </row>
      </sheetData>
      <sheetData sheetId="2677">
        <row r="3">
          <cell r="F3">
            <v>36130</v>
          </cell>
        </row>
      </sheetData>
      <sheetData sheetId="2678">
        <row r="3">
          <cell r="F3">
            <v>36130</v>
          </cell>
        </row>
      </sheetData>
      <sheetData sheetId="2679">
        <row r="3">
          <cell r="F3">
            <v>36130</v>
          </cell>
        </row>
      </sheetData>
      <sheetData sheetId="2680">
        <row r="3">
          <cell r="F3">
            <v>36130</v>
          </cell>
        </row>
      </sheetData>
      <sheetData sheetId="2681">
        <row r="3">
          <cell r="F3">
            <v>36130</v>
          </cell>
        </row>
      </sheetData>
      <sheetData sheetId="2682">
        <row r="3">
          <cell r="F3">
            <v>36130</v>
          </cell>
        </row>
      </sheetData>
      <sheetData sheetId="2683">
        <row r="3">
          <cell r="F3">
            <v>36130</v>
          </cell>
        </row>
      </sheetData>
      <sheetData sheetId="2684">
        <row r="3">
          <cell r="F3">
            <v>36130</v>
          </cell>
        </row>
      </sheetData>
      <sheetData sheetId="2685">
        <row r="3">
          <cell r="F3">
            <v>36130</v>
          </cell>
        </row>
      </sheetData>
      <sheetData sheetId="2686">
        <row r="3">
          <cell r="F3">
            <v>36130</v>
          </cell>
        </row>
      </sheetData>
      <sheetData sheetId="2687">
        <row r="3">
          <cell r="F3">
            <v>36130</v>
          </cell>
        </row>
      </sheetData>
      <sheetData sheetId="2688">
        <row r="3">
          <cell r="F3">
            <v>36130</v>
          </cell>
        </row>
      </sheetData>
      <sheetData sheetId="2689">
        <row r="3">
          <cell r="F3">
            <v>36130</v>
          </cell>
        </row>
      </sheetData>
      <sheetData sheetId="2690">
        <row r="3">
          <cell r="F3">
            <v>36130</v>
          </cell>
        </row>
      </sheetData>
      <sheetData sheetId="2691">
        <row r="3">
          <cell r="F3">
            <v>36130</v>
          </cell>
        </row>
      </sheetData>
      <sheetData sheetId="2692">
        <row r="3">
          <cell r="F3">
            <v>36130</v>
          </cell>
        </row>
      </sheetData>
      <sheetData sheetId="2693">
        <row r="3">
          <cell r="F3">
            <v>36130</v>
          </cell>
        </row>
      </sheetData>
      <sheetData sheetId="2694">
        <row r="3">
          <cell r="F3">
            <v>36130</v>
          </cell>
        </row>
      </sheetData>
      <sheetData sheetId="2695">
        <row r="3">
          <cell r="F3">
            <v>36130</v>
          </cell>
        </row>
      </sheetData>
      <sheetData sheetId="2696">
        <row r="3">
          <cell r="F3">
            <v>36130</v>
          </cell>
        </row>
      </sheetData>
      <sheetData sheetId="2697">
        <row r="3">
          <cell r="F3">
            <v>36130</v>
          </cell>
        </row>
      </sheetData>
      <sheetData sheetId="2698">
        <row r="3">
          <cell r="F3">
            <v>36130</v>
          </cell>
        </row>
      </sheetData>
      <sheetData sheetId="2699">
        <row r="3">
          <cell r="F3">
            <v>36130</v>
          </cell>
        </row>
      </sheetData>
      <sheetData sheetId="2700">
        <row r="3">
          <cell r="F3">
            <v>36130</v>
          </cell>
        </row>
      </sheetData>
      <sheetData sheetId="2701">
        <row r="3">
          <cell r="F3">
            <v>36130</v>
          </cell>
        </row>
      </sheetData>
      <sheetData sheetId="2702">
        <row r="3">
          <cell r="F3">
            <v>36130</v>
          </cell>
        </row>
      </sheetData>
      <sheetData sheetId="2703">
        <row r="3">
          <cell r="F3">
            <v>36130</v>
          </cell>
        </row>
      </sheetData>
      <sheetData sheetId="2704">
        <row r="3">
          <cell r="F3">
            <v>36130</v>
          </cell>
        </row>
      </sheetData>
      <sheetData sheetId="2705">
        <row r="3">
          <cell r="F3">
            <v>36130</v>
          </cell>
        </row>
      </sheetData>
      <sheetData sheetId="2706">
        <row r="3">
          <cell r="F3">
            <v>36130</v>
          </cell>
        </row>
      </sheetData>
      <sheetData sheetId="2707">
        <row r="3">
          <cell r="F3">
            <v>36130</v>
          </cell>
        </row>
      </sheetData>
      <sheetData sheetId="2708">
        <row r="3">
          <cell r="F3">
            <v>36130</v>
          </cell>
        </row>
      </sheetData>
      <sheetData sheetId="2709">
        <row r="3">
          <cell r="F3">
            <v>36130</v>
          </cell>
        </row>
      </sheetData>
      <sheetData sheetId="2710">
        <row r="3">
          <cell r="F3">
            <v>36130</v>
          </cell>
        </row>
      </sheetData>
      <sheetData sheetId="2711">
        <row r="3">
          <cell r="F3">
            <v>36130</v>
          </cell>
        </row>
      </sheetData>
      <sheetData sheetId="2712">
        <row r="3">
          <cell r="F3">
            <v>36130</v>
          </cell>
        </row>
      </sheetData>
      <sheetData sheetId="2713">
        <row r="3">
          <cell r="F3">
            <v>36130</v>
          </cell>
        </row>
      </sheetData>
      <sheetData sheetId="2714">
        <row r="3">
          <cell r="F3">
            <v>36130</v>
          </cell>
        </row>
      </sheetData>
      <sheetData sheetId="2715">
        <row r="3">
          <cell r="F3">
            <v>36130</v>
          </cell>
        </row>
      </sheetData>
      <sheetData sheetId="2716">
        <row r="3">
          <cell r="F3">
            <v>36130</v>
          </cell>
        </row>
      </sheetData>
      <sheetData sheetId="2717">
        <row r="3">
          <cell r="F3">
            <v>36130</v>
          </cell>
        </row>
      </sheetData>
      <sheetData sheetId="2718">
        <row r="3">
          <cell r="F3">
            <v>36130</v>
          </cell>
        </row>
      </sheetData>
      <sheetData sheetId="2719">
        <row r="3">
          <cell r="F3">
            <v>36130</v>
          </cell>
        </row>
      </sheetData>
      <sheetData sheetId="2720">
        <row r="3">
          <cell r="F3">
            <v>36130</v>
          </cell>
        </row>
      </sheetData>
      <sheetData sheetId="2721">
        <row r="3">
          <cell r="F3">
            <v>36130</v>
          </cell>
        </row>
      </sheetData>
      <sheetData sheetId="2722">
        <row r="3">
          <cell r="F3">
            <v>36130</v>
          </cell>
        </row>
      </sheetData>
      <sheetData sheetId="2723">
        <row r="3">
          <cell r="F3">
            <v>36130</v>
          </cell>
        </row>
      </sheetData>
      <sheetData sheetId="2724">
        <row r="3">
          <cell r="F3">
            <v>36130</v>
          </cell>
        </row>
      </sheetData>
      <sheetData sheetId="2725">
        <row r="3">
          <cell r="F3">
            <v>36130</v>
          </cell>
        </row>
      </sheetData>
      <sheetData sheetId="2726">
        <row r="3">
          <cell r="F3">
            <v>36130</v>
          </cell>
        </row>
      </sheetData>
      <sheetData sheetId="2727">
        <row r="3">
          <cell r="F3">
            <v>36130</v>
          </cell>
        </row>
      </sheetData>
      <sheetData sheetId="2728">
        <row r="3">
          <cell r="F3">
            <v>36130</v>
          </cell>
        </row>
      </sheetData>
      <sheetData sheetId="2729">
        <row r="3">
          <cell r="F3">
            <v>36130</v>
          </cell>
        </row>
      </sheetData>
      <sheetData sheetId="2730">
        <row r="3">
          <cell r="F3">
            <v>36130</v>
          </cell>
        </row>
      </sheetData>
      <sheetData sheetId="2731">
        <row r="3">
          <cell r="F3">
            <v>36130</v>
          </cell>
        </row>
      </sheetData>
      <sheetData sheetId="2732">
        <row r="3">
          <cell r="F3">
            <v>36130</v>
          </cell>
        </row>
      </sheetData>
      <sheetData sheetId="2733">
        <row r="3">
          <cell r="F3">
            <v>36130</v>
          </cell>
        </row>
      </sheetData>
      <sheetData sheetId="2734">
        <row r="3">
          <cell r="F3">
            <v>36130</v>
          </cell>
        </row>
      </sheetData>
      <sheetData sheetId="2735">
        <row r="3">
          <cell r="F3">
            <v>36130</v>
          </cell>
        </row>
      </sheetData>
      <sheetData sheetId="2736">
        <row r="3">
          <cell r="F3">
            <v>36130</v>
          </cell>
        </row>
      </sheetData>
      <sheetData sheetId="2737">
        <row r="3">
          <cell r="F3">
            <v>36130</v>
          </cell>
        </row>
      </sheetData>
      <sheetData sheetId="2738">
        <row r="3">
          <cell r="F3">
            <v>36130</v>
          </cell>
        </row>
      </sheetData>
      <sheetData sheetId="2739">
        <row r="3">
          <cell r="F3">
            <v>36130</v>
          </cell>
        </row>
      </sheetData>
      <sheetData sheetId="2740">
        <row r="3">
          <cell r="F3">
            <v>36130</v>
          </cell>
        </row>
      </sheetData>
      <sheetData sheetId="2741">
        <row r="3">
          <cell r="F3">
            <v>36130</v>
          </cell>
        </row>
      </sheetData>
      <sheetData sheetId="2742">
        <row r="3">
          <cell r="F3">
            <v>36130</v>
          </cell>
        </row>
      </sheetData>
      <sheetData sheetId="2743">
        <row r="3">
          <cell r="F3">
            <v>36130</v>
          </cell>
        </row>
      </sheetData>
      <sheetData sheetId="2744">
        <row r="3">
          <cell r="F3">
            <v>36130</v>
          </cell>
        </row>
      </sheetData>
      <sheetData sheetId="2745">
        <row r="3">
          <cell r="F3">
            <v>36130</v>
          </cell>
        </row>
      </sheetData>
      <sheetData sheetId="2746">
        <row r="3">
          <cell r="F3">
            <v>36130</v>
          </cell>
        </row>
      </sheetData>
      <sheetData sheetId="2747">
        <row r="3">
          <cell r="F3">
            <v>36130</v>
          </cell>
        </row>
      </sheetData>
      <sheetData sheetId="2748">
        <row r="3">
          <cell r="F3">
            <v>36130</v>
          </cell>
        </row>
      </sheetData>
      <sheetData sheetId="2749">
        <row r="3">
          <cell r="F3">
            <v>36130</v>
          </cell>
        </row>
      </sheetData>
      <sheetData sheetId="2750">
        <row r="3">
          <cell r="F3">
            <v>36130</v>
          </cell>
        </row>
      </sheetData>
      <sheetData sheetId="2751">
        <row r="3">
          <cell r="F3">
            <v>36130</v>
          </cell>
        </row>
      </sheetData>
      <sheetData sheetId="2752">
        <row r="3">
          <cell r="F3">
            <v>36130</v>
          </cell>
        </row>
      </sheetData>
      <sheetData sheetId="2753">
        <row r="3">
          <cell r="F3">
            <v>36130</v>
          </cell>
        </row>
      </sheetData>
      <sheetData sheetId="2754">
        <row r="3">
          <cell r="F3">
            <v>36130</v>
          </cell>
        </row>
      </sheetData>
      <sheetData sheetId="2755">
        <row r="3">
          <cell r="F3">
            <v>36130</v>
          </cell>
        </row>
      </sheetData>
      <sheetData sheetId="2756">
        <row r="3">
          <cell r="F3">
            <v>36130</v>
          </cell>
        </row>
      </sheetData>
      <sheetData sheetId="2757">
        <row r="3">
          <cell r="F3">
            <v>36130</v>
          </cell>
        </row>
      </sheetData>
      <sheetData sheetId="2758">
        <row r="3">
          <cell r="F3">
            <v>36130</v>
          </cell>
        </row>
      </sheetData>
      <sheetData sheetId="2759">
        <row r="3">
          <cell r="F3">
            <v>36130</v>
          </cell>
        </row>
      </sheetData>
      <sheetData sheetId="2760">
        <row r="3">
          <cell r="F3">
            <v>36130</v>
          </cell>
        </row>
      </sheetData>
      <sheetData sheetId="2761">
        <row r="3">
          <cell r="F3">
            <v>36130</v>
          </cell>
        </row>
      </sheetData>
      <sheetData sheetId="2762">
        <row r="3">
          <cell r="F3">
            <v>36130</v>
          </cell>
        </row>
      </sheetData>
      <sheetData sheetId="2763">
        <row r="3">
          <cell r="F3">
            <v>36130</v>
          </cell>
        </row>
      </sheetData>
      <sheetData sheetId="2764">
        <row r="3">
          <cell r="F3">
            <v>36130</v>
          </cell>
        </row>
      </sheetData>
      <sheetData sheetId="2765">
        <row r="3">
          <cell r="F3">
            <v>36130</v>
          </cell>
        </row>
      </sheetData>
      <sheetData sheetId="2766">
        <row r="3">
          <cell r="F3">
            <v>36130</v>
          </cell>
        </row>
      </sheetData>
      <sheetData sheetId="2767">
        <row r="3">
          <cell r="F3">
            <v>36130</v>
          </cell>
        </row>
      </sheetData>
      <sheetData sheetId="2768">
        <row r="3">
          <cell r="F3">
            <v>36130</v>
          </cell>
        </row>
      </sheetData>
      <sheetData sheetId="2769">
        <row r="3">
          <cell r="F3">
            <v>36130</v>
          </cell>
        </row>
      </sheetData>
      <sheetData sheetId="2770">
        <row r="3">
          <cell r="F3">
            <v>36130</v>
          </cell>
        </row>
      </sheetData>
      <sheetData sheetId="2771">
        <row r="3">
          <cell r="F3">
            <v>36130</v>
          </cell>
        </row>
      </sheetData>
      <sheetData sheetId="2772">
        <row r="3">
          <cell r="F3">
            <v>36130</v>
          </cell>
        </row>
      </sheetData>
      <sheetData sheetId="2773">
        <row r="3">
          <cell r="F3">
            <v>36130</v>
          </cell>
        </row>
      </sheetData>
      <sheetData sheetId="2774">
        <row r="3">
          <cell r="F3">
            <v>36130</v>
          </cell>
        </row>
      </sheetData>
      <sheetData sheetId="2775">
        <row r="3">
          <cell r="F3">
            <v>36130</v>
          </cell>
        </row>
      </sheetData>
      <sheetData sheetId="2776">
        <row r="3">
          <cell r="F3">
            <v>36130</v>
          </cell>
        </row>
      </sheetData>
      <sheetData sheetId="2777">
        <row r="3">
          <cell r="F3">
            <v>36130</v>
          </cell>
        </row>
      </sheetData>
      <sheetData sheetId="2778">
        <row r="3">
          <cell r="F3">
            <v>36130</v>
          </cell>
        </row>
      </sheetData>
      <sheetData sheetId="2779">
        <row r="3">
          <cell r="F3">
            <v>36130</v>
          </cell>
        </row>
      </sheetData>
      <sheetData sheetId="2780">
        <row r="3">
          <cell r="F3">
            <v>36130</v>
          </cell>
        </row>
      </sheetData>
      <sheetData sheetId="2781">
        <row r="3">
          <cell r="F3">
            <v>36130</v>
          </cell>
        </row>
      </sheetData>
      <sheetData sheetId="2782">
        <row r="3">
          <cell r="F3">
            <v>36130</v>
          </cell>
        </row>
      </sheetData>
      <sheetData sheetId="2783">
        <row r="3">
          <cell r="F3">
            <v>36130</v>
          </cell>
        </row>
      </sheetData>
      <sheetData sheetId="2784">
        <row r="3">
          <cell r="F3">
            <v>36130</v>
          </cell>
        </row>
      </sheetData>
      <sheetData sheetId="2785">
        <row r="3">
          <cell r="F3">
            <v>36130</v>
          </cell>
        </row>
      </sheetData>
      <sheetData sheetId="2786">
        <row r="3">
          <cell r="F3">
            <v>36130</v>
          </cell>
        </row>
      </sheetData>
      <sheetData sheetId="2787">
        <row r="3">
          <cell r="F3">
            <v>36130</v>
          </cell>
        </row>
      </sheetData>
      <sheetData sheetId="2788">
        <row r="3">
          <cell r="F3">
            <v>36130</v>
          </cell>
        </row>
      </sheetData>
      <sheetData sheetId="2789">
        <row r="3">
          <cell r="F3">
            <v>36130</v>
          </cell>
        </row>
      </sheetData>
      <sheetData sheetId="2790">
        <row r="3">
          <cell r="F3">
            <v>36130</v>
          </cell>
        </row>
      </sheetData>
      <sheetData sheetId="2791">
        <row r="3">
          <cell r="F3">
            <v>36130</v>
          </cell>
        </row>
      </sheetData>
      <sheetData sheetId="2792">
        <row r="3">
          <cell r="F3">
            <v>36130</v>
          </cell>
        </row>
      </sheetData>
      <sheetData sheetId="2793">
        <row r="3">
          <cell r="F3">
            <v>36130</v>
          </cell>
        </row>
      </sheetData>
      <sheetData sheetId="2794">
        <row r="3">
          <cell r="F3">
            <v>36130</v>
          </cell>
        </row>
      </sheetData>
      <sheetData sheetId="2795">
        <row r="3">
          <cell r="F3">
            <v>36130</v>
          </cell>
        </row>
      </sheetData>
      <sheetData sheetId="2796">
        <row r="3">
          <cell r="F3">
            <v>36130</v>
          </cell>
        </row>
      </sheetData>
      <sheetData sheetId="2797">
        <row r="3">
          <cell r="F3">
            <v>36130</v>
          </cell>
        </row>
      </sheetData>
      <sheetData sheetId="2798">
        <row r="3">
          <cell r="F3">
            <v>36130</v>
          </cell>
        </row>
      </sheetData>
      <sheetData sheetId="2799">
        <row r="3">
          <cell r="F3">
            <v>36130</v>
          </cell>
        </row>
      </sheetData>
      <sheetData sheetId="2800">
        <row r="3">
          <cell r="F3">
            <v>36130</v>
          </cell>
        </row>
      </sheetData>
      <sheetData sheetId="2801">
        <row r="3">
          <cell r="F3">
            <v>36130</v>
          </cell>
        </row>
      </sheetData>
      <sheetData sheetId="2802">
        <row r="3">
          <cell r="F3">
            <v>36130</v>
          </cell>
        </row>
      </sheetData>
      <sheetData sheetId="2803">
        <row r="3">
          <cell r="F3">
            <v>36130</v>
          </cell>
        </row>
      </sheetData>
      <sheetData sheetId="2804">
        <row r="3">
          <cell r="F3">
            <v>36130</v>
          </cell>
        </row>
      </sheetData>
      <sheetData sheetId="2805">
        <row r="3">
          <cell r="F3">
            <v>36130</v>
          </cell>
        </row>
      </sheetData>
      <sheetData sheetId="2806">
        <row r="3">
          <cell r="F3">
            <v>36130</v>
          </cell>
        </row>
      </sheetData>
      <sheetData sheetId="2807">
        <row r="3">
          <cell r="F3">
            <v>36130</v>
          </cell>
        </row>
      </sheetData>
      <sheetData sheetId="2808">
        <row r="3">
          <cell r="F3">
            <v>36130</v>
          </cell>
        </row>
      </sheetData>
      <sheetData sheetId="2809">
        <row r="3">
          <cell r="F3">
            <v>36130</v>
          </cell>
        </row>
      </sheetData>
      <sheetData sheetId="2810">
        <row r="3">
          <cell r="F3">
            <v>36130</v>
          </cell>
        </row>
      </sheetData>
      <sheetData sheetId="2811">
        <row r="3">
          <cell r="F3">
            <v>36130</v>
          </cell>
        </row>
      </sheetData>
      <sheetData sheetId="2812">
        <row r="3">
          <cell r="F3">
            <v>36130</v>
          </cell>
        </row>
      </sheetData>
      <sheetData sheetId="2813">
        <row r="3">
          <cell r="F3">
            <v>36130</v>
          </cell>
        </row>
      </sheetData>
      <sheetData sheetId="2814">
        <row r="3">
          <cell r="F3">
            <v>36130</v>
          </cell>
        </row>
      </sheetData>
      <sheetData sheetId="2815">
        <row r="3">
          <cell r="F3">
            <v>36130</v>
          </cell>
        </row>
      </sheetData>
      <sheetData sheetId="2816">
        <row r="3">
          <cell r="F3">
            <v>36130</v>
          </cell>
        </row>
      </sheetData>
      <sheetData sheetId="2817">
        <row r="3">
          <cell r="F3">
            <v>36130</v>
          </cell>
        </row>
      </sheetData>
      <sheetData sheetId="2818">
        <row r="3">
          <cell r="F3">
            <v>36130</v>
          </cell>
        </row>
      </sheetData>
      <sheetData sheetId="2819">
        <row r="3">
          <cell r="F3">
            <v>36130</v>
          </cell>
        </row>
      </sheetData>
      <sheetData sheetId="2820">
        <row r="3">
          <cell r="F3">
            <v>36130</v>
          </cell>
        </row>
      </sheetData>
      <sheetData sheetId="2821">
        <row r="3">
          <cell r="F3">
            <v>36130</v>
          </cell>
        </row>
      </sheetData>
      <sheetData sheetId="2822">
        <row r="3">
          <cell r="F3">
            <v>36130</v>
          </cell>
        </row>
      </sheetData>
      <sheetData sheetId="2823">
        <row r="3">
          <cell r="F3">
            <v>36130</v>
          </cell>
        </row>
      </sheetData>
      <sheetData sheetId="2824">
        <row r="3">
          <cell r="F3">
            <v>36130</v>
          </cell>
        </row>
      </sheetData>
      <sheetData sheetId="2825">
        <row r="3">
          <cell r="F3">
            <v>36130</v>
          </cell>
        </row>
      </sheetData>
      <sheetData sheetId="2826">
        <row r="3">
          <cell r="F3">
            <v>36130</v>
          </cell>
        </row>
      </sheetData>
      <sheetData sheetId="2827">
        <row r="3">
          <cell r="F3">
            <v>36130</v>
          </cell>
        </row>
      </sheetData>
      <sheetData sheetId="2828">
        <row r="3">
          <cell r="F3">
            <v>36130</v>
          </cell>
        </row>
      </sheetData>
      <sheetData sheetId="2829">
        <row r="3">
          <cell r="F3">
            <v>36130</v>
          </cell>
        </row>
      </sheetData>
      <sheetData sheetId="2830">
        <row r="3">
          <cell r="F3">
            <v>36130</v>
          </cell>
        </row>
      </sheetData>
      <sheetData sheetId="2831">
        <row r="3">
          <cell r="F3">
            <v>36130</v>
          </cell>
        </row>
      </sheetData>
      <sheetData sheetId="2832">
        <row r="3">
          <cell r="F3">
            <v>36130</v>
          </cell>
        </row>
      </sheetData>
      <sheetData sheetId="2833">
        <row r="3">
          <cell r="F3">
            <v>36130</v>
          </cell>
        </row>
      </sheetData>
      <sheetData sheetId="2834">
        <row r="3">
          <cell r="F3">
            <v>36130</v>
          </cell>
        </row>
      </sheetData>
      <sheetData sheetId="2835">
        <row r="3">
          <cell r="F3">
            <v>36130</v>
          </cell>
        </row>
      </sheetData>
      <sheetData sheetId="2836">
        <row r="3">
          <cell r="F3">
            <v>36130</v>
          </cell>
        </row>
      </sheetData>
      <sheetData sheetId="2837">
        <row r="3">
          <cell r="F3">
            <v>36130</v>
          </cell>
        </row>
      </sheetData>
      <sheetData sheetId="2838">
        <row r="3">
          <cell r="F3">
            <v>36130</v>
          </cell>
        </row>
      </sheetData>
      <sheetData sheetId="2839">
        <row r="3">
          <cell r="F3">
            <v>36130</v>
          </cell>
        </row>
      </sheetData>
      <sheetData sheetId="2840">
        <row r="3">
          <cell r="F3">
            <v>36130</v>
          </cell>
        </row>
      </sheetData>
      <sheetData sheetId="2841">
        <row r="3">
          <cell r="F3">
            <v>36130</v>
          </cell>
        </row>
      </sheetData>
      <sheetData sheetId="2842">
        <row r="3">
          <cell r="F3">
            <v>36130</v>
          </cell>
        </row>
      </sheetData>
      <sheetData sheetId="2843">
        <row r="3">
          <cell r="F3">
            <v>36130</v>
          </cell>
        </row>
      </sheetData>
      <sheetData sheetId="2844">
        <row r="3">
          <cell r="F3">
            <v>36130</v>
          </cell>
        </row>
      </sheetData>
      <sheetData sheetId="2845">
        <row r="3">
          <cell r="F3">
            <v>36130</v>
          </cell>
        </row>
      </sheetData>
      <sheetData sheetId="2846">
        <row r="3">
          <cell r="F3">
            <v>36130</v>
          </cell>
        </row>
      </sheetData>
      <sheetData sheetId="2847">
        <row r="3">
          <cell r="F3">
            <v>36130</v>
          </cell>
        </row>
      </sheetData>
      <sheetData sheetId="2848">
        <row r="3">
          <cell r="F3">
            <v>36130</v>
          </cell>
        </row>
      </sheetData>
      <sheetData sheetId="2849">
        <row r="3">
          <cell r="F3">
            <v>36130</v>
          </cell>
        </row>
      </sheetData>
      <sheetData sheetId="2850">
        <row r="3">
          <cell r="F3">
            <v>36130</v>
          </cell>
        </row>
      </sheetData>
      <sheetData sheetId="2851">
        <row r="3">
          <cell r="F3">
            <v>36130</v>
          </cell>
        </row>
      </sheetData>
      <sheetData sheetId="2852">
        <row r="3">
          <cell r="F3">
            <v>36130</v>
          </cell>
        </row>
      </sheetData>
      <sheetData sheetId="2853">
        <row r="3">
          <cell r="F3">
            <v>36130</v>
          </cell>
        </row>
      </sheetData>
      <sheetData sheetId="2854">
        <row r="3">
          <cell r="F3">
            <v>36130</v>
          </cell>
        </row>
      </sheetData>
      <sheetData sheetId="2855">
        <row r="3">
          <cell r="F3">
            <v>36130</v>
          </cell>
        </row>
      </sheetData>
      <sheetData sheetId="2856">
        <row r="3">
          <cell r="F3">
            <v>36130</v>
          </cell>
        </row>
      </sheetData>
      <sheetData sheetId="2857">
        <row r="3">
          <cell r="F3">
            <v>36130</v>
          </cell>
        </row>
      </sheetData>
      <sheetData sheetId="2858">
        <row r="3">
          <cell r="F3">
            <v>36130</v>
          </cell>
        </row>
      </sheetData>
      <sheetData sheetId="2859">
        <row r="3">
          <cell r="F3">
            <v>36130</v>
          </cell>
        </row>
      </sheetData>
      <sheetData sheetId="2860">
        <row r="3">
          <cell r="F3">
            <v>36130</v>
          </cell>
        </row>
      </sheetData>
      <sheetData sheetId="2861">
        <row r="3">
          <cell r="F3">
            <v>36130</v>
          </cell>
        </row>
      </sheetData>
      <sheetData sheetId="2862">
        <row r="3">
          <cell r="F3">
            <v>36130</v>
          </cell>
        </row>
      </sheetData>
      <sheetData sheetId="2863">
        <row r="3">
          <cell r="F3">
            <v>36130</v>
          </cell>
        </row>
      </sheetData>
      <sheetData sheetId="2864">
        <row r="3">
          <cell r="F3">
            <v>36130</v>
          </cell>
        </row>
      </sheetData>
      <sheetData sheetId="2865">
        <row r="3">
          <cell r="F3">
            <v>36130</v>
          </cell>
        </row>
      </sheetData>
      <sheetData sheetId="2866">
        <row r="3">
          <cell r="F3">
            <v>36130</v>
          </cell>
        </row>
      </sheetData>
      <sheetData sheetId="2867">
        <row r="3">
          <cell r="F3">
            <v>36130</v>
          </cell>
        </row>
      </sheetData>
      <sheetData sheetId="2868">
        <row r="3">
          <cell r="F3">
            <v>36130</v>
          </cell>
        </row>
      </sheetData>
      <sheetData sheetId="2869">
        <row r="3">
          <cell r="F3">
            <v>36130</v>
          </cell>
        </row>
      </sheetData>
      <sheetData sheetId="2870">
        <row r="3">
          <cell r="F3">
            <v>36130</v>
          </cell>
        </row>
      </sheetData>
      <sheetData sheetId="2871">
        <row r="3">
          <cell r="F3">
            <v>36130</v>
          </cell>
        </row>
      </sheetData>
      <sheetData sheetId="2872">
        <row r="3">
          <cell r="F3">
            <v>36130</v>
          </cell>
        </row>
      </sheetData>
      <sheetData sheetId="2873">
        <row r="3">
          <cell r="F3">
            <v>36130</v>
          </cell>
        </row>
      </sheetData>
      <sheetData sheetId="2874">
        <row r="3">
          <cell r="F3">
            <v>36130</v>
          </cell>
        </row>
      </sheetData>
      <sheetData sheetId="2875">
        <row r="3">
          <cell r="F3">
            <v>36130</v>
          </cell>
        </row>
      </sheetData>
      <sheetData sheetId="2876">
        <row r="3">
          <cell r="F3">
            <v>36130</v>
          </cell>
        </row>
      </sheetData>
      <sheetData sheetId="2877">
        <row r="3">
          <cell r="F3">
            <v>36130</v>
          </cell>
        </row>
      </sheetData>
      <sheetData sheetId="2878">
        <row r="3">
          <cell r="F3">
            <v>36130</v>
          </cell>
        </row>
      </sheetData>
      <sheetData sheetId="2879">
        <row r="3">
          <cell r="F3">
            <v>36130</v>
          </cell>
        </row>
      </sheetData>
      <sheetData sheetId="2880">
        <row r="3">
          <cell r="F3">
            <v>36130</v>
          </cell>
        </row>
      </sheetData>
      <sheetData sheetId="2881">
        <row r="3">
          <cell r="F3">
            <v>36130</v>
          </cell>
        </row>
      </sheetData>
      <sheetData sheetId="2882">
        <row r="3">
          <cell r="F3">
            <v>36130</v>
          </cell>
        </row>
      </sheetData>
      <sheetData sheetId="2883">
        <row r="3">
          <cell r="F3">
            <v>36130</v>
          </cell>
        </row>
      </sheetData>
      <sheetData sheetId="2884">
        <row r="3">
          <cell r="F3">
            <v>36130</v>
          </cell>
        </row>
      </sheetData>
      <sheetData sheetId="2885">
        <row r="3">
          <cell r="F3">
            <v>36130</v>
          </cell>
        </row>
      </sheetData>
      <sheetData sheetId="2886">
        <row r="3">
          <cell r="F3">
            <v>36130</v>
          </cell>
        </row>
      </sheetData>
      <sheetData sheetId="2887">
        <row r="3">
          <cell r="F3">
            <v>36130</v>
          </cell>
        </row>
      </sheetData>
      <sheetData sheetId="2888">
        <row r="3">
          <cell r="F3">
            <v>36130</v>
          </cell>
        </row>
      </sheetData>
      <sheetData sheetId="2889">
        <row r="3">
          <cell r="F3">
            <v>36130</v>
          </cell>
        </row>
      </sheetData>
      <sheetData sheetId="2890">
        <row r="3">
          <cell r="F3">
            <v>36130</v>
          </cell>
        </row>
      </sheetData>
      <sheetData sheetId="2891">
        <row r="3">
          <cell r="F3">
            <v>36130</v>
          </cell>
        </row>
      </sheetData>
      <sheetData sheetId="2892">
        <row r="3">
          <cell r="F3">
            <v>36130</v>
          </cell>
        </row>
      </sheetData>
      <sheetData sheetId="2893">
        <row r="3">
          <cell r="F3">
            <v>36130</v>
          </cell>
        </row>
      </sheetData>
      <sheetData sheetId="2894">
        <row r="3">
          <cell r="F3">
            <v>36130</v>
          </cell>
        </row>
      </sheetData>
      <sheetData sheetId="2895">
        <row r="3">
          <cell r="F3">
            <v>36130</v>
          </cell>
        </row>
      </sheetData>
      <sheetData sheetId="2896">
        <row r="3">
          <cell r="F3">
            <v>36130</v>
          </cell>
        </row>
      </sheetData>
      <sheetData sheetId="2897">
        <row r="3">
          <cell r="F3">
            <v>36130</v>
          </cell>
        </row>
      </sheetData>
      <sheetData sheetId="2898">
        <row r="3">
          <cell r="F3">
            <v>36130</v>
          </cell>
        </row>
      </sheetData>
      <sheetData sheetId="2899">
        <row r="3">
          <cell r="F3">
            <v>36130</v>
          </cell>
        </row>
      </sheetData>
      <sheetData sheetId="2900">
        <row r="3">
          <cell r="F3">
            <v>36130</v>
          </cell>
        </row>
      </sheetData>
      <sheetData sheetId="2901">
        <row r="3">
          <cell r="F3">
            <v>36130</v>
          </cell>
        </row>
      </sheetData>
      <sheetData sheetId="2902">
        <row r="3">
          <cell r="F3">
            <v>36130</v>
          </cell>
        </row>
      </sheetData>
      <sheetData sheetId="2903">
        <row r="3">
          <cell r="F3">
            <v>36130</v>
          </cell>
        </row>
      </sheetData>
      <sheetData sheetId="2904">
        <row r="3">
          <cell r="F3">
            <v>36130</v>
          </cell>
        </row>
      </sheetData>
      <sheetData sheetId="2905">
        <row r="3">
          <cell r="F3">
            <v>36130</v>
          </cell>
        </row>
      </sheetData>
      <sheetData sheetId="2906">
        <row r="3">
          <cell r="F3">
            <v>36130</v>
          </cell>
        </row>
      </sheetData>
      <sheetData sheetId="2907">
        <row r="3">
          <cell r="F3">
            <v>36130</v>
          </cell>
        </row>
      </sheetData>
      <sheetData sheetId="2908">
        <row r="3">
          <cell r="F3">
            <v>36130</v>
          </cell>
        </row>
      </sheetData>
      <sheetData sheetId="2909">
        <row r="3">
          <cell r="F3">
            <v>36130</v>
          </cell>
        </row>
      </sheetData>
      <sheetData sheetId="2910">
        <row r="3">
          <cell r="F3">
            <v>36130</v>
          </cell>
        </row>
      </sheetData>
      <sheetData sheetId="2911">
        <row r="3">
          <cell r="F3">
            <v>36130</v>
          </cell>
        </row>
      </sheetData>
      <sheetData sheetId="2912">
        <row r="3">
          <cell r="F3">
            <v>36130</v>
          </cell>
        </row>
      </sheetData>
      <sheetData sheetId="2913">
        <row r="3">
          <cell r="F3">
            <v>36130</v>
          </cell>
        </row>
      </sheetData>
      <sheetData sheetId="2914">
        <row r="3">
          <cell r="F3">
            <v>36130</v>
          </cell>
        </row>
      </sheetData>
      <sheetData sheetId="2915">
        <row r="3">
          <cell r="F3">
            <v>36130</v>
          </cell>
        </row>
      </sheetData>
      <sheetData sheetId="2916">
        <row r="3">
          <cell r="F3">
            <v>36130</v>
          </cell>
        </row>
      </sheetData>
      <sheetData sheetId="2917">
        <row r="3">
          <cell r="F3">
            <v>36130</v>
          </cell>
        </row>
      </sheetData>
      <sheetData sheetId="2918">
        <row r="3">
          <cell r="F3">
            <v>36130</v>
          </cell>
        </row>
      </sheetData>
      <sheetData sheetId="2919">
        <row r="3">
          <cell r="F3">
            <v>36130</v>
          </cell>
        </row>
      </sheetData>
      <sheetData sheetId="2920">
        <row r="3">
          <cell r="F3">
            <v>36130</v>
          </cell>
        </row>
      </sheetData>
      <sheetData sheetId="2921" refreshError="1"/>
      <sheetData sheetId="2922">
        <row r="3">
          <cell r="F3">
            <v>36130</v>
          </cell>
        </row>
      </sheetData>
      <sheetData sheetId="2923" refreshError="1"/>
      <sheetData sheetId="2924">
        <row r="3">
          <cell r="F3">
            <v>36130</v>
          </cell>
        </row>
      </sheetData>
      <sheetData sheetId="2925">
        <row r="3">
          <cell r="F3">
            <v>36130</v>
          </cell>
        </row>
      </sheetData>
      <sheetData sheetId="2926">
        <row r="3">
          <cell r="F3">
            <v>36130</v>
          </cell>
        </row>
      </sheetData>
      <sheetData sheetId="2927">
        <row r="3">
          <cell r="F3">
            <v>36130</v>
          </cell>
        </row>
      </sheetData>
      <sheetData sheetId="2928">
        <row r="3">
          <cell r="F3">
            <v>36130</v>
          </cell>
        </row>
      </sheetData>
      <sheetData sheetId="2929">
        <row r="3">
          <cell r="F3">
            <v>36130</v>
          </cell>
        </row>
      </sheetData>
      <sheetData sheetId="2930">
        <row r="3">
          <cell r="F3">
            <v>36130</v>
          </cell>
        </row>
      </sheetData>
      <sheetData sheetId="2931">
        <row r="3">
          <cell r="F3">
            <v>36130</v>
          </cell>
        </row>
      </sheetData>
      <sheetData sheetId="2932">
        <row r="3">
          <cell r="F3">
            <v>36130</v>
          </cell>
        </row>
      </sheetData>
      <sheetData sheetId="2933">
        <row r="3">
          <cell r="F3">
            <v>36130</v>
          </cell>
        </row>
      </sheetData>
      <sheetData sheetId="2934">
        <row r="3">
          <cell r="F3">
            <v>36130</v>
          </cell>
        </row>
      </sheetData>
      <sheetData sheetId="2935">
        <row r="3">
          <cell r="F3">
            <v>36130</v>
          </cell>
        </row>
      </sheetData>
      <sheetData sheetId="2936">
        <row r="3">
          <cell r="F3">
            <v>36130</v>
          </cell>
        </row>
      </sheetData>
      <sheetData sheetId="2937">
        <row r="3">
          <cell r="F3">
            <v>36130</v>
          </cell>
        </row>
      </sheetData>
      <sheetData sheetId="2938">
        <row r="3">
          <cell r="F3">
            <v>36130</v>
          </cell>
        </row>
      </sheetData>
      <sheetData sheetId="2939">
        <row r="3">
          <cell r="F3">
            <v>36130</v>
          </cell>
        </row>
      </sheetData>
      <sheetData sheetId="2940">
        <row r="3">
          <cell r="F3">
            <v>36130</v>
          </cell>
        </row>
      </sheetData>
      <sheetData sheetId="2941">
        <row r="3">
          <cell r="F3">
            <v>36130</v>
          </cell>
        </row>
      </sheetData>
      <sheetData sheetId="2942">
        <row r="3">
          <cell r="F3">
            <v>36130</v>
          </cell>
        </row>
      </sheetData>
      <sheetData sheetId="2943">
        <row r="3">
          <cell r="F3">
            <v>36130</v>
          </cell>
        </row>
      </sheetData>
      <sheetData sheetId="2944">
        <row r="3">
          <cell r="F3">
            <v>36130</v>
          </cell>
        </row>
      </sheetData>
      <sheetData sheetId="2945">
        <row r="3">
          <cell r="F3">
            <v>36130</v>
          </cell>
        </row>
      </sheetData>
      <sheetData sheetId="2946">
        <row r="3">
          <cell r="F3">
            <v>36130</v>
          </cell>
        </row>
      </sheetData>
      <sheetData sheetId="2947">
        <row r="3">
          <cell r="F3">
            <v>36130</v>
          </cell>
        </row>
      </sheetData>
      <sheetData sheetId="2948">
        <row r="3">
          <cell r="F3">
            <v>36130</v>
          </cell>
        </row>
      </sheetData>
      <sheetData sheetId="2949">
        <row r="3">
          <cell r="F3">
            <v>36130</v>
          </cell>
        </row>
      </sheetData>
      <sheetData sheetId="2950">
        <row r="3">
          <cell r="F3">
            <v>36130</v>
          </cell>
        </row>
      </sheetData>
      <sheetData sheetId="2951">
        <row r="3">
          <cell r="F3">
            <v>36130</v>
          </cell>
        </row>
      </sheetData>
      <sheetData sheetId="2952">
        <row r="3">
          <cell r="F3">
            <v>36130</v>
          </cell>
        </row>
      </sheetData>
      <sheetData sheetId="2953">
        <row r="3">
          <cell r="F3">
            <v>36130</v>
          </cell>
        </row>
      </sheetData>
      <sheetData sheetId="2954">
        <row r="3">
          <cell r="F3">
            <v>36130</v>
          </cell>
        </row>
      </sheetData>
      <sheetData sheetId="2955">
        <row r="3">
          <cell r="F3">
            <v>36130</v>
          </cell>
        </row>
      </sheetData>
      <sheetData sheetId="2956">
        <row r="3">
          <cell r="F3">
            <v>36130</v>
          </cell>
        </row>
      </sheetData>
      <sheetData sheetId="2957">
        <row r="3">
          <cell r="F3">
            <v>36130</v>
          </cell>
        </row>
      </sheetData>
      <sheetData sheetId="2958">
        <row r="3">
          <cell r="F3">
            <v>36130</v>
          </cell>
        </row>
      </sheetData>
      <sheetData sheetId="2959">
        <row r="3">
          <cell r="F3">
            <v>36130</v>
          </cell>
        </row>
      </sheetData>
      <sheetData sheetId="2960">
        <row r="3">
          <cell r="F3">
            <v>36130</v>
          </cell>
        </row>
      </sheetData>
      <sheetData sheetId="2961">
        <row r="3">
          <cell r="F3">
            <v>36130</v>
          </cell>
        </row>
      </sheetData>
      <sheetData sheetId="2962">
        <row r="3">
          <cell r="F3">
            <v>36130</v>
          </cell>
        </row>
      </sheetData>
      <sheetData sheetId="2963">
        <row r="3">
          <cell r="F3">
            <v>36130</v>
          </cell>
        </row>
      </sheetData>
      <sheetData sheetId="2964">
        <row r="3">
          <cell r="F3">
            <v>36130</v>
          </cell>
        </row>
      </sheetData>
      <sheetData sheetId="2965">
        <row r="3">
          <cell r="F3">
            <v>36130</v>
          </cell>
        </row>
      </sheetData>
      <sheetData sheetId="2966">
        <row r="3">
          <cell r="F3">
            <v>36130</v>
          </cell>
        </row>
      </sheetData>
      <sheetData sheetId="2967">
        <row r="3">
          <cell r="F3">
            <v>36130</v>
          </cell>
        </row>
      </sheetData>
      <sheetData sheetId="2968">
        <row r="3">
          <cell r="F3">
            <v>36130</v>
          </cell>
        </row>
      </sheetData>
      <sheetData sheetId="2969">
        <row r="3">
          <cell r="F3">
            <v>36130</v>
          </cell>
        </row>
      </sheetData>
      <sheetData sheetId="2970">
        <row r="3">
          <cell r="F3">
            <v>36130</v>
          </cell>
        </row>
      </sheetData>
      <sheetData sheetId="2971">
        <row r="3">
          <cell r="F3">
            <v>36130</v>
          </cell>
        </row>
      </sheetData>
      <sheetData sheetId="2972">
        <row r="3">
          <cell r="F3">
            <v>36130</v>
          </cell>
        </row>
      </sheetData>
      <sheetData sheetId="2973">
        <row r="3">
          <cell r="F3">
            <v>36130</v>
          </cell>
        </row>
      </sheetData>
      <sheetData sheetId="2974">
        <row r="3">
          <cell r="F3">
            <v>36130</v>
          </cell>
        </row>
      </sheetData>
      <sheetData sheetId="2975">
        <row r="3">
          <cell r="F3">
            <v>36130</v>
          </cell>
        </row>
      </sheetData>
      <sheetData sheetId="2976">
        <row r="3">
          <cell r="F3">
            <v>36130</v>
          </cell>
        </row>
      </sheetData>
      <sheetData sheetId="2977">
        <row r="3">
          <cell r="F3">
            <v>36130</v>
          </cell>
        </row>
      </sheetData>
      <sheetData sheetId="2978">
        <row r="3">
          <cell r="F3">
            <v>36130</v>
          </cell>
        </row>
      </sheetData>
      <sheetData sheetId="2979">
        <row r="3">
          <cell r="F3">
            <v>0</v>
          </cell>
        </row>
      </sheetData>
      <sheetData sheetId="2980">
        <row r="3">
          <cell r="F3">
            <v>36130</v>
          </cell>
        </row>
      </sheetData>
      <sheetData sheetId="2981">
        <row r="3">
          <cell r="F3">
            <v>36130</v>
          </cell>
        </row>
      </sheetData>
      <sheetData sheetId="2982">
        <row r="3">
          <cell r="F3">
            <v>36130</v>
          </cell>
        </row>
      </sheetData>
      <sheetData sheetId="2983">
        <row r="3">
          <cell r="F3">
            <v>36130</v>
          </cell>
        </row>
      </sheetData>
      <sheetData sheetId="2984">
        <row r="3">
          <cell r="F3">
            <v>36130</v>
          </cell>
        </row>
      </sheetData>
      <sheetData sheetId="2985">
        <row r="3">
          <cell r="F3">
            <v>36130</v>
          </cell>
        </row>
      </sheetData>
      <sheetData sheetId="2986">
        <row r="3">
          <cell r="F3">
            <v>36130</v>
          </cell>
        </row>
      </sheetData>
      <sheetData sheetId="2987">
        <row r="3">
          <cell r="F3">
            <v>36130</v>
          </cell>
        </row>
      </sheetData>
      <sheetData sheetId="2988">
        <row r="3">
          <cell r="F3">
            <v>36130</v>
          </cell>
        </row>
      </sheetData>
      <sheetData sheetId="2989">
        <row r="3">
          <cell r="F3">
            <v>36130</v>
          </cell>
        </row>
      </sheetData>
      <sheetData sheetId="2990">
        <row r="3">
          <cell r="F3">
            <v>0</v>
          </cell>
        </row>
      </sheetData>
      <sheetData sheetId="2991">
        <row r="3">
          <cell r="F3">
            <v>36130</v>
          </cell>
        </row>
      </sheetData>
      <sheetData sheetId="2992">
        <row r="3">
          <cell r="F3">
            <v>36130</v>
          </cell>
        </row>
      </sheetData>
      <sheetData sheetId="2993">
        <row r="3">
          <cell r="F3">
            <v>36130</v>
          </cell>
        </row>
      </sheetData>
      <sheetData sheetId="2994">
        <row r="3">
          <cell r="F3">
            <v>36130</v>
          </cell>
        </row>
      </sheetData>
      <sheetData sheetId="2995">
        <row r="3">
          <cell r="F3">
            <v>36130</v>
          </cell>
        </row>
      </sheetData>
      <sheetData sheetId="2996">
        <row r="3">
          <cell r="F3">
            <v>36130</v>
          </cell>
        </row>
      </sheetData>
      <sheetData sheetId="2997">
        <row r="3">
          <cell r="F3">
            <v>36130</v>
          </cell>
        </row>
      </sheetData>
      <sheetData sheetId="2998">
        <row r="3">
          <cell r="F3">
            <v>36130</v>
          </cell>
        </row>
      </sheetData>
      <sheetData sheetId="2999">
        <row r="3">
          <cell r="F3">
            <v>36130</v>
          </cell>
        </row>
      </sheetData>
      <sheetData sheetId="3000">
        <row r="3">
          <cell r="F3">
            <v>36130</v>
          </cell>
        </row>
      </sheetData>
      <sheetData sheetId="3001">
        <row r="3">
          <cell r="F3">
            <v>36130</v>
          </cell>
        </row>
      </sheetData>
      <sheetData sheetId="3002">
        <row r="3">
          <cell r="F3">
            <v>36130</v>
          </cell>
        </row>
      </sheetData>
      <sheetData sheetId="3003">
        <row r="3">
          <cell r="F3">
            <v>36130</v>
          </cell>
        </row>
      </sheetData>
      <sheetData sheetId="3004">
        <row r="3">
          <cell r="F3">
            <v>36130</v>
          </cell>
        </row>
      </sheetData>
      <sheetData sheetId="3005">
        <row r="3">
          <cell r="F3">
            <v>36130</v>
          </cell>
        </row>
      </sheetData>
      <sheetData sheetId="3006">
        <row r="3">
          <cell r="F3">
            <v>36130</v>
          </cell>
        </row>
      </sheetData>
      <sheetData sheetId="3007">
        <row r="3">
          <cell r="F3">
            <v>36130</v>
          </cell>
        </row>
      </sheetData>
      <sheetData sheetId="3008">
        <row r="3">
          <cell r="F3">
            <v>36130</v>
          </cell>
        </row>
      </sheetData>
      <sheetData sheetId="3009">
        <row r="3">
          <cell r="F3">
            <v>36130</v>
          </cell>
        </row>
      </sheetData>
      <sheetData sheetId="3010">
        <row r="3">
          <cell r="F3">
            <v>36130</v>
          </cell>
        </row>
      </sheetData>
      <sheetData sheetId="3011">
        <row r="3">
          <cell r="F3">
            <v>36130</v>
          </cell>
        </row>
      </sheetData>
      <sheetData sheetId="3012">
        <row r="3">
          <cell r="F3">
            <v>36130</v>
          </cell>
        </row>
      </sheetData>
      <sheetData sheetId="3013">
        <row r="3">
          <cell r="F3">
            <v>36130</v>
          </cell>
        </row>
      </sheetData>
      <sheetData sheetId="3014">
        <row r="3">
          <cell r="F3">
            <v>36130</v>
          </cell>
        </row>
      </sheetData>
      <sheetData sheetId="3015">
        <row r="3">
          <cell r="F3">
            <v>36130</v>
          </cell>
        </row>
      </sheetData>
      <sheetData sheetId="3016">
        <row r="3">
          <cell r="F3">
            <v>36130</v>
          </cell>
        </row>
      </sheetData>
      <sheetData sheetId="3017">
        <row r="3">
          <cell r="F3">
            <v>36130</v>
          </cell>
        </row>
      </sheetData>
      <sheetData sheetId="3018">
        <row r="3">
          <cell r="F3">
            <v>36130</v>
          </cell>
        </row>
      </sheetData>
      <sheetData sheetId="3019">
        <row r="3">
          <cell r="F3">
            <v>36130</v>
          </cell>
        </row>
      </sheetData>
      <sheetData sheetId="3020">
        <row r="3">
          <cell r="F3">
            <v>36130</v>
          </cell>
        </row>
      </sheetData>
      <sheetData sheetId="3021">
        <row r="3">
          <cell r="F3">
            <v>36130</v>
          </cell>
        </row>
      </sheetData>
      <sheetData sheetId="3022">
        <row r="3">
          <cell r="F3">
            <v>36130</v>
          </cell>
        </row>
      </sheetData>
      <sheetData sheetId="3023">
        <row r="3">
          <cell r="F3">
            <v>36130</v>
          </cell>
        </row>
      </sheetData>
      <sheetData sheetId="3024">
        <row r="3">
          <cell r="F3">
            <v>36130</v>
          </cell>
        </row>
      </sheetData>
      <sheetData sheetId="3025">
        <row r="3">
          <cell r="F3">
            <v>36130</v>
          </cell>
        </row>
      </sheetData>
      <sheetData sheetId="3026">
        <row r="3">
          <cell r="F3">
            <v>36130</v>
          </cell>
        </row>
      </sheetData>
      <sheetData sheetId="3027">
        <row r="3">
          <cell r="F3">
            <v>36130</v>
          </cell>
        </row>
      </sheetData>
      <sheetData sheetId="3028">
        <row r="3">
          <cell r="F3">
            <v>36130</v>
          </cell>
        </row>
      </sheetData>
      <sheetData sheetId="3029">
        <row r="3">
          <cell r="F3">
            <v>36130</v>
          </cell>
        </row>
      </sheetData>
      <sheetData sheetId="3030">
        <row r="3">
          <cell r="F3">
            <v>36130</v>
          </cell>
        </row>
      </sheetData>
      <sheetData sheetId="3031">
        <row r="3">
          <cell r="F3">
            <v>36130</v>
          </cell>
        </row>
      </sheetData>
      <sheetData sheetId="3032">
        <row r="3">
          <cell r="F3">
            <v>36130</v>
          </cell>
        </row>
      </sheetData>
      <sheetData sheetId="3033">
        <row r="3">
          <cell r="F3">
            <v>36130</v>
          </cell>
        </row>
      </sheetData>
      <sheetData sheetId="3034">
        <row r="3">
          <cell r="F3">
            <v>36130</v>
          </cell>
        </row>
      </sheetData>
      <sheetData sheetId="3035">
        <row r="3">
          <cell r="F3">
            <v>36130</v>
          </cell>
        </row>
      </sheetData>
      <sheetData sheetId="3036">
        <row r="3">
          <cell r="F3">
            <v>36130</v>
          </cell>
        </row>
      </sheetData>
      <sheetData sheetId="3037">
        <row r="3">
          <cell r="F3">
            <v>36130</v>
          </cell>
        </row>
      </sheetData>
      <sheetData sheetId="3038">
        <row r="3">
          <cell r="F3">
            <v>36130</v>
          </cell>
        </row>
      </sheetData>
      <sheetData sheetId="3039">
        <row r="3">
          <cell r="F3">
            <v>36130</v>
          </cell>
        </row>
      </sheetData>
      <sheetData sheetId="3040">
        <row r="3">
          <cell r="F3">
            <v>36130</v>
          </cell>
        </row>
      </sheetData>
      <sheetData sheetId="3041">
        <row r="3">
          <cell r="F3">
            <v>36130</v>
          </cell>
        </row>
      </sheetData>
      <sheetData sheetId="3042">
        <row r="3">
          <cell r="F3">
            <v>36130</v>
          </cell>
        </row>
      </sheetData>
      <sheetData sheetId="3043">
        <row r="3">
          <cell r="F3">
            <v>36130</v>
          </cell>
        </row>
      </sheetData>
      <sheetData sheetId="3044">
        <row r="3">
          <cell r="F3">
            <v>36130</v>
          </cell>
        </row>
      </sheetData>
      <sheetData sheetId="3045">
        <row r="3">
          <cell r="F3">
            <v>36130</v>
          </cell>
        </row>
      </sheetData>
      <sheetData sheetId="3046">
        <row r="3">
          <cell r="F3">
            <v>0</v>
          </cell>
        </row>
      </sheetData>
      <sheetData sheetId="3047">
        <row r="3">
          <cell r="F3">
            <v>36130</v>
          </cell>
        </row>
      </sheetData>
      <sheetData sheetId="3048">
        <row r="3">
          <cell r="F3">
            <v>36130</v>
          </cell>
        </row>
      </sheetData>
      <sheetData sheetId="3049">
        <row r="3">
          <cell r="F3">
            <v>36130</v>
          </cell>
        </row>
      </sheetData>
      <sheetData sheetId="3050">
        <row r="3">
          <cell r="F3">
            <v>36130</v>
          </cell>
        </row>
      </sheetData>
      <sheetData sheetId="3051">
        <row r="3">
          <cell r="F3">
            <v>36130</v>
          </cell>
        </row>
      </sheetData>
      <sheetData sheetId="3052">
        <row r="3">
          <cell r="F3">
            <v>36130</v>
          </cell>
        </row>
      </sheetData>
      <sheetData sheetId="3053">
        <row r="3">
          <cell r="F3">
            <v>36130</v>
          </cell>
        </row>
      </sheetData>
      <sheetData sheetId="3054">
        <row r="3">
          <cell r="F3">
            <v>36130</v>
          </cell>
        </row>
      </sheetData>
      <sheetData sheetId="3055">
        <row r="3">
          <cell r="F3">
            <v>36130</v>
          </cell>
        </row>
      </sheetData>
      <sheetData sheetId="3056">
        <row r="3">
          <cell r="F3">
            <v>36130</v>
          </cell>
        </row>
      </sheetData>
      <sheetData sheetId="3057">
        <row r="3">
          <cell r="F3">
            <v>36130</v>
          </cell>
        </row>
      </sheetData>
      <sheetData sheetId="3058">
        <row r="3">
          <cell r="F3">
            <v>36130</v>
          </cell>
        </row>
      </sheetData>
      <sheetData sheetId="3059">
        <row r="3">
          <cell r="F3">
            <v>36130</v>
          </cell>
        </row>
      </sheetData>
      <sheetData sheetId="3060">
        <row r="3">
          <cell r="F3">
            <v>0</v>
          </cell>
        </row>
      </sheetData>
      <sheetData sheetId="3061">
        <row r="3">
          <cell r="F3">
            <v>36130</v>
          </cell>
        </row>
      </sheetData>
      <sheetData sheetId="3062">
        <row r="3">
          <cell r="F3">
            <v>36130</v>
          </cell>
        </row>
      </sheetData>
      <sheetData sheetId="3063">
        <row r="3">
          <cell r="F3">
            <v>36130</v>
          </cell>
        </row>
      </sheetData>
      <sheetData sheetId="3064">
        <row r="3">
          <cell r="F3">
            <v>36130</v>
          </cell>
        </row>
      </sheetData>
      <sheetData sheetId="3065" refreshError="1"/>
      <sheetData sheetId="3066" refreshError="1"/>
      <sheetData sheetId="3067" refreshError="1"/>
      <sheetData sheetId="3068" refreshError="1"/>
      <sheetData sheetId="3069" refreshError="1"/>
      <sheetData sheetId="3070">
        <row r="3">
          <cell r="F3">
            <v>0</v>
          </cell>
        </row>
      </sheetData>
      <sheetData sheetId="3071" refreshError="1"/>
      <sheetData sheetId="3072" refreshError="1"/>
      <sheetData sheetId="3073">
        <row r="3">
          <cell r="F3">
            <v>36130</v>
          </cell>
        </row>
      </sheetData>
      <sheetData sheetId="3074">
        <row r="3">
          <cell r="F3">
            <v>36130</v>
          </cell>
        </row>
      </sheetData>
      <sheetData sheetId="3075">
        <row r="3">
          <cell r="F3">
            <v>36130</v>
          </cell>
        </row>
      </sheetData>
      <sheetData sheetId="3076">
        <row r="3">
          <cell r="F3">
            <v>36130</v>
          </cell>
        </row>
      </sheetData>
      <sheetData sheetId="3077">
        <row r="3">
          <cell r="F3">
            <v>36130</v>
          </cell>
        </row>
      </sheetData>
      <sheetData sheetId="3078">
        <row r="3">
          <cell r="F3">
            <v>36130</v>
          </cell>
        </row>
      </sheetData>
      <sheetData sheetId="3079">
        <row r="3">
          <cell r="F3">
            <v>36130</v>
          </cell>
        </row>
      </sheetData>
      <sheetData sheetId="3080">
        <row r="3">
          <cell r="F3">
            <v>36130</v>
          </cell>
        </row>
      </sheetData>
      <sheetData sheetId="3081">
        <row r="3">
          <cell r="F3">
            <v>36130</v>
          </cell>
        </row>
      </sheetData>
      <sheetData sheetId="3082">
        <row r="3">
          <cell r="F3">
            <v>36130</v>
          </cell>
        </row>
      </sheetData>
      <sheetData sheetId="3083">
        <row r="3">
          <cell r="F3">
            <v>36130</v>
          </cell>
        </row>
      </sheetData>
      <sheetData sheetId="3084">
        <row r="3">
          <cell r="F3">
            <v>36130</v>
          </cell>
        </row>
      </sheetData>
      <sheetData sheetId="3085">
        <row r="3">
          <cell r="F3">
            <v>36130</v>
          </cell>
        </row>
      </sheetData>
      <sheetData sheetId="3086">
        <row r="3">
          <cell r="F3">
            <v>36130</v>
          </cell>
        </row>
      </sheetData>
      <sheetData sheetId="3087">
        <row r="3">
          <cell r="F3">
            <v>36130</v>
          </cell>
        </row>
      </sheetData>
      <sheetData sheetId="3088">
        <row r="3">
          <cell r="F3">
            <v>36130</v>
          </cell>
        </row>
      </sheetData>
      <sheetData sheetId="3089">
        <row r="3">
          <cell r="F3">
            <v>36130</v>
          </cell>
        </row>
      </sheetData>
      <sheetData sheetId="3090">
        <row r="3">
          <cell r="F3">
            <v>36130</v>
          </cell>
        </row>
      </sheetData>
      <sheetData sheetId="3091">
        <row r="3">
          <cell r="F3">
            <v>36130</v>
          </cell>
        </row>
      </sheetData>
      <sheetData sheetId="3092">
        <row r="3">
          <cell r="F3">
            <v>36130</v>
          </cell>
        </row>
      </sheetData>
      <sheetData sheetId="3093">
        <row r="3">
          <cell r="F3">
            <v>36130</v>
          </cell>
        </row>
      </sheetData>
      <sheetData sheetId="3094">
        <row r="3">
          <cell r="F3">
            <v>36130</v>
          </cell>
        </row>
      </sheetData>
      <sheetData sheetId="3095">
        <row r="3">
          <cell r="F3">
            <v>36130</v>
          </cell>
        </row>
      </sheetData>
      <sheetData sheetId="3096">
        <row r="3">
          <cell r="F3">
            <v>36130</v>
          </cell>
        </row>
      </sheetData>
      <sheetData sheetId="3097">
        <row r="3">
          <cell r="F3">
            <v>36130</v>
          </cell>
        </row>
      </sheetData>
      <sheetData sheetId="3098">
        <row r="3">
          <cell r="F3">
            <v>36130</v>
          </cell>
        </row>
      </sheetData>
      <sheetData sheetId="3099">
        <row r="3">
          <cell r="F3">
            <v>36130</v>
          </cell>
        </row>
      </sheetData>
      <sheetData sheetId="3100">
        <row r="3">
          <cell r="F3">
            <v>36130</v>
          </cell>
        </row>
      </sheetData>
      <sheetData sheetId="3101">
        <row r="3">
          <cell r="F3">
            <v>36130</v>
          </cell>
        </row>
      </sheetData>
      <sheetData sheetId="3102">
        <row r="3">
          <cell r="F3">
            <v>36130</v>
          </cell>
        </row>
      </sheetData>
      <sheetData sheetId="3103">
        <row r="3">
          <cell r="F3">
            <v>36130</v>
          </cell>
        </row>
      </sheetData>
      <sheetData sheetId="3104">
        <row r="3">
          <cell r="F3">
            <v>36130</v>
          </cell>
        </row>
      </sheetData>
      <sheetData sheetId="3105">
        <row r="3">
          <cell r="F3">
            <v>36130</v>
          </cell>
        </row>
      </sheetData>
      <sheetData sheetId="3106">
        <row r="3">
          <cell r="F3">
            <v>36130</v>
          </cell>
        </row>
      </sheetData>
      <sheetData sheetId="3107">
        <row r="3">
          <cell r="F3">
            <v>36130</v>
          </cell>
        </row>
      </sheetData>
      <sheetData sheetId="3108">
        <row r="3">
          <cell r="F3">
            <v>36130</v>
          </cell>
        </row>
      </sheetData>
      <sheetData sheetId="3109">
        <row r="3">
          <cell r="F3">
            <v>36130</v>
          </cell>
        </row>
      </sheetData>
      <sheetData sheetId="3110">
        <row r="3">
          <cell r="F3">
            <v>36130</v>
          </cell>
        </row>
      </sheetData>
      <sheetData sheetId="3111">
        <row r="3">
          <cell r="F3">
            <v>36130</v>
          </cell>
        </row>
      </sheetData>
      <sheetData sheetId="3112">
        <row r="3">
          <cell r="F3">
            <v>36130</v>
          </cell>
        </row>
      </sheetData>
      <sheetData sheetId="3113">
        <row r="3">
          <cell r="F3">
            <v>36130</v>
          </cell>
        </row>
      </sheetData>
      <sheetData sheetId="3114">
        <row r="3">
          <cell r="F3">
            <v>36130</v>
          </cell>
        </row>
      </sheetData>
      <sheetData sheetId="3115">
        <row r="3">
          <cell r="F3">
            <v>36130</v>
          </cell>
        </row>
      </sheetData>
      <sheetData sheetId="3116">
        <row r="3">
          <cell r="F3">
            <v>36130</v>
          </cell>
        </row>
      </sheetData>
      <sheetData sheetId="3117">
        <row r="3">
          <cell r="F3">
            <v>36130</v>
          </cell>
        </row>
      </sheetData>
      <sheetData sheetId="3118">
        <row r="3">
          <cell r="F3">
            <v>36130</v>
          </cell>
        </row>
      </sheetData>
      <sheetData sheetId="3119">
        <row r="3">
          <cell r="F3">
            <v>36130</v>
          </cell>
        </row>
      </sheetData>
      <sheetData sheetId="3120">
        <row r="3">
          <cell r="F3">
            <v>36130</v>
          </cell>
        </row>
      </sheetData>
      <sheetData sheetId="3121">
        <row r="3">
          <cell r="F3">
            <v>36130</v>
          </cell>
        </row>
      </sheetData>
      <sheetData sheetId="3122">
        <row r="3">
          <cell r="F3">
            <v>36130</v>
          </cell>
        </row>
      </sheetData>
      <sheetData sheetId="3123">
        <row r="3">
          <cell r="F3">
            <v>36130</v>
          </cell>
        </row>
      </sheetData>
      <sheetData sheetId="3124">
        <row r="3">
          <cell r="F3">
            <v>36130</v>
          </cell>
        </row>
      </sheetData>
      <sheetData sheetId="3125">
        <row r="3">
          <cell r="F3">
            <v>36130</v>
          </cell>
        </row>
      </sheetData>
      <sheetData sheetId="3126">
        <row r="3">
          <cell r="F3">
            <v>36130</v>
          </cell>
        </row>
      </sheetData>
      <sheetData sheetId="3127">
        <row r="3">
          <cell r="F3">
            <v>36130</v>
          </cell>
        </row>
      </sheetData>
      <sheetData sheetId="3128">
        <row r="3">
          <cell r="F3">
            <v>36130</v>
          </cell>
        </row>
      </sheetData>
      <sheetData sheetId="3129">
        <row r="3">
          <cell r="F3">
            <v>36130</v>
          </cell>
        </row>
      </sheetData>
      <sheetData sheetId="3130">
        <row r="3">
          <cell r="F3">
            <v>36130</v>
          </cell>
        </row>
      </sheetData>
      <sheetData sheetId="3131">
        <row r="3">
          <cell r="F3">
            <v>36130</v>
          </cell>
        </row>
      </sheetData>
      <sheetData sheetId="3132">
        <row r="3">
          <cell r="F3">
            <v>36130</v>
          </cell>
        </row>
      </sheetData>
      <sheetData sheetId="3133">
        <row r="3">
          <cell r="F3">
            <v>36130</v>
          </cell>
        </row>
      </sheetData>
      <sheetData sheetId="3134">
        <row r="3">
          <cell r="F3">
            <v>36130</v>
          </cell>
        </row>
      </sheetData>
      <sheetData sheetId="3135">
        <row r="3">
          <cell r="F3">
            <v>36130</v>
          </cell>
        </row>
      </sheetData>
      <sheetData sheetId="3136">
        <row r="3">
          <cell r="F3">
            <v>36130</v>
          </cell>
        </row>
      </sheetData>
      <sheetData sheetId="3137">
        <row r="3">
          <cell r="F3">
            <v>36130</v>
          </cell>
        </row>
      </sheetData>
      <sheetData sheetId="3138">
        <row r="3">
          <cell r="F3">
            <v>36130</v>
          </cell>
        </row>
      </sheetData>
      <sheetData sheetId="3139">
        <row r="3">
          <cell r="F3">
            <v>36130</v>
          </cell>
        </row>
      </sheetData>
      <sheetData sheetId="3140">
        <row r="3">
          <cell r="F3">
            <v>36130</v>
          </cell>
        </row>
      </sheetData>
      <sheetData sheetId="3141">
        <row r="3">
          <cell r="F3">
            <v>36130</v>
          </cell>
        </row>
      </sheetData>
      <sheetData sheetId="3142">
        <row r="3">
          <cell r="F3">
            <v>36130</v>
          </cell>
        </row>
      </sheetData>
      <sheetData sheetId="3143">
        <row r="3">
          <cell r="F3">
            <v>36130</v>
          </cell>
        </row>
      </sheetData>
      <sheetData sheetId="3144">
        <row r="3">
          <cell r="F3">
            <v>36130</v>
          </cell>
        </row>
      </sheetData>
      <sheetData sheetId="3145">
        <row r="3">
          <cell r="F3">
            <v>36130</v>
          </cell>
        </row>
      </sheetData>
      <sheetData sheetId="3146">
        <row r="3">
          <cell r="F3">
            <v>36130</v>
          </cell>
        </row>
      </sheetData>
      <sheetData sheetId="3147">
        <row r="3">
          <cell r="F3">
            <v>36130</v>
          </cell>
        </row>
      </sheetData>
      <sheetData sheetId="3148">
        <row r="3">
          <cell r="F3">
            <v>36130</v>
          </cell>
        </row>
      </sheetData>
      <sheetData sheetId="3149">
        <row r="3">
          <cell r="F3">
            <v>36130</v>
          </cell>
        </row>
      </sheetData>
      <sheetData sheetId="3150">
        <row r="3">
          <cell r="F3">
            <v>36130</v>
          </cell>
        </row>
      </sheetData>
      <sheetData sheetId="3151">
        <row r="3">
          <cell r="F3">
            <v>36130</v>
          </cell>
        </row>
      </sheetData>
      <sheetData sheetId="3152">
        <row r="3">
          <cell r="F3">
            <v>36130</v>
          </cell>
        </row>
      </sheetData>
      <sheetData sheetId="3153">
        <row r="3">
          <cell r="F3">
            <v>36130</v>
          </cell>
        </row>
      </sheetData>
      <sheetData sheetId="3154">
        <row r="3">
          <cell r="F3">
            <v>36130</v>
          </cell>
        </row>
      </sheetData>
      <sheetData sheetId="3155">
        <row r="3">
          <cell r="F3">
            <v>36130</v>
          </cell>
        </row>
      </sheetData>
      <sheetData sheetId="3156">
        <row r="3">
          <cell r="F3">
            <v>36130</v>
          </cell>
        </row>
      </sheetData>
      <sheetData sheetId="3157">
        <row r="3">
          <cell r="F3">
            <v>36130</v>
          </cell>
        </row>
      </sheetData>
      <sheetData sheetId="3158">
        <row r="3">
          <cell r="F3">
            <v>36130</v>
          </cell>
        </row>
      </sheetData>
      <sheetData sheetId="3159">
        <row r="3">
          <cell r="F3">
            <v>36130</v>
          </cell>
        </row>
      </sheetData>
      <sheetData sheetId="3160">
        <row r="3">
          <cell r="F3">
            <v>36130</v>
          </cell>
        </row>
      </sheetData>
      <sheetData sheetId="3161">
        <row r="3">
          <cell r="F3">
            <v>36130</v>
          </cell>
        </row>
      </sheetData>
      <sheetData sheetId="3162">
        <row r="3">
          <cell r="F3">
            <v>36130</v>
          </cell>
        </row>
      </sheetData>
      <sheetData sheetId="3163">
        <row r="3">
          <cell r="F3">
            <v>36130</v>
          </cell>
        </row>
      </sheetData>
      <sheetData sheetId="3164">
        <row r="3">
          <cell r="F3">
            <v>36130</v>
          </cell>
        </row>
      </sheetData>
      <sheetData sheetId="3165">
        <row r="3">
          <cell r="F3">
            <v>36130</v>
          </cell>
        </row>
      </sheetData>
      <sheetData sheetId="3166">
        <row r="3">
          <cell r="F3">
            <v>36130</v>
          </cell>
        </row>
      </sheetData>
      <sheetData sheetId="3167">
        <row r="3">
          <cell r="F3">
            <v>36130</v>
          </cell>
        </row>
      </sheetData>
      <sheetData sheetId="3168">
        <row r="3">
          <cell r="F3">
            <v>36130</v>
          </cell>
        </row>
      </sheetData>
      <sheetData sheetId="3169">
        <row r="3">
          <cell r="F3">
            <v>36130</v>
          </cell>
        </row>
      </sheetData>
      <sheetData sheetId="3170">
        <row r="3">
          <cell r="F3">
            <v>36130</v>
          </cell>
        </row>
      </sheetData>
      <sheetData sheetId="3171">
        <row r="3">
          <cell r="F3">
            <v>36130</v>
          </cell>
        </row>
      </sheetData>
      <sheetData sheetId="3172">
        <row r="3">
          <cell r="F3">
            <v>36130</v>
          </cell>
        </row>
      </sheetData>
      <sheetData sheetId="3173">
        <row r="3">
          <cell r="F3">
            <v>36130</v>
          </cell>
        </row>
      </sheetData>
      <sheetData sheetId="3174">
        <row r="3">
          <cell r="F3">
            <v>36130</v>
          </cell>
        </row>
      </sheetData>
      <sheetData sheetId="3175">
        <row r="3">
          <cell r="F3">
            <v>36130</v>
          </cell>
        </row>
      </sheetData>
      <sheetData sheetId="3176">
        <row r="3">
          <cell r="F3">
            <v>36130</v>
          </cell>
        </row>
      </sheetData>
      <sheetData sheetId="3177">
        <row r="3">
          <cell r="F3">
            <v>36130</v>
          </cell>
        </row>
      </sheetData>
      <sheetData sheetId="3178">
        <row r="3">
          <cell r="F3">
            <v>36130</v>
          </cell>
        </row>
      </sheetData>
      <sheetData sheetId="3179">
        <row r="3">
          <cell r="F3">
            <v>36130</v>
          </cell>
        </row>
      </sheetData>
      <sheetData sheetId="3180">
        <row r="3">
          <cell r="F3">
            <v>36130</v>
          </cell>
        </row>
      </sheetData>
      <sheetData sheetId="3181">
        <row r="3">
          <cell r="F3">
            <v>36130</v>
          </cell>
        </row>
      </sheetData>
      <sheetData sheetId="3182">
        <row r="3">
          <cell r="F3">
            <v>36130</v>
          </cell>
        </row>
      </sheetData>
      <sheetData sheetId="3183">
        <row r="3">
          <cell r="F3">
            <v>36130</v>
          </cell>
        </row>
      </sheetData>
      <sheetData sheetId="3184">
        <row r="3">
          <cell r="F3">
            <v>36130</v>
          </cell>
        </row>
      </sheetData>
      <sheetData sheetId="3185">
        <row r="3">
          <cell r="F3">
            <v>36130</v>
          </cell>
        </row>
      </sheetData>
      <sheetData sheetId="3186">
        <row r="3">
          <cell r="F3">
            <v>36130</v>
          </cell>
        </row>
      </sheetData>
      <sheetData sheetId="3187">
        <row r="3">
          <cell r="F3">
            <v>36130</v>
          </cell>
        </row>
      </sheetData>
      <sheetData sheetId="3188">
        <row r="3">
          <cell r="F3">
            <v>36130</v>
          </cell>
        </row>
      </sheetData>
      <sheetData sheetId="3189">
        <row r="3">
          <cell r="F3">
            <v>36130</v>
          </cell>
        </row>
      </sheetData>
      <sheetData sheetId="3190">
        <row r="3">
          <cell r="F3">
            <v>36130</v>
          </cell>
        </row>
      </sheetData>
      <sheetData sheetId="3191">
        <row r="3">
          <cell r="F3">
            <v>36130</v>
          </cell>
        </row>
      </sheetData>
      <sheetData sheetId="3192">
        <row r="3">
          <cell r="F3">
            <v>36130</v>
          </cell>
        </row>
      </sheetData>
      <sheetData sheetId="3193">
        <row r="3">
          <cell r="F3">
            <v>36130</v>
          </cell>
        </row>
      </sheetData>
      <sheetData sheetId="3194">
        <row r="3">
          <cell r="F3">
            <v>36130</v>
          </cell>
        </row>
      </sheetData>
      <sheetData sheetId="3195">
        <row r="3">
          <cell r="F3">
            <v>36130</v>
          </cell>
        </row>
      </sheetData>
      <sheetData sheetId="3196">
        <row r="3">
          <cell r="F3">
            <v>36130</v>
          </cell>
        </row>
      </sheetData>
      <sheetData sheetId="3197">
        <row r="3">
          <cell r="F3">
            <v>36130</v>
          </cell>
        </row>
      </sheetData>
      <sheetData sheetId="3198">
        <row r="3">
          <cell r="F3">
            <v>36130</v>
          </cell>
        </row>
      </sheetData>
      <sheetData sheetId="3199">
        <row r="3">
          <cell r="F3">
            <v>36130</v>
          </cell>
        </row>
      </sheetData>
      <sheetData sheetId="3200">
        <row r="3">
          <cell r="F3">
            <v>36130</v>
          </cell>
        </row>
      </sheetData>
      <sheetData sheetId="3201">
        <row r="3">
          <cell r="F3">
            <v>36130</v>
          </cell>
        </row>
      </sheetData>
      <sheetData sheetId="3202">
        <row r="3">
          <cell r="F3">
            <v>36130</v>
          </cell>
        </row>
      </sheetData>
      <sheetData sheetId="3203">
        <row r="3">
          <cell r="F3">
            <v>36130</v>
          </cell>
        </row>
      </sheetData>
      <sheetData sheetId="3204">
        <row r="3">
          <cell r="F3">
            <v>36130</v>
          </cell>
        </row>
      </sheetData>
      <sheetData sheetId="3205">
        <row r="3">
          <cell r="F3">
            <v>36130</v>
          </cell>
        </row>
      </sheetData>
      <sheetData sheetId="3206">
        <row r="3">
          <cell r="F3">
            <v>36130</v>
          </cell>
        </row>
      </sheetData>
      <sheetData sheetId="3207">
        <row r="3">
          <cell r="F3">
            <v>36130</v>
          </cell>
        </row>
      </sheetData>
      <sheetData sheetId="3208">
        <row r="3">
          <cell r="F3">
            <v>36130</v>
          </cell>
        </row>
      </sheetData>
      <sheetData sheetId="3209">
        <row r="3">
          <cell r="F3">
            <v>36130</v>
          </cell>
        </row>
      </sheetData>
      <sheetData sheetId="3210">
        <row r="3">
          <cell r="F3">
            <v>36130</v>
          </cell>
        </row>
      </sheetData>
      <sheetData sheetId="3211">
        <row r="3">
          <cell r="F3">
            <v>36130</v>
          </cell>
        </row>
      </sheetData>
      <sheetData sheetId="3212">
        <row r="3">
          <cell r="F3">
            <v>36130</v>
          </cell>
        </row>
      </sheetData>
      <sheetData sheetId="3213">
        <row r="3">
          <cell r="F3">
            <v>36130</v>
          </cell>
        </row>
      </sheetData>
      <sheetData sheetId="3214" refreshError="1"/>
      <sheetData sheetId="3215" refreshError="1"/>
      <sheetData sheetId="3216" refreshError="1"/>
      <sheetData sheetId="3217">
        <row r="3">
          <cell r="F3">
            <v>36130</v>
          </cell>
        </row>
      </sheetData>
      <sheetData sheetId="3218">
        <row r="3">
          <cell r="F3">
            <v>36130</v>
          </cell>
        </row>
      </sheetData>
      <sheetData sheetId="3219">
        <row r="3">
          <cell r="F3">
            <v>36130</v>
          </cell>
        </row>
      </sheetData>
      <sheetData sheetId="3220">
        <row r="3">
          <cell r="F3">
            <v>36130</v>
          </cell>
        </row>
      </sheetData>
      <sheetData sheetId="3221">
        <row r="3">
          <cell r="F3">
            <v>36130</v>
          </cell>
        </row>
      </sheetData>
      <sheetData sheetId="3222">
        <row r="3">
          <cell r="F3">
            <v>36130</v>
          </cell>
        </row>
      </sheetData>
      <sheetData sheetId="3223">
        <row r="3">
          <cell r="F3">
            <v>36130</v>
          </cell>
        </row>
      </sheetData>
      <sheetData sheetId="3224">
        <row r="3">
          <cell r="F3">
            <v>36130</v>
          </cell>
        </row>
      </sheetData>
      <sheetData sheetId="3225">
        <row r="3">
          <cell r="F3">
            <v>36130</v>
          </cell>
        </row>
      </sheetData>
      <sheetData sheetId="3226">
        <row r="3">
          <cell r="F3">
            <v>36130</v>
          </cell>
        </row>
      </sheetData>
      <sheetData sheetId="3227">
        <row r="3">
          <cell r="F3">
            <v>36130</v>
          </cell>
        </row>
      </sheetData>
      <sheetData sheetId="3228">
        <row r="3">
          <cell r="F3">
            <v>36130</v>
          </cell>
        </row>
      </sheetData>
      <sheetData sheetId="3229">
        <row r="3">
          <cell r="F3">
            <v>36130</v>
          </cell>
        </row>
      </sheetData>
      <sheetData sheetId="3230">
        <row r="3">
          <cell r="F3">
            <v>36130</v>
          </cell>
        </row>
      </sheetData>
      <sheetData sheetId="3231">
        <row r="3">
          <cell r="F3">
            <v>36130</v>
          </cell>
        </row>
      </sheetData>
      <sheetData sheetId="3232">
        <row r="3">
          <cell r="F3">
            <v>36130</v>
          </cell>
        </row>
      </sheetData>
      <sheetData sheetId="3233">
        <row r="3">
          <cell r="F3">
            <v>36130</v>
          </cell>
        </row>
      </sheetData>
      <sheetData sheetId="3234">
        <row r="3">
          <cell r="F3">
            <v>36130</v>
          </cell>
        </row>
      </sheetData>
      <sheetData sheetId="3235">
        <row r="3">
          <cell r="F3">
            <v>36130</v>
          </cell>
        </row>
      </sheetData>
      <sheetData sheetId="3236">
        <row r="3">
          <cell r="F3">
            <v>36130</v>
          </cell>
        </row>
      </sheetData>
      <sheetData sheetId="3237">
        <row r="3">
          <cell r="F3">
            <v>36130</v>
          </cell>
        </row>
      </sheetData>
      <sheetData sheetId="3238">
        <row r="3">
          <cell r="F3">
            <v>36130</v>
          </cell>
        </row>
      </sheetData>
      <sheetData sheetId="3239">
        <row r="3">
          <cell r="F3">
            <v>36130</v>
          </cell>
        </row>
      </sheetData>
      <sheetData sheetId="3240">
        <row r="3">
          <cell r="F3">
            <v>36130</v>
          </cell>
        </row>
      </sheetData>
      <sheetData sheetId="3241">
        <row r="3">
          <cell r="F3">
            <v>36130</v>
          </cell>
        </row>
      </sheetData>
      <sheetData sheetId="3242">
        <row r="3">
          <cell r="F3">
            <v>36130</v>
          </cell>
        </row>
      </sheetData>
      <sheetData sheetId="3243">
        <row r="3">
          <cell r="F3">
            <v>36130</v>
          </cell>
        </row>
      </sheetData>
      <sheetData sheetId="3244">
        <row r="3">
          <cell r="F3">
            <v>36130</v>
          </cell>
        </row>
      </sheetData>
      <sheetData sheetId="3245">
        <row r="3">
          <cell r="F3">
            <v>36130</v>
          </cell>
        </row>
      </sheetData>
      <sheetData sheetId="3246">
        <row r="3">
          <cell r="F3">
            <v>36130</v>
          </cell>
        </row>
      </sheetData>
      <sheetData sheetId="3247">
        <row r="3">
          <cell r="F3">
            <v>36130</v>
          </cell>
        </row>
      </sheetData>
      <sheetData sheetId="3248">
        <row r="3">
          <cell r="F3">
            <v>36130</v>
          </cell>
        </row>
      </sheetData>
      <sheetData sheetId="3249">
        <row r="3">
          <cell r="F3">
            <v>36130</v>
          </cell>
        </row>
      </sheetData>
      <sheetData sheetId="3250">
        <row r="3">
          <cell r="F3">
            <v>36130</v>
          </cell>
        </row>
      </sheetData>
      <sheetData sheetId="3251">
        <row r="3">
          <cell r="F3">
            <v>36130</v>
          </cell>
        </row>
      </sheetData>
      <sheetData sheetId="3252">
        <row r="3">
          <cell r="F3">
            <v>36130</v>
          </cell>
        </row>
      </sheetData>
      <sheetData sheetId="3253">
        <row r="3">
          <cell r="F3">
            <v>36130</v>
          </cell>
        </row>
      </sheetData>
      <sheetData sheetId="3254">
        <row r="3">
          <cell r="F3">
            <v>36130</v>
          </cell>
        </row>
      </sheetData>
      <sheetData sheetId="3255">
        <row r="3">
          <cell r="F3">
            <v>36130</v>
          </cell>
        </row>
      </sheetData>
      <sheetData sheetId="3256">
        <row r="3">
          <cell r="F3">
            <v>36130</v>
          </cell>
        </row>
      </sheetData>
      <sheetData sheetId="3257">
        <row r="3">
          <cell r="F3">
            <v>36130</v>
          </cell>
        </row>
      </sheetData>
      <sheetData sheetId="3258">
        <row r="3">
          <cell r="F3">
            <v>36130</v>
          </cell>
        </row>
      </sheetData>
      <sheetData sheetId="3259">
        <row r="3">
          <cell r="F3">
            <v>36130</v>
          </cell>
        </row>
      </sheetData>
      <sheetData sheetId="3260">
        <row r="3">
          <cell r="F3">
            <v>36130</v>
          </cell>
        </row>
      </sheetData>
      <sheetData sheetId="3261">
        <row r="3">
          <cell r="F3">
            <v>36130</v>
          </cell>
        </row>
      </sheetData>
      <sheetData sheetId="3262">
        <row r="3">
          <cell r="F3">
            <v>36130</v>
          </cell>
        </row>
      </sheetData>
      <sheetData sheetId="3263">
        <row r="3">
          <cell r="F3">
            <v>36130</v>
          </cell>
        </row>
      </sheetData>
      <sheetData sheetId="3264">
        <row r="3">
          <cell r="F3">
            <v>36130</v>
          </cell>
        </row>
      </sheetData>
      <sheetData sheetId="3265">
        <row r="3">
          <cell r="F3">
            <v>36130</v>
          </cell>
        </row>
      </sheetData>
      <sheetData sheetId="3266">
        <row r="3">
          <cell r="F3">
            <v>36130</v>
          </cell>
        </row>
      </sheetData>
      <sheetData sheetId="3267">
        <row r="3">
          <cell r="F3">
            <v>36130</v>
          </cell>
        </row>
      </sheetData>
      <sheetData sheetId="3268">
        <row r="3">
          <cell r="F3">
            <v>36130</v>
          </cell>
        </row>
      </sheetData>
      <sheetData sheetId="3269">
        <row r="3">
          <cell r="F3">
            <v>36130</v>
          </cell>
        </row>
      </sheetData>
      <sheetData sheetId="3270">
        <row r="3">
          <cell r="F3">
            <v>36130</v>
          </cell>
        </row>
      </sheetData>
      <sheetData sheetId="3271">
        <row r="3">
          <cell r="F3">
            <v>36130</v>
          </cell>
        </row>
      </sheetData>
      <sheetData sheetId="3272">
        <row r="3">
          <cell r="F3">
            <v>36130</v>
          </cell>
        </row>
      </sheetData>
      <sheetData sheetId="3273">
        <row r="3">
          <cell r="F3">
            <v>36130</v>
          </cell>
        </row>
      </sheetData>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ow r="3">
          <cell r="F3">
            <v>36130</v>
          </cell>
        </row>
      </sheetData>
      <sheetData sheetId="3290">
        <row r="3">
          <cell r="F3">
            <v>36130</v>
          </cell>
        </row>
      </sheetData>
      <sheetData sheetId="3291">
        <row r="3">
          <cell r="F3">
            <v>36130</v>
          </cell>
        </row>
      </sheetData>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ow r="4">
          <cell r="C4">
            <v>36130</v>
          </cell>
        </row>
      </sheetData>
      <sheetData sheetId="3303">
        <row r="4">
          <cell r="C4">
            <v>0</v>
          </cell>
        </row>
      </sheetData>
      <sheetData sheetId="3304">
        <row r="4">
          <cell r="C4">
            <v>0</v>
          </cell>
        </row>
      </sheetData>
      <sheetData sheetId="3305">
        <row r="4">
          <cell r="C4">
            <v>36130</v>
          </cell>
        </row>
      </sheetData>
      <sheetData sheetId="3306">
        <row r="3">
          <cell r="F3">
            <v>36130</v>
          </cell>
        </row>
      </sheetData>
      <sheetData sheetId="3307">
        <row r="3">
          <cell r="F3">
            <v>36130</v>
          </cell>
        </row>
      </sheetData>
      <sheetData sheetId="3308">
        <row r="3">
          <cell r="F3">
            <v>36130</v>
          </cell>
        </row>
      </sheetData>
      <sheetData sheetId="3309">
        <row r="4">
          <cell r="C4">
            <v>36130</v>
          </cell>
        </row>
      </sheetData>
      <sheetData sheetId="3310">
        <row r="3">
          <cell r="F3">
            <v>36130</v>
          </cell>
        </row>
      </sheetData>
      <sheetData sheetId="3311">
        <row r="3">
          <cell r="F3">
            <v>36130</v>
          </cell>
        </row>
      </sheetData>
      <sheetData sheetId="3312">
        <row r="3">
          <cell r="F3">
            <v>36130</v>
          </cell>
        </row>
      </sheetData>
      <sheetData sheetId="3313">
        <row r="4">
          <cell r="C4">
            <v>36130</v>
          </cell>
        </row>
      </sheetData>
      <sheetData sheetId="3314">
        <row r="4">
          <cell r="C4">
            <v>36130</v>
          </cell>
        </row>
      </sheetData>
      <sheetData sheetId="3315">
        <row r="4">
          <cell r="C4">
            <v>36130</v>
          </cell>
        </row>
      </sheetData>
      <sheetData sheetId="3316">
        <row r="3">
          <cell r="F3">
            <v>36130</v>
          </cell>
        </row>
      </sheetData>
      <sheetData sheetId="3317">
        <row r="4">
          <cell r="C4">
            <v>36130</v>
          </cell>
        </row>
      </sheetData>
      <sheetData sheetId="3318">
        <row r="4">
          <cell r="C4">
            <v>36130</v>
          </cell>
        </row>
      </sheetData>
      <sheetData sheetId="3319">
        <row r="4">
          <cell r="C4">
            <v>36130</v>
          </cell>
        </row>
      </sheetData>
      <sheetData sheetId="3320">
        <row r="3">
          <cell r="F3">
            <v>36130</v>
          </cell>
        </row>
      </sheetData>
      <sheetData sheetId="3321">
        <row r="3">
          <cell r="F3">
            <v>36130</v>
          </cell>
        </row>
      </sheetData>
      <sheetData sheetId="3322">
        <row r="4">
          <cell r="C4">
            <v>0</v>
          </cell>
        </row>
      </sheetData>
      <sheetData sheetId="3323">
        <row r="3">
          <cell r="F3">
            <v>36130</v>
          </cell>
        </row>
      </sheetData>
      <sheetData sheetId="3324">
        <row r="3">
          <cell r="F3">
            <v>36130</v>
          </cell>
        </row>
      </sheetData>
      <sheetData sheetId="3325">
        <row r="3">
          <cell r="F3">
            <v>36130</v>
          </cell>
        </row>
      </sheetData>
      <sheetData sheetId="3326">
        <row r="3">
          <cell r="F3">
            <v>36130</v>
          </cell>
        </row>
      </sheetData>
      <sheetData sheetId="3327">
        <row r="3">
          <cell r="F3">
            <v>36130</v>
          </cell>
        </row>
      </sheetData>
      <sheetData sheetId="3328">
        <row r="3">
          <cell r="F3">
            <v>36130</v>
          </cell>
        </row>
      </sheetData>
      <sheetData sheetId="3329">
        <row r="4">
          <cell r="C4">
            <v>36130</v>
          </cell>
        </row>
      </sheetData>
      <sheetData sheetId="3330">
        <row r="3">
          <cell r="F3">
            <v>36130</v>
          </cell>
        </row>
      </sheetData>
      <sheetData sheetId="3331">
        <row r="4">
          <cell r="C4">
            <v>36130</v>
          </cell>
        </row>
      </sheetData>
      <sheetData sheetId="3332">
        <row r="3">
          <cell r="F3">
            <v>36130</v>
          </cell>
        </row>
      </sheetData>
      <sheetData sheetId="3333">
        <row r="3">
          <cell r="F3">
            <v>36130</v>
          </cell>
        </row>
      </sheetData>
      <sheetData sheetId="3334">
        <row r="3">
          <cell r="F3">
            <v>36130</v>
          </cell>
        </row>
      </sheetData>
      <sheetData sheetId="3335">
        <row r="3">
          <cell r="F3">
            <v>36130</v>
          </cell>
        </row>
      </sheetData>
      <sheetData sheetId="3336">
        <row r="4">
          <cell r="C4">
            <v>36130</v>
          </cell>
        </row>
      </sheetData>
      <sheetData sheetId="3337">
        <row r="3">
          <cell r="F3">
            <v>36130</v>
          </cell>
        </row>
      </sheetData>
      <sheetData sheetId="3338">
        <row r="3">
          <cell r="F3">
            <v>36130</v>
          </cell>
        </row>
      </sheetData>
      <sheetData sheetId="3339">
        <row r="3">
          <cell r="F3">
            <v>36130</v>
          </cell>
        </row>
      </sheetData>
      <sheetData sheetId="3340">
        <row r="3">
          <cell r="F3">
            <v>36130</v>
          </cell>
        </row>
      </sheetData>
      <sheetData sheetId="3341">
        <row r="3">
          <cell r="F3">
            <v>36130</v>
          </cell>
        </row>
      </sheetData>
      <sheetData sheetId="3342">
        <row r="3">
          <cell r="F3">
            <v>36130</v>
          </cell>
        </row>
      </sheetData>
      <sheetData sheetId="3343">
        <row r="3">
          <cell r="F3">
            <v>36130</v>
          </cell>
        </row>
      </sheetData>
      <sheetData sheetId="3344">
        <row r="3">
          <cell r="F3">
            <v>36130</v>
          </cell>
        </row>
      </sheetData>
      <sheetData sheetId="3345">
        <row r="3">
          <cell r="F3">
            <v>36130</v>
          </cell>
        </row>
      </sheetData>
      <sheetData sheetId="3346">
        <row r="3">
          <cell r="F3">
            <v>36130</v>
          </cell>
        </row>
      </sheetData>
      <sheetData sheetId="3347">
        <row r="3">
          <cell r="F3">
            <v>36130</v>
          </cell>
        </row>
      </sheetData>
      <sheetData sheetId="3348">
        <row r="3">
          <cell r="F3">
            <v>36130</v>
          </cell>
        </row>
      </sheetData>
      <sheetData sheetId="3349">
        <row r="3">
          <cell r="F3">
            <v>36130</v>
          </cell>
        </row>
      </sheetData>
      <sheetData sheetId="3350">
        <row r="3">
          <cell r="F3">
            <v>36130</v>
          </cell>
        </row>
      </sheetData>
      <sheetData sheetId="3351">
        <row r="3">
          <cell r="F3">
            <v>36130</v>
          </cell>
        </row>
      </sheetData>
      <sheetData sheetId="3352">
        <row r="3">
          <cell r="F3">
            <v>36130</v>
          </cell>
        </row>
      </sheetData>
      <sheetData sheetId="3353">
        <row r="3">
          <cell r="F3">
            <v>36130</v>
          </cell>
        </row>
      </sheetData>
      <sheetData sheetId="3354">
        <row r="3">
          <cell r="F3">
            <v>36130</v>
          </cell>
        </row>
      </sheetData>
      <sheetData sheetId="3355">
        <row r="3">
          <cell r="F3">
            <v>36130</v>
          </cell>
        </row>
      </sheetData>
      <sheetData sheetId="3356">
        <row r="3">
          <cell r="F3">
            <v>36130</v>
          </cell>
        </row>
      </sheetData>
      <sheetData sheetId="3357">
        <row r="3">
          <cell r="F3">
            <v>36130</v>
          </cell>
        </row>
      </sheetData>
      <sheetData sheetId="3358">
        <row r="3">
          <cell r="F3">
            <v>36130</v>
          </cell>
        </row>
      </sheetData>
      <sheetData sheetId="3359">
        <row r="3">
          <cell r="F3">
            <v>36130</v>
          </cell>
        </row>
      </sheetData>
      <sheetData sheetId="3360">
        <row r="3">
          <cell r="F3">
            <v>36130</v>
          </cell>
        </row>
      </sheetData>
      <sheetData sheetId="3361">
        <row r="3">
          <cell r="F3">
            <v>36130</v>
          </cell>
        </row>
      </sheetData>
      <sheetData sheetId="3362">
        <row r="3">
          <cell r="F3">
            <v>36130</v>
          </cell>
        </row>
      </sheetData>
      <sheetData sheetId="3363">
        <row r="3">
          <cell r="F3">
            <v>36130</v>
          </cell>
        </row>
      </sheetData>
      <sheetData sheetId="3364">
        <row r="3">
          <cell r="F3">
            <v>36130</v>
          </cell>
        </row>
      </sheetData>
      <sheetData sheetId="3365">
        <row r="3">
          <cell r="F3">
            <v>36130</v>
          </cell>
        </row>
      </sheetData>
      <sheetData sheetId="3366">
        <row r="3">
          <cell r="F3">
            <v>36130</v>
          </cell>
        </row>
      </sheetData>
      <sheetData sheetId="3367">
        <row r="3">
          <cell r="F3">
            <v>36130</v>
          </cell>
        </row>
      </sheetData>
      <sheetData sheetId="3368">
        <row r="3">
          <cell r="F3">
            <v>36130</v>
          </cell>
        </row>
      </sheetData>
      <sheetData sheetId="3369">
        <row r="3">
          <cell r="F3">
            <v>36130</v>
          </cell>
        </row>
      </sheetData>
      <sheetData sheetId="3370">
        <row r="3">
          <cell r="F3">
            <v>36130</v>
          </cell>
        </row>
      </sheetData>
      <sheetData sheetId="3371">
        <row r="3">
          <cell r="F3">
            <v>36130</v>
          </cell>
        </row>
      </sheetData>
      <sheetData sheetId="3372">
        <row r="3">
          <cell r="F3">
            <v>36130</v>
          </cell>
        </row>
      </sheetData>
      <sheetData sheetId="3373">
        <row r="3">
          <cell r="F3">
            <v>36130</v>
          </cell>
        </row>
      </sheetData>
      <sheetData sheetId="3374">
        <row r="3">
          <cell r="F3">
            <v>36130</v>
          </cell>
        </row>
      </sheetData>
      <sheetData sheetId="3375">
        <row r="3">
          <cell r="F3">
            <v>36130</v>
          </cell>
        </row>
      </sheetData>
      <sheetData sheetId="3376">
        <row r="3">
          <cell r="F3">
            <v>36130</v>
          </cell>
        </row>
      </sheetData>
      <sheetData sheetId="3377">
        <row r="3">
          <cell r="F3">
            <v>36130</v>
          </cell>
        </row>
      </sheetData>
      <sheetData sheetId="3378">
        <row r="3">
          <cell r="F3">
            <v>36130</v>
          </cell>
        </row>
      </sheetData>
      <sheetData sheetId="3379">
        <row r="3">
          <cell r="F3">
            <v>36130</v>
          </cell>
        </row>
      </sheetData>
      <sheetData sheetId="3380">
        <row r="3">
          <cell r="F3">
            <v>36130</v>
          </cell>
        </row>
      </sheetData>
      <sheetData sheetId="3381">
        <row r="3">
          <cell r="F3">
            <v>36130</v>
          </cell>
        </row>
      </sheetData>
      <sheetData sheetId="3382">
        <row r="3">
          <cell r="F3">
            <v>0</v>
          </cell>
        </row>
      </sheetData>
      <sheetData sheetId="3383">
        <row r="3">
          <cell r="F3">
            <v>36130</v>
          </cell>
        </row>
      </sheetData>
      <sheetData sheetId="3384">
        <row r="3">
          <cell r="F3">
            <v>36130</v>
          </cell>
        </row>
      </sheetData>
      <sheetData sheetId="3385">
        <row r="3">
          <cell r="F3">
            <v>36130</v>
          </cell>
        </row>
      </sheetData>
      <sheetData sheetId="3386">
        <row r="3">
          <cell r="F3">
            <v>36130</v>
          </cell>
        </row>
      </sheetData>
      <sheetData sheetId="3387">
        <row r="3">
          <cell r="F3">
            <v>36130</v>
          </cell>
        </row>
      </sheetData>
      <sheetData sheetId="3388">
        <row r="3">
          <cell r="F3">
            <v>0</v>
          </cell>
        </row>
      </sheetData>
      <sheetData sheetId="3389">
        <row r="3">
          <cell r="F3">
            <v>36130</v>
          </cell>
        </row>
      </sheetData>
      <sheetData sheetId="3390">
        <row r="3">
          <cell r="F3">
            <v>36130</v>
          </cell>
        </row>
      </sheetData>
      <sheetData sheetId="3391">
        <row r="3">
          <cell r="F3">
            <v>36130</v>
          </cell>
        </row>
      </sheetData>
      <sheetData sheetId="3392">
        <row r="3">
          <cell r="F3">
            <v>36130</v>
          </cell>
        </row>
      </sheetData>
      <sheetData sheetId="3393">
        <row r="3">
          <cell r="F3">
            <v>36130</v>
          </cell>
        </row>
      </sheetData>
      <sheetData sheetId="3394">
        <row r="3">
          <cell r="F3">
            <v>0</v>
          </cell>
        </row>
      </sheetData>
      <sheetData sheetId="3395">
        <row r="3">
          <cell r="F3">
            <v>0</v>
          </cell>
        </row>
      </sheetData>
      <sheetData sheetId="3396">
        <row r="3">
          <cell r="F3">
            <v>36130</v>
          </cell>
        </row>
      </sheetData>
      <sheetData sheetId="3397">
        <row r="3">
          <cell r="F3">
            <v>36130</v>
          </cell>
        </row>
      </sheetData>
      <sheetData sheetId="3398">
        <row r="3">
          <cell r="F3">
            <v>36130</v>
          </cell>
        </row>
      </sheetData>
      <sheetData sheetId="3399">
        <row r="3">
          <cell r="F3">
            <v>36130</v>
          </cell>
        </row>
      </sheetData>
      <sheetData sheetId="3400">
        <row r="3">
          <cell r="F3">
            <v>36130</v>
          </cell>
        </row>
      </sheetData>
      <sheetData sheetId="3401">
        <row r="3">
          <cell r="F3">
            <v>36130</v>
          </cell>
        </row>
      </sheetData>
      <sheetData sheetId="3402">
        <row r="3">
          <cell r="F3">
            <v>36130</v>
          </cell>
        </row>
      </sheetData>
      <sheetData sheetId="3403">
        <row r="3">
          <cell r="F3">
            <v>36130</v>
          </cell>
        </row>
      </sheetData>
      <sheetData sheetId="3404">
        <row r="3">
          <cell r="F3">
            <v>36130</v>
          </cell>
        </row>
      </sheetData>
      <sheetData sheetId="3405">
        <row r="3">
          <cell r="F3">
            <v>36130</v>
          </cell>
        </row>
      </sheetData>
      <sheetData sheetId="3406">
        <row r="3">
          <cell r="F3">
            <v>36130</v>
          </cell>
        </row>
      </sheetData>
      <sheetData sheetId="3407">
        <row r="3">
          <cell r="F3">
            <v>36130</v>
          </cell>
        </row>
      </sheetData>
      <sheetData sheetId="3408">
        <row r="3">
          <cell r="F3">
            <v>36130</v>
          </cell>
        </row>
      </sheetData>
      <sheetData sheetId="3409">
        <row r="3">
          <cell r="F3">
            <v>36130</v>
          </cell>
        </row>
      </sheetData>
      <sheetData sheetId="3410">
        <row r="3">
          <cell r="F3">
            <v>36130</v>
          </cell>
        </row>
      </sheetData>
      <sheetData sheetId="3411">
        <row r="3">
          <cell r="F3">
            <v>36130</v>
          </cell>
        </row>
      </sheetData>
      <sheetData sheetId="3412">
        <row r="3">
          <cell r="F3">
            <v>36130</v>
          </cell>
        </row>
      </sheetData>
      <sheetData sheetId="3413">
        <row r="3">
          <cell r="F3">
            <v>36130</v>
          </cell>
        </row>
      </sheetData>
      <sheetData sheetId="3414">
        <row r="3">
          <cell r="F3">
            <v>0</v>
          </cell>
        </row>
      </sheetData>
      <sheetData sheetId="3415">
        <row r="3">
          <cell r="F3">
            <v>36130</v>
          </cell>
        </row>
      </sheetData>
      <sheetData sheetId="3416">
        <row r="3">
          <cell r="F3">
            <v>36130</v>
          </cell>
        </row>
      </sheetData>
      <sheetData sheetId="3417">
        <row r="3">
          <cell r="F3">
            <v>36130</v>
          </cell>
        </row>
      </sheetData>
      <sheetData sheetId="3418">
        <row r="3">
          <cell r="F3">
            <v>36130</v>
          </cell>
        </row>
      </sheetData>
      <sheetData sheetId="3419">
        <row r="3">
          <cell r="F3">
            <v>36130</v>
          </cell>
        </row>
      </sheetData>
      <sheetData sheetId="3420">
        <row r="3">
          <cell r="F3">
            <v>0</v>
          </cell>
        </row>
      </sheetData>
      <sheetData sheetId="3421">
        <row r="3">
          <cell r="F3">
            <v>36130</v>
          </cell>
        </row>
      </sheetData>
      <sheetData sheetId="3422">
        <row r="3">
          <cell r="F3">
            <v>36130</v>
          </cell>
        </row>
      </sheetData>
      <sheetData sheetId="3423">
        <row r="3">
          <cell r="F3">
            <v>36130</v>
          </cell>
        </row>
      </sheetData>
      <sheetData sheetId="3424">
        <row r="3">
          <cell r="F3">
            <v>36130</v>
          </cell>
        </row>
      </sheetData>
      <sheetData sheetId="3425">
        <row r="3">
          <cell r="F3">
            <v>36130</v>
          </cell>
        </row>
      </sheetData>
      <sheetData sheetId="3426">
        <row r="3">
          <cell r="F3">
            <v>36130</v>
          </cell>
        </row>
      </sheetData>
      <sheetData sheetId="3427">
        <row r="3">
          <cell r="F3">
            <v>36130</v>
          </cell>
        </row>
      </sheetData>
      <sheetData sheetId="3428">
        <row r="3">
          <cell r="F3">
            <v>36130</v>
          </cell>
        </row>
      </sheetData>
      <sheetData sheetId="3429">
        <row r="3">
          <cell r="F3">
            <v>36130</v>
          </cell>
        </row>
      </sheetData>
      <sheetData sheetId="3430">
        <row r="3">
          <cell r="F3">
            <v>36130</v>
          </cell>
        </row>
      </sheetData>
      <sheetData sheetId="3431">
        <row r="3">
          <cell r="F3">
            <v>36130</v>
          </cell>
        </row>
      </sheetData>
      <sheetData sheetId="3432">
        <row r="3">
          <cell r="F3">
            <v>36130</v>
          </cell>
        </row>
      </sheetData>
      <sheetData sheetId="3433" refreshError="1"/>
      <sheetData sheetId="3434" refreshError="1"/>
      <sheetData sheetId="3435" refreshError="1"/>
      <sheetData sheetId="3436">
        <row r="3">
          <cell r="F3">
            <v>36130</v>
          </cell>
        </row>
      </sheetData>
      <sheetData sheetId="3437" refreshError="1"/>
      <sheetData sheetId="3438" refreshError="1"/>
      <sheetData sheetId="3439" refreshError="1"/>
      <sheetData sheetId="3440" refreshError="1"/>
      <sheetData sheetId="3441">
        <row r="3">
          <cell r="F3">
            <v>0</v>
          </cell>
        </row>
      </sheetData>
      <sheetData sheetId="3442"/>
      <sheetData sheetId="3443"/>
      <sheetData sheetId="3444">
        <row r="3">
          <cell r="F3">
            <v>0</v>
          </cell>
        </row>
      </sheetData>
      <sheetData sheetId="3445"/>
      <sheetData sheetId="3446"/>
      <sheetData sheetId="3447">
        <row r="3">
          <cell r="F3">
            <v>36130</v>
          </cell>
        </row>
      </sheetData>
      <sheetData sheetId="3448">
        <row r="3">
          <cell r="F3">
            <v>36130</v>
          </cell>
        </row>
      </sheetData>
      <sheetData sheetId="3449">
        <row r="4">
          <cell r="C4">
            <v>36130</v>
          </cell>
        </row>
      </sheetData>
      <sheetData sheetId="3450">
        <row r="4">
          <cell r="C4">
            <v>0</v>
          </cell>
        </row>
      </sheetData>
      <sheetData sheetId="3451">
        <row r="4">
          <cell r="C4">
            <v>36130</v>
          </cell>
        </row>
      </sheetData>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ow r="4">
          <cell r="C4">
            <v>36130</v>
          </cell>
        </row>
      </sheetData>
      <sheetData sheetId="3464">
        <row r="4">
          <cell r="C4">
            <v>36130</v>
          </cell>
        </row>
      </sheetData>
      <sheetData sheetId="3465">
        <row r="4">
          <cell r="C4">
            <v>36130</v>
          </cell>
        </row>
      </sheetData>
      <sheetData sheetId="3466">
        <row r="4">
          <cell r="C4">
            <v>36130</v>
          </cell>
        </row>
      </sheetData>
      <sheetData sheetId="3467">
        <row r="4">
          <cell r="C4">
            <v>36130</v>
          </cell>
        </row>
      </sheetData>
      <sheetData sheetId="3468">
        <row r="4">
          <cell r="C4">
            <v>36130</v>
          </cell>
        </row>
      </sheetData>
      <sheetData sheetId="3469">
        <row r="4">
          <cell r="C4">
            <v>36130</v>
          </cell>
        </row>
      </sheetData>
      <sheetData sheetId="3470">
        <row r="4">
          <cell r="C4">
            <v>36130</v>
          </cell>
        </row>
      </sheetData>
      <sheetData sheetId="3471">
        <row r="4">
          <cell r="C4">
            <v>36130</v>
          </cell>
        </row>
      </sheetData>
      <sheetData sheetId="3472">
        <row r="4">
          <cell r="C4">
            <v>36130</v>
          </cell>
        </row>
      </sheetData>
      <sheetData sheetId="3473">
        <row r="4">
          <cell r="C4">
            <v>36130</v>
          </cell>
        </row>
      </sheetData>
      <sheetData sheetId="3474">
        <row r="4">
          <cell r="C4">
            <v>36130</v>
          </cell>
        </row>
      </sheetData>
      <sheetData sheetId="3475">
        <row r="4">
          <cell r="C4">
            <v>36130</v>
          </cell>
        </row>
      </sheetData>
      <sheetData sheetId="3476">
        <row r="4">
          <cell r="C4">
            <v>36130</v>
          </cell>
        </row>
      </sheetData>
      <sheetData sheetId="3477">
        <row r="4">
          <cell r="C4">
            <v>36130</v>
          </cell>
        </row>
      </sheetData>
      <sheetData sheetId="3478">
        <row r="4">
          <cell r="C4">
            <v>36130</v>
          </cell>
        </row>
      </sheetData>
      <sheetData sheetId="3479">
        <row r="4">
          <cell r="C4">
            <v>36130</v>
          </cell>
        </row>
      </sheetData>
      <sheetData sheetId="3480">
        <row r="4">
          <cell r="C4">
            <v>36130</v>
          </cell>
        </row>
      </sheetData>
      <sheetData sheetId="3481">
        <row r="4">
          <cell r="C4">
            <v>36130</v>
          </cell>
        </row>
      </sheetData>
      <sheetData sheetId="3482">
        <row r="4">
          <cell r="C4">
            <v>36130</v>
          </cell>
        </row>
      </sheetData>
      <sheetData sheetId="3483">
        <row r="4">
          <cell r="C4">
            <v>36130</v>
          </cell>
        </row>
      </sheetData>
      <sheetData sheetId="3484">
        <row r="4">
          <cell r="C4">
            <v>36130</v>
          </cell>
        </row>
      </sheetData>
      <sheetData sheetId="3485">
        <row r="4">
          <cell r="C4">
            <v>36130</v>
          </cell>
        </row>
      </sheetData>
      <sheetData sheetId="3486">
        <row r="4">
          <cell r="C4">
            <v>36130</v>
          </cell>
        </row>
      </sheetData>
      <sheetData sheetId="3487">
        <row r="4">
          <cell r="C4">
            <v>36130</v>
          </cell>
        </row>
      </sheetData>
      <sheetData sheetId="3488">
        <row r="4">
          <cell r="C4">
            <v>36130</v>
          </cell>
        </row>
      </sheetData>
      <sheetData sheetId="3489">
        <row r="4">
          <cell r="C4">
            <v>36130</v>
          </cell>
        </row>
      </sheetData>
      <sheetData sheetId="3490">
        <row r="4">
          <cell r="C4">
            <v>36130</v>
          </cell>
        </row>
      </sheetData>
      <sheetData sheetId="3491">
        <row r="4">
          <cell r="C4">
            <v>36130</v>
          </cell>
        </row>
      </sheetData>
      <sheetData sheetId="3492">
        <row r="4">
          <cell r="C4">
            <v>36130</v>
          </cell>
        </row>
      </sheetData>
      <sheetData sheetId="3493">
        <row r="4">
          <cell r="C4">
            <v>36130</v>
          </cell>
        </row>
      </sheetData>
      <sheetData sheetId="3494">
        <row r="4">
          <cell r="C4">
            <v>36130</v>
          </cell>
        </row>
      </sheetData>
      <sheetData sheetId="3495">
        <row r="4">
          <cell r="C4">
            <v>36130</v>
          </cell>
        </row>
      </sheetData>
      <sheetData sheetId="3496">
        <row r="4">
          <cell r="C4">
            <v>36130</v>
          </cell>
        </row>
      </sheetData>
      <sheetData sheetId="3497">
        <row r="4">
          <cell r="C4">
            <v>36130</v>
          </cell>
        </row>
      </sheetData>
      <sheetData sheetId="3498">
        <row r="4">
          <cell r="C4">
            <v>36130</v>
          </cell>
        </row>
      </sheetData>
      <sheetData sheetId="3499">
        <row r="4">
          <cell r="C4">
            <v>36130</v>
          </cell>
        </row>
      </sheetData>
      <sheetData sheetId="3500">
        <row r="4">
          <cell r="C4">
            <v>36130</v>
          </cell>
        </row>
      </sheetData>
      <sheetData sheetId="3501">
        <row r="4">
          <cell r="C4">
            <v>36130</v>
          </cell>
        </row>
      </sheetData>
      <sheetData sheetId="3502">
        <row r="4">
          <cell r="C4">
            <v>36130</v>
          </cell>
        </row>
      </sheetData>
      <sheetData sheetId="3503">
        <row r="4">
          <cell r="C4">
            <v>36130</v>
          </cell>
        </row>
      </sheetData>
      <sheetData sheetId="3504">
        <row r="4">
          <cell r="C4">
            <v>36130</v>
          </cell>
        </row>
      </sheetData>
      <sheetData sheetId="3505">
        <row r="4">
          <cell r="C4">
            <v>36130</v>
          </cell>
        </row>
      </sheetData>
      <sheetData sheetId="3506">
        <row r="4">
          <cell r="C4">
            <v>36130</v>
          </cell>
        </row>
      </sheetData>
      <sheetData sheetId="3507">
        <row r="4">
          <cell r="C4">
            <v>36130</v>
          </cell>
        </row>
      </sheetData>
      <sheetData sheetId="3508">
        <row r="4">
          <cell r="C4">
            <v>36130</v>
          </cell>
        </row>
      </sheetData>
      <sheetData sheetId="3509">
        <row r="4">
          <cell r="C4">
            <v>36130</v>
          </cell>
        </row>
      </sheetData>
      <sheetData sheetId="3510">
        <row r="4">
          <cell r="C4">
            <v>36130</v>
          </cell>
        </row>
      </sheetData>
      <sheetData sheetId="3511">
        <row r="4">
          <cell r="C4">
            <v>36130</v>
          </cell>
        </row>
      </sheetData>
      <sheetData sheetId="3512">
        <row r="4">
          <cell r="C4">
            <v>36130</v>
          </cell>
        </row>
      </sheetData>
      <sheetData sheetId="3513">
        <row r="4">
          <cell r="C4">
            <v>36130</v>
          </cell>
        </row>
      </sheetData>
      <sheetData sheetId="3514">
        <row r="4">
          <cell r="C4">
            <v>36130</v>
          </cell>
        </row>
      </sheetData>
      <sheetData sheetId="3515">
        <row r="4">
          <cell r="C4">
            <v>36130</v>
          </cell>
        </row>
      </sheetData>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row r="4">
          <cell r="C4">
            <v>36130</v>
          </cell>
        </row>
      </sheetData>
      <sheetData sheetId="3539"/>
      <sheetData sheetId="3540">
        <row r="4">
          <cell r="C4">
            <v>36130</v>
          </cell>
        </row>
      </sheetData>
      <sheetData sheetId="3541"/>
      <sheetData sheetId="3542"/>
      <sheetData sheetId="3543"/>
      <sheetData sheetId="3544"/>
      <sheetData sheetId="3545"/>
      <sheetData sheetId="3546"/>
      <sheetData sheetId="3547"/>
      <sheetData sheetId="3548"/>
      <sheetData sheetId="3549"/>
      <sheetData sheetId="3550"/>
      <sheetData sheetId="3551"/>
      <sheetData sheetId="3552">
        <row r="4">
          <cell r="C4">
            <v>36130</v>
          </cell>
        </row>
      </sheetData>
      <sheetData sheetId="3553">
        <row r="4">
          <cell r="C4">
            <v>36130</v>
          </cell>
        </row>
      </sheetData>
      <sheetData sheetId="3554">
        <row r="4">
          <cell r="C4">
            <v>36130</v>
          </cell>
        </row>
      </sheetData>
      <sheetData sheetId="3555">
        <row r="4">
          <cell r="C4">
            <v>36130</v>
          </cell>
        </row>
      </sheetData>
      <sheetData sheetId="3556">
        <row r="4">
          <cell r="C4">
            <v>36130</v>
          </cell>
        </row>
      </sheetData>
      <sheetData sheetId="3557">
        <row r="4">
          <cell r="C4">
            <v>36130</v>
          </cell>
        </row>
      </sheetData>
      <sheetData sheetId="3558">
        <row r="4">
          <cell r="C4">
            <v>36130</v>
          </cell>
        </row>
      </sheetData>
      <sheetData sheetId="3559">
        <row r="4">
          <cell r="C4">
            <v>36130</v>
          </cell>
        </row>
      </sheetData>
      <sheetData sheetId="3560">
        <row r="4">
          <cell r="C4">
            <v>36130</v>
          </cell>
        </row>
      </sheetData>
      <sheetData sheetId="3561">
        <row r="4">
          <cell r="C4">
            <v>36130</v>
          </cell>
        </row>
      </sheetData>
      <sheetData sheetId="3562">
        <row r="4">
          <cell r="C4">
            <v>36130</v>
          </cell>
        </row>
      </sheetData>
      <sheetData sheetId="3563">
        <row r="4">
          <cell r="C4">
            <v>36130</v>
          </cell>
        </row>
      </sheetData>
      <sheetData sheetId="3564">
        <row r="4">
          <cell r="C4">
            <v>36130</v>
          </cell>
        </row>
      </sheetData>
      <sheetData sheetId="3565">
        <row r="4">
          <cell r="C4">
            <v>36130</v>
          </cell>
        </row>
      </sheetData>
      <sheetData sheetId="3566"/>
      <sheetData sheetId="3567"/>
      <sheetData sheetId="3568"/>
      <sheetData sheetId="3569"/>
      <sheetData sheetId="3570"/>
      <sheetData sheetId="3571">
        <row r="3">
          <cell r="F3">
            <v>0</v>
          </cell>
        </row>
      </sheetData>
      <sheetData sheetId="3572">
        <row r="3">
          <cell r="F3">
            <v>0</v>
          </cell>
        </row>
      </sheetData>
      <sheetData sheetId="3573">
        <row r="3">
          <cell r="F3">
            <v>0</v>
          </cell>
        </row>
      </sheetData>
      <sheetData sheetId="3574">
        <row r="3">
          <cell r="F3">
            <v>0</v>
          </cell>
        </row>
      </sheetData>
      <sheetData sheetId="3575"/>
      <sheetData sheetId="3576"/>
      <sheetData sheetId="3577"/>
      <sheetData sheetId="3578"/>
      <sheetData sheetId="3579"/>
      <sheetData sheetId="3580"/>
      <sheetData sheetId="3581"/>
      <sheetData sheetId="3582"/>
      <sheetData sheetId="3583">
        <row r="4">
          <cell r="C4">
            <v>36130</v>
          </cell>
        </row>
      </sheetData>
      <sheetData sheetId="3584"/>
      <sheetData sheetId="3585">
        <row r="4">
          <cell r="C4">
            <v>36130</v>
          </cell>
        </row>
      </sheetData>
      <sheetData sheetId="3586"/>
      <sheetData sheetId="3587"/>
      <sheetData sheetId="3588">
        <row r="4">
          <cell r="C4">
            <v>36130</v>
          </cell>
        </row>
      </sheetData>
      <sheetData sheetId="3589"/>
      <sheetData sheetId="3590">
        <row r="4">
          <cell r="C4">
            <v>36130</v>
          </cell>
        </row>
      </sheetData>
      <sheetData sheetId="3591"/>
      <sheetData sheetId="3592"/>
      <sheetData sheetId="3593"/>
      <sheetData sheetId="3594"/>
      <sheetData sheetId="3595"/>
      <sheetData sheetId="3596">
        <row r="3">
          <cell r="F3">
            <v>0</v>
          </cell>
        </row>
      </sheetData>
      <sheetData sheetId="3597">
        <row r="3">
          <cell r="F3">
            <v>0</v>
          </cell>
        </row>
      </sheetData>
      <sheetData sheetId="3598">
        <row r="3">
          <cell r="F3">
            <v>0</v>
          </cell>
        </row>
      </sheetData>
      <sheetData sheetId="3599">
        <row r="3">
          <cell r="F3">
            <v>0</v>
          </cell>
        </row>
      </sheetData>
      <sheetData sheetId="3600">
        <row r="3">
          <cell r="F3">
            <v>0</v>
          </cell>
        </row>
      </sheetData>
      <sheetData sheetId="3601">
        <row r="3">
          <cell r="F3">
            <v>0</v>
          </cell>
        </row>
      </sheetData>
      <sheetData sheetId="3602">
        <row r="3">
          <cell r="F3">
            <v>0</v>
          </cell>
        </row>
      </sheetData>
      <sheetData sheetId="3603">
        <row r="3">
          <cell r="F3">
            <v>0</v>
          </cell>
        </row>
      </sheetData>
      <sheetData sheetId="3604">
        <row r="3">
          <cell r="F3">
            <v>36130</v>
          </cell>
        </row>
      </sheetData>
      <sheetData sheetId="3605">
        <row r="3">
          <cell r="F3">
            <v>36130</v>
          </cell>
        </row>
      </sheetData>
      <sheetData sheetId="3606">
        <row r="3">
          <cell r="F3">
            <v>36130</v>
          </cell>
        </row>
      </sheetData>
      <sheetData sheetId="3607">
        <row r="3">
          <cell r="F3">
            <v>36130</v>
          </cell>
        </row>
      </sheetData>
      <sheetData sheetId="3608">
        <row r="3">
          <cell r="F3">
            <v>36130</v>
          </cell>
        </row>
      </sheetData>
      <sheetData sheetId="3609">
        <row r="3">
          <cell r="F3">
            <v>36130</v>
          </cell>
        </row>
      </sheetData>
      <sheetData sheetId="3610">
        <row r="3">
          <cell r="F3">
            <v>36130</v>
          </cell>
        </row>
      </sheetData>
      <sheetData sheetId="3611">
        <row r="3">
          <cell r="F3">
            <v>36130</v>
          </cell>
        </row>
      </sheetData>
      <sheetData sheetId="3612">
        <row r="3">
          <cell r="F3">
            <v>36130</v>
          </cell>
        </row>
      </sheetData>
      <sheetData sheetId="3613">
        <row r="3">
          <cell r="F3">
            <v>36130</v>
          </cell>
        </row>
      </sheetData>
      <sheetData sheetId="3614"/>
      <sheetData sheetId="3615">
        <row r="4">
          <cell r="C4">
            <v>36130</v>
          </cell>
        </row>
      </sheetData>
      <sheetData sheetId="3616">
        <row r="4">
          <cell r="C4">
            <v>36130</v>
          </cell>
        </row>
      </sheetData>
      <sheetData sheetId="3617">
        <row r="4">
          <cell r="C4">
            <v>36130</v>
          </cell>
        </row>
      </sheetData>
      <sheetData sheetId="3618">
        <row r="3">
          <cell r="F3">
            <v>36130</v>
          </cell>
        </row>
      </sheetData>
      <sheetData sheetId="3619">
        <row r="4">
          <cell r="C4">
            <v>36130</v>
          </cell>
        </row>
      </sheetData>
      <sheetData sheetId="3620">
        <row r="3">
          <cell r="F3">
            <v>36130</v>
          </cell>
        </row>
      </sheetData>
      <sheetData sheetId="3621">
        <row r="3">
          <cell r="F3">
            <v>36130</v>
          </cell>
        </row>
      </sheetData>
      <sheetData sheetId="3622">
        <row r="3">
          <cell r="F3">
            <v>0</v>
          </cell>
        </row>
      </sheetData>
      <sheetData sheetId="3623">
        <row r="3">
          <cell r="F3">
            <v>36130</v>
          </cell>
        </row>
      </sheetData>
      <sheetData sheetId="3624">
        <row r="4">
          <cell r="C4">
            <v>36130</v>
          </cell>
        </row>
      </sheetData>
      <sheetData sheetId="3625">
        <row r="3">
          <cell r="F3">
            <v>36130</v>
          </cell>
        </row>
      </sheetData>
      <sheetData sheetId="3626">
        <row r="4">
          <cell r="C4">
            <v>36130</v>
          </cell>
        </row>
      </sheetData>
      <sheetData sheetId="3627">
        <row r="3">
          <cell r="F3">
            <v>36130</v>
          </cell>
        </row>
      </sheetData>
      <sheetData sheetId="3628"/>
      <sheetData sheetId="3629">
        <row r="4">
          <cell r="C4">
            <v>0</v>
          </cell>
        </row>
      </sheetData>
      <sheetData sheetId="3630">
        <row r="4">
          <cell r="C4">
            <v>0</v>
          </cell>
        </row>
      </sheetData>
      <sheetData sheetId="3631"/>
      <sheetData sheetId="3632"/>
      <sheetData sheetId="3633">
        <row r="4">
          <cell r="C4">
            <v>0</v>
          </cell>
        </row>
      </sheetData>
      <sheetData sheetId="3634"/>
      <sheetData sheetId="3635">
        <row r="4">
          <cell r="C4">
            <v>36130</v>
          </cell>
        </row>
      </sheetData>
      <sheetData sheetId="3636">
        <row r="4">
          <cell r="C4">
            <v>36130</v>
          </cell>
        </row>
      </sheetData>
      <sheetData sheetId="3637">
        <row r="4">
          <cell r="C4">
            <v>36130</v>
          </cell>
        </row>
      </sheetData>
      <sheetData sheetId="3638">
        <row r="4">
          <cell r="C4">
            <v>36130</v>
          </cell>
        </row>
      </sheetData>
      <sheetData sheetId="3639"/>
      <sheetData sheetId="3640"/>
      <sheetData sheetId="3641">
        <row r="4">
          <cell r="C4">
            <v>36130</v>
          </cell>
        </row>
      </sheetData>
      <sheetData sheetId="3642"/>
      <sheetData sheetId="3643"/>
      <sheetData sheetId="3644"/>
      <sheetData sheetId="3645"/>
      <sheetData sheetId="3646"/>
      <sheetData sheetId="3647"/>
      <sheetData sheetId="3648"/>
      <sheetData sheetId="3649"/>
      <sheetData sheetId="3650"/>
      <sheetData sheetId="3651">
        <row r="4">
          <cell r="C4">
            <v>0</v>
          </cell>
        </row>
      </sheetData>
      <sheetData sheetId="3652"/>
      <sheetData sheetId="3653">
        <row r="4">
          <cell r="C4">
            <v>0</v>
          </cell>
        </row>
      </sheetData>
      <sheetData sheetId="3654"/>
      <sheetData sheetId="3655"/>
      <sheetData sheetId="3656"/>
      <sheetData sheetId="3657">
        <row r="4">
          <cell r="C4">
            <v>36130</v>
          </cell>
        </row>
      </sheetData>
      <sheetData sheetId="3658">
        <row r="4">
          <cell r="C4">
            <v>36130</v>
          </cell>
        </row>
      </sheetData>
      <sheetData sheetId="3659">
        <row r="4">
          <cell r="C4">
            <v>36130</v>
          </cell>
        </row>
      </sheetData>
      <sheetData sheetId="3660">
        <row r="4">
          <cell r="C4">
            <v>36130</v>
          </cell>
        </row>
      </sheetData>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row r="4">
          <cell r="C4">
            <v>0</v>
          </cell>
        </row>
      </sheetData>
      <sheetData sheetId="3677"/>
      <sheetData sheetId="3678">
        <row r="4">
          <cell r="C4">
            <v>36130</v>
          </cell>
        </row>
      </sheetData>
      <sheetData sheetId="3679">
        <row r="4">
          <cell r="C4">
            <v>36130</v>
          </cell>
        </row>
      </sheetData>
      <sheetData sheetId="3680">
        <row r="4">
          <cell r="C4">
            <v>36130</v>
          </cell>
        </row>
      </sheetData>
      <sheetData sheetId="3681">
        <row r="4">
          <cell r="C4">
            <v>36130</v>
          </cell>
        </row>
      </sheetData>
      <sheetData sheetId="3682">
        <row r="4">
          <cell r="C4">
            <v>36130</v>
          </cell>
        </row>
      </sheetData>
      <sheetData sheetId="3683">
        <row r="4">
          <cell r="C4">
            <v>36130</v>
          </cell>
        </row>
      </sheetData>
      <sheetData sheetId="3684">
        <row r="4">
          <cell r="C4">
            <v>36130</v>
          </cell>
        </row>
      </sheetData>
      <sheetData sheetId="3685">
        <row r="4">
          <cell r="C4">
            <v>36130</v>
          </cell>
        </row>
      </sheetData>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row r="4">
          <cell r="C4">
            <v>36130</v>
          </cell>
        </row>
      </sheetData>
      <sheetData sheetId="3704">
        <row r="4">
          <cell r="C4">
            <v>36130</v>
          </cell>
        </row>
      </sheetData>
      <sheetData sheetId="3705">
        <row r="4">
          <cell r="C4">
            <v>36130</v>
          </cell>
        </row>
      </sheetData>
      <sheetData sheetId="3706">
        <row r="4">
          <cell r="C4">
            <v>36130</v>
          </cell>
        </row>
      </sheetData>
      <sheetData sheetId="3707">
        <row r="4">
          <cell r="C4">
            <v>36130</v>
          </cell>
        </row>
      </sheetData>
      <sheetData sheetId="3708">
        <row r="4">
          <cell r="C4">
            <v>36130</v>
          </cell>
        </row>
      </sheetData>
      <sheetData sheetId="3709"/>
      <sheetData sheetId="3710"/>
      <sheetData sheetId="3711"/>
      <sheetData sheetId="3712"/>
      <sheetData sheetId="3713"/>
      <sheetData sheetId="3714"/>
      <sheetData sheetId="3715">
        <row r="4">
          <cell r="C4">
            <v>36130</v>
          </cell>
        </row>
      </sheetData>
      <sheetData sheetId="3716"/>
      <sheetData sheetId="3717"/>
      <sheetData sheetId="3718"/>
      <sheetData sheetId="3719"/>
      <sheetData sheetId="3720"/>
      <sheetData sheetId="3721"/>
      <sheetData sheetId="3722"/>
      <sheetData sheetId="3723">
        <row r="4">
          <cell r="C4">
            <v>0</v>
          </cell>
        </row>
      </sheetData>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row r="4">
          <cell r="C4">
            <v>0</v>
          </cell>
        </row>
      </sheetData>
      <sheetData sheetId="3746"/>
      <sheetData sheetId="3747">
        <row r="4">
          <cell r="C4">
            <v>0</v>
          </cell>
        </row>
      </sheetData>
      <sheetData sheetId="3748"/>
      <sheetData sheetId="3749"/>
      <sheetData sheetId="3750"/>
      <sheetData sheetId="3751"/>
      <sheetData sheetId="3752"/>
      <sheetData sheetId="3753">
        <row r="4">
          <cell r="C4">
            <v>36130</v>
          </cell>
        </row>
      </sheetData>
      <sheetData sheetId="3754"/>
      <sheetData sheetId="3755"/>
      <sheetData sheetId="3756"/>
      <sheetData sheetId="3757"/>
      <sheetData sheetId="3758"/>
      <sheetData sheetId="3759"/>
      <sheetData sheetId="3760">
        <row r="4">
          <cell r="C4">
            <v>36130</v>
          </cell>
        </row>
      </sheetData>
      <sheetData sheetId="3761">
        <row r="4">
          <cell r="C4">
            <v>0</v>
          </cell>
        </row>
      </sheetData>
      <sheetData sheetId="3762">
        <row r="4">
          <cell r="C4">
            <v>36130</v>
          </cell>
        </row>
      </sheetData>
      <sheetData sheetId="3763">
        <row r="4">
          <cell r="C4">
            <v>36130</v>
          </cell>
        </row>
      </sheetData>
      <sheetData sheetId="3764"/>
      <sheetData sheetId="3765"/>
      <sheetData sheetId="3766"/>
      <sheetData sheetId="3767"/>
      <sheetData sheetId="3768"/>
      <sheetData sheetId="3769"/>
      <sheetData sheetId="3770"/>
      <sheetData sheetId="3771"/>
      <sheetData sheetId="3772">
        <row r="4">
          <cell r="C4">
            <v>36130</v>
          </cell>
        </row>
      </sheetData>
      <sheetData sheetId="3773">
        <row r="4">
          <cell r="C4">
            <v>36130</v>
          </cell>
        </row>
      </sheetData>
      <sheetData sheetId="3774">
        <row r="4">
          <cell r="C4">
            <v>36130</v>
          </cell>
        </row>
      </sheetData>
      <sheetData sheetId="3775">
        <row r="4">
          <cell r="C4">
            <v>36130</v>
          </cell>
        </row>
      </sheetData>
      <sheetData sheetId="3776">
        <row r="4">
          <cell r="C4">
            <v>36130</v>
          </cell>
        </row>
      </sheetData>
      <sheetData sheetId="3777">
        <row r="4">
          <cell r="C4">
            <v>36130</v>
          </cell>
        </row>
      </sheetData>
      <sheetData sheetId="3778">
        <row r="4">
          <cell r="C4">
            <v>36130</v>
          </cell>
        </row>
      </sheetData>
      <sheetData sheetId="3779">
        <row r="4">
          <cell r="C4">
            <v>36130</v>
          </cell>
        </row>
      </sheetData>
      <sheetData sheetId="3780"/>
      <sheetData sheetId="3781"/>
      <sheetData sheetId="3782"/>
      <sheetData sheetId="3783"/>
      <sheetData sheetId="3784"/>
      <sheetData sheetId="3785"/>
      <sheetData sheetId="3786"/>
      <sheetData sheetId="3787"/>
      <sheetData sheetId="3788">
        <row r="4">
          <cell r="C4">
            <v>36130</v>
          </cell>
        </row>
      </sheetData>
      <sheetData sheetId="3789">
        <row r="4">
          <cell r="C4">
            <v>36130</v>
          </cell>
        </row>
      </sheetData>
      <sheetData sheetId="3790">
        <row r="4">
          <cell r="C4">
            <v>36130</v>
          </cell>
        </row>
      </sheetData>
      <sheetData sheetId="3791">
        <row r="3">
          <cell r="F3">
            <v>0</v>
          </cell>
        </row>
      </sheetData>
      <sheetData sheetId="3792">
        <row r="4">
          <cell r="C4">
            <v>36130</v>
          </cell>
        </row>
      </sheetData>
      <sheetData sheetId="3793">
        <row r="4">
          <cell r="C4">
            <v>36130</v>
          </cell>
        </row>
      </sheetData>
      <sheetData sheetId="3794">
        <row r="4">
          <cell r="C4">
            <v>36130</v>
          </cell>
        </row>
      </sheetData>
      <sheetData sheetId="3795">
        <row r="4">
          <cell r="C4">
            <v>36130</v>
          </cell>
        </row>
      </sheetData>
      <sheetData sheetId="3796">
        <row r="4">
          <cell r="C4">
            <v>36130</v>
          </cell>
        </row>
      </sheetData>
      <sheetData sheetId="3797">
        <row r="4">
          <cell r="C4">
            <v>36130</v>
          </cell>
        </row>
      </sheetData>
      <sheetData sheetId="3798">
        <row r="4">
          <cell r="C4">
            <v>36130</v>
          </cell>
        </row>
      </sheetData>
      <sheetData sheetId="3799">
        <row r="4">
          <cell r="C4">
            <v>36130</v>
          </cell>
        </row>
      </sheetData>
      <sheetData sheetId="3800">
        <row r="4">
          <cell r="C4">
            <v>36130</v>
          </cell>
        </row>
      </sheetData>
      <sheetData sheetId="3801">
        <row r="4">
          <cell r="C4">
            <v>36130</v>
          </cell>
        </row>
      </sheetData>
      <sheetData sheetId="3802"/>
      <sheetData sheetId="3803"/>
      <sheetData sheetId="3804">
        <row r="4">
          <cell r="C4">
            <v>36130</v>
          </cell>
        </row>
      </sheetData>
      <sheetData sheetId="3805">
        <row r="4">
          <cell r="C4">
            <v>36130</v>
          </cell>
        </row>
      </sheetData>
      <sheetData sheetId="3806">
        <row r="4">
          <cell r="C4">
            <v>36130</v>
          </cell>
        </row>
      </sheetData>
      <sheetData sheetId="3807">
        <row r="4">
          <cell r="C4">
            <v>36130</v>
          </cell>
        </row>
      </sheetData>
      <sheetData sheetId="3808"/>
      <sheetData sheetId="3809"/>
      <sheetData sheetId="3810"/>
      <sheetData sheetId="3811"/>
      <sheetData sheetId="3812"/>
      <sheetData sheetId="3813"/>
      <sheetData sheetId="3814"/>
      <sheetData sheetId="3815"/>
      <sheetData sheetId="3816">
        <row r="4">
          <cell r="C4">
            <v>36130</v>
          </cell>
        </row>
      </sheetData>
      <sheetData sheetId="3817"/>
      <sheetData sheetId="3818"/>
      <sheetData sheetId="3819">
        <row r="3">
          <cell r="F3">
            <v>0</v>
          </cell>
        </row>
      </sheetData>
      <sheetData sheetId="3820">
        <row r="4">
          <cell r="C4">
            <v>0</v>
          </cell>
        </row>
      </sheetData>
      <sheetData sheetId="3821">
        <row r="3">
          <cell r="F3">
            <v>0</v>
          </cell>
        </row>
      </sheetData>
      <sheetData sheetId="3822"/>
      <sheetData sheetId="3823"/>
      <sheetData sheetId="3824"/>
      <sheetData sheetId="3825"/>
      <sheetData sheetId="3826">
        <row r="4">
          <cell r="C4">
            <v>0</v>
          </cell>
        </row>
      </sheetData>
      <sheetData sheetId="3827">
        <row r="4">
          <cell r="C4">
            <v>36130</v>
          </cell>
        </row>
      </sheetData>
      <sheetData sheetId="3828"/>
      <sheetData sheetId="3829">
        <row r="4">
          <cell r="C4">
            <v>36130</v>
          </cell>
        </row>
      </sheetData>
      <sheetData sheetId="3830"/>
      <sheetData sheetId="3831"/>
      <sheetData sheetId="3832"/>
      <sheetData sheetId="3833"/>
      <sheetData sheetId="3834"/>
      <sheetData sheetId="3835">
        <row r="4">
          <cell r="C4">
            <v>0</v>
          </cell>
        </row>
      </sheetData>
      <sheetData sheetId="3836"/>
      <sheetData sheetId="3837"/>
      <sheetData sheetId="3838"/>
      <sheetData sheetId="3839">
        <row r="4">
          <cell r="C4">
            <v>0</v>
          </cell>
        </row>
      </sheetData>
      <sheetData sheetId="3840"/>
      <sheetData sheetId="3841">
        <row r="4">
          <cell r="C4">
            <v>0</v>
          </cell>
        </row>
      </sheetData>
      <sheetData sheetId="3842"/>
      <sheetData sheetId="3843"/>
      <sheetData sheetId="3844"/>
      <sheetData sheetId="3845"/>
      <sheetData sheetId="3846">
        <row r="4">
          <cell r="C4">
            <v>0</v>
          </cell>
        </row>
      </sheetData>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row r="4">
          <cell r="C4">
            <v>36130</v>
          </cell>
        </row>
      </sheetData>
      <sheetData sheetId="3864">
        <row r="4">
          <cell r="C4">
            <v>36130</v>
          </cell>
        </row>
      </sheetData>
      <sheetData sheetId="3865">
        <row r="4">
          <cell r="C4">
            <v>36130</v>
          </cell>
        </row>
      </sheetData>
      <sheetData sheetId="3866">
        <row r="4">
          <cell r="C4">
            <v>36130</v>
          </cell>
        </row>
      </sheetData>
      <sheetData sheetId="3867">
        <row r="4">
          <cell r="C4">
            <v>36130</v>
          </cell>
        </row>
      </sheetData>
      <sheetData sheetId="3868">
        <row r="4">
          <cell r="C4">
            <v>36130</v>
          </cell>
        </row>
      </sheetData>
      <sheetData sheetId="3869">
        <row r="4">
          <cell r="C4">
            <v>36130</v>
          </cell>
        </row>
      </sheetData>
      <sheetData sheetId="3870">
        <row r="4">
          <cell r="C4">
            <v>36130</v>
          </cell>
        </row>
      </sheetData>
      <sheetData sheetId="3871">
        <row r="4">
          <cell r="C4">
            <v>36130</v>
          </cell>
        </row>
      </sheetData>
      <sheetData sheetId="3872">
        <row r="4">
          <cell r="C4">
            <v>36130</v>
          </cell>
        </row>
      </sheetData>
      <sheetData sheetId="3873">
        <row r="4">
          <cell r="C4">
            <v>36130</v>
          </cell>
        </row>
      </sheetData>
      <sheetData sheetId="3874">
        <row r="4">
          <cell r="C4">
            <v>36130</v>
          </cell>
        </row>
      </sheetData>
      <sheetData sheetId="3875">
        <row r="4">
          <cell r="C4">
            <v>36130</v>
          </cell>
        </row>
      </sheetData>
      <sheetData sheetId="3876">
        <row r="4">
          <cell r="C4">
            <v>36130</v>
          </cell>
        </row>
      </sheetData>
      <sheetData sheetId="3877">
        <row r="4">
          <cell r="C4">
            <v>36130</v>
          </cell>
        </row>
      </sheetData>
      <sheetData sheetId="3878">
        <row r="4">
          <cell r="C4">
            <v>36130</v>
          </cell>
        </row>
      </sheetData>
      <sheetData sheetId="3879"/>
      <sheetData sheetId="3880">
        <row r="4">
          <cell r="C4">
            <v>36130</v>
          </cell>
        </row>
      </sheetData>
      <sheetData sheetId="3881">
        <row r="4">
          <cell r="C4">
            <v>36130</v>
          </cell>
        </row>
      </sheetData>
      <sheetData sheetId="3882">
        <row r="4">
          <cell r="C4">
            <v>36130</v>
          </cell>
        </row>
      </sheetData>
      <sheetData sheetId="3883">
        <row r="4">
          <cell r="C4">
            <v>36130</v>
          </cell>
        </row>
      </sheetData>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row r="4">
          <cell r="C4">
            <v>36130</v>
          </cell>
        </row>
      </sheetData>
      <sheetData sheetId="3914"/>
      <sheetData sheetId="3915">
        <row r="4">
          <cell r="C4">
            <v>36130</v>
          </cell>
        </row>
      </sheetData>
      <sheetData sheetId="3916"/>
      <sheetData sheetId="3917">
        <row r="4">
          <cell r="C4">
            <v>36130</v>
          </cell>
        </row>
      </sheetData>
      <sheetData sheetId="3918"/>
      <sheetData sheetId="3919">
        <row r="4">
          <cell r="C4">
            <v>36130</v>
          </cell>
        </row>
      </sheetData>
      <sheetData sheetId="3920"/>
      <sheetData sheetId="3921"/>
      <sheetData sheetId="3922"/>
      <sheetData sheetId="3923">
        <row r="4">
          <cell r="C4">
            <v>0</v>
          </cell>
        </row>
      </sheetData>
      <sheetData sheetId="3924">
        <row r="4">
          <cell r="C4">
            <v>36130</v>
          </cell>
        </row>
      </sheetData>
      <sheetData sheetId="3925"/>
      <sheetData sheetId="3926"/>
      <sheetData sheetId="3927"/>
      <sheetData sheetId="3928"/>
      <sheetData sheetId="3929">
        <row r="4">
          <cell r="C4">
            <v>0</v>
          </cell>
        </row>
      </sheetData>
      <sheetData sheetId="3930">
        <row r="4">
          <cell r="C4">
            <v>36130</v>
          </cell>
        </row>
      </sheetData>
      <sheetData sheetId="3931"/>
      <sheetData sheetId="3932">
        <row r="4">
          <cell r="C4">
            <v>0</v>
          </cell>
        </row>
      </sheetData>
      <sheetData sheetId="3933"/>
      <sheetData sheetId="3934"/>
      <sheetData sheetId="3935">
        <row r="4">
          <cell r="C4">
            <v>0</v>
          </cell>
        </row>
      </sheetData>
      <sheetData sheetId="3936"/>
      <sheetData sheetId="3937">
        <row r="4">
          <cell r="C4">
            <v>0</v>
          </cell>
        </row>
      </sheetData>
      <sheetData sheetId="3938"/>
      <sheetData sheetId="3939"/>
      <sheetData sheetId="3940"/>
      <sheetData sheetId="3941"/>
      <sheetData sheetId="3942">
        <row r="4">
          <cell r="C4">
            <v>36130</v>
          </cell>
        </row>
      </sheetData>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row r="4">
          <cell r="C4">
            <v>36130</v>
          </cell>
        </row>
      </sheetData>
      <sheetData sheetId="3959">
        <row r="4">
          <cell r="C4">
            <v>36130</v>
          </cell>
        </row>
      </sheetData>
      <sheetData sheetId="3960">
        <row r="4">
          <cell r="C4">
            <v>36130</v>
          </cell>
        </row>
      </sheetData>
      <sheetData sheetId="3961">
        <row r="4">
          <cell r="C4">
            <v>36130</v>
          </cell>
        </row>
      </sheetData>
      <sheetData sheetId="3962">
        <row r="4">
          <cell r="C4">
            <v>36130</v>
          </cell>
        </row>
      </sheetData>
      <sheetData sheetId="3963">
        <row r="4">
          <cell r="C4">
            <v>36130</v>
          </cell>
        </row>
      </sheetData>
      <sheetData sheetId="3964">
        <row r="4">
          <cell r="C4">
            <v>36130</v>
          </cell>
        </row>
      </sheetData>
      <sheetData sheetId="3965">
        <row r="4">
          <cell r="C4">
            <v>36130</v>
          </cell>
        </row>
      </sheetData>
      <sheetData sheetId="3966">
        <row r="4">
          <cell r="C4">
            <v>36130</v>
          </cell>
        </row>
      </sheetData>
      <sheetData sheetId="3967">
        <row r="4">
          <cell r="C4">
            <v>36130</v>
          </cell>
        </row>
      </sheetData>
      <sheetData sheetId="3968">
        <row r="4">
          <cell r="C4">
            <v>36130</v>
          </cell>
        </row>
      </sheetData>
      <sheetData sheetId="3969">
        <row r="4">
          <cell r="C4">
            <v>36130</v>
          </cell>
        </row>
      </sheetData>
      <sheetData sheetId="3970">
        <row r="4">
          <cell r="C4">
            <v>36130</v>
          </cell>
        </row>
      </sheetData>
      <sheetData sheetId="3971">
        <row r="4">
          <cell r="C4">
            <v>36130</v>
          </cell>
        </row>
      </sheetData>
      <sheetData sheetId="3972">
        <row r="4">
          <cell r="C4">
            <v>36130</v>
          </cell>
        </row>
      </sheetData>
      <sheetData sheetId="3973">
        <row r="4">
          <cell r="C4">
            <v>36130</v>
          </cell>
        </row>
      </sheetData>
      <sheetData sheetId="3974">
        <row r="4">
          <cell r="C4">
            <v>36130</v>
          </cell>
        </row>
      </sheetData>
      <sheetData sheetId="3975">
        <row r="4">
          <cell r="C4">
            <v>36130</v>
          </cell>
        </row>
      </sheetData>
      <sheetData sheetId="3976">
        <row r="4">
          <cell r="C4">
            <v>36130</v>
          </cell>
        </row>
      </sheetData>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row r="4">
          <cell r="C4">
            <v>0</v>
          </cell>
        </row>
      </sheetData>
      <sheetData sheetId="3996"/>
      <sheetData sheetId="3997"/>
      <sheetData sheetId="3998"/>
      <sheetData sheetId="3999"/>
      <sheetData sheetId="4000"/>
      <sheetData sheetId="4001"/>
      <sheetData sheetId="4002"/>
      <sheetData sheetId="4003">
        <row r="4">
          <cell r="C4">
            <v>0</v>
          </cell>
        </row>
      </sheetData>
      <sheetData sheetId="4004"/>
      <sheetData sheetId="4005"/>
      <sheetData sheetId="4006"/>
      <sheetData sheetId="4007">
        <row r="4">
          <cell r="C4">
            <v>0</v>
          </cell>
        </row>
      </sheetData>
      <sheetData sheetId="4008"/>
      <sheetData sheetId="4009"/>
      <sheetData sheetId="4010"/>
      <sheetData sheetId="4011" refreshError="1"/>
      <sheetData sheetId="4012" refreshError="1"/>
      <sheetData sheetId="4013" refreshError="1"/>
      <sheetData sheetId="4014" refreshError="1"/>
      <sheetData sheetId="4015" refreshError="1"/>
      <sheetData sheetId="4016" refreshError="1"/>
      <sheetData sheetId="4017">
        <row r="4">
          <cell r="C4">
            <v>0</v>
          </cell>
        </row>
      </sheetData>
      <sheetData sheetId="4018"/>
      <sheetData sheetId="4019"/>
      <sheetData sheetId="4020"/>
      <sheetData sheetId="4021"/>
      <sheetData sheetId="4022"/>
      <sheetData sheetId="4023"/>
      <sheetData sheetId="4024">
        <row r="4">
          <cell r="C4">
            <v>0</v>
          </cell>
        </row>
      </sheetData>
      <sheetData sheetId="4025"/>
      <sheetData sheetId="4026">
        <row r="4">
          <cell r="C4">
            <v>0</v>
          </cell>
        </row>
      </sheetData>
      <sheetData sheetId="4027">
        <row r="4">
          <cell r="C4">
            <v>36130</v>
          </cell>
        </row>
      </sheetData>
      <sheetData sheetId="4028"/>
      <sheetData sheetId="4029"/>
      <sheetData sheetId="4030"/>
      <sheetData sheetId="4031"/>
      <sheetData sheetId="4032"/>
      <sheetData sheetId="4033">
        <row r="4">
          <cell r="C4">
            <v>0</v>
          </cell>
        </row>
      </sheetData>
      <sheetData sheetId="4034"/>
      <sheetData sheetId="4035">
        <row r="4">
          <cell r="C4">
            <v>0</v>
          </cell>
        </row>
      </sheetData>
      <sheetData sheetId="4036">
        <row r="4">
          <cell r="C4">
            <v>0</v>
          </cell>
        </row>
      </sheetData>
      <sheetData sheetId="4037"/>
      <sheetData sheetId="4038"/>
      <sheetData sheetId="4039"/>
      <sheetData sheetId="4040">
        <row r="4">
          <cell r="C4">
            <v>0</v>
          </cell>
        </row>
      </sheetData>
      <sheetData sheetId="4041">
        <row r="4">
          <cell r="C4">
            <v>0</v>
          </cell>
        </row>
      </sheetData>
      <sheetData sheetId="4042">
        <row r="4">
          <cell r="C4">
            <v>0</v>
          </cell>
        </row>
      </sheetData>
      <sheetData sheetId="4043"/>
      <sheetData sheetId="4044">
        <row r="4">
          <cell r="C4">
            <v>0</v>
          </cell>
        </row>
      </sheetData>
      <sheetData sheetId="4045"/>
      <sheetData sheetId="4046">
        <row r="4">
          <cell r="C4">
            <v>0</v>
          </cell>
        </row>
      </sheetData>
      <sheetData sheetId="4047"/>
      <sheetData sheetId="4048">
        <row r="4">
          <cell r="C4">
            <v>0</v>
          </cell>
        </row>
      </sheetData>
      <sheetData sheetId="4049"/>
      <sheetData sheetId="4050"/>
      <sheetData sheetId="4051"/>
      <sheetData sheetId="4052"/>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refreshError="1"/>
      <sheetData sheetId="4081"/>
      <sheetData sheetId="4082"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METRAJ"/>
      <sheetName val="BLOK-KEŞİF"/>
      <sheetName val="TESİSAT"/>
      <sheetName val="ELKTRİK.1"/>
      <sheetName val="analiz"/>
      <sheetName val="rayiç"/>
      <sheetName val="İCMAL"/>
      <sheetName val="FİZ"/>
      <sheetName val="KAR-ZARAR"/>
      <sheetName val="NAKİT DEĞERLENDİRME"/>
      <sheetName val="BF"/>
      <sheetName val="BF-EK (ATTIRILMIŞ)"/>
      <sheetName val="KEŞİF"/>
      <sheetName val="KEŞİF(ARTTIRILMIŞ)"/>
      <sheetName val="KEŞİF-EK"/>
      <sheetName val="KEŞİF-fiz"/>
      <sheetName val="KEŞİF-fiz (2)"/>
      <sheetName val="KEŞİF-fiz (3)"/>
      <sheetName val="katsayılar"/>
      <sheetName val="MAHAL LİSTESİ"/>
      <sheetName val="KİR-KAR"/>
      <sheetName val="KİR-KAR (2)"/>
      <sheetName val="ÖDEME-36-kredisiz"/>
      <sheetName val="ÖDEME-42-kredisiz"/>
      <sheetName val="ÖDEME-36-kredili"/>
      <sheetName val="ÖDEME-36-kredili (2)"/>
      <sheetName val="ÖDEME-36-kredili (3)"/>
      <sheetName val="1"/>
      <sheetName val="16"/>
      <sheetName val="50"/>
      <sheetName val="BLOK_KEŞİF"/>
      <sheetName val="ELKTRİK_1"/>
      <sheetName val="NAKİT_DEĞERLENDİRME"/>
      <sheetName val="BF-EK_(ATTIRILMIŞ)"/>
      <sheetName val="KEŞİF-fiz_(2)"/>
      <sheetName val="KEŞİF-fiz_(3)"/>
      <sheetName val="MAHAL_LİSTESİ"/>
      <sheetName val="KİR-KAR_(2)"/>
      <sheetName val="ÖDEME-36-kredili_(2)"/>
      <sheetName val="ÖDEME-36-kredili_(3)"/>
      <sheetName val="eritme"/>
      <sheetName val="LİSTE_FİYATLARI"/>
      <sheetName val="metin"/>
      <sheetName val="demir"/>
      <sheetName val="irsaliye_tesbit4-5"/>
      <sheetName val="WEBER_MARKEM_FİYATLAR"/>
      <sheetName val="Cash2"/>
      <sheetName val="Z"/>
      <sheetName val="BUTÇE ÖZET"/>
      <sheetName val="PROJE MUKAYESE"/>
      <sheetName val="İCMAL BÜTÇE"/>
      <sheetName val="GERÇEKLEŞEN BÜTÇE "/>
      <sheetName val="GERÇEKLEŞEN BÜTÇE"/>
      <sheetName val="HEDEF BÜTÇE"/>
      <sheetName val="TT-İCMAL"/>
      <sheetName val="A09 PEYZAJ TT-EK1 "/>
      <sheetName val="A01 TOPRAK İŞLERİ"/>
      <sheetName val="A01 İNKLINOMETRE"/>
      <sheetName val="A02 OZBEK_AS"/>
      <sheetName val="A02 OZBEK_ADI"/>
      <sheetName val="A02  OZBEK_ADA DISI"/>
      <sheetName val="A03 KABA YAPI"/>
      <sheetName val="A04 TUGRA_AS"/>
      <sheetName val="A04 TUGRA_ADI"/>
      <sheetName val="A04 İnce İşler Keşif"/>
      <sheetName val="A04 P-LINE"/>
      <sheetName val="A04 KAPLAMA"/>
      <sheetName val="A04 SOSYAL TESİSLER"/>
      <sheetName val="A04 SERAMİK"/>
      <sheetName val="A04 MERMER KEŞİF"/>
      <sheetName val="MERMER METRAJ"/>
      <sheetName val="A04 ALÜMİNYUM"/>
      <sheetName val="A04 ÇELİK KAPI"/>
      <sheetName val="A04 İÇ KAPI"/>
      <sheetName val="A04 SAC KAPI"/>
      <sheetName val="A04 SAC KAPI METRAJ"/>
      <sheetName val="A04 PVC"/>
      <sheetName val="PVC METRAJI"/>
      <sheetName val="A04 MOBİLYA"/>
      <sheetName val="A04 VİTRİFİYE"/>
      <sheetName val="A-B"/>
      <sheetName val="C-D"/>
      <sheetName val="A1"/>
      <sheetName val="B1"/>
      <sheetName val="E"/>
      <sheetName val="A05 CEPHE"/>
      <sheetName val="A05 DIŞ KABA SIVA"/>
      <sheetName val="A03-04-06 ÇATI "/>
      <sheetName val="A06 PLINE"/>
      <sheetName val="A07 MEK_EROGLU"/>
      <sheetName val="A07 MEK AS"/>
      <sheetName val="YANGIN_AS"/>
      <sheetName val="SIHHİ TESİSAT_AS"/>
      <sheetName val="ISITMA_AS"/>
      <sheetName val="HAVALANDIRMA_AS"/>
      <sheetName val="DOĞALGAZ_AS"/>
      <sheetName val="KLİMA TESİSATI_AS"/>
      <sheetName val="TEST, AYAR, İŞL_AS"/>
      <sheetName val="A07 MEK ADI"/>
      <sheetName val="YANGIN_ADI"/>
      <sheetName val="SIHHİ TESİSAT_ADI"/>
      <sheetName val="ISITMA_ADI"/>
      <sheetName val="HAVALANDIRMA_ADI"/>
      <sheetName val="DOĞALGAZ_ADI"/>
      <sheetName val="KLİMA TESİSATI_ADI"/>
      <sheetName val="TEST, AYAR, İŞL_ADI"/>
      <sheetName val="A08 ELK_EROĞLU"/>
      <sheetName val="A08 AS. AS"/>
      <sheetName val="A08 AS.ADI"/>
      <sheetName val="A08 ELK_AS"/>
      <sheetName val="2 BLOK İCMAL-AS"/>
      <sheetName val=" BL ORTAK ALANLAR-AS"/>
      <sheetName val="BL DAİRE İÇLER-AS"/>
      <sheetName val="3 SOSYAL ALAN GENEL İCMAL-AS"/>
      <sheetName val="HİDROFOR ODASI İCMAL-AS"/>
      <sheetName val="HİDROFOR ODASI-AS"/>
      <sheetName val="SİTE YÖNETİM İCMAL-AS"/>
      <sheetName val="SİTE YÖNETİM-AS"/>
      <sheetName val="SOSYAL TESİS SPOR İCMAL-AS"/>
      <sheetName val="SOSYAL TESİS SPOR-AS"/>
      <sheetName val="SOSYAL TESİS CAFE İCMAL-AS"/>
      <sheetName val="SOSYAL TESİS CAFE-AS"/>
      <sheetName val="GÜVENLİK VE SÜS HAVUZU İCMAL-AS"/>
      <sheetName val="GÜVENLİK VE SÜS HAVUZU"/>
      <sheetName val="4 İCMAL ALTYAPI-AS"/>
      <sheetName val="ALTYAPI-AS"/>
      <sheetName val="A08 ELK_ADI "/>
      <sheetName val="2 BLOK İCMAL-ADI"/>
      <sheetName val=" BL ORTAK ALANLAR-ADI"/>
      <sheetName val="BL DAİRE İÇLERİ-ADI"/>
      <sheetName val="3 SOSYAL ALAN GENEL İCMAL-ADI"/>
      <sheetName val="HİDROFOR ODASI İCMAL-ADI"/>
      <sheetName val="HİDROFOR ODASI-ADI"/>
      <sheetName val="SİTE YÖNETİM İCMAL-ADI"/>
      <sheetName val="SİTE YÖNETİM-ADI"/>
      <sheetName val="SOSYAL TESİS SPOR İCMAL-ADI"/>
      <sheetName val="SOSYAL TESİS SPOR-ADI"/>
      <sheetName val="SOSYAL TESİS CAFE İCMAL-ADI"/>
      <sheetName val="SOSYAL TESİS CAFE-ADI"/>
      <sheetName val="GÜVENLİK VE SÜS HAV-İCMAL-ADI"/>
      <sheetName val="GÜVENLİK VE SÜS HAVUZU-ADI"/>
      <sheetName val="4 İCMAL ALTYAPI-ADI"/>
      <sheetName val="ALTYAPI-ADI"/>
      <sheetName val="A10 ŞANTİYE GELEN GİDER"/>
      <sheetName val="GÜVENLİK KLÜBELERİ"/>
      <sheetName val="boq"/>
      <sheetName val="ELKTRİK_11"/>
      <sheetName val="NAKİT_DEĞERLENDİRME1"/>
      <sheetName val="BF-EK_(ATTIRILMIŞ)1"/>
      <sheetName val="KEŞİF-fiz_(2)1"/>
      <sheetName val="KEŞİF-fiz_(3)1"/>
      <sheetName val="MAHAL_LİSTESİ1"/>
      <sheetName val="KİR-KAR_(2)1"/>
      <sheetName val="ÖDEME-36-kredili_(2)1"/>
      <sheetName val="ÖDEME-36-kredili_(3)1"/>
      <sheetName val="4 -Механика"/>
      <sheetName val="TES?SAT"/>
      <sheetName val="LOB"/>
      <sheetName val="FATURA"/>
      <sheetName val="Teklif.2"/>
      <sheetName val="Faturanızı Özelleştirin"/>
      <sheetName val="BILGI GIR"/>
      <sheetName val="BLOK-KE??F"/>
      <sheetName val="?CMAL"/>
      <sheetName val="katsay?lar"/>
      <sheetName val="(c)YOSİ"/>
      <sheetName val="Teklif.2.xls"/>
      <sheetName val="Sheet1"/>
      <sheetName val="Kesif_Ozeti"/>
      <sheetName val="#BAŞV"/>
      <sheetName val="imalat iç sayfa"/>
      <sheetName val="TABLO-3"/>
      <sheetName val="ELKTRİK_12"/>
      <sheetName val="NAKİT_DEĞERLENDİRME2"/>
      <sheetName val="BF-EK_(ATTIRILMIŞ)2"/>
      <sheetName val="KEŞİF-fiz_(2)2"/>
      <sheetName val="KEŞİF-fiz_(3)2"/>
      <sheetName val="MAHAL_LİSTESİ2"/>
      <sheetName val="KİR-KAR_(2)2"/>
      <sheetName val="ÖDEME-36-kredili_(2)2"/>
      <sheetName val="ÖDEME-36-kredili_(3)2"/>
      <sheetName val="Faturanızı_Özelleştirin"/>
      <sheetName val="BILGI_GIR"/>
      <sheetName val="BUTÇE_ÖZET"/>
      <sheetName val="PROJE_MUKAYESE"/>
      <sheetName val="İCMAL_BÜTÇE"/>
      <sheetName val="GERÇEKLEŞEN_BÜTÇE_"/>
      <sheetName val="GERÇEKLEŞEN_BÜTÇE"/>
      <sheetName val="HEDEF_BÜTÇE"/>
      <sheetName val="A09_PEYZAJ_TT-EK1_"/>
      <sheetName val="A01_TOPRAK_İŞLERİ"/>
      <sheetName val="A01_İNKLINOMETRE"/>
      <sheetName val="A02_OZBEK_AS"/>
      <sheetName val="A02_OZBEK_ADI"/>
      <sheetName val="A02__OZBEK_ADA_DISI"/>
      <sheetName val="A03_KABA_YAPI"/>
      <sheetName val="A04_TUGRA_AS"/>
      <sheetName val="A04_TUGRA_ADI"/>
      <sheetName val="A04_İnce_İşler_Keşif"/>
      <sheetName val="A04_P-LINE"/>
      <sheetName val="A04_KAPLAMA"/>
      <sheetName val="A04_SOSYAL_TESİSLER"/>
      <sheetName val="A04_SERAMİK"/>
      <sheetName val="A04_MERMER_KEŞİF"/>
      <sheetName val="MERMER_METRAJ"/>
      <sheetName val="A04_ALÜMİNYUM"/>
      <sheetName val="A04_ÇELİK_KAPI"/>
      <sheetName val="A04_İÇ_KAPI"/>
      <sheetName val="A04_SAC_KAPI"/>
      <sheetName val="A04_SAC_KAPI_METRAJ"/>
      <sheetName val="A04_PVC"/>
      <sheetName val="PVC_METRAJI"/>
      <sheetName val="A04_MOBİLYA"/>
      <sheetName val="A04_VİTRİFİYE"/>
      <sheetName val="A05_CEPHE"/>
      <sheetName val="A05_DIŞ_KABA_SIVA"/>
      <sheetName val="A03-04-06_ÇATI_"/>
      <sheetName val="A06_PLINE"/>
      <sheetName val="A07_MEK_EROGLU"/>
      <sheetName val="A07_MEK_AS"/>
      <sheetName val="SIHHİ_TESİSAT_AS"/>
      <sheetName val="KLİMA_TESİSATI_AS"/>
      <sheetName val="TEST,_AYAR,_İŞL_AS"/>
      <sheetName val="A07_MEK_ADI"/>
      <sheetName val="SIHHİ_TESİSAT_ADI"/>
      <sheetName val="KLİMA_TESİSATI_ADI"/>
      <sheetName val="TEST,_AYAR,_İŞL_ADI"/>
      <sheetName val="A08_ELK_EROĞLU"/>
      <sheetName val="A08_AS__AS"/>
      <sheetName val="A08_AS_ADI"/>
      <sheetName val="A08_ELK_AS"/>
      <sheetName val="2_BLOK_İCMAL-AS"/>
      <sheetName val="_BL_ORTAK_ALANLAR-AS"/>
      <sheetName val="BL_DAİRE_İÇLER-AS"/>
      <sheetName val="3_SOSYAL_ALAN_GENEL_İCMAL-AS"/>
      <sheetName val="HİDROFOR_ODASI_İCMAL-AS"/>
      <sheetName val="HİDROFOR_ODASI-AS"/>
      <sheetName val="SİTE_YÖNETİM_İCMAL-AS"/>
      <sheetName val="SİTE_YÖNETİM-AS"/>
      <sheetName val="SOSYAL_TESİS_SPOR_İCMAL-AS"/>
      <sheetName val="SOSYAL_TESİS_SPOR-AS"/>
      <sheetName val="SOSYAL_TESİS_CAFE_İCMAL-AS"/>
      <sheetName val="SOSYAL_TESİS_CAFE-AS"/>
      <sheetName val="GÜVENLİK_VE_SÜS_HAVUZU_İCMAL-AS"/>
      <sheetName val="GÜVENLİK_VE_SÜS_HAVUZU"/>
      <sheetName val="4_İCMAL_ALTYAPI-AS"/>
      <sheetName val="A08_ELK_ADI_"/>
      <sheetName val="2_BLOK_İCMAL-ADI"/>
      <sheetName val="_BL_ORTAK_ALANLAR-ADI"/>
      <sheetName val="BL_DAİRE_İÇLERİ-ADI"/>
      <sheetName val="3_SOSYAL_ALAN_GENEL_İCMAL-ADI"/>
      <sheetName val="HİDROFOR_ODASI_İCMAL-ADI"/>
      <sheetName val="HİDROFOR_ODASI-ADI"/>
      <sheetName val="SİTE_YÖNETİM_İCMAL-ADI"/>
      <sheetName val="SİTE_YÖNETİM-ADI"/>
      <sheetName val="SOSYAL_TESİS_SPOR_İCMAL-ADI"/>
      <sheetName val="SOSYAL_TESİS_SPOR-ADI"/>
      <sheetName val="SOSYAL_TESİS_CAFE_İCMAL-ADI"/>
      <sheetName val="SOSYAL_TESİS_CAFE-ADI"/>
      <sheetName val="GÜVENLİK_VE_SÜS_HAV-İCMAL-ADI"/>
      <sheetName val="GÜVENLİK_VE_SÜS_HAVUZU-ADI"/>
      <sheetName val="4_İCMAL_ALTYAPI-ADI"/>
      <sheetName val="A10_ŞANTİYE_GELEN_GİDER"/>
      <sheetName val="GÜVENLİK_KLÜBELERİ"/>
      <sheetName val="Teklif_2"/>
      <sheetName val="Teklif_2_xls"/>
      <sheetName val="imalat_iç_sayfa"/>
      <sheetName val="BLOK-KE__F"/>
      <sheetName val="TES_SAT"/>
      <sheetName val="_CMAL"/>
      <sheetName val="katsay_lar"/>
      <sheetName val="Veri Tabanı"/>
      <sheetName val=""/>
      <sheetName val="Общий итог"/>
      <sheetName val="HKED.KEŞFİ İmalat"/>
      <sheetName val="YEŞİL DEFTER-İmalat"/>
      <sheetName val="KALIP"/>
      <sheetName val="Demir Fiyat Farkı KD"/>
      <sheetName val="Sayfa2"/>
      <sheetName val="Finansal tamamlanma Eğrisi"/>
      <sheetName val="ELKTRİK_13"/>
      <sheetName val="NAKİT_DEĞERLENDİRME3"/>
      <sheetName val="BF-EK_(ATTIRILMIŞ)3"/>
      <sheetName val="KEŞİF-fiz_(2)3"/>
      <sheetName val="KEŞİF-fiz_(3)3"/>
      <sheetName val="MAHAL_LİSTESİ3"/>
      <sheetName val="KİR-KAR_(2)3"/>
      <sheetName val="ÖDEME-36-kredili_(2)3"/>
      <sheetName val="ÖDEME-36-kredili_(3)3"/>
      <sheetName val="Faturanızı_Özelleştirin1"/>
      <sheetName val="BILGI_GIR1"/>
      <sheetName val="BUTÇE_ÖZET1"/>
      <sheetName val="PROJE_MUKAYESE1"/>
      <sheetName val="İCMAL_BÜTÇE1"/>
      <sheetName val="GERÇEKLEŞEN_BÜTÇE_1"/>
      <sheetName val="GERÇEKLEŞEN_BÜTÇE1"/>
      <sheetName val="HEDEF_BÜTÇE1"/>
      <sheetName val="A09_PEYZAJ_TT-EK1_1"/>
      <sheetName val="A01_TOPRAK_İŞLERİ1"/>
      <sheetName val="A01_İNKLINOMETRE1"/>
      <sheetName val="A02_OZBEK_AS1"/>
      <sheetName val="A02_OZBEK_ADI1"/>
      <sheetName val="A02__OZBEK_ADA_DISI1"/>
      <sheetName val="A03_KABA_YAPI1"/>
      <sheetName val="A04_TUGRA_AS1"/>
      <sheetName val="A04_TUGRA_ADI1"/>
      <sheetName val="A04_İnce_İşler_Keşif1"/>
      <sheetName val="A04_P-LINE1"/>
      <sheetName val="A04_KAPLAMA1"/>
      <sheetName val="A04_SOSYAL_TESİSLER1"/>
      <sheetName val="A04_SERAMİK1"/>
      <sheetName val="A04_MERMER_KEŞİF1"/>
      <sheetName val="MERMER_METRAJ1"/>
      <sheetName val="A04_ALÜMİNYUM1"/>
      <sheetName val="A04_ÇELİK_KAPI1"/>
      <sheetName val="A04_İÇ_KAPI1"/>
      <sheetName val="A04_SAC_KAPI1"/>
      <sheetName val="A04_SAC_KAPI_METRAJ1"/>
      <sheetName val="A04_PVC1"/>
      <sheetName val="PVC_METRAJI1"/>
      <sheetName val="A04_MOBİLYA1"/>
      <sheetName val="A04_VİTRİFİYE1"/>
      <sheetName val="A05_CEPHE1"/>
      <sheetName val="A05_DIŞ_KABA_SIVA1"/>
      <sheetName val="A03-04-06_ÇATI_1"/>
      <sheetName val="A06_PLINE1"/>
      <sheetName val="A07_MEK_EROGLU1"/>
      <sheetName val="A07_MEK_AS1"/>
      <sheetName val="SIHHİ_TESİSAT_AS1"/>
      <sheetName val="KLİMA_TESİSATI_AS1"/>
      <sheetName val="TEST,_AYAR,_İŞL_AS1"/>
      <sheetName val="A07_MEK_ADI1"/>
      <sheetName val="SIHHİ_TESİSAT_ADI1"/>
      <sheetName val="KLİMA_TESİSATI_ADI1"/>
      <sheetName val="TEST,_AYAR,_İŞL_ADI1"/>
      <sheetName val="A08_ELK_EROĞLU1"/>
      <sheetName val="A08_AS__AS1"/>
      <sheetName val="A08_AS_ADI1"/>
      <sheetName val="A08_ELK_AS1"/>
      <sheetName val="2_BLOK_İCMAL-AS1"/>
      <sheetName val="_BL_ORTAK_ALANLAR-AS1"/>
      <sheetName val="BL_DAİRE_İÇLER-AS1"/>
      <sheetName val="3_SOSYAL_ALAN_GENEL_İCMAL-AS1"/>
      <sheetName val="HİDROFOR_ODASI_İCMAL-AS1"/>
      <sheetName val="HİDROFOR_ODASI-AS1"/>
      <sheetName val="SİTE_YÖNETİM_İCMAL-AS1"/>
      <sheetName val="SİTE_YÖNETİM-AS1"/>
      <sheetName val="SOSYAL_TESİS_SPOR_İCMAL-AS1"/>
      <sheetName val="SOSYAL_TESİS_SPOR-AS1"/>
      <sheetName val="SOSYAL_TESİS_CAFE_İCMAL-AS1"/>
      <sheetName val="SOSYAL_TESİS_CAFE-AS1"/>
      <sheetName val="GÜVENLİK_VE_SÜS_HAVUZU_İCMAL-A1"/>
      <sheetName val="GÜVENLİK_VE_SÜS_HAVUZU1"/>
      <sheetName val="4_İCMAL_ALTYAPI-AS1"/>
      <sheetName val="A08_ELK_ADI_1"/>
      <sheetName val="2_BLOK_İCMAL-ADI1"/>
      <sheetName val="_BL_ORTAK_ALANLAR-ADI1"/>
      <sheetName val="BL_DAİRE_İÇLERİ-ADI1"/>
      <sheetName val="3_SOSYAL_ALAN_GENEL_İCMAL-ADI1"/>
      <sheetName val="HİDROFOR_ODASI_İCMAL-ADI1"/>
      <sheetName val="HİDROFOR_ODASI-ADI1"/>
      <sheetName val="SİTE_YÖNETİM_İCMAL-ADI1"/>
      <sheetName val="SİTE_YÖNETİM-ADI1"/>
      <sheetName val="SOSYAL_TESİS_SPOR_İCMAL-ADI1"/>
      <sheetName val="SOSYAL_TESİS_SPOR-ADI1"/>
      <sheetName val="SOSYAL_TESİS_CAFE_İCMAL-ADI1"/>
      <sheetName val="SOSYAL_TESİS_CAFE-ADI1"/>
      <sheetName val="GÜVENLİK_VE_SÜS_HAV-İCMAL-ADI1"/>
      <sheetName val="GÜVENLİK_VE_SÜS_HAVUZU-ADI1"/>
      <sheetName val="4_İCMAL_ALTYAPI-ADI1"/>
      <sheetName val="A10_ŞANTİYE_GELEN_GİDER1"/>
      <sheetName val="GÜVENLİK_KLÜBELERİ1"/>
      <sheetName val="Teklif_21"/>
      <sheetName val="Teklif_2_xls1"/>
      <sheetName val="4_-Механика"/>
      <sheetName val="imalat_iç_sayfa1"/>
      <sheetName val="Veri_Tabanı"/>
      <sheetName val="HKED_KEŞFİ_İmalat"/>
      <sheetName val="YEŞİL_DEFTER-İmalat"/>
      <sheetName val="Finansal_tamamlanma_Eğrisi"/>
      <sheetName val="Demir_Fiyat_Farkı_KD"/>
      <sheetName val="LİSTS"/>
      <sheetName val="Y.D"/>
      <sheetName val="masraf yeri"/>
      <sheetName val="Y_D"/>
      <sheetName val="masraf_yeri"/>
      <sheetName val="TCMB"/>
      <sheetName val="FİRMALAR"/>
      <sheetName val="YK Nat. Gas (Off-site)"/>
      <sheetName val="B. Fiyatlar"/>
      <sheetName val="sal"/>
      <sheetName val="04.Özet"/>
      <sheetName val="Veri"/>
      <sheetName val="VTR"/>
      <sheetName val="ELKTRİK_14"/>
      <sheetName val="NAKİT_DEĞERLENDİRME4"/>
      <sheetName val="BF-EK_(ATTIRILMIŞ)4"/>
      <sheetName val="KEŞİF-fiz_(2)4"/>
      <sheetName val="KEŞİF-fiz_(3)4"/>
      <sheetName val="MAHAL_LİSTESİ4"/>
      <sheetName val="KİR-KAR_(2)4"/>
      <sheetName val="ÖDEME-36-kredili_(2)4"/>
      <sheetName val="ÖDEME-36-kredili_(3)4"/>
      <sheetName val="Faturanızı_Özelleştirin2"/>
      <sheetName val="BILGI_GIR2"/>
      <sheetName val="Teklif_22"/>
      <sheetName val="BUTÇE_ÖZET2"/>
      <sheetName val="PROJE_MUKAYESE2"/>
      <sheetName val="İCMAL_BÜTÇE2"/>
      <sheetName val="GERÇEKLEŞEN_BÜTÇE_2"/>
      <sheetName val="GERÇEKLEŞEN_BÜTÇE2"/>
      <sheetName val="HEDEF_BÜTÇE2"/>
      <sheetName val="A09_PEYZAJ_TT-EK1_2"/>
      <sheetName val="A01_TOPRAK_İŞLERİ2"/>
      <sheetName val="A01_İNKLINOMETRE2"/>
      <sheetName val="A02_OZBEK_AS2"/>
      <sheetName val="A02_OZBEK_ADI2"/>
      <sheetName val="A02__OZBEK_ADA_DISI2"/>
      <sheetName val="A03_KABA_YAPI2"/>
      <sheetName val="A04_TUGRA_AS2"/>
      <sheetName val="A04_TUGRA_ADI2"/>
      <sheetName val="A04_İnce_İşler_Keşif2"/>
      <sheetName val="A04_P-LINE2"/>
      <sheetName val="A04_KAPLAMA2"/>
      <sheetName val="A04_SOSYAL_TESİSLER2"/>
      <sheetName val="A04_SERAMİK2"/>
      <sheetName val="A04_MERMER_KEŞİF2"/>
      <sheetName val="MERMER_METRAJ2"/>
      <sheetName val="A04_ALÜMİNYUM2"/>
      <sheetName val="A04_ÇELİK_KAPI2"/>
      <sheetName val="A04_İÇ_KAPI2"/>
      <sheetName val="A04_SAC_KAPI2"/>
      <sheetName val="A04_SAC_KAPI_METRAJ2"/>
      <sheetName val="A04_PVC2"/>
      <sheetName val="PVC_METRAJI2"/>
      <sheetName val="A04_MOBİLYA2"/>
      <sheetName val="A04_VİTRİFİYE2"/>
      <sheetName val="A05_CEPHE2"/>
      <sheetName val="A05_DIŞ_KABA_SIVA2"/>
      <sheetName val="A03-04-06_ÇATI_2"/>
      <sheetName val="A06_PLINE2"/>
      <sheetName val="A07_MEK_EROGLU2"/>
      <sheetName val="A07_MEK_AS2"/>
      <sheetName val="SIHHİ_TESİSAT_AS2"/>
      <sheetName val="KLİMA_TESİSATI_AS2"/>
      <sheetName val="TEST,_AYAR,_İŞL_AS2"/>
      <sheetName val="A07_MEK_ADI2"/>
      <sheetName val="SIHHİ_TESİSAT_ADI2"/>
      <sheetName val="KLİMA_TESİSATI_ADI2"/>
      <sheetName val="TEST,_AYAR,_İŞL_ADI2"/>
      <sheetName val="A08_ELK_EROĞLU2"/>
      <sheetName val="A08_AS__AS2"/>
      <sheetName val="A08_AS_ADI2"/>
      <sheetName val="A08_ELK_AS2"/>
      <sheetName val="2_BLOK_İCMAL-AS2"/>
      <sheetName val="_BL_ORTAK_ALANLAR-AS2"/>
      <sheetName val="BL_DAİRE_İÇLER-AS2"/>
      <sheetName val="3_SOSYAL_ALAN_GENEL_İCMAL-AS2"/>
      <sheetName val="HİDROFOR_ODASI_İCMAL-AS2"/>
      <sheetName val="HİDROFOR_ODASI-AS2"/>
      <sheetName val="SİTE_YÖNETİM_İCMAL-AS2"/>
      <sheetName val="SİTE_YÖNETİM-AS2"/>
      <sheetName val="SOSYAL_TESİS_SPOR_İCMAL-AS2"/>
      <sheetName val="SOSYAL_TESİS_SPOR-AS2"/>
      <sheetName val="SOSYAL_TESİS_CAFE_İCMAL-AS2"/>
      <sheetName val="SOSYAL_TESİS_CAFE-AS2"/>
      <sheetName val="GÜVENLİK_VE_SÜS_HAVUZU_İCMAL-A2"/>
      <sheetName val="GÜVENLİK_VE_SÜS_HAVUZU2"/>
      <sheetName val="4_İCMAL_ALTYAPI-AS2"/>
      <sheetName val="A08_ELK_ADI_2"/>
      <sheetName val="2_BLOK_İCMAL-ADI2"/>
      <sheetName val="_BL_ORTAK_ALANLAR-ADI2"/>
      <sheetName val="BL_DAİRE_İÇLERİ-ADI2"/>
      <sheetName val="3_SOSYAL_ALAN_GENEL_İCMAL-ADI2"/>
      <sheetName val="HİDROFOR_ODASI_İCMAL-ADI2"/>
      <sheetName val="HİDROFOR_ODASI-ADI2"/>
      <sheetName val="SİTE_YÖNETİM_İCMAL-ADI2"/>
      <sheetName val="SİTE_YÖNETİM-ADI2"/>
      <sheetName val="SOSYAL_TESİS_SPOR_İCMAL-ADI2"/>
      <sheetName val="SOSYAL_TESİS_SPOR-ADI2"/>
      <sheetName val="SOSYAL_TESİS_CAFE_İCMAL-ADI2"/>
      <sheetName val="SOSYAL_TESİS_CAFE-ADI2"/>
      <sheetName val="GÜVENLİK_VE_SÜS_HAV-İCMAL-ADI2"/>
      <sheetName val="GÜVENLİK_VE_SÜS_HAVUZU-ADI2"/>
      <sheetName val="4_İCMAL_ALTYAPI-ADI2"/>
      <sheetName val="A10_ŞANTİYE_GELEN_GİDER2"/>
      <sheetName val="GÜVENLİK_KLÜBELERİ2"/>
      <sheetName val="Teklif_2_xls2"/>
      <sheetName val="4_-Механика1"/>
      <sheetName val="imalat_iç_sayfa2"/>
      <sheetName val="Veri_Tabanı1"/>
      <sheetName val="HKED_KEŞFİ_İmalat1"/>
      <sheetName val="YEŞİL_DEFTER-İmalat1"/>
      <sheetName val="Y_D1"/>
      <sheetName val="Finansal_tamamlanma_Eğrisi1"/>
      <sheetName val="Demir_Fiyat_Farkı_KD1"/>
      <sheetName val="masraf_yeri1"/>
      <sheetName val="AOP Summary-2"/>
      <sheetName val="rayıc"/>
      <sheetName val="pencere merkezi ys ab"/>
      <sheetName val="kule pencere merk"/>
      <sheetName val="Kur"/>
      <sheetName val="info "/>
      <sheetName val="13-İŞGÜCÜ.HİSTOGRAM'03"/>
      <sheetName val="DATA"/>
      <sheetName val="ELKTRİK_17"/>
      <sheetName val="NAKİT_DEĞERLENDİRME7"/>
      <sheetName val="BF-EK_(ATTIRILMIŞ)7"/>
      <sheetName val="KEŞİF-fiz_(2)7"/>
      <sheetName val="KEŞİF-fiz_(3)7"/>
      <sheetName val="MAHAL_LİSTESİ7"/>
      <sheetName val="KİR-KAR_(2)7"/>
      <sheetName val="ÖDEME-36-kredili_(2)7"/>
      <sheetName val="ÖDEME-36-kredili_(3)7"/>
      <sheetName val="Faturanızı_Özelleştirin5"/>
      <sheetName val="BILGI_GIR5"/>
      <sheetName val="Teklif_25"/>
      <sheetName val="BUTÇE_ÖZET5"/>
      <sheetName val="PROJE_MUKAYESE5"/>
      <sheetName val="İCMAL_BÜTÇE5"/>
      <sheetName val="GERÇEKLEŞEN_BÜTÇE_5"/>
      <sheetName val="GERÇEKLEŞEN_BÜTÇE5"/>
      <sheetName val="HEDEF_BÜTÇE5"/>
      <sheetName val="A09_PEYZAJ_TT-EK1_5"/>
      <sheetName val="A01_TOPRAK_İŞLERİ5"/>
      <sheetName val="A01_İNKLINOMETRE5"/>
      <sheetName val="A02_OZBEK_AS5"/>
      <sheetName val="A02_OZBEK_ADI5"/>
      <sheetName val="A02__OZBEK_ADA_DISI5"/>
      <sheetName val="A03_KABA_YAPI5"/>
      <sheetName val="A04_TUGRA_AS5"/>
      <sheetName val="A04_TUGRA_ADI5"/>
      <sheetName val="A04_İnce_İşler_Keşif5"/>
      <sheetName val="A04_P-LINE5"/>
      <sheetName val="A04_KAPLAMA5"/>
      <sheetName val="A04_SOSYAL_TESİSLER5"/>
      <sheetName val="A04_SERAMİK5"/>
      <sheetName val="A04_MERMER_KEŞİF5"/>
      <sheetName val="MERMER_METRAJ5"/>
      <sheetName val="A04_ALÜMİNYUM5"/>
      <sheetName val="A04_ÇELİK_KAPI5"/>
      <sheetName val="A04_İÇ_KAPI5"/>
      <sheetName val="A04_SAC_KAPI5"/>
      <sheetName val="A04_SAC_KAPI_METRAJ5"/>
      <sheetName val="A04_PVC5"/>
      <sheetName val="PVC_METRAJI5"/>
      <sheetName val="A04_MOBİLYA5"/>
      <sheetName val="A04_VİTRİFİYE5"/>
      <sheetName val="A05_CEPHE5"/>
      <sheetName val="A05_DIŞ_KABA_SIVA5"/>
      <sheetName val="A03-04-06_ÇATI_5"/>
      <sheetName val="A06_PLINE5"/>
      <sheetName val="A07_MEK_EROGLU5"/>
      <sheetName val="A07_MEK_AS5"/>
      <sheetName val="SIHHİ_TESİSAT_AS5"/>
      <sheetName val="KLİMA_TESİSATI_AS5"/>
      <sheetName val="TEST,_AYAR,_İŞL_AS5"/>
      <sheetName val="A07_MEK_ADI5"/>
      <sheetName val="SIHHİ_TESİSAT_ADI5"/>
      <sheetName val="KLİMA_TESİSATI_ADI5"/>
      <sheetName val="TEST,_AYAR,_İŞL_ADI5"/>
      <sheetName val="A08_ELK_EROĞLU5"/>
      <sheetName val="A08_AS__AS5"/>
      <sheetName val="A08_AS_ADI5"/>
      <sheetName val="A08_ELK_AS5"/>
      <sheetName val="2_BLOK_İCMAL-AS5"/>
      <sheetName val="_BL_ORTAK_ALANLAR-AS5"/>
      <sheetName val="BL_DAİRE_İÇLER-AS5"/>
      <sheetName val="3_SOSYAL_ALAN_GENEL_İCMAL-AS5"/>
      <sheetName val="HİDROFOR_ODASI_İCMAL-AS5"/>
      <sheetName val="HİDROFOR_ODASI-AS5"/>
      <sheetName val="SİTE_YÖNETİM_İCMAL-AS5"/>
      <sheetName val="SİTE_YÖNETİM-AS5"/>
      <sheetName val="SOSYAL_TESİS_SPOR_İCMAL-AS5"/>
      <sheetName val="SOSYAL_TESİS_SPOR-AS5"/>
      <sheetName val="SOSYAL_TESİS_CAFE_İCMAL-AS5"/>
      <sheetName val="SOSYAL_TESİS_CAFE-AS5"/>
      <sheetName val="GÜVENLİK_VE_SÜS_HAVUZU_İCMAL-A5"/>
      <sheetName val="GÜVENLİK_VE_SÜS_HAVUZU5"/>
      <sheetName val="4_İCMAL_ALTYAPI-AS5"/>
      <sheetName val="A08_ELK_ADI_5"/>
      <sheetName val="2_BLOK_İCMAL-ADI5"/>
      <sheetName val="_BL_ORTAK_ALANLAR-ADI5"/>
      <sheetName val="BL_DAİRE_İÇLERİ-ADI5"/>
      <sheetName val="3_SOSYAL_ALAN_GENEL_İCMAL-ADI5"/>
      <sheetName val="HİDROFOR_ODASI_İCMAL-ADI5"/>
      <sheetName val="HİDROFOR_ODASI-ADI5"/>
      <sheetName val="SİTE_YÖNETİM_İCMAL-ADI5"/>
      <sheetName val="SİTE_YÖNETİM-ADI5"/>
      <sheetName val="SOSYAL_TESİS_SPOR_İCMAL-ADI5"/>
      <sheetName val="SOSYAL_TESİS_SPOR-ADI5"/>
      <sheetName val="SOSYAL_TESİS_CAFE_İCMAL-ADI5"/>
      <sheetName val="SOSYAL_TESİS_CAFE-ADI5"/>
      <sheetName val="GÜVENLİK_VE_SÜS_HAV-İCMAL-ADI5"/>
      <sheetName val="GÜVENLİK_VE_SÜS_HAVUZU-ADI5"/>
      <sheetName val="4_İCMAL_ALTYAPI-ADI5"/>
      <sheetName val="A10_ŞANTİYE_GELEN_GİDER5"/>
      <sheetName val="GÜVENLİK_KLÜBELERİ5"/>
      <sheetName val="Teklif_2_xls5"/>
      <sheetName val="4_-Механика4"/>
      <sheetName val="imalat_iç_sayfa5"/>
      <sheetName val="Veri_Tabanı4"/>
      <sheetName val="HKED_KEŞFİ_İmalat4"/>
      <sheetName val="YEŞİL_DEFTER-İmalat4"/>
      <sheetName val="Y_D4"/>
      <sheetName val="Finansal_tamamlanma_Eğrisi4"/>
      <sheetName val="Demir_Fiyat_Farkı_KD4"/>
      <sheetName val="masraf_yeri4"/>
      <sheetName val="B__Fiyatlar2"/>
      <sheetName val="ELKTRİK_15"/>
      <sheetName val="NAKİT_DEĞERLENDİRME5"/>
      <sheetName val="BF-EK_(ATTIRILMIŞ)5"/>
      <sheetName val="KEŞİF-fiz_(2)5"/>
      <sheetName val="KEŞİF-fiz_(3)5"/>
      <sheetName val="MAHAL_LİSTESİ5"/>
      <sheetName val="KİR-KAR_(2)5"/>
      <sheetName val="ÖDEME-36-kredili_(2)5"/>
      <sheetName val="ÖDEME-36-kredili_(3)5"/>
      <sheetName val="Faturanızı_Özelleştirin3"/>
      <sheetName val="BILGI_GIR3"/>
      <sheetName val="Teklif_23"/>
      <sheetName val="BUTÇE_ÖZET3"/>
      <sheetName val="PROJE_MUKAYESE3"/>
      <sheetName val="İCMAL_BÜTÇE3"/>
      <sheetName val="GERÇEKLEŞEN_BÜTÇE_3"/>
      <sheetName val="GERÇEKLEŞEN_BÜTÇE3"/>
      <sheetName val="HEDEF_BÜTÇE3"/>
      <sheetName val="A09_PEYZAJ_TT-EK1_3"/>
      <sheetName val="A01_TOPRAK_İŞLERİ3"/>
      <sheetName val="A01_İNKLINOMETRE3"/>
      <sheetName val="A02_OZBEK_AS3"/>
      <sheetName val="A02_OZBEK_ADI3"/>
      <sheetName val="A02__OZBEK_ADA_DISI3"/>
      <sheetName val="A03_KABA_YAPI3"/>
      <sheetName val="A04_TUGRA_AS3"/>
      <sheetName val="A04_TUGRA_ADI3"/>
      <sheetName val="A04_İnce_İşler_Keşif3"/>
      <sheetName val="A04_P-LINE3"/>
      <sheetName val="A04_KAPLAMA3"/>
      <sheetName val="A04_SOSYAL_TESİSLER3"/>
      <sheetName val="A04_SERAMİK3"/>
      <sheetName val="A04_MERMER_KEŞİF3"/>
      <sheetName val="MERMER_METRAJ3"/>
      <sheetName val="A04_ALÜMİNYUM3"/>
      <sheetName val="A04_ÇELİK_KAPI3"/>
      <sheetName val="A04_İÇ_KAPI3"/>
      <sheetName val="A04_SAC_KAPI3"/>
      <sheetName val="A04_SAC_KAPI_METRAJ3"/>
      <sheetName val="A04_PVC3"/>
      <sheetName val="PVC_METRAJI3"/>
      <sheetName val="A04_MOBİLYA3"/>
      <sheetName val="A04_VİTRİFİYE3"/>
      <sheetName val="A05_CEPHE3"/>
      <sheetName val="A05_DIŞ_KABA_SIVA3"/>
      <sheetName val="A03-04-06_ÇATI_3"/>
      <sheetName val="A06_PLINE3"/>
      <sheetName val="A07_MEK_EROGLU3"/>
      <sheetName val="A07_MEK_AS3"/>
      <sheetName val="SIHHİ_TESİSAT_AS3"/>
      <sheetName val="KLİMA_TESİSATI_AS3"/>
      <sheetName val="TEST,_AYAR,_İŞL_AS3"/>
      <sheetName val="A07_MEK_ADI3"/>
      <sheetName val="SIHHİ_TESİSAT_ADI3"/>
      <sheetName val="KLİMA_TESİSATI_ADI3"/>
      <sheetName val="TEST,_AYAR,_İŞL_ADI3"/>
      <sheetName val="A08_ELK_EROĞLU3"/>
      <sheetName val="A08_AS__AS3"/>
      <sheetName val="A08_AS_ADI3"/>
      <sheetName val="A08_ELK_AS3"/>
      <sheetName val="2_BLOK_İCMAL-AS3"/>
      <sheetName val="_BL_ORTAK_ALANLAR-AS3"/>
      <sheetName val="BL_DAİRE_İÇLER-AS3"/>
      <sheetName val="3_SOSYAL_ALAN_GENEL_İCMAL-AS3"/>
      <sheetName val="HİDROFOR_ODASI_İCMAL-AS3"/>
      <sheetName val="HİDROFOR_ODASI-AS3"/>
      <sheetName val="SİTE_YÖNETİM_İCMAL-AS3"/>
      <sheetName val="SİTE_YÖNETİM-AS3"/>
      <sheetName val="SOSYAL_TESİS_SPOR_İCMAL-AS3"/>
      <sheetName val="SOSYAL_TESİS_SPOR-AS3"/>
      <sheetName val="SOSYAL_TESİS_CAFE_İCMAL-AS3"/>
      <sheetName val="SOSYAL_TESİS_CAFE-AS3"/>
      <sheetName val="GÜVENLİK_VE_SÜS_HAVUZU_İCMAL-A3"/>
      <sheetName val="GÜVENLİK_VE_SÜS_HAVUZU3"/>
      <sheetName val="4_İCMAL_ALTYAPI-AS3"/>
      <sheetName val="A08_ELK_ADI_3"/>
      <sheetName val="2_BLOK_İCMAL-ADI3"/>
      <sheetName val="_BL_ORTAK_ALANLAR-ADI3"/>
      <sheetName val="BL_DAİRE_İÇLERİ-ADI3"/>
      <sheetName val="3_SOSYAL_ALAN_GENEL_İCMAL-ADI3"/>
      <sheetName val="HİDROFOR_ODASI_İCMAL-ADI3"/>
      <sheetName val="HİDROFOR_ODASI-ADI3"/>
      <sheetName val="SİTE_YÖNETİM_İCMAL-ADI3"/>
      <sheetName val="SİTE_YÖNETİM-ADI3"/>
      <sheetName val="SOSYAL_TESİS_SPOR_İCMAL-ADI3"/>
      <sheetName val="SOSYAL_TESİS_SPOR-ADI3"/>
      <sheetName val="SOSYAL_TESİS_CAFE_İCMAL-ADI3"/>
      <sheetName val="SOSYAL_TESİS_CAFE-ADI3"/>
      <sheetName val="GÜVENLİK_VE_SÜS_HAV-İCMAL-ADI3"/>
      <sheetName val="GÜVENLİK_VE_SÜS_HAVUZU-ADI3"/>
      <sheetName val="4_İCMAL_ALTYAPI-ADI3"/>
      <sheetName val="A10_ŞANTİYE_GELEN_GİDER3"/>
      <sheetName val="GÜVENLİK_KLÜBELERİ3"/>
      <sheetName val="Teklif_2_xls3"/>
      <sheetName val="4_-Механика2"/>
      <sheetName val="imalat_iç_sayfa3"/>
      <sheetName val="Veri_Tabanı2"/>
      <sheetName val="HKED_KEŞFİ_İmalat2"/>
      <sheetName val="YEŞİL_DEFTER-İmalat2"/>
      <sheetName val="masraf_yeri2"/>
      <sheetName val="Finansal_tamamlanma_Eğrisi2"/>
      <sheetName val="Demir_Fiyat_Farkı_KD2"/>
      <sheetName val="Y_D2"/>
      <sheetName val="B__Fiyatlar"/>
      <sheetName val="ELKTRİK_16"/>
      <sheetName val="NAKİT_DEĞERLENDİRME6"/>
      <sheetName val="BF-EK_(ATTIRILMIŞ)6"/>
      <sheetName val="KEŞİF-fiz_(2)6"/>
      <sheetName val="KEŞİF-fiz_(3)6"/>
      <sheetName val="MAHAL_LİSTESİ6"/>
      <sheetName val="KİR-KAR_(2)6"/>
      <sheetName val="ÖDEME-36-kredili_(2)6"/>
      <sheetName val="ÖDEME-36-kredili_(3)6"/>
      <sheetName val="Faturanızı_Özelleştirin4"/>
      <sheetName val="BILGI_GIR4"/>
      <sheetName val="Teklif_24"/>
      <sheetName val="BUTÇE_ÖZET4"/>
      <sheetName val="PROJE_MUKAYESE4"/>
      <sheetName val="İCMAL_BÜTÇE4"/>
      <sheetName val="GERÇEKLEŞEN_BÜTÇE_4"/>
      <sheetName val="GERÇEKLEŞEN_BÜTÇE4"/>
      <sheetName val="HEDEF_BÜTÇE4"/>
      <sheetName val="A09_PEYZAJ_TT-EK1_4"/>
      <sheetName val="A01_TOPRAK_İŞLERİ4"/>
      <sheetName val="A01_İNKLINOMETRE4"/>
      <sheetName val="A02_OZBEK_AS4"/>
      <sheetName val="A02_OZBEK_ADI4"/>
      <sheetName val="A02__OZBEK_ADA_DISI4"/>
      <sheetName val="A03_KABA_YAPI4"/>
      <sheetName val="A04_TUGRA_AS4"/>
      <sheetName val="A04_TUGRA_ADI4"/>
      <sheetName val="A04_İnce_İşler_Keşif4"/>
      <sheetName val="A04_P-LINE4"/>
      <sheetName val="A04_KAPLAMA4"/>
      <sheetName val="A04_SOSYAL_TESİSLER4"/>
      <sheetName val="A04_SERAMİK4"/>
      <sheetName val="A04_MERMER_KEŞİF4"/>
      <sheetName val="MERMER_METRAJ4"/>
      <sheetName val="A04_ALÜMİNYUM4"/>
      <sheetName val="A04_ÇELİK_KAPI4"/>
      <sheetName val="A04_İÇ_KAPI4"/>
      <sheetName val="A04_SAC_KAPI4"/>
      <sheetName val="A04_SAC_KAPI_METRAJ4"/>
      <sheetName val="A04_PVC4"/>
      <sheetName val="PVC_METRAJI4"/>
      <sheetName val="A04_MOBİLYA4"/>
      <sheetName val="A04_VİTRİFİYE4"/>
      <sheetName val="A05_CEPHE4"/>
      <sheetName val="A05_DIŞ_KABA_SIVA4"/>
      <sheetName val="A03-04-06_ÇATI_4"/>
      <sheetName val="A06_PLINE4"/>
      <sheetName val="A07_MEK_EROGLU4"/>
      <sheetName val="A07_MEK_AS4"/>
      <sheetName val="SIHHİ_TESİSAT_AS4"/>
      <sheetName val="KLİMA_TESİSATI_AS4"/>
      <sheetName val="TEST,_AYAR,_İŞL_AS4"/>
      <sheetName val="A07_MEK_ADI4"/>
      <sheetName val="SIHHİ_TESİSAT_ADI4"/>
      <sheetName val="KLİMA_TESİSATI_ADI4"/>
      <sheetName val="TEST,_AYAR,_İŞL_ADI4"/>
      <sheetName val="A08_ELK_EROĞLU4"/>
      <sheetName val="A08_AS__AS4"/>
      <sheetName val="A08_AS_ADI4"/>
      <sheetName val="A08_ELK_AS4"/>
      <sheetName val="2_BLOK_İCMAL-AS4"/>
      <sheetName val="_BL_ORTAK_ALANLAR-AS4"/>
      <sheetName val="BL_DAİRE_İÇLER-AS4"/>
      <sheetName val="3_SOSYAL_ALAN_GENEL_İCMAL-AS4"/>
      <sheetName val="HİDROFOR_ODASI_İCMAL-AS4"/>
      <sheetName val="HİDROFOR_ODASI-AS4"/>
      <sheetName val="SİTE_YÖNETİM_İCMAL-AS4"/>
      <sheetName val="SİTE_YÖNETİM-AS4"/>
      <sheetName val="SOSYAL_TESİS_SPOR_İCMAL-AS4"/>
      <sheetName val="SOSYAL_TESİS_SPOR-AS4"/>
      <sheetName val="SOSYAL_TESİS_CAFE_İCMAL-AS4"/>
      <sheetName val="SOSYAL_TESİS_CAFE-AS4"/>
      <sheetName val="GÜVENLİK_VE_SÜS_HAVUZU_İCMAL-A4"/>
      <sheetName val="GÜVENLİK_VE_SÜS_HAVUZU4"/>
      <sheetName val="4_İCMAL_ALTYAPI-AS4"/>
      <sheetName val="A08_ELK_ADI_4"/>
      <sheetName val="2_BLOK_İCMAL-ADI4"/>
      <sheetName val="_BL_ORTAK_ALANLAR-ADI4"/>
      <sheetName val="BL_DAİRE_İÇLERİ-ADI4"/>
      <sheetName val="3_SOSYAL_ALAN_GENEL_İCMAL-ADI4"/>
      <sheetName val="HİDROFOR_ODASI_İCMAL-ADI4"/>
      <sheetName val="HİDROFOR_ODASI-ADI4"/>
      <sheetName val="SİTE_YÖNETİM_İCMAL-ADI4"/>
      <sheetName val="SİTE_YÖNETİM-ADI4"/>
      <sheetName val="SOSYAL_TESİS_SPOR_İCMAL-ADI4"/>
      <sheetName val="SOSYAL_TESİS_SPOR-ADI4"/>
      <sheetName val="SOSYAL_TESİS_CAFE_İCMAL-ADI4"/>
      <sheetName val="SOSYAL_TESİS_CAFE-ADI4"/>
      <sheetName val="GÜVENLİK_VE_SÜS_HAV-İCMAL-ADI4"/>
      <sheetName val="GÜVENLİK_VE_SÜS_HAVUZU-ADI4"/>
      <sheetName val="4_İCMAL_ALTYAPI-ADI4"/>
      <sheetName val="A10_ŞANTİYE_GELEN_GİDER4"/>
      <sheetName val="GÜVENLİK_KLÜBELERİ4"/>
      <sheetName val="Teklif_2_xls4"/>
      <sheetName val="4_-Механика3"/>
      <sheetName val="imalat_iç_sayfa4"/>
      <sheetName val="Veri_Tabanı3"/>
      <sheetName val="HKED_KEŞFİ_İmalat3"/>
      <sheetName val="YEŞİL_DEFTER-İmalat3"/>
      <sheetName val="masraf_yeri3"/>
      <sheetName val="Finansal_tamamlanma_Eğrisi3"/>
      <sheetName val="Demir_Fiyat_Farkı_KD3"/>
      <sheetName val="Y_D3"/>
      <sheetName val="B__Fiyatlar1"/>
      <sheetName val="ELKTRİK_18"/>
      <sheetName val="NAKİT_DEĞERLENDİRME8"/>
      <sheetName val="BF-EK_(ATTIRILMIŞ)8"/>
      <sheetName val="KEŞİF-fiz_(2)8"/>
      <sheetName val="KEŞİF-fiz_(3)8"/>
      <sheetName val="MAHAL_LİSTESİ8"/>
      <sheetName val="KİR-KAR_(2)8"/>
      <sheetName val="ÖDEME-36-kredili_(2)8"/>
      <sheetName val="ÖDEME-36-kredili_(3)8"/>
      <sheetName val="Faturanızı_Özelleştirin6"/>
      <sheetName val="BILGI_GIR6"/>
      <sheetName val="Teklif_26"/>
      <sheetName val="BUTÇE_ÖZET6"/>
      <sheetName val="PROJE_MUKAYESE6"/>
      <sheetName val="İCMAL_BÜTÇE6"/>
      <sheetName val="GERÇEKLEŞEN_BÜTÇE_6"/>
      <sheetName val="GERÇEKLEŞEN_BÜTÇE6"/>
      <sheetName val="HEDEF_BÜTÇE6"/>
      <sheetName val="A09_PEYZAJ_TT-EK1_6"/>
      <sheetName val="A01_TOPRAK_İŞLERİ6"/>
      <sheetName val="A01_İNKLINOMETRE6"/>
      <sheetName val="A02_OZBEK_AS6"/>
      <sheetName val="A02_OZBEK_ADI6"/>
      <sheetName val="A02__OZBEK_ADA_DISI6"/>
      <sheetName val="A03_KABA_YAPI6"/>
      <sheetName val="A04_TUGRA_AS6"/>
      <sheetName val="A04_TUGRA_ADI6"/>
      <sheetName val="A04_İnce_İşler_Keşif6"/>
      <sheetName val="A04_P-LINE6"/>
      <sheetName val="A04_KAPLAMA6"/>
      <sheetName val="A04_SOSYAL_TESİSLER6"/>
      <sheetName val="A04_SERAMİK6"/>
      <sheetName val="A04_MERMER_KEŞİF6"/>
      <sheetName val="MERMER_METRAJ6"/>
      <sheetName val="A04_ALÜMİNYUM6"/>
      <sheetName val="A04_ÇELİK_KAPI6"/>
      <sheetName val="A04_İÇ_KAPI6"/>
      <sheetName val="A04_SAC_KAPI6"/>
      <sheetName val="A04_SAC_KAPI_METRAJ6"/>
      <sheetName val="A04_PVC6"/>
      <sheetName val="PVC_METRAJI6"/>
      <sheetName val="A04_MOBİLYA6"/>
      <sheetName val="A04_VİTRİFİYE6"/>
      <sheetName val="A05_CEPHE6"/>
      <sheetName val="A05_DIŞ_KABA_SIVA6"/>
      <sheetName val="A03-04-06_ÇATI_6"/>
      <sheetName val="A06_PLINE6"/>
      <sheetName val="A07_MEK_EROGLU6"/>
      <sheetName val="A07_MEK_AS6"/>
      <sheetName val="SIHHİ_TESİSAT_AS6"/>
      <sheetName val="KLİMA_TESİSATI_AS6"/>
      <sheetName val="TEST,_AYAR,_İŞL_AS6"/>
      <sheetName val="A07_MEK_ADI6"/>
      <sheetName val="SIHHİ_TESİSAT_ADI6"/>
      <sheetName val="KLİMA_TESİSATI_ADI6"/>
      <sheetName val="TEST,_AYAR,_İŞL_ADI6"/>
      <sheetName val="A08_ELK_EROĞLU6"/>
      <sheetName val="A08_AS__AS6"/>
      <sheetName val="A08_AS_ADI6"/>
      <sheetName val="A08_ELK_AS6"/>
      <sheetName val="2_BLOK_İCMAL-AS6"/>
      <sheetName val="_BL_ORTAK_ALANLAR-AS6"/>
      <sheetName val="BL_DAİRE_İÇLER-AS6"/>
      <sheetName val="3_SOSYAL_ALAN_GENEL_İCMAL-AS6"/>
      <sheetName val="HİDROFOR_ODASI_İCMAL-AS6"/>
      <sheetName val="HİDROFOR_ODASI-AS6"/>
      <sheetName val="SİTE_YÖNETİM_İCMAL-AS6"/>
      <sheetName val="SİTE_YÖNETİM-AS6"/>
      <sheetName val="SOSYAL_TESİS_SPOR_İCMAL-AS6"/>
      <sheetName val="SOSYAL_TESİS_SPOR-AS6"/>
      <sheetName val="SOSYAL_TESİS_CAFE_İCMAL-AS6"/>
      <sheetName val="SOSYAL_TESİS_CAFE-AS6"/>
      <sheetName val="GÜVENLİK_VE_SÜS_HAVUZU_İCMAL-A6"/>
      <sheetName val="GÜVENLİK_VE_SÜS_HAVUZU6"/>
      <sheetName val="4_İCMAL_ALTYAPI-AS6"/>
      <sheetName val="A08_ELK_ADI_6"/>
      <sheetName val="2_BLOK_İCMAL-ADI6"/>
      <sheetName val="_BL_ORTAK_ALANLAR-ADI6"/>
      <sheetName val="BL_DAİRE_İÇLERİ-ADI6"/>
      <sheetName val="3_SOSYAL_ALAN_GENEL_İCMAL-ADI6"/>
      <sheetName val="HİDROFOR_ODASI_İCMAL-ADI6"/>
      <sheetName val="HİDROFOR_ODASI-ADI6"/>
      <sheetName val="SİTE_YÖNETİM_İCMAL-ADI6"/>
      <sheetName val="SİTE_YÖNETİM-ADI6"/>
      <sheetName val="SOSYAL_TESİS_SPOR_İCMAL-ADI6"/>
      <sheetName val="SOSYAL_TESİS_SPOR-ADI6"/>
      <sheetName val="SOSYAL_TESİS_CAFE_İCMAL-ADI6"/>
      <sheetName val="SOSYAL_TESİS_CAFE-ADI6"/>
      <sheetName val="GÜVENLİK_VE_SÜS_HAV-İCMAL-ADI6"/>
      <sheetName val="GÜVENLİK_VE_SÜS_HAVUZU-ADI6"/>
      <sheetName val="4_İCMAL_ALTYAPI-ADI6"/>
      <sheetName val="A10_ŞANTİYE_GELEN_GİDER6"/>
      <sheetName val="GÜVENLİK_KLÜBELERİ6"/>
      <sheetName val="Teklif_2_xls6"/>
      <sheetName val="4_-Механика5"/>
      <sheetName val="imalat_iç_sayfa6"/>
      <sheetName val="Veri_Tabanı5"/>
      <sheetName val="HKED_KEŞFİ_İmalat5"/>
      <sheetName val="YEŞİL_DEFTER-İmalat5"/>
      <sheetName val="Y_D5"/>
      <sheetName val="Finansal_tamamlanma_Eğrisi5"/>
      <sheetName val="masraf_yeri5"/>
      <sheetName val="Demir_Fiyat_Farkı_KD5"/>
      <sheetName val="B__Fiyatlar3"/>
      <sheetName val="ELKTRİK_19"/>
      <sheetName val="NAKİT_DEĞERLENDİRME9"/>
      <sheetName val="BF-EK_(ATTIRILMIŞ)9"/>
      <sheetName val="KEŞİF-fiz_(2)9"/>
      <sheetName val="KEŞİF-fiz_(3)9"/>
      <sheetName val="MAHAL_LİSTESİ9"/>
      <sheetName val="KİR-KAR_(2)9"/>
      <sheetName val="ÖDEME-36-kredili_(2)9"/>
      <sheetName val="ÖDEME-36-kredili_(3)9"/>
      <sheetName val="Faturanızı_Özelleştirin7"/>
      <sheetName val="BILGI_GIR7"/>
      <sheetName val="Teklif_27"/>
      <sheetName val="BUTÇE_ÖZET7"/>
      <sheetName val="PROJE_MUKAYESE7"/>
      <sheetName val="İCMAL_BÜTÇE7"/>
      <sheetName val="GERÇEKLEŞEN_BÜTÇE_7"/>
      <sheetName val="GERÇEKLEŞEN_BÜTÇE7"/>
      <sheetName val="HEDEF_BÜTÇE7"/>
      <sheetName val="A09_PEYZAJ_TT-EK1_7"/>
      <sheetName val="A01_TOPRAK_İŞLERİ7"/>
      <sheetName val="A01_İNKLINOMETRE7"/>
      <sheetName val="A02_OZBEK_AS7"/>
      <sheetName val="A02_OZBEK_ADI7"/>
      <sheetName val="A02__OZBEK_ADA_DISI7"/>
      <sheetName val="A03_KABA_YAPI7"/>
      <sheetName val="A04_TUGRA_AS7"/>
      <sheetName val="A04_TUGRA_ADI7"/>
      <sheetName val="A04_İnce_İşler_Keşif7"/>
      <sheetName val="A04_P-LINE7"/>
      <sheetName val="A04_KAPLAMA7"/>
      <sheetName val="A04_SOSYAL_TESİSLER7"/>
      <sheetName val="A04_SERAMİK7"/>
      <sheetName val="A04_MERMER_KEŞİF7"/>
      <sheetName val="MERMER_METRAJ7"/>
      <sheetName val="A04_ALÜMİNYUM7"/>
      <sheetName val="A04_ÇELİK_KAPI7"/>
      <sheetName val="A04_İÇ_KAPI7"/>
      <sheetName val="A04_SAC_KAPI7"/>
      <sheetName val="A04_SAC_KAPI_METRAJ7"/>
      <sheetName val="A04_PVC7"/>
      <sheetName val="PVC_METRAJI7"/>
      <sheetName val="A04_MOBİLYA7"/>
      <sheetName val="A04_VİTRİFİYE7"/>
      <sheetName val="A05_CEPHE7"/>
      <sheetName val="A05_DIŞ_KABA_SIVA7"/>
      <sheetName val="A03-04-06_ÇATI_7"/>
      <sheetName val="A06_PLINE7"/>
      <sheetName val="A07_MEK_EROGLU7"/>
      <sheetName val="A07_MEK_AS7"/>
      <sheetName val="SIHHİ_TESİSAT_AS7"/>
      <sheetName val="KLİMA_TESİSATI_AS7"/>
      <sheetName val="TEST,_AYAR,_İŞL_AS7"/>
      <sheetName val="A07_MEK_ADI7"/>
      <sheetName val="SIHHİ_TESİSAT_ADI7"/>
      <sheetName val="KLİMA_TESİSATI_ADI7"/>
      <sheetName val="TEST,_AYAR,_İŞL_ADI7"/>
      <sheetName val="A08_ELK_EROĞLU7"/>
      <sheetName val="A08_AS__AS7"/>
      <sheetName val="A08_AS_ADI7"/>
      <sheetName val="A08_ELK_AS7"/>
      <sheetName val="2_BLOK_İCMAL-AS7"/>
      <sheetName val="_BL_ORTAK_ALANLAR-AS7"/>
      <sheetName val="BL_DAİRE_İÇLER-AS7"/>
      <sheetName val="3_SOSYAL_ALAN_GENEL_İCMAL-AS7"/>
      <sheetName val="HİDROFOR_ODASI_İCMAL-AS7"/>
      <sheetName val="HİDROFOR_ODASI-AS7"/>
      <sheetName val="SİTE_YÖNETİM_İCMAL-AS7"/>
      <sheetName val="SİTE_YÖNETİM-AS7"/>
      <sheetName val="SOSYAL_TESİS_SPOR_İCMAL-AS7"/>
      <sheetName val="SOSYAL_TESİS_SPOR-AS7"/>
      <sheetName val="SOSYAL_TESİS_CAFE_İCMAL-AS7"/>
      <sheetName val="SOSYAL_TESİS_CAFE-AS7"/>
      <sheetName val="GÜVENLİK_VE_SÜS_HAVUZU_İCMAL-A7"/>
      <sheetName val="GÜVENLİK_VE_SÜS_HAVUZU7"/>
      <sheetName val="4_İCMAL_ALTYAPI-AS7"/>
      <sheetName val="A08_ELK_ADI_7"/>
      <sheetName val="2_BLOK_İCMAL-ADI7"/>
      <sheetName val="_BL_ORTAK_ALANLAR-ADI7"/>
      <sheetName val="BL_DAİRE_İÇLERİ-ADI7"/>
      <sheetName val="3_SOSYAL_ALAN_GENEL_İCMAL-ADI7"/>
      <sheetName val="HİDROFOR_ODASI_İCMAL-ADI7"/>
      <sheetName val="HİDROFOR_ODASI-ADI7"/>
      <sheetName val="SİTE_YÖNETİM_İCMAL-ADI7"/>
      <sheetName val="SİTE_YÖNETİM-ADI7"/>
      <sheetName val="SOSYAL_TESİS_SPOR_İCMAL-ADI7"/>
      <sheetName val="SOSYAL_TESİS_SPOR-ADI7"/>
      <sheetName val="SOSYAL_TESİS_CAFE_İCMAL-ADI7"/>
      <sheetName val="SOSYAL_TESİS_CAFE-ADI7"/>
      <sheetName val="GÜVENLİK_VE_SÜS_HAV-İCMAL-ADI7"/>
      <sheetName val="GÜVENLİK_VE_SÜS_HAVUZU-ADI7"/>
      <sheetName val="4_İCMAL_ALTYAPI-ADI7"/>
      <sheetName val="A10_ŞANTİYE_GELEN_GİDER7"/>
      <sheetName val="GÜVENLİK_KLÜBELERİ7"/>
      <sheetName val="Teklif_2_xls7"/>
      <sheetName val="4_-Механика6"/>
      <sheetName val="imalat_iç_sayfa7"/>
      <sheetName val="Veri_Tabanı6"/>
      <sheetName val="HKED_KEŞFİ_İmalat6"/>
      <sheetName val="YEŞİL_DEFTER-İmalat6"/>
      <sheetName val="Y_D6"/>
      <sheetName val="Finansal_tamamlanma_Eğrisi6"/>
      <sheetName val="Demir_Fiyat_Farkı_KD6"/>
      <sheetName val="masraf_yeri6"/>
      <sheetName val="B__Fiyatlar4"/>
      <sheetName val="ELKTRİK_111"/>
      <sheetName val="NAKİT_DEĞERLENDİRME11"/>
      <sheetName val="BF-EK_(ATTIRILMIŞ)11"/>
      <sheetName val="KEŞİF-fiz_(2)11"/>
      <sheetName val="KEŞİF-fiz_(3)11"/>
      <sheetName val="MAHAL_LİSTESİ11"/>
      <sheetName val="KİR-KAR_(2)11"/>
      <sheetName val="ÖDEME-36-kredili_(2)11"/>
      <sheetName val="ÖDEME-36-kredili_(3)11"/>
      <sheetName val="Faturanızı_Özelleştirin9"/>
      <sheetName val="BILGI_GIR9"/>
      <sheetName val="Teklif_29"/>
      <sheetName val="BUTÇE_ÖZET9"/>
      <sheetName val="PROJE_MUKAYESE9"/>
      <sheetName val="İCMAL_BÜTÇE9"/>
      <sheetName val="GERÇEKLEŞEN_BÜTÇE_9"/>
      <sheetName val="GERÇEKLEŞEN_BÜTÇE9"/>
      <sheetName val="HEDEF_BÜTÇE9"/>
      <sheetName val="A09_PEYZAJ_TT-EK1_9"/>
      <sheetName val="A01_TOPRAK_İŞLERİ9"/>
      <sheetName val="A01_İNKLINOMETRE9"/>
      <sheetName val="A02_OZBEK_AS9"/>
      <sheetName val="A02_OZBEK_ADI9"/>
      <sheetName val="A02__OZBEK_ADA_DISI9"/>
      <sheetName val="A03_KABA_YAPI9"/>
      <sheetName val="A04_TUGRA_AS9"/>
      <sheetName val="A04_TUGRA_ADI9"/>
      <sheetName val="A04_İnce_İşler_Keşif9"/>
      <sheetName val="A04_P-LINE9"/>
      <sheetName val="A04_KAPLAMA9"/>
      <sheetName val="A04_SOSYAL_TESİSLER9"/>
      <sheetName val="A04_SERAMİK9"/>
      <sheetName val="A04_MERMER_KEŞİF9"/>
      <sheetName val="MERMER_METRAJ9"/>
      <sheetName val="A04_ALÜMİNYUM9"/>
      <sheetName val="A04_ÇELİK_KAPI9"/>
      <sheetName val="A04_İÇ_KAPI9"/>
      <sheetName val="A04_SAC_KAPI9"/>
      <sheetName val="A04_SAC_KAPI_METRAJ9"/>
      <sheetName val="A04_PVC9"/>
      <sheetName val="PVC_METRAJI9"/>
      <sheetName val="A04_MOBİLYA9"/>
      <sheetName val="A04_VİTRİFİYE9"/>
      <sheetName val="A05_CEPHE9"/>
      <sheetName val="A05_DIŞ_KABA_SIVA9"/>
      <sheetName val="A03-04-06_ÇATI_9"/>
      <sheetName val="A06_PLINE9"/>
      <sheetName val="A07_MEK_EROGLU9"/>
      <sheetName val="A07_MEK_AS9"/>
      <sheetName val="SIHHİ_TESİSAT_AS9"/>
      <sheetName val="KLİMA_TESİSATI_AS9"/>
      <sheetName val="TEST,_AYAR,_İŞL_AS9"/>
      <sheetName val="A07_MEK_ADI9"/>
      <sheetName val="SIHHİ_TESİSAT_ADI9"/>
      <sheetName val="KLİMA_TESİSATI_ADI9"/>
      <sheetName val="TEST,_AYAR,_İŞL_ADI9"/>
      <sheetName val="A08_ELK_EROĞLU9"/>
      <sheetName val="A08_AS__AS9"/>
      <sheetName val="A08_AS_ADI9"/>
      <sheetName val="A08_ELK_AS9"/>
      <sheetName val="2_BLOK_İCMAL-AS9"/>
      <sheetName val="_BL_ORTAK_ALANLAR-AS9"/>
      <sheetName val="BL_DAİRE_İÇLER-AS9"/>
      <sheetName val="3_SOSYAL_ALAN_GENEL_İCMAL-AS9"/>
      <sheetName val="HİDROFOR_ODASI_İCMAL-AS9"/>
      <sheetName val="HİDROFOR_ODASI-AS9"/>
      <sheetName val="SİTE_YÖNETİM_İCMAL-AS9"/>
      <sheetName val="SİTE_YÖNETİM-AS9"/>
      <sheetName val="SOSYAL_TESİS_SPOR_İCMAL-AS9"/>
      <sheetName val="SOSYAL_TESİS_SPOR-AS9"/>
      <sheetName val="SOSYAL_TESİS_CAFE_İCMAL-AS9"/>
      <sheetName val="SOSYAL_TESİS_CAFE-AS9"/>
      <sheetName val="GÜVENLİK_VE_SÜS_HAVUZU_İCMAL-A9"/>
      <sheetName val="GÜVENLİK_VE_SÜS_HAVUZU9"/>
      <sheetName val="4_İCMAL_ALTYAPI-AS9"/>
      <sheetName val="A08_ELK_ADI_9"/>
      <sheetName val="2_BLOK_İCMAL-ADI9"/>
      <sheetName val="_BL_ORTAK_ALANLAR-ADI9"/>
      <sheetName val="BL_DAİRE_İÇLERİ-ADI9"/>
      <sheetName val="3_SOSYAL_ALAN_GENEL_İCMAL-ADI9"/>
      <sheetName val="HİDROFOR_ODASI_İCMAL-ADI9"/>
      <sheetName val="HİDROFOR_ODASI-ADI9"/>
      <sheetName val="SİTE_YÖNETİM_İCMAL-ADI9"/>
      <sheetName val="SİTE_YÖNETİM-ADI9"/>
      <sheetName val="SOSYAL_TESİS_SPOR_İCMAL-ADI9"/>
      <sheetName val="SOSYAL_TESİS_SPOR-ADI9"/>
      <sheetName val="SOSYAL_TESİS_CAFE_İCMAL-ADI9"/>
      <sheetName val="SOSYAL_TESİS_CAFE-ADI9"/>
      <sheetName val="GÜVENLİK_VE_SÜS_HAV-İCMAL-ADI9"/>
      <sheetName val="GÜVENLİK_VE_SÜS_HAVUZU-ADI9"/>
      <sheetName val="4_İCMAL_ALTYAPI-ADI9"/>
      <sheetName val="A10_ŞANTİYE_GELEN_GİDER9"/>
      <sheetName val="GÜVENLİK_KLÜBELERİ9"/>
      <sheetName val="Teklif_2_xls9"/>
      <sheetName val="4_-Механика8"/>
      <sheetName val="imalat_iç_sayfa9"/>
      <sheetName val="Veri_Tabanı8"/>
      <sheetName val="HKED_KEŞFİ_İmalat8"/>
      <sheetName val="YEŞİL_DEFTER-İmalat8"/>
      <sheetName val="Y_D8"/>
      <sheetName val="Finansal_tamamlanma_Eğrisi8"/>
      <sheetName val="Demir_Fiyat_Farkı_KD8"/>
      <sheetName val="masraf_yeri8"/>
      <sheetName val="B__Fiyatlar5"/>
      <sheetName val="ELKTRİK_110"/>
      <sheetName val="NAKİT_DEĞERLENDİRME10"/>
      <sheetName val="BF-EK_(ATTIRILMIŞ)10"/>
      <sheetName val="KEŞİF-fiz_(2)10"/>
      <sheetName val="KEŞİF-fiz_(3)10"/>
      <sheetName val="MAHAL_LİSTESİ10"/>
      <sheetName val="KİR-KAR_(2)10"/>
      <sheetName val="ÖDEME-36-kredili_(2)10"/>
      <sheetName val="ÖDEME-36-kredili_(3)10"/>
      <sheetName val="Faturanızı_Özelleştirin8"/>
      <sheetName val="BILGI_GIR8"/>
      <sheetName val="Teklif_28"/>
      <sheetName val="BUTÇE_ÖZET8"/>
      <sheetName val="PROJE_MUKAYESE8"/>
      <sheetName val="İCMAL_BÜTÇE8"/>
      <sheetName val="GERÇEKLEŞEN_BÜTÇE_8"/>
      <sheetName val="GERÇEKLEŞEN_BÜTÇE8"/>
      <sheetName val="HEDEF_BÜTÇE8"/>
      <sheetName val="A09_PEYZAJ_TT-EK1_8"/>
      <sheetName val="A01_TOPRAK_İŞLERİ8"/>
      <sheetName val="A01_İNKLINOMETRE8"/>
      <sheetName val="A02_OZBEK_AS8"/>
      <sheetName val="A02_OZBEK_ADI8"/>
      <sheetName val="A02__OZBEK_ADA_DISI8"/>
      <sheetName val="A03_KABA_YAPI8"/>
      <sheetName val="A04_TUGRA_AS8"/>
      <sheetName val="A04_TUGRA_ADI8"/>
      <sheetName val="A04_İnce_İşler_Keşif8"/>
      <sheetName val="A04_P-LINE8"/>
      <sheetName val="A04_KAPLAMA8"/>
      <sheetName val="A04_SOSYAL_TESİSLER8"/>
      <sheetName val="A04_SERAMİK8"/>
      <sheetName val="A04_MERMER_KEŞİF8"/>
      <sheetName val="MERMER_METRAJ8"/>
      <sheetName val="A04_ALÜMİNYUM8"/>
      <sheetName val="A04_ÇELİK_KAPI8"/>
      <sheetName val="A04_İÇ_KAPI8"/>
      <sheetName val="A04_SAC_KAPI8"/>
      <sheetName val="A04_SAC_KAPI_METRAJ8"/>
      <sheetName val="A04_PVC8"/>
      <sheetName val="PVC_METRAJI8"/>
      <sheetName val="A04_MOBİLYA8"/>
      <sheetName val="A04_VİTRİFİYE8"/>
      <sheetName val="A05_CEPHE8"/>
      <sheetName val="A05_DIŞ_KABA_SIVA8"/>
      <sheetName val="A03-04-06_ÇATI_8"/>
      <sheetName val="A06_PLINE8"/>
      <sheetName val="A07_MEK_EROGLU8"/>
      <sheetName val="A07_MEK_AS8"/>
      <sheetName val="SIHHİ_TESİSAT_AS8"/>
      <sheetName val="KLİMA_TESİSATI_AS8"/>
      <sheetName val="TEST,_AYAR,_İŞL_AS8"/>
      <sheetName val="A07_MEK_ADI8"/>
      <sheetName val="SIHHİ_TESİSAT_ADI8"/>
      <sheetName val="KLİMA_TESİSATI_ADI8"/>
      <sheetName val="TEST,_AYAR,_İŞL_ADI8"/>
      <sheetName val="A08_ELK_EROĞLU8"/>
      <sheetName val="A08_AS__AS8"/>
      <sheetName val="A08_AS_ADI8"/>
      <sheetName val="A08_ELK_AS8"/>
      <sheetName val="2_BLOK_İCMAL-AS8"/>
      <sheetName val="_BL_ORTAK_ALANLAR-AS8"/>
      <sheetName val="BL_DAİRE_İÇLER-AS8"/>
      <sheetName val="3_SOSYAL_ALAN_GENEL_İCMAL-AS8"/>
      <sheetName val="HİDROFOR_ODASI_İCMAL-AS8"/>
      <sheetName val="HİDROFOR_ODASI-AS8"/>
      <sheetName val="SİTE_YÖNETİM_İCMAL-AS8"/>
      <sheetName val="SİTE_YÖNETİM-AS8"/>
      <sheetName val="SOSYAL_TESİS_SPOR_İCMAL-AS8"/>
      <sheetName val="SOSYAL_TESİS_SPOR-AS8"/>
      <sheetName val="SOSYAL_TESİS_CAFE_İCMAL-AS8"/>
      <sheetName val="SOSYAL_TESİS_CAFE-AS8"/>
      <sheetName val="GÜVENLİK_VE_SÜS_HAVUZU_İCMAL-A8"/>
      <sheetName val="GÜVENLİK_VE_SÜS_HAVUZU8"/>
      <sheetName val="4_İCMAL_ALTYAPI-AS8"/>
      <sheetName val="A08_ELK_ADI_8"/>
      <sheetName val="2_BLOK_İCMAL-ADI8"/>
      <sheetName val="_BL_ORTAK_ALANLAR-ADI8"/>
      <sheetName val="BL_DAİRE_İÇLERİ-ADI8"/>
      <sheetName val="3_SOSYAL_ALAN_GENEL_İCMAL-ADI8"/>
      <sheetName val="HİDROFOR_ODASI_İCMAL-ADI8"/>
      <sheetName val="HİDROFOR_ODASI-ADI8"/>
      <sheetName val="SİTE_YÖNETİM_İCMAL-ADI8"/>
      <sheetName val="SİTE_YÖNETİM-ADI8"/>
      <sheetName val="SOSYAL_TESİS_SPOR_İCMAL-ADI8"/>
      <sheetName val="SOSYAL_TESİS_SPOR-ADI8"/>
      <sheetName val="SOSYAL_TESİS_CAFE_İCMAL-ADI8"/>
      <sheetName val="SOSYAL_TESİS_CAFE-ADI8"/>
      <sheetName val="GÜVENLİK_VE_SÜS_HAV-İCMAL-ADI8"/>
      <sheetName val="GÜVENLİK_VE_SÜS_HAVUZU-ADI8"/>
      <sheetName val="4_İCMAL_ALTYAPI-ADI8"/>
      <sheetName val="A10_ŞANTİYE_GELEN_GİDER8"/>
      <sheetName val="GÜVENLİK_KLÜBELERİ8"/>
      <sheetName val="Teklif_2_xls8"/>
      <sheetName val="4_-Механика7"/>
      <sheetName val="imalat_iç_sayfa8"/>
      <sheetName val="Veri_Tabanı7"/>
      <sheetName val="HKED_KEŞFİ_İmalat7"/>
      <sheetName val="YEŞİL_DEFTER-İmalat7"/>
      <sheetName val="Y_D7"/>
      <sheetName val="Finansal_tamamlanma_Eğrisi7"/>
      <sheetName val="Demir_Fiyat_Farkı_KD7"/>
      <sheetName val="masraf_yeri7"/>
      <sheetName val="1.11.b"/>
      <sheetName val="Ictas (SPV ve ICA) detay"/>
      <sheetName val="Personel Maliyet Ictas on SPV"/>
      <sheetName val="TAŞERON"/>
      <sheetName val="Data - Alt Kategori"/>
      <sheetName val="LİSTE"/>
      <sheetName val="Bilgi"/>
      <sheetName val="HAKEDİŞ KEŞFİ"/>
      <sheetName val=" N Finansal Eğri"/>
      <sheetName val="COST-TZ"/>
      <sheetName val="FitOutConfCentre"/>
      <sheetName val="İhzar"/>
      <sheetName val="Rate Analysis"/>
      <sheetName val="AC"/>
      <sheetName val="FILTER SCH"/>
      <sheetName val="CONVECTOR"/>
      <sheetName val="FCU "/>
      <sheetName val="37"/>
      <sheetName val="SIVA"/>
      <sheetName val="ISITMA"/>
      <sheetName val="Опции"/>
      <sheetName val="Проект"/>
      <sheetName val="Анализ"/>
      <sheetName val="ek bina metraj"/>
      <sheetName val="KAPAK"/>
      <sheetName val="B03"/>
      <sheetName val="Лист1"/>
      <sheetName val="eryamankeşif"/>
      <sheetName val="analizler"/>
      <sheetName val="Tut 1"/>
      <sheetName val="7İŞGÜCÜ-DAĞILIM"/>
      <sheetName val="Finansal t. Eğrisi"/>
      <sheetName val="Sayfa1"/>
      <sheetName val="KABULLER"/>
      <sheetName val="BUTCE KURLARI"/>
      <sheetName val="asansör-tr"/>
      <sheetName val="Grafik_Altlık"/>
      <sheetName val="MALZEME VE İŞÇİLİK"/>
      <sheetName val="ÖN KAPAK"/>
      <sheetName val="bsat muflu"/>
      <sheetName val="BF2001"/>
      <sheetName val="171_02_4 u hangar"/>
      <sheetName val="GENEL KESIF"/>
      <sheetName val="pencere_merkezi_ys_ab"/>
      <sheetName val="kule_pencere_merk"/>
      <sheetName val="info_"/>
      <sheetName val="pencere_merkezi_ys_ab1"/>
      <sheetName val="kule_pencere_merk1"/>
      <sheetName val="pencere_merkezi_ys_ab2"/>
      <sheetName val="kule_pencere_merk2"/>
      <sheetName val="info_1"/>
      <sheetName val="pencere_merkezi_ys_ab3"/>
      <sheetName val="kule_pencere_merk3"/>
      <sheetName val="info_2"/>
      <sheetName val="pencere_merkezi_ys_ab5"/>
      <sheetName val="kule_pencere_merk5"/>
      <sheetName val="info_4"/>
      <sheetName val="pencere_merkezi_ys_ab4"/>
      <sheetName val="kule_pencere_merk4"/>
      <sheetName val="info_3"/>
      <sheetName val="ISTDUV_KUR"/>
      <sheetName val="BRIM_ICMAL"/>
      <sheetName val="TELBAĞ_KUR"/>
      <sheetName val="yoca_kur"/>
      <sheetName val="TESKAN_KUR"/>
      <sheetName val="ISITES_KUR"/>
      <sheetName val="POZLAR"/>
      <sheetName val="YOLOT_KUR"/>
      <sheetName val="RAPOR1_İMALAT İLERLEME"/>
      <sheetName val="Summary"/>
      <sheetName val="keşif özeti"/>
      <sheetName val="degisken"/>
      <sheetName val="(G)"/>
      <sheetName val="YK_Nat__Gas_(Off-site)"/>
      <sheetName val="KOD"/>
      <sheetName val="ESCON"/>
      <sheetName val="ÖDEME-36-kredili_뀁崔퐃㦨"/>
      <sheetName val="ÖDEME-36-kredili_뀀䨔퐃⚨"/>
      <sheetName val="ÖDEME-36-kredili_퐃⚨적췉"/>
      <sheetName val="ÖDEME-36-kredili_𢡊_x001f__x0000_"/>
      <sheetName val="Top Sheet"/>
      <sheetName val="Haftalık.Rapor"/>
      <sheetName val="arka kapak"/>
      <sheetName val="209"/>
      <sheetName val="210"/>
      <sheetName val="211"/>
      <sheetName val="214"/>
      <sheetName val="215"/>
      <sheetName val="216"/>
      <sheetName val="218"/>
      <sheetName val="221"/>
      <sheetName val="222"/>
      <sheetName val="223"/>
      <sheetName val="224"/>
      <sheetName val="236"/>
      <sheetName val="209a"/>
      <sheetName val="sarf"/>
      <sheetName val="9.Taşeron"/>
      <sheetName val="PURS ORJİNAL"/>
      <sheetName val="Sebepler"/>
      <sheetName val="DİZİN"/>
      <sheetName val="8) FATURA"/>
      <sheetName val="Sheet2"/>
      <sheetName val="PE-F-42 Rev 01 Manpower"/>
      <sheetName val="MAHFİL KAT"/>
      <sheetName val="CASHFLOWS"/>
      <sheetName val="Katsayı"/>
      <sheetName val="TEI"/>
      <sheetName val="KESİNTİLER"/>
      <sheetName val="Spread"/>
      <sheetName val="dýsýplýn"/>
      <sheetName val="22 A BLOK YEVMİYE TUTANAĞI"/>
      <sheetName val="PURS"/>
      <sheetName val="TASK"/>
      <sheetName val="BOQ "/>
      <sheetName val="ÖDEME-36-kredili_吃ᒘꀁ堮"/>
      <sheetName val="ÖDEME-36-kredili_吂⚘적"/>
      <sheetName val="ÖDEME-36-kredili_Ȁ_x0000_쀀暘"/>
      <sheetName val="ÖDEME-36-kredili_䀀上脂ₙ"/>
      <sheetName val="ÖDEME-36-kredili_脂ₙﰼ"/>
      <sheetName val="227"/>
      <sheetName val="228"/>
      <sheetName val="231"/>
      <sheetName val="233"/>
      <sheetName val="234"/>
      <sheetName val="sheet3"/>
      <sheetName val="HARFLER"/>
      <sheetName val="Коэффициентарий"/>
      <sheetName val="ÖDEME-36-kredili_𢡊_x001f_"/>
      <sheetName val="Л Сад_исходный"/>
      <sheetName val="Rapor"/>
      <sheetName val="VERİ"/>
      <sheetName val="Бюджет прочее"/>
      <sheetName val="Indirects"/>
      <sheetName val="Indr_Dağıtım"/>
      <sheetName val="1,100"/>
      <sheetName val="1,200"/>
      <sheetName val="3,000"/>
      <sheetName val="4,000"/>
      <sheetName val="6,000"/>
      <sheetName val="8,000"/>
      <sheetName val="ÖDEME-36-kredili_Ȁ"/>
      <sheetName val="bfk2000"/>
      <sheetName val="ELKTRİK_112"/>
      <sheetName val="NAKİT_DEĞERLENDİRME12"/>
      <sheetName val="BF-EK_(ATTIRILMIŞ)12"/>
      <sheetName val="KEŞİF-fiz_(2)12"/>
      <sheetName val="KEŞİF-fiz_(3)12"/>
      <sheetName val="MAHAL_LİSTESİ12"/>
      <sheetName val="KİR-KAR_(2)12"/>
      <sheetName val="ÖDEME-36-kredili_(2)12"/>
      <sheetName val="ÖDEME-36-kredili_(3)12"/>
      <sheetName val="Faturanızı_Özelleştirin10"/>
      <sheetName val="BILGI_GIR10"/>
      <sheetName val="BUTÇE_ÖZET10"/>
      <sheetName val="PROJE_MUKAYESE10"/>
      <sheetName val="İCMAL_BÜTÇE10"/>
      <sheetName val="GERÇEKLEŞEN_BÜTÇE_10"/>
      <sheetName val="GERÇEKLEŞEN_BÜTÇE10"/>
      <sheetName val="HEDEF_BÜTÇE10"/>
      <sheetName val="A09_PEYZAJ_TT-EK1_10"/>
      <sheetName val="A01_TOPRAK_İŞLERİ10"/>
      <sheetName val="A01_İNKLINOMETRE10"/>
      <sheetName val="A02_OZBEK_AS10"/>
      <sheetName val="A02_OZBEK_ADI10"/>
      <sheetName val="A02__OZBEK_ADA_DISI10"/>
      <sheetName val="A03_KABA_YAPI10"/>
      <sheetName val="A04_TUGRA_AS10"/>
      <sheetName val="A04_TUGRA_ADI10"/>
      <sheetName val="A04_İnce_İşler_Keşif10"/>
      <sheetName val="A04_P-LINE10"/>
      <sheetName val="A04_KAPLAMA10"/>
      <sheetName val="A04_SOSYAL_TESİSLER10"/>
      <sheetName val="A04_SERAMİK10"/>
      <sheetName val="A04_MERMER_KEŞİF10"/>
      <sheetName val="MERMER_METRAJ10"/>
      <sheetName val="A04_ALÜMİNYUM10"/>
      <sheetName val="A04_ÇELİK_KAPI10"/>
      <sheetName val="A04_İÇ_KAPI10"/>
      <sheetName val="A04_SAC_KAPI10"/>
      <sheetName val="A04_SAC_KAPI_METRAJ10"/>
      <sheetName val="A04_PVC10"/>
      <sheetName val="PVC_METRAJI10"/>
      <sheetName val="A04_MOBİLYA10"/>
      <sheetName val="A04_VİTRİFİYE10"/>
      <sheetName val="A05_CEPHE10"/>
      <sheetName val="A05_DIŞ_KABA_SIVA10"/>
      <sheetName val="A03-04-06_ÇATI_10"/>
      <sheetName val="A06_PLINE10"/>
      <sheetName val="A07_MEK_EROGLU10"/>
      <sheetName val="A07_MEK_AS10"/>
      <sheetName val="SIHHİ_TESİSAT_AS10"/>
      <sheetName val="KLİMA_TESİSATI_AS10"/>
      <sheetName val="TEST,_AYAR,_İŞL_AS10"/>
      <sheetName val="A07_MEK_ADI10"/>
      <sheetName val="SIHHİ_TESİSAT_ADI10"/>
      <sheetName val="KLİMA_TESİSATI_ADI10"/>
      <sheetName val="TEST,_AYAR,_İŞL_ADI10"/>
      <sheetName val="A08_ELK_EROĞLU10"/>
      <sheetName val="A08_AS__AS10"/>
      <sheetName val="A08_AS_ADI10"/>
      <sheetName val="A08_ELK_AS10"/>
      <sheetName val="2_BLOK_İCMAL-AS10"/>
      <sheetName val="_BL_ORTAK_ALANLAR-AS10"/>
      <sheetName val="BL_DAİRE_İÇLER-AS10"/>
      <sheetName val="3_SOSYAL_ALAN_GENEL_İCMAL-AS10"/>
      <sheetName val="HİDROFOR_ODASI_İCMAL-AS10"/>
      <sheetName val="HİDROFOR_ODASI-AS10"/>
      <sheetName val="SİTE_YÖNETİM_İCMAL-AS10"/>
      <sheetName val="SİTE_YÖNETİM-AS10"/>
      <sheetName val="SOSYAL_TESİS_SPOR_İCMAL-AS10"/>
      <sheetName val="SOSYAL_TESİS_SPOR-AS10"/>
      <sheetName val="SOSYAL_TESİS_CAFE_İCMAL-AS10"/>
      <sheetName val="SOSYAL_TESİS_CAFE-AS10"/>
      <sheetName val="GÜVENLİK_VE_SÜS_HAVUZU_İCMAL-10"/>
      <sheetName val="GÜVENLİK_VE_SÜS_HAVUZU10"/>
      <sheetName val="4_İCMAL_ALTYAPI-AS10"/>
      <sheetName val="A08_ELK_ADI_10"/>
      <sheetName val="2_BLOK_İCMAL-ADI10"/>
      <sheetName val="_BL_ORTAK_ALANLAR-ADI10"/>
      <sheetName val="BL_DAİRE_İÇLERİ-ADI10"/>
      <sheetName val="3_SOSYAL_ALAN_GENEL_İCMAL-ADI10"/>
      <sheetName val="HİDROFOR_ODASI_İCMAL-ADI10"/>
      <sheetName val="HİDROFOR_ODASI-ADI10"/>
      <sheetName val="SİTE_YÖNETİM_İCMAL-ADI10"/>
      <sheetName val="SİTE_YÖNETİM-ADI10"/>
      <sheetName val="SOSYAL_TESİS_SPOR_İCMAL-ADI10"/>
      <sheetName val="SOSYAL_TESİS_SPOR-ADI10"/>
      <sheetName val="SOSYAL_TESİS_CAFE_İCMAL-ADI10"/>
      <sheetName val="SOSYAL_TESİS_CAFE-ADI10"/>
      <sheetName val="GÜVENLİK_VE_SÜS_HAV-İCMAL-ADI10"/>
      <sheetName val="GÜVENLİK_VE_SÜS_HAVUZU-ADI10"/>
      <sheetName val="4_İCMAL_ALTYAPI-ADI10"/>
      <sheetName val="A10_ŞANTİYE_GELEN_GİDER10"/>
      <sheetName val="GÜVENLİK_KLÜBELERİ10"/>
      <sheetName val="Teklif_210"/>
      <sheetName val="Teklif_2_xls10"/>
      <sheetName val="imalat_iç_sayfa10"/>
      <sheetName val="4_-Механика9"/>
      <sheetName val="Veri_Tabanı9"/>
      <sheetName val="HKED_KEŞFİ_İmalat9"/>
      <sheetName val="YEŞİL_DEFTER-İmalat9"/>
      <sheetName val="Finansal_tamamlanma_Eğrisi9"/>
      <sheetName val="Demir_Fiyat_Farkı_KD9"/>
      <sheetName val="Y_D9"/>
      <sheetName val="masraf_yeri9"/>
      <sheetName val="YK_Nat__Gas_(Off-site)1"/>
      <sheetName val="B__Fiyatlar6"/>
      <sheetName val="Общий_итог"/>
      <sheetName val="pencere_merkezi_ys_ab6"/>
      <sheetName val="kule_pencere_merk6"/>
      <sheetName val="HAKEDİŞ_KEŞFİ"/>
      <sheetName val="info_5"/>
      <sheetName val="_N_Finansal_Eğri"/>
      <sheetName val="AOP_Summary-2"/>
      <sheetName val="BUTCE_KURLARI"/>
      <sheetName val="Data_-_Alt_Kategori"/>
      <sheetName val="13-İŞGÜCÜ_HİSTOGRAM'03"/>
      <sheetName val="Rate_Analysis"/>
      <sheetName val="FILTER_SCH"/>
      <sheetName val="FCU_"/>
      <sheetName val="bsat_muflu"/>
      <sheetName val="MALZEME_VE_İŞÇİLİK"/>
      <sheetName val="ÖN_KAPAK"/>
      <sheetName val="171_02_4_u_hangar"/>
      <sheetName val="GENEL_KESIF"/>
      <sheetName val="RAPOR1_İMALAT_İLERLEME"/>
      <sheetName val="Ictas_(SPV_ve_ICA)_detay"/>
      <sheetName val="Personel_Maliyet_Ictas_on_SPV"/>
      <sheetName val="1_11_b"/>
      <sheetName val="keşif_özeti"/>
      <sheetName val="arka_kapak"/>
      <sheetName val="Finansal_t__Eğrisi"/>
      <sheetName val="Tut_1"/>
      <sheetName val="Top_Sheet"/>
      <sheetName val="Haftalık_Rapor"/>
      <sheetName val="PURS_ORJİNAL"/>
      <sheetName val="ek_bina_metraj"/>
      <sheetName val="8)_FATURA"/>
      <sheetName val="PE-F-42_Rev_01_Manpower"/>
      <sheetName val="ÖDEME-36-kredili_𢡊"/>
      <sheetName val="04_Özet"/>
      <sheetName val="BOQ_"/>
      <sheetName val="ELZ_Grafik_Altlik"/>
      <sheetName val="İTT_Elazığ_KPK"/>
      <sheetName val="BRS_Grafik_Altlik"/>
      <sheetName val="İTT_Bursa_KPK"/>
      <sheetName val="HiPath3000"/>
      <sheetName val="ICMAL"/>
      <sheetName val="bfk2002"/>
      <sheetName val="ELKTRİK_113"/>
      <sheetName val="NAKİT_DEĞERLENDİRME13"/>
      <sheetName val="BF-EK_(ATTIRILMIŞ)13"/>
      <sheetName val="KEŞİF-fiz_(2)13"/>
      <sheetName val="KEŞİF-fiz_(3)13"/>
      <sheetName val="MAHAL_LİSTESİ13"/>
      <sheetName val="KİR-KAR_(2)13"/>
      <sheetName val="ÖDEME-36-kredili_(2)13"/>
      <sheetName val="ÖDEME-36-kredili_(3)13"/>
      <sheetName val="Faturanızı_Özelleştirin11"/>
      <sheetName val="BILGI_GIR11"/>
      <sheetName val="BUTÇE_ÖZET11"/>
      <sheetName val="PROJE_MUKAYESE11"/>
      <sheetName val="İCMAL_BÜTÇE11"/>
      <sheetName val="GERÇEKLEŞEN_BÜTÇE_11"/>
      <sheetName val="GERÇEKLEŞEN_BÜTÇE11"/>
      <sheetName val="HEDEF_BÜTÇE11"/>
      <sheetName val="A09_PEYZAJ_TT-EK1_11"/>
      <sheetName val="A01_TOPRAK_İŞLERİ11"/>
      <sheetName val="A01_İNKLINOMETRE11"/>
      <sheetName val="A02_OZBEK_AS11"/>
      <sheetName val="A02_OZBEK_ADI11"/>
      <sheetName val="A02__OZBEK_ADA_DISI11"/>
      <sheetName val="A03_KABA_YAPI11"/>
      <sheetName val="A04_TUGRA_AS11"/>
      <sheetName val="A04_TUGRA_ADI11"/>
      <sheetName val="A04_İnce_İşler_Keşif11"/>
      <sheetName val="A04_P-LINE11"/>
      <sheetName val="A04_KAPLAMA11"/>
      <sheetName val="A04_SOSYAL_TESİSLER11"/>
      <sheetName val="A04_SERAMİK11"/>
      <sheetName val="A04_MERMER_KEŞİF11"/>
      <sheetName val="MERMER_METRAJ11"/>
      <sheetName val="A04_ALÜMİNYUM11"/>
      <sheetName val="A04_ÇELİK_KAPI11"/>
      <sheetName val="A04_İÇ_KAPI11"/>
      <sheetName val="A04_SAC_KAPI11"/>
      <sheetName val="A04_SAC_KAPI_METRAJ11"/>
      <sheetName val="A04_PVC11"/>
      <sheetName val="PVC_METRAJI11"/>
      <sheetName val="A04_MOBİLYA11"/>
      <sheetName val="A04_VİTRİFİYE11"/>
      <sheetName val="A05_CEPHE11"/>
      <sheetName val="A05_DIŞ_KABA_SIVA11"/>
      <sheetName val="A03-04-06_ÇATI_11"/>
      <sheetName val="A06_PLINE11"/>
      <sheetName val="A07_MEK_EROGLU11"/>
      <sheetName val="A07_MEK_AS11"/>
      <sheetName val="SIHHİ_TESİSAT_AS11"/>
      <sheetName val="KLİMA_TESİSATI_AS11"/>
      <sheetName val="TEST,_AYAR,_İŞL_AS11"/>
      <sheetName val="A07_MEK_ADI11"/>
      <sheetName val="SIHHİ_TESİSAT_ADI11"/>
      <sheetName val="KLİMA_TESİSATI_ADI11"/>
      <sheetName val="TEST,_AYAR,_İŞL_ADI11"/>
      <sheetName val="A08_ELK_EROĞLU11"/>
      <sheetName val="A08_AS__AS11"/>
      <sheetName val="A08_AS_ADI11"/>
      <sheetName val="A08_ELK_AS11"/>
      <sheetName val="2_BLOK_İCMAL-AS11"/>
      <sheetName val="_BL_ORTAK_ALANLAR-AS11"/>
      <sheetName val="BL_DAİRE_İÇLER-AS11"/>
      <sheetName val="3_SOSYAL_ALAN_GENEL_İCMAL-AS11"/>
      <sheetName val="HİDROFOR_ODASI_İCMAL-AS11"/>
      <sheetName val="HİDROFOR_ODASI-AS11"/>
      <sheetName val="SİTE_YÖNETİM_İCMAL-AS11"/>
      <sheetName val="SİTE_YÖNETİM-AS11"/>
      <sheetName val="SOSYAL_TESİS_SPOR_İCMAL-AS11"/>
      <sheetName val="SOSYAL_TESİS_SPOR-AS11"/>
      <sheetName val="SOSYAL_TESİS_CAFE_İCMAL-AS11"/>
      <sheetName val="SOSYAL_TESİS_CAFE-AS11"/>
      <sheetName val="GÜVENLİK_VE_SÜS_HAVUZU_İCMAL-11"/>
      <sheetName val="GÜVENLİK_VE_SÜS_HAVUZU11"/>
      <sheetName val="4_İCMAL_ALTYAPI-AS11"/>
      <sheetName val="A08_ELK_ADI_11"/>
      <sheetName val="2_BLOK_İCMAL-ADI11"/>
      <sheetName val="_BL_ORTAK_ALANLAR-ADI11"/>
      <sheetName val="BL_DAİRE_İÇLERİ-ADI11"/>
      <sheetName val="3_SOSYAL_ALAN_GENEL_İCMAL-ADI11"/>
      <sheetName val="HİDROFOR_ODASI_İCMAL-ADI11"/>
      <sheetName val="HİDROFOR_ODASI-ADI11"/>
      <sheetName val="SİTE_YÖNETİM_İCMAL-ADI11"/>
      <sheetName val="SİTE_YÖNETİM-ADI11"/>
      <sheetName val="SOSYAL_TESİS_SPOR_İCMAL-ADI11"/>
      <sheetName val="SOSYAL_TESİS_SPOR-ADI11"/>
      <sheetName val="SOSYAL_TESİS_CAFE_İCMAL-ADI11"/>
      <sheetName val="SOSYAL_TESİS_CAFE-ADI11"/>
      <sheetName val="GÜVENLİK_VE_SÜS_HAV-İCMAL-ADI11"/>
      <sheetName val="GÜVENLİK_VE_SÜS_HAVUZU-ADI11"/>
      <sheetName val="4_İCMAL_ALTYAPI-ADI11"/>
      <sheetName val="A10_ŞANTİYE_GELEN_GİDER11"/>
      <sheetName val="GÜVENLİK_KLÜBELERİ11"/>
      <sheetName val="Teklif_211"/>
      <sheetName val="Teklif_2_xls11"/>
      <sheetName val="imalat_iç_sayfa11"/>
      <sheetName val="4_-Механика10"/>
      <sheetName val="Veri_Tabanı10"/>
      <sheetName val="HKED_KEŞFİ_İmalat10"/>
      <sheetName val="YEŞİL_DEFTER-İmalat10"/>
      <sheetName val="Finansal_tamamlanma_Eğrisi10"/>
      <sheetName val="Demir_Fiyat_Farkı_KD10"/>
      <sheetName val="Y_D10"/>
      <sheetName val="masraf_yeri10"/>
      <sheetName val="B__Fiyatlar7"/>
      <sheetName val="YK_Nat__Gas_(Off-site)2"/>
      <sheetName val="Общий_итог1"/>
      <sheetName val="pencere_merkezi_ys_ab7"/>
      <sheetName val="kule_pencere_merk7"/>
      <sheetName val="HAKEDİŞ_KEŞFİ1"/>
      <sheetName val="info_6"/>
      <sheetName val="_N_Finansal_Eğri1"/>
      <sheetName val="AOP_Summary-21"/>
      <sheetName val="BUTCE_KURLARI1"/>
      <sheetName val="Data_-_Alt_Kategori1"/>
      <sheetName val="13-İŞGÜCÜ_HİSTOGRAM'031"/>
      <sheetName val="Rate_Analysis1"/>
      <sheetName val="FILTER_SCH1"/>
      <sheetName val="FCU_1"/>
      <sheetName val="bsat_muflu1"/>
      <sheetName val="MALZEME_VE_İŞÇİLİK1"/>
      <sheetName val="ÖN_KAPAK1"/>
      <sheetName val="RAPOR1_İMALAT_İLERLEME1"/>
      <sheetName val="171_02_4_u_hangar1"/>
      <sheetName val="GENEL_KESIF1"/>
      <sheetName val="Ictas_(SPV_ve_ICA)_detay1"/>
      <sheetName val="Personel_Maliyet_Ictas_on_SPV1"/>
      <sheetName val="1_11_b1"/>
      <sheetName val="arka_kapak1"/>
      <sheetName val="keşif_özeti1"/>
      <sheetName val="Finansal_t__Eğrisi1"/>
      <sheetName val="Tut_11"/>
      <sheetName val="Top_Sheet1"/>
      <sheetName val="Haftalık_Rapor1"/>
      <sheetName val="PURS_ORJİNAL1"/>
      <sheetName val="ek_bina_metraj1"/>
      <sheetName val="8)_FATURA1"/>
      <sheetName val="PE-F-42_Rev_01_Manpower1"/>
      <sheetName val="04_Özet1"/>
      <sheetName val="BOQ_1"/>
      <sheetName val="MAHFİL_KAT"/>
      <sheetName val="ELKTRİK_115"/>
      <sheetName val="NAKİT_DEĞERLENDİRME15"/>
      <sheetName val="BF-EK_(ATTIRILMIŞ)15"/>
      <sheetName val="KEŞİF-fiz_(2)15"/>
      <sheetName val="KEŞİF-fiz_(3)15"/>
      <sheetName val="MAHAL_LİSTESİ15"/>
      <sheetName val="KİR-KAR_(2)15"/>
      <sheetName val="ÖDEME-36-kredili_(2)15"/>
      <sheetName val="ÖDEME-36-kredili_(3)15"/>
      <sheetName val="Faturanızı_Özelleştirin13"/>
      <sheetName val="BILGI_GIR13"/>
      <sheetName val="BUTÇE_ÖZET13"/>
      <sheetName val="PROJE_MUKAYESE13"/>
      <sheetName val="İCMAL_BÜTÇE13"/>
      <sheetName val="GERÇEKLEŞEN_BÜTÇE_13"/>
      <sheetName val="GERÇEKLEŞEN_BÜTÇE13"/>
      <sheetName val="HEDEF_BÜTÇE13"/>
      <sheetName val="A09_PEYZAJ_TT-EK1_13"/>
      <sheetName val="A01_TOPRAK_İŞLERİ13"/>
      <sheetName val="A01_İNKLINOMETRE13"/>
      <sheetName val="A02_OZBEK_AS13"/>
      <sheetName val="A02_OZBEK_ADI13"/>
      <sheetName val="A02__OZBEK_ADA_DISI13"/>
      <sheetName val="A03_KABA_YAPI13"/>
      <sheetName val="A04_TUGRA_AS13"/>
      <sheetName val="A04_TUGRA_ADI13"/>
      <sheetName val="A04_İnce_İşler_Keşif13"/>
      <sheetName val="A04_P-LINE13"/>
      <sheetName val="A04_KAPLAMA13"/>
      <sheetName val="A04_SOSYAL_TESİSLER13"/>
      <sheetName val="A04_SERAMİK13"/>
      <sheetName val="A04_MERMER_KEŞİF13"/>
      <sheetName val="MERMER_METRAJ13"/>
      <sheetName val="A04_ALÜMİNYUM13"/>
      <sheetName val="A04_ÇELİK_KAPI13"/>
      <sheetName val="A04_İÇ_KAPI13"/>
      <sheetName val="A04_SAC_KAPI13"/>
      <sheetName val="A04_SAC_KAPI_METRAJ13"/>
      <sheetName val="A04_PVC13"/>
      <sheetName val="PVC_METRAJI13"/>
      <sheetName val="A04_MOBİLYA13"/>
      <sheetName val="A04_VİTRİFİYE13"/>
      <sheetName val="A05_CEPHE13"/>
      <sheetName val="A05_DIŞ_KABA_SIVA13"/>
      <sheetName val="A03-04-06_ÇATI_13"/>
      <sheetName val="A06_PLINE13"/>
      <sheetName val="A07_MEK_EROGLU13"/>
      <sheetName val="A07_MEK_AS13"/>
      <sheetName val="SIHHİ_TESİSAT_AS13"/>
      <sheetName val="KLİMA_TESİSATI_AS13"/>
      <sheetName val="TEST,_AYAR,_İŞL_AS13"/>
      <sheetName val="A07_MEK_ADI13"/>
      <sheetName val="SIHHİ_TESİSAT_ADI13"/>
      <sheetName val="KLİMA_TESİSATI_ADI13"/>
      <sheetName val="TEST,_AYAR,_İŞL_ADI13"/>
      <sheetName val="A08_ELK_EROĞLU13"/>
      <sheetName val="A08_AS__AS13"/>
      <sheetName val="A08_AS_ADI13"/>
      <sheetName val="A08_ELK_AS13"/>
      <sheetName val="2_BLOK_İCMAL-AS13"/>
      <sheetName val="_BL_ORTAK_ALANLAR-AS13"/>
      <sheetName val="BL_DAİRE_İÇLER-AS13"/>
      <sheetName val="3_SOSYAL_ALAN_GENEL_İCMAL-AS13"/>
      <sheetName val="HİDROFOR_ODASI_İCMAL-AS13"/>
      <sheetName val="HİDROFOR_ODASI-AS13"/>
      <sheetName val="SİTE_YÖNETİM_İCMAL-AS13"/>
      <sheetName val="SİTE_YÖNETİM-AS13"/>
      <sheetName val="SOSYAL_TESİS_SPOR_İCMAL-AS13"/>
      <sheetName val="SOSYAL_TESİS_SPOR-AS13"/>
      <sheetName val="SOSYAL_TESİS_CAFE_İCMAL-AS13"/>
      <sheetName val="SOSYAL_TESİS_CAFE-AS13"/>
      <sheetName val="GÜVENLİK_VE_SÜS_HAVUZU_İCMAL-13"/>
      <sheetName val="GÜVENLİK_VE_SÜS_HAVUZU13"/>
      <sheetName val="4_İCMAL_ALTYAPI-AS13"/>
      <sheetName val="A08_ELK_ADI_13"/>
      <sheetName val="2_BLOK_İCMAL-ADI13"/>
      <sheetName val="_BL_ORTAK_ALANLAR-ADI13"/>
      <sheetName val="BL_DAİRE_İÇLERİ-ADI13"/>
      <sheetName val="3_SOSYAL_ALAN_GENEL_İCMAL-ADI13"/>
      <sheetName val="HİDROFOR_ODASI_İCMAL-ADI13"/>
      <sheetName val="HİDROFOR_ODASI-ADI13"/>
      <sheetName val="SİTE_YÖNETİM_İCMAL-ADI13"/>
      <sheetName val="SİTE_YÖNETİM-ADI13"/>
      <sheetName val="SOSYAL_TESİS_SPOR_İCMAL-ADI13"/>
      <sheetName val="SOSYAL_TESİS_SPOR-ADI13"/>
      <sheetName val="SOSYAL_TESİS_CAFE_İCMAL-ADI13"/>
      <sheetName val="SOSYAL_TESİS_CAFE-ADI13"/>
      <sheetName val="GÜVENLİK_VE_SÜS_HAV-İCMAL-ADI13"/>
      <sheetName val="GÜVENLİK_VE_SÜS_HAVUZU-ADI13"/>
      <sheetName val="4_İCMAL_ALTYAPI-ADI13"/>
      <sheetName val="A10_ŞANTİYE_GELEN_GİDER13"/>
      <sheetName val="GÜVENLİK_KLÜBELERİ13"/>
      <sheetName val="Teklif_213"/>
      <sheetName val="Teklif_2_xls13"/>
      <sheetName val="imalat_iç_sayfa13"/>
      <sheetName val="Veri_Tabanı12"/>
      <sheetName val="4_-Механика12"/>
      <sheetName val="HKED_KEŞFİ_İmalat12"/>
      <sheetName val="YEŞİL_DEFTER-İmalat12"/>
      <sheetName val="Finansal_tamamlanma_Eğrisi12"/>
      <sheetName val="Demir_Fiyat_Farkı_KD12"/>
      <sheetName val="Y_D12"/>
      <sheetName val="masraf_yeri12"/>
      <sheetName val="B__Fiyatlar9"/>
      <sheetName val="YK_Nat__Gas_(Off-site)4"/>
      <sheetName val="Общий_итог3"/>
      <sheetName val="pencere_merkezi_ys_ab9"/>
      <sheetName val="kule_pencere_merk9"/>
      <sheetName val="HAKEDİŞ_KEŞFİ3"/>
      <sheetName val="info_8"/>
      <sheetName val="_N_Finansal_Eğri3"/>
      <sheetName val="AOP_Summary-23"/>
      <sheetName val="BUTCE_KURLARI3"/>
      <sheetName val="Rate_Analysis3"/>
      <sheetName val="FILTER_SCH3"/>
      <sheetName val="FCU_3"/>
      <sheetName val="Data_-_Alt_Kategori3"/>
      <sheetName val="13-İŞGÜCÜ_HİSTOGRAM'033"/>
      <sheetName val="bsat_muflu3"/>
      <sheetName val="MALZEME_VE_İŞÇİLİK3"/>
      <sheetName val="ÖN_KAPAK3"/>
      <sheetName val="171_02_4_u_hangar3"/>
      <sheetName val="GENEL_KESIF3"/>
      <sheetName val="RAPOR1_İMALAT_İLERLEME3"/>
      <sheetName val="Ictas_(SPV_ve_ICA)_detay3"/>
      <sheetName val="Personel_Maliyet_Ictas_on_SPV3"/>
      <sheetName val="1_11_b3"/>
      <sheetName val="PURS_ORJİNAL3"/>
      <sheetName val="arka_kapak3"/>
      <sheetName val="keşif_özeti3"/>
      <sheetName val="Finansal_t__Eğrisi3"/>
      <sheetName val="Tut_13"/>
      <sheetName val="Top_Sheet3"/>
      <sheetName val="Haftalık_Rapor3"/>
      <sheetName val="ek_bina_metraj3"/>
      <sheetName val="8)_FATURA3"/>
      <sheetName val="PE-F-42_Rev_01_Manpower3"/>
      <sheetName val="04_Özet3"/>
      <sheetName val="BOQ_3"/>
      <sheetName val="ELKTRİK_114"/>
      <sheetName val="NAKİT_DEĞERLENDİRME14"/>
      <sheetName val="BF-EK_(ATTIRILMIŞ)14"/>
      <sheetName val="KEŞİF-fiz_(2)14"/>
      <sheetName val="KEŞİF-fiz_(3)14"/>
      <sheetName val="MAHAL_LİSTESİ14"/>
      <sheetName val="KİR-KAR_(2)14"/>
      <sheetName val="ÖDEME-36-kredili_(2)14"/>
      <sheetName val="ÖDEME-36-kredili_(3)14"/>
      <sheetName val="Faturanızı_Özelleştirin12"/>
      <sheetName val="BILGI_GIR12"/>
      <sheetName val="BUTÇE_ÖZET12"/>
      <sheetName val="PROJE_MUKAYESE12"/>
      <sheetName val="İCMAL_BÜTÇE12"/>
      <sheetName val="GERÇEKLEŞEN_BÜTÇE_12"/>
      <sheetName val="GERÇEKLEŞEN_BÜTÇE12"/>
      <sheetName val="HEDEF_BÜTÇE12"/>
      <sheetName val="A09_PEYZAJ_TT-EK1_12"/>
      <sheetName val="A01_TOPRAK_İŞLERİ12"/>
      <sheetName val="A01_İNKLINOMETRE12"/>
      <sheetName val="A02_OZBEK_AS12"/>
      <sheetName val="A02_OZBEK_ADI12"/>
      <sheetName val="A02__OZBEK_ADA_DISI12"/>
      <sheetName val="A03_KABA_YAPI12"/>
      <sheetName val="A04_TUGRA_AS12"/>
      <sheetName val="A04_TUGRA_ADI12"/>
      <sheetName val="A04_İnce_İşler_Keşif12"/>
      <sheetName val="A04_P-LINE12"/>
      <sheetName val="A04_KAPLAMA12"/>
      <sheetName val="A04_SOSYAL_TESİSLER12"/>
      <sheetName val="A04_SERAMİK12"/>
      <sheetName val="A04_MERMER_KEŞİF12"/>
      <sheetName val="MERMER_METRAJ12"/>
      <sheetName val="A04_ALÜMİNYUM12"/>
      <sheetName val="A04_ÇELİK_KAPI12"/>
      <sheetName val="A04_İÇ_KAPI12"/>
      <sheetName val="A04_SAC_KAPI12"/>
      <sheetName val="A04_SAC_KAPI_METRAJ12"/>
      <sheetName val="A04_PVC12"/>
      <sheetName val="PVC_METRAJI12"/>
      <sheetName val="A04_MOBİLYA12"/>
      <sheetName val="A04_VİTRİFİYE12"/>
      <sheetName val="A05_CEPHE12"/>
      <sheetName val="A05_DIŞ_KABA_SIVA12"/>
      <sheetName val="A03-04-06_ÇATI_12"/>
      <sheetName val="A06_PLINE12"/>
      <sheetName val="A07_MEK_EROGLU12"/>
      <sheetName val="A07_MEK_AS12"/>
      <sheetName val="SIHHİ_TESİSAT_AS12"/>
      <sheetName val="KLİMA_TESİSATI_AS12"/>
      <sheetName val="TEST,_AYAR,_İŞL_AS12"/>
      <sheetName val="A07_MEK_ADI12"/>
      <sheetName val="SIHHİ_TESİSAT_ADI12"/>
      <sheetName val="KLİMA_TESİSATI_ADI12"/>
      <sheetName val="TEST,_AYAR,_İŞL_ADI12"/>
      <sheetName val="A08_ELK_EROĞLU12"/>
      <sheetName val="A08_AS__AS12"/>
      <sheetName val="A08_AS_ADI12"/>
      <sheetName val="A08_ELK_AS12"/>
      <sheetName val="2_BLOK_İCMAL-AS12"/>
      <sheetName val="_BL_ORTAK_ALANLAR-AS12"/>
      <sheetName val="BL_DAİRE_İÇLER-AS12"/>
      <sheetName val="3_SOSYAL_ALAN_GENEL_İCMAL-AS12"/>
      <sheetName val="HİDROFOR_ODASI_İCMAL-AS12"/>
      <sheetName val="HİDROFOR_ODASI-AS12"/>
      <sheetName val="SİTE_YÖNETİM_İCMAL-AS12"/>
      <sheetName val="SİTE_YÖNETİM-AS12"/>
      <sheetName val="SOSYAL_TESİS_SPOR_İCMAL-AS12"/>
      <sheetName val="SOSYAL_TESİS_SPOR-AS12"/>
      <sheetName val="SOSYAL_TESİS_CAFE_İCMAL-AS12"/>
      <sheetName val="SOSYAL_TESİS_CAFE-AS12"/>
      <sheetName val="GÜVENLİK_VE_SÜS_HAVUZU_İCMAL-12"/>
      <sheetName val="GÜVENLİK_VE_SÜS_HAVUZU12"/>
      <sheetName val="4_İCMAL_ALTYAPI-AS12"/>
      <sheetName val="A08_ELK_ADI_12"/>
      <sheetName val="2_BLOK_İCMAL-ADI12"/>
      <sheetName val="_BL_ORTAK_ALANLAR-ADI12"/>
      <sheetName val="BL_DAİRE_İÇLERİ-ADI12"/>
      <sheetName val="3_SOSYAL_ALAN_GENEL_İCMAL-ADI12"/>
      <sheetName val="HİDROFOR_ODASI_İCMAL-ADI12"/>
      <sheetName val="HİDROFOR_ODASI-ADI12"/>
      <sheetName val="SİTE_YÖNETİM_İCMAL-ADI12"/>
      <sheetName val="SİTE_YÖNETİM-ADI12"/>
      <sheetName val="SOSYAL_TESİS_SPOR_İCMAL-ADI12"/>
      <sheetName val="SOSYAL_TESİS_SPOR-ADI12"/>
      <sheetName val="SOSYAL_TESİS_CAFE_İCMAL-ADI12"/>
      <sheetName val="SOSYAL_TESİS_CAFE-ADI12"/>
      <sheetName val="GÜVENLİK_VE_SÜS_HAV-İCMAL-ADI12"/>
      <sheetName val="GÜVENLİK_VE_SÜS_HAVUZU-ADI12"/>
      <sheetName val="4_İCMAL_ALTYAPI-ADI12"/>
      <sheetName val="A10_ŞANTİYE_GELEN_GİDER12"/>
      <sheetName val="GÜVENLİK_KLÜBELERİ12"/>
      <sheetName val="Teklif_212"/>
      <sheetName val="Teklif_2_xls12"/>
      <sheetName val="imalat_iç_sayfa12"/>
      <sheetName val="Veri_Tabanı11"/>
      <sheetName val="4_-Механика11"/>
      <sheetName val="HKED_KEŞFİ_İmalat11"/>
      <sheetName val="YEŞİL_DEFTER-İmalat11"/>
      <sheetName val="Finansal_tamamlanma_Eğrisi11"/>
      <sheetName val="Demir_Fiyat_Farkı_KD11"/>
      <sheetName val="Y_D11"/>
      <sheetName val="masraf_yeri11"/>
      <sheetName val="B__Fiyatlar8"/>
      <sheetName val="YK_Nat__Gas_(Off-site)3"/>
      <sheetName val="Общий_итог2"/>
      <sheetName val="pencere_merkezi_ys_ab8"/>
      <sheetName val="kule_pencere_merk8"/>
      <sheetName val="HAKEDİŞ_KEŞFİ2"/>
      <sheetName val="info_7"/>
      <sheetName val="_N_Finansal_Eğri2"/>
      <sheetName val="AOP_Summary-22"/>
      <sheetName val="BUTCE_KURLARI2"/>
      <sheetName val="Rate_Analysis2"/>
      <sheetName val="FILTER_SCH2"/>
      <sheetName val="FCU_2"/>
      <sheetName val="Data_-_Alt_Kategori2"/>
      <sheetName val="13-İŞGÜCÜ_HİSTOGRAM'032"/>
      <sheetName val="bsat_muflu2"/>
      <sheetName val="MALZEME_VE_İŞÇİLİK2"/>
      <sheetName val="ÖN_KAPAK2"/>
      <sheetName val="171_02_4_u_hangar2"/>
      <sheetName val="GENEL_KESIF2"/>
      <sheetName val="RAPOR1_İMALAT_İLERLEME2"/>
      <sheetName val="Ictas_(SPV_ve_ICA)_detay2"/>
      <sheetName val="Personel_Maliyet_Ictas_on_SPV2"/>
      <sheetName val="1_11_b2"/>
      <sheetName val="PURS_ORJİNAL2"/>
      <sheetName val="arka_kapak2"/>
      <sheetName val="keşif_özeti2"/>
      <sheetName val="Finansal_t__Eğrisi2"/>
      <sheetName val="Tut_12"/>
      <sheetName val="Top_Sheet2"/>
      <sheetName val="Haftalık_Rapor2"/>
      <sheetName val="ek_bina_metraj2"/>
      <sheetName val="8)_FATURA2"/>
      <sheetName val="PE-F-42_Rev_01_Manpower2"/>
      <sheetName val="04_Özet2"/>
      <sheetName val="BOQ_2"/>
      <sheetName val="ELKTRİK_116"/>
      <sheetName val="NAKİT_DEĞERLENDİRME16"/>
      <sheetName val="BF-EK_(ATTIRILMIŞ)16"/>
      <sheetName val="KEŞİF-fiz_(2)16"/>
      <sheetName val="KEŞİF-fiz_(3)16"/>
      <sheetName val="MAHAL_LİSTESİ16"/>
      <sheetName val="KİR-KAR_(2)16"/>
      <sheetName val="ÖDEME-36-kredili_(2)16"/>
      <sheetName val="ÖDEME-36-kredili_(3)16"/>
      <sheetName val="Faturanızı_Özelleştirin14"/>
      <sheetName val="BILGI_GIR14"/>
      <sheetName val="BUTÇE_ÖZET14"/>
      <sheetName val="PROJE_MUKAYESE14"/>
      <sheetName val="İCMAL_BÜTÇE14"/>
      <sheetName val="GERÇEKLEŞEN_BÜTÇE_14"/>
      <sheetName val="GERÇEKLEŞEN_BÜTÇE14"/>
      <sheetName val="HEDEF_BÜTÇE14"/>
      <sheetName val="A09_PEYZAJ_TT-EK1_14"/>
      <sheetName val="A01_TOPRAK_İŞLERİ14"/>
      <sheetName val="A01_İNKLINOMETRE14"/>
      <sheetName val="A02_OZBEK_AS14"/>
      <sheetName val="A02_OZBEK_ADI14"/>
      <sheetName val="A02__OZBEK_ADA_DISI14"/>
      <sheetName val="A03_KABA_YAPI14"/>
      <sheetName val="A04_TUGRA_AS14"/>
      <sheetName val="A04_TUGRA_ADI14"/>
      <sheetName val="A04_İnce_İşler_Keşif14"/>
      <sheetName val="A04_P-LINE14"/>
      <sheetName val="A04_KAPLAMA14"/>
      <sheetName val="A04_SOSYAL_TESİSLER14"/>
      <sheetName val="A04_SERAMİK14"/>
      <sheetName val="A04_MERMER_KEŞİF14"/>
      <sheetName val="MERMER_METRAJ14"/>
      <sheetName val="A04_ALÜMİNYUM14"/>
      <sheetName val="A04_ÇELİK_KAPI14"/>
      <sheetName val="A04_İÇ_KAPI14"/>
      <sheetName val="A04_SAC_KAPI14"/>
      <sheetName val="A04_SAC_KAPI_METRAJ14"/>
      <sheetName val="A04_PVC14"/>
      <sheetName val="PVC_METRAJI14"/>
      <sheetName val="A04_MOBİLYA14"/>
      <sheetName val="A04_VİTRİFİYE14"/>
      <sheetName val="A05_CEPHE14"/>
      <sheetName val="A05_DIŞ_KABA_SIVA14"/>
      <sheetName val="A03-04-06_ÇATI_14"/>
      <sheetName val="A06_PLINE14"/>
      <sheetName val="A07_MEK_EROGLU14"/>
      <sheetName val="A07_MEK_AS14"/>
      <sheetName val="SIHHİ_TESİSAT_AS14"/>
      <sheetName val="KLİMA_TESİSATI_AS14"/>
      <sheetName val="TEST,_AYAR,_İŞL_AS14"/>
      <sheetName val="A07_MEK_ADI14"/>
      <sheetName val="SIHHİ_TESİSAT_ADI14"/>
      <sheetName val="KLİMA_TESİSATI_ADI14"/>
      <sheetName val="TEST,_AYAR,_İŞL_ADI14"/>
      <sheetName val="A08_ELK_EROĞLU14"/>
      <sheetName val="A08_AS__AS14"/>
      <sheetName val="A08_AS_ADI14"/>
      <sheetName val="A08_ELK_AS14"/>
      <sheetName val="2_BLOK_İCMAL-AS14"/>
      <sheetName val="_BL_ORTAK_ALANLAR-AS14"/>
      <sheetName val="BL_DAİRE_İÇLER-AS14"/>
      <sheetName val="3_SOSYAL_ALAN_GENEL_İCMAL-AS14"/>
      <sheetName val="HİDROFOR_ODASI_İCMAL-AS14"/>
      <sheetName val="HİDROFOR_ODASI-AS14"/>
      <sheetName val="SİTE_YÖNETİM_İCMAL-AS14"/>
      <sheetName val="SİTE_YÖNETİM-AS14"/>
      <sheetName val="SOSYAL_TESİS_SPOR_İCMAL-AS14"/>
      <sheetName val="SOSYAL_TESİS_SPOR-AS14"/>
      <sheetName val="SOSYAL_TESİS_CAFE_İCMAL-AS14"/>
      <sheetName val="SOSYAL_TESİS_CAFE-AS14"/>
      <sheetName val="GÜVENLİK_VE_SÜS_HAVUZU_İCMAL-14"/>
      <sheetName val="GÜVENLİK_VE_SÜS_HAVUZU14"/>
      <sheetName val="4_İCMAL_ALTYAPI-AS14"/>
      <sheetName val="A08_ELK_ADI_14"/>
      <sheetName val="2_BLOK_İCMAL-ADI14"/>
      <sheetName val="_BL_ORTAK_ALANLAR-ADI14"/>
      <sheetName val="BL_DAİRE_İÇLERİ-ADI14"/>
      <sheetName val="3_SOSYAL_ALAN_GENEL_İCMAL-ADI14"/>
      <sheetName val="HİDROFOR_ODASI_İCMAL-ADI14"/>
      <sheetName val="HİDROFOR_ODASI-ADI14"/>
      <sheetName val="SİTE_YÖNETİM_İCMAL-ADI14"/>
      <sheetName val="SİTE_YÖNETİM-ADI14"/>
      <sheetName val="SOSYAL_TESİS_SPOR_İCMAL-ADI14"/>
      <sheetName val="SOSYAL_TESİS_SPOR-ADI14"/>
      <sheetName val="SOSYAL_TESİS_CAFE_İCMAL-ADI14"/>
      <sheetName val="SOSYAL_TESİS_CAFE-ADI14"/>
      <sheetName val="GÜVENLİK_VE_SÜS_HAV-İCMAL-ADI14"/>
      <sheetName val="GÜVENLİK_VE_SÜS_HAVUZU-ADI14"/>
      <sheetName val="4_İCMAL_ALTYAPI-ADI14"/>
      <sheetName val="A10_ŞANTİYE_GELEN_GİDER14"/>
      <sheetName val="GÜVENLİK_KLÜBELERİ14"/>
      <sheetName val="Teklif_214"/>
      <sheetName val="Teklif_2_xls14"/>
      <sheetName val="imalat_iç_sayfa14"/>
      <sheetName val="Veri_Tabanı13"/>
      <sheetName val="4_-Механика13"/>
      <sheetName val="HKED_KEŞFİ_İmalat13"/>
      <sheetName val="YEŞİL_DEFTER-İmalat13"/>
      <sheetName val="Finansal_tamamlanma_Eğrisi13"/>
      <sheetName val="Demir_Fiyat_Farkı_KD13"/>
      <sheetName val="Y_D13"/>
      <sheetName val="masraf_yeri13"/>
      <sheetName val="B__Fiyatlar10"/>
      <sheetName val="YK_Nat__Gas_(Off-site)5"/>
      <sheetName val="Общий_итог4"/>
      <sheetName val="pencere_merkezi_ys_ab10"/>
      <sheetName val="kule_pencere_merk10"/>
      <sheetName val="HAKEDİŞ_KEŞFİ4"/>
      <sheetName val="info_9"/>
      <sheetName val="_N_Finansal_Eğri4"/>
      <sheetName val="AOP_Summary-24"/>
      <sheetName val="BUTCE_KURLARI4"/>
      <sheetName val="Rate_Analysis4"/>
      <sheetName val="FILTER_SCH4"/>
      <sheetName val="FCU_4"/>
      <sheetName val="Data_-_Alt_Kategori4"/>
      <sheetName val="13-İŞGÜCÜ_HİSTOGRAM'034"/>
      <sheetName val="bsat_muflu4"/>
      <sheetName val="MALZEME_VE_İŞÇİLİK4"/>
      <sheetName val="ÖN_KAPAK4"/>
      <sheetName val="171_02_4_u_hangar4"/>
      <sheetName val="GENEL_KESIF4"/>
      <sheetName val="RAPOR1_İMALAT_İLERLEME4"/>
      <sheetName val="Ictas_(SPV_ve_ICA)_detay4"/>
      <sheetName val="Personel_Maliyet_Ictas_on_SPV4"/>
      <sheetName val="1_11_b4"/>
      <sheetName val="PURS_ORJİNAL4"/>
      <sheetName val="arka_kapak4"/>
      <sheetName val="keşif_özeti4"/>
      <sheetName val="Finansal_t__Eğrisi4"/>
      <sheetName val="Tut_14"/>
      <sheetName val="Top_Sheet4"/>
      <sheetName val="Haftalık_Rapor4"/>
      <sheetName val="ek_bina_metraj4"/>
      <sheetName val="8)_FATURA4"/>
      <sheetName val="PE-F-42_Rev_01_Manpower4"/>
      <sheetName val="04_Özet4"/>
      <sheetName val="BOQ_4"/>
      <sheetName val="ELKTRİK_117"/>
      <sheetName val="NAKİT_DEĞERLENDİRME17"/>
      <sheetName val="BF-EK_(ATTIRILMIŞ)17"/>
      <sheetName val="KEŞİF-fiz_(2)17"/>
      <sheetName val="KEŞİF-fiz_(3)17"/>
      <sheetName val="MAHAL_LİSTESİ17"/>
      <sheetName val="KİR-KAR_(2)17"/>
      <sheetName val="ÖDEME-36-kredili_(2)17"/>
      <sheetName val="ÖDEME-36-kredili_(3)17"/>
      <sheetName val="Faturanızı_Özelleştirin15"/>
      <sheetName val="BILGI_GIR15"/>
      <sheetName val="BUTÇE_ÖZET15"/>
      <sheetName val="PROJE_MUKAYESE15"/>
      <sheetName val="İCMAL_BÜTÇE15"/>
      <sheetName val="GERÇEKLEŞEN_BÜTÇE_15"/>
      <sheetName val="GERÇEKLEŞEN_BÜTÇE15"/>
      <sheetName val="HEDEF_BÜTÇE15"/>
      <sheetName val="A09_PEYZAJ_TT-EK1_15"/>
      <sheetName val="A01_TOPRAK_İŞLERİ15"/>
      <sheetName val="A01_İNKLINOMETRE15"/>
      <sheetName val="A02_OZBEK_AS15"/>
      <sheetName val="A02_OZBEK_ADI15"/>
      <sheetName val="A02__OZBEK_ADA_DISI15"/>
      <sheetName val="A03_KABA_YAPI15"/>
      <sheetName val="A04_TUGRA_AS15"/>
      <sheetName val="A04_TUGRA_ADI15"/>
      <sheetName val="A04_İnce_İşler_Keşif15"/>
      <sheetName val="A04_P-LINE15"/>
      <sheetName val="A04_KAPLAMA15"/>
      <sheetName val="A04_SOSYAL_TESİSLER15"/>
      <sheetName val="A04_SERAMİK15"/>
      <sheetName val="A04_MERMER_KEŞİF15"/>
      <sheetName val="MERMER_METRAJ15"/>
      <sheetName val="A04_ALÜMİNYUM15"/>
      <sheetName val="A04_ÇELİK_KAPI15"/>
      <sheetName val="A04_İÇ_KAPI15"/>
      <sheetName val="A04_SAC_KAPI15"/>
      <sheetName val="A04_SAC_KAPI_METRAJ15"/>
      <sheetName val="A04_PVC15"/>
      <sheetName val="PVC_METRAJI15"/>
      <sheetName val="A04_MOBİLYA15"/>
      <sheetName val="A04_VİTRİFİYE15"/>
      <sheetName val="A05_CEPHE15"/>
      <sheetName val="A05_DIŞ_KABA_SIVA15"/>
      <sheetName val="A03-04-06_ÇATI_15"/>
      <sheetName val="A06_PLINE15"/>
      <sheetName val="A07_MEK_EROGLU15"/>
      <sheetName val="A07_MEK_AS15"/>
      <sheetName val="SIHHİ_TESİSAT_AS15"/>
      <sheetName val="KLİMA_TESİSATI_AS15"/>
      <sheetName val="TEST,_AYAR,_İŞL_AS15"/>
      <sheetName val="A07_MEK_ADI15"/>
      <sheetName val="SIHHİ_TESİSAT_ADI15"/>
      <sheetName val="KLİMA_TESİSATI_ADI15"/>
      <sheetName val="TEST,_AYAR,_İŞL_ADI15"/>
      <sheetName val="A08_ELK_EROĞLU15"/>
      <sheetName val="A08_AS__AS15"/>
      <sheetName val="A08_AS_ADI15"/>
      <sheetName val="A08_ELK_AS15"/>
      <sheetName val="2_BLOK_İCMAL-AS15"/>
      <sheetName val="_BL_ORTAK_ALANLAR-AS15"/>
      <sheetName val="BL_DAİRE_İÇLER-AS15"/>
      <sheetName val="3_SOSYAL_ALAN_GENEL_İCMAL-AS15"/>
      <sheetName val="HİDROFOR_ODASI_İCMAL-AS15"/>
      <sheetName val="HİDROFOR_ODASI-AS15"/>
      <sheetName val="SİTE_YÖNETİM_İCMAL-AS15"/>
      <sheetName val="SİTE_YÖNETİM-AS15"/>
      <sheetName val="SOSYAL_TESİS_SPOR_İCMAL-AS15"/>
      <sheetName val="SOSYAL_TESİS_SPOR-AS15"/>
      <sheetName val="SOSYAL_TESİS_CAFE_İCMAL-AS15"/>
      <sheetName val="SOSYAL_TESİS_CAFE-AS15"/>
      <sheetName val="GÜVENLİK_VE_SÜS_HAVUZU_İCMAL-15"/>
      <sheetName val="GÜVENLİK_VE_SÜS_HAVUZU15"/>
      <sheetName val="4_İCMAL_ALTYAPI-AS15"/>
      <sheetName val="A08_ELK_ADI_15"/>
      <sheetName val="2_BLOK_İCMAL-ADI15"/>
      <sheetName val="_BL_ORTAK_ALANLAR-ADI15"/>
      <sheetName val="BL_DAİRE_İÇLERİ-ADI15"/>
      <sheetName val="3_SOSYAL_ALAN_GENEL_İCMAL-ADI15"/>
      <sheetName val="HİDROFOR_ODASI_İCMAL-ADI15"/>
      <sheetName val="HİDROFOR_ODASI-ADI15"/>
      <sheetName val="SİTE_YÖNETİM_İCMAL-ADI15"/>
      <sheetName val="SİTE_YÖNETİM-ADI15"/>
      <sheetName val="SOSYAL_TESİS_SPOR_İCMAL-ADI15"/>
      <sheetName val="SOSYAL_TESİS_SPOR-ADI15"/>
      <sheetName val="SOSYAL_TESİS_CAFE_İCMAL-ADI15"/>
      <sheetName val="SOSYAL_TESİS_CAFE-ADI15"/>
      <sheetName val="GÜVENLİK_VE_SÜS_HAV-İCMAL-ADI15"/>
      <sheetName val="GÜVENLİK_VE_SÜS_HAVUZU-ADI15"/>
      <sheetName val="4_İCMAL_ALTYAPI-ADI15"/>
      <sheetName val="A10_ŞANTİYE_GELEN_GİDER15"/>
      <sheetName val="GÜVENLİK_KLÜBELERİ15"/>
      <sheetName val="Teklif_215"/>
      <sheetName val="Teklif_2_xls15"/>
      <sheetName val="imalat_iç_sayfa15"/>
      <sheetName val="Veri_Tabanı14"/>
      <sheetName val="4_-Механика14"/>
      <sheetName val="HKED_KEŞFİ_İmalat14"/>
      <sheetName val="YEŞİL_DEFTER-İmalat14"/>
      <sheetName val="Finansal_tamamlanma_Eğrisi14"/>
      <sheetName val="Demir_Fiyat_Farkı_KD14"/>
      <sheetName val="Y_D14"/>
      <sheetName val="masraf_yeri14"/>
      <sheetName val="B__Fiyatlar11"/>
      <sheetName val="YK_Nat__Gas_(Off-site)6"/>
      <sheetName val="Общий_итог5"/>
      <sheetName val="pencere_merkezi_ys_ab11"/>
      <sheetName val="kule_pencere_merk11"/>
      <sheetName val="HAKEDİŞ_KEŞFİ5"/>
      <sheetName val="info_10"/>
      <sheetName val="_N_Finansal_Eğri5"/>
      <sheetName val="AOP_Summary-25"/>
      <sheetName val="BUTCE_KURLARI5"/>
      <sheetName val="Rate_Analysis5"/>
      <sheetName val="FILTER_SCH5"/>
      <sheetName val="FCU_5"/>
      <sheetName val="Data_-_Alt_Kategori5"/>
      <sheetName val="13-İŞGÜCÜ_HİSTOGRAM'035"/>
      <sheetName val="bsat_muflu5"/>
      <sheetName val="MALZEME_VE_İŞÇİLİK5"/>
      <sheetName val="ÖN_KAPAK5"/>
      <sheetName val="171_02_4_u_hangar5"/>
      <sheetName val="GENEL_KESIF5"/>
      <sheetName val="RAPOR1_İMALAT_İLERLEME5"/>
      <sheetName val="Ictas_(SPV_ve_ICA)_detay5"/>
      <sheetName val="Personel_Maliyet_Ictas_on_SPV5"/>
      <sheetName val="1_11_b5"/>
      <sheetName val="PURS_ORJİNAL5"/>
      <sheetName val="arka_kapak5"/>
      <sheetName val="keşif_özeti5"/>
      <sheetName val="Finansal_t__Eğrisi5"/>
      <sheetName val="Tut_15"/>
      <sheetName val="Top_Sheet5"/>
      <sheetName val="Haftalık_Rapor5"/>
      <sheetName val="ek_bina_metraj5"/>
      <sheetName val="8)_FATURA5"/>
      <sheetName val="PE-F-42_Rev_01_Manpower5"/>
      <sheetName val="04_Özet5"/>
      <sheetName val="BOQ_5"/>
      <sheetName val="MAHFİL_KAT1"/>
      <sheetName val="22_A_BLOK_YEVMİYE_TUTANAĞI"/>
      <sheetName val="ELKTRİK_118"/>
      <sheetName val="NAKİT_DEĞERLENDİRME18"/>
      <sheetName val="BF-EK_(ATTIRILMIŞ)18"/>
      <sheetName val="KEŞİF-fiz_(2)18"/>
      <sheetName val="KEŞİF-fiz_(3)18"/>
      <sheetName val="MAHAL_LİSTESİ18"/>
      <sheetName val="KİR-KAR_(2)18"/>
      <sheetName val="ÖDEME-36-kredili_(2)18"/>
      <sheetName val="ÖDEME-36-kredili_(3)18"/>
      <sheetName val="Faturanızı_Özelleştirin16"/>
      <sheetName val="BILGI_GIR16"/>
      <sheetName val="BUTÇE_ÖZET16"/>
      <sheetName val="PROJE_MUKAYESE16"/>
      <sheetName val="İCMAL_BÜTÇE16"/>
      <sheetName val="GERÇEKLEŞEN_BÜTÇE_16"/>
      <sheetName val="GERÇEKLEŞEN_BÜTÇE16"/>
      <sheetName val="HEDEF_BÜTÇE16"/>
      <sheetName val="A09_PEYZAJ_TT-EK1_16"/>
      <sheetName val="A01_TOPRAK_İŞLERİ16"/>
      <sheetName val="A01_İNKLINOMETRE16"/>
      <sheetName val="A02_OZBEK_AS16"/>
      <sheetName val="A02_OZBEK_ADI16"/>
      <sheetName val="A02__OZBEK_ADA_DISI16"/>
      <sheetName val="A03_KABA_YAPI16"/>
      <sheetName val="A04_TUGRA_AS16"/>
      <sheetName val="A04_TUGRA_ADI16"/>
      <sheetName val="A04_İnce_İşler_Keşif16"/>
      <sheetName val="A04_P-LINE16"/>
      <sheetName val="A04_KAPLAMA16"/>
      <sheetName val="A04_SOSYAL_TESİSLER16"/>
      <sheetName val="A04_SERAMİK16"/>
      <sheetName val="A04_MERMER_KEŞİF16"/>
      <sheetName val="MERMER_METRAJ16"/>
      <sheetName val="A04_ALÜMİNYUM16"/>
      <sheetName val="A04_ÇELİK_KAPI16"/>
      <sheetName val="A04_İÇ_KAPI16"/>
      <sheetName val="A04_SAC_KAPI16"/>
      <sheetName val="A04_SAC_KAPI_METRAJ16"/>
      <sheetName val="A04_PVC16"/>
      <sheetName val="PVC_METRAJI16"/>
      <sheetName val="A04_MOBİLYA16"/>
      <sheetName val="A04_VİTRİFİYE16"/>
      <sheetName val="A05_CEPHE16"/>
      <sheetName val="A05_DIŞ_KABA_SIVA16"/>
      <sheetName val="A03-04-06_ÇATI_16"/>
      <sheetName val="A06_PLINE16"/>
      <sheetName val="A07_MEK_EROGLU16"/>
      <sheetName val="A07_MEK_AS16"/>
      <sheetName val="SIHHİ_TESİSAT_AS16"/>
      <sheetName val="KLİMA_TESİSATI_AS16"/>
      <sheetName val="TEST,_AYAR,_İŞL_AS16"/>
      <sheetName val="A07_MEK_ADI16"/>
      <sheetName val="SIHHİ_TESİSAT_ADI16"/>
      <sheetName val="KLİMA_TESİSATI_ADI16"/>
      <sheetName val="TEST,_AYAR,_İŞL_ADI16"/>
      <sheetName val="A08_ELK_EROĞLU16"/>
      <sheetName val="A08_AS__AS16"/>
      <sheetName val="A08_AS_ADI16"/>
      <sheetName val="A08_ELK_AS16"/>
      <sheetName val="2_BLOK_İCMAL-AS16"/>
      <sheetName val="_BL_ORTAK_ALANLAR-AS16"/>
      <sheetName val="BL_DAİRE_İÇLER-AS16"/>
      <sheetName val="3_SOSYAL_ALAN_GENEL_İCMAL-AS16"/>
      <sheetName val="HİDROFOR_ODASI_İCMAL-AS16"/>
      <sheetName val="HİDROFOR_ODASI-AS16"/>
      <sheetName val="SİTE_YÖNETİM_İCMAL-AS16"/>
      <sheetName val="SİTE_YÖNETİM-AS16"/>
      <sheetName val="SOSYAL_TESİS_SPOR_İCMAL-AS16"/>
      <sheetName val="SOSYAL_TESİS_SPOR-AS16"/>
      <sheetName val="SOSYAL_TESİS_CAFE_İCMAL-AS16"/>
      <sheetName val="SOSYAL_TESİS_CAFE-AS16"/>
      <sheetName val="GÜVENLİK_VE_SÜS_HAVUZU_İCMAL-16"/>
      <sheetName val="GÜVENLİK_VE_SÜS_HAVUZU16"/>
      <sheetName val="4_İCMAL_ALTYAPI-AS16"/>
      <sheetName val="A08_ELK_ADI_16"/>
      <sheetName val="2_BLOK_İCMAL-ADI16"/>
      <sheetName val="_BL_ORTAK_ALANLAR-ADI16"/>
      <sheetName val="BL_DAİRE_İÇLERİ-ADI16"/>
      <sheetName val="3_SOSYAL_ALAN_GENEL_İCMAL-ADI16"/>
      <sheetName val="HİDROFOR_ODASI_İCMAL-ADI16"/>
      <sheetName val="HİDROFOR_ODASI-ADI16"/>
      <sheetName val="SİTE_YÖNETİM_İCMAL-ADI16"/>
      <sheetName val="SİTE_YÖNETİM-ADI16"/>
      <sheetName val="SOSYAL_TESİS_SPOR_İCMAL-ADI16"/>
      <sheetName val="SOSYAL_TESİS_SPOR-ADI16"/>
      <sheetName val="SOSYAL_TESİS_CAFE_İCMAL-ADI16"/>
      <sheetName val="SOSYAL_TESİS_CAFE-ADI16"/>
      <sheetName val="GÜVENLİK_VE_SÜS_HAV-İCMAL-ADI16"/>
      <sheetName val="GÜVENLİK_VE_SÜS_HAVUZU-ADI16"/>
      <sheetName val="4_İCMAL_ALTYAPI-ADI16"/>
      <sheetName val="A10_ŞANTİYE_GELEN_GİDER16"/>
      <sheetName val="GÜVENLİK_KLÜBELERİ16"/>
      <sheetName val="Teklif_216"/>
      <sheetName val="Teklif_2_xls16"/>
      <sheetName val="imalat_iç_sayfa16"/>
      <sheetName val="Veri_Tabanı15"/>
      <sheetName val="4_-Механика15"/>
      <sheetName val="HKED_KEŞFİ_İmalat15"/>
      <sheetName val="YEŞİL_DEFTER-İmalat15"/>
      <sheetName val="Finansal_tamamlanma_Eğrisi15"/>
      <sheetName val="Demir_Fiyat_Farkı_KD15"/>
      <sheetName val="Y_D15"/>
      <sheetName val="masraf_yeri15"/>
      <sheetName val="B__Fiyatlar12"/>
      <sheetName val="YK_Nat__Gas_(Off-site)7"/>
      <sheetName val="Общий_итог6"/>
      <sheetName val="pencere_merkezi_ys_ab12"/>
      <sheetName val="kule_pencere_merk12"/>
      <sheetName val="HAKEDİŞ_KEŞFİ6"/>
      <sheetName val="info_11"/>
      <sheetName val="_N_Finansal_Eğri6"/>
      <sheetName val="AOP_Summary-26"/>
      <sheetName val="BUTCE_KURLARI6"/>
      <sheetName val="Rate_Analysis6"/>
      <sheetName val="FILTER_SCH6"/>
      <sheetName val="FCU_6"/>
      <sheetName val="Data_-_Alt_Kategori6"/>
      <sheetName val="13-İŞGÜCÜ_HİSTOGRAM'036"/>
      <sheetName val="bsat_muflu6"/>
      <sheetName val="MALZEME_VE_İŞÇİLİK6"/>
      <sheetName val="ÖN_KAPAK6"/>
      <sheetName val="171_02_4_u_hangar6"/>
      <sheetName val="GENEL_KESIF6"/>
      <sheetName val="RAPOR1_İMALAT_İLERLEME6"/>
      <sheetName val="Ictas_(SPV_ve_ICA)_detay6"/>
      <sheetName val="Personel_Maliyet_Ictas_on_SPV6"/>
      <sheetName val="1_11_b6"/>
      <sheetName val="PURS_ORJİNAL6"/>
      <sheetName val="arka_kapak6"/>
      <sheetName val="keşif_özeti6"/>
      <sheetName val="Finansal_t__Eğrisi6"/>
      <sheetName val="Tut_16"/>
      <sheetName val="Top_Sheet6"/>
      <sheetName val="Haftalık_Rapor6"/>
      <sheetName val="ek_bina_metraj6"/>
      <sheetName val="8)_FATURA6"/>
      <sheetName val="PE-F-42_Rev_01_Manpower6"/>
      <sheetName val="04_Özet6"/>
      <sheetName val="BOQ_6"/>
      <sheetName val="MAHFİL_KAT2"/>
      <sheetName val="2.2 ТЭП"/>
      <sheetName val="2.3 ССР"/>
      <sheetName val="2.4 Реестр договоров"/>
      <sheetName val="Лист2"/>
      <sheetName val="2.5 Реестр платежей"/>
      <sheetName val="2.6 Реестр выполненных работ"/>
      <sheetName val="2.7 Опыт участников"/>
      <sheetName val="списки"/>
      <sheetName val="OW (не трогать)"/>
      <sheetName val="Выжимка по затратам 2"/>
      <sheetName val="1C_2кв"/>
      <sheetName val="Mal Talep-F01"/>
      <sheetName val="Firma Davet-F03"/>
      <sheetName val="Firma Onay-F04"/>
      <sheetName val="Teklif Deg. Tablo-F05"/>
      <sheetName val="Teklif Deg. Tutanak-F11"/>
      <sheetName val="Kaybeden Sonuc-F07"/>
      <sheetName val="Kazanan Sonuc-F10"/>
      <sheetName val="Satinalma Bildirim-F08"/>
      <sheetName val="Mal Alim Degerlendirme-F09"/>
      <sheetName val="UE Degerlendirme-F02"/>
      <sheetName val="Şirket Tanıtım Dosya Talep-F13"/>
      <sheetName val="Satinalma Tutanak F06"/>
      <sheetName val="TEKLİF İCMALİ"/>
      <sheetName val="İNCE İŞLER"/>
      <sheetName val="1.1"/>
      <sheetName val="1.2"/>
      <sheetName val="1.3"/>
      <sheetName val="1.4"/>
      <sheetName val="2.1"/>
      <sheetName val="2.2"/>
      <sheetName val="2.3"/>
      <sheetName val="2.4"/>
      <sheetName val="2.5"/>
      <sheetName val="2.6"/>
      <sheetName val="2.7"/>
      <sheetName val="2.8"/>
      <sheetName val="2.9"/>
      <sheetName val="2.10"/>
      <sheetName val="2.11"/>
      <sheetName val="2.12"/>
      <sheetName val="3.1"/>
      <sheetName val="3.2"/>
      <sheetName val="3.3"/>
      <sheetName val="3.4"/>
      <sheetName val="3.5"/>
      <sheetName val="3.6"/>
      <sheetName val="3.7"/>
      <sheetName val="3.8"/>
      <sheetName val="3.9"/>
      <sheetName val="4.1"/>
      <sheetName val="4.2"/>
      <sheetName val="4.3"/>
      <sheetName val="4.4"/>
      <sheetName val="4.5"/>
      <sheetName val="4.6"/>
      <sheetName val="4.7"/>
      <sheetName val="4.8"/>
      <sheetName val="4.9"/>
      <sheetName val="4.10"/>
      <sheetName val="5.1"/>
      <sheetName val="5.2"/>
      <sheetName val="5.3"/>
      <sheetName val="5.4"/>
      <sheetName val="6.1"/>
      <sheetName val="6.2"/>
      <sheetName val="6.3"/>
      <sheetName val="6.4"/>
      <sheetName val="6.5"/>
      <sheetName val="6.6"/>
      <sheetName val="6.7"/>
      <sheetName val="6.8"/>
      <sheetName val="6.9"/>
      <sheetName val="6.10"/>
      <sheetName val="6.11"/>
      <sheetName val="7.1"/>
      <sheetName val="7.2"/>
      <sheetName val="7.3"/>
      <sheetName val="7.4"/>
      <sheetName val="7.5"/>
      <sheetName val="Sayfa7"/>
      <sheetName val="ff HESAP"/>
      <sheetName val="UYGUN BEDEL FATURA"/>
      <sheetName val="YENİ FİYAT GÜNCEL FATURA"/>
      <sheetName val="YFA"/>
      <sheetName val="YFA (2)"/>
      <sheetName val="YFA (3)"/>
      <sheetName val="YFA (4)"/>
      <sheetName val="YFA (5)"/>
      <sheetName val="YFA (6)"/>
      <sheetName val="İNŞ YFİ FATURA"/>
      <sheetName val="Coeff"/>
      <sheetName val="İNŞAAT"/>
      <sheetName val="TABLO"/>
      <sheetName val="ELKTRİK_119"/>
      <sheetName val="NAKİT_DEĞERLENDİRME19"/>
      <sheetName val="BF-EK_(ATTIRILMIŞ)19"/>
      <sheetName val="KEŞİF-fiz_(2)19"/>
      <sheetName val="KEŞİF-fiz_(3)19"/>
      <sheetName val="MAHAL_LİSTESİ19"/>
      <sheetName val="KİR-KAR_(2)19"/>
      <sheetName val="ÖDEME-36-kredili_(2)19"/>
      <sheetName val="ÖDEME-36-kredili_(3)19"/>
      <sheetName val="Faturanızı_Özelleştirin17"/>
      <sheetName val="BILGI_GIR17"/>
      <sheetName val="BUTÇE_ÖZET17"/>
      <sheetName val="PROJE_MUKAYESE17"/>
      <sheetName val="İCMAL_BÜTÇE17"/>
      <sheetName val="GERÇEKLEŞEN_BÜTÇE_17"/>
      <sheetName val="GERÇEKLEŞEN_BÜTÇE17"/>
      <sheetName val="HEDEF_BÜTÇE17"/>
      <sheetName val="A09_PEYZAJ_TT-EK1_17"/>
      <sheetName val="A01_TOPRAK_İŞLERİ17"/>
      <sheetName val="A01_İNKLINOMETRE17"/>
      <sheetName val="A02_OZBEK_AS17"/>
      <sheetName val="A02_OZBEK_ADI17"/>
      <sheetName val="A02__OZBEK_ADA_DISI17"/>
      <sheetName val="A03_KABA_YAPI17"/>
      <sheetName val="A04_TUGRA_AS17"/>
      <sheetName val="A04_TUGRA_ADI17"/>
      <sheetName val="A04_İnce_İşler_Keşif17"/>
      <sheetName val="A04_P-LINE17"/>
      <sheetName val="A04_KAPLAMA17"/>
      <sheetName val="A04_SOSYAL_TESİSLER17"/>
      <sheetName val="A04_SERAMİK17"/>
      <sheetName val="A04_MERMER_KEŞİF17"/>
      <sheetName val="MERMER_METRAJ17"/>
      <sheetName val="A04_ALÜMİNYUM17"/>
      <sheetName val="A04_ÇELİK_KAPI17"/>
      <sheetName val="A04_İÇ_KAPI17"/>
      <sheetName val="A04_SAC_KAPI17"/>
      <sheetName val="A04_SAC_KAPI_METRAJ17"/>
      <sheetName val="A04_PVC17"/>
      <sheetName val="PVC_METRAJI17"/>
      <sheetName val="A04_MOBİLYA17"/>
      <sheetName val="A04_VİTRİFİYE17"/>
      <sheetName val="A05_CEPHE17"/>
      <sheetName val="A05_DIŞ_KABA_SIVA17"/>
      <sheetName val="A03-04-06_ÇATI_17"/>
      <sheetName val="A06_PLINE17"/>
      <sheetName val="A07_MEK_EROGLU17"/>
      <sheetName val="A07_MEK_AS17"/>
      <sheetName val="SIHHİ_TESİSAT_AS17"/>
      <sheetName val="KLİMA_TESİSATI_AS17"/>
      <sheetName val="TEST,_AYAR,_İŞL_AS17"/>
      <sheetName val="A07_MEK_ADI17"/>
      <sheetName val="SIHHİ_TESİSAT_ADI17"/>
      <sheetName val="KLİMA_TESİSATI_ADI17"/>
      <sheetName val="TEST,_AYAR,_İŞL_ADI17"/>
      <sheetName val="A08_ELK_EROĞLU17"/>
      <sheetName val="A08_AS__AS17"/>
      <sheetName val="A08_AS_ADI17"/>
      <sheetName val="A08_ELK_AS17"/>
      <sheetName val="2_BLOK_İCMAL-AS17"/>
      <sheetName val="_BL_ORTAK_ALANLAR-AS17"/>
      <sheetName val="BL_DAİRE_İÇLER-AS17"/>
      <sheetName val="3_SOSYAL_ALAN_GENEL_İCMAL-AS17"/>
      <sheetName val="HİDROFOR_ODASI_İCMAL-AS17"/>
      <sheetName val="HİDROFOR_ODASI-AS17"/>
      <sheetName val="SİTE_YÖNETİM_İCMAL-AS17"/>
      <sheetName val="SİTE_YÖNETİM-AS17"/>
      <sheetName val="SOSYAL_TESİS_SPOR_İCMAL-AS17"/>
      <sheetName val="SOSYAL_TESİS_SPOR-AS17"/>
      <sheetName val="SOSYAL_TESİS_CAFE_İCMAL-AS17"/>
      <sheetName val="SOSYAL_TESİS_CAFE-AS17"/>
      <sheetName val="GÜVENLİK_VE_SÜS_HAVUZU_İCMAL-17"/>
      <sheetName val="GÜVENLİK_VE_SÜS_HAVUZU17"/>
      <sheetName val="4_İCMAL_ALTYAPI-AS17"/>
      <sheetName val="A08_ELK_ADI_17"/>
      <sheetName val="2_BLOK_İCMAL-ADI17"/>
      <sheetName val="_BL_ORTAK_ALANLAR-ADI17"/>
      <sheetName val="BL_DAİRE_İÇLERİ-ADI17"/>
      <sheetName val="3_SOSYAL_ALAN_GENEL_İCMAL-ADI17"/>
      <sheetName val="HİDROFOR_ODASI_İCMAL-ADI17"/>
      <sheetName val="HİDROFOR_ODASI-ADI17"/>
      <sheetName val="SİTE_YÖNETİM_İCMAL-ADI17"/>
      <sheetName val="SİTE_YÖNETİM-ADI17"/>
      <sheetName val="SOSYAL_TESİS_SPOR_İCMAL-ADI17"/>
      <sheetName val="SOSYAL_TESİS_SPOR-ADI17"/>
      <sheetName val="SOSYAL_TESİS_CAFE_İCMAL-ADI17"/>
      <sheetName val="SOSYAL_TESİS_CAFE-ADI17"/>
      <sheetName val="GÜVENLİK_VE_SÜS_HAV-İCMAL-ADI17"/>
      <sheetName val="GÜVENLİK_VE_SÜS_HAVUZU-ADI17"/>
      <sheetName val="4_İCMAL_ALTYAPI-ADI17"/>
      <sheetName val="A10_ŞANTİYE_GELEN_GİDER17"/>
      <sheetName val="GÜVENLİK_KLÜBELERİ17"/>
      <sheetName val="Teklif_217"/>
      <sheetName val="Teklif_2_xls17"/>
      <sheetName val="imalat_iç_sayfa17"/>
      <sheetName val="Veri_Tabanı16"/>
      <sheetName val="4_-Механика16"/>
      <sheetName val="HKED_KEŞFİ_İmalat16"/>
      <sheetName val="YEŞİL_DEFTER-İmalat16"/>
      <sheetName val="Finansal_tamamlanma_Eğrisi16"/>
      <sheetName val="Demir_Fiyat_Farkı_KD16"/>
      <sheetName val="Y_D16"/>
      <sheetName val="masraf_yeri16"/>
      <sheetName val="B__Fiyatlar13"/>
      <sheetName val="YK_Nat__Gas_(Off-site)8"/>
      <sheetName val="Общий_итог7"/>
      <sheetName val="pencere_merkezi_ys_ab13"/>
      <sheetName val="kule_pencere_merk13"/>
      <sheetName val="HAKEDİŞ_KEŞFİ7"/>
      <sheetName val="info_12"/>
      <sheetName val="_N_Finansal_Eğri7"/>
      <sheetName val="AOP_Summary-27"/>
      <sheetName val="BUTCE_KURLARI7"/>
      <sheetName val="Rate_Analysis7"/>
      <sheetName val="FILTER_SCH7"/>
      <sheetName val="FCU_7"/>
      <sheetName val="Data_-_Alt_Kategori7"/>
      <sheetName val="13-İŞGÜCÜ_HİSTOGRAM'037"/>
      <sheetName val="bsat_muflu7"/>
      <sheetName val="MALZEME_VE_İŞÇİLİK7"/>
      <sheetName val="ÖN_KAPAK7"/>
      <sheetName val="171_02_4_u_hangar7"/>
      <sheetName val="GENEL_KESIF7"/>
      <sheetName val="RAPOR1_İMALAT_İLERLEME7"/>
      <sheetName val="Ictas_(SPV_ve_ICA)_detay7"/>
      <sheetName val="Personel_Maliyet_Ictas_on_SPV7"/>
      <sheetName val="1_11_b7"/>
      <sheetName val="PURS_ORJİNAL7"/>
      <sheetName val="arka_kapak7"/>
      <sheetName val="keşif_özeti7"/>
      <sheetName val="Finansal_t__Eğrisi7"/>
      <sheetName val="Tut_17"/>
      <sheetName val="Top_Sheet7"/>
      <sheetName val="Haftalık_Rapor7"/>
      <sheetName val="ek_bina_metraj7"/>
      <sheetName val="8)_FATURA7"/>
      <sheetName val="PE-F-42_Rev_01_Manpower7"/>
      <sheetName val="04_Özet7"/>
      <sheetName val="BOQ_7"/>
      <sheetName val="MAHFİL_KAT3"/>
      <sheetName val="22_A_BLOK_YEVMİYE_TUTANAĞI1"/>
      <sheetName val="bank"/>
      <sheetName val="Birim Fiyat Tablosu"/>
      <sheetName val="B.F 11 "/>
      <sheetName val="B.F 001"/>
      <sheetName val="B.F 002"/>
      <sheetName val="B.F 003"/>
      <sheetName val="B.F 004"/>
      <sheetName val="B.F 005"/>
      <sheetName val="B.F 007"/>
      <sheetName val="B.F 008"/>
      <sheetName val="B.F 009"/>
      <sheetName val="B.F 010"/>
      <sheetName val="B.F 011"/>
      <sheetName val="B.F 012"/>
      <sheetName val="B.F 013"/>
      <sheetName val="B.F 014"/>
      <sheetName val="B.F 015"/>
      <sheetName val="B.F 016"/>
      <sheetName val="B.F 017"/>
      <sheetName val="B.F 020"/>
      <sheetName val="B.F 021"/>
      <sheetName val="B.F 022"/>
      <sheetName val="Справочник статей"/>
      <sheetName val="MAHAL LİSTELERİ"/>
      <sheetName val="ELKTRİK_120"/>
      <sheetName val="NAKİT_DEĞERLENDİRME20"/>
      <sheetName val="BF-EK_(ATTIRILMIŞ)20"/>
      <sheetName val="KEŞİF-fiz_(2)20"/>
      <sheetName val="KEŞİF-fiz_(3)20"/>
      <sheetName val="MAHAL_LİSTESİ20"/>
      <sheetName val="KİR-KAR_(2)20"/>
      <sheetName val="ÖDEME-36-kredili_(2)20"/>
      <sheetName val="ÖDEME-36-kredili_(3)20"/>
      <sheetName val="Faturanızı_Özelleştirin18"/>
      <sheetName val="BILGI_GIR18"/>
      <sheetName val="BUTÇE_ÖZET18"/>
      <sheetName val="PROJE_MUKAYESE18"/>
      <sheetName val="İCMAL_BÜTÇE18"/>
      <sheetName val="GERÇEKLEŞEN_BÜTÇE_18"/>
      <sheetName val="GERÇEKLEŞEN_BÜTÇE18"/>
      <sheetName val="HEDEF_BÜTÇE18"/>
      <sheetName val="A09_PEYZAJ_TT-EK1_18"/>
      <sheetName val="A01_TOPRAK_İŞLERİ18"/>
      <sheetName val="A01_İNKLINOMETRE18"/>
      <sheetName val="A02_OZBEK_AS18"/>
      <sheetName val="A02_OZBEK_ADI18"/>
      <sheetName val="A02__OZBEK_ADA_DISI18"/>
      <sheetName val="A03_KABA_YAPI18"/>
      <sheetName val="A04_TUGRA_AS18"/>
      <sheetName val="A04_TUGRA_ADI18"/>
      <sheetName val="A04_İnce_İşler_Keşif18"/>
      <sheetName val="A04_P-LINE18"/>
      <sheetName val="A04_KAPLAMA18"/>
      <sheetName val="A04_SOSYAL_TESİSLER18"/>
      <sheetName val="A04_SERAMİK18"/>
      <sheetName val="A04_MERMER_KEŞİF18"/>
      <sheetName val="MERMER_METRAJ18"/>
      <sheetName val="A04_ALÜMİNYUM18"/>
      <sheetName val="A04_ÇELİK_KAPI18"/>
      <sheetName val="A04_İÇ_KAPI18"/>
      <sheetName val="A04_SAC_KAPI18"/>
      <sheetName val="A04_SAC_KAPI_METRAJ18"/>
      <sheetName val="A04_PVC18"/>
      <sheetName val="PVC_METRAJI18"/>
      <sheetName val="A04_MOBİLYA18"/>
      <sheetName val="A04_VİTRİFİYE18"/>
      <sheetName val="A05_CEPHE18"/>
      <sheetName val="A05_DIŞ_KABA_SIVA18"/>
      <sheetName val="A03-04-06_ÇATI_18"/>
      <sheetName val="A06_PLINE18"/>
      <sheetName val="A07_MEK_EROGLU18"/>
      <sheetName val="A07_MEK_AS18"/>
      <sheetName val="SIHHİ_TESİSAT_AS18"/>
      <sheetName val="KLİMA_TESİSATI_AS18"/>
      <sheetName val="TEST,_AYAR,_İŞL_AS18"/>
      <sheetName val="A07_MEK_ADI18"/>
      <sheetName val="SIHHİ_TESİSAT_ADI18"/>
      <sheetName val="KLİMA_TESİSATI_ADI18"/>
      <sheetName val="TEST,_AYAR,_İŞL_ADI18"/>
      <sheetName val="A08_ELK_EROĞLU18"/>
      <sheetName val="A08_AS__AS18"/>
      <sheetName val="A08_AS_ADI18"/>
      <sheetName val="A08_ELK_AS18"/>
      <sheetName val="2_BLOK_İCMAL-AS18"/>
      <sheetName val="_BL_ORTAK_ALANLAR-AS18"/>
      <sheetName val="BL_DAİRE_İÇLER-AS18"/>
      <sheetName val="3_SOSYAL_ALAN_GENEL_İCMAL-AS18"/>
      <sheetName val="HİDROFOR_ODASI_İCMAL-AS18"/>
      <sheetName val="HİDROFOR_ODASI-AS18"/>
      <sheetName val="SİTE_YÖNETİM_İCMAL-AS18"/>
      <sheetName val="SİTE_YÖNETİM-AS18"/>
      <sheetName val="SOSYAL_TESİS_SPOR_İCMAL-AS18"/>
      <sheetName val="SOSYAL_TESİS_SPOR-AS18"/>
      <sheetName val="SOSYAL_TESİS_CAFE_İCMAL-AS18"/>
      <sheetName val="SOSYAL_TESİS_CAFE-AS18"/>
      <sheetName val="GÜVENLİK_VE_SÜS_HAVUZU_İCMAL-18"/>
      <sheetName val="GÜVENLİK_VE_SÜS_HAVUZU18"/>
      <sheetName val="4_İCMAL_ALTYAPI-AS18"/>
      <sheetName val="A08_ELK_ADI_18"/>
      <sheetName val="2_BLOK_İCMAL-ADI18"/>
      <sheetName val="_BL_ORTAK_ALANLAR-ADI18"/>
      <sheetName val="BL_DAİRE_İÇLERİ-ADI18"/>
      <sheetName val="3_SOSYAL_ALAN_GENEL_İCMAL-ADI18"/>
      <sheetName val="HİDROFOR_ODASI_İCMAL-ADI18"/>
      <sheetName val="HİDROFOR_ODASI-ADI18"/>
      <sheetName val="SİTE_YÖNETİM_İCMAL-ADI18"/>
      <sheetName val="SİTE_YÖNETİM-ADI18"/>
      <sheetName val="SOSYAL_TESİS_SPOR_İCMAL-ADI18"/>
      <sheetName val="SOSYAL_TESİS_SPOR-ADI18"/>
      <sheetName val="SOSYAL_TESİS_CAFE_İCMAL-ADI18"/>
      <sheetName val="SOSYAL_TESİS_CAFE-ADI18"/>
      <sheetName val="GÜVENLİK_VE_SÜS_HAV-İCMAL-ADI18"/>
      <sheetName val="GÜVENLİK_VE_SÜS_HAVUZU-ADI18"/>
      <sheetName val="4_İCMAL_ALTYAPI-ADI18"/>
      <sheetName val="A10_ŞANTİYE_GELEN_GİDER18"/>
      <sheetName val="GÜVENLİK_KLÜBELERİ18"/>
      <sheetName val="Teklif_218"/>
      <sheetName val="Teklif_2_xls18"/>
      <sheetName val="imalat_iç_sayfa18"/>
      <sheetName val="Veri_Tabanı17"/>
      <sheetName val="4_-Механика17"/>
      <sheetName val="HKED_KEŞFİ_İmalat17"/>
      <sheetName val="YEŞİL_DEFTER-İmalat17"/>
      <sheetName val="Finansal_tamamlanma_Eğrisi17"/>
      <sheetName val="Demir_Fiyat_Farkı_KD17"/>
      <sheetName val="Y_D17"/>
      <sheetName val="masraf_yeri17"/>
      <sheetName val="B__Fiyatlar14"/>
      <sheetName val="YK_Nat__Gas_(Off-site)9"/>
      <sheetName val="Общий_итог8"/>
      <sheetName val="pencere_merkezi_ys_ab14"/>
      <sheetName val="kule_pencere_merk14"/>
      <sheetName val="HAKEDİŞ_KEŞFİ8"/>
      <sheetName val="info_13"/>
      <sheetName val="_N_Finansal_Eğri8"/>
      <sheetName val="AOP_Summary-28"/>
      <sheetName val="BUTCE_KURLARI8"/>
      <sheetName val="Rate_Analysis8"/>
      <sheetName val="FILTER_SCH8"/>
      <sheetName val="FCU_8"/>
      <sheetName val="Data_-_Alt_Kategori8"/>
      <sheetName val="13-İŞGÜCÜ_HİSTOGRAM'038"/>
      <sheetName val="bsat_muflu8"/>
      <sheetName val="MALZEME_VE_İŞÇİLİK8"/>
      <sheetName val="ÖN_KAPAK8"/>
      <sheetName val="171_02_4_u_hangar8"/>
      <sheetName val="GENEL_KESIF8"/>
      <sheetName val="RAPOR1_İMALAT_İLERLEME8"/>
      <sheetName val="Ictas_(SPV_ve_ICA)_detay8"/>
      <sheetName val="Personel_Maliyet_Ictas_on_SPV8"/>
      <sheetName val="1_11_b8"/>
      <sheetName val="PURS_ORJİNAL8"/>
      <sheetName val="arka_kapak8"/>
      <sheetName val="keşif_özeti8"/>
      <sheetName val="Finansal_t__Eğrisi8"/>
      <sheetName val="Tut_18"/>
      <sheetName val="Top_Sheet8"/>
      <sheetName val="Haftalık_Rapor8"/>
      <sheetName val="ek_bina_metraj8"/>
      <sheetName val="8)_FATURA8"/>
      <sheetName val="PE-F-42_Rev_01_Manpower8"/>
      <sheetName val="04_Özet8"/>
      <sheetName val="BOQ_8"/>
      <sheetName val="ELKTRİK_121"/>
      <sheetName val="NAKİT_DEĞERLENDİRME21"/>
      <sheetName val="BF-EK_(ATTIRILMIŞ)21"/>
      <sheetName val="KEŞİF-fiz_(2)21"/>
      <sheetName val="KEŞİF-fiz_(3)21"/>
      <sheetName val="MAHAL_LİSTESİ21"/>
      <sheetName val="KİR-KAR_(2)21"/>
      <sheetName val="ÖDEME-36-kredili_(2)21"/>
      <sheetName val="ÖDEME-36-kredili_(3)21"/>
      <sheetName val="Faturanızı_Özelleştirin19"/>
      <sheetName val="BILGI_GIR19"/>
      <sheetName val="BUTÇE_ÖZET19"/>
      <sheetName val="PROJE_MUKAYESE19"/>
      <sheetName val="İCMAL_BÜTÇE19"/>
      <sheetName val="GERÇEKLEŞEN_BÜTÇE_19"/>
      <sheetName val="GERÇEKLEŞEN_BÜTÇE19"/>
      <sheetName val="HEDEF_BÜTÇE19"/>
      <sheetName val="A09_PEYZAJ_TT-EK1_19"/>
      <sheetName val="A01_TOPRAK_İŞLERİ19"/>
      <sheetName val="A01_İNKLINOMETRE19"/>
      <sheetName val="A02_OZBEK_AS19"/>
      <sheetName val="A02_OZBEK_ADI19"/>
      <sheetName val="A02__OZBEK_ADA_DISI19"/>
      <sheetName val="A03_KABA_YAPI19"/>
      <sheetName val="A04_TUGRA_AS19"/>
      <sheetName val="A04_TUGRA_ADI19"/>
      <sheetName val="A04_İnce_İşler_Keşif19"/>
      <sheetName val="A04_P-LINE19"/>
      <sheetName val="A04_KAPLAMA19"/>
      <sheetName val="A04_SOSYAL_TESİSLER19"/>
      <sheetName val="A04_SERAMİK19"/>
      <sheetName val="A04_MERMER_KEŞİF19"/>
      <sheetName val="MERMER_METRAJ19"/>
      <sheetName val="A04_ALÜMİNYUM19"/>
      <sheetName val="A04_ÇELİK_KAPI19"/>
      <sheetName val="A04_İÇ_KAPI19"/>
      <sheetName val="A04_SAC_KAPI19"/>
      <sheetName val="A04_SAC_KAPI_METRAJ19"/>
      <sheetName val="A04_PVC19"/>
      <sheetName val="PVC_METRAJI19"/>
      <sheetName val="A04_MOBİLYA19"/>
      <sheetName val="A04_VİTRİFİYE19"/>
      <sheetName val="A05_CEPHE19"/>
      <sheetName val="A05_DIŞ_KABA_SIVA19"/>
      <sheetName val="A03-04-06_ÇATI_19"/>
      <sheetName val="A06_PLINE19"/>
      <sheetName val="A07_MEK_EROGLU19"/>
      <sheetName val="A07_MEK_AS19"/>
      <sheetName val="SIHHİ_TESİSAT_AS19"/>
      <sheetName val="KLİMA_TESİSATI_AS19"/>
      <sheetName val="TEST,_AYAR,_İŞL_AS19"/>
      <sheetName val="A07_MEK_ADI19"/>
      <sheetName val="SIHHİ_TESİSAT_ADI19"/>
      <sheetName val="KLİMA_TESİSATI_ADI19"/>
      <sheetName val="TEST,_AYAR,_İŞL_ADI19"/>
      <sheetName val="A08_ELK_EROĞLU19"/>
      <sheetName val="A08_AS__AS19"/>
      <sheetName val="A08_AS_ADI19"/>
      <sheetName val="A08_ELK_AS19"/>
      <sheetName val="2_BLOK_İCMAL-AS19"/>
      <sheetName val="_BL_ORTAK_ALANLAR-AS19"/>
      <sheetName val="BL_DAİRE_İÇLER-AS19"/>
      <sheetName val="3_SOSYAL_ALAN_GENEL_İCMAL-AS19"/>
      <sheetName val="HİDROFOR_ODASI_İCMAL-AS19"/>
      <sheetName val="HİDROFOR_ODASI-AS19"/>
      <sheetName val="SİTE_YÖNETİM_İCMAL-AS19"/>
      <sheetName val="SİTE_YÖNETİM-AS19"/>
      <sheetName val="SOSYAL_TESİS_SPOR_İCMAL-AS19"/>
      <sheetName val="SOSYAL_TESİS_SPOR-AS19"/>
      <sheetName val="SOSYAL_TESİS_CAFE_İCMAL-AS19"/>
      <sheetName val="SOSYAL_TESİS_CAFE-AS19"/>
      <sheetName val="GÜVENLİK_VE_SÜS_HAVUZU_İCMAL-19"/>
      <sheetName val="GÜVENLİK_VE_SÜS_HAVUZU19"/>
      <sheetName val="4_İCMAL_ALTYAPI-AS19"/>
      <sheetName val="A08_ELK_ADI_19"/>
      <sheetName val="2_BLOK_İCMAL-ADI19"/>
      <sheetName val="_BL_ORTAK_ALANLAR-ADI19"/>
      <sheetName val="BL_DAİRE_İÇLERİ-ADI19"/>
      <sheetName val="3_SOSYAL_ALAN_GENEL_İCMAL-ADI19"/>
      <sheetName val="HİDROFOR_ODASI_İCMAL-ADI19"/>
      <sheetName val="HİDROFOR_ODASI-ADI19"/>
      <sheetName val="SİTE_YÖNETİM_İCMAL-ADI19"/>
      <sheetName val="SİTE_YÖNETİM-ADI19"/>
      <sheetName val="SOSYAL_TESİS_SPOR_İCMAL-ADI19"/>
      <sheetName val="SOSYAL_TESİS_SPOR-ADI19"/>
      <sheetName val="SOSYAL_TESİS_CAFE_İCMAL-ADI19"/>
      <sheetName val="SOSYAL_TESİS_CAFE-ADI19"/>
      <sheetName val="GÜVENLİK_VE_SÜS_HAV-İCMAL-ADI19"/>
      <sheetName val="GÜVENLİK_VE_SÜS_HAVUZU-ADI19"/>
      <sheetName val="4_İCMAL_ALTYAPI-ADI19"/>
      <sheetName val="A10_ŞANTİYE_GELEN_GİDER19"/>
      <sheetName val="GÜVENLİK_KLÜBELERİ19"/>
      <sheetName val="Teklif_219"/>
      <sheetName val="Teklif_2_xls19"/>
      <sheetName val="4_-Механика18"/>
      <sheetName val="imalat_iç_sayfa19"/>
      <sheetName val="Veri_Tabanı18"/>
      <sheetName val="HKED_KEŞFİ_İmalat18"/>
      <sheetName val="YEŞİL_DEFTER-İmalat18"/>
      <sheetName val="Finansal_tamamlanma_Eğrisi18"/>
      <sheetName val="Demir_Fiyat_Farkı_KD18"/>
      <sheetName val="Y_D18"/>
      <sheetName val="masraf_yeri18"/>
      <sheetName val="B__Fiyatlar15"/>
      <sheetName val="YK_Nat__Gas_(Off-site)10"/>
      <sheetName val="Общий_итог9"/>
      <sheetName val="pencere_merkezi_ys_ab15"/>
      <sheetName val="kule_pencere_merk15"/>
      <sheetName val="HAKEDİŞ_KEŞFİ9"/>
      <sheetName val="info_14"/>
      <sheetName val="_N_Finansal_Eğri9"/>
      <sheetName val="AOP_Summary-29"/>
      <sheetName val="BUTCE_KURLARI9"/>
      <sheetName val="Rate_Analysis9"/>
      <sheetName val="FILTER_SCH9"/>
      <sheetName val="FCU_9"/>
      <sheetName val="Data_-_Alt_Kategori9"/>
      <sheetName val="13-İŞGÜCÜ_HİSTOGRAM'039"/>
      <sheetName val="bsat_muflu9"/>
      <sheetName val="MALZEME_VE_İŞÇİLİK9"/>
      <sheetName val="ÖN_KAPAK9"/>
      <sheetName val="171_02_4_u_hangar9"/>
      <sheetName val="GENEL_KESIF9"/>
      <sheetName val="RAPOR1_İMALAT_İLERLEME9"/>
      <sheetName val="Ictas_(SPV_ve_ICA)_detay9"/>
      <sheetName val="Personel_Maliyet_Ictas_on_SPV9"/>
      <sheetName val="1_11_b9"/>
      <sheetName val="PURS_ORJİNAL9"/>
      <sheetName val="arka_kapak9"/>
      <sheetName val="keşif_özeti9"/>
      <sheetName val="Finansal_t__Eğrisi9"/>
      <sheetName val="Tut_19"/>
      <sheetName val="Top_Sheet9"/>
      <sheetName val="Haftalık_Rapor9"/>
      <sheetName val="ek_bina_metraj9"/>
      <sheetName val="8)_FATURA9"/>
      <sheetName val="PE-F-42_Rev_01_Manpower9"/>
      <sheetName val="04_Özet9"/>
      <sheetName val="BOQ_9"/>
      <sheetName val="22_A_BLOK_YEVMİYE_TUTANAĞI2"/>
      <sheetName val="önyüz"/>
      <sheetName val="9-Y.İ.L. İcmal"/>
      <sheetName val="Beton İcmal"/>
      <sheetName val="TEKLİF ANA TABLO (TOPSHEET)"/>
      <sheetName val="Personel (2)"/>
      <sheetName val="Makina Ekipman"/>
      <sheetName val="ENDİREK MASRAF TABLOSU"/>
      <sheetName val="SIHHİ"/>
      <sheetName val="ISITMA VE SOĞUTMA"/>
      <sheetName val="KLİMA - HAVALANDIRMA"/>
      <sheetName val="YANGINDAN KORUNMA"/>
      <sheetName val="DGAZ"/>
      <sheetName val="SISMIK KORUMA"/>
      <sheetName val="PASİF YANGIN"/>
      <sheetName val="TEST BALANS DEVREYE ALMA"/>
      <sheetName val="ELKTRİK_122"/>
      <sheetName val="NAKİT_DEĞERLENDİRME22"/>
      <sheetName val="BF-EK_(ATTIRILMIŞ)22"/>
      <sheetName val="KEŞİF-fiz_(2)22"/>
      <sheetName val="KEŞİF-fiz_(3)22"/>
      <sheetName val="MAHAL_LİSTESİ22"/>
      <sheetName val="KİR-KAR_(2)22"/>
      <sheetName val="ÖDEME-36-kredili_(2)22"/>
      <sheetName val="ÖDEME-36-kredili_(3)22"/>
      <sheetName val="Faturanızı_Özelleştirin20"/>
      <sheetName val="BILGI_GIR20"/>
      <sheetName val="BUTÇE_ÖZET20"/>
      <sheetName val="PROJE_MUKAYESE20"/>
      <sheetName val="İCMAL_BÜTÇE20"/>
      <sheetName val="GERÇEKLEŞEN_BÜTÇE_20"/>
      <sheetName val="GERÇEKLEŞEN_BÜTÇE20"/>
      <sheetName val="HEDEF_BÜTÇE20"/>
      <sheetName val="A09_PEYZAJ_TT-EK1_20"/>
      <sheetName val="A01_TOPRAK_İŞLERİ20"/>
      <sheetName val="A01_İNKLINOMETRE20"/>
      <sheetName val="A02_OZBEK_AS20"/>
      <sheetName val="A02_OZBEK_ADI20"/>
      <sheetName val="A02__OZBEK_ADA_DISI20"/>
      <sheetName val="A03_KABA_YAPI20"/>
      <sheetName val="A04_TUGRA_AS20"/>
      <sheetName val="A04_TUGRA_ADI20"/>
      <sheetName val="A04_İnce_İşler_Keşif20"/>
      <sheetName val="A04_P-LINE20"/>
      <sheetName val="A04_KAPLAMA20"/>
      <sheetName val="A04_SOSYAL_TESİSLER20"/>
      <sheetName val="A04_SERAMİK20"/>
      <sheetName val="A04_MERMER_KEŞİF20"/>
      <sheetName val="MERMER_METRAJ20"/>
      <sheetName val="A04_ALÜMİNYUM20"/>
      <sheetName val="A04_ÇELİK_KAPI20"/>
      <sheetName val="A04_İÇ_KAPI20"/>
      <sheetName val="A04_SAC_KAPI20"/>
      <sheetName val="A04_SAC_KAPI_METRAJ20"/>
      <sheetName val="A04_PVC20"/>
      <sheetName val="PVC_METRAJI20"/>
      <sheetName val="A04_MOBİLYA20"/>
      <sheetName val="A04_VİTRİFİYE20"/>
      <sheetName val="A05_CEPHE20"/>
      <sheetName val="A05_DIŞ_KABA_SIVA20"/>
      <sheetName val="A03-04-06_ÇATI_20"/>
      <sheetName val="A06_PLINE20"/>
      <sheetName val="A07_MEK_EROGLU20"/>
      <sheetName val="A07_MEK_AS20"/>
      <sheetName val="SIHHİ_TESİSAT_AS20"/>
      <sheetName val="KLİMA_TESİSATI_AS20"/>
      <sheetName val="TEST,_AYAR,_İŞL_AS20"/>
      <sheetName val="A07_MEK_ADI20"/>
      <sheetName val="SIHHİ_TESİSAT_ADI20"/>
      <sheetName val="KLİMA_TESİSATI_ADI20"/>
      <sheetName val="TEST,_AYAR,_İŞL_ADI20"/>
      <sheetName val="A08_ELK_EROĞLU20"/>
      <sheetName val="A08_AS__AS20"/>
      <sheetName val="A08_AS_ADI20"/>
      <sheetName val="A08_ELK_AS20"/>
      <sheetName val="2_BLOK_İCMAL-AS20"/>
      <sheetName val="_BL_ORTAK_ALANLAR-AS20"/>
      <sheetName val="BL_DAİRE_İÇLER-AS20"/>
      <sheetName val="3_SOSYAL_ALAN_GENEL_İCMAL-AS20"/>
      <sheetName val="HİDROFOR_ODASI_İCMAL-AS20"/>
      <sheetName val="HİDROFOR_ODASI-AS20"/>
      <sheetName val="SİTE_YÖNETİM_İCMAL-AS20"/>
      <sheetName val="SİTE_YÖNETİM-AS20"/>
      <sheetName val="SOSYAL_TESİS_SPOR_İCMAL-AS20"/>
      <sheetName val="SOSYAL_TESİS_SPOR-AS20"/>
      <sheetName val="SOSYAL_TESİS_CAFE_İCMAL-AS20"/>
      <sheetName val="SOSYAL_TESİS_CAFE-AS20"/>
      <sheetName val="GÜVENLİK_VE_SÜS_HAVUZU_İCMAL-20"/>
      <sheetName val="GÜVENLİK_VE_SÜS_HAVUZU20"/>
      <sheetName val="4_İCMAL_ALTYAPI-AS20"/>
      <sheetName val="A08_ELK_ADI_20"/>
      <sheetName val="2_BLOK_İCMAL-ADI20"/>
      <sheetName val="_BL_ORTAK_ALANLAR-ADI20"/>
      <sheetName val="BL_DAİRE_İÇLERİ-ADI20"/>
      <sheetName val="3_SOSYAL_ALAN_GENEL_İCMAL-ADI20"/>
      <sheetName val="HİDROFOR_ODASI_İCMAL-ADI20"/>
      <sheetName val="HİDROFOR_ODASI-ADI20"/>
      <sheetName val="SİTE_YÖNETİM_İCMAL-ADI20"/>
      <sheetName val="SİTE_YÖNETİM-ADI20"/>
      <sheetName val="SOSYAL_TESİS_SPOR_İCMAL-ADI20"/>
      <sheetName val="SOSYAL_TESİS_SPOR-ADI20"/>
      <sheetName val="SOSYAL_TESİS_CAFE_İCMAL-ADI20"/>
      <sheetName val="SOSYAL_TESİS_CAFE-ADI20"/>
      <sheetName val="GÜVENLİK_VE_SÜS_HAV-İCMAL-ADI20"/>
      <sheetName val="GÜVENLİK_VE_SÜS_HAVUZU-ADI20"/>
      <sheetName val="4_İCMAL_ALTYAPI-ADI20"/>
      <sheetName val="A10_ŞANTİYE_GELEN_GİDER20"/>
      <sheetName val="GÜVENLİK_KLÜBELERİ20"/>
      <sheetName val="Teklif_220"/>
      <sheetName val="Teklif_2_xls20"/>
      <sheetName val="imalat_iç_sayfa20"/>
      <sheetName val="Veri_Tabanı19"/>
      <sheetName val="4_-Механика19"/>
      <sheetName val="HKED_KEŞFİ_İmalat19"/>
      <sheetName val="YEŞİL_DEFTER-İmalat19"/>
      <sheetName val="Finansal_tamamlanma_Eğrisi19"/>
      <sheetName val="Demir_Fiyat_Farkı_KD19"/>
      <sheetName val="Y_D19"/>
      <sheetName val="masraf_yeri19"/>
      <sheetName val="B__Fiyatlar16"/>
      <sheetName val="YK_Nat__Gas_(Off-site)11"/>
      <sheetName val="Общий_итог10"/>
      <sheetName val="pencere_merkezi_ys_ab16"/>
      <sheetName val="kule_pencere_merk16"/>
      <sheetName val="HAKEDİŞ_KEŞFİ10"/>
      <sheetName val="info_15"/>
      <sheetName val="_N_Finansal_Eğri10"/>
      <sheetName val="AOP_Summary-210"/>
      <sheetName val="BUTCE_KURLARI10"/>
      <sheetName val="Rate_Analysis10"/>
      <sheetName val="FILTER_SCH10"/>
      <sheetName val="FCU_10"/>
      <sheetName val="Data_-_Alt_Kategori10"/>
      <sheetName val="13-İŞGÜCÜ_HİSTOGRAM'0310"/>
      <sheetName val="bsat_muflu10"/>
      <sheetName val="MALZEME_VE_İŞÇİLİK10"/>
      <sheetName val="ÖN_KAPAK10"/>
      <sheetName val="171_02_4_u_hangar10"/>
      <sheetName val="GENEL_KESIF10"/>
      <sheetName val="RAPOR1_İMALAT_İLERLEME10"/>
      <sheetName val="Ictas_(SPV_ve_ICA)_detay10"/>
      <sheetName val="Personel_Maliyet_Ictas_on_SPV10"/>
      <sheetName val="1_11_b10"/>
      <sheetName val="PURS_ORJİNAL10"/>
      <sheetName val="arka_kapak10"/>
      <sheetName val="keşif_özeti10"/>
      <sheetName val="Finansal_t__Eğrisi10"/>
      <sheetName val="Tut_110"/>
      <sheetName val="Top_Sheet10"/>
      <sheetName val="Haftalık_Rapor10"/>
      <sheetName val="ek_bina_metraj10"/>
      <sheetName val="8)_FATURA10"/>
      <sheetName val="PE-F-42_Rev_01_Manpower10"/>
      <sheetName val="04_Özet10"/>
      <sheetName val="BOQ_10"/>
      <sheetName val="MAHFİL_KAT4"/>
      <sheetName val="22_A_BLOK_YEVMİYE_TUTANAĞI3"/>
      <sheetName val="ÖZET"/>
      <sheetName val="갑지(추정)"/>
      <sheetName val="PriceSummary"/>
      <sheetName val="PLANT"/>
      <sheetName val="INSTRUMENT"/>
      <sheetName val="SpecITEM"/>
      <sheetName val="LINE_Sc"/>
      <sheetName val="MOTOR"/>
      <sheetName val="Справочники"/>
      <sheetName val="Personel"/>
      <sheetName val="MAMUL STOK AMBARI"/>
      <sheetName val="KARTON STRAFOR AMBARI"/>
      <sheetName val="ELT ODALARI"/>
      <sheetName val="GKK OFİSLERİ"/>
      <sheetName val="TEST VE İLK ÖRNEK ODALARI"/>
      <sheetName val="ARGE LABORATUVARI"/>
      <sheetName val="KALİTE KUMANDA ODALARI"/>
      <sheetName val="TEKNİK ALANLAR VE KORİDOR"/>
      <sheetName val="MAMUL AMBAR"/>
      <sheetName val="HAM MADDE SİLOSU"/>
      <sheetName val="POMPA ODASI BASINÇ DÜŞÜRÜCÜ "/>
      <sheetName val="VERİ KOLARI"/>
      <sheetName val="Listeler"/>
      <sheetName val="bfk"/>
      <sheetName val="9_Taşeron"/>
      <sheetName val="YBFA"/>
      <sheetName val="TenderItemCurrencies"/>
      <sheetName val="MAHFİL_KAT5"/>
      <sheetName val="ELKTRİK_123"/>
      <sheetName val="NAKİT_DEĞERLENDİRME23"/>
      <sheetName val="BF-EK_(ATTIRILMIŞ)23"/>
      <sheetName val="KEŞİF-fiz_(2)23"/>
      <sheetName val="KEŞİF-fiz_(3)23"/>
      <sheetName val="MAHAL_LİSTESİ23"/>
      <sheetName val="KİR-KAR_(2)23"/>
      <sheetName val="ÖDEME-36-kredili_(2)23"/>
      <sheetName val="ÖDEME-36-kredili_(3)23"/>
      <sheetName val="Faturanızı_Özelleştirin21"/>
      <sheetName val="BILGI_GIR21"/>
      <sheetName val="BUTÇE_ÖZET21"/>
      <sheetName val="PROJE_MUKAYESE21"/>
      <sheetName val="İCMAL_BÜTÇE21"/>
      <sheetName val="GERÇEKLEŞEN_BÜTÇE_21"/>
      <sheetName val="GERÇEKLEŞEN_BÜTÇE21"/>
      <sheetName val="HEDEF_BÜTÇE21"/>
      <sheetName val="A09_PEYZAJ_TT-EK1_21"/>
      <sheetName val="A01_TOPRAK_İŞLERİ21"/>
      <sheetName val="A01_İNKLINOMETRE21"/>
      <sheetName val="A02_OZBEK_AS21"/>
      <sheetName val="A02_OZBEK_ADI21"/>
      <sheetName val="A02__OZBEK_ADA_DISI21"/>
      <sheetName val="A03_KABA_YAPI21"/>
      <sheetName val="A04_TUGRA_AS21"/>
      <sheetName val="A04_TUGRA_ADI21"/>
      <sheetName val="A04_İnce_İşler_Keşif21"/>
      <sheetName val="A04_P-LINE21"/>
      <sheetName val="A04_KAPLAMA21"/>
      <sheetName val="A04_SOSYAL_TESİSLER21"/>
      <sheetName val="A04_SERAMİK21"/>
      <sheetName val="A04_MERMER_KEŞİF21"/>
      <sheetName val="MERMER_METRAJ21"/>
      <sheetName val="A04_ALÜMİNYUM21"/>
      <sheetName val="A04_ÇELİK_KAPI21"/>
      <sheetName val="A04_İÇ_KAPI21"/>
      <sheetName val="A04_SAC_KAPI21"/>
      <sheetName val="A04_SAC_KAPI_METRAJ21"/>
      <sheetName val="A04_PVC21"/>
      <sheetName val="PVC_METRAJI21"/>
      <sheetName val="A04_MOBİLYA21"/>
      <sheetName val="A04_VİTRİFİYE21"/>
      <sheetName val="A05_CEPHE21"/>
      <sheetName val="A05_DIŞ_KABA_SIVA21"/>
      <sheetName val="A03-04-06_ÇATI_21"/>
      <sheetName val="A06_PLINE21"/>
      <sheetName val="A07_MEK_EROGLU21"/>
      <sheetName val="A07_MEK_AS21"/>
      <sheetName val="SIHHİ_TESİSAT_AS21"/>
      <sheetName val="KLİMA_TESİSATI_AS21"/>
      <sheetName val="TEST,_AYAR,_İŞL_AS21"/>
      <sheetName val="A07_MEK_ADI21"/>
      <sheetName val="SIHHİ_TESİSAT_ADI21"/>
      <sheetName val="KLİMA_TESİSATI_ADI21"/>
      <sheetName val="TEST,_AYAR,_İŞL_ADI21"/>
      <sheetName val="A08_ELK_EROĞLU21"/>
      <sheetName val="A08_AS__AS21"/>
      <sheetName val="A08_AS_ADI21"/>
      <sheetName val="A08_ELK_AS21"/>
      <sheetName val="2_BLOK_İCMAL-AS21"/>
      <sheetName val="_BL_ORTAK_ALANLAR-AS21"/>
      <sheetName val="BL_DAİRE_İÇLER-AS21"/>
      <sheetName val="3_SOSYAL_ALAN_GENEL_İCMAL-AS21"/>
      <sheetName val="HİDROFOR_ODASI_İCMAL-AS21"/>
      <sheetName val="HİDROFOR_ODASI-AS21"/>
      <sheetName val="SİTE_YÖNETİM_İCMAL-AS21"/>
      <sheetName val="SİTE_YÖNETİM-AS21"/>
      <sheetName val="SOSYAL_TESİS_SPOR_İCMAL-AS21"/>
      <sheetName val="SOSYAL_TESİS_SPOR-AS21"/>
      <sheetName val="SOSYAL_TESİS_CAFE_İCMAL-AS21"/>
      <sheetName val="SOSYAL_TESİS_CAFE-AS21"/>
      <sheetName val="GÜVENLİK_VE_SÜS_HAVUZU_İCMAL-21"/>
      <sheetName val="GÜVENLİK_VE_SÜS_HAVUZU21"/>
      <sheetName val="4_İCMAL_ALTYAPI-AS21"/>
      <sheetName val="A08_ELK_ADI_21"/>
      <sheetName val="2_BLOK_İCMAL-ADI21"/>
      <sheetName val="_BL_ORTAK_ALANLAR-ADI21"/>
      <sheetName val="BL_DAİRE_İÇLERİ-ADI21"/>
      <sheetName val="3_SOSYAL_ALAN_GENEL_İCMAL-ADI21"/>
      <sheetName val="HİDROFOR_ODASI_İCMAL-ADI21"/>
      <sheetName val="HİDROFOR_ODASI-ADI21"/>
      <sheetName val="SİTE_YÖNETİM_İCMAL-ADI21"/>
      <sheetName val="SİTE_YÖNETİM-ADI21"/>
      <sheetName val="SOSYAL_TESİS_SPOR_İCMAL-ADI21"/>
      <sheetName val="SOSYAL_TESİS_SPOR-ADI21"/>
      <sheetName val="SOSYAL_TESİS_CAFE_İCMAL-ADI21"/>
      <sheetName val="SOSYAL_TESİS_CAFE-ADI21"/>
      <sheetName val="GÜVENLİK_VE_SÜS_HAV-İCMAL-ADI21"/>
      <sheetName val="GÜVENLİK_VE_SÜS_HAVUZU-ADI21"/>
      <sheetName val="4_İCMAL_ALTYAPI-ADI21"/>
      <sheetName val="A10_ŞANTİYE_GELEN_GİDER21"/>
      <sheetName val="GÜVENLİK_KLÜBELERİ21"/>
      <sheetName val="Teklif_221"/>
      <sheetName val="Teklif_2_xls21"/>
      <sheetName val="imalat_iç_sayfa21"/>
      <sheetName val="Veri_Tabanı20"/>
      <sheetName val="4_-Механика20"/>
      <sheetName val="HKED_KEŞFİ_İmalat20"/>
      <sheetName val="YEŞİL_DEFTER-İmalat20"/>
      <sheetName val="Finansal_tamamlanma_Eğrisi20"/>
      <sheetName val="Demir_Fiyat_Farkı_KD20"/>
      <sheetName val="Y_D20"/>
      <sheetName val="masraf_yeri20"/>
      <sheetName val="B__Fiyatlar17"/>
      <sheetName val="YK_Nat__Gas_(Off-site)12"/>
      <sheetName val="Общий_итог11"/>
      <sheetName val="pencere_merkezi_ys_ab17"/>
      <sheetName val="kule_pencere_merk17"/>
      <sheetName val="HAKEDİŞ_KEŞFİ11"/>
      <sheetName val="info_16"/>
      <sheetName val="_N_Finansal_Eğri11"/>
      <sheetName val="AOP_Summary-211"/>
      <sheetName val="BUTCE_KURLARI11"/>
      <sheetName val="Rate_Analysis11"/>
      <sheetName val="FILTER_SCH11"/>
      <sheetName val="FCU_11"/>
      <sheetName val="Data_-_Alt_Kategori11"/>
      <sheetName val="13-İŞGÜCÜ_HİSTOGRAM'0311"/>
      <sheetName val="bsat_muflu11"/>
      <sheetName val="MALZEME_VE_İŞÇİLİK11"/>
      <sheetName val="ÖN_KAPAK11"/>
      <sheetName val="171_02_4_u_hangar11"/>
      <sheetName val="GENEL_KESIF11"/>
      <sheetName val="RAPOR1_İMALAT_İLERLEME11"/>
      <sheetName val="Ictas_(SPV_ve_ICA)_detay11"/>
      <sheetName val="Personel_Maliyet_Ictas_on_SPV11"/>
      <sheetName val="1_11_b11"/>
      <sheetName val="PURS_ORJİNAL11"/>
      <sheetName val="arka_kapak11"/>
      <sheetName val="keşif_özeti11"/>
      <sheetName val="Finansal_t__Eğrisi11"/>
      <sheetName val="Tut_111"/>
      <sheetName val="Top_Sheet11"/>
      <sheetName val="Haftalık_Rapor11"/>
      <sheetName val="ek_bina_metraj11"/>
      <sheetName val="8)_FATURA11"/>
      <sheetName val="PE-F-42_Rev_01_Manpower11"/>
      <sheetName val="04_Özet11"/>
      <sheetName val="BOQ_11"/>
      <sheetName val="22_A_BLOK_YEVMİYE_TUTANAĞI4"/>
      <sheetName val="irsaliye tesbit4-5"/>
      <sheetName val="YAKLAŞIK MALİYET"/>
      <sheetName val="Veriler"/>
      <sheetName val="TEKLİF_İCMALİ"/>
      <sheetName val="İNCE_İŞLER"/>
      <sheetName val="1_1"/>
      <sheetName val="1_2"/>
      <sheetName val="1_3"/>
      <sheetName val="1_4"/>
      <sheetName val="2_1"/>
      <sheetName val="2_2"/>
      <sheetName val="2_3"/>
      <sheetName val="2_4"/>
      <sheetName val="2_5"/>
      <sheetName val="2_6"/>
      <sheetName val="2_7"/>
      <sheetName val="2_8"/>
      <sheetName val="2_9"/>
      <sheetName val="2_10"/>
      <sheetName val="2_11"/>
      <sheetName val="2_12"/>
      <sheetName val="3_1"/>
      <sheetName val="3_2"/>
      <sheetName val="3_3"/>
      <sheetName val="3_4"/>
      <sheetName val="3_5"/>
      <sheetName val="3_6"/>
      <sheetName val="3_7"/>
      <sheetName val="3_8"/>
      <sheetName val="3_9"/>
      <sheetName val="4_1"/>
      <sheetName val="4_2"/>
      <sheetName val="4_3"/>
      <sheetName val="4_4"/>
      <sheetName val="4_5"/>
      <sheetName val="4_6"/>
      <sheetName val="4_7"/>
      <sheetName val="4_8"/>
      <sheetName val="4_9"/>
      <sheetName val="4_10"/>
      <sheetName val="5_1"/>
      <sheetName val="5_2"/>
      <sheetName val="5_3"/>
      <sheetName val="5_4"/>
      <sheetName val="6_1"/>
      <sheetName val="6_2"/>
      <sheetName val="6_3"/>
      <sheetName val="6_4"/>
      <sheetName val="6_5"/>
      <sheetName val="6_6"/>
      <sheetName val="6_7"/>
      <sheetName val="6_8"/>
      <sheetName val="6_9"/>
      <sheetName val="6_10"/>
      <sheetName val="6_11"/>
      <sheetName val="7_1"/>
      <sheetName val="7_2"/>
      <sheetName val="7_3"/>
      <sheetName val="7_4"/>
      <sheetName val="7_5"/>
      <sheetName val="Mal_Talep-F01"/>
      <sheetName val="Firma_Davet-F03"/>
      <sheetName val="Firma_Onay-F04"/>
      <sheetName val="Teklif_Deg__Tablo-F05"/>
      <sheetName val="Teklif_Deg__Tutanak-F11"/>
      <sheetName val="Kaybeden_Sonuc-F07"/>
      <sheetName val="Kazanan_Sonuc-F10"/>
      <sheetName val="Satinalma_Bildirim-F08"/>
      <sheetName val="Mal_Alim_Degerlendirme-F09"/>
      <sheetName val="UE_Degerlendirme-F02"/>
      <sheetName val="Şirket_Tanıtım_Dosya_Talep-F13"/>
      <sheetName val="Satinalma_Tutanak_F06"/>
      <sheetName val="TEKLİF KATSAYILARI"/>
      <sheetName val="M-Book for Conc"/>
      <sheetName val="M-Book for FW"/>
      <sheetName val="irsaliye_tesbit4-51"/>
      <sheetName val="irsaliye_tesbit4-52"/>
      <sheetName val="irsaliye_tesbit4-53"/>
      <sheetName val="Başlık"/>
      <sheetName val="LIST"/>
      <sheetName val="Мосфильм"/>
      <sheetName val="A01_TOPRAK਀㙹԰_x0000_缀_x0000__x0000__x0000_"/>
      <sheetName val="лист для списков"/>
      <sheetName val="Бюджет_прочее"/>
      <sheetName val="Birim_Fiyat_Tablosu"/>
      <sheetName val="B_F_11_"/>
      <sheetName val="B_F_001"/>
      <sheetName val="B_F_002"/>
      <sheetName val="B_F_003"/>
      <sheetName val="B_F_004"/>
      <sheetName val="B_F_005"/>
      <sheetName val="B_F_007"/>
      <sheetName val="B_F_008"/>
      <sheetName val="B_F_009"/>
      <sheetName val="B_F_010"/>
      <sheetName val="B_F_011"/>
      <sheetName val="B_F_012"/>
      <sheetName val="B_F_013"/>
      <sheetName val="B_F_014"/>
      <sheetName val="B_F_015"/>
      <sheetName val="B_F_016"/>
      <sheetName val="B_F_017"/>
      <sheetName val="B_F_020"/>
      <sheetName val="B_F_021"/>
      <sheetName val="B_F_022"/>
      <sheetName val="ff_HESAP"/>
      <sheetName val="UYGUN_BEDEL_FATURA"/>
      <sheetName val="YENİ_FİYAT_GÜNCEL_FATURA"/>
      <sheetName val="YFA_(2)"/>
      <sheetName val="YFA_(3)"/>
      <sheetName val="YFA_(4)"/>
      <sheetName val="YFA_(5)"/>
      <sheetName val="YFA_(6)"/>
      <sheetName val="İNŞ_YFİ_FATURA"/>
      <sheetName val="Л_Сад_исходный"/>
      <sheetName val="Справочник_статей"/>
      <sheetName val="9_Taşeron1"/>
      <sheetName val="Birim_Fiyat_Tablosu1"/>
      <sheetName val="B_F_11_1"/>
      <sheetName val="B_F_0011"/>
      <sheetName val="B_F_0021"/>
      <sheetName val="B_F_0031"/>
      <sheetName val="B_F_0041"/>
      <sheetName val="B_F_0051"/>
      <sheetName val="B_F_0071"/>
      <sheetName val="B_F_0081"/>
      <sheetName val="B_F_0091"/>
      <sheetName val="B_F_0101"/>
      <sheetName val="B_F_0111"/>
      <sheetName val="B_F_0121"/>
      <sheetName val="B_F_0131"/>
      <sheetName val="B_F_0141"/>
      <sheetName val="B_F_0151"/>
      <sheetName val="B_F_0161"/>
      <sheetName val="B_F_0171"/>
      <sheetName val="B_F_0201"/>
      <sheetName val="B_F_0211"/>
      <sheetName val="B_F_0221"/>
      <sheetName val="Бюджет_прочее1"/>
      <sheetName val="Л_Сад_исходный1"/>
      <sheetName val="Справочник_статей1"/>
      <sheetName val="TEKLİF_İCMALİ1"/>
      <sheetName val="İNCE_İŞLER1"/>
      <sheetName val="1_11"/>
      <sheetName val="1_21"/>
      <sheetName val="1_31"/>
      <sheetName val="1_41"/>
      <sheetName val="2_13"/>
      <sheetName val="2_21"/>
      <sheetName val="2_31"/>
      <sheetName val="2_41"/>
      <sheetName val="2_51"/>
      <sheetName val="2_61"/>
      <sheetName val="2_71"/>
      <sheetName val="2_81"/>
      <sheetName val="2_91"/>
      <sheetName val="2_101"/>
      <sheetName val="2_111"/>
      <sheetName val="2_121"/>
      <sheetName val="3_11"/>
      <sheetName val="3_21"/>
      <sheetName val="3_31"/>
      <sheetName val="3_41"/>
      <sheetName val="3_51"/>
      <sheetName val="3_61"/>
      <sheetName val="3_71"/>
      <sheetName val="3_81"/>
      <sheetName val="3_91"/>
      <sheetName val="4_11"/>
      <sheetName val="4_21"/>
      <sheetName val="4_31"/>
      <sheetName val="4_41"/>
      <sheetName val="4_51"/>
      <sheetName val="4_61"/>
      <sheetName val="4_71"/>
      <sheetName val="4_81"/>
      <sheetName val="4_91"/>
      <sheetName val="4_101"/>
      <sheetName val="5_11"/>
      <sheetName val="5_21"/>
      <sheetName val="5_31"/>
      <sheetName val="5_41"/>
      <sheetName val="6_12"/>
      <sheetName val="6_21"/>
      <sheetName val="6_31"/>
      <sheetName val="6_41"/>
      <sheetName val="6_51"/>
      <sheetName val="6_61"/>
      <sheetName val="6_71"/>
      <sheetName val="6_81"/>
      <sheetName val="6_91"/>
      <sheetName val="6_101"/>
      <sheetName val="6_111"/>
      <sheetName val="7_11"/>
      <sheetName val="7_21"/>
      <sheetName val="7_31"/>
      <sheetName val="7_41"/>
      <sheetName val="7_51"/>
      <sheetName val="Mal_Talep-F011"/>
      <sheetName val="Firma_Davet-F031"/>
      <sheetName val="Firma_Onay-F041"/>
      <sheetName val="Teklif_Deg__Tablo-F051"/>
      <sheetName val="Teklif_Deg__Tutanak-F111"/>
      <sheetName val="Kaybeden_Sonuc-F071"/>
      <sheetName val="Kazanan_Sonuc-F101"/>
      <sheetName val="Satinalma_Bildirim-F081"/>
      <sheetName val="Mal_Alim_Degerlendirme-F091"/>
      <sheetName val="UE_Degerlendirme-F021"/>
      <sheetName val="Şirket_Tanıtım_Dosya_Talep-F131"/>
      <sheetName val="Satinalma_Tutanak_F061"/>
      <sheetName val="ff_HESAP1"/>
      <sheetName val="UYGUN_BEDEL_FATURA1"/>
      <sheetName val="YENİ_FİYAT_GÜNCEL_FATURA1"/>
      <sheetName val="YFA_(2)1"/>
      <sheetName val="YFA_(3)1"/>
      <sheetName val="YFA_(4)1"/>
      <sheetName val="YFA_(5)1"/>
      <sheetName val="YFA_(6)1"/>
      <sheetName val="İNŞ_YFİ_FATURA1"/>
      <sheetName val="Sheet4"/>
      <sheetName val="KPC - Site Management"/>
      <sheetName val="irsaliye_tesbit4-55"/>
      <sheetName val="irsaliye_tesbit4-54"/>
      <sheetName val="input"/>
      <sheetName val="#REF"/>
      <sheetName val="KABLO"/>
      <sheetName val="9-Y_İ_L__İcmal"/>
      <sheetName val="Faturanızı_Özelleşti"/>
      <sheetName val="SELAHATTİN VERMEZ YEVMİYE"/>
      <sheetName val="AHMET AKBULAK "/>
      <sheetName val="ANALİZLER 1"/>
      <sheetName val="ap.hak."/>
      <sheetName val="maliyet"/>
      <sheetName val="RAYİÇLER"/>
      <sheetName val="MARKALAR"/>
      <sheetName val="GENEL GİDER VE DÖVİZ"/>
      <sheetName val="ELKTRİK_124"/>
      <sheetName val="NAKİT_DEĞERLENDİRME24"/>
      <sheetName val="BF-EK_(ATTIRILMIŞ)24"/>
      <sheetName val="KEŞİF-fiz_(2)24"/>
      <sheetName val="KEŞİF-fiz_(3)24"/>
      <sheetName val="MAHAL_LİSTESİ24"/>
      <sheetName val="KİR-KAR_(2)24"/>
      <sheetName val="ÖDEME-36-kredili_(2)24"/>
      <sheetName val="ÖDEME-36-kredili_(3)24"/>
      <sheetName val="Faturanızı_Özelleştirin22"/>
      <sheetName val="BILGI_GIR22"/>
      <sheetName val="BUTÇE_ÖZET22"/>
      <sheetName val="PROJE_MUKAYESE22"/>
      <sheetName val="İCMAL_BÜTÇE22"/>
      <sheetName val="GERÇEKLEŞEN_BÜTÇE_22"/>
      <sheetName val="GERÇEKLEŞEN_BÜTÇE22"/>
      <sheetName val="HEDEF_BÜTÇE22"/>
      <sheetName val="A09_PEYZAJ_TT-EK1_22"/>
      <sheetName val="A01_TOPRAK_İŞLERİ22"/>
      <sheetName val="A01_İNKLINOMETRE22"/>
      <sheetName val="A02_OZBEK_AS22"/>
      <sheetName val="A02_OZBEK_ADI22"/>
      <sheetName val="A02__OZBEK_ADA_DISI22"/>
      <sheetName val="A03_KABA_YAPI22"/>
      <sheetName val="A04_TUGRA_AS22"/>
      <sheetName val="A04_TUGRA_ADI22"/>
      <sheetName val="A04_İnce_İşler_Keşif22"/>
      <sheetName val="A04_P-LINE22"/>
      <sheetName val="A04_KAPLAMA22"/>
      <sheetName val="A04_SOSYAL_TESİSLER22"/>
      <sheetName val="A04_SERAMİK22"/>
      <sheetName val="A04_MERMER_KEŞİF22"/>
      <sheetName val="MERMER_METRAJ22"/>
      <sheetName val="A04_ALÜMİNYUM22"/>
      <sheetName val="A04_ÇELİK_KAPI22"/>
      <sheetName val="A04_İÇ_KAPI22"/>
      <sheetName val="A04_SAC_KAPI22"/>
      <sheetName val="A04_SAC_KAPI_METRAJ22"/>
      <sheetName val="A04_PVC22"/>
      <sheetName val="PVC_METRAJI22"/>
      <sheetName val="A04_MOBİLYA22"/>
      <sheetName val="A04_VİTRİFİYE22"/>
      <sheetName val="A05_CEPHE22"/>
      <sheetName val="A05_DIŞ_KABA_SIVA22"/>
      <sheetName val="A03-04-06_ÇATI_22"/>
      <sheetName val="A06_PLINE22"/>
      <sheetName val="A07_MEK_EROGLU22"/>
      <sheetName val="A07_MEK_AS22"/>
      <sheetName val="SIHHİ_TESİSAT_AS22"/>
      <sheetName val="KLİMA_TESİSATI_AS22"/>
      <sheetName val="TEST,_AYAR,_İŞL_AS22"/>
      <sheetName val="A07_MEK_ADI22"/>
      <sheetName val="SIHHİ_TESİSAT_ADI22"/>
      <sheetName val="KLİMA_TESİSATI_ADI22"/>
      <sheetName val="TEST,_AYAR,_İŞL_ADI22"/>
      <sheetName val="A08_ELK_EROĞLU22"/>
      <sheetName val="A08_AS__AS22"/>
      <sheetName val="A08_AS_ADI22"/>
      <sheetName val="A08_ELK_AS22"/>
      <sheetName val="2_BLOK_İCMAL-AS22"/>
      <sheetName val="_BL_ORTAK_ALANLAR-AS22"/>
      <sheetName val="BL_DAİRE_İÇLER-AS22"/>
      <sheetName val="3_SOSYAL_ALAN_GENEL_İCMAL-AS22"/>
      <sheetName val="HİDROFOR_ODASI_İCMAL-AS22"/>
      <sheetName val="HİDROFOR_ODASI-AS22"/>
      <sheetName val="SİTE_YÖNETİM_İCMAL-AS22"/>
      <sheetName val="SİTE_YÖNETİM-AS22"/>
      <sheetName val="SOSYAL_TESİS_SPOR_İCMAL-AS22"/>
      <sheetName val="SOSYAL_TESİS_SPOR-AS22"/>
      <sheetName val="SOSYAL_TESİS_CAFE_İCMAL-AS22"/>
      <sheetName val="SOSYAL_TESİS_CAFE-AS22"/>
      <sheetName val="GÜVENLİK_VE_SÜS_HAVUZU_İCMAL-22"/>
      <sheetName val="GÜVENLİK_VE_SÜS_HAVUZU22"/>
      <sheetName val="4_İCMAL_ALTYAPI-AS22"/>
      <sheetName val="A08_ELK_ADI_22"/>
      <sheetName val="2_BLOK_İCMAL-ADI22"/>
      <sheetName val="_BL_ORTAK_ALANLAR-ADI22"/>
      <sheetName val="BL_DAİRE_İÇLERİ-ADI22"/>
      <sheetName val="3_SOSYAL_ALAN_GENEL_İCMAL-ADI22"/>
      <sheetName val="HİDROFOR_ODASI_İCMAL-ADI22"/>
      <sheetName val="HİDROFOR_ODASI-ADI22"/>
      <sheetName val="SİTE_YÖNETİM_İCMAL-ADI22"/>
      <sheetName val="SİTE_YÖNETİM-ADI22"/>
      <sheetName val="SOSYAL_TESİS_SPOR_İCMAL-ADI22"/>
      <sheetName val="SOSYAL_TESİS_SPOR-ADI22"/>
      <sheetName val="SOSYAL_TESİS_CAFE_İCMAL-ADI22"/>
      <sheetName val="SOSYAL_TESİS_CAFE-ADI22"/>
      <sheetName val="GÜVENLİK_VE_SÜS_HAV-İCMAL-ADI22"/>
      <sheetName val="GÜVENLİK_VE_SÜS_HAVUZU-ADI22"/>
      <sheetName val="4_İCMAL_ALTYAPI-ADI22"/>
      <sheetName val="A10_ŞANTİYE_GELEN_GİDER22"/>
      <sheetName val="GÜVENLİK_KLÜBELERİ22"/>
      <sheetName val="Teklif_222"/>
      <sheetName val="Teklif_2_xls22"/>
      <sheetName val="4_-Механика21"/>
      <sheetName val="Veri_Tabanı21"/>
      <sheetName val="imalat_iç_sayfa22"/>
      <sheetName val="HKED_KEŞFİ_İmalat21"/>
      <sheetName val="YEŞİL_DEFTER-İmalat21"/>
      <sheetName val="Finansal_tamamlanma_Eğrisi21"/>
      <sheetName val="Demir_Fiyat_Farkı_KD21"/>
      <sheetName val="Y_D21"/>
      <sheetName val="masraf_yeri21"/>
      <sheetName val="YK_Nat__Gas_(Off-site)13"/>
      <sheetName val="B__Fiyatlar18"/>
      <sheetName val="pencere_merkezi_ys_ab18"/>
      <sheetName val="kule_pencere_merk18"/>
      <sheetName val="Общий_итог12"/>
      <sheetName val="info_17"/>
      <sheetName val="Data_-_Alt_Kategori12"/>
      <sheetName val="Ictas_(SPV_ve_ICA)_detay12"/>
      <sheetName val="Personel_Maliyet_Ictas_on_SPV12"/>
      <sheetName val="1_11_b12"/>
      <sheetName val="Rate_Analysis12"/>
      <sheetName val="FILTER_SCH12"/>
      <sheetName val="FCU_12"/>
      <sheetName val="HAKEDİŞ_KEŞFİ12"/>
      <sheetName val="MALZEME_VE_İŞÇİLİK12"/>
      <sheetName val="_N_Finansal_Eğri12"/>
      <sheetName val="AOP_Summary-212"/>
      <sheetName val="13-İŞGÜCÜ_HİSTOGRAM'0312"/>
      <sheetName val="BUTCE_KURLARI12"/>
      <sheetName val="Top_Sheet12"/>
      <sheetName val="Finansal_t__Eğrisi12"/>
      <sheetName val="Tut_112"/>
      <sheetName val="ÖN_KAPAK12"/>
      <sheetName val="Haftalık_Rapor12"/>
      <sheetName val="bsat_muflu12"/>
      <sheetName val="keşif_özeti12"/>
      <sheetName val="RAPOR1_İMALAT_İLERLEME12"/>
      <sheetName val="171_02_4_u_hangar12"/>
      <sheetName val="GENEL_KESIF12"/>
      <sheetName val="arka_kapak12"/>
      <sheetName val="8)_FATURA12"/>
      <sheetName val="PURS_ORJİNAL12"/>
      <sheetName val="ek_bina_metraj12"/>
      <sheetName val="PE-F-42_Rev_01_Manpower12"/>
      <sheetName val="BOQ_12"/>
      <sheetName val="MAHFİL_KAT6"/>
      <sheetName val="04_Özet12"/>
      <sheetName val="22_A_BLOK_YEVMİYE_TUTANAĞI5"/>
      <sheetName val="TEKLİF_ANA_TABLO_(TOPSHEET)"/>
      <sheetName val="Personel_(2)"/>
      <sheetName val="Makina_Ekipman"/>
      <sheetName val="ENDİREK_MASRAF_TABLOSU"/>
      <sheetName val="ISITMA_VE_SOĞUTMA"/>
      <sheetName val="KLİMA_-_HAVALANDIRMA"/>
      <sheetName val="YANGINDAN_KORUNMA"/>
      <sheetName val="SISMIK_KORUMA"/>
      <sheetName val="PASİF_YANGIN"/>
      <sheetName val="TEST_BALANS_DEVREYE_ALMA"/>
      <sheetName val="MAHAL_LİSTELERİ"/>
      <sheetName val="YAKLAŞIK_MALİYET"/>
      <sheetName val="Beton_İcmal"/>
      <sheetName val="MAMUL_STOK_AMBARI"/>
      <sheetName val="KARTON_STRAFOR_AMBARI"/>
      <sheetName val="ELT_ODALARI"/>
      <sheetName val="GKK_OFİSLERİ"/>
      <sheetName val="TEST_VE_İLK_ÖRNEK_ODALARI"/>
      <sheetName val="ARGE_LABORATUVARI"/>
      <sheetName val="KALİTE_KUMANDA_ODALARI"/>
      <sheetName val="TEKNİK_ALANLAR_VE_KORİDOR"/>
      <sheetName val="MAMUL_AMBAR"/>
      <sheetName val="HAM_MADDE_SİLOSU"/>
      <sheetName val="POMPA_ODASI_BASINÇ_DÜŞÜRÜCÜ_"/>
      <sheetName val="M-Book_for_Conc"/>
      <sheetName val="M-Book_for_FW"/>
      <sheetName val="TEKLİF_KATSAYILARI"/>
      <sheetName val="VERİ_KOLARI"/>
      <sheetName val="IPC 001"/>
      <sheetName val="SZÁMLÁZÁS ÖSSZESÍTŐ"/>
      <sheetName val="Számlázás KTk.Csap"/>
      <sheetName val="cmbprdb"/>
      <sheetName val="A01_TOPRAK਀㙹԰"/>
      <sheetName val="evaluation"/>
      <sheetName val="UNIT RATES"/>
      <sheetName val="YÖNETİCİ ÖZETİ"/>
      <sheetName val="GBA"/>
      <sheetName val="out"/>
      <sheetName val="10.2 PEYZAJ VE ÇEVRE İŞLERİ"/>
      <sheetName val="10.1 BLOK İŞLERİ"/>
      <sheetName val="DETAILS"/>
      <sheetName val="FACT"/>
      <sheetName val="9_Taşeron2"/>
      <sheetName val="Бюджет_прочее2"/>
      <sheetName val="TEKLİF_İCMALİ2"/>
      <sheetName val="İNCE_İŞLER2"/>
      <sheetName val="1_12"/>
      <sheetName val="1_22"/>
      <sheetName val="1_32"/>
      <sheetName val="1_42"/>
      <sheetName val="2_14"/>
      <sheetName val="2_22"/>
      <sheetName val="2_32"/>
      <sheetName val="2_42"/>
      <sheetName val="2_52"/>
      <sheetName val="2_62"/>
      <sheetName val="2_72"/>
      <sheetName val="2_82"/>
      <sheetName val="2_92"/>
      <sheetName val="2_102"/>
      <sheetName val="2_112"/>
      <sheetName val="2_122"/>
      <sheetName val="3_12"/>
      <sheetName val="3_22"/>
      <sheetName val="3_32"/>
      <sheetName val="3_42"/>
      <sheetName val="3_52"/>
      <sheetName val="3_62"/>
      <sheetName val="3_72"/>
      <sheetName val="3_82"/>
      <sheetName val="3_92"/>
      <sheetName val="4_12"/>
      <sheetName val="4_22"/>
      <sheetName val="4_32"/>
      <sheetName val="4_42"/>
      <sheetName val="4_52"/>
      <sheetName val="4_62"/>
      <sheetName val="4_72"/>
      <sheetName val="4_82"/>
      <sheetName val="4_92"/>
      <sheetName val="4_102"/>
      <sheetName val="5_12"/>
      <sheetName val="5_22"/>
      <sheetName val="5_32"/>
      <sheetName val="5_42"/>
      <sheetName val="6_13"/>
      <sheetName val="6_22"/>
      <sheetName val="6_32"/>
      <sheetName val="6_42"/>
      <sheetName val="6_52"/>
      <sheetName val="6_62"/>
      <sheetName val="6_72"/>
      <sheetName val="6_82"/>
      <sheetName val="6_92"/>
      <sheetName val="6_102"/>
      <sheetName val="6_112"/>
      <sheetName val="7_12"/>
      <sheetName val="7_22"/>
      <sheetName val="7_32"/>
      <sheetName val="7_42"/>
      <sheetName val="7_52"/>
      <sheetName val="Mal_Talep-F012"/>
      <sheetName val="Firma_Davet-F032"/>
      <sheetName val="Firma_Onay-F042"/>
      <sheetName val="Teklif_Deg__Tablo-F052"/>
      <sheetName val="Teklif_Deg__Tutanak-F112"/>
      <sheetName val="Kaybeden_Sonuc-F072"/>
      <sheetName val="Kazanan_Sonuc-F102"/>
      <sheetName val="Satinalma_Bildirim-F082"/>
      <sheetName val="Mal_Alim_Degerlendirme-F092"/>
      <sheetName val="UE_Degerlendirme-F022"/>
      <sheetName val="Şirket_Tanıtım_Dosya_Talep-F132"/>
      <sheetName val="Satinalma_Tutanak_F062"/>
      <sheetName val="Birim_Fiyat_Tablosu2"/>
      <sheetName val="B_F_11_2"/>
      <sheetName val="B_F_0012"/>
      <sheetName val="B_F_0022"/>
      <sheetName val="B_F_0032"/>
      <sheetName val="B_F_0042"/>
      <sheetName val="B_F_0052"/>
      <sheetName val="B_F_0072"/>
      <sheetName val="B_F_0082"/>
      <sheetName val="B_F_0092"/>
      <sheetName val="B_F_0102"/>
      <sheetName val="B_F_0112"/>
      <sheetName val="B_F_0122"/>
      <sheetName val="B_F_0132"/>
      <sheetName val="B_F_0142"/>
      <sheetName val="B_F_0152"/>
      <sheetName val="B_F_0162"/>
      <sheetName val="B_F_0172"/>
      <sheetName val="B_F_0202"/>
      <sheetName val="B_F_0212"/>
      <sheetName val="B_F_0222"/>
      <sheetName val="ff_HESAP2"/>
      <sheetName val="UYGUN_BEDEL_FATURA2"/>
      <sheetName val="YENİ_FİYAT_GÜNCEL_FATURA2"/>
      <sheetName val="YFA_(2)2"/>
      <sheetName val="YFA_(3)2"/>
      <sheetName val="YFA_(4)2"/>
      <sheetName val="YFA_(5)2"/>
      <sheetName val="YFA_(6)2"/>
      <sheetName val="İNŞ_YFİ_FATURA2"/>
      <sheetName val="Л_Сад_исходный2"/>
      <sheetName val="Справочник_статей2"/>
      <sheetName val="9_Taşeron3"/>
      <sheetName val="Бюджет_прочее3"/>
      <sheetName val="TEKLİF_İCMALİ3"/>
      <sheetName val="İNCE_İŞLER3"/>
      <sheetName val="1_13"/>
      <sheetName val="1_23"/>
      <sheetName val="1_33"/>
      <sheetName val="1_43"/>
      <sheetName val="2_15"/>
      <sheetName val="2_23"/>
      <sheetName val="2_33"/>
      <sheetName val="2_43"/>
      <sheetName val="2_53"/>
      <sheetName val="2_63"/>
      <sheetName val="2_73"/>
      <sheetName val="2_83"/>
      <sheetName val="2_93"/>
      <sheetName val="2_103"/>
      <sheetName val="2_113"/>
      <sheetName val="2_123"/>
      <sheetName val="3_13"/>
      <sheetName val="3_23"/>
      <sheetName val="3_33"/>
      <sheetName val="3_43"/>
      <sheetName val="3_53"/>
      <sheetName val="3_63"/>
      <sheetName val="3_73"/>
      <sheetName val="3_83"/>
      <sheetName val="3_93"/>
      <sheetName val="4_13"/>
      <sheetName val="4_23"/>
      <sheetName val="4_33"/>
      <sheetName val="4_43"/>
      <sheetName val="4_53"/>
      <sheetName val="4_63"/>
      <sheetName val="4_73"/>
      <sheetName val="4_83"/>
      <sheetName val="4_93"/>
      <sheetName val="4_103"/>
      <sheetName val="5_13"/>
      <sheetName val="5_23"/>
      <sheetName val="5_33"/>
      <sheetName val="5_43"/>
      <sheetName val="6_14"/>
      <sheetName val="6_23"/>
      <sheetName val="6_33"/>
      <sheetName val="6_43"/>
      <sheetName val="6_53"/>
      <sheetName val="6_63"/>
      <sheetName val="6_73"/>
      <sheetName val="6_83"/>
      <sheetName val="6_93"/>
      <sheetName val="6_103"/>
      <sheetName val="6_113"/>
      <sheetName val="7_13"/>
      <sheetName val="7_23"/>
      <sheetName val="7_33"/>
      <sheetName val="7_43"/>
      <sheetName val="7_53"/>
      <sheetName val="Mal_Talep-F013"/>
      <sheetName val="Firma_Davet-F033"/>
      <sheetName val="Firma_Onay-F043"/>
      <sheetName val="Teklif_Deg__Tablo-F053"/>
      <sheetName val="Teklif_Deg__Tutanak-F113"/>
      <sheetName val="Kaybeden_Sonuc-F073"/>
      <sheetName val="Kazanan_Sonuc-F103"/>
      <sheetName val="Satinalma_Bildirim-F083"/>
      <sheetName val="Mal_Alim_Degerlendirme-F093"/>
      <sheetName val="UE_Degerlendirme-F023"/>
      <sheetName val="Şirket_Tanıtım_Dosya_Talep-F133"/>
      <sheetName val="Satinalma_Tutanak_F063"/>
      <sheetName val="Birim_Fiyat_Tablosu3"/>
      <sheetName val="B_F_11_3"/>
      <sheetName val="B_F_0013"/>
      <sheetName val="B_F_0023"/>
      <sheetName val="B_F_0033"/>
      <sheetName val="B_F_0043"/>
      <sheetName val="B_F_0053"/>
      <sheetName val="B_F_0073"/>
      <sheetName val="B_F_0083"/>
      <sheetName val="B_F_0093"/>
      <sheetName val="B_F_0103"/>
      <sheetName val="B_F_0113"/>
      <sheetName val="B_F_0123"/>
      <sheetName val="B_F_0133"/>
      <sheetName val="B_F_0143"/>
      <sheetName val="B_F_0153"/>
      <sheetName val="B_F_0163"/>
      <sheetName val="B_F_0173"/>
      <sheetName val="B_F_0203"/>
      <sheetName val="B_F_0213"/>
      <sheetName val="B_F_0223"/>
      <sheetName val="ff_HESAP3"/>
      <sheetName val="UYGUN_BEDEL_FATURA3"/>
      <sheetName val="YENİ_FİYAT_GÜNCEL_FATURA3"/>
      <sheetName val="YFA_(2)3"/>
      <sheetName val="YFA_(3)3"/>
      <sheetName val="YFA_(4)3"/>
      <sheetName val="YFA_(5)3"/>
      <sheetName val="YFA_(6)3"/>
      <sheetName val="İNŞ_YFİ_FATURA3"/>
      <sheetName val="Л_Сад_исходный3"/>
      <sheetName val="Справочник_статей3"/>
      <sheetName val="9_Taşeron4"/>
      <sheetName val="Бюджет_прочее4"/>
      <sheetName val="TEKLİF_İCMALİ4"/>
      <sheetName val="İNCE_İŞLER4"/>
      <sheetName val="1_14"/>
      <sheetName val="1_24"/>
      <sheetName val="1_34"/>
      <sheetName val="1_44"/>
      <sheetName val="2_16"/>
      <sheetName val="2_24"/>
      <sheetName val="2_34"/>
      <sheetName val="2_44"/>
      <sheetName val="2_54"/>
      <sheetName val="2_64"/>
      <sheetName val="2_74"/>
      <sheetName val="2_84"/>
      <sheetName val="2_94"/>
      <sheetName val="2_104"/>
      <sheetName val="2_114"/>
      <sheetName val="2_124"/>
      <sheetName val="3_14"/>
      <sheetName val="3_24"/>
      <sheetName val="3_34"/>
      <sheetName val="3_44"/>
      <sheetName val="3_54"/>
      <sheetName val="3_64"/>
      <sheetName val="3_74"/>
      <sheetName val="3_84"/>
      <sheetName val="3_94"/>
      <sheetName val="4_14"/>
      <sheetName val="4_24"/>
      <sheetName val="4_34"/>
      <sheetName val="4_44"/>
      <sheetName val="4_54"/>
      <sheetName val="4_64"/>
      <sheetName val="4_74"/>
      <sheetName val="4_84"/>
      <sheetName val="4_94"/>
      <sheetName val="4_104"/>
      <sheetName val="5_14"/>
      <sheetName val="5_24"/>
      <sheetName val="5_34"/>
      <sheetName val="5_44"/>
      <sheetName val="6_15"/>
      <sheetName val="6_24"/>
      <sheetName val="6_34"/>
      <sheetName val="6_44"/>
      <sheetName val="6_54"/>
      <sheetName val="6_64"/>
      <sheetName val="6_74"/>
      <sheetName val="6_84"/>
      <sheetName val="6_94"/>
      <sheetName val="6_104"/>
      <sheetName val="6_114"/>
      <sheetName val="7_14"/>
      <sheetName val="7_24"/>
      <sheetName val="7_34"/>
      <sheetName val="7_44"/>
      <sheetName val="7_54"/>
      <sheetName val="Mal_Talep-F014"/>
      <sheetName val="Firma_Davet-F034"/>
      <sheetName val="Firma_Onay-F044"/>
      <sheetName val="Teklif_Deg__Tablo-F054"/>
      <sheetName val="Teklif_Deg__Tutanak-F114"/>
      <sheetName val="Kaybeden_Sonuc-F074"/>
      <sheetName val="Kazanan_Sonuc-F104"/>
      <sheetName val="Satinalma_Bildirim-F084"/>
      <sheetName val="Mal_Alim_Degerlendirme-F094"/>
      <sheetName val="UE_Degerlendirme-F024"/>
      <sheetName val="Şirket_Tanıtım_Dosya_Talep-F134"/>
      <sheetName val="Satinalma_Tutanak_F064"/>
      <sheetName val="Birim_Fiyat_Tablosu4"/>
      <sheetName val="B_F_11_4"/>
      <sheetName val="B_F_0014"/>
      <sheetName val="B_F_0024"/>
      <sheetName val="B_F_0034"/>
      <sheetName val="B_F_0044"/>
      <sheetName val="B_F_0054"/>
      <sheetName val="B_F_0074"/>
      <sheetName val="B_F_0084"/>
      <sheetName val="B_F_0094"/>
      <sheetName val="B_F_0104"/>
      <sheetName val="B_F_0114"/>
      <sheetName val="B_F_0124"/>
      <sheetName val="B_F_0134"/>
      <sheetName val="B_F_0144"/>
      <sheetName val="B_F_0154"/>
      <sheetName val="B_F_0164"/>
      <sheetName val="B_F_0174"/>
      <sheetName val="B_F_0204"/>
      <sheetName val="B_F_0214"/>
      <sheetName val="B_F_0224"/>
      <sheetName val="ff_HESAP4"/>
      <sheetName val="UYGUN_BEDEL_FATURA4"/>
      <sheetName val="YENİ_FİYAT_GÜNCEL_FATURA4"/>
      <sheetName val="YFA_(2)4"/>
      <sheetName val="YFA_(3)4"/>
      <sheetName val="YFA_(4)4"/>
      <sheetName val="YFA_(5)4"/>
      <sheetName val="YFA_(6)4"/>
      <sheetName val="İNŞ_YFİ_FATURA4"/>
      <sheetName val="Л_Сад_исходный4"/>
      <sheetName val="Справочник_статей4"/>
      <sheetName val="9_Taşeron5"/>
      <sheetName val="MAHFİL_KAT7"/>
      <sheetName val="22_A_BLOK_YEVMİYE_TUTANAĞI6"/>
      <sheetName val="Бюджет_прочее5"/>
      <sheetName val="TEKLİF_İCMALİ5"/>
      <sheetName val="İNCE_İŞLER5"/>
      <sheetName val="1_15"/>
      <sheetName val="1_25"/>
      <sheetName val="1_35"/>
      <sheetName val="1_45"/>
      <sheetName val="2_17"/>
      <sheetName val="2_25"/>
      <sheetName val="2_35"/>
      <sheetName val="2_45"/>
      <sheetName val="2_55"/>
      <sheetName val="2_65"/>
      <sheetName val="2_75"/>
      <sheetName val="2_85"/>
      <sheetName val="2_95"/>
      <sheetName val="2_105"/>
      <sheetName val="2_115"/>
      <sheetName val="2_125"/>
      <sheetName val="3_15"/>
      <sheetName val="3_25"/>
      <sheetName val="3_35"/>
      <sheetName val="3_45"/>
      <sheetName val="3_55"/>
      <sheetName val="3_65"/>
      <sheetName val="3_75"/>
      <sheetName val="3_85"/>
      <sheetName val="3_95"/>
      <sheetName val="4_15"/>
      <sheetName val="4_25"/>
      <sheetName val="4_35"/>
      <sheetName val="4_45"/>
      <sheetName val="4_55"/>
      <sheetName val="4_65"/>
      <sheetName val="4_75"/>
      <sheetName val="4_85"/>
      <sheetName val="4_95"/>
      <sheetName val="4_105"/>
      <sheetName val="5_15"/>
      <sheetName val="5_25"/>
      <sheetName val="5_35"/>
      <sheetName val="5_45"/>
      <sheetName val="6_16"/>
      <sheetName val="6_25"/>
      <sheetName val="6_35"/>
      <sheetName val="6_45"/>
      <sheetName val="6_55"/>
      <sheetName val="6_65"/>
      <sheetName val="6_75"/>
      <sheetName val="6_85"/>
      <sheetName val="6_95"/>
      <sheetName val="6_105"/>
      <sheetName val="6_115"/>
      <sheetName val="7_15"/>
      <sheetName val="7_25"/>
      <sheetName val="7_35"/>
      <sheetName val="7_45"/>
      <sheetName val="7_55"/>
      <sheetName val="Mal_Talep-F015"/>
      <sheetName val="Firma_Davet-F035"/>
      <sheetName val="Firma_Onay-F045"/>
      <sheetName val="Teklif_Deg__Tablo-F055"/>
      <sheetName val="Teklif_Deg__Tutanak-F115"/>
      <sheetName val="Kaybeden_Sonuc-F075"/>
      <sheetName val="Kazanan_Sonuc-F105"/>
      <sheetName val="Satinalma_Bildirim-F085"/>
      <sheetName val="Mal_Alim_Degerlendirme-F095"/>
      <sheetName val="UE_Degerlendirme-F025"/>
      <sheetName val="Şirket_Tanıtım_Dosya_Talep-F135"/>
      <sheetName val="Satinalma_Tutanak_F065"/>
      <sheetName val="Birim_Fiyat_Tablosu5"/>
      <sheetName val="B_F_11_5"/>
      <sheetName val="B_F_0015"/>
      <sheetName val="B_F_0025"/>
      <sheetName val="B_F_0035"/>
      <sheetName val="B_F_0045"/>
      <sheetName val="B_F_0055"/>
      <sheetName val="B_F_0075"/>
      <sheetName val="B_F_0085"/>
      <sheetName val="B_F_0095"/>
      <sheetName val="B_F_0105"/>
      <sheetName val="B_F_0115"/>
      <sheetName val="B_F_0125"/>
      <sheetName val="B_F_0135"/>
      <sheetName val="B_F_0145"/>
      <sheetName val="B_F_0155"/>
      <sheetName val="B_F_0165"/>
      <sheetName val="B_F_0175"/>
      <sheetName val="B_F_0205"/>
      <sheetName val="B_F_0215"/>
      <sheetName val="B_F_0225"/>
      <sheetName val="ff_HESAP5"/>
      <sheetName val="UYGUN_BEDEL_FATURA5"/>
      <sheetName val="YENİ_FİYAT_GÜNCEL_FATURA5"/>
      <sheetName val="YFA_(2)5"/>
      <sheetName val="YFA_(3)5"/>
      <sheetName val="YFA_(4)5"/>
      <sheetName val="YFA_(5)5"/>
      <sheetName val="YFA_(6)5"/>
      <sheetName val="İNŞ_YFİ_FATURA5"/>
      <sheetName val="Л_Сад_исходный5"/>
      <sheetName val="Справочник_статей5"/>
      <sheetName val="Отчет в ВЭБ"/>
      <sheetName val="АГУПА"/>
      <sheetName val="Bid Close Out Report"/>
      <sheetName val="Labour Cost Analysis"/>
      <sheetName val="Indirect Cost_TL"/>
      <sheetName val="HAKEDİŞ "/>
      <sheetName val="FAB별"/>
      <sheetName val="CARİLER"/>
      <sheetName val="Maliyet merkezleri"/>
      <sheetName val="Personnel"/>
      <sheetName val="KEŞFİ"/>
      <sheetName val="Quantity"/>
      <sheetName val="DIRECT"/>
      <sheetName val="grsummary"/>
      <sheetName val="GeneralFeedDevices_Labels"/>
      <sheetName val="CalmingSection_Labels"/>
      <sheetName val="Welcome"/>
      <sheetName val="QPL"/>
      <sheetName val="PCC"/>
      <sheetName val="Анализ себест-ти ЖК Героев_"/>
      <sheetName val="1.6. Свод_ИП_ЗС"/>
      <sheetName val="список"/>
      <sheetName val="PROFORMALAR"/>
      <sheetName val="РИП"/>
      <sheetName val="support (не удалять)"/>
      <sheetName val="PAYMENT"/>
      <sheetName val="Firma Bazlı Dağılım S2"/>
      <sheetName val="9-Y_İ_L__İcmal1"/>
      <sheetName val="irsaliye_tesbit4-56"/>
      <sheetName val="2_2_ТЭП"/>
      <sheetName val="2_3_ССР"/>
      <sheetName val="2_4_Реестр_договоров"/>
      <sheetName val="2_5_Реестр_платежей"/>
      <sheetName val="2_6_Реестр_выполненных_работ"/>
      <sheetName val="2_7_Опыт_участников"/>
      <sheetName val="OW_(не_трогать)"/>
      <sheetName val="Выжимка_по_затратам_2"/>
      <sheetName val="KPC_-_Site_Management"/>
      <sheetName val="GENEL_GİDER_VE_DÖVİZ"/>
      <sheetName val="Keşif Özeti-Z01"/>
      <sheetName val="ManHour"/>
      <sheetName val="INSA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row r="4">
          <cell r="C4">
            <v>36130</v>
          </cell>
        </row>
        <row r="6">
          <cell r="C6" t="str">
            <v>1</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ow r="4">
          <cell r="C4">
            <v>36130</v>
          </cell>
        </row>
      </sheetData>
      <sheetData sheetId="49">
        <row r="4">
          <cell r="C4">
            <v>36130</v>
          </cell>
        </row>
      </sheetData>
      <sheetData sheetId="50">
        <row r="4">
          <cell r="C4">
            <v>36130</v>
          </cell>
        </row>
      </sheetData>
      <sheetData sheetId="51">
        <row r="4">
          <cell r="C4">
            <v>36130</v>
          </cell>
        </row>
      </sheetData>
      <sheetData sheetId="52">
        <row r="4">
          <cell r="C4">
            <v>36130</v>
          </cell>
        </row>
      </sheetData>
      <sheetData sheetId="53">
        <row r="4">
          <cell r="C4">
            <v>36130</v>
          </cell>
        </row>
      </sheetData>
      <sheetData sheetId="54">
        <row r="4">
          <cell r="C4">
            <v>36130</v>
          </cell>
        </row>
      </sheetData>
      <sheetData sheetId="55">
        <row r="4">
          <cell r="C4">
            <v>36130</v>
          </cell>
        </row>
      </sheetData>
      <sheetData sheetId="56">
        <row r="4">
          <cell r="C4">
            <v>36130</v>
          </cell>
        </row>
      </sheetData>
      <sheetData sheetId="57">
        <row r="4">
          <cell r="C4">
            <v>36130</v>
          </cell>
        </row>
      </sheetData>
      <sheetData sheetId="58">
        <row r="4">
          <cell r="C4">
            <v>36130</v>
          </cell>
        </row>
      </sheetData>
      <sheetData sheetId="59">
        <row r="4">
          <cell r="C4">
            <v>36130</v>
          </cell>
        </row>
      </sheetData>
      <sheetData sheetId="60">
        <row r="4">
          <cell r="C4">
            <v>36130</v>
          </cell>
        </row>
      </sheetData>
      <sheetData sheetId="61">
        <row r="4">
          <cell r="C4">
            <v>36130</v>
          </cell>
        </row>
      </sheetData>
      <sheetData sheetId="62">
        <row r="4">
          <cell r="C4">
            <v>36130</v>
          </cell>
        </row>
      </sheetData>
      <sheetData sheetId="63">
        <row r="4">
          <cell r="C4">
            <v>36130</v>
          </cell>
        </row>
      </sheetData>
      <sheetData sheetId="64">
        <row r="4">
          <cell r="C4">
            <v>36130</v>
          </cell>
        </row>
      </sheetData>
      <sheetData sheetId="65">
        <row r="4">
          <cell r="C4">
            <v>36130</v>
          </cell>
        </row>
      </sheetData>
      <sheetData sheetId="66">
        <row r="4">
          <cell r="C4">
            <v>36130</v>
          </cell>
        </row>
      </sheetData>
      <sheetData sheetId="67">
        <row r="4">
          <cell r="C4">
            <v>36130</v>
          </cell>
        </row>
      </sheetData>
      <sheetData sheetId="68">
        <row r="4">
          <cell r="C4">
            <v>36130</v>
          </cell>
        </row>
      </sheetData>
      <sheetData sheetId="69">
        <row r="4">
          <cell r="C4">
            <v>36130</v>
          </cell>
        </row>
      </sheetData>
      <sheetData sheetId="70">
        <row r="4">
          <cell r="C4">
            <v>36130</v>
          </cell>
        </row>
      </sheetData>
      <sheetData sheetId="71">
        <row r="4">
          <cell r="C4">
            <v>36130</v>
          </cell>
        </row>
      </sheetData>
      <sheetData sheetId="72">
        <row r="4">
          <cell r="C4">
            <v>36130</v>
          </cell>
        </row>
      </sheetData>
      <sheetData sheetId="73">
        <row r="4">
          <cell r="C4">
            <v>36130</v>
          </cell>
        </row>
      </sheetData>
      <sheetData sheetId="74">
        <row r="4">
          <cell r="C4">
            <v>36130</v>
          </cell>
        </row>
      </sheetData>
      <sheetData sheetId="75">
        <row r="4">
          <cell r="C4">
            <v>36130</v>
          </cell>
        </row>
      </sheetData>
      <sheetData sheetId="76">
        <row r="4">
          <cell r="C4">
            <v>36130</v>
          </cell>
        </row>
      </sheetData>
      <sheetData sheetId="77">
        <row r="4">
          <cell r="C4">
            <v>36130</v>
          </cell>
        </row>
      </sheetData>
      <sheetData sheetId="78">
        <row r="4">
          <cell r="C4">
            <v>36130</v>
          </cell>
        </row>
      </sheetData>
      <sheetData sheetId="79">
        <row r="4">
          <cell r="C4">
            <v>36130</v>
          </cell>
        </row>
      </sheetData>
      <sheetData sheetId="80">
        <row r="4">
          <cell r="C4">
            <v>36130</v>
          </cell>
        </row>
      </sheetData>
      <sheetData sheetId="81">
        <row r="4">
          <cell r="C4">
            <v>36130</v>
          </cell>
        </row>
      </sheetData>
      <sheetData sheetId="82">
        <row r="4">
          <cell r="C4">
            <v>36130</v>
          </cell>
        </row>
      </sheetData>
      <sheetData sheetId="83">
        <row r="4">
          <cell r="C4">
            <v>36130</v>
          </cell>
        </row>
      </sheetData>
      <sheetData sheetId="84">
        <row r="4">
          <cell r="C4">
            <v>36130</v>
          </cell>
        </row>
      </sheetData>
      <sheetData sheetId="85">
        <row r="4">
          <cell r="C4">
            <v>36130</v>
          </cell>
        </row>
      </sheetData>
      <sheetData sheetId="86">
        <row r="4">
          <cell r="C4">
            <v>36130</v>
          </cell>
        </row>
      </sheetData>
      <sheetData sheetId="87">
        <row r="4">
          <cell r="C4">
            <v>36130</v>
          </cell>
        </row>
      </sheetData>
      <sheetData sheetId="88">
        <row r="4">
          <cell r="C4">
            <v>36130</v>
          </cell>
        </row>
      </sheetData>
      <sheetData sheetId="89">
        <row r="4">
          <cell r="C4">
            <v>36130</v>
          </cell>
        </row>
      </sheetData>
      <sheetData sheetId="90">
        <row r="4">
          <cell r="C4">
            <v>36130</v>
          </cell>
        </row>
      </sheetData>
      <sheetData sheetId="91">
        <row r="4">
          <cell r="C4">
            <v>36130</v>
          </cell>
        </row>
      </sheetData>
      <sheetData sheetId="92">
        <row r="4">
          <cell r="C4">
            <v>36130</v>
          </cell>
        </row>
      </sheetData>
      <sheetData sheetId="93">
        <row r="4">
          <cell r="C4">
            <v>36130</v>
          </cell>
        </row>
      </sheetData>
      <sheetData sheetId="94">
        <row r="4">
          <cell r="C4">
            <v>36130</v>
          </cell>
        </row>
      </sheetData>
      <sheetData sheetId="95">
        <row r="4">
          <cell r="C4">
            <v>36130</v>
          </cell>
        </row>
      </sheetData>
      <sheetData sheetId="96">
        <row r="4">
          <cell r="C4">
            <v>36130</v>
          </cell>
        </row>
      </sheetData>
      <sheetData sheetId="97">
        <row r="4">
          <cell r="C4">
            <v>36130</v>
          </cell>
        </row>
      </sheetData>
      <sheetData sheetId="98">
        <row r="4">
          <cell r="C4">
            <v>36130</v>
          </cell>
        </row>
      </sheetData>
      <sheetData sheetId="99">
        <row r="4">
          <cell r="C4">
            <v>36130</v>
          </cell>
        </row>
      </sheetData>
      <sheetData sheetId="100">
        <row r="4">
          <cell r="C4">
            <v>36130</v>
          </cell>
        </row>
      </sheetData>
      <sheetData sheetId="101">
        <row r="4">
          <cell r="C4">
            <v>36130</v>
          </cell>
        </row>
      </sheetData>
      <sheetData sheetId="102">
        <row r="4">
          <cell r="C4">
            <v>36130</v>
          </cell>
        </row>
      </sheetData>
      <sheetData sheetId="103">
        <row r="4">
          <cell r="C4">
            <v>36130</v>
          </cell>
        </row>
      </sheetData>
      <sheetData sheetId="104">
        <row r="4">
          <cell r="C4">
            <v>36130</v>
          </cell>
        </row>
      </sheetData>
      <sheetData sheetId="105">
        <row r="4">
          <cell r="C4">
            <v>36130</v>
          </cell>
        </row>
      </sheetData>
      <sheetData sheetId="106">
        <row r="4">
          <cell r="C4">
            <v>36130</v>
          </cell>
        </row>
      </sheetData>
      <sheetData sheetId="107">
        <row r="4">
          <cell r="C4">
            <v>36130</v>
          </cell>
        </row>
      </sheetData>
      <sheetData sheetId="108">
        <row r="4">
          <cell r="C4">
            <v>36130</v>
          </cell>
        </row>
      </sheetData>
      <sheetData sheetId="109">
        <row r="4">
          <cell r="C4">
            <v>36130</v>
          </cell>
        </row>
      </sheetData>
      <sheetData sheetId="110">
        <row r="4">
          <cell r="C4">
            <v>36130</v>
          </cell>
        </row>
      </sheetData>
      <sheetData sheetId="111">
        <row r="4">
          <cell r="C4">
            <v>36130</v>
          </cell>
        </row>
      </sheetData>
      <sheetData sheetId="112">
        <row r="4">
          <cell r="C4">
            <v>36130</v>
          </cell>
        </row>
      </sheetData>
      <sheetData sheetId="113">
        <row r="4">
          <cell r="C4">
            <v>36130</v>
          </cell>
        </row>
      </sheetData>
      <sheetData sheetId="114">
        <row r="4">
          <cell r="C4">
            <v>36130</v>
          </cell>
        </row>
      </sheetData>
      <sheetData sheetId="115">
        <row r="4">
          <cell r="C4">
            <v>36130</v>
          </cell>
        </row>
      </sheetData>
      <sheetData sheetId="116">
        <row r="4">
          <cell r="C4">
            <v>36130</v>
          </cell>
        </row>
      </sheetData>
      <sheetData sheetId="117">
        <row r="4">
          <cell r="C4">
            <v>36130</v>
          </cell>
        </row>
      </sheetData>
      <sheetData sheetId="118">
        <row r="4">
          <cell r="C4">
            <v>36130</v>
          </cell>
        </row>
      </sheetData>
      <sheetData sheetId="119">
        <row r="4">
          <cell r="C4">
            <v>36130</v>
          </cell>
        </row>
      </sheetData>
      <sheetData sheetId="120">
        <row r="4">
          <cell r="C4">
            <v>36130</v>
          </cell>
        </row>
      </sheetData>
      <sheetData sheetId="121">
        <row r="4">
          <cell r="C4">
            <v>36130</v>
          </cell>
        </row>
      </sheetData>
      <sheetData sheetId="122">
        <row r="4">
          <cell r="C4">
            <v>36130</v>
          </cell>
        </row>
      </sheetData>
      <sheetData sheetId="123">
        <row r="4">
          <cell r="C4">
            <v>36130</v>
          </cell>
        </row>
      </sheetData>
      <sheetData sheetId="124">
        <row r="4">
          <cell r="C4">
            <v>36130</v>
          </cell>
        </row>
      </sheetData>
      <sheetData sheetId="125">
        <row r="4">
          <cell r="C4">
            <v>36130</v>
          </cell>
        </row>
      </sheetData>
      <sheetData sheetId="126">
        <row r="4">
          <cell r="C4">
            <v>36130</v>
          </cell>
        </row>
      </sheetData>
      <sheetData sheetId="127">
        <row r="4">
          <cell r="C4">
            <v>36130</v>
          </cell>
        </row>
      </sheetData>
      <sheetData sheetId="128">
        <row r="4">
          <cell r="C4">
            <v>36130</v>
          </cell>
        </row>
      </sheetData>
      <sheetData sheetId="129">
        <row r="4">
          <cell r="C4">
            <v>36130</v>
          </cell>
        </row>
      </sheetData>
      <sheetData sheetId="130">
        <row r="4">
          <cell r="C4">
            <v>36130</v>
          </cell>
        </row>
      </sheetData>
      <sheetData sheetId="131">
        <row r="4">
          <cell r="C4">
            <v>36130</v>
          </cell>
        </row>
      </sheetData>
      <sheetData sheetId="132">
        <row r="4">
          <cell r="C4">
            <v>36130</v>
          </cell>
        </row>
      </sheetData>
      <sheetData sheetId="133">
        <row r="4">
          <cell r="C4">
            <v>36130</v>
          </cell>
        </row>
      </sheetData>
      <sheetData sheetId="134">
        <row r="4">
          <cell r="C4">
            <v>36130</v>
          </cell>
        </row>
      </sheetData>
      <sheetData sheetId="135">
        <row r="4">
          <cell r="C4">
            <v>36130</v>
          </cell>
        </row>
      </sheetData>
      <sheetData sheetId="136">
        <row r="4">
          <cell r="C4">
            <v>36130</v>
          </cell>
        </row>
      </sheetData>
      <sheetData sheetId="137">
        <row r="4">
          <cell r="C4">
            <v>36130</v>
          </cell>
        </row>
      </sheetData>
      <sheetData sheetId="138">
        <row r="4">
          <cell r="C4">
            <v>36130</v>
          </cell>
        </row>
      </sheetData>
      <sheetData sheetId="139">
        <row r="4">
          <cell r="C4">
            <v>36130</v>
          </cell>
        </row>
      </sheetData>
      <sheetData sheetId="140">
        <row r="4">
          <cell r="C4">
            <v>36130</v>
          </cell>
        </row>
      </sheetData>
      <sheetData sheetId="141">
        <row r="4">
          <cell r="C4">
            <v>36130</v>
          </cell>
        </row>
      </sheetData>
      <sheetData sheetId="142">
        <row r="4">
          <cell r="C4">
            <v>36130</v>
          </cell>
        </row>
      </sheetData>
      <sheetData sheetId="143">
        <row r="4">
          <cell r="C4">
            <v>36130</v>
          </cell>
        </row>
      </sheetData>
      <sheetData sheetId="144">
        <row r="4">
          <cell r="C4">
            <v>36130</v>
          </cell>
        </row>
      </sheetData>
      <sheetData sheetId="145" refreshError="1"/>
      <sheetData sheetId="146">
        <row r="4">
          <cell r="C4">
            <v>36130</v>
          </cell>
        </row>
      </sheetData>
      <sheetData sheetId="147">
        <row r="4">
          <cell r="C4">
            <v>36130</v>
          </cell>
        </row>
      </sheetData>
      <sheetData sheetId="148">
        <row r="4">
          <cell r="C4">
            <v>36130</v>
          </cell>
        </row>
      </sheetData>
      <sheetData sheetId="149">
        <row r="4">
          <cell r="C4">
            <v>36130</v>
          </cell>
        </row>
      </sheetData>
      <sheetData sheetId="150">
        <row r="4">
          <cell r="C4">
            <v>36130</v>
          </cell>
        </row>
      </sheetData>
      <sheetData sheetId="151">
        <row r="4">
          <cell r="C4">
            <v>36130</v>
          </cell>
        </row>
      </sheetData>
      <sheetData sheetId="152">
        <row r="4">
          <cell r="C4">
            <v>36130</v>
          </cell>
        </row>
      </sheetData>
      <sheetData sheetId="153">
        <row r="4">
          <cell r="C4">
            <v>36130</v>
          </cell>
        </row>
      </sheetData>
      <sheetData sheetId="154">
        <row r="4">
          <cell r="C4">
            <v>36130</v>
          </cell>
        </row>
      </sheetData>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ow r="4">
          <cell r="C4">
            <v>36130</v>
          </cell>
        </row>
      </sheetData>
      <sheetData sheetId="166" refreshError="1"/>
      <sheetData sheetId="167" refreshError="1"/>
      <sheetData sheetId="168" refreshError="1"/>
      <sheetData sheetId="169" refreshError="1"/>
      <sheetData sheetId="170" refreshError="1"/>
      <sheetData sheetId="171" refreshError="1"/>
      <sheetData sheetId="172">
        <row r="3">
          <cell r="F3">
            <v>0</v>
          </cell>
        </row>
      </sheetData>
      <sheetData sheetId="173">
        <row r="3">
          <cell r="F3">
            <v>0</v>
          </cell>
        </row>
      </sheetData>
      <sheetData sheetId="174">
        <row r="3">
          <cell r="F3">
            <v>0</v>
          </cell>
        </row>
      </sheetData>
      <sheetData sheetId="175">
        <row r="3">
          <cell r="F3">
            <v>0</v>
          </cell>
        </row>
      </sheetData>
      <sheetData sheetId="176">
        <row r="3">
          <cell r="F3">
            <v>0</v>
          </cell>
        </row>
      </sheetData>
      <sheetData sheetId="177">
        <row r="3">
          <cell r="F3">
            <v>0</v>
          </cell>
        </row>
      </sheetData>
      <sheetData sheetId="178">
        <row r="3">
          <cell r="F3">
            <v>0</v>
          </cell>
        </row>
      </sheetData>
      <sheetData sheetId="179">
        <row r="3">
          <cell r="F3">
            <v>0</v>
          </cell>
        </row>
      </sheetData>
      <sheetData sheetId="180">
        <row r="3">
          <cell r="F3">
            <v>0</v>
          </cell>
        </row>
      </sheetData>
      <sheetData sheetId="181">
        <row r="3">
          <cell r="F3">
            <v>0</v>
          </cell>
        </row>
      </sheetData>
      <sheetData sheetId="182">
        <row r="3">
          <cell r="F3">
            <v>0</v>
          </cell>
        </row>
      </sheetData>
      <sheetData sheetId="183">
        <row r="3">
          <cell r="F3">
            <v>0</v>
          </cell>
        </row>
      </sheetData>
      <sheetData sheetId="184">
        <row r="3">
          <cell r="F3">
            <v>0</v>
          </cell>
        </row>
      </sheetData>
      <sheetData sheetId="185">
        <row r="3">
          <cell r="F3">
            <v>0</v>
          </cell>
        </row>
      </sheetData>
      <sheetData sheetId="186">
        <row r="3">
          <cell r="F3">
            <v>0</v>
          </cell>
        </row>
      </sheetData>
      <sheetData sheetId="187">
        <row r="3">
          <cell r="F3">
            <v>0</v>
          </cell>
        </row>
      </sheetData>
      <sheetData sheetId="188">
        <row r="3">
          <cell r="F3">
            <v>0</v>
          </cell>
        </row>
      </sheetData>
      <sheetData sheetId="189">
        <row r="3">
          <cell r="F3">
            <v>0</v>
          </cell>
        </row>
      </sheetData>
      <sheetData sheetId="190">
        <row r="3">
          <cell r="F3">
            <v>0</v>
          </cell>
        </row>
      </sheetData>
      <sheetData sheetId="191">
        <row r="3">
          <cell r="F3">
            <v>0</v>
          </cell>
        </row>
      </sheetData>
      <sheetData sheetId="192">
        <row r="3">
          <cell r="F3">
            <v>0</v>
          </cell>
        </row>
      </sheetData>
      <sheetData sheetId="193">
        <row r="3">
          <cell r="F3">
            <v>0</v>
          </cell>
        </row>
      </sheetData>
      <sheetData sheetId="194">
        <row r="3">
          <cell r="F3">
            <v>0</v>
          </cell>
        </row>
      </sheetData>
      <sheetData sheetId="195">
        <row r="3">
          <cell r="F3">
            <v>0</v>
          </cell>
        </row>
      </sheetData>
      <sheetData sheetId="196">
        <row r="3">
          <cell r="F3">
            <v>0</v>
          </cell>
        </row>
      </sheetData>
      <sheetData sheetId="197">
        <row r="3">
          <cell r="F3">
            <v>0</v>
          </cell>
        </row>
      </sheetData>
      <sheetData sheetId="198">
        <row r="3">
          <cell r="F3">
            <v>0</v>
          </cell>
        </row>
      </sheetData>
      <sheetData sheetId="199">
        <row r="3">
          <cell r="F3">
            <v>0</v>
          </cell>
        </row>
      </sheetData>
      <sheetData sheetId="200">
        <row r="3">
          <cell r="F3">
            <v>0</v>
          </cell>
        </row>
      </sheetData>
      <sheetData sheetId="201">
        <row r="3">
          <cell r="F3">
            <v>0</v>
          </cell>
        </row>
      </sheetData>
      <sheetData sheetId="202">
        <row r="3">
          <cell r="F3">
            <v>0</v>
          </cell>
        </row>
      </sheetData>
      <sheetData sheetId="203">
        <row r="3">
          <cell r="F3">
            <v>0</v>
          </cell>
        </row>
      </sheetData>
      <sheetData sheetId="204">
        <row r="3">
          <cell r="F3">
            <v>0</v>
          </cell>
        </row>
      </sheetData>
      <sheetData sheetId="205">
        <row r="3">
          <cell r="F3">
            <v>0</v>
          </cell>
        </row>
      </sheetData>
      <sheetData sheetId="206">
        <row r="3">
          <cell r="F3">
            <v>0</v>
          </cell>
        </row>
      </sheetData>
      <sheetData sheetId="207">
        <row r="3">
          <cell r="F3">
            <v>0</v>
          </cell>
        </row>
      </sheetData>
      <sheetData sheetId="208">
        <row r="3">
          <cell r="F3">
            <v>0</v>
          </cell>
        </row>
      </sheetData>
      <sheetData sheetId="209">
        <row r="3">
          <cell r="F3">
            <v>0</v>
          </cell>
        </row>
      </sheetData>
      <sheetData sheetId="210">
        <row r="3">
          <cell r="F3">
            <v>0</v>
          </cell>
        </row>
      </sheetData>
      <sheetData sheetId="211">
        <row r="3">
          <cell r="F3">
            <v>0</v>
          </cell>
        </row>
      </sheetData>
      <sheetData sheetId="212">
        <row r="3">
          <cell r="F3">
            <v>0</v>
          </cell>
        </row>
      </sheetData>
      <sheetData sheetId="213">
        <row r="3">
          <cell r="F3">
            <v>0</v>
          </cell>
        </row>
      </sheetData>
      <sheetData sheetId="214">
        <row r="3">
          <cell r="F3">
            <v>0</v>
          </cell>
        </row>
      </sheetData>
      <sheetData sheetId="215">
        <row r="3">
          <cell r="F3">
            <v>0</v>
          </cell>
        </row>
      </sheetData>
      <sheetData sheetId="216">
        <row r="3">
          <cell r="F3">
            <v>0</v>
          </cell>
        </row>
      </sheetData>
      <sheetData sheetId="217">
        <row r="3">
          <cell r="F3">
            <v>0</v>
          </cell>
        </row>
      </sheetData>
      <sheetData sheetId="218">
        <row r="3">
          <cell r="F3">
            <v>0</v>
          </cell>
        </row>
      </sheetData>
      <sheetData sheetId="219">
        <row r="3">
          <cell r="F3">
            <v>0</v>
          </cell>
        </row>
      </sheetData>
      <sheetData sheetId="220">
        <row r="3">
          <cell r="F3">
            <v>0</v>
          </cell>
        </row>
      </sheetData>
      <sheetData sheetId="221">
        <row r="3">
          <cell r="F3">
            <v>0</v>
          </cell>
        </row>
      </sheetData>
      <sheetData sheetId="222">
        <row r="3">
          <cell r="F3">
            <v>0</v>
          </cell>
        </row>
      </sheetData>
      <sheetData sheetId="223">
        <row r="4">
          <cell r="C4">
            <v>36130</v>
          </cell>
        </row>
      </sheetData>
      <sheetData sheetId="224">
        <row r="3">
          <cell r="F3">
            <v>0</v>
          </cell>
        </row>
      </sheetData>
      <sheetData sheetId="225">
        <row r="4">
          <cell r="C4">
            <v>36130</v>
          </cell>
        </row>
      </sheetData>
      <sheetData sheetId="226">
        <row r="3">
          <cell r="F3">
            <v>0</v>
          </cell>
        </row>
      </sheetData>
      <sheetData sheetId="227">
        <row r="3">
          <cell r="F3">
            <v>0</v>
          </cell>
        </row>
      </sheetData>
      <sheetData sheetId="228">
        <row r="3">
          <cell r="F3">
            <v>0</v>
          </cell>
        </row>
      </sheetData>
      <sheetData sheetId="229">
        <row r="3">
          <cell r="F3">
            <v>0</v>
          </cell>
        </row>
      </sheetData>
      <sheetData sheetId="230">
        <row r="4">
          <cell r="C4">
            <v>36130</v>
          </cell>
        </row>
      </sheetData>
      <sheetData sheetId="231">
        <row r="3">
          <cell r="F3">
            <v>0</v>
          </cell>
        </row>
      </sheetData>
      <sheetData sheetId="232">
        <row r="3">
          <cell r="F3">
            <v>0</v>
          </cell>
        </row>
      </sheetData>
      <sheetData sheetId="233">
        <row r="4">
          <cell r="C4">
            <v>36130</v>
          </cell>
        </row>
      </sheetData>
      <sheetData sheetId="234">
        <row r="3">
          <cell r="F3">
            <v>0</v>
          </cell>
        </row>
      </sheetData>
      <sheetData sheetId="235">
        <row r="4">
          <cell r="C4">
            <v>36130</v>
          </cell>
        </row>
      </sheetData>
      <sheetData sheetId="236">
        <row r="4">
          <cell r="C4">
            <v>36130</v>
          </cell>
        </row>
      </sheetData>
      <sheetData sheetId="237">
        <row r="3">
          <cell r="F3">
            <v>0</v>
          </cell>
        </row>
      </sheetData>
      <sheetData sheetId="238">
        <row r="3">
          <cell r="F3">
            <v>0</v>
          </cell>
        </row>
      </sheetData>
      <sheetData sheetId="239">
        <row r="3">
          <cell r="F3">
            <v>0</v>
          </cell>
        </row>
      </sheetData>
      <sheetData sheetId="240">
        <row r="3">
          <cell r="F3">
            <v>0</v>
          </cell>
        </row>
      </sheetData>
      <sheetData sheetId="241">
        <row r="3">
          <cell r="F3">
            <v>0</v>
          </cell>
        </row>
      </sheetData>
      <sheetData sheetId="242">
        <row r="3">
          <cell r="F3">
            <v>0</v>
          </cell>
        </row>
      </sheetData>
      <sheetData sheetId="243">
        <row r="3">
          <cell r="F3">
            <v>0</v>
          </cell>
        </row>
      </sheetData>
      <sheetData sheetId="244">
        <row r="3">
          <cell r="F3">
            <v>0</v>
          </cell>
        </row>
      </sheetData>
      <sheetData sheetId="245">
        <row r="3">
          <cell r="F3">
            <v>0</v>
          </cell>
        </row>
      </sheetData>
      <sheetData sheetId="246">
        <row r="3">
          <cell r="F3">
            <v>0</v>
          </cell>
        </row>
      </sheetData>
      <sheetData sheetId="247">
        <row r="3">
          <cell r="F3">
            <v>0</v>
          </cell>
        </row>
      </sheetData>
      <sheetData sheetId="248">
        <row r="3">
          <cell r="F3">
            <v>0</v>
          </cell>
        </row>
      </sheetData>
      <sheetData sheetId="249">
        <row r="3">
          <cell r="F3">
            <v>0</v>
          </cell>
        </row>
      </sheetData>
      <sheetData sheetId="250">
        <row r="3">
          <cell r="F3">
            <v>0</v>
          </cell>
        </row>
      </sheetData>
      <sheetData sheetId="251">
        <row r="3">
          <cell r="F3">
            <v>0</v>
          </cell>
        </row>
      </sheetData>
      <sheetData sheetId="252">
        <row r="3">
          <cell r="F3">
            <v>0</v>
          </cell>
        </row>
      </sheetData>
      <sheetData sheetId="253">
        <row r="3">
          <cell r="F3">
            <v>0</v>
          </cell>
        </row>
      </sheetData>
      <sheetData sheetId="254">
        <row r="3">
          <cell r="F3">
            <v>0</v>
          </cell>
        </row>
      </sheetData>
      <sheetData sheetId="255">
        <row r="3">
          <cell r="F3">
            <v>0</v>
          </cell>
        </row>
      </sheetData>
      <sheetData sheetId="256">
        <row r="3">
          <cell r="F3">
            <v>0</v>
          </cell>
        </row>
      </sheetData>
      <sheetData sheetId="257">
        <row r="3">
          <cell r="F3">
            <v>0</v>
          </cell>
        </row>
      </sheetData>
      <sheetData sheetId="258">
        <row r="3">
          <cell r="F3">
            <v>0</v>
          </cell>
        </row>
      </sheetData>
      <sheetData sheetId="259">
        <row r="3">
          <cell r="F3">
            <v>0</v>
          </cell>
        </row>
      </sheetData>
      <sheetData sheetId="260">
        <row r="3">
          <cell r="F3">
            <v>0</v>
          </cell>
        </row>
      </sheetData>
      <sheetData sheetId="261">
        <row r="3">
          <cell r="F3">
            <v>0</v>
          </cell>
        </row>
      </sheetData>
      <sheetData sheetId="262">
        <row r="3">
          <cell r="F3">
            <v>0</v>
          </cell>
        </row>
      </sheetData>
      <sheetData sheetId="263">
        <row r="3">
          <cell r="F3">
            <v>0</v>
          </cell>
        </row>
      </sheetData>
      <sheetData sheetId="264">
        <row r="3">
          <cell r="F3">
            <v>0</v>
          </cell>
        </row>
      </sheetData>
      <sheetData sheetId="265">
        <row r="3">
          <cell r="F3">
            <v>0</v>
          </cell>
        </row>
      </sheetData>
      <sheetData sheetId="266">
        <row r="3">
          <cell r="F3">
            <v>0</v>
          </cell>
        </row>
      </sheetData>
      <sheetData sheetId="267" refreshError="1"/>
      <sheetData sheetId="268" refreshError="1"/>
      <sheetData sheetId="269" refreshError="1"/>
      <sheetData sheetId="270" refreshError="1"/>
      <sheetData sheetId="271" refreshError="1"/>
      <sheetData sheetId="272">
        <row r="4">
          <cell r="C4">
            <v>36130</v>
          </cell>
        </row>
      </sheetData>
      <sheetData sheetId="273" refreshError="1"/>
      <sheetData sheetId="274" refreshError="1"/>
      <sheetData sheetId="275">
        <row r="3">
          <cell r="F3">
            <v>0</v>
          </cell>
        </row>
      </sheetData>
      <sheetData sheetId="276">
        <row r="3">
          <cell r="F3">
            <v>0</v>
          </cell>
        </row>
      </sheetData>
      <sheetData sheetId="277">
        <row r="3">
          <cell r="F3">
            <v>0</v>
          </cell>
        </row>
      </sheetData>
      <sheetData sheetId="278">
        <row r="3">
          <cell r="F3">
            <v>0</v>
          </cell>
        </row>
      </sheetData>
      <sheetData sheetId="279">
        <row r="3">
          <cell r="F3">
            <v>0</v>
          </cell>
        </row>
      </sheetData>
      <sheetData sheetId="280">
        <row r="3">
          <cell r="F3">
            <v>0</v>
          </cell>
        </row>
      </sheetData>
      <sheetData sheetId="281">
        <row r="3">
          <cell r="F3">
            <v>0</v>
          </cell>
        </row>
      </sheetData>
      <sheetData sheetId="282">
        <row r="3">
          <cell r="F3">
            <v>0</v>
          </cell>
        </row>
      </sheetData>
      <sheetData sheetId="283">
        <row r="3">
          <cell r="F3">
            <v>0</v>
          </cell>
        </row>
      </sheetData>
      <sheetData sheetId="284">
        <row r="3">
          <cell r="F3">
            <v>0</v>
          </cell>
        </row>
      </sheetData>
      <sheetData sheetId="285">
        <row r="3">
          <cell r="F3">
            <v>0</v>
          </cell>
        </row>
      </sheetData>
      <sheetData sheetId="286">
        <row r="3">
          <cell r="F3">
            <v>0</v>
          </cell>
        </row>
      </sheetData>
      <sheetData sheetId="287">
        <row r="3">
          <cell r="F3">
            <v>0</v>
          </cell>
        </row>
      </sheetData>
      <sheetData sheetId="288">
        <row r="3">
          <cell r="F3">
            <v>0</v>
          </cell>
        </row>
      </sheetData>
      <sheetData sheetId="289">
        <row r="3">
          <cell r="F3">
            <v>0</v>
          </cell>
        </row>
      </sheetData>
      <sheetData sheetId="290">
        <row r="3">
          <cell r="F3">
            <v>0</v>
          </cell>
        </row>
      </sheetData>
      <sheetData sheetId="291">
        <row r="3">
          <cell r="F3">
            <v>0</v>
          </cell>
        </row>
      </sheetData>
      <sheetData sheetId="292">
        <row r="3">
          <cell r="F3">
            <v>0</v>
          </cell>
        </row>
      </sheetData>
      <sheetData sheetId="293">
        <row r="3">
          <cell r="F3">
            <v>0</v>
          </cell>
        </row>
      </sheetData>
      <sheetData sheetId="294">
        <row r="3">
          <cell r="F3">
            <v>0</v>
          </cell>
        </row>
      </sheetData>
      <sheetData sheetId="295">
        <row r="3">
          <cell r="F3">
            <v>0</v>
          </cell>
        </row>
      </sheetData>
      <sheetData sheetId="296">
        <row r="3">
          <cell r="F3">
            <v>0</v>
          </cell>
        </row>
      </sheetData>
      <sheetData sheetId="297">
        <row r="3">
          <cell r="F3">
            <v>0</v>
          </cell>
        </row>
      </sheetData>
      <sheetData sheetId="298">
        <row r="3">
          <cell r="F3">
            <v>0</v>
          </cell>
        </row>
      </sheetData>
      <sheetData sheetId="299">
        <row r="3">
          <cell r="F3">
            <v>0</v>
          </cell>
        </row>
      </sheetData>
      <sheetData sheetId="300">
        <row r="3">
          <cell r="F3">
            <v>0</v>
          </cell>
        </row>
      </sheetData>
      <sheetData sheetId="301">
        <row r="3">
          <cell r="F3">
            <v>0</v>
          </cell>
        </row>
      </sheetData>
      <sheetData sheetId="302">
        <row r="3">
          <cell r="F3">
            <v>0</v>
          </cell>
        </row>
      </sheetData>
      <sheetData sheetId="303">
        <row r="3">
          <cell r="F3">
            <v>0</v>
          </cell>
        </row>
      </sheetData>
      <sheetData sheetId="304">
        <row r="3">
          <cell r="F3">
            <v>0</v>
          </cell>
        </row>
      </sheetData>
      <sheetData sheetId="305">
        <row r="3">
          <cell r="F3">
            <v>0</v>
          </cell>
        </row>
      </sheetData>
      <sheetData sheetId="306">
        <row r="3">
          <cell r="F3">
            <v>0</v>
          </cell>
        </row>
      </sheetData>
      <sheetData sheetId="307">
        <row r="3">
          <cell r="F3">
            <v>0</v>
          </cell>
        </row>
      </sheetData>
      <sheetData sheetId="308">
        <row r="3">
          <cell r="F3">
            <v>0</v>
          </cell>
        </row>
      </sheetData>
      <sheetData sheetId="309">
        <row r="3">
          <cell r="F3">
            <v>0</v>
          </cell>
        </row>
      </sheetData>
      <sheetData sheetId="310">
        <row r="3">
          <cell r="F3">
            <v>0</v>
          </cell>
        </row>
      </sheetData>
      <sheetData sheetId="311">
        <row r="3">
          <cell r="F3">
            <v>0</v>
          </cell>
        </row>
      </sheetData>
      <sheetData sheetId="312">
        <row r="3">
          <cell r="F3">
            <v>0</v>
          </cell>
        </row>
      </sheetData>
      <sheetData sheetId="313">
        <row r="3">
          <cell r="F3">
            <v>0</v>
          </cell>
        </row>
      </sheetData>
      <sheetData sheetId="314">
        <row r="3">
          <cell r="F3">
            <v>0</v>
          </cell>
        </row>
      </sheetData>
      <sheetData sheetId="315">
        <row r="3">
          <cell r="F3">
            <v>0</v>
          </cell>
        </row>
      </sheetData>
      <sheetData sheetId="316">
        <row r="3">
          <cell r="F3">
            <v>0</v>
          </cell>
        </row>
      </sheetData>
      <sheetData sheetId="317">
        <row r="3">
          <cell r="F3">
            <v>0</v>
          </cell>
        </row>
      </sheetData>
      <sheetData sheetId="318">
        <row r="3">
          <cell r="F3">
            <v>0</v>
          </cell>
        </row>
      </sheetData>
      <sheetData sheetId="319">
        <row r="3">
          <cell r="F3">
            <v>0</v>
          </cell>
        </row>
      </sheetData>
      <sheetData sheetId="320">
        <row r="3">
          <cell r="F3">
            <v>0</v>
          </cell>
        </row>
      </sheetData>
      <sheetData sheetId="321">
        <row r="3">
          <cell r="F3">
            <v>0</v>
          </cell>
        </row>
      </sheetData>
      <sheetData sheetId="322">
        <row r="3">
          <cell r="F3">
            <v>0</v>
          </cell>
        </row>
      </sheetData>
      <sheetData sheetId="323">
        <row r="3">
          <cell r="F3">
            <v>0</v>
          </cell>
        </row>
      </sheetData>
      <sheetData sheetId="324">
        <row r="3">
          <cell r="F3">
            <v>0</v>
          </cell>
        </row>
      </sheetData>
      <sheetData sheetId="325">
        <row r="3">
          <cell r="F3">
            <v>0</v>
          </cell>
        </row>
      </sheetData>
      <sheetData sheetId="326">
        <row r="3">
          <cell r="F3">
            <v>0</v>
          </cell>
        </row>
      </sheetData>
      <sheetData sheetId="327">
        <row r="3">
          <cell r="F3">
            <v>0</v>
          </cell>
        </row>
      </sheetData>
      <sheetData sheetId="328">
        <row r="3">
          <cell r="F3">
            <v>0</v>
          </cell>
        </row>
      </sheetData>
      <sheetData sheetId="329">
        <row r="3">
          <cell r="F3">
            <v>0</v>
          </cell>
        </row>
      </sheetData>
      <sheetData sheetId="330">
        <row r="3">
          <cell r="F3">
            <v>0</v>
          </cell>
        </row>
      </sheetData>
      <sheetData sheetId="331">
        <row r="3">
          <cell r="F3">
            <v>0</v>
          </cell>
        </row>
      </sheetData>
      <sheetData sheetId="332">
        <row r="3">
          <cell r="F3">
            <v>0</v>
          </cell>
        </row>
      </sheetData>
      <sheetData sheetId="333">
        <row r="3">
          <cell r="F3">
            <v>0</v>
          </cell>
        </row>
      </sheetData>
      <sheetData sheetId="334">
        <row r="3">
          <cell r="F3">
            <v>0</v>
          </cell>
        </row>
      </sheetData>
      <sheetData sheetId="335">
        <row r="3">
          <cell r="F3">
            <v>0</v>
          </cell>
        </row>
      </sheetData>
      <sheetData sheetId="336">
        <row r="3">
          <cell r="F3">
            <v>0</v>
          </cell>
        </row>
      </sheetData>
      <sheetData sheetId="337">
        <row r="3">
          <cell r="F3">
            <v>0</v>
          </cell>
        </row>
      </sheetData>
      <sheetData sheetId="338">
        <row r="3">
          <cell r="F3">
            <v>0</v>
          </cell>
        </row>
      </sheetData>
      <sheetData sheetId="339">
        <row r="3">
          <cell r="F3">
            <v>0</v>
          </cell>
        </row>
      </sheetData>
      <sheetData sheetId="340">
        <row r="3">
          <cell r="F3">
            <v>0</v>
          </cell>
        </row>
      </sheetData>
      <sheetData sheetId="341">
        <row r="3">
          <cell r="F3">
            <v>0</v>
          </cell>
        </row>
      </sheetData>
      <sheetData sheetId="342">
        <row r="3">
          <cell r="F3">
            <v>0</v>
          </cell>
        </row>
      </sheetData>
      <sheetData sheetId="343">
        <row r="3">
          <cell r="F3">
            <v>0</v>
          </cell>
        </row>
      </sheetData>
      <sheetData sheetId="344">
        <row r="3">
          <cell r="F3">
            <v>0</v>
          </cell>
        </row>
      </sheetData>
      <sheetData sheetId="345">
        <row r="3">
          <cell r="F3">
            <v>0</v>
          </cell>
        </row>
      </sheetData>
      <sheetData sheetId="346">
        <row r="3">
          <cell r="F3">
            <v>0</v>
          </cell>
        </row>
      </sheetData>
      <sheetData sheetId="347">
        <row r="3">
          <cell r="F3">
            <v>0</v>
          </cell>
        </row>
      </sheetData>
      <sheetData sheetId="348">
        <row r="3">
          <cell r="F3">
            <v>0</v>
          </cell>
        </row>
      </sheetData>
      <sheetData sheetId="349">
        <row r="3">
          <cell r="F3">
            <v>0</v>
          </cell>
        </row>
      </sheetData>
      <sheetData sheetId="350">
        <row r="3">
          <cell r="F3">
            <v>0</v>
          </cell>
        </row>
      </sheetData>
      <sheetData sheetId="351">
        <row r="3">
          <cell r="F3">
            <v>0</v>
          </cell>
        </row>
      </sheetData>
      <sheetData sheetId="352">
        <row r="3">
          <cell r="F3">
            <v>0</v>
          </cell>
        </row>
      </sheetData>
      <sheetData sheetId="353">
        <row r="3">
          <cell r="F3">
            <v>0</v>
          </cell>
        </row>
      </sheetData>
      <sheetData sheetId="354">
        <row r="3">
          <cell r="F3">
            <v>0</v>
          </cell>
        </row>
      </sheetData>
      <sheetData sheetId="355">
        <row r="3">
          <cell r="F3">
            <v>0</v>
          </cell>
        </row>
      </sheetData>
      <sheetData sheetId="356">
        <row r="3">
          <cell r="F3">
            <v>0</v>
          </cell>
        </row>
      </sheetData>
      <sheetData sheetId="357">
        <row r="3">
          <cell r="F3">
            <v>0</v>
          </cell>
        </row>
      </sheetData>
      <sheetData sheetId="358">
        <row r="3">
          <cell r="F3">
            <v>0</v>
          </cell>
        </row>
      </sheetData>
      <sheetData sheetId="359">
        <row r="3">
          <cell r="F3">
            <v>0</v>
          </cell>
        </row>
      </sheetData>
      <sheetData sheetId="360">
        <row r="3">
          <cell r="F3">
            <v>0</v>
          </cell>
        </row>
      </sheetData>
      <sheetData sheetId="361">
        <row r="3">
          <cell r="F3">
            <v>0</v>
          </cell>
        </row>
      </sheetData>
      <sheetData sheetId="362">
        <row r="3">
          <cell r="F3">
            <v>0</v>
          </cell>
        </row>
      </sheetData>
      <sheetData sheetId="363">
        <row r="3">
          <cell r="F3">
            <v>0</v>
          </cell>
        </row>
      </sheetData>
      <sheetData sheetId="364">
        <row r="3">
          <cell r="F3">
            <v>0</v>
          </cell>
        </row>
      </sheetData>
      <sheetData sheetId="365">
        <row r="3">
          <cell r="F3">
            <v>0</v>
          </cell>
        </row>
      </sheetData>
      <sheetData sheetId="366">
        <row r="3">
          <cell r="F3">
            <v>0</v>
          </cell>
        </row>
      </sheetData>
      <sheetData sheetId="367">
        <row r="3">
          <cell r="F3">
            <v>0</v>
          </cell>
        </row>
      </sheetData>
      <sheetData sheetId="368">
        <row r="3">
          <cell r="F3">
            <v>0</v>
          </cell>
        </row>
      </sheetData>
      <sheetData sheetId="369" refreshError="1"/>
      <sheetData sheetId="370">
        <row r="3">
          <cell r="F3">
            <v>0</v>
          </cell>
        </row>
      </sheetData>
      <sheetData sheetId="371">
        <row r="3">
          <cell r="F3">
            <v>0</v>
          </cell>
        </row>
      </sheetData>
      <sheetData sheetId="372">
        <row r="3">
          <cell r="F3">
            <v>0</v>
          </cell>
        </row>
      </sheetData>
      <sheetData sheetId="373">
        <row r="3">
          <cell r="F3">
            <v>0</v>
          </cell>
        </row>
      </sheetData>
      <sheetData sheetId="374">
        <row r="3">
          <cell r="F3">
            <v>0</v>
          </cell>
        </row>
      </sheetData>
      <sheetData sheetId="375">
        <row r="3">
          <cell r="F3">
            <v>0</v>
          </cell>
        </row>
      </sheetData>
      <sheetData sheetId="376" refreshError="1"/>
      <sheetData sheetId="377" refreshError="1"/>
      <sheetData sheetId="378">
        <row r="3">
          <cell r="F3">
            <v>0</v>
          </cell>
        </row>
      </sheetData>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ow r="3">
          <cell r="F3">
            <v>0</v>
          </cell>
        </row>
      </sheetData>
      <sheetData sheetId="395">
        <row r="3">
          <cell r="F3">
            <v>0</v>
          </cell>
        </row>
      </sheetData>
      <sheetData sheetId="396">
        <row r="3">
          <cell r="F3">
            <v>0</v>
          </cell>
        </row>
      </sheetData>
      <sheetData sheetId="397">
        <row r="3">
          <cell r="F3">
            <v>0</v>
          </cell>
        </row>
      </sheetData>
      <sheetData sheetId="398">
        <row r="3">
          <cell r="F3">
            <v>0</v>
          </cell>
        </row>
      </sheetData>
      <sheetData sheetId="399">
        <row r="3">
          <cell r="F3">
            <v>0</v>
          </cell>
        </row>
      </sheetData>
      <sheetData sheetId="400">
        <row r="3">
          <cell r="F3">
            <v>0</v>
          </cell>
        </row>
      </sheetData>
      <sheetData sheetId="401">
        <row r="3">
          <cell r="F3">
            <v>0</v>
          </cell>
        </row>
      </sheetData>
      <sheetData sheetId="402">
        <row r="3">
          <cell r="F3">
            <v>0</v>
          </cell>
        </row>
      </sheetData>
      <sheetData sheetId="403">
        <row r="3">
          <cell r="F3">
            <v>0</v>
          </cell>
        </row>
      </sheetData>
      <sheetData sheetId="404">
        <row r="3">
          <cell r="F3">
            <v>0</v>
          </cell>
        </row>
      </sheetData>
      <sheetData sheetId="405">
        <row r="3">
          <cell r="F3">
            <v>0</v>
          </cell>
        </row>
      </sheetData>
      <sheetData sheetId="406">
        <row r="3">
          <cell r="F3">
            <v>0</v>
          </cell>
        </row>
      </sheetData>
      <sheetData sheetId="407">
        <row r="3">
          <cell r="F3">
            <v>0</v>
          </cell>
        </row>
      </sheetData>
      <sheetData sheetId="408">
        <row r="3">
          <cell r="F3">
            <v>0</v>
          </cell>
        </row>
      </sheetData>
      <sheetData sheetId="409">
        <row r="3">
          <cell r="F3">
            <v>0</v>
          </cell>
        </row>
      </sheetData>
      <sheetData sheetId="410">
        <row r="3">
          <cell r="F3">
            <v>0</v>
          </cell>
        </row>
      </sheetData>
      <sheetData sheetId="411">
        <row r="3">
          <cell r="F3">
            <v>0</v>
          </cell>
        </row>
      </sheetData>
      <sheetData sheetId="412">
        <row r="3">
          <cell r="F3">
            <v>0</v>
          </cell>
        </row>
      </sheetData>
      <sheetData sheetId="413">
        <row r="3">
          <cell r="F3">
            <v>0</v>
          </cell>
        </row>
      </sheetData>
      <sheetData sheetId="414">
        <row r="3">
          <cell r="F3">
            <v>0</v>
          </cell>
        </row>
      </sheetData>
      <sheetData sheetId="415">
        <row r="3">
          <cell r="F3">
            <v>0</v>
          </cell>
        </row>
      </sheetData>
      <sheetData sheetId="416">
        <row r="3">
          <cell r="F3">
            <v>0</v>
          </cell>
        </row>
      </sheetData>
      <sheetData sheetId="417">
        <row r="3">
          <cell r="F3">
            <v>0</v>
          </cell>
        </row>
      </sheetData>
      <sheetData sheetId="418">
        <row r="3">
          <cell r="F3">
            <v>0</v>
          </cell>
        </row>
      </sheetData>
      <sheetData sheetId="419">
        <row r="3">
          <cell r="F3">
            <v>0</v>
          </cell>
        </row>
      </sheetData>
      <sheetData sheetId="420">
        <row r="3">
          <cell r="F3">
            <v>0</v>
          </cell>
        </row>
      </sheetData>
      <sheetData sheetId="421">
        <row r="3">
          <cell r="F3">
            <v>0</v>
          </cell>
        </row>
      </sheetData>
      <sheetData sheetId="422">
        <row r="3">
          <cell r="F3">
            <v>0</v>
          </cell>
        </row>
      </sheetData>
      <sheetData sheetId="423">
        <row r="3">
          <cell r="F3">
            <v>0</v>
          </cell>
        </row>
      </sheetData>
      <sheetData sheetId="424">
        <row r="3">
          <cell r="F3">
            <v>0</v>
          </cell>
        </row>
      </sheetData>
      <sheetData sheetId="425">
        <row r="3">
          <cell r="F3">
            <v>0</v>
          </cell>
        </row>
      </sheetData>
      <sheetData sheetId="426">
        <row r="3">
          <cell r="F3">
            <v>0</v>
          </cell>
        </row>
      </sheetData>
      <sheetData sheetId="427">
        <row r="3">
          <cell r="F3">
            <v>0</v>
          </cell>
        </row>
      </sheetData>
      <sheetData sheetId="428">
        <row r="3">
          <cell r="F3">
            <v>0</v>
          </cell>
        </row>
      </sheetData>
      <sheetData sheetId="429">
        <row r="3">
          <cell r="F3">
            <v>0</v>
          </cell>
        </row>
      </sheetData>
      <sheetData sheetId="430">
        <row r="3">
          <cell r="F3">
            <v>0</v>
          </cell>
        </row>
      </sheetData>
      <sheetData sheetId="431">
        <row r="3">
          <cell r="F3">
            <v>0</v>
          </cell>
        </row>
      </sheetData>
      <sheetData sheetId="432">
        <row r="3">
          <cell r="F3">
            <v>0</v>
          </cell>
        </row>
      </sheetData>
      <sheetData sheetId="433">
        <row r="3">
          <cell r="F3">
            <v>0</v>
          </cell>
        </row>
      </sheetData>
      <sheetData sheetId="434">
        <row r="3">
          <cell r="F3">
            <v>0</v>
          </cell>
        </row>
      </sheetData>
      <sheetData sheetId="435">
        <row r="4">
          <cell r="C4">
            <v>36130</v>
          </cell>
        </row>
      </sheetData>
      <sheetData sheetId="436">
        <row r="4">
          <cell r="C4">
            <v>36130</v>
          </cell>
        </row>
      </sheetData>
      <sheetData sheetId="437">
        <row r="4">
          <cell r="C4">
            <v>36130</v>
          </cell>
        </row>
      </sheetData>
      <sheetData sheetId="438">
        <row r="4">
          <cell r="C4">
            <v>36130</v>
          </cell>
        </row>
      </sheetData>
      <sheetData sheetId="439">
        <row r="4">
          <cell r="C4">
            <v>36130</v>
          </cell>
        </row>
      </sheetData>
      <sheetData sheetId="440">
        <row r="4">
          <cell r="C4">
            <v>36130</v>
          </cell>
        </row>
      </sheetData>
      <sheetData sheetId="441">
        <row r="4">
          <cell r="C4">
            <v>36130</v>
          </cell>
        </row>
      </sheetData>
      <sheetData sheetId="442">
        <row r="4">
          <cell r="C4">
            <v>36130</v>
          </cell>
        </row>
      </sheetData>
      <sheetData sheetId="443">
        <row r="4">
          <cell r="C4">
            <v>36130</v>
          </cell>
        </row>
      </sheetData>
      <sheetData sheetId="444">
        <row r="4">
          <cell r="C4">
            <v>36130</v>
          </cell>
        </row>
      </sheetData>
      <sheetData sheetId="445">
        <row r="4">
          <cell r="C4">
            <v>36130</v>
          </cell>
        </row>
      </sheetData>
      <sheetData sheetId="446">
        <row r="4">
          <cell r="C4">
            <v>36130</v>
          </cell>
        </row>
      </sheetData>
      <sheetData sheetId="447">
        <row r="4">
          <cell r="C4">
            <v>36130</v>
          </cell>
        </row>
      </sheetData>
      <sheetData sheetId="448">
        <row r="4">
          <cell r="C4">
            <v>36130</v>
          </cell>
        </row>
      </sheetData>
      <sheetData sheetId="449">
        <row r="4">
          <cell r="C4">
            <v>36130</v>
          </cell>
        </row>
      </sheetData>
      <sheetData sheetId="450">
        <row r="4">
          <cell r="C4">
            <v>36130</v>
          </cell>
        </row>
      </sheetData>
      <sheetData sheetId="451">
        <row r="4">
          <cell r="C4">
            <v>36130</v>
          </cell>
        </row>
      </sheetData>
      <sheetData sheetId="452">
        <row r="4">
          <cell r="C4">
            <v>36130</v>
          </cell>
        </row>
      </sheetData>
      <sheetData sheetId="453">
        <row r="4">
          <cell r="C4">
            <v>36130</v>
          </cell>
        </row>
      </sheetData>
      <sheetData sheetId="454">
        <row r="4">
          <cell r="C4">
            <v>36130</v>
          </cell>
        </row>
      </sheetData>
      <sheetData sheetId="455">
        <row r="4">
          <cell r="C4">
            <v>36130</v>
          </cell>
        </row>
      </sheetData>
      <sheetData sheetId="456">
        <row r="4">
          <cell r="C4">
            <v>36130</v>
          </cell>
        </row>
      </sheetData>
      <sheetData sheetId="457">
        <row r="4">
          <cell r="C4">
            <v>36130</v>
          </cell>
        </row>
      </sheetData>
      <sheetData sheetId="458">
        <row r="4">
          <cell r="C4">
            <v>36130</v>
          </cell>
        </row>
      </sheetData>
      <sheetData sheetId="459">
        <row r="4">
          <cell r="C4">
            <v>36130</v>
          </cell>
        </row>
      </sheetData>
      <sheetData sheetId="460">
        <row r="4">
          <cell r="C4">
            <v>36130</v>
          </cell>
        </row>
      </sheetData>
      <sheetData sheetId="461">
        <row r="4">
          <cell r="C4">
            <v>36130</v>
          </cell>
        </row>
      </sheetData>
      <sheetData sheetId="462">
        <row r="4">
          <cell r="C4">
            <v>36130</v>
          </cell>
        </row>
      </sheetData>
      <sheetData sheetId="463">
        <row r="3">
          <cell r="F3">
            <v>0</v>
          </cell>
        </row>
      </sheetData>
      <sheetData sheetId="464">
        <row r="3">
          <cell r="F3">
            <v>0</v>
          </cell>
        </row>
      </sheetData>
      <sheetData sheetId="465">
        <row r="3">
          <cell r="F3">
            <v>0</v>
          </cell>
        </row>
      </sheetData>
      <sheetData sheetId="466">
        <row r="3">
          <cell r="F3">
            <v>0</v>
          </cell>
        </row>
      </sheetData>
      <sheetData sheetId="467">
        <row r="3">
          <cell r="F3">
            <v>0</v>
          </cell>
        </row>
      </sheetData>
      <sheetData sheetId="468">
        <row r="3">
          <cell r="F3">
            <v>0</v>
          </cell>
        </row>
      </sheetData>
      <sheetData sheetId="469">
        <row r="3">
          <cell r="F3">
            <v>0</v>
          </cell>
        </row>
      </sheetData>
      <sheetData sheetId="470">
        <row r="3">
          <cell r="F3">
            <v>0</v>
          </cell>
        </row>
      </sheetData>
      <sheetData sheetId="471">
        <row r="3">
          <cell r="F3">
            <v>0</v>
          </cell>
        </row>
      </sheetData>
      <sheetData sheetId="472">
        <row r="3">
          <cell r="F3">
            <v>0</v>
          </cell>
        </row>
      </sheetData>
      <sheetData sheetId="473">
        <row r="3">
          <cell r="F3">
            <v>0</v>
          </cell>
        </row>
      </sheetData>
      <sheetData sheetId="474">
        <row r="3">
          <cell r="F3">
            <v>0</v>
          </cell>
        </row>
      </sheetData>
      <sheetData sheetId="475">
        <row r="3">
          <cell r="F3">
            <v>0</v>
          </cell>
        </row>
      </sheetData>
      <sheetData sheetId="476">
        <row r="3">
          <cell r="F3">
            <v>0</v>
          </cell>
        </row>
      </sheetData>
      <sheetData sheetId="477">
        <row r="3">
          <cell r="F3">
            <v>0</v>
          </cell>
        </row>
      </sheetData>
      <sheetData sheetId="478">
        <row r="3">
          <cell r="F3">
            <v>0</v>
          </cell>
        </row>
      </sheetData>
      <sheetData sheetId="479">
        <row r="3">
          <cell r="F3">
            <v>0</v>
          </cell>
        </row>
      </sheetData>
      <sheetData sheetId="480">
        <row r="3">
          <cell r="F3">
            <v>0</v>
          </cell>
        </row>
      </sheetData>
      <sheetData sheetId="481">
        <row r="3">
          <cell r="F3">
            <v>0</v>
          </cell>
        </row>
      </sheetData>
      <sheetData sheetId="482">
        <row r="3">
          <cell r="F3">
            <v>0</v>
          </cell>
        </row>
      </sheetData>
      <sheetData sheetId="483">
        <row r="3">
          <cell r="F3">
            <v>0</v>
          </cell>
        </row>
      </sheetData>
      <sheetData sheetId="484">
        <row r="3">
          <cell r="F3">
            <v>0</v>
          </cell>
        </row>
      </sheetData>
      <sheetData sheetId="485">
        <row r="3">
          <cell r="F3">
            <v>0</v>
          </cell>
        </row>
      </sheetData>
      <sheetData sheetId="486">
        <row r="3">
          <cell r="F3">
            <v>0</v>
          </cell>
        </row>
      </sheetData>
      <sheetData sheetId="487">
        <row r="3">
          <cell r="F3">
            <v>0</v>
          </cell>
        </row>
      </sheetData>
      <sheetData sheetId="488">
        <row r="3">
          <cell r="F3">
            <v>0</v>
          </cell>
        </row>
      </sheetData>
      <sheetData sheetId="489">
        <row r="3">
          <cell r="F3">
            <v>0</v>
          </cell>
        </row>
      </sheetData>
      <sheetData sheetId="490">
        <row r="3">
          <cell r="F3">
            <v>0</v>
          </cell>
        </row>
      </sheetData>
      <sheetData sheetId="491">
        <row r="3">
          <cell r="F3">
            <v>0</v>
          </cell>
        </row>
      </sheetData>
      <sheetData sheetId="492">
        <row r="3">
          <cell r="F3">
            <v>0</v>
          </cell>
        </row>
      </sheetData>
      <sheetData sheetId="493">
        <row r="3">
          <cell r="F3">
            <v>0</v>
          </cell>
        </row>
      </sheetData>
      <sheetData sheetId="494">
        <row r="3">
          <cell r="F3">
            <v>0</v>
          </cell>
        </row>
      </sheetData>
      <sheetData sheetId="495">
        <row r="3">
          <cell r="F3">
            <v>0</v>
          </cell>
        </row>
      </sheetData>
      <sheetData sheetId="496">
        <row r="3">
          <cell r="F3">
            <v>0</v>
          </cell>
        </row>
      </sheetData>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ow r="3">
          <cell r="F3">
            <v>0</v>
          </cell>
        </row>
      </sheetData>
      <sheetData sheetId="506">
        <row r="3">
          <cell r="F3">
            <v>0</v>
          </cell>
        </row>
      </sheetData>
      <sheetData sheetId="507">
        <row r="3">
          <cell r="F3">
            <v>0</v>
          </cell>
        </row>
      </sheetData>
      <sheetData sheetId="508">
        <row r="3">
          <cell r="F3">
            <v>0</v>
          </cell>
        </row>
      </sheetData>
      <sheetData sheetId="509">
        <row r="3">
          <cell r="F3">
            <v>0</v>
          </cell>
        </row>
      </sheetData>
      <sheetData sheetId="510">
        <row r="3">
          <cell r="F3">
            <v>0</v>
          </cell>
        </row>
      </sheetData>
      <sheetData sheetId="511">
        <row r="3">
          <cell r="F3">
            <v>0</v>
          </cell>
        </row>
      </sheetData>
      <sheetData sheetId="512">
        <row r="3">
          <cell r="F3">
            <v>0</v>
          </cell>
        </row>
      </sheetData>
      <sheetData sheetId="513">
        <row r="3">
          <cell r="F3">
            <v>0</v>
          </cell>
        </row>
      </sheetData>
      <sheetData sheetId="514">
        <row r="3">
          <cell r="F3">
            <v>0</v>
          </cell>
        </row>
      </sheetData>
      <sheetData sheetId="515">
        <row r="3">
          <cell r="F3">
            <v>0</v>
          </cell>
        </row>
      </sheetData>
      <sheetData sheetId="516">
        <row r="3">
          <cell r="F3">
            <v>0</v>
          </cell>
        </row>
      </sheetData>
      <sheetData sheetId="517">
        <row r="3">
          <cell r="F3">
            <v>0</v>
          </cell>
        </row>
      </sheetData>
      <sheetData sheetId="518">
        <row r="3">
          <cell r="F3">
            <v>0</v>
          </cell>
        </row>
      </sheetData>
      <sheetData sheetId="519">
        <row r="3">
          <cell r="F3">
            <v>0</v>
          </cell>
        </row>
      </sheetData>
      <sheetData sheetId="520">
        <row r="3">
          <cell r="F3">
            <v>0</v>
          </cell>
        </row>
      </sheetData>
      <sheetData sheetId="521">
        <row r="3">
          <cell r="F3">
            <v>0</v>
          </cell>
        </row>
      </sheetData>
      <sheetData sheetId="522">
        <row r="3">
          <cell r="F3">
            <v>0</v>
          </cell>
        </row>
      </sheetData>
      <sheetData sheetId="523">
        <row r="3">
          <cell r="F3">
            <v>0</v>
          </cell>
        </row>
      </sheetData>
      <sheetData sheetId="524">
        <row r="3">
          <cell r="F3">
            <v>0</v>
          </cell>
        </row>
      </sheetData>
      <sheetData sheetId="525">
        <row r="3">
          <cell r="F3">
            <v>0</v>
          </cell>
        </row>
      </sheetData>
      <sheetData sheetId="526">
        <row r="3">
          <cell r="F3">
            <v>0</v>
          </cell>
        </row>
      </sheetData>
      <sheetData sheetId="527">
        <row r="3">
          <cell r="F3">
            <v>0</v>
          </cell>
        </row>
      </sheetData>
      <sheetData sheetId="528">
        <row r="3">
          <cell r="F3">
            <v>0</v>
          </cell>
        </row>
      </sheetData>
      <sheetData sheetId="529">
        <row r="3">
          <cell r="F3">
            <v>0</v>
          </cell>
        </row>
      </sheetData>
      <sheetData sheetId="530">
        <row r="3">
          <cell r="F3">
            <v>0</v>
          </cell>
        </row>
      </sheetData>
      <sheetData sheetId="531">
        <row r="3">
          <cell r="F3">
            <v>0</v>
          </cell>
        </row>
      </sheetData>
      <sheetData sheetId="532">
        <row r="3">
          <cell r="F3">
            <v>0</v>
          </cell>
        </row>
      </sheetData>
      <sheetData sheetId="533">
        <row r="3">
          <cell r="F3">
            <v>0</v>
          </cell>
        </row>
      </sheetData>
      <sheetData sheetId="534">
        <row r="3">
          <cell r="F3">
            <v>0</v>
          </cell>
        </row>
      </sheetData>
      <sheetData sheetId="535">
        <row r="3">
          <cell r="F3">
            <v>0</v>
          </cell>
        </row>
      </sheetData>
      <sheetData sheetId="536">
        <row r="3">
          <cell r="F3">
            <v>0</v>
          </cell>
        </row>
      </sheetData>
      <sheetData sheetId="537">
        <row r="3">
          <cell r="F3">
            <v>0</v>
          </cell>
        </row>
      </sheetData>
      <sheetData sheetId="538">
        <row r="3">
          <cell r="F3">
            <v>0</v>
          </cell>
        </row>
      </sheetData>
      <sheetData sheetId="539">
        <row r="3">
          <cell r="F3">
            <v>0</v>
          </cell>
        </row>
      </sheetData>
      <sheetData sheetId="540">
        <row r="3">
          <cell r="F3">
            <v>0</v>
          </cell>
        </row>
      </sheetData>
      <sheetData sheetId="541">
        <row r="3">
          <cell r="F3">
            <v>0</v>
          </cell>
        </row>
      </sheetData>
      <sheetData sheetId="542">
        <row r="3">
          <cell r="F3">
            <v>0</v>
          </cell>
        </row>
      </sheetData>
      <sheetData sheetId="543">
        <row r="3">
          <cell r="F3">
            <v>0</v>
          </cell>
        </row>
      </sheetData>
      <sheetData sheetId="544">
        <row r="3">
          <cell r="F3">
            <v>0</v>
          </cell>
        </row>
      </sheetData>
      <sheetData sheetId="545">
        <row r="3">
          <cell r="F3">
            <v>0</v>
          </cell>
        </row>
      </sheetData>
      <sheetData sheetId="546">
        <row r="3">
          <cell r="F3">
            <v>0</v>
          </cell>
        </row>
      </sheetData>
      <sheetData sheetId="547">
        <row r="3">
          <cell r="F3">
            <v>0</v>
          </cell>
        </row>
      </sheetData>
      <sheetData sheetId="548">
        <row r="4">
          <cell r="C4">
            <v>36130</v>
          </cell>
        </row>
      </sheetData>
      <sheetData sheetId="549">
        <row r="4">
          <cell r="C4">
            <v>36130</v>
          </cell>
        </row>
      </sheetData>
      <sheetData sheetId="550">
        <row r="4">
          <cell r="C4">
            <v>36130</v>
          </cell>
        </row>
      </sheetData>
      <sheetData sheetId="551">
        <row r="4">
          <cell r="C4">
            <v>36130</v>
          </cell>
        </row>
      </sheetData>
      <sheetData sheetId="552">
        <row r="4">
          <cell r="C4">
            <v>36130</v>
          </cell>
        </row>
      </sheetData>
      <sheetData sheetId="553">
        <row r="4">
          <cell r="C4">
            <v>36130</v>
          </cell>
        </row>
      </sheetData>
      <sheetData sheetId="554">
        <row r="4">
          <cell r="C4">
            <v>36130</v>
          </cell>
        </row>
      </sheetData>
      <sheetData sheetId="555">
        <row r="4">
          <cell r="C4">
            <v>36130</v>
          </cell>
        </row>
      </sheetData>
      <sheetData sheetId="556">
        <row r="4">
          <cell r="C4">
            <v>36130</v>
          </cell>
        </row>
      </sheetData>
      <sheetData sheetId="557">
        <row r="4">
          <cell r="C4">
            <v>36130</v>
          </cell>
        </row>
      </sheetData>
      <sheetData sheetId="558">
        <row r="4">
          <cell r="C4">
            <v>36130</v>
          </cell>
        </row>
      </sheetData>
      <sheetData sheetId="559">
        <row r="4">
          <cell r="C4">
            <v>36130</v>
          </cell>
        </row>
      </sheetData>
      <sheetData sheetId="560">
        <row r="4">
          <cell r="C4">
            <v>36130</v>
          </cell>
        </row>
      </sheetData>
      <sheetData sheetId="561">
        <row r="4">
          <cell r="C4">
            <v>36130</v>
          </cell>
        </row>
      </sheetData>
      <sheetData sheetId="562">
        <row r="4">
          <cell r="C4">
            <v>36130</v>
          </cell>
        </row>
      </sheetData>
      <sheetData sheetId="563">
        <row r="4">
          <cell r="C4">
            <v>36130</v>
          </cell>
        </row>
      </sheetData>
      <sheetData sheetId="564">
        <row r="4">
          <cell r="C4">
            <v>36130</v>
          </cell>
        </row>
      </sheetData>
      <sheetData sheetId="565">
        <row r="4">
          <cell r="C4">
            <v>36130</v>
          </cell>
        </row>
      </sheetData>
      <sheetData sheetId="566">
        <row r="4">
          <cell r="C4">
            <v>36130</v>
          </cell>
        </row>
      </sheetData>
      <sheetData sheetId="567">
        <row r="4">
          <cell r="C4">
            <v>36130</v>
          </cell>
        </row>
      </sheetData>
      <sheetData sheetId="568">
        <row r="4">
          <cell r="C4">
            <v>36130</v>
          </cell>
        </row>
      </sheetData>
      <sheetData sheetId="569">
        <row r="4">
          <cell r="C4">
            <v>36130</v>
          </cell>
        </row>
      </sheetData>
      <sheetData sheetId="570">
        <row r="4">
          <cell r="C4">
            <v>36130</v>
          </cell>
        </row>
      </sheetData>
      <sheetData sheetId="571">
        <row r="4">
          <cell r="C4">
            <v>36130</v>
          </cell>
        </row>
      </sheetData>
      <sheetData sheetId="572">
        <row r="4">
          <cell r="C4">
            <v>36130</v>
          </cell>
        </row>
      </sheetData>
      <sheetData sheetId="573">
        <row r="4">
          <cell r="C4">
            <v>36130</v>
          </cell>
        </row>
      </sheetData>
      <sheetData sheetId="574">
        <row r="4">
          <cell r="C4">
            <v>36130</v>
          </cell>
        </row>
      </sheetData>
      <sheetData sheetId="575">
        <row r="4">
          <cell r="C4">
            <v>36130</v>
          </cell>
        </row>
      </sheetData>
      <sheetData sheetId="576">
        <row r="4">
          <cell r="C4">
            <v>36130</v>
          </cell>
        </row>
      </sheetData>
      <sheetData sheetId="577">
        <row r="4">
          <cell r="C4">
            <v>36130</v>
          </cell>
        </row>
      </sheetData>
      <sheetData sheetId="578">
        <row r="4">
          <cell r="C4">
            <v>36130</v>
          </cell>
        </row>
      </sheetData>
      <sheetData sheetId="579">
        <row r="4">
          <cell r="C4">
            <v>36130</v>
          </cell>
        </row>
      </sheetData>
      <sheetData sheetId="580">
        <row r="4">
          <cell r="C4">
            <v>36130</v>
          </cell>
        </row>
      </sheetData>
      <sheetData sheetId="581">
        <row r="4">
          <cell r="C4">
            <v>36130</v>
          </cell>
        </row>
      </sheetData>
      <sheetData sheetId="582">
        <row r="4">
          <cell r="C4">
            <v>36130</v>
          </cell>
        </row>
      </sheetData>
      <sheetData sheetId="583">
        <row r="4">
          <cell r="C4">
            <v>36130</v>
          </cell>
        </row>
      </sheetData>
      <sheetData sheetId="584">
        <row r="4">
          <cell r="C4">
            <v>36130</v>
          </cell>
        </row>
      </sheetData>
      <sheetData sheetId="585">
        <row r="4">
          <cell r="C4">
            <v>36130</v>
          </cell>
        </row>
      </sheetData>
      <sheetData sheetId="586">
        <row r="4">
          <cell r="C4">
            <v>36130</v>
          </cell>
        </row>
      </sheetData>
      <sheetData sheetId="587">
        <row r="4">
          <cell r="C4">
            <v>36130</v>
          </cell>
        </row>
      </sheetData>
      <sheetData sheetId="588">
        <row r="4">
          <cell r="C4">
            <v>36130</v>
          </cell>
        </row>
      </sheetData>
      <sheetData sheetId="589">
        <row r="4">
          <cell r="C4">
            <v>36130</v>
          </cell>
        </row>
      </sheetData>
      <sheetData sheetId="590">
        <row r="4">
          <cell r="C4">
            <v>36130</v>
          </cell>
        </row>
      </sheetData>
      <sheetData sheetId="591">
        <row r="4">
          <cell r="C4">
            <v>36130</v>
          </cell>
        </row>
      </sheetData>
      <sheetData sheetId="592">
        <row r="3">
          <cell r="F3">
            <v>0</v>
          </cell>
        </row>
      </sheetData>
      <sheetData sheetId="593">
        <row r="3">
          <cell r="F3">
            <v>0</v>
          </cell>
        </row>
      </sheetData>
      <sheetData sheetId="594">
        <row r="4">
          <cell r="C4">
            <v>36130</v>
          </cell>
        </row>
      </sheetData>
      <sheetData sheetId="595">
        <row r="3">
          <cell r="F3">
            <v>0</v>
          </cell>
        </row>
      </sheetData>
      <sheetData sheetId="596">
        <row r="3">
          <cell r="F3">
            <v>0</v>
          </cell>
        </row>
      </sheetData>
      <sheetData sheetId="597">
        <row r="4">
          <cell r="C4">
            <v>36130</v>
          </cell>
        </row>
      </sheetData>
      <sheetData sheetId="598">
        <row r="3">
          <cell r="F3">
            <v>0</v>
          </cell>
        </row>
      </sheetData>
      <sheetData sheetId="599">
        <row r="3">
          <cell r="F3">
            <v>0</v>
          </cell>
        </row>
      </sheetData>
      <sheetData sheetId="600">
        <row r="3">
          <cell r="F3">
            <v>0</v>
          </cell>
        </row>
      </sheetData>
      <sheetData sheetId="601">
        <row r="3">
          <cell r="F3">
            <v>0</v>
          </cell>
        </row>
      </sheetData>
      <sheetData sheetId="602">
        <row r="3">
          <cell r="F3">
            <v>0</v>
          </cell>
        </row>
      </sheetData>
      <sheetData sheetId="603">
        <row r="3">
          <cell r="F3">
            <v>0</v>
          </cell>
        </row>
      </sheetData>
      <sheetData sheetId="604">
        <row r="3">
          <cell r="F3">
            <v>0</v>
          </cell>
        </row>
      </sheetData>
      <sheetData sheetId="605">
        <row r="3">
          <cell r="F3">
            <v>0</v>
          </cell>
        </row>
      </sheetData>
      <sheetData sheetId="606">
        <row r="3">
          <cell r="F3">
            <v>0</v>
          </cell>
        </row>
      </sheetData>
      <sheetData sheetId="607">
        <row r="3">
          <cell r="F3">
            <v>0</v>
          </cell>
        </row>
      </sheetData>
      <sheetData sheetId="608">
        <row r="3">
          <cell r="F3">
            <v>0</v>
          </cell>
        </row>
      </sheetData>
      <sheetData sheetId="609">
        <row r="3">
          <cell r="F3">
            <v>0</v>
          </cell>
        </row>
      </sheetData>
      <sheetData sheetId="610">
        <row r="3">
          <cell r="F3">
            <v>0</v>
          </cell>
        </row>
      </sheetData>
      <sheetData sheetId="611">
        <row r="3">
          <cell r="F3">
            <v>0</v>
          </cell>
        </row>
      </sheetData>
      <sheetData sheetId="612">
        <row r="3">
          <cell r="F3">
            <v>0</v>
          </cell>
        </row>
      </sheetData>
      <sheetData sheetId="613">
        <row r="3">
          <cell r="F3">
            <v>0</v>
          </cell>
        </row>
      </sheetData>
      <sheetData sheetId="614">
        <row r="3">
          <cell r="F3">
            <v>0</v>
          </cell>
        </row>
      </sheetData>
      <sheetData sheetId="615">
        <row r="3">
          <cell r="F3">
            <v>0</v>
          </cell>
        </row>
      </sheetData>
      <sheetData sheetId="616">
        <row r="3">
          <cell r="F3">
            <v>0</v>
          </cell>
        </row>
      </sheetData>
      <sheetData sheetId="617">
        <row r="3">
          <cell r="F3">
            <v>0</v>
          </cell>
        </row>
      </sheetData>
      <sheetData sheetId="618">
        <row r="3">
          <cell r="F3">
            <v>0</v>
          </cell>
        </row>
      </sheetData>
      <sheetData sheetId="619">
        <row r="3">
          <cell r="F3">
            <v>0</v>
          </cell>
        </row>
      </sheetData>
      <sheetData sheetId="620">
        <row r="3">
          <cell r="F3">
            <v>0</v>
          </cell>
        </row>
      </sheetData>
      <sheetData sheetId="621">
        <row r="3">
          <cell r="F3">
            <v>0</v>
          </cell>
        </row>
      </sheetData>
      <sheetData sheetId="622">
        <row r="3">
          <cell r="F3">
            <v>0</v>
          </cell>
        </row>
      </sheetData>
      <sheetData sheetId="623">
        <row r="3">
          <cell r="F3">
            <v>0</v>
          </cell>
        </row>
      </sheetData>
      <sheetData sheetId="624">
        <row r="3">
          <cell r="F3">
            <v>0</v>
          </cell>
        </row>
      </sheetData>
      <sheetData sheetId="625">
        <row r="3">
          <cell r="F3">
            <v>0</v>
          </cell>
        </row>
      </sheetData>
      <sheetData sheetId="626">
        <row r="3">
          <cell r="F3">
            <v>0</v>
          </cell>
        </row>
      </sheetData>
      <sheetData sheetId="627">
        <row r="3">
          <cell r="F3">
            <v>0</v>
          </cell>
        </row>
      </sheetData>
      <sheetData sheetId="628">
        <row r="3">
          <cell r="F3">
            <v>0</v>
          </cell>
        </row>
      </sheetData>
      <sheetData sheetId="629">
        <row r="3">
          <cell r="F3">
            <v>0</v>
          </cell>
        </row>
      </sheetData>
      <sheetData sheetId="630">
        <row r="3">
          <cell r="F3">
            <v>0</v>
          </cell>
        </row>
      </sheetData>
      <sheetData sheetId="631">
        <row r="4">
          <cell r="C4">
            <v>36130</v>
          </cell>
        </row>
      </sheetData>
      <sheetData sheetId="632">
        <row r="4">
          <cell r="C4">
            <v>36130</v>
          </cell>
        </row>
      </sheetData>
      <sheetData sheetId="633">
        <row r="4">
          <cell r="C4">
            <v>36130</v>
          </cell>
        </row>
      </sheetData>
      <sheetData sheetId="634">
        <row r="4">
          <cell r="C4">
            <v>36130</v>
          </cell>
        </row>
      </sheetData>
      <sheetData sheetId="635">
        <row r="4">
          <cell r="C4">
            <v>36130</v>
          </cell>
        </row>
      </sheetData>
      <sheetData sheetId="636">
        <row r="4">
          <cell r="C4">
            <v>36130</v>
          </cell>
        </row>
      </sheetData>
      <sheetData sheetId="637">
        <row r="4">
          <cell r="C4">
            <v>36130</v>
          </cell>
        </row>
      </sheetData>
      <sheetData sheetId="638">
        <row r="4">
          <cell r="C4">
            <v>36130</v>
          </cell>
        </row>
      </sheetData>
      <sheetData sheetId="639">
        <row r="4">
          <cell r="C4">
            <v>36130</v>
          </cell>
        </row>
      </sheetData>
      <sheetData sheetId="640">
        <row r="4">
          <cell r="C4">
            <v>36130</v>
          </cell>
        </row>
      </sheetData>
      <sheetData sheetId="641">
        <row r="4">
          <cell r="C4">
            <v>36130</v>
          </cell>
        </row>
      </sheetData>
      <sheetData sheetId="642">
        <row r="4">
          <cell r="C4">
            <v>36130</v>
          </cell>
        </row>
      </sheetData>
      <sheetData sheetId="643">
        <row r="4">
          <cell r="C4">
            <v>36130</v>
          </cell>
        </row>
      </sheetData>
      <sheetData sheetId="644">
        <row r="4">
          <cell r="C4">
            <v>36130</v>
          </cell>
        </row>
      </sheetData>
      <sheetData sheetId="645">
        <row r="4">
          <cell r="C4">
            <v>36130</v>
          </cell>
        </row>
      </sheetData>
      <sheetData sheetId="646">
        <row r="4">
          <cell r="C4">
            <v>36130</v>
          </cell>
        </row>
      </sheetData>
      <sheetData sheetId="647">
        <row r="4">
          <cell r="C4">
            <v>36130</v>
          </cell>
        </row>
      </sheetData>
      <sheetData sheetId="648">
        <row r="4">
          <cell r="C4">
            <v>36130</v>
          </cell>
        </row>
      </sheetData>
      <sheetData sheetId="649">
        <row r="4">
          <cell r="C4">
            <v>36130</v>
          </cell>
        </row>
      </sheetData>
      <sheetData sheetId="650">
        <row r="4">
          <cell r="C4">
            <v>36130</v>
          </cell>
        </row>
      </sheetData>
      <sheetData sheetId="651">
        <row r="4">
          <cell r="C4">
            <v>36130</v>
          </cell>
        </row>
      </sheetData>
      <sheetData sheetId="652">
        <row r="4">
          <cell r="C4">
            <v>36130</v>
          </cell>
        </row>
      </sheetData>
      <sheetData sheetId="653">
        <row r="4">
          <cell r="C4">
            <v>36130</v>
          </cell>
        </row>
      </sheetData>
      <sheetData sheetId="654">
        <row r="4">
          <cell r="C4">
            <v>36130</v>
          </cell>
        </row>
      </sheetData>
      <sheetData sheetId="655">
        <row r="4">
          <cell r="C4">
            <v>36130</v>
          </cell>
        </row>
      </sheetData>
      <sheetData sheetId="656">
        <row r="4">
          <cell r="C4">
            <v>36130</v>
          </cell>
        </row>
      </sheetData>
      <sheetData sheetId="657">
        <row r="4">
          <cell r="C4">
            <v>36130</v>
          </cell>
        </row>
      </sheetData>
      <sheetData sheetId="658">
        <row r="4">
          <cell r="C4">
            <v>36130</v>
          </cell>
        </row>
      </sheetData>
      <sheetData sheetId="659">
        <row r="4">
          <cell r="C4">
            <v>36130</v>
          </cell>
        </row>
      </sheetData>
      <sheetData sheetId="660">
        <row r="4">
          <cell r="C4">
            <v>36130</v>
          </cell>
        </row>
      </sheetData>
      <sheetData sheetId="661">
        <row r="4">
          <cell r="C4">
            <v>36130</v>
          </cell>
        </row>
      </sheetData>
      <sheetData sheetId="662">
        <row r="4">
          <cell r="C4">
            <v>36130</v>
          </cell>
        </row>
      </sheetData>
      <sheetData sheetId="663">
        <row r="4">
          <cell r="C4">
            <v>36130</v>
          </cell>
        </row>
      </sheetData>
      <sheetData sheetId="664">
        <row r="4">
          <cell r="C4">
            <v>36130</v>
          </cell>
        </row>
      </sheetData>
      <sheetData sheetId="665">
        <row r="4">
          <cell r="C4">
            <v>36130</v>
          </cell>
        </row>
      </sheetData>
      <sheetData sheetId="666">
        <row r="4">
          <cell r="C4">
            <v>36130</v>
          </cell>
        </row>
      </sheetData>
      <sheetData sheetId="667">
        <row r="4">
          <cell r="C4">
            <v>36130</v>
          </cell>
        </row>
      </sheetData>
      <sheetData sheetId="668">
        <row r="4">
          <cell r="C4">
            <v>36130</v>
          </cell>
        </row>
      </sheetData>
      <sheetData sheetId="669">
        <row r="4">
          <cell r="C4">
            <v>36130</v>
          </cell>
        </row>
      </sheetData>
      <sheetData sheetId="670">
        <row r="4">
          <cell r="C4">
            <v>36130</v>
          </cell>
        </row>
      </sheetData>
      <sheetData sheetId="671">
        <row r="4">
          <cell r="C4">
            <v>36130</v>
          </cell>
        </row>
      </sheetData>
      <sheetData sheetId="672">
        <row r="4">
          <cell r="C4">
            <v>36130</v>
          </cell>
        </row>
      </sheetData>
      <sheetData sheetId="673">
        <row r="4">
          <cell r="C4">
            <v>36130</v>
          </cell>
        </row>
      </sheetData>
      <sheetData sheetId="674">
        <row r="4">
          <cell r="C4">
            <v>36130</v>
          </cell>
        </row>
      </sheetData>
      <sheetData sheetId="675">
        <row r="4">
          <cell r="C4">
            <v>36130</v>
          </cell>
        </row>
      </sheetData>
      <sheetData sheetId="676">
        <row r="4">
          <cell r="C4">
            <v>36130</v>
          </cell>
        </row>
      </sheetData>
      <sheetData sheetId="677">
        <row r="4">
          <cell r="C4">
            <v>36130</v>
          </cell>
        </row>
      </sheetData>
      <sheetData sheetId="678">
        <row r="4">
          <cell r="C4">
            <v>36130</v>
          </cell>
        </row>
      </sheetData>
      <sheetData sheetId="679">
        <row r="4">
          <cell r="C4">
            <v>36130</v>
          </cell>
        </row>
      </sheetData>
      <sheetData sheetId="680">
        <row r="4">
          <cell r="C4">
            <v>36130</v>
          </cell>
        </row>
      </sheetData>
      <sheetData sheetId="681">
        <row r="4">
          <cell r="C4">
            <v>36130</v>
          </cell>
        </row>
      </sheetData>
      <sheetData sheetId="682">
        <row r="4">
          <cell r="C4">
            <v>36130</v>
          </cell>
        </row>
      </sheetData>
      <sheetData sheetId="683">
        <row r="4">
          <cell r="C4">
            <v>36130</v>
          </cell>
        </row>
      </sheetData>
      <sheetData sheetId="684">
        <row r="4">
          <cell r="C4">
            <v>36130</v>
          </cell>
        </row>
      </sheetData>
      <sheetData sheetId="685">
        <row r="4">
          <cell r="C4">
            <v>36130</v>
          </cell>
        </row>
      </sheetData>
      <sheetData sheetId="686">
        <row r="4">
          <cell r="C4">
            <v>36130</v>
          </cell>
        </row>
      </sheetData>
      <sheetData sheetId="687">
        <row r="4">
          <cell r="C4">
            <v>36130</v>
          </cell>
        </row>
      </sheetData>
      <sheetData sheetId="688">
        <row r="4">
          <cell r="C4">
            <v>36130</v>
          </cell>
        </row>
      </sheetData>
      <sheetData sheetId="689">
        <row r="3">
          <cell r="F3">
            <v>0</v>
          </cell>
        </row>
      </sheetData>
      <sheetData sheetId="690">
        <row r="3">
          <cell r="F3">
            <v>0</v>
          </cell>
        </row>
      </sheetData>
      <sheetData sheetId="691">
        <row r="3">
          <cell r="F3">
            <v>0</v>
          </cell>
        </row>
      </sheetData>
      <sheetData sheetId="692">
        <row r="3">
          <cell r="F3">
            <v>0</v>
          </cell>
        </row>
      </sheetData>
      <sheetData sheetId="693">
        <row r="3">
          <cell r="F3">
            <v>0</v>
          </cell>
        </row>
      </sheetData>
      <sheetData sheetId="694">
        <row r="3">
          <cell r="F3">
            <v>0</v>
          </cell>
        </row>
      </sheetData>
      <sheetData sheetId="695">
        <row r="3">
          <cell r="F3">
            <v>0</v>
          </cell>
        </row>
      </sheetData>
      <sheetData sheetId="696">
        <row r="3">
          <cell r="F3">
            <v>0</v>
          </cell>
        </row>
      </sheetData>
      <sheetData sheetId="697">
        <row r="3">
          <cell r="F3">
            <v>0</v>
          </cell>
        </row>
      </sheetData>
      <sheetData sheetId="698">
        <row r="3">
          <cell r="F3">
            <v>0</v>
          </cell>
        </row>
      </sheetData>
      <sheetData sheetId="699">
        <row r="3">
          <cell r="F3">
            <v>0</v>
          </cell>
        </row>
      </sheetData>
      <sheetData sheetId="700">
        <row r="3">
          <cell r="F3">
            <v>0</v>
          </cell>
        </row>
      </sheetData>
      <sheetData sheetId="701">
        <row r="3">
          <cell r="F3">
            <v>0</v>
          </cell>
        </row>
      </sheetData>
      <sheetData sheetId="702">
        <row r="3">
          <cell r="F3">
            <v>0</v>
          </cell>
        </row>
      </sheetData>
      <sheetData sheetId="703">
        <row r="3">
          <cell r="F3">
            <v>0</v>
          </cell>
        </row>
      </sheetData>
      <sheetData sheetId="704">
        <row r="3">
          <cell r="F3">
            <v>0</v>
          </cell>
        </row>
      </sheetData>
      <sheetData sheetId="705">
        <row r="3">
          <cell r="F3">
            <v>0</v>
          </cell>
        </row>
      </sheetData>
      <sheetData sheetId="706">
        <row r="3">
          <cell r="F3">
            <v>0</v>
          </cell>
        </row>
      </sheetData>
      <sheetData sheetId="707">
        <row r="3">
          <cell r="F3">
            <v>0</v>
          </cell>
        </row>
      </sheetData>
      <sheetData sheetId="708">
        <row r="3">
          <cell r="F3">
            <v>0</v>
          </cell>
        </row>
      </sheetData>
      <sheetData sheetId="709">
        <row r="3">
          <cell r="F3">
            <v>0</v>
          </cell>
        </row>
      </sheetData>
      <sheetData sheetId="710">
        <row r="3">
          <cell r="F3">
            <v>0</v>
          </cell>
        </row>
      </sheetData>
      <sheetData sheetId="711">
        <row r="3">
          <cell r="F3">
            <v>0</v>
          </cell>
        </row>
      </sheetData>
      <sheetData sheetId="712">
        <row r="3">
          <cell r="F3">
            <v>0</v>
          </cell>
        </row>
      </sheetData>
      <sheetData sheetId="713">
        <row r="3">
          <cell r="F3">
            <v>0</v>
          </cell>
        </row>
      </sheetData>
      <sheetData sheetId="714">
        <row r="3">
          <cell r="F3">
            <v>0</v>
          </cell>
        </row>
      </sheetData>
      <sheetData sheetId="715">
        <row r="3">
          <cell r="F3">
            <v>0</v>
          </cell>
        </row>
      </sheetData>
      <sheetData sheetId="716">
        <row r="3">
          <cell r="F3">
            <v>0</v>
          </cell>
        </row>
      </sheetData>
      <sheetData sheetId="717">
        <row r="3">
          <cell r="F3">
            <v>0</v>
          </cell>
        </row>
      </sheetData>
      <sheetData sheetId="718">
        <row r="3">
          <cell r="F3">
            <v>0</v>
          </cell>
        </row>
      </sheetData>
      <sheetData sheetId="719">
        <row r="3">
          <cell r="F3">
            <v>0</v>
          </cell>
        </row>
      </sheetData>
      <sheetData sheetId="720">
        <row r="3">
          <cell r="F3">
            <v>0</v>
          </cell>
        </row>
      </sheetData>
      <sheetData sheetId="721">
        <row r="3">
          <cell r="F3">
            <v>0</v>
          </cell>
        </row>
      </sheetData>
      <sheetData sheetId="722">
        <row r="3">
          <cell r="F3">
            <v>0</v>
          </cell>
        </row>
      </sheetData>
      <sheetData sheetId="723">
        <row r="3">
          <cell r="F3">
            <v>0</v>
          </cell>
        </row>
      </sheetData>
      <sheetData sheetId="724">
        <row r="3">
          <cell r="F3">
            <v>0</v>
          </cell>
        </row>
      </sheetData>
      <sheetData sheetId="725">
        <row r="3">
          <cell r="F3">
            <v>0</v>
          </cell>
        </row>
      </sheetData>
      <sheetData sheetId="726">
        <row r="3">
          <cell r="F3">
            <v>0</v>
          </cell>
        </row>
      </sheetData>
      <sheetData sheetId="727">
        <row r="3">
          <cell r="F3">
            <v>0</v>
          </cell>
        </row>
      </sheetData>
      <sheetData sheetId="728">
        <row r="3">
          <cell r="F3">
            <v>0</v>
          </cell>
        </row>
      </sheetData>
      <sheetData sheetId="729">
        <row r="3">
          <cell r="F3">
            <v>0</v>
          </cell>
        </row>
      </sheetData>
      <sheetData sheetId="730">
        <row r="4">
          <cell r="C4">
            <v>36130</v>
          </cell>
        </row>
      </sheetData>
      <sheetData sheetId="731">
        <row r="4">
          <cell r="C4">
            <v>36130</v>
          </cell>
        </row>
      </sheetData>
      <sheetData sheetId="732">
        <row r="4">
          <cell r="C4">
            <v>36130</v>
          </cell>
        </row>
      </sheetData>
      <sheetData sheetId="733">
        <row r="4">
          <cell r="C4">
            <v>36130</v>
          </cell>
        </row>
      </sheetData>
      <sheetData sheetId="734">
        <row r="4">
          <cell r="C4">
            <v>36130</v>
          </cell>
        </row>
      </sheetData>
      <sheetData sheetId="735">
        <row r="4">
          <cell r="C4">
            <v>36130</v>
          </cell>
        </row>
      </sheetData>
      <sheetData sheetId="736">
        <row r="4">
          <cell r="C4">
            <v>36130</v>
          </cell>
        </row>
      </sheetData>
      <sheetData sheetId="737">
        <row r="4">
          <cell r="C4">
            <v>36130</v>
          </cell>
        </row>
      </sheetData>
      <sheetData sheetId="738">
        <row r="4">
          <cell r="C4">
            <v>36130</v>
          </cell>
        </row>
      </sheetData>
      <sheetData sheetId="739">
        <row r="4">
          <cell r="C4">
            <v>36130</v>
          </cell>
        </row>
      </sheetData>
      <sheetData sheetId="740">
        <row r="4">
          <cell r="C4">
            <v>36130</v>
          </cell>
        </row>
      </sheetData>
      <sheetData sheetId="741">
        <row r="4">
          <cell r="C4">
            <v>36130</v>
          </cell>
        </row>
      </sheetData>
      <sheetData sheetId="742">
        <row r="4">
          <cell r="C4">
            <v>36130</v>
          </cell>
        </row>
      </sheetData>
      <sheetData sheetId="743">
        <row r="4">
          <cell r="C4">
            <v>36130</v>
          </cell>
        </row>
      </sheetData>
      <sheetData sheetId="744">
        <row r="4">
          <cell r="C4">
            <v>36130</v>
          </cell>
        </row>
      </sheetData>
      <sheetData sheetId="745">
        <row r="4">
          <cell r="C4">
            <v>36130</v>
          </cell>
        </row>
      </sheetData>
      <sheetData sheetId="746">
        <row r="4">
          <cell r="C4">
            <v>36130</v>
          </cell>
        </row>
      </sheetData>
      <sheetData sheetId="747">
        <row r="4">
          <cell r="C4">
            <v>36130</v>
          </cell>
        </row>
      </sheetData>
      <sheetData sheetId="748">
        <row r="4">
          <cell r="C4">
            <v>36130</v>
          </cell>
        </row>
      </sheetData>
      <sheetData sheetId="749">
        <row r="4">
          <cell r="C4">
            <v>36130</v>
          </cell>
        </row>
      </sheetData>
      <sheetData sheetId="750">
        <row r="4">
          <cell r="C4">
            <v>36130</v>
          </cell>
        </row>
      </sheetData>
      <sheetData sheetId="751">
        <row r="4">
          <cell r="C4">
            <v>36130</v>
          </cell>
        </row>
      </sheetData>
      <sheetData sheetId="752">
        <row r="4">
          <cell r="C4">
            <v>36130</v>
          </cell>
        </row>
      </sheetData>
      <sheetData sheetId="753">
        <row r="4">
          <cell r="C4">
            <v>36130</v>
          </cell>
        </row>
      </sheetData>
      <sheetData sheetId="754">
        <row r="4">
          <cell r="C4">
            <v>36130</v>
          </cell>
        </row>
      </sheetData>
      <sheetData sheetId="755">
        <row r="4">
          <cell r="C4">
            <v>36130</v>
          </cell>
        </row>
      </sheetData>
      <sheetData sheetId="756">
        <row r="4">
          <cell r="C4">
            <v>36130</v>
          </cell>
        </row>
      </sheetData>
      <sheetData sheetId="757">
        <row r="4">
          <cell r="C4">
            <v>36130</v>
          </cell>
        </row>
      </sheetData>
      <sheetData sheetId="758">
        <row r="4">
          <cell r="C4">
            <v>36130</v>
          </cell>
        </row>
      </sheetData>
      <sheetData sheetId="759">
        <row r="4">
          <cell r="C4">
            <v>36130</v>
          </cell>
        </row>
      </sheetData>
      <sheetData sheetId="760">
        <row r="4">
          <cell r="C4">
            <v>36130</v>
          </cell>
        </row>
      </sheetData>
      <sheetData sheetId="761">
        <row r="4">
          <cell r="C4">
            <v>36130</v>
          </cell>
        </row>
      </sheetData>
      <sheetData sheetId="762">
        <row r="4">
          <cell r="C4">
            <v>36130</v>
          </cell>
        </row>
      </sheetData>
      <sheetData sheetId="763">
        <row r="4">
          <cell r="C4">
            <v>36130</v>
          </cell>
        </row>
      </sheetData>
      <sheetData sheetId="764">
        <row r="4">
          <cell r="C4">
            <v>36130</v>
          </cell>
        </row>
      </sheetData>
      <sheetData sheetId="765">
        <row r="4">
          <cell r="C4">
            <v>36130</v>
          </cell>
        </row>
      </sheetData>
      <sheetData sheetId="766">
        <row r="4">
          <cell r="C4">
            <v>36130</v>
          </cell>
        </row>
      </sheetData>
      <sheetData sheetId="767">
        <row r="4">
          <cell r="C4">
            <v>36130</v>
          </cell>
        </row>
      </sheetData>
      <sheetData sheetId="768">
        <row r="4">
          <cell r="C4">
            <v>36130</v>
          </cell>
        </row>
      </sheetData>
      <sheetData sheetId="769">
        <row r="4">
          <cell r="C4">
            <v>36130</v>
          </cell>
        </row>
      </sheetData>
      <sheetData sheetId="770">
        <row r="4">
          <cell r="C4">
            <v>36130</v>
          </cell>
        </row>
      </sheetData>
      <sheetData sheetId="771">
        <row r="4">
          <cell r="C4">
            <v>36130</v>
          </cell>
        </row>
      </sheetData>
      <sheetData sheetId="772">
        <row r="4">
          <cell r="C4">
            <v>36130</v>
          </cell>
        </row>
      </sheetData>
      <sheetData sheetId="773">
        <row r="4">
          <cell r="C4">
            <v>36130</v>
          </cell>
        </row>
      </sheetData>
      <sheetData sheetId="774">
        <row r="4">
          <cell r="C4">
            <v>36130</v>
          </cell>
        </row>
      </sheetData>
      <sheetData sheetId="775">
        <row r="4">
          <cell r="C4">
            <v>36130</v>
          </cell>
        </row>
      </sheetData>
      <sheetData sheetId="776">
        <row r="4">
          <cell r="C4">
            <v>36130</v>
          </cell>
        </row>
      </sheetData>
      <sheetData sheetId="777">
        <row r="4">
          <cell r="C4">
            <v>36130</v>
          </cell>
        </row>
      </sheetData>
      <sheetData sheetId="778">
        <row r="4">
          <cell r="C4">
            <v>36130</v>
          </cell>
        </row>
      </sheetData>
      <sheetData sheetId="779">
        <row r="4">
          <cell r="C4">
            <v>36130</v>
          </cell>
        </row>
      </sheetData>
      <sheetData sheetId="780">
        <row r="4">
          <cell r="C4">
            <v>36130</v>
          </cell>
        </row>
      </sheetData>
      <sheetData sheetId="781">
        <row r="4">
          <cell r="C4">
            <v>36130</v>
          </cell>
        </row>
      </sheetData>
      <sheetData sheetId="782">
        <row r="4">
          <cell r="C4">
            <v>36130</v>
          </cell>
        </row>
      </sheetData>
      <sheetData sheetId="783">
        <row r="4">
          <cell r="C4">
            <v>36130</v>
          </cell>
        </row>
      </sheetData>
      <sheetData sheetId="784">
        <row r="4">
          <cell r="C4">
            <v>36130</v>
          </cell>
        </row>
      </sheetData>
      <sheetData sheetId="785">
        <row r="4">
          <cell r="C4">
            <v>36130</v>
          </cell>
        </row>
      </sheetData>
      <sheetData sheetId="786">
        <row r="4">
          <cell r="C4">
            <v>36130</v>
          </cell>
        </row>
      </sheetData>
      <sheetData sheetId="787">
        <row r="4">
          <cell r="C4">
            <v>36130</v>
          </cell>
        </row>
      </sheetData>
      <sheetData sheetId="788">
        <row r="4">
          <cell r="C4">
            <v>36130</v>
          </cell>
        </row>
      </sheetData>
      <sheetData sheetId="789">
        <row r="4">
          <cell r="C4">
            <v>36130</v>
          </cell>
        </row>
      </sheetData>
      <sheetData sheetId="790">
        <row r="4">
          <cell r="C4">
            <v>36130</v>
          </cell>
        </row>
      </sheetData>
      <sheetData sheetId="791">
        <row r="4">
          <cell r="C4">
            <v>36130</v>
          </cell>
        </row>
      </sheetData>
      <sheetData sheetId="792">
        <row r="4">
          <cell r="C4">
            <v>36130</v>
          </cell>
        </row>
      </sheetData>
      <sheetData sheetId="793">
        <row r="4">
          <cell r="C4">
            <v>36130</v>
          </cell>
        </row>
      </sheetData>
      <sheetData sheetId="794">
        <row r="4">
          <cell r="C4">
            <v>36130</v>
          </cell>
        </row>
      </sheetData>
      <sheetData sheetId="795">
        <row r="4">
          <cell r="C4">
            <v>36130</v>
          </cell>
        </row>
      </sheetData>
      <sheetData sheetId="796">
        <row r="4">
          <cell r="C4">
            <v>36130</v>
          </cell>
        </row>
      </sheetData>
      <sheetData sheetId="797">
        <row r="4">
          <cell r="C4">
            <v>36130</v>
          </cell>
        </row>
      </sheetData>
      <sheetData sheetId="798">
        <row r="4">
          <cell r="C4">
            <v>36130</v>
          </cell>
        </row>
      </sheetData>
      <sheetData sheetId="799">
        <row r="4">
          <cell r="C4">
            <v>36130</v>
          </cell>
        </row>
      </sheetData>
      <sheetData sheetId="800">
        <row r="3">
          <cell r="F3">
            <v>0</v>
          </cell>
        </row>
      </sheetData>
      <sheetData sheetId="801">
        <row r="3">
          <cell r="F3">
            <v>0</v>
          </cell>
        </row>
      </sheetData>
      <sheetData sheetId="802">
        <row r="4">
          <cell r="C4">
            <v>36130</v>
          </cell>
        </row>
      </sheetData>
      <sheetData sheetId="803">
        <row r="3">
          <cell r="F3">
            <v>0</v>
          </cell>
        </row>
      </sheetData>
      <sheetData sheetId="804">
        <row r="3">
          <cell r="F3">
            <v>0</v>
          </cell>
        </row>
      </sheetData>
      <sheetData sheetId="805">
        <row r="4">
          <cell r="C4">
            <v>36130</v>
          </cell>
        </row>
      </sheetData>
      <sheetData sheetId="806">
        <row r="3">
          <cell r="F3">
            <v>0</v>
          </cell>
        </row>
      </sheetData>
      <sheetData sheetId="807">
        <row r="3">
          <cell r="F3">
            <v>0</v>
          </cell>
        </row>
      </sheetData>
      <sheetData sheetId="808">
        <row r="3">
          <cell r="F3">
            <v>0</v>
          </cell>
        </row>
      </sheetData>
      <sheetData sheetId="809">
        <row r="3">
          <cell r="F3">
            <v>0</v>
          </cell>
        </row>
      </sheetData>
      <sheetData sheetId="810">
        <row r="3">
          <cell r="F3">
            <v>0</v>
          </cell>
        </row>
      </sheetData>
      <sheetData sheetId="811">
        <row r="3">
          <cell r="F3">
            <v>0</v>
          </cell>
        </row>
      </sheetData>
      <sheetData sheetId="812">
        <row r="3">
          <cell r="F3">
            <v>0</v>
          </cell>
        </row>
      </sheetData>
      <sheetData sheetId="813">
        <row r="3">
          <cell r="F3">
            <v>0</v>
          </cell>
        </row>
      </sheetData>
      <sheetData sheetId="814">
        <row r="3">
          <cell r="F3">
            <v>0</v>
          </cell>
        </row>
      </sheetData>
      <sheetData sheetId="815">
        <row r="3">
          <cell r="F3">
            <v>0</v>
          </cell>
        </row>
      </sheetData>
      <sheetData sheetId="816">
        <row r="3">
          <cell r="F3">
            <v>0</v>
          </cell>
        </row>
      </sheetData>
      <sheetData sheetId="817">
        <row r="3">
          <cell r="F3">
            <v>0</v>
          </cell>
        </row>
      </sheetData>
      <sheetData sheetId="818">
        <row r="3">
          <cell r="F3">
            <v>0</v>
          </cell>
        </row>
      </sheetData>
      <sheetData sheetId="819">
        <row r="3">
          <cell r="F3">
            <v>0</v>
          </cell>
        </row>
      </sheetData>
      <sheetData sheetId="820">
        <row r="3">
          <cell r="F3">
            <v>0</v>
          </cell>
        </row>
      </sheetData>
      <sheetData sheetId="821">
        <row r="3">
          <cell r="F3">
            <v>0</v>
          </cell>
        </row>
      </sheetData>
      <sheetData sheetId="822">
        <row r="3">
          <cell r="F3">
            <v>0</v>
          </cell>
        </row>
      </sheetData>
      <sheetData sheetId="823">
        <row r="4">
          <cell r="C4">
            <v>36130</v>
          </cell>
        </row>
      </sheetData>
      <sheetData sheetId="824">
        <row r="4">
          <cell r="C4">
            <v>36130</v>
          </cell>
        </row>
      </sheetData>
      <sheetData sheetId="825">
        <row r="4">
          <cell r="C4">
            <v>36130</v>
          </cell>
        </row>
      </sheetData>
      <sheetData sheetId="826">
        <row r="3">
          <cell r="F3">
            <v>0</v>
          </cell>
        </row>
      </sheetData>
      <sheetData sheetId="827">
        <row r="3">
          <cell r="F3">
            <v>0</v>
          </cell>
        </row>
      </sheetData>
      <sheetData sheetId="828">
        <row r="4">
          <cell r="C4">
            <v>36130</v>
          </cell>
        </row>
      </sheetData>
      <sheetData sheetId="829">
        <row r="4">
          <cell r="C4">
            <v>36130</v>
          </cell>
        </row>
      </sheetData>
      <sheetData sheetId="830">
        <row r="4">
          <cell r="C4">
            <v>36130</v>
          </cell>
        </row>
      </sheetData>
      <sheetData sheetId="831">
        <row r="4">
          <cell r="C4">
            <v>36130</v>
          </cell>
        </row>
      </sheetData>
      <sheetData sheetId="832">
        <row r="4">
          <cell r="C4">
            <v>36130</v>
          </cell>
        </row>
      </sheetData>
      <sheetData sheetId="833">
        <row r="4">
          <cell r="C4">
            <v>36130</v>
          </cell>
        </row>
      </sheetData>
      <sheetData sheetId="834">
        <row r="4">
          <cell r="C4">
            <v>36130</v>
          </cell>
        </row>
      </sheetData>
      <sheetData sheetId="835">
        <row r="4">
          <cell r="C4">
            <v>36130</v>
          </cell>
        </row>
      </sheetData>
      <sheetData sheetId="836">
        <row r="4">
          <cell r="C4">
            <v>36130</v>
          </cell>
        </row>
      </sheetData>
      <sheetData sheetId="837">
        <row r="4">
          <cell r="C4">
            <v>36130</v>
          </cell>
        </row>
      </sheetData>
      <sheetData sheetId="838">
        <row r="4">
          <cell r="C4">
            <v>36130</v>
          </cell>
        </row>
      </sheetData>
      <sheetData sheetId="839">
        <row r="4">
          <cell r="C4">
            <v>36130</v>
          </cell>
        </row>
      </sheetData>
      <sheetData sheetId="840">
        <row r="4">
          <cell r="C4">
            <v>36130</v>
          </cell>
        </row>
      </sheetData>
      <sheetData sheetId="841">
        <row r="4">
          <cell r="C4">
            <v>36130</v>
          </cell>
        </row>
      </sheetData>
      <sheetData sheetId="842">
        <row r="4">
          <cell r="C4">
            <v>36130</v>
          </cell>
        </row>
      </sheetData>
      <sheetData sheetId="843">
        <row r="4">
          <cell r="C4">
            <v>36130</v>
          </cell>
        </row>
      </sheetData>
      <sheetData sheetId="844">
        <row r="4">
          <cell r="C4">
            <v>36130</v>
          </cell>
        </row>
      </sheetData>
      <sheetData sheetId="845">
        <row r="4">
          <cell r="C4">
            <v>36130</v>
          </cell>
        </row>
      </sheetData>
      <sheetData sheetId="846">
        <row r="4">
          <cell r="C4">
            <v>36130</v>
          </cell>
        </row>
      </sheetData>
      <sheetData sheetId="847">
        <row r="4">
          <cell r="C4">
            <v>36130</v>
          </cell>
        </row>
      </sheetData>
      <sheetData sheetId="848">
        <row r="4">
          <cell r="C4">
            <v>36130</v>
          </cell>
        </row>
      </sheetData>
      <sheetData sheetId="849">
        <row r="4">
          <cell r="C4">
            <v>36130</v>
          </cell>
        </row>
      </sheetData>
      <sheetData sheetId="850">
        <row r="4">
          <cell r="C4">
            <v>36130</v>
          </cell>
        </row>
      </sheetData>
      <sheetData sheetId="851">
        <row r="4">
          <cell r="C4">
            <v>36130</v>
          </cell>
        </row>
      </sheetData>
      <sheetData sheetId="852">
        <row r="4">
          <cell r="C4">
            <v>36130</v>
          </cell>
        </row>
      </sheetData>
      <sheetData sheetId="853">
        <row r="4">
          <cell r="C4">
            <v>36130</v>
          </cell>
        </row>
      </sheetData>
      <sheetData sheetId="854">
        <row r="4">
          <cell r="C4">
            <v>36130</v>
          </cell>
        </row>
      </sheetData>
      <sheetData sheetId="855">
        <row r="4">
          <cell r="C4">
            <v>36130</v>
          </cell>
        </row>
      </sheetData>
      <sheetData sheetId="856">
        <row r="4">
          <cell r="C4">
            <v>36130</v>
          </cell>
        </row>
      </sheetData>
      <sheetData sheetId="857">
        <row r="4">
          <cell r="C4">
            <v>36130</v>
          </cell>
        </row>
      </sheetData>
      <sheetData sheetId="858">
        <row r="4">
          <cell r="C4">
            <v>36130</v>
          </cell>
        </row>
      </sheetData>
      <sheetData sheetId="859">
        <row r="4">
          <cell r="C4">
            <v>36130</v>
          </cell>
        </row>
      </sheetData>
      <sheetData sheetId="860">
        <row r="4">
          <cell r="C4">
            <v>36130</v>
          </cell>
        </row>
      </sheetData>
      <sheetData sheetId="861">
        <row r="4">
          <cell r="C4">
            <v>36130</v>
          </cell>
        </row>
      </sheetData>
      <sheetData sheetId="862">
        <row r="4">
          <cell r="C4">
            <v>36130</v>
          </cell>
        </row>
      </sheetData>
      <sheetData sheetId="863">
        <row r="4">
          <cell r="C4">
            <v>36130</v>
          </cell>
        </row>
      </sheetData>
      <sheetData sheetId="864">
        <row r="4">
          <cell r="C4">
            <v>36130</v>
          </cell>
        </row>
      </sheetData>
      <sheetData sheetId="865">
        <row r="4">
          <cell r="C4">
            <v>36130</v>
          </cell>
        </row>
      </sheetData>
      <sheetData sheetId="866">
        <row r="4">
          <cell r="C4">
            <v>36130</v>
          </cell>
        </row>
      </sheetData>
      <sheetData sheetId="867">
        <row r="4">
          <cell r="C4">
            <v>36130</v>
          </cell>
        </row>
      </sheetData>
      <sheetData sheetId="868">
        <row r="4">
          <cell r="C4">
            <v>36130</v>
          </cell>
        </row>
      </sheetData>
      <sheetData sheetId="869">
        <row r="4">
          <cell r="C4">
            <v>36130</v>
          </cell>
        </row>
      </sheetData>
      <sheetData sheetId="870">
        <row r="4">
          <cell r="C4">
            <v>36130</v>
          </cell>
        </row>
      </sheetData>
      <sheetData sheetId="871">
        <row r="4">
          <cell r="C4">
            <v>36130</v>
          </cell>
        </row>
      </sheetData>
      <sheetData sheetId="872">
        <row r="4">
          <cell r="C4">
            <v>36130</v>
          </cell>
        </row>
      </sheetData>
      <sheetData sheetId="873">
        <row r="4">
          <cell r="C4">
            <v>36130</v>
          </cell>
        </row>
      </sheetData>
      <sheetData sheetId="874">
        <row r="4">
          <cell r="C4">
            <v>36130</v>
          </cell>
        </row>
      </sheetData>
      <sheetData sheetId="875">
        <row r="4">
          <cell r="C4">
            <v>36130</v>
          </cell>
        </row>
      </sheetData>
      <sheetData sheetId="876">
        <row r="4">
          <cell r="C4">
            <v>36130</v>
          </cell>
        </row>
      </sheetData>
      <sheetData sheetId="877">
        <row r="4">
          <cell r="C4">
            <v>36130</v>
          </cell>
        </row>
      </sheetData>
      <sheetData sheetId="878">
        <row r="4">
          <cell r="C4">
            <v>36130</v>
          </cell>
        </row>
      </sheetData>
      <sheetData sheetId="879">
        <row r="4">
          <cell r="C4">
            <v>36130</v>
          </cell>
        </row>
      </sheetData>
      <sheetData sheetId="880">
        <row r="4">
          <cell r="C4">
            <v>36130</v>
          </cell>
        </row>
      </sheetData>
      <sheetData sheetId="881">
        <row r="4">
          <cell r="C4">
            <v>36130</v>
          </cell>
        </row>
      </sheetData>
      <sheetData sheetId="882">
        <row r="4">
          <cell r="C4">
            <v>36130</v>
          </cell>
        </row>
      </sheetData>
      <sheetData sheetId="883">
        <row r="4">
          <cell r="C4">
            <v>36130</v>
          </cell>
        </row>
      </sheetData>
      <sheetData sheetId="884">
        <row r="4">
          <cell r="C4">
            <v>36130</v>
          </cell>
        </row>
      </sheetData>
      <sheetData sheetId="885">
        <row r="4">
          <cell r="C4">
            <v>36130</v>
          </cell>
        </row>
      </sheetData>
      <sheetData sheetId="886">
        <row r="4">
          <cell r="C4">
            <v>36130</v>
          </cell>
        </row>
      </sheetData>
      <sheetData sheetId="887">
        <row r="4">
          <cell r="C4">
            <v>36130</v>
          </cell>
        </row>
      </sheetData>
      <sheetData sheetId="888">
        <row r="4">
          <cell r="C4">
            <v>36130</v>
          </cell>
        </row>
      </sheetData>
      <sheetData sheetId="889">
        <row r="4">
          <cell r="C4">
            <v>36130</v>
          </cell>
        </row>
      </sheetData>
      <sheetData sheetId="890">
        <row r="4">
          <cell r="C4">
            <v>36130</v>
          </cell>
        </row>
      </sheetData>
      <sheetData sheetId="891">
        <row r="4">
          <cell r="C4">
            <v>36130</v>
          </cell>
        </row>
      </sheetData>
      <sheetData sheetId="892">
        <row r="4">
          <cell r="C4">
            <v>36130</v>
          </cell>
        </row>
      </sheetData>
      <sheetData sheetId="893">
        <row r="4">
          <cell r="C4">
            <v>36130</v>
          </cell>
        </row>
      </sheetData>
      <sheetData sheetId="894">
        <row r="4">
          <cell r="C4">
            <v>36130</v>
          </cell>
        </row>
      </sheetData>
      <sheetData sheetId="895">
        <row r="4">
          <cell r="C4">
            <v>36130</v>
          </cell>
        </row>
      </sheetData>
      <sheetData sheetId="896">
        <row r="4">
          <cell r="C4">
            <v>36130</v>
          </cell>
        </row>
      </sheetData>
      <sheetData sheetId="897">
        <row r="4">
          <cell r="C4">
            <v>36130</v>
          </cell>
        </row>
      </sheetData>
      <sheetData sheetId="898">
        <row r="4">
          <cell r="C4">
            <v>36130</v>
          </cell>
        </row>
      </sheetData>
      <sheetData sheetId="899">
        <row r="4">
          <cell r="C4">
            <v>36130</v>
          </cell>
        </row>
      </sheetData>
      <sheetData sheetId="900">
        <row r="4">
          <cell r="C4">
            <v>36130</v>
          </cell>
        </row>
      </sheetData>
      <sheetData sheetId="901">
        <row r="4">
          <cell r="C4">
            <v>36130</v>
          </cell>
        </row>
      </sheetData>
      <sheetData sheetId="902">
        <row r="4">
          <cell r="C4">
            <v>36130</v>
          </cell>
        </row>
      </sheetData>
      <sheetData sheetId="903">
        <row r="4">
          <cell r="C4">
            <v>36130</v>
          </cell>
        </row>
      </sheetData>
      <sheetData sheetId="904">
        <row r="4">
          <cell r="C4">
            <v>36130</v>
          </cell>
        </row>
      </sheetData>
      <sheetData sheetId="905">
        <row r="3">
          <cell r="F3">
            <v>0</v>
          </cell>
        </row>
      </sheetData>
      <sheetData sheetId="906">
        <row r="3">
          <cell r="F3">
            <v>0</v>
          </cell>
        </row>
      </sheetData>
      <sheetData sheetId="907">
        <row r="3">
          <cell r="F3">
            <v>0</v>
          </cell>
        </row>
      </sheetData>
      <sheetData sheetId="908">
        <row r="3">
          <cell r="F3">
            <v>0</v>
          </cell>
        </row>
      </sheetData>
      <sheetData sheetId="909">
        <row r="3">
          <cell r="F3">
            <v>0</v>
          </cell>
        </row>
      </sheetData>
      <sheetData sheetId="910">
        <row r="3">
          <cell r="F3">
            <v>0</v>
          </cell>
        </row>
      </sheetData>
      <sheetData sheetId="911">
        <row r="3">
          <cell r="F3">
            <v>0</v>
          </cell>
        </row>
      </sheetData>
      <sheetData sheetId="912">
        <row r="3">
          <cell r="F3">
            <v>0</v>
          </cell>
        </row>
      </sheetData>
      <sheetData sheetId="913">
        <row r="3">
          <cell r="F3">
            <v>0</v>
          </cell>
        </row>
      </sheetData>
      <sheetData sheetId="914">
        <row r="3">
          <cell r="F3">
            <v>0</v>
          </cell>
        </row>
      </sheetData>
      <sheetData sheetId="915">
        <row r="3">
          <cell r="F3">
            <v>0</v>
          </cell>
        </row>
      </sheetData>
      <sheetData sheetId="916">
        <row r="3">
          <cell r="F3">
            <v>0</v>
          </cell>
        </row>
      </sheetData>
      <sheetData sheetId="917">
        <row r="3">
          <cell r="F3">
            <v>0</v>
          </cell>
        </row>
      </sheetData>
      <sheetData sheetId="918">
        <row r="3">
          <cell r="F3">
            <v>0</v>
          </cell>
        </row>
      </sheetData>
      <sheetData sheetId="919">
        <row r="3">
          <cell r="F3">
            <v>0</v>
          </cell>
        </row>
      </sheetData>
      <sheetData sheetId="920">
        <row r="3">
          <cell r="F3">
            <v>0</v>
          </cell>
        </row>
      </sheetData>
      <sheetData sheetId="921">
        <row r="3">
          <cell r="F3">
            <v>0</v>
          </cell>
        </row>
      </sheetData>
      <sheetData sheetId="922">
        <row r="3">
          <cell r="F3">
            <v>0</v>
          </cell>
        </row>
      </sheetData>
      <sheetData sheetId="923">
        <row r="3">
          <cell r="F3">
            <v>0</v>
          </cell>
        </row>
      </sheetData>
      <sheetData sheetId="924">
        <row r="3">
          <cell r="F3">
            <v>0</v>
          </cell>
        </row>
      </sheetData>
      <sheetData sheetId="925">
        <row r="3">
          <cell r="F3">
            <v>0</v>
          </cell>
        </row>
      </sheetData>
      <sheetData sheetId="926">
        <row r="3">
          <cell r="F3">
            <v>0</v>
          </cell>
        </row>
      </sheetData>
      <sheetData sheetId="927">
        <row r="3">
          <cell r="F3">
            <v>0</v>
          </cell>
        </row>
      </sheetData>
      <sheetData sheetId="928">
        <row r="3">
          <cell r="F3">
            <v>0</v>
          </cell>
        </row>
      </sheetData>
      <sheetData sheetId="929">
        <row r="3">
          <cell r="F3">
            <v>0</v>
          </cell>
        </row>
      </sheetData>
      <sheetData sheetId="930">
        <row r="3">
          <cell r="F3">
            <v>0</v>
          </cell>
        </row>
      </sheetData>
      <sheetData sheetId="931">
        <row r="3">
          <cell r="F3">
            <v>0</v>
          </cell>
        </row>
      </sheetData>
      <sheetData sheetId="932">
        <row r="3">
          <cell r="F3">
            <v>0</v>
          </cell>
        </row>
      </sheetData>
      <sheetData sheetId="933">
        <row r="3">
          <cell r="F3">
            <v>0</v>
          </cell>
        </row>
      </sheetData>
      <sheetData sheetId="934">
        <row r="3">
          <cell r="F3">
            <v>0</v>
          </cell>
        </row>
      </sheetData>
      <sheetData sheetId="935">
        <row r="3">
          <cell r="F3">
            <v>0</v>
          </cell>
        </row>
      </sheetData>
      <sheetData sheetId="936">
        <row r="4">
          <cell r="C4">
            <v>36130</v>
          </cell>
        </row>
      </sheetData>
      <sheetData sheetId="937">
        <row r="4">
          <cell r="C4">
            <v>36130</v>
          </cell>
        </row>
      </sheetData>
      <sheetData sheetId="938">
        <row r="4">
          <cell r="C4">
            <v>36130</v>
          </cell>
        </row>
      </sheetData>
      <sheetData sheetId="939">
        <row r="4">
          <cell r="C4">
            <v>36130</v>
          </cell>
        </row>
      </sheetData>
      <sheetData sheetId="940">
        <row r="4">
          <cell r="C4">
            <v>36130</v>
          </cell>
        </row>
      </sheetData>
      <sheetData sheetId="941">
        <row r="4">
          <cell r="C4">
            <v>36130</v>
          </cell>
        </row>
      </sheetData>
      <sheetData sheetId="942">
        <row r="4">
          <cell r="C4">
            <v>36130</v>
          </cell>
        </row>
      </sheetData>
      <sheetData sheetId="943">
        <row r="4">
          <cell r="C4">
            <v>36130</v>
          </cell>
        </row>
      </sheetData>
      <sheetData sheetId="944">
        <row r="4">
          <cell r="C4">
            <v>36130</v>
          </cell>
        </row>
      </sheetData>
      <sheetData sheetId="945">
        <row r="4">
          <cell r="C4">
            <v>36130</v>
          </cell>
        </row>
      </sheetData>
      <sheetData sheetId="946">
        <row r="4">
          <cell r="C4">
            <v>36130</v>
          </cell>
        </row>
      </sheetData>
      <sheetData sheetId="947">
        <row r="4">
          <cell r="C4">
            <v>36130</v>
          </cell>
        </row>
      </sheetData>
      <sheetData sheetId="948">
        <row r="4">
          <cell r="C4">
            <v>36130</v>
          </cell>
        </row>
      </sheetData>
      <sheetData sheetId="949">
        <row r="4">
          <cell r="C4">
            <v>36130</v>
          </cell>
        </row>
      </sheetData>
      <sheetData sheetId="950">
        <row r="4">
          <cell r="C4">
            <v>36130</v>
          </cell>
        </row>
      </sheetData>
      <sheetData sheetId="951">
        <row r="4">
          <cell r="C4">
            <v>36130</v>
          </cell>
        </row>
      </sheetData>
      <sheetData sheetId="952">
        <row r="4">
          <cell r="C4">
            <v>36130</v>
          </cell>
        </row>
      </sheetData>
      <sheetData sheetId="953">
        <row r="4">
          <cell r="C4">
            <v>36130</v>
          </cell>
        </row>
      </sheetData>
      <sheetData sheetId="954">
        <row r="4">
          <cell r="C4">
            <v>36130</v>
          </cell>
        </row>
      </sheetData>
      <sheetData sheetId="955">
        <row r="4">
          <cell r="C4">
            <v>36130</v>
          </cell>
        </row>
      </sheetData>
      <sheetData sheetId="956">
        <row r="4">
          <cell r="C4">
            <v>36130</v>
          </cell>
        </row>
      </sheetData>
      <sheetData sheetId="957">
        <row r="4">
          <cell r="C4">
            <v>36130</v>
          </cell>
        </row>
      </sheetData>
      <sheetData sheetId="958">
        <row r="4">
          <cell r="C4">
            <v>36130</v>
          </cell>
        </row>
      </sheetData>
      <sheetData sheetId="959">
        <row r="4">
          <cell r="C4">
            <v>36130</v>
          </cell>
        </row>
      </sheetData>
      <sheetData sheetId="960">
        <row r="4">
          <cell r="C4">
            <v>36130</v>
          </cell>
        </row>
      </sheetData>
      <sheetData sheetId="961">
        <row r="4">
          <cell r="C4">
            <v>36130</v>
          </cell>
        </row>
      </sheetData>
      <sheetData sheetId="962">
        <row r="4">
          <cell r="C4">
            <v>36130</v>
          </cell>
        </row>
      </sheetData>
      <sheetData sheetId="963">
        <row r="4">
          <cell r="C4">
            <v>36130</v>
          </cell>
        </row>
      </sheetData>
      <sheetData sheetId="964">
        <row r="4">
          <cell r="C4">
            <v>36130</v>
          </cell>
        </row>
      </sheetData>
      <sheetData sheetId="965">
        <row r="4">
          <cell r="C4">
            <v>36130</v>
          </cell>
        </row>
      </sheetData>
      <sheetData sheetId="966">
        <row r="4">
          <cell r="C4">
            <v>36130</v>
          </cell>
        </row>
      </sheetData>
      <sheetData sheetId="967">
        <row r="4">
          <cell r="C4">
            <v>36130</v>
          </cell>
        </row>
      </sheetData>
      <sheetData sheetId="968">
        <row r="4">
          <cell r="C4">
            <v>36130</v>
          </cell>
        </row>
      </sheetData>
      <sheetData sheetId="969">
        <row r="4">
          <cell r="C4">
            <v>36130</v>
          </cell>
        </row>
      </sheetData>
      <sheetData sheetId="970">
        <row r="4">
          <cell r="C4">
            <v>36130</v>
          </cell>
        </row>
      </sheetData>
      <sheetData sheetId="971">
        <row r="4">
          <cell r="C4">
            <v>36130</v>
          </cell>
        </row>
      </sheetData>
      <sheetData sheetId="972">
        <row r="4">
          <cell r="C4">
            <v>36130</v>
          </cell>
        </row>
      </sheetData>
      <sheetData sheetId="973">
        <row r="4">
          <cell r="C4">
            <v>36130</v>
          </cell>
        </row>
      </sheetData>
      <sheetData sheetId="974">
        <row r="4">
          <cell r="C4">
            <v>36130</v>
          </cell>
        </row>
      </sheetData>
      <sheetData sheetId="975">
        <row r="4">
          <cell r="C4">
            <v>36130</v>
          </cell>
        </row>
      </sheetData>
      <sheetData sheetId="976">
        <row r="4">
          <cell r="C4">
            <v>36130</v>
          </cell>
        </row>
      </sheetData>
      <sheetData sheetId="977">
        <row r="4">
          <cell r="C4">
            <v>36130</v>
          </cell>
        </row>
      </sheetData>
      <sheetData sheetId="978">
        <row r="4">
          <cell r="C4">
            <v>36130</v>
          </cell>
        </row>
      </sheetData>
      <sheetData sheetId="979">
        <row r="4">
          <cell r="C4">
            <v>36130</v>
          </cell>
        </row>
      </sheetData>
      <sheetData sheetId="980">
        <row r="4">
          <cell r="C4">
            <v>36130</v>
          </cell>
        </row>
      </sheetData>
      <sheetData sheetId="981">
        <row r="4">
          <cell r="C4">
            <v>36130</v>
          </cell>
        </row>
      </sheetData>
      <sheetData sheetId="982">
        <row r="4">
          <cell r="C4">
            <v>36130</v>
          </cell>
        </row>
      </sheetData>
      <sheetData sheetId="983">
        <row r="4">
          <cell r="C4">
            <v>36130</v>
          </cell>
        </row>
      </sheetData>
      <sheetData sheetId="984">
        <row r="4">
          <cell r="C4">
            <v>36130</v>
          </cell>
        </row>
      </sheetData>
      <sheetData sheetId="985">
        <row r="4">
          <cell r="C4">
            <v>36130</v>
          </cell>
        </row>
      </sheetData>
      <sheetData sheetId="986">
        <row r="4">
          <cell r="C4">
            <v>36130</v>
          </cell>
        </row>
      </sheetData>
      <sheetData sheetId="987">
        <row r="4">
          <cell r="C4">
            <v>36130</v>
          </cell>
        </row>
      </sheetData>
      <sheetData sheetId="988">
        <row r="4">
          <cell r="C4">
            <v>36130</v>
          </cell>
        </row>
      </sheetData>
      <sheetData sheetId="989">
        <row r="4">
          <cell r="C4">
            <v>36130</v>
          </cell>
        </row>
      </sheetData>
      <sheetData sheetId="990">
        <row r="4">
          <cell r="C4">
            <v>36130</v>
          </cell>
        </row>
      </sheetData>
      <sheetData sheetId="991">
        <row r="4">
          <cell r="C4">
            <v>36130</v>
          </cell>
        </row>
      </sheetData>
      <sheetData sheetId="992">
        <row r="4">
          <cell r="C4">
            <v>36130</v>
          </cell>
        </row>
      </sheetData>
      <sheetData sheetId="993">
        <row r="4">
          <cell r="C4">
            <v>36130</v>
          </cell>
        </row>
      </sheetData>
      <sheetData sheetId="994">
        <row r="4">
          <cell r="C4">
            <v>36130</v>
          </cell>
        </row>
      </sheetData>
      <sheetData sheetId="995">
        <row r="4">
          <cell r="C4">
            <v>36130</v>
          </cell>
        </row>
      </sheetData>
      <sheetData sheetId="996">
        <row r="4">
          <cell r="C4">
            <v>36130</v>
          </cell>
        </row>
      </sheetData>
      <sheetData sheetId="997">
        <row r="4">
          <cell r="C4">
            <v>36130</v>
          </cell>
        </row>
      </sheetData>
      <sheetData sheetId="998">
        <row r="4">
          <cell r="C4">
            <v>36130</v>
          </cell>
        </row>
      </sheetData>
      <sheetData sheetId="999">
        <row r="4">
          <cell r="C4">
            <v>36130</v>
          </cell>
        </row>
      </sheetData>
      <sheetData sheetId="1000">
        <row r="4">
          <cell r="C4">
            <v>36130</v>
          </cell>
        </row>
      </sheetData>
      <sheetData sheetId="1001">
        <row r="4">
          <cell r="C4">
            <v>36130</v>
          </cell>
        </row>
      </sheetData>
      <sheetData sheetId="1002">
        <row r="4">
          <cell r="C4">
            <v>36130</v>
          </cell>
        </row>
      </sheetData>
      <sheetData sheetId="1003">
        <row r="4">
          <cell r="C4">
            <v>36130</v>
          </cell>
        </row>
      </sheetData>
      <sheetData sheetId="1004">
        <row r="4">
          <cell r="C4">
            <v>36130</v>
          </cell>
        </row>
      </sheetData>
      <sheetData sheetId="1005">
        <row r="4">
          <cell r="C4">
            <v>36130</v>
          </cell>
        </row>
      </sheetData>
      <sheetData sheetId="1006">
        <row r="4">
          <cell r="C4">
            <v>36130</v>
          </cell>
        </row>
      </sheetData>
      <sheetData sheetId="1007">
        <row r="4">
          <cell r="C4">
            <v>36130</v>
          </cell>
        </row>
      </sheetData>
      <sheetData sheetId="1008">
        <row r="3">
          <cell r="F3">
            <v>0</v>
          </cell>
        </row>
      </sheetData>
      <sheetData sheetId="1009">
        <row r="3">
          <cell r="F3">
            <v>0</v>
          </cell>
        </row>
      </sheetData>
      <sheetData sheetId="1010">
        <row r="3">
          <cell r="F3">
            <v>0</v>
          </cell>
        </row>
      </sheetData>
      <sheetData sheetId="1011">
        <row r="3">
          <cell r="F3">
            <v>0</v>
          </cell>
        </row>
      </sheetData>
      <sheetData sheetId="1012">
        <row r="3">
          <cell r="F3">
            <v>0</v>
          </cell>
        </row>
      </sheetData>
      <sheetData sheetId="1013">
        <row r="3">
          <cell r="F3">
            <v>0</v>
          </cell>
        </row>
      </sheetData>
      <sheetData sheetId="1014">
        <row r="3">
          <cell r="F3">
            <v>0</v>
          </cell>
        </row>
      </sheetData>
      <sheetData sheetId="1015">
        <row r="3">
          <cell r="F3">
            <v>0</v>
          </cell>
        </row>
      </sheetData>
      <sheetData sheetId="1016">
        <row r="3">
          <cell r="F3">
            <v>0</v>
          </cell>
        </row>
      </sheetData>
      <sheetData sheetId="1017">
        <row r="3">
          <cell r="F3">
            <v>0</v>
          </cell>
        </row>
      </sheetData>
      <sheetData sheetId="1018">
        <row r="3">
          <cell r="F3">
            <v>0</v>
          </cell>
        </row>
      </sheetData>
      <sheetData sheetId="1019">
        <row r="3">
          <cell r="F3">
            <v>0</v>
          </cell>
        </row>
      </sheetData>
      <sheetData sheetId="1020">
        <row r="3">
          <cell r="F3">
            <v>0</v>
          </cell>
        </row>
      </sheetData>
      <sheetData sheetId="1021">
        <row r="3">
          <cell r="F3">
            <v>0</v>
          </cell>
        </row>
      </sheetData>
      <sheetData sheetId="1022">
        <row r="3">
          <cell r="F3">
            <v>0</v>
          </cell>
        </row>
      </sheetData>
      <sheetData sheetId="1023">
        <row r="3">
          <cell r="F3">
            <v>0</v>
          </cell>
        </row>
      </sheetData>
      <sheetData sheetId="1024">
        <row r="3">
          <cell r="F3">
            <v>0</v>
          </cell>
        </row>
      </sheetData>
      <sheetData sheetId="1025">
        <row r="3">
          <cell r="F3">
            <v>0</v>
          </cell>
        </row>
      </sheetData>
      <sheetData sheetId="1026">
        <row r="3">
          <cell r="F3">
            <v>0</v>
          </cell>
        </row>
      </sheetData>
      <sheetData sheetId="1027">
        <row r="3">
          <cell r="F3">
            <v>0</v>
          </cell>
        </row>
      </sheetData>
      <sheetData sheetId="1028">
        <row r="3">
          <cell r="F3">
            <v>0</v>
          </cell>
        </row>
      </sheetData>
      <sheetData sheetId="1029">
        <row r="3">
          <cell r="F3">
            <v>0</v>
          </cell>
        </row>
      </sheetData>
      <sheetData sheetId="1030">
        <row r="3">
          <cell r="F3">
            <v>0</v>
          </cell>
        </row>
      </sheetData>
      <sheetData sheetId="1031">
        <row r="3">
          <cell r="F3">
            <v>0</v>
          </cell>
        </row>
      </sheetData>
      <sheetData sheetId="1032">
        <row r="3">
          <cell r="F3">
            <v>0</v>
          </cell>
        </row>
      </sheetData>
      <sheetData sheetId="1033">
        <row r="3">
          <cell r="F3">
            <v>0</v>
          </cell>
        </row>
      </sheetData>
      <sheetData sheetId="1034">
        <row r="3">
          <cell r="F3">
            <v>0</v>
          </cell>
        </row>
      </sheetData>
      <sheetData sheetId="1035">
        <row r="3">
          <cell r="F3">
            <v>0</v>
          </cell>
        </row>
      </sheetData>
      <sheetData sheetId="1036">
        <row r="3">
          <cell r="F3">
            <v>0</v>
          </cell>
        </row>
      </sheetData>
      <sheetData sheetId="1037">
        <row r="3">
          <cell r="F3">
            <v>0</v>
          </cell>
        </row>
      </sheetData>
      <sheetData sheetId="1038">
        <row r="3">
          <cell r="F3">
            <v>0</v>
          </cell>
        </row>
      </sheetData>
      <sheetData sheetId="1039">
        <row r="3">
          <cell r="F3">
            <v>0</v>
          </cell>
        </row>
      </sheetData>
      <sheetData sheetId="1040">
        <row r="3">
          <cell r="F3">
            <v>0</v>
          </cell>
        </row>
      </sheetData>
      <sheetData sheetId="1041">
        <row r="4">
          <cell r="C4">
            <v>36130</v>
          </cell>
        </row>
      </sheetData>
      <sheetData sheetId="1042">
        <row r="4">
          <cell r="C4">
            <v>36130</v>
          </cell>
        </row>
      </sheetData>
      <sheetData sheetId="1043">
        <row r="4">
          <cell r="C4">
            <v>36130</v>
          </cell>
        </row>
      </sheetData>
      <sheetData sheetId="1044">
        <row r="4">
          <cell r="C4">
            <v>36130</v>
          </cell>
        </row>
      </sheetData>
      <sheetData sheetId="1045">
        <row r="4">
          <cell r="C4">
            <v>36130</v>
          </cell>
        </row>
      </sheetData>
      <sheetData sheetId="1046">
        <row r="4">
          <cell r="C4">
            <v>36130</v>
          </cell>
        </row>
      </sheetData>
      <sheetData sheetId="1047">
        <row r="4">
          <cell r="C4">
            <v>36130</v>
          </cell>
        </row>
      </sheetData>
      <sheetData sheetId="1048">
        <row r="4">
          <cell r="C4">
            <v>36130</v>
          </cell>
        </row>
      </sheetData>
      <sheetData sheetId="1049">
        <row r="4">
          <cell r="C4">
            <v>36130</v>
          </cell>
        </row>
      </sheetData>
      <sheetData sheetId="1050">
        <row r="4">
          <cell r="C4">
            <v>36130</v>
          </cell>
        </row>
      </sheetData>
      <sheetData sheetId="1051">
        <row r="4">
          <cell r="C4">
            <v>36130</v>
          </cell>
        </row>
      </sheetData>
      <sheetData sheetId="1052">
        <row r="4">
          <cell r="C4">
            <v>36130</v>
          </cell>
        </row>
      </sheetData>
      <sheetData sheetId="1053">
        <row r="4">
          <cell r="C4">
            <v>36130</v>
          </cell>
        </row>
      </sheetData>
      <sheetData sheetId="1054">
        <row r="4">
          <cell r="C4">
            <v>36130</v>
          </cell>
        </row>
      </sheetData>
      <sheetData sheetId="1055">
        <row r="4">
          <cell r="C4">
            <v>36130</v>
          </cell>
        </row>
      </sheetData>
      <sheetData sheetId="1056">
        <row r="4">
          <cell r="C4">
            <v>36130</v>
          </cell>
        </row>
      </sheetData>
      <sheetData sheetId="1057">
        <row r="4">
          <cell r="C4">
            <v>36130</v>
          </cell>
        </row>
      </sheetData>
      <sheetData sheetId="1058">
        <row r="4">
          <cell r="C4">
            <v>36130</v>
          </cell>
        </row>
      </sheetData>
      <sheetData sheetId="1059">
        <row r="4">
          <cell r="C4">
            <v>36130</v>
          </cell>
        </row>
      </sheetData>
      <sheetData sheetId="1060">
        <row r="4">
          <cell r="C4">
            <v>36130</v>
          </cell>
        </row>
      </sheetData>
      <sheetData sheetId="1061">
        <row r="4">
          <cell r="C4">
            <v>36130</v>
          </cell>
        </row>
      </sheetData>
      <sheetData sheetId="1062">
        <row r="4">
          <cell r="C4">
            <v>36130</v>
          </cell>
        </row>
      </sheetData>
      <sheetData sheetId="1063">
        <row r="4">
          <cell r="C4">
            <v>36130</v>
          </cell>
        </row>
      </sheetData>
      <sheetData sheetId="1064">
        <row r="4">
          <cell r="C4">
            <v>36130</v>
          </cell>
        </row>
      </sheetData>
      <sheetData sheetId="1065">
        <row r="4">
          <cell r="C4">
            <v>36130</v>
          </cell>
        </row>
      </sheetData>
      <sheetData sheetId="1066">
        <row r="4">
          <cell r="C4">
            <v>36130</v>
          </cell>
        </row>
      </sheetData>
      <sheetData sheetId="1067">
        <row r="4">
          <cell r="C4">
            <v>36130</v>
          </cell>
        </row>
      </sheetData>
      <sheetData sheetId="1068">
        <row r="4">
          <cell r="C4">
            <v>36130</v>
          </cell>
        </row>
      </sheetData>
      <sheetData sheetId="1069">
        <row r="4">
          <cell r="C4">
            <v>36130</v>
          </cell>
        </row>
      </sheetData>
      <sheetData sheetId="1070">
        <row r="4">
          <cell r="C4">
            <v>36130</v>
          </cell>
        </row>
      </sheetData>
      <sheetData sheetId="1071">
        <row r="4">
          <cell r="C4">
            <v>36130</v>
          </cell>
        </row>
      </sheetData>
      <sheetData sheetId="1072">
        <row r="4">
          <cell r="C4">
            <v>36130</v>
          </cell>
        </row>
      </sheetData>
      <sheetData sheetId="1073">
        <row r="4">
          <cell r="C4">
            <v>36130</v>
          </cell>
        </row>
      </sheetData>
      <sheetData sheetId="1074">
        <row r="4">
          <cell r="C4">
            <v>36130</v>
          </cell>
        </row>
      </sheetData>
      <sheetData sheetId="1075">
        <row r="4">
          <cell r="C4">
            <v>36130</v>
          </cell>
        </row>
      </sheetData>
      <sheetData sheetId="1076">
        <row r="4">
          <cell r="C4">
            <v>36130</v>
          </cell>
        </row>
      </sheetData>
      <sheetData sheetId="1077">
        <row r="4">
          <cell r="C4">
            <v>36130</v>
          </cell>
        </row>
      </sheetData>
      <sheetData sheetId="1078">
        <row r="4">
          <cell r="C4">
            <v>36130</v>
          </cell>
        </row>
      </sheetData>
      <sheetData sheetId="1079">
        <row r="4">
          <cell r="C4">
            <v>36130</v>
          </cell>
        </row>
      </sheetData>
      <sheetData sheetId="1080">
        <row r="4">
          <cell r="C4">
            <v>36130</v>
          </cell>
        </row>
      </sheetData>
      <sheetData sheetId="1081">
        <row r="4">
          <cell r="C4">
            <v>36130</v>
          </cell>
        </row>
      </sheetData>
      <sheetData sheetId="1082">
        <row r="4">
          <cell r="C4">
            <v>36130</v>
          </cell>
        </row>
      </sheetData>
      <sheetData sheetId="1083">
        <row r="4">
          <cell r="C4">
            <v>36130</v>
          </cell>
        </row>
      </sheetData>
      <sheetData sheetId="1084">
        <row r="4">
          <cell r="C4">
            <v>36130</v>
          </cell>
        </row>
      </sheetData>
      <sheetData sheetId="1085">
        <row r="4">
          <cell r="C4">
            <v>36130</v>
          </cell>
        </row>
      </sheetData>
      <sheetData sheetId="1086">
        <row r="4">
          <cell r="C4">
            <v>36130</v>
          </cell>
        </row>
      </sheetData>
      <sheetData sheetId="1087">
        <row r="4">
          <cell r="C4">
            <v>36130</v>
          </cell>
        </row>
      </sheetData>
      <sheetData sheetId="1088">
        <row r="4">
          <cell r="C4">
            <v>36130</v>
          </cell>
        </row>
      </sheetData>
      <sheetData sheetId="1089">
        <row r="4">
          <cell r="C4">
            <v>36130</v>
          </cell>
        </row>
      </sheetData>
      <sheetData sheetId="1090">
        <row r="4">
          <cell r="C4">
            <v>36130</v>
          </cell>
        </row>
      </sheetData>
      <sheetData sheetId="1091">
        <row r="4">
          <cell r="C4">
            <v>36130</v>
          </cell>
        </row>
      </sheetData>
      <sheetData sheetId="1092">
        <row r="4">
          <cell r="C4">
            <v>36130</v>
          </cell>
        </row>
      </sheetData>
      <sheetData sheetId="1093">
        <row r="4">
          <cell r="C4">
            <v>36130</v>
          </cell>
        </row>
      </sheetData>
      <sheetData sheetId="1094">
        <row r="4">
          <cell r="C4">
            <v>36130</v>
          </cell>
        </row>
      </sheetData>
      <sheetData sheetId="1095">
        <row r="4">
          <cell r="C4">
            <v>36130</v>
          </cell>
        </row>
      </sheetData>
      <sheetData sheetId="1096">
        <row r="4">
          <cell r="C4">
            <v>36130</v>
          </cell>
        </row>
      </sheetData>
      <sheetData sheetId="1097">
        <row r="4">
          <cell r="C4">
            <v>36130</v>
          </cell>
        </row>
      </sheetData>
      <sheetData sheetId="1098">
        <row r="4">
          <cell r="C4">
            <v>36130</v>
          </cell>
        </row>
      </sheetData>
      <sheetData sheetId="1099">
        <row r="4">
          <cell r="C4">
            <v>36130</v>
          </cell>
        </row>
      </sheetData>
      <sheetData sheetId="1100">
        <row r="4">
          <cell r="C4">
            <v>36130</v>
          </cell>
        </row>
      </sheetData>
      <sheetData sheetId="1101">
        <row r="4">
          <cell r="C4">
            <v>36130</v>
          </cell>
        </row>
      </sheetData>
      <sheetData sheetId="1102">
        <row r="4">
          <cell r="C4">
            <v>36130</v>
          </cell>
        </row>
      </sheetData>
      <sheetData sheetId="1103">
        <row r="4">
          <cell r="C4">
            <v>36130</v>
          </cell>
        </row>
      </sheetData>
      <sheetData sheetId="1104">
        <row r="4">
          <cell r="C4">
            <v>36130</v>
          </cell>
        </row>
      </sheetData>
      <sheetData sheetId="1105">
        <row r="4">
          <cell r="C4">
            <v>36130</v>
          </cell>
        </row>
      </sheetData>
      <sheetData sheetId="1106">
        <row r="4">
          <cell r="C4">
            <v>36130</v>
          </cell>
        </row>
      </sheetData>
      <sheetData sheetId="1107">
        <row r="4">
          <cell r="C4">
            <v>36130</v>
          </cell>
        </row>
      </sheetData>
      <sheetData sheetId="1108">
        <row r="4">
          <cell r="C4">
            <v>36130</v>
          </cell>
        </row>
      </sheetData>
      <sheetData sheetId="1109">
        <row r="4">
          <cell r="C4">
            <v>36130</v>
          </cell>
        </row>
      </sheetData>
      <sheetData sheetId="1110">
        <row r="4">
          <cell r="C4">
            <v>36130</v>
          </cell>
        </row>
      </sheetData>
      <sheetData sheetId="1111">
        <row r="4">
          <cell r="C4">
            <v>36130</v>
          </cell>
        </row>
      </sheetData>
      <sheetData sheetId="1112">
        <row r="4">
          <cell r="C4">
            <v>36130</v>
          </cell>
        </row>
      </sheetData>
      <sheetData sheetId="1113">
        <row r="4">
          <cell r="C4">
            <v>36130</v>
          </cell>
        </row>
      </sheetData>
      <sheetData sheetId="1114">
        <row r="4">
          <cell r="C4">
            <v>36130</v>
          </cell>
        </row>
      </sheetData>
      <sheetData sheetId="1115">
        <row r="4">
          <cell r="C4">
            <v>36130</v>
          </cell>
        </row>
      </sheetData>
      <sheetData sheetId="1116">
        <row r="4">
          <cell r="C4">
            <v>36130</v>
          </cell>
        </row>
      </sheetData>
      <sheetData sheetId="1117">
        <row r="4">
          <cell r="C4">
            <v>36130</v>
          </cell>
        </row>
      </sheetData>
      <sheetData sheetId="1118">
        <row r="4">
          <cell r="C4">
            <v>36130</v>
          </cell>
        </row>
      </sheetData>
      <sheetData sheetId="1119">
        <row r="4">
          <cell r="C4">
            <v>36130</v>
          </cell>
        </row>
      </sheetData>
      <sheetData sheetId="1120">
        <row r="4">
          <cell r="C4">
            <v>36130</v>
          </cell>
        </row>
      </sheetData>
      <sheetData sheetId="1121">
        <row r="4">
          <cell r="C4">
            <v>36130</v>
          </cell>
        </row>
      </sheetData>
      <sheetData sheetId="1122">
        <row r="4">
          <cell r="C4">
            <v>36130</v>
          </cell>
        </row>
      </sheetData>
      <sheetData sheetId="1123">
        <row r="4">
          <cell r="C4">
            <v>36130</v>
          </cell>
        </row>
      </sheetData>
      <sheetData sheetId="1124">
        <row r="4">
          <cell r="C4">
            <v>36130</v>
          </cell>
        </row>
      </sheetData>
      <sheetData sheetId="1125">
        <row r="4">
          <cell r="C4">
            <v>36130</v>
          </cell>
        </row>
      </sheetData>
      <sheetData sheetId="1126">
        <row r="4">
          <cell r="C4">
            <v>36130</v>
          </cell>
        </row>
      </sheetData>
      <sheetData sheetId="1127">
        <row r="4">
          <cell r="C4">
            <v>36130</v>
          </cell>
        </row>
      </sheetData>
      <sheetData sheetId="1128">
        <row r="4">
          <cell r="C4">
            <v>36130</v>
          </cell>
        </row>
      </sheetData>
      <sheetData sheetId="1129">
        <row r="4">
          <cell r="C4">
            <v>36130</v>
          </cell>
        </row>
      </sheetData>
      <sheetData sheetId="1130">
        <row r="4">
          <cell r="C4">
            <v>36130</v>
          </cell>
        </row>
      </sheetData>
      <sheetData sheetId="1131">
        <row r="4">
          <cell r="C4">
            <v>36130</v>
          </cell>
        </row>
      </sheetData>
      <sheetData sheetId="1132">
        <row r="4">
          <cell r="C4">
            <v>36130</v>
          </cell>
        </row>
      </sheetData>
      <sheetData sheetId="1133">
        <row r="4">
          <cell r="C4">
            <v>36130</v>
          </cell>
        </row>
      </sheetData>
      <sheetData sheetId="1134">
        <row r="4">
          <cell r="C4">
            <v>36130</v>
          </cell>
        </row>
      </sheetData>
      <sheetData sheetId="1135">
        <row r="4">
          <cell r="C4">
            <v>36130</v>
          </cell>
        </row>
      </sheetData>
      <sheetData sheetId="1136">
        <row r="4">
          <cell r="C4">
            <v>36130</v>
          </cell>
        </row>
      </sheetData>
      <sheetData sheetId="1137">
        <row r="4">
          <cell r="C4">
            <v>36130</v>
          </cell>
        </row>
      </sheetData>
      <sheetData sheetId="1138">
        <row r="4">
          <cell r="C4">
            <v>36130</v>
          </cell>
        </row>
      </sheetData>
      <sheetData sheetId="1139">
        <row r="4">
          <cell r="C4">
            <v>36130</v>
          </cell>
        </row>
      </sheetData>
      <sheetData sheetId="1140">
        <row r="4">
          <cell r="C4">
            <v>36130</v>
          </cell>
        </row>
      </sheetData>
      <sheetData sheetId="1141">
        <row r="4">
          <cell r="C4">
            <v>36130</v>
          </cell>
        </row>
      </sheetData>
      <sheetData sheetId="1142">
        <row r="4">
          <cell r="C4">
            <v>36130</v>
          </cell>
        </row>
      </sheetData>
      <sheetData sheetId="1143">
        <row r="4">
          <cell r="C4">
            <v>36130</v>
          </cell>
        </row>
      </sheetData>
      <sheetData sheetId="1144">
        <row r="4">
          <cell r="C4">
            <v>36130</v>
          </cell>
        </row>
      </sheetData>
      <sheetData sheetId="1145">
        <row r="4">
          <cell r="C4">
            <v>36130</v>
          </cell>
        </row>
      </sheetData>
      <sheetData sheetId="1146">
        <row r="4">
          <cell r="C4">
            <v>36130</v>
          </cell>
        </row>
      </sheetData>
      <sheetData sheetId="1147">
        <row r="4">
          <cell r="C4">
            <v>36130</v>
          </cell>
        </row>
      </sheetData>
      <sheetData sheetId="1148">
        <row r="4">
          <cell r="C4">
            <v>36130</v>
          </cell>
        </row>
      </sheetData>
      <sheetData sheetId="1149">
        <row r="4">
          <cell r="C4">
            <v>36130</v>
          </cell>
        </row>
      </sheetData>
      <sheetData sheetId="1150">
        <row r="4">
          <cell r="C4">
            <v>36130</v>
          </cell>
        </row>
      </sheetData>
      <sheetData sheetId="1151">
        <row r="4">
          <cell r="C4">
            <v>36130</v>
          </cell>
        </row>
      </sheetData>
      <sheetData sheetId="1152">
        <row r="4">
          <cell r="C4">
            <v>36130</v>
          </cell>
        </row>
      </sheetData>
      <sheetData sheetId="1153">
        <row r="4">
          <cell r="C4">
            <v>36130</v>
          </cell>
        </row>
      </sheetData>
      <sheetData sheetId="1154">
        <row r="4">
          <cell r="C4">
            <v>36130</v>
          </cell>
        </row>
      </sheetData>
      <sheetData sheetId="1155">
        <row r="4">
          <cell r="C4">
            <v>36130</v>
          </cell>
        </row>
      </sheetData>
      <sheetData sheetId="1156">
        <row r="4">
          <cell r="C4">
            <v>36130</v>
          </cell>
        </row>
      </sheetData>
      <sheetData sheetId="1157">
        <row r="4">
          <cell r="C4">
            <v>36130</v>
          </cell>
        </row>
      </sheetData>
      <sheetData sheetId="1158">
        <row r="4">
          <cell r="C4">
            <v>36130</v>
          </cell>
        </row>
      </sheetData>
      <sheetData sheetId="1159">
        <row r="4">
          <cell r="C4">
            <v>36130</v>
          </cell>
        </row>
      </sheetData>
      <sheetData sheetId="1160">
        <row r="4">
          <cell r="C4">
            <v>36130</v>
          </cell>
        </row>
      </sheetData>
      <sheetData sheetId="1161">
        <row r="4">
          <cell r="C4">
            <v>36130</v>
          </cell>
        </row>
      </sheetData>
      <sheetData sheetId="1162">
        <row r="4">
          <cell r="C4">
            <v>36130</v>
          </cell>
        </row>
      </sheetData>
      <sheetData sheetId="1163">
        <row r="4">
          <cell r="C4">
            <v>36130</v>
          </cell>
        </row>
      </sheetData>
      <sheetData sheetId="1164">
        <row r="4">
          <cell r="C4">
            <v>36130</v>
          </cell>
        </row>
      </sheetData>
      <sheetData sheetId="1165">
        <row r="4">
          <cell r="C4">
            <v>36130</v>
          </cell>
        </row>
      </sheetData>
      <sheetData sheetId="1166">
        <row r="4">
          <cell r="C4">
            <v>36130</v>
          </cell>
        </row>
      </sheetData>
      <sheetData sheetId="1167">
        <row r="4">
          <cell r="C4">
            <v>36130</v>
          </cell>
        </row>
      </sheetData>
      <sheetData sheetId="1168">
        <row r="4">
          <cell r="C4">
            <v>36130</v>
          </cell>
        </row>
      </sheetData>
      <sheetData sheetId="1169">
        <row r="4">
          <cell r="C4">
            <v>36130</v>
          </cell>
        </row>
      </sheetData>
      <sheetData sheetId="1170">
        <row r="4">
          <cell r="C4">
            <v>36130</v>
          </cell>
        </row>
      </sheetData>
      <sheetData sheetId="1171">
        <row r="4">
          <cell r="C4">
            <v>36130</v>
          </cell>
        </row>
      </sheetData>
      <sheetData sheetId="1172">
        <row r="4">
          <cell r="C4">
            <v>36130</v>
          </cell>
        </row>
      </sheetData>
      <sheetData sheetId="1173">
        <row r="4">
          <cell r="C4">
            <v>36130</v>
          </cell>
        </row>
      </sheetData>
      <sheetData sheetId="1174">
        <row r="4">
          <cell r="C4">
            <v>36130</v>
          </cell>
        </row>
      </sheetData>
      <sheetData sheetId="1175">
        <row r="4">
          <cell r="C4">
            <v>36130</v>
          </cell>
        </row>
      </sheetData>
      <sheetData sheetId="1176">
        <row r="4">
          <cell r="C4">
            <v>36130</v>
          </cell>
        </row>
      </sheetData>
      <sheetData sheetId="1177">
        <row r="4">
          <cell r="C4">
            <v>36130</v>
          </cell>
        </row>
      </sheetData>
      <sheetData sheetId="1178">
        <row r="4">
          <cell r="C4">
            <v>36130</v>
          </cell>
        </row>
      </sheetData>
      <sheetData sheetId="1179">
        <row r="4">
          <cell r="C4">
            <v>36130</v>
          </cell>
        </row>
      </sheetData>
      <sheetData sheetId="1180">
        <row r="4">
          <cell r="C4">
            <v>36130</v>
          </cell>
        </row>
      </sheetData>
      <sheetData sheetId="1181">
        <row r="4">
          <cell r="C4">
            <v>36130</v>
          </cell>
        </row>
      </sheetData>
      <sheetData sheetId="1182">
        <row r="4">
          <cell r="C4">
            <v>36130</v>
          </cell>
        </row>
      </sheetData>
      <sheetData sheetId="1183">
        <row r="4">
          <cell r="C4">
            <v>36130</v>
          </cell>
        </row>
      </sheetData>
      <sheetData sheetId="1184">
        <row r="4">
          <cell r="C4">
            <v>36130</v>
          </cell>
        </row>
      </sheetData>
      <sheetData sheetId="1185">
        <row r="4">
          <cell r="C4">
            <v>36130</v>
          </cell>
        </row>
      </sheetData>
      <sheetData sheetId="1186">
        <row r="4">
          <cell r="C4">
            <v>36130</v>
          </cell>
        </row>
      </sheetData>
      <sheetData sheetId="1187">
        <row r="4">
          <cell r="C4">
            <v>36130</v>
          </cell>
        </row>
      </sheetData>
      <sheetData sheetId="1188">
        <row r="3">
          <cell r="F3">
            <v>0</v>
          </cell>
        </row>
      </sheetData>
      <sheetData sheetId="1189">
        <row r="3">
          <cell r="F3">
            <v>0</v>
          </cell>
        </row>
      </sheetData>
      <sheetData sheetId="1190">
        <row r="3">
          <cell r="F3">
            <v>0</v>
          </cell>
        </row>
      </sheetData>
      <sheetData sheetId="1191">
        <row r="3">
          <cell r="F3">
            <v>0</v>
          </cell>
        </row>
      </sheetData>
      <sheetData sheetId="1192">
        <row r="3">
          <cell r="F3">
            <v>0</v>
          </cell>
        </row>
      </sheetData>
      <sheetData sheetId="1193">
        <row r="3">
          <cell r="F3">
            <v>0</v>
          </cell>
        </row>
      </sheetData>
      <sheetData sheetId="1194">
        <row r="3">
          <cell r="F3">
            <v>0</v>
          </cell>
        </row>
      </sheetData>
      <sheetData sheetId="1195">
        <row r="3">
          <cell r="F3">
            <v>0</v>
          </cell>
        </row>
      </sheetData>
      <sheetData sheetId="1196">
        <row r="3">
          <cell r="F3">
            <v>0</v>
          </cell>
        </row>
      </sheetData>
      <sheetData sheetId="1197">
        <row r="3">
          <cell r="F3">
            <v>0</v>
          </cell>
        </row>
      </sheetData>
      <sheetData sheetId="1198">
        <row r="3">
          <cell r="F3">
            <v>0</v>
          </cell>
        </row>
      </sheetData>
      <sheetData sheetId="1199">
        <row r="3">
          <cell r="F3">
            <v>0</v>
          </cell>
        </row>
      </sheetData>
      <sheetData sheetId="1200">
        <row r="3">
          <cell r="F3">
            <v>0</v>
          </cell>
        </row>
      </sheetData>
      <sheetData sheetId="1201">
        <row r="3">
          <cell r="F3">
            <v>0</v>
          </cell>
        </row>
      </sheetData>
      <sheetData sheetId="1202">
        <row r="3">
          <cell r="F3">
            <v>0</v>
          </cell>
        </row>
      </sheetData>
      <sheetData sheetId="1203">
        <row r="3">
          <cell r="F3">
            <v>0</v>
          </cell>
        </row>
      </sheetData>
      <sheetData sheetId="1204">
        <row r="3">
          <cell r="F3">
            <v>0</v>
          </cell>
        </row>
      </sheetData>
      <sheetData sheetId="1205">
        <row r="3">
          <cell r="F3">
            <v>0</v>
          </cell>
        </row>
      </sheetData>
      <sheetData sheetId="1206">
        <row r="3">
          <cell r="F3">
            <v>0</v>
          </cell>
        </row>
      </sheetData>
      <sheetData sheetId="1207">
        <row r="3">
          <cell r="F3">
            <v>0</v>
          </cell>
        </row>
      </sheetData>
      <sheetData sheetId="1208">
        <row r="3">
          <cell r="F3">
            <v>0</v>
          </cell>
        </row>
      </sheetData>
      <sheetData sheetId="1209">
        <row r="3">
          <cell r="F3">
            <v>0</v>
          </cell>
        </row>
      </sheetData>
      <sheetData sheetId="1210">
        <row r="3">
          <cell r="F3">
            <v>0</v>
          </cell>
        </row>
      </sheetData>
      <sheetData sheetId="1211">
        <row r="3">
          <cell r="F3">
            <v>0</v>
          </cell>
        </row>
      </sheetData>
      <sheetData sheetId="1212">
        <row r="3">
          <cell r="F3">
            <v>0</v>
          </cell>
        </row>
      </sheetData>
      <sheetData sheetId="1213">
        <row r="3">
          <cell r="F3">
            <v>0</v>
          </cell>
        </row>
      </sheetData>
      <sheetData sheetId="1214">
        <row r="3">
          <cell r="F3">
            <v>0</v>
          </cell>
        </row>
      </sheetData>
      <sheetData sheetId="1215">
        <row r="3">
          <cell r="F3">
            <v>0</v>
          </cell>
        </row>
      </sheetData>
      <sheetData sheetId="1216">
        <row r="3">
          <cell r="F3">
            <v>0</v>
          </cell>
        </row>
      </sheetData>
      <sheetData sheetId="1217">
        <row r="3">
          <cell r="F3">
            <v>0</v>
          </cell>
        </row>
      </sheetData>
      <sheetData sheetId="1218">
        <row r="3">
          <cell r="F3">
            <v>0</v>
          </cell>
        </row>
      </sheetData>
      <sheetData sheetId="1219">
        <row r="3">
          <cell r="F3">
            <v>0</v>
          </cell>
        </row>
      </sheetData>
      <sheetData sheetId="1220">
        <row r="3">
          <cell r="F3">
            <v>0</v>
          </cell>
        </row>
      </sheetData>
      <sheetData sheetId="1221">
        <row r="3">
          <cell r="F3">
            <v>0</v>
          </cell>
        </row>
      </sheetData>
      <sheetData sheetId="1222">
        <row r="3">
          <cell r="F3">
            <v>0</v>
          </cell>
        </row>
      </sheetData>
      <sheetData sheetId="1223">
        <row r="3">
          <cell r="F3">
            <v>0</v>
          </cell>
        </row>
      </sheetData>
      <sheetData sheetId="1224">
        <row r="3">
          <cell r="F3">
            <v>0</v>
          </cell>
        </row>
      </sheetData>
      <sheetData sheetId="1225">
        <row r="3">
          <cell r="F3">
            <v>0</v>
          </cell>
        </row>
      </sheetData>
      <sheetData sheetId="1226">
        <row r="3">
          <cell r="F3">
            <v>0</v>
          </cell>
        </row>
      </sheetData>
      <sheetData sheetId="1227">
        <row r="3">
          <cell r="F3">
            <v>0</v>
          </cell>
        </row>
      </sheetData>
      <sheetData sheetId="1228">
        <row r="3">
          <cell r="F3">
            <v>0</v>
          </cell>
        </row>
      </sheetData>
      <sheetData sheetId="1229">
        <row r="3">
          <cell r="F3">
            <v>0</v>
          </cell>
        </row>
      </sheetData>
      <sheetData sheetId="1230">
        <row r="3">
          <cell r="F3">
            <v>0</v>
          </cell>
        </row>
      </sheetData>
      <sheetData sheetId="1231">
        <row r="3">
          <cell r="F3">
            <v>0</v>
          </cell>
        </row>
      </sheetData>
      <sheetData sheetId="1232" refreshError="1"/>
      <sheetData sheetId="1233" refreshError="1"/>
      <sheetData sheetId="1234" refreshError="1"/>
      <sheetData sheetId="1235" refreshError="1"/>
      <sheetData sheetId="1236" refreshError="1"/>
      <sheetData sheetId="1237">
        <row r="3">
          <cell r="F3">
            <v>0</v>
          </cell>
        </row>
      </sheetData>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ow r="4">
          <cell r="C4">
            <v>36130</v>
          </cell>
        </row>
      </sheetData>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ow r="3">
          <cell r="F3">
            <v>36130</v>
          </cell>
        </row>
      </sheetData>
      <sheetData sheetId="1276">
        <row r="3">
          <cell r="F3">
            <v>0</v>
          </cell>
        </row>
      </sheetData>
      <sheetData sheetId="1277">
        <row r="3">
          <cell r="F3">
            <v>0</v>
          </cell>
        </row>
      </sheetData>
      <sheetData sheetId="1278">
        <row r="3">
          <cell r="F3">
            <v>0</v>
          </cell>
        </row>
      </sheetData>
      <sheetData sheetId="1279">
        <row r="3">
          <cell r="F3">
            <v>0</v>
          </cell>
        </row>
      </sheetData>
      <sheetData sheetId="1280">
        <row r="3">
          <cell r="F3">
            <v>0</v>
          </cell>
        </row>
      </sheetData>
      <sheetData sheetId="1281">
        <row r="3">
          <cell r="F3">
            <v>0</v>
          </cell>
        </row>
      </sheetData>
      <sheetData sheetId="1282">
        <row r="3">
          <cell r="F3">
            <v>0</v>
          </cell>
        </row>
      </sheetData>
      <sheetData sheetId="1283">
        <row r="3">
          <cell r="F3">
            <v>0</v>
          </cell>
        </row>
      </sheetData>
      <sheetData sheetId="1284">
        <row r="3">
          <cell r="F3">
            <v>0</v>
          </cell>
        </row>
      </sheetData>
      <sheetData sheetId="1285">
        <row r="3">
          <cell r="F3">
            <v>0</v>
          </cell>
        </row>
      </sheetData>
      <sheetData sheetId="1286">
        <row r="3">
          <cell r="F3">
            <v>0</v>
          </cell>
        </row>
      </sheetData>
      <sheetData sheetId="1287">
        <row r="3">
          <cell r="F3">
            <v>0</v>
          </cell>
        </row>
      </sheetData>
      <sheetData sheetId="1288">
        <row r="3">
          <cell r="F3">
            <v>0</v>
          </cell>
        </row>
      </sheetData>
      <sheetData sheetId="1289">
        <row r="3">
          <cell r="F3">
            <v>0</v>
          </cell>
        </row>
      </sheetData>
      <sheetData sheetId="1290">
        <row r="3">
          <cell r="F3">
            <v>0</v>
          </cell>
        </row>
      </sheetData>
      <sheetData sheetId="1291">
        <row r="3">
          <cell r="F3">
            <v>0</v>
          </cell>
        </row>
      </sheetData>
      <sheetData sheetId="1292" refreshError="1"/>
      <sheetData sheetId="1293" refreshError="1"/>
      <sheetData sheetId="1294" refreshError="1"/>
      <sheetData sheetId="1295">
        <row r="3">
          <cell r="F3">
            <v>0</v>
          </cell>
        </row>
      </sheetData>
      <sheetData sheetId="1296">
        <row r="3">
          <cell r="F3">
            <v>0</v>
          </cell>
        </row>
      </sheetData>
      <sheetData sheetId="1297">
        <row r="3">
          <cell r="F3">
            <v>0</v>
          </cell>
        </row>
      </sheetData>
      <sheetData sheetId="1298">
        <row r="3">
          <cell r="F3">
            <v>0</v>
          </cell>
        </row>
      </sheetData>
      <sheetData sheetId="1299">
        <row r="3">
          <cell r="F3">
            <v>0</v>
          </cell>
        </row>
      </sheetData>
      <sheetData sheetId="1300" refreshError="1"/>
      <sheetData sheetId="1301" refreshError="1"/>
      <sheetData sheetId="1302" refreshError="1"/>
      <sheetData sheetId="1303" refreshError="1"/>
      <sheetData sheetId="1304" refreshError="1"/>
      <sheetData sheetId="1305">
        <row r="3">
          <cell r="F3">
            <v>36130</v>
          </cell>
        </row>
      </sheetData>
      <sheetData sheetId="1306" refreshError="1"/>
      <sheetData sheetId="1307" refreshError="1"/>
      <sheetData sheetId="1308" refreshError="1"/>
      <sheetData sheetId="1309" refreshError="1"/>
      <sheetData sheetId="1310" refreshError="1"/>
      <sheetData sheetId="1311" refreshError="1"/>
      <sheetData sheetId="1312">
        <row r="3">
          <cell r="F3">
            <v>0</v>
          </cell>
        </row>
      </sheetData>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ow r="3">
          <cell r="F3">
            <v>0</v>
          </cell>
        </row>
      </sheetData>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ow r="3">
          <cell r="F3">
            <v>36130</v>
          </cell>
        </row>
      </sheetData>
      <sheetData sheetId="1344" refreshError="1"/>
      <sheetData sheetId="1345" refreshError="1"/>
      <sheetData sheetId="1346" refreshError="1"/>
      <sheetData sheetId="1347" refreshError="1"/>
      <sheetData sheetId="1348">
        <row r="3">
          <cell r="F3">
            <v>36130</v>
          </cell>
        </row>
      </sheetData>
      <sheetData sheetId="1349">
        <row r="3">
          <cell r="F3">
            <v>36130</v>
          </cell>
        </row>
      </sheetData>
      <sheetData sheetId="1350">
        <row r="3">
          <cell r="F3">
            <v>36130</v>
          </cell>
        </row>
      </sheetData>
      <sheetData sheetId="1351">
        <row r="3">
          <cell r="F3">
            <v>36130</v>
          </cell>
        </row>
      </sheetData>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ow r="3">
          <cell r="F3">
            <v>36130</v>
          </cell>
        </row>
      </sheetData>
      <sheetData sheetId="1374" refreshError="1"/>
      <sheetData sheetId="1375">
        <row r="3">
          <cell r="F3">
            <v>36130</v>
          </cell>
        </row>
      </sheetData>
      <sheetData sheetId="1376">
        <row r="3">
          <cell r="F3">
            <v>36130</v>
          </cell>
        </row>
      </sheetData>
      <sheetData sheetId="1377">
        <row r="3">
          <cell r="F3">
            <v>0</v>
          </cell>
        </row>
      </sheetData>
      <sheetData sheetId="1378">
        <row r="3">
          <cell r="F3">
            <v>36130</v>
          </cell>
        </row>
      </sheetData>
      <sheetData sheetId="1379">
        <row r="3">
          <cell r="F3">
            <v>36130</v>
          </cell>
        </row>
      </sheetData>
      <sheetData sheetId="1380">
        <row r="3">
          <cell r="F3">
            <v>36130</v>
          </cell>
        </row>
      </sheetData>
      <sheetData sheetId="1381">
        <row r="3">
          <cell r="F3">
            <v>36130</v>
          </cell>
        </row>
      </sheetData>
      <sheetData sheetId="1382">
        <row r="3">
          <cell r="F3">
            <v>36130</v>
          </cell>
        </row>
      </sheetData>
      <sheetData sheetId="1383">
        <row r="3">
          <cell r="F3">
            <v>0</v>
          </cell>
        </row>
      </sheetData>
      <sheetData sheetId="1384">
        <row r="3">
          <cell r="F3">
            <v>36130</v>
          </cell>
        </row>
      </sheetData>
      <sheetData sheetId="1385">
        <row r="3">
          <cell r="F3">
            <v>36130</v>
          </cell>
        </row>
      </sheetData>
      <sheetData sheetId="1386">
        <row r="3">
          <cell r="F3">
            <v>36130</v>
          </cell>
        </row>
      </sheetData>
      <sheetData sheetId="1387">
        <row r="3">
          <cell r="F3">
            <v>36130</v>
          </cell>
        </row>
      </sheetData>
      <sheetData sheetId="1388">
        <row r="3">
          <cell r="F3">
            <v>36130</v>
          </cell>
        </row>
      </sheetData>
      <sheetData sheetId="1389">
        <row r="3">
          <cell r="F3">
            <v>0</v>
          </cell>
        </row>
      </sheetData>
      <sheetData sheetId="1390">
        <row r="3">
          <cell r="F3">
            <v>36130</v>
          </cell>
        </row>
      </sheetData>
      <sheetData sheetId="1391">
        <row r="3">
          <cell r="F3">
            <v>0</v>
          </cell>
        </row>
      </sheetData>
      <sheetData sheetId="1392">
        <row r="3">
          <cell r="F3">
            <v>36130</v>
          </cell>
        </row>
      </sheetData>
      <sheetData sheetId="1393">
        <row r="3">
          <cell r="F3">
            <v>36130</v>
          </cell>
        </row>
      </sheetData>
      <sheetData sheetId="1394">
        <row r="3">
          <cell r="F3">
            <v>0</v>
          </cell>
        </row>
      </sheetData>
      <sheetData sheetId="1395">
        <row r="3">
          <cell r="F3">
            <v>36130</v>
          </cell>
        </row>
      </sheetData>
      <sheetData sheetId="1396">
        <row r="3">
          <cell r="F3">
            <v>36130</v>
          </cell>
        </row>
      </sheetData>
      <sheetData sheetId="1397">
        <row r="3">
          <cell r="F3">
            <v>0</v>
          </cell>
        </row>
      </sheetData>
      <sheetData sheetId="1398">
        <row r="3">
          <cell r="F3">
            <v>36130</v>
          </cell>
        </row>
      </sheetData>
      <sheetData sheetId="1399">
        <row r="3">
          <cell r="F3">
            <v>36130</v>
          </cell>
        </row>
      </sheetData>
      <sheetData sheetId="1400">
        <row r="3">
          <cell r="F3">
            <v>36130</v>
          </cell>
        </row>
      </sheetData>
      <sheetData sheetId="1401">
        <row r="3">
          <cell r="F3">
            <v>36130</v>
          </cell>
        </row>
      </sheetData>
      <sheetData sheetId="1402">
        <row r="3">
          <cell r="F3">
            <v>36130</v>
          </cell>
        </row>
      </sheetData>
      <sheetData sheetId="1403">
        <row r="3">
          <cell r="F3">
            <v>36130</v>
          </cell>
        </row>
      </sheetData>
      <sheetData sheetId="1404">
        <row r="3">
          <cell r="F3">
            <v>36130</v>
          </cell>
        </row>
      </sheetData>
      <sheetData sheetId="1405">
        <row r="3">
          <cell r="F3">
            <v>0</v>
          </cell>
        </row>
      </sheetData>
      <sheetData sheetId="1406">
        <row r="3">
          <cell r="F3">
            <v>36130</v>
          </cell>
        </row>
      </sheetData>
      <sheetData sheetId="1407">
        <row r="3">
          <cell r="F3">
            <v>36130</v>
          </cell>
        </row>
      </sheetData>
      <sheetData sheetId="1408">
        <row r="3">
          <cell r="F3">
            <v>36130</v>
          </cell>
        </row>
      </sheetData>
      <sheetData sheetId="1409">
        <row r="3">
          <cell r="F3">
            <v>36130</v>
          </cell>
        </row>
      </sheetData>
      <sheetData sheetId="1410">
        <row r="3">
          <cell r="F3">
            <v>36130</v>
          </cell>
        </row>
      </sheetData>
      <sheetData sheetId="1411">
        <row r="3">
          <cell r="F3">
            <v>36130</v>
          </cell>
        </row>
      </sheetData>
      <sheetData sheetId="1412">
        <row r="3">
          <cell r="F3">
            <v>36130</v>
          </cell>
        </row>
      </sheetData>
      <sheetData sheetId="1413">
        <row r="3">
          <cell r="F3">
            <v>36130</v>
          </cell>
        </row>
      </sheetData>
      <sheetData sheetId="1414">
        <row r="3">
          <cell r="F3">
            <v>36130</v>
          </cell>
        </row>
      </sheetData>
      <sheetData sheetId="1415">
        <row r="3">
          <cell r="F3">
            <v>36130</v>
          </cell>
        </row>
      </sheetData>
      <sheetData sheetId="1416">
        <row r="3">
          <cell r="F3">
            <v>36130</v>
          </cell>
        </row>
      </sheetData>
      <sheetData sheetId="1417">
        <row r="3">
          <cell r="F3">
            <v>36130</v>
          </cell>
        </row>
      </sheetData>
      <sheetData sheetId="1418">
        <row r="3">
          <cell r="F3">
            <v>36130</v>
          </cell>
        </row>
      </sheetData>
      <sheetData sheetId="1419">
        <row r="3">
          <cell r="F3">
            <v>36130</v>
          </cell>
        </row>
      </sheetData>
      <sheetData sheetId="1420">
        <row r="3">
          <cell r="F3">
            <v>36130</v>
          </cell>
        </row>
      </sheetData>
      <sheetData sheetId="1421">
        <row r="3">
          <cell r="F3">
            <v>36130</v>
          </cell>
        </row>
      </sheetData>
      <sheetData sheetId="1422">
        <row r="3">
          <cell r="F3">
            <v>36130</v>
          </cell>
        </row>
      </sheetData>
      <sheetData sheetId="1423">
        <row r="3">
          <cell r="F3">
            <v>36130</v>
          </cell>
        </row>
      </sheetData>
      <sheetData sheetId="1424">
        <row r="3">
          <cell r="F3">
            <v>36130</v>
          </cell>
        </row>
      </sheetData>
      <sheetData sheetId="1425">
        <row r="3">
          <cell r="F3">
            <v>36130</v>
          </cell>
        </row>
      </sheetData>
      <sheetData sheetId="1426">
        <row r="3">
          <cell r="F3">
            <v>36130</v>
          </cell>
        </row>
      </sheetData>
      <sheetData sheetId="1427">
        <row r="3">
          <cell r="F3">
            <v>36130</v>
          </cell>
        </row>
      </sheetData>
      <sheetData sheetId="1428">
        <row r="3">
          <cell r="F3">
            <v>36130</v>
          </cell>
        </row>
      </sheetData>
      <sheetData sheetId="1429">
        <row r="3">
          <cell r="F3">
            <v>36130</v>
          </cell>
        </row>
      </sheetData>
      <sheetData sheetId="1430">
        <row r="3">
          <cell r="F3">
            <v>36130</v>
          </cell>
        </row>
      </sheetData>
      <sheetData sheetId="1431">
        <row r="3">
          <cell r="F3">
            <v>36130</v>
          </cell>
        </row>
      </sheetData>
      <sheetData sheetId="1432">
        <row r="3">
          <cell r="F3">
            <v>36130</v>
          </cell>
        </row>
      </sheetData>
      <sheetData sheetId="1433">
        <row r="3">
          <cell r="F3">
            <v>36130</v>
          </cell>
        </row>
      </sheetData>
      <sheetData sheetId="1434">
        <row r="3">
          <cell r="F3">
            <v>36130</v>
          </cell>
        </row>
      </sheetData>
      <sheetData sheetId="1435">
        <row r="3">
          <cell r="F3">
            <v>36130</v>
          </cell>
        </row>
      </sheetData>
      <sheetData sheetId="1436">
        <row r="3">
          <cell r="F3">
            <v>36130</v>
          </cell>
        </row>
      </sheetData>
      <sheetData sheetId="1437">
        <row r="3">
          <cell r="F3">
            <v>36130</v>
          </cell>
        </row>
      </sheetData>
      <sheetData sheetId="1438">
        <row r="3">
          <cell r="F3">
            <v>36130</v>
          </cell>
        </row>
      </sheetData>
      <sheetData sheetId="1439">
        <row r="3">
          <cell r="F3">
            <v>36130</v>
          </cell>
        </row>
      </sheetData>
      <sheetData sheetId="1440">
        <row r="3">
          <cell r="F3">
            <v>36130</v>
          </cell>
        </row>
      </sheetData>
      <sheetData sheetId="1441">
        <row r="3">
          <cell r="F3">
            <v>36130</v>
          </cell>
        </row>
      </sheetData>
      <sheetData sheetId="1442">
        <row r="3">
          <cell r="F3">
            <v>36130</v>
          </cell>
        </row>
      </sheetData>
      <sheetData sheetId="1443">
        <row r="3">
          <cell r="F3">
            <v>36130</v>
          </cell>
        </row>
      </sheetData>
      <sheetData sheetId="1444">
        <row r="3">
          <cell r="F3">
            <v>36130</v>
          </cell>
        </row>
      </sheetData>
      <sheetData sheetId="1445">
        <row r="3">
          <cell r="F3">
            <v>36130</v>
          </cell>
        </row>
      </sheetData>
      <sheetData sheetId="1446">
        <row r="3">
          <cell r="F3">
            <v>36130</v>
          </cell>
        </row>
      </sheetData>
      <sheetData sheetId="1447">
        <row r="3">
          <cell r="F3">
            <v>36130</v>
          </cell>
        </row>
      </sheetData>
      <sheetData sheetId="1448">
        <row r="3">
          <cell r="F3">
            <v>36130</v>
          </cell>
        </row>
      </sheetData>
      <sheetData sheetId="1449">
        <row r="3">
          <cell r="F3">
            <v>36130</v>
          </cell>
        </row>
      </sheetData>
      <sheetData sheetId="1450">
        <row r="3">
          <cell r="F3">
            <v>0</v>
          </cell>
        </row>
      </sheetData>
      <sheetData sheetId="1451">
        <row r="3">
          <cell r="F3">
            <v>36130</v>
          </cell>
        </row>
      </sheetData>
      <sheetData sheetId="1452">
        <row r="3">
          <cell r="F3">
            <v>36130</v>
          </cell>
        </row>
      </sheetData>
      <sheetData sheetId="1453">
        <row r="3">
          <cell r="F3">
            <v>36130</v>
          </cell>
        </row>
      </sheetData>
      <sheetData sheetId="1454">
        <row r="3">
          <cell r="F3">
            <v>0</v>
          </cell>
        </row>
      </sheetData>
      <sheetData sheetId="1455">
        <row r="3">
          <cell r="F3">
            <v>0</v>
          </cell>
        </row>
      </sheetData>
      <sheetData sheetId="1456">
        <row r="3">
          <cell r="F3">
            <v>36130</v>
          </cell>
        </row>
      </sheetData>
      <sheetData sheetId="1457">
        <row r="3">
          <cell r="F3">
            <v>36130</v>
          </cell>
        </row>
      </sheetData>
      <sheetData sheetId="1458">
        <row r="3">
          <cell r="F3">
            <v>36130</v>
          </cell>
        </row>
      </sheetData>
      <sheetData sheetId="1459">
        <row r="3">
          <cell r="F3">
            <v>36130</v>
          </cell>
        </row>
      </sheetData>
      <sheetData sheetId="1460">
        <row r="3">
          <cell r="F3">
            <v>36130</v>
          </cell>
        </row>
      </sheetData>
      <sheetData sheetId="1461">
        <row r="3">
          <cell r="F3">
            <v>36130</v>
          </cell>
        </row>
      </sheetData>
      <sheetData sheetId="1462">
        <row r="3">
          <cell r="F3">
            <v>36130</v>
          </cell>
        </row>
      </sheetData>
      <sheetData sheetId="1463">
        <row r="3">
          <cell r="F3">
            <v>36130</v>
          </cell>
        </row>
      </sheetData>
      <sheetData sheetId="1464">
        <row r="3">
          <cell r="F3">
            <v>36130</v>
          </cell>
        </row>
      </sheetData>
      <sheetData sheetId="1465">
        <row r="3">
          <cell r="F3">
            <v>36130</v>
          </cell>
        </row>
      </sheetData>
      <sheetData sheetId="1466">
        <row r="3">
          <cell r="F3">
            <v>36130</v>
          </cell>
        </row>
      </sheetData>
      <sheetData sheetId="1467">
        <row r="3">
          <cell r="F3">
            <v>36130</v>
          </cell>
        </row>
      </sheetData>
      <sheetData sheetId="1468">
        <row r="3">
          <cell r="F3">
            <v>36130</v>
          </cell>
        </row>
      </sheetData>
      <sheetData sheetId="1469">
        <row r="3">
          <cell r="F3">
            <v>36130</v>
          </cell>
        </row>
      </sheetData>
      <sheetData sheetId="1470">
        <row r="3">
          <cell r="F3">
            <v>36130</v>
          </cell>
        </row>
      </sheetData>
      <sheetData sheetId="1471">
        <row r="3">
          <cell r="F3">
            <v>36130</v>
          </cell>
        </row>
      </sheetData>
      <sheetData sheetId="1472">
        <row r="3">
          <cell r="F3">
            <v>36130</v>
          </cell>
        </row>
      </sheetData>
      <sheetData sheetId="1473">
        <row r="3">
          <cell r="F3">
            <v>36130</v>
          </cell>
        </row>
      </sheetData>
      <sheetData sheetId="1474">
        <row r="3">
          <cell r="F3">
            <v>0</v>
          </cell>
        </row>
      </sheetData>
      <sheetData sheetId="1475">
        <row r="3">
          <cell r="F3">
            <v>36130</v>
          </cell>
        </row>
      </sheetData>
      <sheetData sheetId="1476">
        <row r="3">
          <cell r="F3">
            <v>36130</v>
          </cell>
        </row>
      </sheetData>
      <sheetData sheetId="1477">
        <row r="3">
          <cell r="F3">
            <v>36130</v>
          </cell>
        </row>
      </sheetData>
      <sheetData sheetId="1478">
        <row r="3">
          <cell r="F3">
            <v>36130</v>
          </cell>
        </row>
      </sheetData>
      <sheetData sheetId="1479">
        <row r="3">
          <cell r="F3">
            <v>36130</v>
          </cell>
        </row>
      </sheetData>
      <sheetData sheetId="1480">
        <row r="3">
          <cell r="F3">
            <v>36130</v>
          </cell>
        </row>
      </sheetData>
      <sheetData sheetId="1481">
        <row r="3">
          <cell r="F3">
            <v>36130</v>
          </cell>
        </row>
      </sheetData>
      <sheetData sheetId="1482">
        <row r="3">
          <cell r="F3">
            <v>36130</v>
          </cell>
        </row>
      </sheetData>
      <sheetData sheetId="1483">
        <row r="3">
          <cell r="F3">
            <v>36130</v>
          </cell>
        </row>
      </sheetData>
      <sheetData sheetId="1484">
        <row r="3">
          <cell r="F3">
            <v>36130</v>
          </cell>
        </row>
      </sheetData>
      <sheetData sheetId="1485">
        <row r="3">
          <cell r="F3">
            <v>36130</v>
          </cell>
        </row>
      </sheetData>
      <sheetData sheetId="1486">
        <row r="3">
          <cell r="F3">
            <v>36130</v>
          </cell>
        </row>
      </sheetData>
      <sheetData sheetId="1487">
        <row r="3">
          <cell r="F3">
            <v>36130</v>
          </cell>
        </row>
      </sheetData>
      <sheetData sheetId="1488">
        <row r="3">
          <cell r="F3">
            <v>36130</v>
          </cell>
        </row>
      </sheetData>
      <sheetData sheetId="1489">
        <row r="3">
          <cell r="F3">
            <v>36130</v>
          </cell>
        </row>
      </sheetData>
      <sheetData sheetId="1490">
        <row r="3">
          <cell r="F3">
            <v>36130</v>
          </cell>
        </row>
      </sheetData>
      <sheetData sheetId="1491">
        <row r="3">
          <cell r="F3">
            <v>36130</v>
          </cell>
        </row>
      </sheetData>
      <sheetData sheetId="1492">
        <row r="3">
          <cell r="F3">
            <v>36130</v>
          </cell>
        </row>
      </sheetData>
      <sheetData sheetId="1493">
        <row r="3">
          <cell r="F3">
            <v>36130</v>
          </cell>
        </row>
      </sheetData>
      <sheetData sheetId="1494">
        <row r="3">
          <cell r="F3">
            <v>36130</v>
          </cell>
        </row>
      </sheetData>
      <sheetData sheetId="1495">
        <row r="3">
          <cell r="F3">
            <v>36130</v>
          </cell>
        </row>
      </sheetData>
      <sheetData sheetId="1496">
        <row r="3">
          <cell r="F3">
            <v>36130</v>
          </cell>
        </row>
      </sheetData>
      <sheetData sheetId="1497">
        <row r="3">
          <cell r="F3">
            <v>36130</v>
          </cell>
        </row>
      </sheetData>
      <sheetData sheetId="1498">
        <row r="3">
          <cell r="F3">
            <v>36130</v>
          </cell>
        </row>
      </sheetData>
      <sheetData sheetId="1499">
        <row r="3">
          <cell r="F3">
            <v>36130</v>
          </cell>
        </row>
      </sheetData>
      <sheetData sheetId="1500">
        <row r="3">
          <cell r="F3">
            <v>36130</v>
          </cell>
        </row>
      </sheetData>
      <sheetData sheetId="1501">
        <row r="3">
          <cell r="F3">
            <v>36130</v>
          </cell>
        </row>
      </sheetData>
      <sheetData sheetId="1502">
        <row r="3">
          <cell r="F3">
            <v>36130</v>
          </cell>
        </row>
      </sheetData>
      <sheetData sheetId="1503">
        <row r="3">
          <cell r="F3">
            <v>36130</v>
          </cell>
        </row>
      </sheetData>
      <sheetData sheetId="1504">
        <row r="3">
          <cell r="F3">
            <v>36130</v>
          </cell>
        </row>
      </sheetData>
      <sheetData sheetId="1505">
        <row r="3">
          <cell r="F3">
            <v>36130</v>
          </cell>
        </row>
      </sheetData>
      <sheetData sheetId="1506">
        <row r="3">
          <cell r="F3">
            <v>36130</v>
          </cell>
        </row>
      </sheetData>
      <sheetData sheetId="1507">
        <row r="3">
          <cell r="F3">
            <v>36130</v>
          </cell>
        </row>
      </sheetData>
      <sheetData sheetId="1508">
        <row r="3">
          <cell r="F3">
            <v>36130</v>
          </cell>
        </row>
      </sheetData>
      <sheetData sheetId="1509">
        <row r="3">
          <cell r="F3">
            <v>36130</v>
          </cell>
        </row>
      </sheetData>
      <sheetData sheetId="1510">
        <row r="3">
          <cell r="F3">
            <v>36130</v>
          </cell>
        </row>
      </sheetData>
      <sheetData sheetId="1511">
        <row r="3">
          <cell r="F3">
            <v>36130</v>
          </cell>
        </row>
      </sheetData>
      <sheetData sheetId="1512">
        <row r="3">
          <cell r="F3">
            <v>36130</v>
          </cell>
        </row>
      </sheetData>
      <sheetData sheetId="1513">
        <row r="3">
          <cell r="F3">
            <v>36130</v>
          </cell>
        </row>
      </sheetData>
      <sheetData sheetId="1514">
        <row r="3">
          <cell r="F3">
            <v>36130</v>
          </cell>
        </row>
      </sheetData>
      <sheetData sheetId="1515" refreshError="1"/>
      <sheetData sheetId="1516" refreshError="1"/>
      <sheetData sheetId="1517" refreshError="1"/>
      <sheetData sheetId="1518" refreshError="1"/>
      <sheetData sheetId="1519" refreshError="1"/>
      <sheetData sheetId="1520">
        <row r="3">
          <cell r="F3">
            <v>0</v>
          </cell>
        </row>
      </sheetData>
      <sheetData sheetId="1521" refreshError="1"/>
      <sheetData sheetId="1522">
        <row r="3">
          <cell r="F3">
            <v>36130</v>
          </cell>
        </row>
      </sheetData>
      <sheetData sheetId="1523">
        <row r="3">
          <cell r="F3">
            <v>36130</v>
          </cell>
        </row>
      </sheetData>
      <sheetData sheetId="1524">
        <row r="3">
          <cell r="F3">
            <v>36130</v>
          </cell>
        </row>
      </sheetData>
      <sheetData sheetId="1525">
        <row r="3">
          <cell r="F3">
            <v>36130</v>
          </cell>
        </row>
      </sheetData>
      <sheetData sheetId="1526">
        <row r="3">
          <cell r="F3">
            <v>36130</v>
          </cell>
        </row>
      </sheetData>
      <sheetData sheetId="1527">
        <row r="3">
          <cell r="F3">
            <v>36130</v>
          </cell>
        </row>
      </sheetData>
      <sheetData sheetId="1528">
        <row r="3">
          <cell r="F3">
            <v>36130</v>
          </cell>
        </row>
      </sheetData>
      <sheetData sheetId="1529">
        <row r="3">
          <cell r="F3">
            <v>36130</v>
          </cell>
        </row>
      </sheetData>
      <sheetData sheetId="1530">
        <row r="3">
          <cell r="F3">
            <v>36130</v>
          </cell>
        </row>
      </sheetData>
      <sheetData sheetId="1531">
        <row r="3">
          <cell r="F3">
            <v>36130</v>
          </cell>
        </row>
      </sheetData>
      <sheetData sheetId="1532">
        <row r="3">
          <cell r="F3">
            <v>36130</v>
          </cell>
        </row>
      </sheetData>
      <sheetData sheetId="1533">
        <row r="3">
          <cell r="F3">
            <v>36130</v>
          </cell>
        </row>
      </sheetData>
      <sheetData sheetId="1534">
        <row r="3">
          <cell r="F3">
            <v>36130</v>
          </cell>
        </row>
      </sheetData>
      <sheetData sheetId="1535">
        <row r="3">
          <cell r="F3">
            <v>36130</v>
          </cell>
        </row>
      </sheetData>
      <sheetData sheetId="1536">
        <row r="3">
          <cell r="F3">
            <v>36130</v>
          </cell>
        </row>
      </sheetData>
      <sheetData sheetId="1537">
        <row r="3">
          <cell r="F3">
            <v>36130</v>
          </cell>
        </row>
      </sheetData>
      <sheetData sheetId="1538">
        <row r="3">
          <cell r="F3">
            <v>36130</v>
          </cell>
        </row>
      </sheetData>
      <sheetData sheetId="1539">
        <row r="3">
          <cell r="F3">
            <v>36130</v>
          </cell>
        </row>
      </sheetData>
      <sheetData sheetId="1540">
        <row r="3">
          <cell r="F3">
            <v>36130</v>
          </cell>
        </row>
      </sheetData>
      <sheetData sheetId="1541">
        <row r="3">
          <cell r="F3">
            <v>36130</v>
          </cell>
        </row>
      </sheetData>
      <sheetData sheetId="1542">
        <row r="3">
          <cell r="F3">
            <v>36130</v>
          </cell>
        </row>
      </sheetData>
      <sheetData sheetId="1543">
        <row r="3">
          <cell r="F3">
            <v>36130</v>
          </cell>
        </row>
      </sheetData>
      <sheetData sheetId="1544">
        <row r="3">
          <cell r="F3">
            <v>36130</v>
          </cell>
        </row>
      </sheetData>
      <sheetData sheetId="1545">
        <row r="3">
          <cell r="F3">
            <v>36130</v>
          </cell>
        </row>
      </sheetData>
      <sheetData sheetId="1546">
        <row r="3">
          <cell r="F3">
            <v>36130</v>
          </cell>
        </row>
      </sheetData>
      <sheetData sheetId="1547">
        <row r="3">
          <cell r="F3">
            <v>36130</v>
          </cell>
        </row>
      </sheetData>
      <sheetData sheetId="1548">
        <row r="3">
          <cell r="F3">
            <v>36130</v>
          </cell>
        </row>
      </sheetData>
      <sheetData sheetId="1549">
        <row r="3">
          <cell r="F3">
            <v>36130</v>
          </cell>
        </row>
      </sheetData>
      <sheetData sheetId="1550">
        <row r="3">
          <cell r="F3">
            <v>36130</v>
          </cell>
        </row>
      </sheetData>
      <sheetData sheetId="1551">
        <row r="3">
          <cell r="F3">
            <v>36130</v>
          </cell>
        </row>
      </sheetData>
      <sheetData sheetId="1552">
        <row r="3">
          <cell r="F3">
            <v>36130</v>
          </cell>
        </row>
      </sheetData>
      <sheetData sheetId="1553">
        <row r="3">
          <cell r="F3">
            <v>36130</v>
          </cell>
        </row>
      </sheetData>
      <sheetData sheetId="1554">
        <row r="3">
          <cell r="F3">
            <v>36130</v>
          </cell>
        </row>
      </sheetData>
      <sheetData sheetId="1555">
        <row r="3">
          <cell r="F3">
            <v>36130</v>
          </cell>
        </row>
      </sheetData>
      <sheetData sheetId="1556">
        <row r="3">
          <cell r="F3">
            <v>36130</v>
          </cell>
        </row>
      </sheetData>
      <sheetData sheetId="1557">
        <row r="3">
          <cell r="F3">
            <v>36130</v>
          </cell>
        </row>
      </sheetData>
      <sheetData sheetId="1558">
        <row r="3">
          <cell r="F3">
            <v>36130</v>
          </cell>
        </row>
      </sheetData>
      <sheetData sheetId="1559">
        <row r="3">
          <cell r="F3">
            <v>36130</v>
          </cell>
        </row>
      </sheetData>
      <sheetData sheetId="1560">
        <row r="3">
          <cell r="F3">
            <v>36130</v>
          </cell>
        </row>
      </sheetData>
      <sheetData sheetId="1561">
        <row r="3">
          <cell r="F3">
            <v>36130</v>
          </cell>
        </row>
      </sheetData>
      <sheetData sheetId="1562">
        <row r="3">
          <cell r="F3">
            <v>36130</v>
          </cell>
        </row>
      </sheetData>
      <sheetData sheetId="1563">
        <row r="3">
          <cell r="F3">
            <v>36130</v>
          </cell>
        </row>
      </sheetData>
      <sheetData sheetId="1564">
        <row r="3">
          <cell r="F3">
            <v>36130</v>
          </cell>
        </row>
      </sheetData>
      <sheetData sheetId="1565">
        <row r="3">
          <cell r="F3">
            <v>36130</v>
          </cell>
        </row>
      </sheetData>
      <sheetData sheetId="1566">
        <row r="3">
          <cell r="F3">
            <v>36130</v>
          </cell>
        </row>
      </sheetData>
      <sheetData sheetId="1567">
        <row r="3">
          <cell r="F3">
            <v>36130</v>
          </cell>
        </row>
      </sheetData>
      <sheetData sheetId="1568">
        <row r="3">
          <cell r="F3">
            <v>36130</v>
          </cell>
        </row>
      </sheetData>
      <sheetData sheetId="1569">
        <row r="3">
          <cell r="F3">
            <v>36130</v>
          </cell>
        </row>
      </sheetData>
      <sheetData sheetId="1570">
        <row r="3">
          <cell r="F3">
            <v>36130</v>
          </cell>
        </row>
      </sheetData>
      <sheetData sheetId="1571">
        <row r="3">
          <cell r="F3">
            <v>36130</v>
          </cell>
        </row>
      </sheetData>
      <sheetData sheetId="1572">
        <row r="3">
          <cell r="F3">
            <v>36130</v>
          </cell>
        </row>
      </sheetData>
      <sheetData sheetId="1573">
        <row r="3">
          <cell r="F3">
            <v>36130</v>
          </cell>
        </row>
      </sheetData>
      <sheetData sheetId="1574">
        <row r="3">
          <cell r="F3">
            <v>36130</v>
          </cell>
        </row>
      </sheetData>
      <sheetData sheetId="1575">
        <row r="3">
          <cell r="F3">
            <v>36130</v>
          </cell>
        </row>
      </sheetData>
      <sheetData sheetId="1576">
        <row r="3">
          <cell r="F3">
            <v>36130</v>
          </cell>
        </row>
      </sheetData>
      <sheetData sheetId="1577">
        <row r="3">
          <cell r="F3">
            <v>36130</v>
          </cell>
        </row>
      </sheetData>
      <sheetData sheetId="1578">
        <row r="3">
          <cell r="F3">
            <v>36130</v>
          </cell>
        </row>
      </sheetData>
      <sheetData sheetId="1579">
        <row r="3">
          <cell r="F3">
            <v>36130</v>
          </cell>
        </row>
      </sheetData>
      <sheetData sheetId="1580">
        <row r="3">
          <cell r="F3">
            <v>36130</v>
          </cell>
        </row>
      </sheetData>
      <sheetData sheetId="1581">
        <row r="3">
          <cell r="F3">
            <v>36130</v>
          </cell>
        </row>
      </sheetData>
      <sheetData sheetId="1582">
        <row r="3">
          <cell r="F3">
            <v>36130</v>
          </cell>
        </row>
      </sheetData>
      <sheetData sheetId="1583">
        <row r="3">
          <cell r="F3">
            <v>36130</v>
          </cell>
        </row>
      </sheetData>
      <sheetData sheetId="1584">
        <row r="3">
          <cell r="F3">
            <v>36130</v>
          </cell>
        </row>
      </sheetData>
      <sheetData sheetId="1585">
        <row r="3">
          <cell r="F3">
            <v>36130</v>
          </cell>
        </row>
      </sheetData>
      <sheetData sheetId="1586">
        <row r="3">
          <cell r="F3">
            <v>36130</v>
          </cell>
        </row>
      </sheetData>
      <sheetData sheetId="1587">
        <row r="3">
          <cell r="F3">
            <v>36130</v>
          </cell>
        </row>
      </sheetData>
      <sheetData sheetId="1588">
        <row r="3">
          <cell r="F3">
            <v>36130</v>
          </cell>
        </row>
      </sheetData>
      <sheetData sheetId="1589">
        <row r="3">
          <cell r="F3">
            <v>36130</v>
          </cell>
        </row>
      </sheetData>
      <sheetData sheetId="1590">
        <row r="3">
          <cell r="F3">
            <v>36130</v>
          </cell>
        </row>
      </sheetData>
      <sheetData sheetId="1591">
        <row r="3">
          <cell r="F3">
            <v>36130</v>
          </cell>
        </row>
      </sheetData>
      <sheetData sheetId="1592">
        <row r="3">
          <cell r="F3">
            <v>36130</v>
          </cell>
        </row>
      </sheetData>
      <sheetData sheetId="1593">
        <row r="3">
          <cell r="F3">
            <v>36130</v>
          </cell>
        </row>
      </sheetData>
      <sheetData sheetId="1594">
        <row r="3">
          <cell r="F3">
            <v>36130</v>
          </cell>
        </row>
      </sheetData>
      <sheetData sheetId="1595">
        <row r="3">
          <cell r="F3">
            <v>36130</v>
          </cell>
        </row>
      </sheetData>
      <sheetData sheetId="1596">
        <row r="3">
          <cell r="F3">
            <v>36130</v>
          </cell>
        </row>
      </sheetData>
      <sheetData sheetId="1597">
        <row r="3">
          <cell r="F3">
            <v>36130</v>
          </cell>
        </row>
      </sheetData>
      <sheetData sheetId="1598">
        <row r="3">
          <cell r="F3">
            <v>36130</v>
          </cell>
        </row>
      </sheetData>
      <sheetData sheetId="1599">
        <row r="3">
          <cell r="F3">
            <v>36130</v>
          </cell>
        </row>
      </sheetData>
      <sheetData sheetId="1600">
        <row r="3">
          <cell r="F3">
            <v>36130</v>
          </cell>
        </row>
      </sheetData>
      <sheetData sheetId="1601">
        <row r="3">
          <cell r="F3">
            <v>36130</v>
          </cell>
        </row>
      </sheetData>
      <sheetData sheetId="1602">
        <row r="3">
          <cell r="F3">
            <v>36130</v>
          </cell>
        </row>
      </sheetData>
      <sheetData sheetId="1603">
        <row r="3">
          <cell r="F3">
            <v>36130</v>
          </cell>
        </row>
      </sheetData>
      <sheetData sheetId="1604">
        <row r="3">
          <cell r="F3">
            <v>36130</v>
          </cell>
        </row>
      </sheetData>
      <sheetData sheetId="1605">
        <row r="3">
          <cell r="F3">
            <v>36130</v>
          </cell>
        </row>
      </sheetData>
      <sheetData sheetId="1606">
        <row r="3">
          <cell r="F3">
            <v>36130</v>
          </cell>
        </row>
      </sheetData>
      <sheetData sheetId="1607">
        <row r="3">
          <cell r="F3">
            <v>36130</v>
          </cell>
        </row>
      </sheetData>
      <sheetData sheetId="1608">
        <row r="3">
          <cell r="F3">
            <v>36130</v>
          </cell>
        </row>
      </sheetData>
      <sheetData sheetId="1609">
        <row r="3">
          <cell r="F3">
            <v>36130</v>
          </cell>
        </row>
      </sheetData>
      <sheetData sheetId="1610">
        <row r="3">
          <cell r="F3">
            <v>36130</v>
          </cell>
        </row>
      </sheetData>
      <sheetData sheetId="1611">
        <row r="3">
          <cell r="F3">
            <v>36130</v>
          </cell>
        </row>
      </sheetData>
      <sheetData sheetId="1612">
        <row r="3">
          <cell r="F3">
            <v>36130</v>
          </cell>
        </row>
      </sheetData>
      <sheetData sheetId="1613">
        <row r="3">
          <cell r="F3">
            <v>36130</v>
          </cell>
        </row>
      </sheetData>
      <sheetData sheetId="1614">
        <row r="3">
          <cell r="F3">
            <v>36130</v>
          </cell>
        </row>
      </sheetData>
      <sheetData sheetId="1615">
        <row r="3">
          <cell r="F3">
            <v>36130</v>
          </cell>
        </row>
      </sheetData>
      <sheetData sheetId="1616">
        <row r="3">
          <cell r="F3">
            <v>36130</v>
          </cell>
        </row>
      </sheetData>
      <sheetData sheetId="1617">
        <row r="3">
          <cell r="F3">
            <v>36130</v>
          </cell>
        </row>
      </sheetData>
      <sheetData sheetId="1618">
        <row r="3">
          <cell r="F3">
            <v>36130</v>
          </cell>
        </row>
      </sheetData>
      <sheetData sheetId="1619">
        <row r="3">
          <cell r="F3">
            <v>36130</v>
          </cell>
        </row>
      </sheetData>
      <sheetData sheetId="1620">
        <row r="3">
          <cell r="F3">
            <v>36130</v>
          </cell>
        </row>
      </sheetData>
      <sheetData sheetId="1621">
        <row r="3">
          <cell r="F3">
            <v>36130</v>
          </cell>
        </row>
      </sheetData>
      <sheetData sheetId="1622">
        <row r="3">
          <cell r="F3">
            <v>36130</v>
          </cell>
        </row>
      </sheetData>
      <sheetData sheetId="1623">
        <row r="3">
          <cell r="F3">
            <v>36130</v>
          </cell>
        </row>
      </sheetData>
      <sheetData sheetId="1624">
        <row r="3">
          <cell r="F3">
            <v>36130</v>
          </cell>
        </row>
      </sheetData>
      <sheetData sheetId="1625">
        <row r="3">
          <cell r="F3">
            <v>36130</v>
          </cell>
        </row>
      </sheetData>
      <sheetData sheetId="1626">
        <row r="3">
          <cell r="F3">
            <v>36130</v>
          </cell>
        </row>
      </sheetData>
      <sheetData sheetId="1627">
        <row r="3">
          <cell r="F3">
            <v>36130</v>
          </cell>
        </row>
      </sheetData>
      <sheetData sheetId="1628">
        <row r="3">
          <cell r="F3">
            <v>36130</v>
          </cell>
        </row>
      </sheetData>
      <sheetData sheetId="1629">
        <row r="3">
          <cell r="F3">
            <v>36130</v>
          </cell>
        </row>
      </sheetData>
      <sheetData sheetId="1630">
        <row r="3">
          <cell r="F3">
            <v>36130</v>
          </cell>
        </row>
      </sheetData>
      <sheetData sheetId="1631">
        <row r="3">
          <cell r="F3">
            <v>36130</v>
          </cell>
        </row>
      </sheetData>
      <sheetData sheetId="1632">
        <row r="3">
          <cell r="F3">
            <v>36130</v>
          </cell>
        </row>
      </sheetData>
      <sheetData sheetId="1633">
        <row r="3">
          <cell r="F3">
            <v>36130</v>
          </cell>
        </row>
      </sheetData>
      <sheetData sheetId="1634">
        <row r="3">
          <cell r="F3">
            <v>36130</v>
          </cell>
        </row>
      </sheetData>
      <sheetData sheetId="1635">
        <row r="3">
          <cell r="F3">
            <v>36130</v>
          </cell>
        </row>
      </sheetData>
      <sheetData sheetId="1636">
        <row r="3">
          <cell r="F3">
            <v>36130</v>
          </cell>
        </row>
      </sheetData>
      <sheetData sheetId="1637">
        <row r="3">
          <cell r="F3">
            <v>36130</v>
          </cell>
        </row>
      </sheetData>
      <sheetData sheetId="1638">
        <row r="3">
          <cell r="F3">
            <v>36130</v>
          </cell>
        </row>
      </sheetData>
      <sheetData sheetId="1639">
        <row r="3">
          <cell r="F3">
            <v>36130</v>
          </cell>
        </row>
      </sheetData>
      <sheetData sheetId="1640">
        <row r="3">
          <cell r="F3">
            <v>36130</v>
          </cell>
        </row>
      </sheetData>
      <sheetData sheetId="1641">
        <row r="3">
          <cell r="F3">
            <v>0</v>
          </cell>
        </row>
      </sheetData>
      <sheetData sheetId="1642">
        <row r="3">
          <cell r="F3">
            <v>36130</v>
          </cell>
        </row>
      </sheetData>
      <sheetData sheetId="1643">
        <row r="3">
          <cell r="F3">
            <v>36130</v>
          </cell>
        </row>
      </sheetData>
      <sheetData sheetId="1644">
        <row r="3">
          <cell r="F3">
            <v>36130</v>
          </cell>
        </row>
      </sheetData>
      <sheetData sheetId="1645">
        <row r="3">
          <cell r="F3">
            <v>36130</v>
          </cell>
        </row>
      </sheetData>
      <sheetData sheetId="1646">
        <row r="3">
          <cell r="F3">
            <v>36130</v>
          </cell>
        </row>
      </sheetData>
      <sheetData sheetId="1647">
        <row r="3">
          <cell r="F3">
            <v>36130</v>
          </cell>
        </row>
      </sheetData>
      <sheetData sheetId="1648">
        <row r="3">
          <cell r="F3">
            <v>36130</v>
          </cell>
        </row>
      </sheetData>
      <sheetData sheetId="1649">
        <row r="3">
          <cell r="F3">
            <v>36130</v>
          </cell>
        </row>
      </sheetData>
      <sheetData sheetId="1650">
        <row r="3">
          <cell r="F3">
            <v>36130</v>
          </cell>
        </row>
      </sheetData>
      <sheetData sheetId="1651">
        <row r="3">
          <cell r="F3">
            <v>36130</v>
          </cell>
        </row>
      </sheetData>
      <sheetData sheetId="1652">
        <row r="3">
          <cell r="F3">
            <v>36130</v>
          </cell>
        </row>
      </sheetData>
      <sheetData sheetId="1653">
        <row r="3">
          <cell r="F3">
            <v>36130</v>
          </cell>
        </row>
      </sheetData>
      <sheetData sheetId="1654">
        <row r="3">
          <cell r="F3">
            <v>36130</v>
          </cell>
        </row>
      </sheetData>
      <sheetData sheetId="1655">
        <row r="3">
          <cell r="F3">
            <v>36130</v>
          </cell>
        </row>
      </sheetData>
      <sheetData sheetId="1656">
        <row r="3">
          <cell r="F3">
            <v>36130</v>
          </cell>
        </row>
      </sheetData>
      <sheetData sheetId="1657">
        <row r="3">
          <cell r="F3">
            <v>36130</v>
          </cell>
        </row>
      </sheetData>
      <sheetData sheetId="1658">
        <row r="3">
          <cell r="F3">
            <v>36130</v>
          </cell>
        </row>
      </sheetData>
      <sheetData sheetId="1659">
        <row r="3">
          <cell r="F3">
            <v>36130</v>
          </cell>
        </row>
      </sheetData>
      <sheetData sheetId="1660">
        <row r="3">
          <cell r="F3">
            <v>36130</v>
          </cell>
        </row>
      </sheetData>
      <sheetData sheetId="1661">
        <row r="3">
          <cell r="F3">
            <v>36130</v>
          </cell>
        </row>
      </sheetData>
      <sheetData sheetId="1662">
        <row r="3">
          <cell r="F3">
            <v>36130</v>
          </cell>
        </row>
      </sheetData>
      <sheetData sheetId="1663">
        <row r="3">
          <cell r="F3">
            <v>36130</v>
          </cell>
        </row>
      </sheetData>
      <sheetData sheetId="1664">
        <row r="3">
          <cell r="F3">
            <v>36130</v>
          </cell>
        </row>
      </sheetData>
      <sheetData sheetId="1665">
        <row r="3">
          <cell r="F3">
            <v>36130</v>
          </cell>
        </row>
      </sheetData>
      <sheetData sheetId="1666">
        <row r="3">
          <cell r="F3">
            <v>36130</v>
          </cell>
        </row>
      </sheetData>
      <sheetData sheetId="1667">
        <row r="3">
          <cell r="F3">
            <v>36130</v>
          </cell>
        </row>
      </sheetData>
      <sheetData sheetId="1668">
        <row r="3">
          <cell r="F3">
            <v>36130</v>
          </cell>
        </row>
      </sheetData>
      <sheetData sheetId="1669">
        <row r="3">
          <cell r="F3">
            <v>36130</v>
          </cell>
        </row>
      </sheetData>
      <sheetData sheetId="1670">
        <row r="3">
          <cell r="F3">
            <v>36130</v>
          </cell>
        </row>
      </sheetData>
      <sheetData sheetId="1671">
        <row r="3">
          <cell r="F3">
            <v>36130</v>
          </cell>
        </row>
      </sheetData>
      <sheetData sheetId="1672">
        <row r="3">
          <cell r="F3">
            <v>36130</v>
          </cell>
        </row>
      </sheetData>
      <sheetData sheetId="1673">
        <row r="3">
          <cell r="F3">
            <v>36130</v>
          </cell>
        </row>
      </sheetData>
      <sheetData sheetId="1674">
        <row r="3">
          <cell r="F3">
            <v>36130</v>
          </cell>
        </row>
      </sheetData>
      <sheetData sheetId="1675">
        <row r="3">
          <cell r="F3">
            <v>36130</v>
          </cell>
        </row>
      </sheetData>
      <sheetData sheetId="1676">
        <row r="3">
          <cell r="F3">
            <v>36130</v>
          </cell>
        </row>
      </sheetData>
      <sheetData sheetId="1677">
        <row r="3">
          <cell r="F3">
            <v>36130</v>
          </cell>
        </row>
      </sheetData>
      <sheetData sheetId="1678">
        <row r="3">
          <cell r="F3">
            <v>36130</v>
          </cell>
        </row>
      </sheetData>
      <sheetData sheetId="1679">
        <row r="3">
          <cell r="F3">
            <v>36130</v>
          </cell>
        </row>
      </sheetData>
      <sheetData sheetId="1680">
        <row r="3">
          <cell r="F3">
            <v>36130</v>
          </cell>
        </row>
      </sheetData>
      <sheetData sheetId="1681">
        <row r="3">
          <cell r="F3">
            <v>36130</v>
          </cell>
        </row>
      </sheetData>
      <sheetData sheetId="1682">
        <row r="3">
          <cell r="F3">
            <v>36130</v>
          </cell>
        </row>
      </sheetData>
      <sheetData sheetId="1683">
        <row r="3">
          <cell r="F3">
            <v>36130</v>
          </cell>
        </row>
      </sheetData>
      <sheetData sheetId="1684">
        <row r="3">
          <cell r="F3">
            <v>36130</v>
          </cell>
        </row>
      </sheetData>
      <sheetData sheetId="1685">
        <row r="3">
          <cell r="F3">
            <v>36130</v>
          </cell>
        </row>
      </sheetData>
      <sheetData sheetId="1686">
        <row r="3">
          <cell r="F3">
            <v>36130</v>
          </cell>
        </row>
      </sheetData>
      <sheetData sheetId="1687">
        <row r="3">
          <cell r="F3">
            <v>36130</v>
          </cell>
        </row>
      </sheetData>
      <sheetData sheetId="1688">
        <row r="3">
          <cell r="F3">
            <v>36130</v>
          </cell>
        </row>
      </sheetData>
      <sheetData sheetId="1689">
        <row r="3">
          <cell r="F3">
            <v>36130</v>
          </cell>
        </row>
      </sheetData>
      <sheetData sheetId="1690">
        <row r="3">
          <cell r="F3">
            <v>36130</v>
          </cell>
        </row>
      </sheetData>
      <sheetData sheetId="1691">
        <row r="3">
          <cell r="F3">
            <v>36130</v>
          </cell>
        </row>
      </sheetData>
      <sheetData sheetId="1692">
        <row r="3">
          <cell r="F3">
            <v>36130</v>
          </cell>
        </row>
      </sheetData>
      <sheetData sheetId="1693">
        <row r="3">
          <cell r="F3">
            <v>36130</v>
          </cell>
        </row>
      </sheetData>
      <sheetData sheetId="1694">
        <row r="3">
          <cell r="F3">
            <v>36130</v>
          </cell>
        </row>
      </sheetData>
      <sheetData sheetId="1695">
        <row r="3">
          <cell r="F3">
            <v>36130</v>
          </cell>
        </row>
      </sheetData>
      <sheetData sheetId="1696">
        <row r="3">
          <cell r="F3">
            <v>36130</v>
          </cell>
        </row>
      </sheetData>
      <sheetData sheetId="1697">
        <row r="3">
          <cell r="F3">
            <v>36130</v>
          </cell>
        </row>
      </sheetData>
      <sheetData sheetId="1698">
        <row r="3">
          <cell r="F3">
            <v>36130</v>
          </cell>
        </row>
      </sheetData>
      <sheetData sheetId="1699">
        <row r="3">
          <cell r="F3">
            <v>36130</v>
          </cell>
        </row>
      </sheetData>
      <sheetData sheetId="1700">
        <row r="3">
          <cell r="F3">
            <v>36130</v>
          </cell>
        </row>
      </sheetData>
      <sheetData sheetId="1701">
        <row r="3">
          <cell r="F3">
            <v>36130</v>
          </cell>
        </row>
      </sheetData>
      <sheetData sheetId="1702">
        <row r="3">
          <cell r="F3">
            <v>36130</v>
          </cell>
        </row>
      </sheetData>
      <sheetData sheetId="1703">
        <row r="3">
          <cell r="F3">
            <v>36130</v>
          </cell>
        </row>
      </sheetData>
      <sheetData sheetId="1704">
        <row r="3">
          <cell r="F3">
            <v>36130</v>
          </cell>
        </row>
      </sheetData>
      <sheetData sheetId="1705">
        <row r="3">
          <cell r="F3">
            <v>36130</v>
          </cell>
        </row>
      </sheetData>
      <sheetData sheetId="1706">
        <row r="3">
          <cell r="F3">
            <v>36130</v>
          </cell>
        </row>
      </sheetData>
      <sheetData sheetId="1707">
        <row r="3">
          <cell r="F3">
            <v>36130</v>
          </cell>
        </row>
      </sheetData>
      <sheetData sheetId="1708">
        <row r="3">
          <cell r="F3">
            <v>36130</v>
          </cell>
        </row>
      </sheetData>
      <sheetData sheetId="1709">
        <row r="3">
          <cell r="F3">
            <v>36130</v>
          </cell>
        </row>
      </sheetData>
      <sheetData sheetId="1710">
        <row r="3">
          <cell r="F3">
            <v>36130</v>
          </cell>
        </row>
      </sheetData>
      <sheetData sheetId="1711">
        <row r="3">
          <cell r="F3">
            <v>36130</v>
          </cell>
        </row>
      </sheetData>
      <sheetData sheetId="1712">
        <row r="3">
          <cell r="F3">
            <v>36130</v>
          </cell>
        </row>
      </sheetData>
      <sheetData sheetId="1713">
        <row r="3">
          <cell r="F3">
            <v>36130</v>
          </cell>
        </row>
      </sheetData>
      <sheetData sheetId="1714">
        <row r="3">
          <cell r="F3">
            <v>36130</v>
          </cell>
        </row>
      </sheetData>
      <sheetData sheetId="1715">
        <row r="3">
          <cell r="F3">
            <v>36130</v>
          </cell>
        </row>
      </sheetData>
      <sheetData sheetId="1716">
        <row r="3">
          <cell r="F3">
            <v>36130</v>
          </cell>
        </row>
      </sheetData>
      <sheetData sheetId="1717">
        <row r="3">
          <cell r="F3">
            <v>36130</v>
          </cell>
        </row>
      </sheetData>
      <sheetData sheetId="1718">
        <row r="3">
          <cell r="F3">
            <v>36130</v>
          </cell>
        </row>
      </sheetData>
      <sheetData sheetId="1719">
        <row r="3">
          <cell r="F3">
            <v>36130</v>
          </cell>
        </row>
      </sheetData>
      <sheetData sheetId="1720">
        <row r="3">
          <cell r="F3">
            <v>36130</v>
          </cell>
        </row>
      </sheetData>
      <sheetData sheetId="1721">
        <row r="3">
          <cell r="F3">
            <v>36130</v>
          </cell>
        </row>
      </sheetData>
      <sheetData sheetId="1722">
        <row r="3">
          <cell r="F3">
            <v>36130</v>
          </cell>
        </row>
      </sheetData>
      <sheetData sheetId="1723">
        <row r="3">
          <cell r="F3">
            <v>36130</v>
          </cell>
        </row>
      </sheetData>
      <sheetData sheetId="1724">
        <row r="3">
          <cell r="F3">
            <v>36130</v>
          </cell>
        </row>
      </sheetData>
      <sheetData sheetId="1725">
        <row r="3">
          <cell r="F3">
            <v>36130</v>
          </cell>
        </row>
      </sheetData>
      <sheetData sheetId="1726">
        <row r="3">
          <cell r="F3">
            <v>36130</v>
          </cell>
        </row>
      </sheetData>
      <sheetData sheetId="1727">
        <row r="3">
          <cell r="F3">
            <v>36130</v>
          </cell>
        </row>
      </sheetData>
      <sheetData sheetId="1728">
        <row r="3">
          <cell r="F3">
            <v>36130</v>
          </cell>
        </row>
      </sheetData>
      <sheetData sheetId="1729">
        <row r="3">
          <cell r="F3">
            <v>36130</v>
          </cell>
        </row>
      </sheetData>
      <sheetData sheetId="1730">
        <row r="3">
          <cell r="F3">
            <v>36130</v>
          </cell>
        </row>
      </sheetData>
      <sheetData sheetId="1731">
        <row r="3">
          <cell r="F3">
            <v>36130</v>
          </cell>
        </row>
      </sheetData>
      <sheetData sheetId="1732">
        <row r="3">
          <cell r="F3">
            <v>36130</v>
          </cell>
        </row>
      </sheetData>
      <sheetData sheetId="1733">
        <row r="3">
          <cell r="F3">
            <v>36130</v>
          </cell>
        </row>
      </sheetData>
      <sheetData sheetId="1734">
        <row r="3">
          <cell r="F3">
            <v>36130</v>
          </cell>
        </row>
      </sheetData>
      <sheetData sheetId="1735">
        <row r="3">
          <cell r="F3">
            <v>36130</v>
          </cell>
        </row>
      </sheetData>
      <sheetData sheetId="1736">
        <row r="3">
          <cell r="F3">
            <v>36130</v>
          </cell>
        </row>
      </sheetData>
      <sheetData sheetId="1737">
        <row r="3">
          <cell r="F3">
            <v>36130</v>
          </cell>
        </row>
      </sheetData>
      <sheetData sheetId="1738">
        <row r="3">
          <cell r="F3">
            <v>36130</v>
          </cell>
        </row>
      </sheetData>
      <sheetData sheetId="1739">
        <row r="3">
          <cell r="F3">
            <v>36130</v>
          </cell>
        </row>
      </sheetData>
      <sheetData sheetId="1740">
        <row r="3">
          <cell r="F3">
            <v>36130</v>
          </cell>
        </row>
      </sheetData>
      <sheetData sheetId="1741">
        <row r="3">
          <cell r="F3">
            <v>36130</v>
          </cell>
        </row>
      </sheetData>
      <sheetData sheetId="1742">
        <row r="3">
          <cell r="F3">
            <v>36130</v>
          </cell>
        </row>
      </sheetData>
      <sheetData sheetId="1743">
        <row r="3">
          <cell r="F3">
            <v>36130</v>
          </cell>
        </row>
      </sheetData>
      <sheetData sheetId="1744">
        <row r="3">
          <cell r="F3">
            <v>36130</v>
          </cell>
        </row>
      </sheetData>
      <sheetData sheetId="1745">
        <row r="3">
          <cell r="F3">
            <v>36130</v>
          </cell>
        </row>
      </sheetData>
      <sheetData sheetId="1746">
        <row r="3">
          <cell r="F3">
            <v>36130</v>
          </cell>
        </row>
      </sheetData>
      <sheetData sheetId="1747">
        <row r="3">
          <cell r="F3">
            <v>36130</v>
          </cell>
        </row>
      </sheetData>
      <sheetData sheetId="1748">
        <row r="3">
          <cell r="F3">
            <v>36130</v>
          </cell>
        </row>
      </sheetData>
      <sheetData sheetId="1749">
        <row r="3">
          <cell r="F3">
            <v>36130</v>
          </cell>
        </row>
      </sheetData>
      <sheetData sheetId="1750">
        <row r="3">
          <cell r="F3">
            <v>36130</v>
          </cell>
        </row>
      </sheetData>
      <sheetData sheetId="1751">
        <row r="3">
          <cell r="F3">
            <v>36130</v>
          </cell>
        </row>
      </sheetData>
      <sheetData sheetId="1752">
        <row r="3">
          <cell r="F3">
            <v>36130</v>
          </cell>
        </row>
      </sheetData>
      <sheetData sheetId="1753">
        <row r="3">
          <cell r="F3">
            <v>36130</v>
          </cell>
        </row>
      </sheetData>
      <sheetData sheetId="1754">
        <row r="3">
          <cell r="F3">
            <v>36130</v>
          </cell>
        </row>
      </sheetData>
      <sheetData sheetId="1755">
        <row r="3">
          <cell r="F3">
            <v>36130</v>
          </cell>
        </row>
      </sheetData>
      <sheetData sheetId="1756">
        <row r="3">
          <cell r="F3">
            <v>36130</v>
          </cell>
        </row>
      </sheetData>
      <sheetData sheetId="1757">
        <row r="3">
          <cell r="F3">
            <v>36130</v>
          </cell>
        </row>
      </sheetData>
      <sheetData sheetId="1758">
        <row r="3">
          <cell r="F3">
            <v>36130</v>
          </cell>
        </row>
      </sheetData>
      <sheetData sheetId="1759">
        <row r="3">
          <cell r="F3">
            <v>36130</v>
          </cell>
        </row>
      </sheetData>
      <sheetData sheetId="1760">
        <row r="3">
          <cell r="F3">
            <v>36130</v>
          </cell>
        </row>
      </sheetData>
      <sheetData sheetId="1761">
        <row r="3">
          <cell r="F3">
            <v>36130</v>
          </cell>
        </row>
      </sheetData>
      <sheetData sheetId="1762">
        <row r="3">
          <cell r="F3">
            <v>36130</v>
          </cell>
        </row>
      </sheetData>
      <sheetData sheetId="1763">
        <row r="3">
          <cell r="F3">
            <v>36130</v>
          </cell>
        </row>
      </sheetData>
      <sheetData sheetId="1764">
        <row r="3">
          <cell r="F3">
            <v>36130</v>
          </cell>
        </row>
      </sheetData>
      <sheetData sheetId="1765">
        <row r="3">
          <cell r="F3">
            <v>36130</v>
          </cell>
        </row>
      </sheetData>
      <sheetData sheetId="1766">
        <row r="3">
          <cell r="F3">
            <v>36130</v>
          </cell>
        </row>
      </sheetData>
      <sheetData sheetId="1767">
        <row r="3">
          <cell r="F3">
            <v>36130</v>
          </cell>
        </row>
      </sheetData>
      <sheetData sheetId="1768">
        <row r="3">
          <cell r="F3">
            <v>36130</v>
          </cell>
        </row>
      </sheetData>
      <sheetData sheetId="1769">
        <row r="3">
          <cell r="F3">
            <v>36130</v>
          </cell>
        </row>
      </sheetData>
      <sheetData sheetId="1770">
        <row r="3">
          <cell r="F3">
            <v>36130</v>
          </cell>
        </row>
      </sheetData>
      <sheetData sheetId="1771">
        <row r="3">
          <cell r="F3">
            <v>36130</v>
          </cell>
        </row>
      </sheetData>
      <sheetData sheetId="1772">
        <row r="3">
          <cell r="F3">
            <v>36130</v>
          </cell>
        </row>
      </sheetData>
      <sheetData sheetId="1773">
        <row r="3">
          <cell r="F3">
            <v>36130</v>
          </cell>
        </row>
      </sheetData>
      <sheetData sheetId="1774">
        <row r="3">
          <cell r="F3">
            <v>36130</v>
          </cell>
        </row>
      </sheetData>
      <sheetData sheetId="1775">
        <row r="3">
          <cell r="F3">
            <v>36130</v>
          </cell>
        </row>
      </sheetData>
      <sheetData sheetId="1776">
        <row r="3">
          <cell r="F3">
            <v>36130</v>
          </cell>
        </row>
      </sheetData>
      <sheetData sheetId="1777">
        <row r="3">
          <cell r="F3">
            <v>36130</v>
          </cell>
        </row>
      </sheetData>
      <sheetData sheetId="1778">
        <row r="3">
          <cell r="F3">
            <v>36130</v>
          </cell>
        </row>
      </sheetData>
      <sheetData sheetId="1779">
        <row r="3">
          <cell r="F3">
            <v>36130</v>
          </cell>
        </row>
      </sheetData>
      <sheetData sheetId="1780">
        <row r="3">
          <cell r="F3">
            <v>36130</v>
          </cell>
        </row>
      </sheetData>
      <sheetData sheetId="1781">
        <row r="3">
          <cell r="F3">
            <v>36130</v>
          </cell>
        </row>
      </sheetData>
      <sheetData sheetId="1782">
        <row r="3">
          <cell r="F3">
            <v>36130</v>
          </cell>
        </row>
      </sheetData>
      <sheetData sheetId="1783">
        <row r="3">
          <cell r="F3">
            <v>36130</v>
          </cell>
        </row>
      </sheetData>
      <sheetData sheetId="1784">
        <row r="3">
          <cell r="F3">
            <v>36130</v>
          </cell>
        </row>
      </sheetData>
      <sheetData sheetId="1785">
        <row r="3">
          <cell r="F3">
            <v>36130</v>
          </cell>
        </row>
      </sheetData>
      <sheetData sheetId="1786">
        <row r="3">
          <cell r="F3">
            <v>36130</v>
          </cell>
        </row>
      </sheetData>
      <sheetData sheetId="1787">
        <row r="3">
          <cell r="F3">
            <v>36130</v>
          </cell>
        </row>
      </sheetData>
      <sheetData sheetId="1788">
        <row r="3">
          <cell r="F3">
            <v>36130</v>
          </cell>
        </row>
      </sheetData>
      <sheetData sheetId="1789">
        <row r="3">
          <cell r="F3">
            <v>36130</v>
          </cell>
        </row>
      </sheetData>
      <sheetData sheetId="1790">
        <row r="3">
          <cell r="F3">
            <v>36130</v>
          </cell>
        </row>
      </sheetData>
      <sheetData sheetId="1791">
        <row r="3">
          <cell r="F3">
            <v>36130</v>
          </cell>
        </row>
      </sheetData>
      <sheetData sheetId="1792">
        <row r="3">
          <cell r="F3">
            <v>36130</v>
          </cell>
        </row>
      </sheetData>
      <sheetData sheetId="1793">
        <row r="3">
          <cell r="F3">
            <v>36130</v>
          </cell>
        </row>
      </sheetData>
      <sheetData sheetId="1794">
        <row r="3">
          <cell r="F3">
            <v>36130</v>
          </cell>
        </row>
      </sheetData>
      <sheetData sheetId="1795">
        <row r="3">
          <cell r="F3">
            <v>36130</v>
          </cell>
        </row>
      </sheetData>
      <sheetData sheetId="1796">
        <row r="3">
          <cell r="F3">
            <v>36130</v>
          </cell>
        </row>
      </sheetData>
      <sheetData sheetId="1797">
        <row r="3">
          <cell r="F3">
            <v>36130</v>
          </cell>
        </row>
      </sheetData>
      <sheetData sheetId="1798">
        <row r="3">
          <cell r="F3">
            <v>36130</v>
          </cell>
        </row>
      </sheetData>
      <sheetData sheetId="1799">
        <row r="3">
          <cell r="F3">
            <v>36130</v>
          </cell>
        </row>
      </sheetData>
      <sheetData sheetId="1800">
        <row r="3">
          <cell r="F3">
            <v>36130</v>
          </cell>
        </row>
      </sheetData>
      <sheetData sheetId="1801">
        <row r="3">
          <cell r="F3">
            <v>36130</v>
          </cell>
        </row>
      </sheetData>
      <sheetData sheetId="1802">
        <row r="3">
          <cell r="F3">
            <v>36130</v>
          </cell>
        </row>
      </sheetData>
      <sheetData sheetId="1803">
        <row r="3">
          <cell r="F3">
            <v>36130</v>
          </cell>
        </row>
      </sheetData>
      <sheetData sheetId="1804">
        <row r="3">
          <cell r="F3">
            <v>36130</v>
          </cell>
        </row>
      </sheetData>
      <sheetData sheetId="1805">
        <row r="3">
          <cell r="F3">
            <v>36130</v>
          </cell>
        </row>
      </sheetData>
      <sheetData sheetId="1806">
        <row r="3">
          <cell r="F3">
            <v>36130</v>
          </cell>
        </row>
      </sheetData>
      <sheetData sheetId="1807">
        <row r="3">
          <cell r="F3">
            <v>36130</v>
          </cell>
        </row>
      </sheetData>
      <sheetData sheetId="1808">
        <row r="3">
          <cell r="F3">
            <v>36130</v>
          </cell>
        </row>
      </sheetData>
      <sheetData sheetId="1809">
        <row r="3">
          <cell r="F3">
            <v>36130</v>
          </cell>
        </row>
      </sheetData>
      <sheetData sheetId="1810">
        <row r="3">
          <cell r="F3">
            <v>36130</v>
          </cell>
        </row>
      </sheetData>
      <sheetData sheetId="1811">
        <row r="3">
          <cell r="F3">
            <v>36130</v>
          </cell>
        </row>
      </sheetData>
      <sheetData sheetId="1812">
        <row r="3">
          <cell r="F3">
            <v>36130</v>
          </cell>
        </row>
      </sheetData>
      <sheetData sheetId="1813">
        <row r="3">
          <cell r="F3">
            <v>36130</v>
          </cell>
        </row>
      </sheetData>
      <sheetData sheetId="1814">
        <row r="3">
          <cell r="F3">
            <v>36130</v>
          </cell>
        </row>
      </sheetData>
      <sheetData sheetId="1815">
        <row r="3">
          <cell r="F3">
            <v>36130</v>
          </cell>
        </row>
      </sheetData>
      <sheetData sheetId="1816">
        <row r="3">
          <cell r="F3">
            <v>36130</v>
          </cell>
        </row>
      </sheetData>
      <sheetData sheetId="1817">
        <row r="3">
          <cell r="F3">
            <v>36130</v>
          </cell>
        </row>
      </sheetData>
      <sheetData sheetId="1818">
        <row r="3">
          <cell r="F3">
            <v>36130</v>
          </cell>
        </row>
      </sheetData>
      <sheetData sheetId="1819">
        <row r="3">
          <cell r="F3">
            <v>36130</v>
          </cell>
        </row>
      </sheetData>
      <sheetData sheetId="1820">
        <row r="3">
          <cell r="F3">
            <v>36130</v>
          </cell>
        </row>
      </sheetData>
      <sheetData sheetId="1821">
        <row r="3">
          <cell r="F3">
            <v>36130</v>
          </cell>
        </row>
      </sheetData>
      <sheetData sheetId="1822">
        <row r="3">
          <cell r="F3">
            <v>36130</v>
          </cell>
        </row>
      </sheetData>
      <sheetData sheetId="1823">
        <row r="3">
          <cell r="F3">
            <v>36130</v>
          </cell>
        </row>
      </sheetData>
      <sheetData sheetId="1824">
        <row r="3">
          <cell r="F3">
            <v>36130</v>
          </cell>
        </row>
      </sheetData>
      <sheetData sheetId="1825">
        <row r="3">
          <cell r="F3">
            <v>36130</v>
          </cell>
        </row>
      </sheetData>
      <sheetData sheetId="1826">
        <row r="3">
          <cell r="F3">
            <v>36130</v>
          </cell>
        </row>
      </sheetData>
      <sheetData sheetId="1827">
        <row r="3">
          <cell r="F3">
            <v>36130</v>
          </cell>
        </row>
      </sheetData>
      <sheetData sheetId="1828">
        <row r="3">
          <cell r="F3">
            <v>36130</v>
          </cell>
        </row>
      </sheetData>
      <sheetData sheetId="1829">
        <row r="3">
          <cell r="F3">
            <v>36130</v>
          </cell>
        </row>
      </sheetData>
      <sheetData sheetId="1830">
        <row r="3">
          <cell r="F3">
            <v>36130</v>
          </cell>
        </row>
      </sheetData>
      <sheetData sheetId="1831">
        <row r="3">
          <cell r="F3">
            <v>36130</v>
          </cell>
        </row>
      </sheetData>
      <sheetData sheetId="1832">
        <row r="3">
          <cell r="F3">
            <v>36130</v>
          </cell>
        </row>
      </sheetData>
      <sheetData sheetId="1833">
        <row r="3">
          <cell r="F3">
            <v>36130</v>
          </cell>
        </row>
      </sheetData>
      <sheetData sheetId="1834">
        <row r="3">
          <cell r="F3">
            <v>36130</v>
          </cell>
        </row>
      </sheetData>
      <sheetData sheetId="1835">
        <row r="3">
          <cell r="F3">
            <v>36130</v>
          </cell>
        </row>
      </sheetData>
      <sheetData sheetId="1836">
        <row r="3">
          <cell r="F3">
            <v>36130</v>
          </cell>
        </row>
      </sheetData>
      <sheetData sheetId="1837">
        <row r="3">
          <cell r="F3">
            <v>36130</v>
          </cell>
        </row>
      </sheetData>
      <sheetData sheetId="1838">
        <row r="3">
          <cell r="F3">
            <v>36130</v>
          </cell>
        </row>
      </sheetData>
      <sheetData sheetId="1839">
        <row r="3">
          <cell r="F3">
            <v>36130</v>
          </cell>
        </row>
      </sheetData>
      <sheetData sheetId="1840">
        <row r="3">
          <cell r="F3">
            <v>36130</v>
          </cell>
        </row>
      </sheetData>
      <sheetData sheetId="1841">
        <row r="3">
          <cell r="F3">
            <v>36130</v>
          </cell>
        </row>
      </sheetData>
      <sheetData sheetId="1842">
        <row r="3">
          <cell r="F3">
            <v>36130</v>
          </cell>
        </row>
      </sheetData>
      <sheetData sheetId="1843">
        <row r="3">
          <cell r="F3">
            <v>36130</v>
          </cell>
        </row>
      </sheetData>
      <sheetData sheetId="1844">
        <row r="3">
          <cell r="F3">
            <v>36130</v>
          </cell>
        </row>
      </sheetData>
      <sheetData sheetId="1845">
        <row r="3">
          <cell r="F3">
            <v>36130</v>
          </cell>
        </row>
      </sheetData>
      <sheetData sheetId="1846">
        <row r="3">
          <cell r="F3">
            <v>36130</v>
          </cell>
        </row>
      </sheetData>
      <sheetData sheetId="1847">
        <row r="3">
          <cell r="F3">
            <v>36130</v>
          </cell>
        </row>
      </sheetData>
      <sheetData sheetId="1848">
        <row r="3">
          <cell r="F3">
            <v>36130</v>
          </cell>
        </row>
      </sheetData>
      <sheetData sheetId="1849">
        <row r="3">
          <cell r="F3">
            <v>36130</v>
          </cell>
        </row>
      </sheetData>
      <sheetData sheetId="1850">
        <row r="3">
          <cell r="F3">
            <v>36130</v>
          </cell>
        </row>
      </sheetData>
      <sheetData sheetId="1851">
        <row r="3">
          <cell r="F3">
            <v>36130</v>
          </cell>
        </row>
      </sheetData>
      <sheetData sheetId="1852">
        <row r="3">
          <cell r="F3">
            <v>36130</v>
          </cell>
        </row>
      </sheetData>
      <sheetData sheetId="1853">
        <row r="3">
          <cell r="F3">
            <v>36130</v>
          </cell>
        </row>
      </sheetData>
      <sheetData sheetId="1854">
        <row r="3">
          <cell r="F3">
            <v>36130</v>
          </cell>
        </row>
      </sheetData>
      <sheetData sheetId="1855">
        <row r="3">
          <cell r="F3">
            <v>36130</v>
          </cell>
        </row>
      </sheetData>
      <sheetData sheetId="1856">
        <row r="3">
          <cell r="F3">
            <v>36130</v>
          </cell>
        </row>
      </sheetData>
      <sheetData sheetId="1857">
        <row r="3">
          <cell r="F3">
            <v>36130</v>
          </cell>
        </row>
      </sheetData>
      <sheetData sheetId="1858">
        <row r="3">
          <cell r="F3">
            <v>36130</v>
          </cell>
        </row>
      </sheetData>
      <sheetData sheetId="1859">
        <row r="3">
          <cell r="F3">
            <v>36130</v>
          </cell>
        </row>
      </sheetData>
      <sheetData sheetId="1860">
        <row r="3">
          <cell r="F3">
            <v>36130</v>
          </cell>
        </row>
      </sheetData>
      <sheetData sheetId="1861">
        <row r="3">
          <cell r="F3">
            <v>36130</v>
          </cell>
        </row>
      </sheetData>
      <sheetData sheetId="1862">
        <row r="3">
          <cell r="F3">
            <v>36130</v>
          </cell>
        </row>
      </sheetData>
      <sheetData sheetId="1863">
        <row r="3">
          <cell r="F3">
            <v>36130</v>
          </cell>
        </row>
      </sheetData>
      <sheetData sheetId="1864">
        <row r="3">
          <cell r="F3">
            <v>36130</v>
          </cell>
        </row>
      </sheetData>
      <sheetData sheetId="1865">
        <row r="3">
          <cell r="F3">
            <v>36130</v>
          </cell>
        </row>
      </sheetData>
      <sheetData sheetId="1866">
        <row r="3">
          <cell r="F3">
            <v>36130</v>
          </cell>
        </row>
      </sheetData>
      <sheetData sheetId="1867">
        <row r="3">
          <cell r="F3">
            <v>36130</v>
          </cell>
        </row>
      </sheetData>
      <sheetData sheetId="1868">
        <row r="3">
          <cell r="F3">
            <v>36130</v>
          </cell>
        </row>
      </sheetData>
      <sheetData sheetId="1869">
        <row r="3">
          <cell r="F3">
            <v>36130</v>
          </cell>
        </row>
      </sheetData>
      <sheetData sheetId="1870">
        <row r="3">
          <cell r="F3">
            <v>36130</v>
          </cell>
        </row>
      </sheetData>
      <sheetData sheetId="1871">
        <row r="3">
          <cell r="F3">
            <v>36130</v>
          </cell>
        </row>
      </sheetData>
      <sheetData sheetId="1872">
        <row r="3">
          <cell r="F3">
            <v>36130</v>
          </cell>
        </row>
      </sheetData>
      <sheetData sheetId="1873">
        <row r="3">
          <cell r="F3">
            <v>36130</v>
          </cell>
        </row>
      </sheetData>
      <sheetData sheetId="1874">
        <row r="3">
          <cell r="F3">
            <v>36130</v>
          </cell>
        </row>
      </sheetData>
      <sheetData sheetId="1875">
        <row r="3">
          <cell r="F3">
            <v>36130</v>
          </cell>
        </row>
      </sheetData>
      <sheetData sheetId="1876">
        <row r="3">
          <cell r="F3">
            <v>36130</v>
          </cell>
        </row>
      </sheetData>
      <sheetData sheetId="1877">
        <row r="3">
          <cell r="F3">
            <v>36130</v>
          </cell>
        </row>
      </sheetData>
      <sheetData sheetId="1878">
        <row r="3">
          <cell r="F3">
            <v>36130</v>
          </cell>
        </row>
      </sheetData>
      <sheetData sheetId="1879">
        <row r="3">
          <cell r="F3">
            <v>36130</v>
          </cell>
        </row>
      </sheetData>
      <sheetData sheetId="1880">
        <row r="3">
          <cell r="F3">
            <v>36130</v>
          </cell>
        </row>
      </sheetData>
      <sheetData sheetId="1881">
        <row r="3">
          <cell r="F3">
            <v>36130</v>
          </cell>
        </row>
      </sheetData>
      <sheetData sheetId="1882">
        <row r="3">
          <cell r="F3">
            <v>36130</v>
          </cell>
        </row>
      </sheetData>
      <sheetData sheetId="1883">
        <row r="3">
          <cell r="F3">
            <v>36130</v>
          </cell>
        </row>
      </sheetData>
      <sheetData sheetId="1884">
        <row r="3">
          <cell r="F3">
            <v>36130</v>
          </cell>
        </row>
      </sheetData>
      <sheetData sheetId="1885">
        <row r="3">
          <cell r="F3">
            <v>36130</v>
          </cell>
        </row>
      </sheetData>
      <sheetData sheetId="1886">
        <row r="3">
          <cell r="F3">
            <v>36130</v>
          </cell>
        </row>
      </sheetData>
      <sheetData sheetId="1887">
        <row r="3">
          <cell r="F3">
            <v>36130</v>
          </cell>
        </row>
      </sheetData>
      <sheetData sheetId="1888">
        <row r="3">
          <cell r="F3">
            <v>36130</v>
          </cell>
        </row>
      </sheetData>
      <sheetData sheetId="1889">
        <row r="3">
          <cell r="F3">
            <v>36130</v>
          </cell>
        </row>
      </sheetData>
      <sheetData sheetId="1890">
        <row r="3">
          <cell r="F3">
            <v>36130</v>
          </cell>
        </row>
      </sheetData>
      <sheetData sheetId="1891">
        <row r="3">
          <cell r="F3">
            <v>36130</v>
          </cell>
        </row>
      </sheetData>
      <sheetData sheetId="1892">
        <row r="3">
          <cell r="F3">
            <v>36130</v>
          </cell>
        </row>
      </sheetData>
      <sheetData sheetId="1893">
        <row r="3">
          <cell r="F3">
            <v>36130</v>
          </cell>
        </row>
      </sheetData>
      <sheetData sheetId="1894">
        <row r="3">
          <cell r="F3">
            <v>36130</v>
          </cell>
        </row>
      </sheetData>
      <sheetData sheetId="1895">
        <row r="3">
          <cell r="F3">
            <v>36130</v>
          </cell>
        </row>
      </sheetData>
      <sheetData sheetId="1896">
        <row r="3">
          <cell r="F3">
            <v>36130</v>
          </cell>
        </row>
      </sheetData>
      <sheetData sheetId="1897">
        <row r="3">
          <cell r="F3">
            <v>36130</v>
          </cell>
        </row>
      </sheetData>
      <sheetData sheetId="1898">
        <row r="3">
          <cell r="F3">
            <v>36130</v>
          </cell>
        </row>
      </sheetData>
      <sheetData sheetId="1899">
        <row r="3">
          <cell r="F3">
            <v>36130</v>
          </cell>
        </row>
      </sheetData>
      <sheetData sheetId="1900">
        <row r="3">
          <cell r="F3">
            <v>36130</v>
          </cell>
        </row>
      </sheetData>
      <sheetData sheetId="1901">
        <row r="3">
          <cell r="F3">
            <v>36130</v>
          </cell>
        </row>
      </sheetData>
      <sheetData sheetId="1902">
        <row r="3">
          <cell r="F3">
            <v>36130</v>
          </cell>
        </row>
      </sheetData>
      <sheetData sheetId="1903">
        <row r="3">
          <cell r="F3">
            <v>36130</v>
          </cell>
        </row>
      </sheetData>
      <sheetData sheetId="1904">
        <row r="3">
          <cell r="F3">
            <v>36130</v>
          </cell>
        </row>
      </sheetData>
      <sheetData sheetId="1905">
        <row r="3">
          <cell r="F3">
            <v>36130</v>
          </cell>
        </row>
      </sheetData>
      <sheetData sheetId="1906">
        <row r="3">
          <cell r="F3">
            <v>36130</v>
          </cell>
        </row>
      </sheetData>
      <sheetData sheetId="1907">
        <row r="3">
          <cell r="F3">
            <v>36130</v>
          </cell>
        </row>
      </sheetData>
      <sheetData sheetId="1908">
        <row r="3">
          <cell r="F3">
            <v>36130</v>
          </cell>
        </row>
      </sheetData>
      <sheetData sheetId="1909">
        <row r="3">
          <cell r="F3">
            <v>36130</v>
          </cell>
        </row>
      </sheetData>
      <sheetData sheetId="1910">
        <row r="3">
          <cell r="F3">
            <v>36130</v>
          </cell>
        </row>
      </sheetData>
      <sheetData sheetId="1911">
        <row r="3">
          <cell r="F3">
            <v>36130</v>
          </cell>
        </row>
      </sheetData>
      <sheetData sheetId="1912">
        <row r="3">
          <cell r="F3">
            <v>36130</v>
          </cell>
        </row>
      </sheetData>
      <sheetData sheetId="1913">
        <row r="3">
          <cell r="F3">
            <v>36130</v>
          </cell>
        </row>
      </sheetData>
      <sheetData sheetId="1914">
        <row r="3">
          <cell r="F3">
            <v>36130</v>
          </cell>
        </row>
      </sheetData>
      <sheetData sheetId="1915">
        <row r="3">
          <cell r="F3">
            <v>36130</v>
          </cell>
        </row>
      </sheetData>
      <sheetData sheetId="1916">
        <row r="3">
          <cell r="F3">
            <v>36130</v>
          </cell>
        </row>
      </sheetData>
      <sheetData sheetId="1917">
        <row r="3">
          <cell r="F3">
            <v>36130</v>
          </cell>
        </row>
      </sheetData>
      <sheetData sheetId="1918">
        <row r="3">
          <cell r="F3">
            <v>36130</v>
          </cell>
        </row>
      </sheetData>
      <sheetData sheetId="1919">
        <row r="3">
          <cell r="F3">
            <v>36130</v>
          </cell>
        </row>
      </sheetData>
      <sheetData sheetId="1920">
        <row r="3">
          <cell r="F3">
            <v>36130</v>
          </cell>
        </row>
      </sheetData>
      <sheetData sheetId="1921">
        <row r="3">
          <cell r="F3">
            <v>36130</v>
          </cell>
        </row>
      </sheetData>
      <sheetData sheetId="1922">
        <row r="3">
          <cell r="F3">
            <v>36130</v>
          </cell>
        </row>
      </sheetData>
      <sheetData sheetId="1923">
        <row r="3">
          <cell r="F3">
            <v>36130</v>
          </cell>
        </row>
      </sheetData>
      <sheetData sheetId="1924">
        <row r="3">
          <cell r="F3">
            <v>36130</v>
          </cell>
        </row>
      </sheetData>
      <sheetData sheetId="1925">
        <row r="3">
          <cell r="F3">
            <v>36130</v>
          </cell>
        </row>
      </sheetData>
      <sheetData sheetId="1926">
        <row r="3">
          <cell r="F3">
            <v>36130</v>
          </cell>
        </row>
      </sheetData>
      <sheetData sheetId="1927">
        <row r="3">
          <cell r="F3">
            <v>36130</v>
          </cell>
        </row>
      </sheetData>
      <sheetData sheetId="1928">
        <row r="3">
          <cell r="F3">
            <v>36130</v>
          </cell>
        </row>
      </sheetData>
      <sheetData sheetId="1929">
        <row r="3">
          <cell r="F3">
            <v>36130</v>
          </cell>
        </row>
      </sheetData>
      <sheetData sheetId="1930">
        <row r="3">
          <cell r="F3">
            <v>36130</v>
          </cell>
        </row>
      </sheetData>
      <sheetData sheetId="1931">
        <row r="3">
          <cell r="F3">
            <v>36130</v>
          </cell>
        </row>
      </sheetData>
      <sheetData sheetId="1932">
        <row r="3">
          <cell r="F3">
            <v>36130</v>
          </cell>
        </row>
      </sheetData>
      <sheetData sheetId="1933">
        <row r="3">
          <cell r="F3">
            <v>36130</v>
          </cell>
        </row>
      </sheetData>
      <sheetData sheetId="1934">
        <row r="3">
          <cell r="F3">
            <v>36130</v>
          </cell>
        </row>
      </sheetData>
      <sheetData sheetId="1935">
        <row r="3">
          <cell r="F3">
            <v>36130</v>
          </cell>
        </row>
      </sheetData>
      <sheetData sheetId="1936">
        <row r="3">
          <cell r="F3">
            <v>36130</v>
          </cell>
        </row>
      </sheetData>
      <sheetData sheetId="1937">
        <row r="3">
          <cell r="F3">
            <v>36130</v>
          </cell>
        </row>
      </sheetData>
      <sheetData sheetId="1938">
        <row r="3">
          <cell r="F3">
            <v>36130</v>
          </cell>
        </row>
      </sheetData>
      <sheetData sheetId="1939">
        <row r="3">
          <cell r="F3">
            <v>36130</v>
          </cell>
        </row>
      </sheetData>
      <sheetData sheetId="1940">
        <row r="3">
          <cell r="F3">
            <v>36130</v>
          </cell>
        </row>
      </sheetData>
      <sheetData sheetId="1941">
        <row r="3">
          <cell r="F3">
            <v>36130</v>
          </cell>
        </row>
      </sheetData>
      <sheetData sheetId="1942">
        <row r="3">
          <cell r="F3">
            <v>36130</v>
          </cell>
        </row>
      </sheetData>
      <sheetData sheetId="1943">
        <row r="3">
          <cell r="F3">
            <v>36130</v>
          </cell>
        </row>
      </sheetData>
      <sheetData sheetId="1944">
        <row r="3">
          <cell r="F3">
            <v>36130</v>
          </cell>
        </row>
      </sheetData>
      <sheetData sheetId="1945">
        <row r="3">
          <cell r="F3">
            <v>36130</v>
          </cell>
        </row>
      </sheetData>
      <sheetData sheetId="1946">
        <row r="3">
          <cell r="F3">
            <v>36130</v>
          </cell>
        </row>
      </sheetData>
      <sheetData sheetId="1947">
        <row r="3">
          <cell r="F3">
            <v>36130</v>
          </cell>
        </row>
      </sheetData>
      <sheetData sheetId="1948">
        <row r="3">
          <cell r="F3">
            <v>36130</v>
          </cell>
        </row>
      </sheetData>
      <sheetData sheetId="1949">
        <row r="3">
          <cell r="F3">
            <v>36130</v>
          </cell>
        </row>
      </sheetData>
      <sheetData sheetId="1950">
        <row r="3">
          <cell r="F3">
            <v>36130</v>
          </cell>
        </row>
      </sheetData>
      <sheetData sheetId="1951">
        <row r="3">
          <cell r="F3">
            <v>36130</v>
          </cell>
        </row>
      </sheetData>
      <sheetData sheetId="1952">
        <row r="3">
          <cell r="F3">
            <v>36130</v>
          </cell>
        </row>
      </sheetData>
      <sheetData sheetId="1953">
        <row r="3">
          <cell r="F3">
            <v>36130</v>
          </cell>
        </row>
      </sheetData>
      <sheetData sheetId="1954">
        <row r="3">
          <cell r="F3">
            <v>36130</v>
          </cell>
        </row>
      </sheetData>
      <sheetData sheetId="1955">
        <row r="3">
          <cell r="F3">
            <v>36130</v>
          </cell>
        </row>
      </sheetData>
      <sheetData sheetId="1956">
        <row r="3">
          <cell r="F3">
            <v>36130</v>
          </cell>
        </row>
      </sheetData>
      <sheetData sheetId="1957">
        <row r="3">
          <cell r="F3">
            <v>36130</v>
          </cell>
        </row>
      </sheetData>
      <sheetData sheetId="1958">
        <row r="3">
          <cell r="F3">
            <v>36130</v>
          </cell>
        </row>
      </sheetData>
      <sheetData sheetId="1959">
        <row r="3">
          <cell r="F3">
            <v>36130</v>
          </cell>
        </row>
      </sheetData>
      <sheetData sheetId="1960">
        <row r="3">
          <cell r="F3">
            <v>36130</v>
          </cell>
        </row>
      </sheetData>
      <sheetData sheetId="1961">
        <row r="3">
          <cell r="F3">
            <v>36130</v>
          </cell>
        </row>
      </sheetData>
      <sheetData sheetId="1962">
        <row r="3">
          <cell r="F3">
            <v>36130</v>
          </cell>
        </row>
      </sheetData>
      <sheetData sheetId="1963">
        <row r="3">
          <cell r="F3">
            <v>36130</v>
          </cell>
        </row>
      </sheetData>
      <sheetData sheetId="1964">
        <row r="3">
          <cell r="F3">
            <v>36130</v>
          </cell>
        </row>
      </sheetData>
      <sheetData sheetId="1965">
        <row r="3">
          <cell r="F3">
            <v>36130</v>
          </cell>
        </row>
      </sheetData>
      <sheetData sheetId="1966">
        <row r="3">
          <cell r="F3">
            <v>36130</v>
          </cell>
        </row>
      </sheetData>
      <sheetData sheetId="1967">
        <row r="3">
          <cell r="F3">
            <v>36130</v>
          </cell>
        </row>
      </sheetData>
      <sheetData sheetId="1968">
        <row r="3">
          <cell r="F3">
            <v>36130</v>
          </cell>
        </row>
      </sheetData>
      <sheetData sheetId="1969">
        <row r="3">
          <cell r="F3">
            <v>36130</v>
          </cell>
        </row>
      </sheetData>
      <sheetData sheetId="1970">
        <row r="3">
          <cell r="F3">
            <v>36130</v>
          </cell>
        </row>
      </sheetData>
      <sheetData sheetId="1971">
        <row r="3">
          <cell r="F3">
            <v>36130</v>
          </cell>
        </row>
      </sheetData>
      <sheetData sheetId="1972">
        <row r="3">
          <cell r="F3">
            <v>36130</v>
          </cell>
        </row>
      </sheetData>
      <sheetData sheetId="1973">
        <row r="3">
          <cell r="F3">
            <v>36130</v>
          </cell>
        </row>
      </sheetData>
      <sheetData sheetId="1974">
        <row r="3">
          <cell r="F3">
            <v>36130</v>
          </cell>
        </row>
      </sheetData>
      <sheetData sheetId="1975">
        <row r="3">
          <cell r="F3">
            <v>36130</v>
          </cell>
        </row>
      </sheetData>
      <sheetData sheetId="1976">
        <row r="3">
          <cell r="F3">
            <v>36130</v>
          </cell>
        </row>
      </sheetData>
      <sheetData sheetId="1977">
        <row r="3">
          <cell r="F3">
            <v>36130</v>
          </cell>
        </row>
      </sheetData>
      <sheetData sheetId="1978">
        <row r="3">
          <cell r="F3">
            <v>36130</v>
          </cell>
        </row>
      </sheetData>
      <sheetData sheetId="1979">
        <row r="3">
          <cell r="F3">
            <v>36130</v>
          </cell>
        </row>
      </sheetData>
      <sheetData sheetId="1980">
        <row r="3">
          <cell r="F3">
            <v>36130</v>
          </cell>
        </row>
      </sheetData>
      <sheetData sheetId="1981">
        <row r="3">
          <cell r="F3">
            <v>36130</v>
          </cell>
        </row>
      </sheetData>
      <sheetData sheetId="1982">
        <row r="3">
          <cell r="F3">
            <v>36130</v>
          </cell>
        </row>
      </sheetData>
      <sheetData sheetId="1983">
        <row r="3">
          <cell r="F3">
            <v>36130</v>
          </cell>
        </row>
      </sheetData>
      <sheetData sheetId="1984">
        <row r="3">
          <cell r="F3">
            <v>36130</v>
          </cell>
        </row>
      </sheetData>
      <sheetData sheetId="1985">
        <row r="3">
          <cell r="F3">
            <v>36130</v>
          </cell>
        </row>
      </sheetData>
      <sheetData sheetId="1986">
        <row r="3">
          <cell r="F3">
            <v>36130</v>
          </cell>
        </row>
      </sheetData>
      <sheetData sheetId="1987">
        <row r="3">
          <cell r="F3">
            <v>36130</v>
          </cell>
        </row>
      </sheetData>
      <sheetData sheetId="1988">
        <row r="3">
          <cell r="F3">
            <v>36130</v>
          </cell>
        </row>
      </sheetData>
      <sheetData sheetId="1989">
        <row r="3">
          <cell r="F3">
            <v>36130</v>
          </cell>
        </row>
      </sheetData>
      <sheetData sheetId="1990">
        <row r="3">
          <cell r="F3">
            <v>36130</v>
          </cell>
        </row>
      </sheetData>
      <sheetData sheetId="1991">
        <row r="3">
          <cell r="F3">
            <v>36130</v>
          </cell>
        </row>
      </sheetData>
      <sheetData sheetId="1992">
        <row r="3">
          <cell r="F3">
            <v>36130</v>
          </cell>
        </row>
      </sheetData>
      <sheetData sheetId="1993">
        <row r="3">
          <cell r="F3">
            <v>36130</v>
          </cell>
        </row>
      </sheetData>
      <sheetData sheetId="1994">
        <row r="3">
          <cell r="F3">
            <v>36130</v>
          </cell>
        </row>
      </sheetData>
      <sheetData sheetId="1995">
        <row r="3">
          <cell r="F3">
            <v>36130</v>
          </cell>
        </row>
      </sheetData>
      <sheetData sheetId="1996">
        <row r="3">
          <cell r="F3">
            <v>36130</v>
          </cell>
        </row>
      </sheetData>
      <sheetData sheetId="1997">
        <row r="3">
          <cell r="F3">
            <v>36130</v>
          </cell>
        </row>
      </sheetData>
      <sheetData sheetId="1998">
        <row r="3">
          <cell r="F3">
            <v>36130</v>
          </cell>
        </row>
      </sheetData>
      <sheetData sheetId="1999">
        <row r="3">
          <cell r="F3">
            <v>36130</v>
          </cell>
        </row>
      </sheetData>
      <sheetData sheetId="2000">
        <row r="3">
          <cell r="F3">
            <v>36130</v>
          </cell>
        </row>
      </sheetData>
      <sheetData sheetId="2001">
        <row r="3">
          <cell r="F3">
            <v>36130</v>
          </cell>
        </row>
      </sheetData>
      <sheetData sheetId="2002">
        <row r="3">
          <cell r="F3">
            <v>36130</v>
          </cell>
        </row>
      </sheetData>
      <sheetData sheetId="2003">
        <row r="3">
          <cell r="F3">
            <v>36130</v>
          </cell>
        </row>
      </sheetData>
      <sheetData sheetId="2004">
        <row r="3">
          <cell r="F3">
            <v>36130</v>
          </cell>
        </row>
      </sheetData>
      <sheetData sheetId="2005">
        <row r="3">
          <cell r="F3">
            <v>36130</v>
          </cell>
        </row>
      </sheetData>
      <sheetData sheetId="2006">
        <row r="3">
          <cell r="F3">
            <v>36130</v>
          </cell>
        </row>
      </sheetData>
      <sheetData sheetId="2007">
        <row r="3">
          <cell r="F3">
            <v>36130</v>
          </cell>
        </row>
      </sheetData>
      <sheetData sheetId="2008">
        <row r="3">
          <cell r="F3">
            <v>36130</v>
          </cell>
        </row>
      </sheetData>
      <sheetData sheetId="2009">
        <row r="3">
          <cell r="F3">
            <v>36130</v>
          </cell>
        </row>
      </sheetData>
      <sheetData sheetId="2010">
        <row r="3">
          <cell r="F3">
            <v>36130</v>
          </cell>
        </row>
      </sheetData>
      <sheetData sheetId="2011">
        <row r="3">
          <cell r="F3">
            <v>36130</v>
          </cell>
        </row>
      </sheetData>
      <sheetData sheetId="2012">
        <row r="3">
          <cell r="F3">
            <v>36130</v>
          </cell>
        </row>
      </sheetData>
      <sheetData sheetId="2013">
        <row r="3">
          <cell r="F3">
            <v>36130</v>
          </cell>
        </row>
      </sheetData>
      <sheetData sheetId="2014">
        <row r="3">
          <cell r="F3">
            <v>36130</v>
          </cell>
        </row>
      </sheetData>
      <sheetData sheetId="2015">
        <row r="3">
          <cell r="F3">
            <v>36130</v>
          </cell>
        </row>
      </sheetData>
      <sheetData sheetId="2016">
        <row r="3">
          <cell r="F3">
            <v>36130</v>
          </cell>
        </row>
      </sheetData>
      <sheetData sheetId="2017">
        <row r="3">
          <cell r="F3">
            <v>36130</v>
          </cell>
        </row>
      </sheetData>
      <sheetData sheetId="2018">
        <row r="3">
          <cell r="F3">
            <v>36130</v>
          </cell>
        </row>
      </sheetData>
      <sheetData sheetId="2019">
        <row r="3">
          <cell r="F3">
            <v>36130</v>
          </cell>
        </row>
      </sheetData>
      <sheetData sheetId="2020">
        <row r="3">
          <cell r="F3">
            <v>36130</v>
          </cell>
        </row>
      </sheetData>
      <sheetData sheetId="2021">
        <row r="3">
          <cell r="F3">
            <v>36130</v>
          </cell>
        </row>
      </sheetData>
      <sheetData sheetId="2022">
        <row r="3">
          <cell r="F3">
            <v>36130</v>
          </cell>
        </row>
      </sheetData>
      <sheetData sheetId="2023">
        <row r="3">
          <cell r="F3">
            <v>36130</v>
          </cell>
        </row>
      </sheetData>
      <sheetData sheetId="2024">
        <row r="3">
          <cell r="F3">
            <v>36130</v>
          </cell>
        </row>
      </sheetData>
      <sheetData sheetId="2025">
        <row r="3">
          <cell r="F3">
            <v>36130</v>
          </cell>
        </row>
      </sheetData>
      <sheetData sheetId="2026">
        <row r="3">
          <cell r="F3">
            <v>36130</v>
          </cell>
        </row>
      </sheetData>
      <sheetData sheetId="2027">
        <row r="3">
          <cell r="F3">
            <v>36130</v>
          </cell>
        </row>
      </sheetData>
      <sheetData sheetId="2028">
        <row r="3">
          <cell r="F3">
            <v>36130</v>
          </cell>
        </row>
      </sheetData>
      <sheetData sheetId="2029">
        <row r="3">
          <cell r="F3">
            <v>36130</v>
          </cell>
        </row>
      </sheetData>
      <sheetData sheetId="2030">
        <row r="3">
          <cell r="F3">
            <v>36130</v>
          </cell>
        </row>
      </sheetData>
      <sheetData sheetId="2031">
        <row r="3">
          <cell r="F3">
            <v>36130</v>
          </cell>
        </row>
      </sheetData>
      <sheetData sheetId="2032">
        <row r="3">
          <cell r="F3">
            <v>36130</v>
          </cell>
        </row>
      </sheetData>
      <sheetData sheetId="2033">
        <row r="3">
          <cell r="F3">
            <v>36130</v>
          </cell>
        </row>
      </sheetData>
      <sheetData sheetId="2034">
        <row r="3">
          <cell r="F3">
            <v>36130</v>
          </cell>
        </row>
      </sheetData>
      <sheetData sheetId="2035">
        <row r="3">
          <cell r="F3">
            <v>36130</v>
          </cell>
        </row>
      </sheetData>
      <sheetData sheetId="2036">
        <row r="3">
          <cell r="F3">
            <v>36130</v>
          </cell>
        </row>
      </sheetData>
      <sheetData sheetId="2037">
        <row r="3">
          <cell r="F3">
            <v>36130</v>
          </cell>
        </row>
      </sheetData>
      <sheetData sheetId="2038">
        <row r="3">
          <cell r="F3">
            <v>36130</v>
          </cell>
        </row>
      </sheetData>
      <sheetData sheetId="2039">
        <row r="3">
          <cell r="F3">
            <v>36130</v>
          </cell>
        </row>
      </sheetData>
      <sheetData sheetId="2040">
        <row r="3">
          <cell r="F3">
            <v>36130</v>
          </cell>
        </row>
      </sheetData>
      <sheetData sheetId="2041">
        <row r="3">
          <cell r="F3">
            <v>36130</v>
          </cell>
        </row>
      </sheetData>
      <sheetData sheetId="2042">
        <row r="3">
          <cell r="F3">
            <v>36130</v>
          </cell>
        </row>
      </sheetData>
      <sheetData sheetId="2043">
        <row r="3">
          <cell r="F3">
            <v>36130</v>
          </cell>
        </row>
      </sheetData>
      <sheetData sheetId="2044">
        <row r="3">
          <cell r="F3">
            <v>36130</v>
          </cell>
        </row>
      </sheetData>
      <sheetData sheetId="2045">
        <row r="3">
          <cell r="F3">
            <v>36130</v>
          </cell>
        </row>
      </sheetData>
      <sheetData sheetId="2046">
        <row r="3">
          <cell r="F3">
            <v>36130</v>
          </cell>
        </row>
      </sheetData>
      <sheetData sheetId="2047">
        <row r="3">
          <cell r="F3">
            <v>36130</v>
          </cell>
        </row>
      </sheetData>
      <sheetData sheetId="2048">
        <row r="3">
          <cell r="F3">
            <v>36130</v>
          </cell>
        </row>
      </sheetData>
      <sheetData sheetId="2049">
        <row r="3">
          <cell r="F3">
            <v>36130</v>
          </cell>
        </row>
      </sheetData>
      <sheetData sheetId="2050">
        <row r="3">
          <cell r="F3">
            <v>36130</v>
          </cell>
        </row>
      </sheetData>
      <sheetData sheetId="2051">
        <row r="3">
          <cell r="F3">
            <v>36130</v>
          </cell>
        </row>
      </sheetData>
      <sheetData sheetId="2052">
        <row r="3">
          <cell r="F3">
            <v>36130</v>
          </cell>
        </row>
      </sheetData>
      <sheetData sheetId="2053">
        <row r="3">
          <cell r="F3">
            <v>36130</v>
          </cell>
        </row>
      </sheetData>
      <sheetData sheetId="2054">
        <row r="3">
          <cell r="F3">
            <v>36130</v>
          </cell>
        </row>
      </sheetData>
      <sheetData sheetId="2055">
        <row r="3">
          <cell r="F3">
            <v>36130</v>
          </cell>
        </row>
      </sheetData>
      <sheetData sheetId="2056">
        <row r="3">
          <cell r="F3">
            <v>36130</v>
          </cell>
        </row>
      </sheetData>
      <sheetData sheetId="2057">
        <row r="3">
          <cell r="F3">
            <v>36130</v>
          </cell>
        </row>
      </sheetData>
      <sheetData sheetId="2058">
        <row r="3">
          <cell r="F3">
            <v>36130</v>
          </cell>
        </row>
      </sheetData>
      <sheetData sheetId="2059">
        <row r="3">
          <cell r="F3">
            <v>36130</v>
          </cell>
        </row>
      </sheetData>
      <sheetData sheetId="2060">
        <row r="3">
          <cell r="F3">
            <v>36130</v>
          </cell>
        </row>
      </sheetData>
      <sheetData sheetId="2061">
        <row r="3">
          <cell r="F3">
            <v>36130</v>
          </cell>
        </row>
      </sheetData>
      <sheetData sheetId="2062">
        <row r="3">
          <cell r="F3">
            <v>36130</v>
          </cell>
        </row>
      </sheetData>
      <sheetData sheetId="2063">
        <row r="3">
          <cell r="F3">
            <v>36130</v>
          </cell>
        </row>
      </sheetData>
      <sheetData sheetId="2064">
        <row r="3">
          <cell r="F3">
            <v>36130</v>
          </cell>
        </row>
      </sheetData>
      <sheetData sheetId="2065">
        <row r="3">
          <cell r="F3">
            <v>36130</v>
          </cell>
        </row>
      </sheetData>
      <sheetData sheetId="2066">
        <row r="3">
          <cell r="F3">
            <v>36130</v>
          </cell>
        </row>
      </sheetData>
      <sheetData sheetId="2067">
        <row r="3">
          <cell r="F3">
            <v>36130</v>
          </cell>
        </row>
      </sheetData>
      <sheetData sheetId="2068">
        <row r="3">
          <cell r="F3">
            <v>36130</v>
          </cell>
        </row>
      </sheetData>
      <sheetData sheetId="2069">
        <row r="3">
          <cell r="F3">
            <v>36130</v>
          </cell>
        </row>
      </sheetData>
      <sheetData sheetId="2070">
        <row r="3">
          <cell r="F3">
            <v>36130</v>
          </cell>
        </row>
      </sheetData>
      <sheetData sheetId="2071">
        <row r="3">
          <cell r="F3">
            <v>36130</v>
          </cell>
        </row>
      </sheetData>
      <sheetData sheetId="2072">
        <row r="3">
          <cell r="F3">
            <v>36130</v>
          </cell>
        </row>
      </sheetData>
      <sheetData sheetId="2073">
        <row r="3">
          <cell r="F3">
            <v>36130</v>
          </cell>
        </row>
      </sheetData>
      <sheetData sheetId="2074">
        <row r="3">
          <cell r="F3">
            <v>36130</v>
          </cell>
        </row>
      </sheetData>
      <sheetData sheetId="2075">
        <row r="3">
          <cell r="F3">
            <v>36130</v>
          </cell>
        </row>
      </sheetData>
      <sheetData sheetId="2076">
        <row r="3">
          <cell r="F3">
            <v>36130</v>
          </cell>
        </row>
      </sheetData>
      <sheetData sheetId="2077">
        <row r="3">
          <cell r="F3">
            <v>36130</v>
          </cell>
        </row>
      </sheetData>
      <sheetData sheetId="2078">
        <row r="3">
          <cell r="F3">
            <v>36130</v>
          </cell>
        </row>
      </sheetData>
      <sheetData sheetId="2079">
        <row r="3">
          <cell r="F3">
            <v>36130</v>
          </cell>
        </row>
      </sheetData>
      <sheetData sheetId="2080">
        <row r="3">
          <cell r="F3">
            <v>36130</v>
          </cell>
        </row>
      </sheetData>
      <sheetData sheetId="2081">
        <row r="3">
          <cell r="F3">
            <v>36130</v>
          </cell>
        </row>
      </sheetData>
      <sheetData sheetId="2082">
        <row r="3">
          <cell r="F3">
            <v>36130</v>
          </cell>
        </row>
      </sheetData>
      <sheetData sheetId="2083">
        <row r="3">
          <cell r="F3">
            <v>36130</v>
          </cell>
        </row>
      </sheetData>
      <sheetData sheetId="2084">
        <row r="3">
          <cell r="F3">
            <v>36130</v>
          </cell>
        </row>
      </sheetData>
      <sheetData sheetId="2085">
        <row r="3">
          <cell r="F3">
            <v>36130</v>
          </cell>
        </row>
      </sheetData>
      <sheetData sheetId="2086">
        <row r="3">
          <cell r="F3">
            <v>36130</v>
          </cell>
        </row>
      </sheetData>
      <sheetData sheetId="2087">
        <row r="3">
          <cell r="F3">
            <v>36130</v>
          </cell>
        </row>
      </sheetData>
      <sheetData sheetId="2088">
        <row r="3">
          <cell r="F3">
            <v>36130</v>
          </cell>
        </row>
      </sheetData>
      <sheetData sheetId="2089">
        <row r="3">
          <cell r="F3">
            <v>36130</v>
          </cell>
        </row>
      </sheetData>
      <sheetData sheetId="2090">
        <row r="3">
          <cell r="F3">
            <v>36130</v>
          </cell>
        </row>
      </sheetData>
      <sheetData sheetId="2091">
        <row r="3">
          <cell r="F3">
            <v>36130</v>
          </cell>
        </row>
      </sheetData>
      <sheetData sheetId="2092">
        <row r="3">
          <cell r="F3">
            <v>36130</v>
          </cell>
        </row>
      </sheetData>
      <sheetData sheetId="2093">
        <row r="3">
          <cell r="F3">
            <v>36130</v>
          </cell>
        </row>
      </sheetData>
      <sheetData sheetId="2094">
        <row r="3">
          <cell r="F3">
            <v>36130</v>
          </cell>
        </row>
      </sheetData>
      <sheetData sheetId="2095">
        <row r="3">
          <cell r="F3">
            <v>36130</v>
          </cell>
        </row>
      </sheetData>
      <sheetData sheetId="2096">
        <row r="3">
          <cell r="F3">
            <v>36130</v>
          </cell>
        </row>
      </sheetData>
      <sheetData sheetId="2097">
        <row r="3">
          <cell r="F3">
            <v>36130</v>
          </cell>
        </row>
      </sheetData>
      <sheetData sheetId="2098">
        <row r="3">
          <cell r="F3">
            <v>36130</v>
          </cell>
        </row>
      </sheetData>
      <sheetData sheetId="2099">
        <row r="3">
          <cell r="F3">
            <v>36130</v>
          </cell>
        </row>
      </sheetData>
      <sheetData sheetId="2100">
        <row r="3">
          <cell r="F3">
            <v>36130</v>
          </cell>
        </row>
      </sheetData>
      <sheetData sheetId="2101">
        <row r="3">
          <cell r="F3">
            <v>36130</v>
          </cell>
        </row>
      </sheetData>
      <sheetData sheetId="2102">
        <row r="3">
          <cell r="F3">
            <v>36130</v>
          </cell>
        </row>
      </sheetData>
      <sheetData sheetId="2103">
        <row r="3">
          <cell r="F3">
            <v>36130</v>
          </cell>
        </row>
      </sheetData>
      <sheetData sheetId="2104">
        <row r="3">
          <cell r="F3">
            <v>36130</v>
          </cell>
        </row>
      </sheetData>
      <sheetData sheetId="2105">
        <row r="3">
          <cell r="F3">
            <v>36130</v>
          </cell>
        </row>
      </sheetData>
      <sheetData sheetId="2106">
        <row r="3">
          <cell r="F3">
            <v>36130</v>
          </cell>
        </row>
      </sheetData>
      <sheetData sheetId="2107">
        <row r="3">
          <cell r="F3">
            <v>36130</v>
          </cell>
        </row>
      </sheetData>
      <sheetData sheetId="2108">
        <row r="3">
          <cell r="F3">
            <v>36130</v>
          </cell>
        </row>
      </sheetData>
      <sheetData sheetId="2109">
        <row r="3">
          <cell r="F3">
            <v>36130</v>
          </cell>
        </row>
      </sheetData>
      <sheetData sheetId="2110">
        <row r="3">
          <cell r="F3">
            <v>36130</v>
          </cell>
        </row>
      </sheetData>
      <sheetData sheetId="2111">
        <row r="3">
          <cell r="F3">
            <v>36130</v>
          </cell>
        </row>
      </sheetData>
      <sheetData sheetId="2112">
        <row r="3">
          <cell r="F3">
            <v>36130</v>
          </cell>
        </row>
      </sheetData>
      <sheetData sheetId="2113">
        <row r="3">
          <cell r="F3">
            <v>36130</v>
          </cell>
        </row>
      </sheetData>
      <sheetData sheetId="2114">
        <row r="3">
          <cell r="F3">
            <v>36130</v>
          </cell>
        </row>
      </sheetData>
      <sheetData sheetId="2115">
        <row r="3">
          <cell r="F3">
            <v>36130</v>
          </cell>
        </row>
      </sheetData>
      <sheetData sheetId="2116">
        <row r="3">
          <cell r="F3">
            <v>36130</v>
          </cell>
        </row>
      </sheetData>
      <sheetData sheetId="2117">
        <row r="3">
          <cell r="F3">
            <v>36130</v>
          </cell>
        </row>
      </sheetData>
      <sheetData sheetId="2118">
        <row r="3">
          <cell r="F3">
            <v>36130</v>
          </cell>
        </row>
      </sheetData>
      <sheetData sheetId="2119">
        <row r="3">
          <cell r="F3">
            <v>36130</v>
          </cell>
        </row>
      </sheetData>
      <sheetData sheetId="2120">
        <row r="3">
          <cell r="F3">
            <v>36130</v>
          </cell>
        </row>
      </sheetData>
      <sheetData sheetId="2121">
        <row r="3">
          <cell r="F3">
            <v>36130</v>
          </cell>
        </row>
      </sheetData>
      <sheetData sheetId="2122">
        <row r="3">
          <cell r="F3">
            <v>36130</v>
          </cell>
        </row>
      </sheetData>
      <sheetData sheetId="2123">
        <row r="3">
          <cell r="F3">
            <v>36130</v>
          </cell>
        </row>
      </sheetData>
      <sheetData sheetId="2124">
        <row r="3">
          <cell r="F3">
            <v>36130</v>
          </cell>
        </row>
      </sheetData>
      <sheetData sheetId="2125">
        <row r="3">
          <cell r="F3">
            <v>36130</v>
          </cell>
        </row>
      </sheetData>
      <sheetData sheetId="2126">
        <row r="3">
          <cell r="F3">
            <v>36130</v>
          </cell>
        </row>
      </sheetData>
      <sheetData sheetId="2127">
        <row r="3">
          <cell r="F3">
            <v>36130</v>
          </cell>
        </row>
      </sheetData>
      <sheetData sheetId="2128">
        <row r="3">
          <cell r="F3">
            <v>36130</v>
          </cell>
        </row>
      </sheetData>
      <sheetData sheetId="2129">
        <row r="3">
          <cell r="F3">
            <v>36130</v>
          </cell>
        </row>
      </sheetData>
      <sheetData sheetId="2130">
        <row r="3">
          <cell r="F3">
            <v>36130</v>
          </cell>
        </row>
      </sheetData>
      <sheetData sheetId="2131">
        <row r="3">
          <cell r="F3">
            <v>36130</v>
          </cell>
        </row>
      </sheetData>
      <sheetData sheetId="2132">
        <row r="3">
          <cell r="F3">
            <v>36130</v>
          </cell>
        </row>
      </sheetData>
      <sheetData sheetId="2133">
        <row r="3">
          <cell r="F3">
            <v>36130</v>
          </cell>
        </row>
      </sheetData>
      <sheetData sheetId="2134">
        <row r="3">
          <cell r="F3">
            <v>36130</v>
          </cell>
        </row>
      </sheetData>
      <sheetData sheetId="2135">
        <row r="3">
          <cell r="F3">
            <v>36130</v>
          </cell>
        </row>
      </sheetData>
      <sheetData sheetId="2136">
        <row r="3">
          <cell r="F3">
            <v>0</v>
          </cell>
        </row>
      </sheetData>
      <sheetData sheetId="2137">
        <row r="3">
          <cell r="F3">
            <v>36130</v>
          </cell>
        </row>
      </sheetData>
      <sheetData sheetId="2138">
        <row r="3">
          <cell r="F3">
            <v>36130</v>
          </cell>
        </row>
      </sheetData>
      <sheetData sheetId="2139">
        <row r="3">
          <cell r="F3">
            <v>36130</v>
          </cell>
        </row>
      </sheetData>
      <sheetData sheetId="2140">
        <row r="3">
          <cell r="F3">
            <v>36130</v>
          </cell>
        </row>
      </sheetData>
      <sheetData sheetId="2141">
        <row r="3">
          <cell r="F3">
            <v>36130</v>
          </cell>
        </row>
      </sheetData>
      <sheetData sheetId="2142">
        <row r="3">
          <cell r="F3">
            <v>36130</v>
          </cell>
        </row>
      </sheetData>
      <sheetData sheetId="2143">
        <row r="3">
          <cell r="F3">
            <v>36130</v>
          </cell>
        </row>
      </sheetData>
      <sheetData sheetId="2144">
        <row r="3">
          <cell r="F3">
            <v>36130</v>
          </cell>
        </row>
      </sheetData>
      <sheetData sheetId="2145">
        <row r="3">
          <cell r="F3">
            <v>36130</v>
          </cell>
        </row>
      </sheetData>
      <sheetData sheetId="2146">
        <row r="3">
          <cell r="F3">
            <v>36130</v>
          </cell>
        </row>
      </sheetData>
      <sheetData sheetId="2147">
        <row r="3">
          <cell r="F3">
            <v>36130</v>
          </cell>
        </row>
      </sheetData>
      <sheetData sheetId="2148">
        <row r="3">
          <cell r="F3">
            <v>36130</v>
          </cell>
        </row>
      </sheetData>
      <sheetData sheetId="2149">
        <row r="3">
          <cell r="F3">
            <v>36130</v>
          </cell>
        </row>
      </sheetData>
      <sheetData sheetId="2150">
        <row r="3">
          <cell r="F3">
            <v>36130</v>
          </cell>
        </row>
      </sheetData>
      <sheetData sheetId="2151">
        <row r="3">
          <cell r="F3">
            <v>36130</v>
          </cell>
        </row>
      </sheetData>
      <sheetData sheetId="2152">
        <row r="3">
          <cell r="F3">
            <v>36130</v>
          </cell>
        </row>
      </sheetData>
      <sheetData sheetId="2153">
        <row r="3">
          <cell r="F3">
            <v>36130</v>
          </cell>
        </row>
      </sheetData>
      <sheetData sheetId="2154">
        <row r="3">
          <cell r="F3">
            <v>36130</v>
          </cell>
        </row>
      </sheetData>
      <sheetData sheetId="2155">
        <row r="3">
          <cell r="F3">
            <v>36130</v>
          </cell>
        </row>
      </sheetData>
      <sheetData sheetId="2156">
        <row r="3">
          <cell r="F3">
            <v>36130</v>
          </cell>
        </row>
      </sheetData>
      <sheetData sheetId="2157">
        <row r="3">
          <cell r="F3">
            <v>36130</v>
          </cell>
        </row>
      </sheetData>
      <sheetData sheetId="2158">
        <row r="3">
          <cell r="F3">
            <v>0</v>
          </cell>
        </row>
      </sheetData>
      <sheetData sheetId="2159">
        <row r="3">
          <cell r="F3">
            <v>0</v>
          </cell>
        </row>
      </sheetData>
      <sheetData sheetId="2160">
        <row r="3">
          <cell r="F3">
            <v>36130</v>
          </cell>
        </row>
      </sheetData>
      <sheetData sheetId="2161">
        <row r="3">
          <cell r="F3">
            <v>36130</v>
          </cell>
        </row>
      </sheetData>
      <sheetData sheetId="2162">
        <row r="3">
          <cell r="F3">
            <v>36130</v>
          </cell>
        </row>
      </sheetData>
      <sheetData sheetId="2163">
        <row r="3">
          <cell r="F3">
            <v>36130</v>
          </cell>
        </row>
      </sheetData>
      <sheetData sheetId="2164">
        <row r="3">
          <cell r="F3">
            <v>36130</v>
          </cell>
        </row>
      </sheetData>
      <sheetData sheetId="2165">
        <row r="3">
          <cell r="F3">
            <v>36130</v>
          </cell>
        </row>
      </sheetData>
      <sheetData sheetId="2166">
        <row r="3">
          <cell r="F3">
            <v>36130</v>
          </cell>
        </row>
      </sheetData>
      <sheetData sheetId="2167">
        <row r="3">
          <cell r="F3">
            <v>36130</v>
          </cell>
        </row>
      </sheetData>
      <sheetData sheetId="2168">
        <row r="3">
          <cell r="F3">
            <v>36130</v>
          </cell>
        </row>
      </sheetData>
      <sheetData sheetId="2169">
        <row r="3">
          <cell r="F3">
            <v>36130</v>
          </cell>
        </row>
      </sheetData>
      <sheetData sheetId="2170">
        <row r="3">
          <cell r="F3">
            <v>36130</v>
          </cell>
        </row>
      </sheetData>
      <sheetData sheetId="2171">
        <row r="3">
          <cell r="F3">
            <v>36130</v>
          </cell>
        </row>
      </sheetData>
      <sheetData sheetId="2172">
        <row r="3">
          <cell r="F3">
            <v>36130</v>
          </cell>
        </row>
      </sheetData>
      <sheetData sheetId="2173">
        <row r="3">
          <cell r="F3">
            <v>36130</v>
          </cell>
        </row>
      </sheetData>
      <sheetData sheetId="2174">
        <row r="3">
          <cell r="F3">
            <v>36130</v>
          </cell>
        </row>
      </sheetData>
      <sheetData sheetId="2175">
        <row r="3">
          <cell r="F3">
            <v>36130</v>
          </cell>
        </row>
      </sheetData>
      <sheetData sheetId="2176">
        <row r="3">
          <cell r="F3">
            <v>36130</v>
          </cell>
        </row>
      </sheetData>
      <sheetData sheetId="2177">
        <row r="3">
          <cell r="F3">
            <v>36130</v>
          </cell>
        </row>
      </sheetData>
      <sheetData sheetId="2178">
        <row r="3">
          <cell r="F3">
            <v>36130</v>
          </cell>
        </row>
      </sheetData>
      <sheetData sheetId="2179">
        <row r="3">
          <cell r="F3">
            <v>36130</v>
          </cell>
        </row>
      </sheetData>
      <sheetData sheetId="2180">
        <row r="3">
          <cell r="F3">
            <v>36130</v>
          </cell>
        </row>
      </sheetData>
      <sheetData sheetId="2181">
        <row r="3">
          <cell r="F3">
            <v>0</v>
          </cell>
        </row>
      </sheetData>
      <sheetData sheetId="2182">
        <row r="3">
          <cell r="F3">
            <v>0</v>
          </cell>
        </row>
      </sheetData>
      <sheetData sheetId="2183">
        <row r="3">
          <cell r="F3">
            <v>36130</v>
          </cell>
        </row>
      </sheetData>
      <sheetData sheetId="2184">
        <row r="3">
          <cell r="F3">
            <v>0</v>
          </cell>
        </row>
      </sheetData>
      <sheetData sheetId="2185">
        <row r="3">
          <cell r="F3">
            <v>36130</v>
          </cell>
        </row>
      </sheetData>
      <sheetData sheetId="2186">
        <row r="3">
          <cell r="F3">
            <v>36130</v>
          </cell>
        </row>
      </sheetData>
      <sheetData sheetId="2187">
        <row r="3">
          <cell r="F3">
            <v>36130</v>
          </cell>
        </row>
      </sheetData>
      <sheetData sheetId="2188">
        <row r="3">
          <cell r="F3">
            <v>36130</v>
          </cell>
        </row>
      </sheetData>
      <sheetData sheetId="2189">
        <row r="3">
          <cell r="F3">
            <v>36130</v>
          </cell>
        </row>
      </sheetData>
      <sheetData sheetId="2190">
        <row r="3">
          <cell r="F3">
            <v>36130</v>
          </cell>
        </row>
      </sheetData>
      <sheetData sheetId="2191">
        <row r="3">
          <cell r="F3">
            <v>36130</v>
          </cell>
        </row>
      </sheetData>
      <sheetData sheetId="2192">
        <row r="3">
          <cell r="F3">
            <v>36130</v>
          </cell>
        </row>
      </sheetData>
      <sheetData sheetId="2193">
        <row r="3">
          <cell r="F3">
            <v>36130</v>
          </cell>
        </row>
      </sheetData>
      <sheetData sheetId="2194">
        <row r="3">
          <cell r="F3">
            <v>36130</v>
          </cell>
        </row>
      </sheetData>
      <sheetData sheetId="2195">
        <row r="3">
          <cell r="F3">
            <v>36130</v>
          </cell>
        </row>
      </sheetData>
      <sheetData sheetId="2196">
        <row r="3">
          <cell r="F3">
            <v>36130</v>
          </cell>
        </row>
      </sheetData>
      <sheetData sheetId="2197">
        <row r="3">
          <cell r="F3">
            <v>36130</v>
          </cell>
        </row>
      </sheetData>
      <sheetData sheetId="2198">
        <row r="3">
          <cell r="F3">
            <v>36130</v>
          </cell>
        </row>
      </sheetData>
      <sheetData sheetId="2199">
        <row r="3">
          <cell r="F3">
            <v>36130</v>
          </cell>
        </row>
      </sheetData>
      <sheetData sheetId="2200">
        <row r="3">
          <cell r="F3">
            <v>36130</v>
          </cell>
        </row>
      </sheetData>
      <sheetData sheetId="2201">
        <row r="3">
          <cell r="F3">
            <v>36130</v>
          </cell>
        </row>
      </sheetData>
      <sheetData sheetId="2202">
        <row r="3">
          <cell r="F3">
            <v>36130</v>
          </cell>
        </row>
      </sheetData>
      <sheetData sheetId="2203">
        <row r="3">
          <cell r="F3">
            <v>36130</v>
          </cell>
        </row>
      </sheetData>
      <sheetData sheetId="2204">
        <row r="3">
          <cell r="F3">
            <v>36130</v>
          </cell>
        </row>
      </sheetData>
      <sheetData sheetId="2205">
        <row r="3">
          <cell r="F3">
            <v>36130</v>
          </cell>
        </row>
      </sheetData>
      <sheetData sheetId="2206">
        <row r="3">
          <cell r="F3">
            <v>36130</v>
          </cell>
        </row>
      </sheetData>
      <sheetData sheetId="2207">
        <row r="3">
          <cell r="F3">
            <v>36130</v>
          </cell>
        </row>
      </sheetData>
      <sheetData sheetId="2208">
        <row r="3">
          <cell r="F3">
            <v>36130</v>
          </cell>
        </row>
      </sheetData>
      <sheetData sheetId="2209">
        <row r="3">
          <cell r="F3">
            <v>36130</v>
          </cell>
        </row>
      </sheetData>
      <sheetData sheetId="2210">
        <row r="3">
          <cell r="F3">
            <v>36130</v>
          </cell>
        </row>
      </sheetData>
      <sheetData sheetId="2211">
        <row r="3">
          <cell r="F3">
            <v>36130</v>
          </cell>
        </row>
      </sheetData>
      <sheetData sheetId="2212">
        <row r="3">
          <cell r="F3">
            <v>36130</v>
          </cell>
        </row>
      </sheetData>
      <sheetData sheetId="2213">
        <row r="3">
          <cell r="F3">
            <v>36130</v>
          </cell>
        </row>
      </sheetData>
      <sheetData sheetId="2214">
        <row r="3">
          <cell r="F3">
            <v>36130</v>
          </cell>
        </row>
      </sheetData>
      <sheetData sheetId="2215">
        <row r="3">
          <cell r="F3">
            <v>36130</v>
          </cell>
        </row>
      </sheetData>
      <sheetData sheetId="2216">
        <row r="3">
          <cell r="F3">
            <v>36130</v>
          </cell>
        </row>
      </sheetData>
      <sheetData sheetId="2217">
        <row r="3">
          <cell r="F3">
            <v>36130</v>
          </cell>
        </row>
      </sheetData>
      <sheetData sheetId="2218">
        <row r="3">
          <cell r="F3">
            <v>36130</v>
          </cell>
        </row>
      </sheetData>
      <sheetData sheetId="2219">
        <row r="3">
          <cell r="F3">
            <v>36130</v>
          </cell>
        </row>
      </sheetData>
      <sheetData sheetId="2220">
        <row r="3">
          <cell r="F3">
            <v>36130</v>
          </cell>
        </row>
      </sheetData>
      <sheetData sheetId="2221">
        <row r="3">
          <cell r="F3">
            <v>36130</v>
          </cell>
        </row>
      </sheetData>
      <sheetData sheetId="2222">
        <row r="3">
          <cell r="F3">
            <v>36130</v>
          </cell>
        </row>
      </sheetData>
      <sheetData sheetId="2223">
        <row r="3">
          <cell r="F3">
            <v>36130</v>
          </cell>
        </row>
      </sheetData>
      <sheetData sheetId="2224">
        <row r="3">
          <cell r="F3">
            <v>36130</v>
          </cell>
        </row>
      </sheetData>
      <sheetData sheetId="2225">
        <row r="3">
          <cell r="F3">
            <v>36130</v>
          </cell>
        </row>
      </sheetData>
      <sheetData sheetId="2226">
        <row r="3">
          <cell r="F3">
            <v>36130</v>
          </cell>
        </row>
      </sheetData>
      <sheetData sheetId="2227">
        <row r="3">
          <cell r="F3">
            <v>36130</v>
          </cell>
        </row>
      </sheetData>
      <sheetData sheetId="2228">
        <row r="3">
          <cell r="F3">
            <v>36130</v>
          </cell>
        </row>
      </sheetData>
      <sheetData sheetId="2229">
        <row r="3">
          <cell r="F3">
            <v>36130</v>
          </cell>
        </row>
      </sheetData>
      <sheetData sheetId="2230">
        <row r="3">
          <cell r="F3">
            <v>36130</v>
          </cell>
        </row>
      </sheetData>
      <sheetData sheetId="2231">
        <row r="3">
          <cell r="F3">
            <v>36130</v>
          </cell>
        </row>
      </sheetData>
      <sheetData sheetId="2232">
        <row r="3">
          <cell r="F3">
            <v>36130</v>
          </cell>
        </row>
      </sheetData>
      <sheetData sheetId="2233">
        <row r="3">
          <cell r="F3">
            <v>36130</v>
          </cell>
        </row>
      </sheetData>
      <sheetData sheetId="2234">
        <row r="3">
          <cell r="F3">
            <v>36130</v>
          </cell>
        </row>
      </sheetData>
      <sheetData sheetId="2235">
        <row r="3">
          <cell r="F3">
            <v>36130</v>
          </cell>
        </row>
      </sheetData>
      <sheetData sheetId="2236">
        <row r="3">
          <cell r="F3">
            <v>36130</v>
          </cell>
        </row>
      </sheetData>
      <sheetData sheetId="2237">
        <row r="3">
          <cell r="F3">
            <v>36130</v>
          </cell>
        </row>
      </sheetData>
      <sheetData sheetId="2238">
        <row r="3">
          <cell r="F3">
            <v>36130</v>
          </cell>
        </row>
      </sheetData>
      <sheetData sheetId="2239">
        <row r="3">
          <cell r="F3">
            <v>36130</v>
          </cell>
        </row>
      </sheetData>
      <sheetData sheetId="2240">
        <row r="3">
          <cell r="F3">
            <v>36130</v>
          </cell>
        </row>
      </sheetData>
      <sheetData sheetId="2241">
        <row r="3">
          <cell r="F3">
            <v>36130</v>
          </cell>
        </row>
      </sheetData>
      <sheetData sheetId="2242">
        <row r="3">
          <cell r="F3">
            <v>36130</v>
          </cell>
        </row>
      </sheetData>
      <sheetData sheetId="2243">
        <row r="3">
          <cell r="F3">
            <v>36130</v>
          </cell>
        </row>
      </sheetData>
      <sheetData sheetId="2244">
        <row r="3">
          <cell r="F3">
            <v>36130</v>
          </cell>
        </row>
      </sheetData>
      <sheetData sheetId="2245">
        <row r="3">
          <cell r="F3">
            <v>36130</v>
          </cell>
        </row>
      </sheetData>
      <sheetData sheetId="2246">
        <row r="3">
          <cell r="F3">
            <v>36130</v>
          </cell>
        </row>
      </sheetData>
      <sheetData sheetId="2247">
        <row r="3">
          <cell r="F3">
            <v>36130</v>
          </cell>
        </row>
      </sheetData>
      <sheetData sheetId="2248">
        <row r="3">
          <cell r="F3">
            <v>36130</v>
          </cell>
        </row>
      </sheetData>
      <sheetData sheetId="2249">
        <row r="3">
          <cell r="F3">
            <v>36130</v>
          </cell>
        </row>
      </sheetData>
      <sheetData sheetId="2250">
        <row r="3">
          <cell r="F3">
            <v>36130</v>
          </cell>
        </row>
      </sheetData>
      <sheetData sheetId="2251">
        <row r="3">
          <cell r="F3">
            <v>36130</v>
          </cell>
        </row>
      </sheetData>
      <sheetData sheetId="2252">
        <row r="3">
          <cell r="F3">
            <v>36130</v>
          </cell>
        </row>
      </sheetData>
      <sheetData sheetId="2253">
        <row r="3">
          <cell r="F3">
            <v>36130</v>
          </cell>
        </row>
      </sheetData>
      <sheetData sheetId="2254">
        <row r="3">
          <cell r="F3">
            <v>36130</v>
          </cell>
        </row>
      </sheetData>
      <sheetData sheetId="2255">
        <row r="3">
          <cell r="F3">
            <v>36130</v>
          </cell>
        </row>
      </sheetData>
      <sheetData sheetId="2256">
        <row r="3">
          <cell r="F3">
            <v>36130</v>
          </cell>
        </row>
      </sheetData>
      <sheetData sheetId="2257">
        <row r="3">
          <cell r="F3">
            <v>36130</v>
          </cell>
        </row>
      </sheetData>
      <sheetData sheetId="2258">
        <row r="3">
          <cell r="F3">
            <v>36130</v>
          </cell>
        </row>
      </sheetData>
      <sheetData sheetId="2259">
        <row r="3">
          <cell r="F3">
            <v>36130</v>
          </cell>
        </row>
      </sheetData>
      <sheetData sheetId="2260">
        <row r="3">
          <cell r="F3">
            <v>36130</v>
          </cell>
        </row>
      </sheetData>
      <sheetData sheetId="2261">
        <row r="3">
          <cell r="F3">
            <v>36130</v>
          </cell>
        </row>
      </sheetData>
      <sheetData sheetId="2262">
        <row r="3">
          <cell r="F3">
            <v>36130</v>
          </cell>
        </row>
      </sheetData>
      <sheetData sheetId="2263">
        <row r="3">
          <cell r="F3">
            <v>36130</v>
          </cell>
        </row>
      </sheetData>
      <sheetData sheetId="2264">
        <row r="3">
          <cell r="F3">
            <v>36130</v>
          </cell>
        </row>
      </sheetData>
      <sheetData sheetId="2265">
        <row r="3">
          <cell r="F3">
            <v>36130</v>
          </cell>
        </row>
      </sheetData>
      <sheetData sheetId="2266">
        <row r="3">
          <cell r="F3">
            <v>36130</v>
          </cell>
        </row>
      </sheetData>
      <sheetData sheetId="2267">
        <row r="3">
          <cell r="F3">
            <v>36130</v>
          </cell>
        </row>
      </sheetData>
      <sheetData sheetId="2268">
        <row r="3">
          <cell r="F3">
            <v>36130</v>
          </cell>
        </row>
      </sheetData>
      <sheetData sheetId="2269">
        <row r="3">
          <cell r="F3">
            <v>36130</v>
          </cell>
        </row>
      </sheetData>
      <sheetData sheetId="2270">
        <row r="3">
          <cell r="F3">
            <v>36130</v>
          </cell>
        </row>
      </sheetData>
      <sheetData sheetId="2271">
        <row r="3">
          <cell r="F3">
            <v>36130</v>
          </cell>
        </row>
      </sheetData>
      <sheetData sheetId="2272">
        <row r="3">
          <cell r="F3">
            <v>36130</v>
          </cell>
        </row>
      </sheetData>
      <sheetData sheetId="2273">
        <row r="3">
          <cell r="F3">
            <v>36130</v>
          </cell>
        </row>
      </sheetData>
      <sheetData sheetId="2274">
        <row r="3">
          <cell r="F3">
            <v>36130</v>
          </cell>
        </row>
      </sheetData>
      <sheetData sheetId="2275">
        <row r="3">
          <cell r="F3">
            <v>36130</v>
          </cell>
        </row>
      </sheetData>
      <sheetData sheetId="2276">
        <row r="3">
          <cell r="F3">
            <v>36130</v>
          </cell>
        </row>
      </sheetData>
      <sheetData sheetId="2277">
        <row r="3">
          <cell r="F3">
            <v>36130</v>
          </cell>
        </row>
      </sheetData>
      <sheetData sheetId="2278">
        <row r="3">
          <cell r="F3">
            <v>36130</v>
          </cell>
        </row>
      </sheetData>
      <sheetData sheetId="2279">
        <row r="3">
          <cell r="F3">
            <v>36130</v>
          </cell>
        </row>
      </sheetData>
      <sheetData sheetId="2280">
        <row r="3">
          <cell r="F3">
            <v>36130</v>
          </cell>
        </row>
      </sheetData>
      <sheetData sheetId="2281">
        <row r="3">
          <cell r="F3">
            <v>36130</v>
          </cell>
        </row>
      </sheetData>
      <sheetData sheetId="2282">
        <row r="3">
          <cell r="F3">
            <v>36130</v>
          </cell>
        </row>
      </sheetData>
      <sheetData sheetId="2283">
        <row r="3">
          <cell r="F3">
            <v>36130</v>
          </cell>
        </row>
      </sheetData>
      <sheetData sheetId="2284">
        <row r="3">
          <cell r="F3">
            <v>36130</v>
          </cell>
        </row>
      </sheetData>
      <sheetData sheetId="2285">
        <row r="3">
          <cell r="F3">
            <v>36130</v>
          </cell>
        </row>
      </sheetData>
      <sheetData sheetId="2286">
        <row r="3">
          <cell r="F3">
            <v>36130</v>
          </cell>
        </row>
      </sheetData>
      <sheetData sheetId="2287">
        <row r="3">
          <cell r="F3">
            <v>36130</v>
          </cell>
        </row>
      </sheetData>
      <sheetData sheetId="2288">
        <row r="3">
          <cell r="F3">
            <v>36130</v>
          </cell>
        </row>
      </sheetData>
      <sheetData sheetId="2289">
        <row r="3">
          <cell r="F3">
            <v>36130</v>
          </cell>
        </row>
      </sheetData>
      <sheetData sheetId="2290">
        <row r="3">
          <cell r="F3">
            <v>36130</v>
          </cell>
        </row>
      </sheetData>
      <sheetData sheetId="2291">
        <row r="3">
          <cell r="F3">
            <v>36130</v>
          </cell>
        </row>
      </sheetData>
      <sheetData sheetId="2292">
        <row r="3">
          <cell r="F3">
            <v>36130</v>
          </cell>
        </row>
      </sheetData>
      <sheetData sheetId="2293">
        <row r="3">
          <cell r="F3">
            <v>36130</v>
          </cell>
        </row>
      </sheetData>
      <sheetData sheetId="2294">
        <row r="3">
          <cell r="F3">
            <v>36130</v>
          </cell>
        </row>
      </sheetData>
      <sheetData sheetId="2295">
        <row r="3">
          <cell r="F3">
            <v>36130</v>
          </cell>
        </row>
      </sheetData>
      <sheetData sheetId="2296">
        <row r="3">
          <cell r="F3">
            <v>36130</v>
          </cell>
        </row>
      </sheetData>
      <sheetData sheetId="2297">
        <row r="3">
          <cell r="F3">
            <v>36130</v>
          </cell>
        </row>
      </sheetData>
      <sheetData sheetId="2298">
        <row r="3">
          <cell r="F3">
            <v>36130</v>
          </cell>
        </row>
      </sheetData>
      <sheetData sheetId="2299">
        <row r="3">
          <cell r="F3">
            <v>36130</v>
          </cell>
        </row>
      </sheetData>
      <sheetData sheetId="2300">
        <row r="3">
          <cell r="F3">
            <v>36130</v>
          </cell>
        </row>
      </sheetData>
      <sheetData sheetId="2301">
        <row r="3">
          <cell r="F3">
            <v>36130</v>
          </cell>
        </row>
      </sheetData>
      <sheetData sheetId="2302">
        <row r="3">
          <cell r="F3">
            <v>36130</v>
          </cell>
        </row>
      </sheetData>
      <sheetData sheetId="2303">
        <row r="3">
          <cell r="F3">
            <v>36130</v>
          </cell>
        </row>
      </sheetData>
      <sheetData sheetId="2304">
        <row r="3">
          <cell r="F3">
            <v>36130</v>
          </cell>
        </row>
      </sheetData>
      <sheetData sheetId="2305">
        <row r="3">
          <cell r="F3">
            <v>36130</v>
          </cell>
        </row>
      </sheetData>
      <sheetData sheetId="2306">
        <row r="3">
          <cell r="F3">
            <v>36130</v>
          </cell>
        </row>
      </sheetData>
      <sheetData sheetId="2307">
        <row r="3">
          <cell r="F3">
            <v>36130</v>
          </cell>
        </row>
      </sheetData>
      <sheetData sheetId="2308">
        <row r="3">
          <cell r="F3">
            <v>36130</v>
          </cell>
        </row>
      </sheetData>
      <sheetData sheetId="2309">
        <row r="3">
          <cell r="F3">
            <v>36130</v>
          </cell>
        </row>
      </sheetData>
      <sheetData sheetId="2310">
        <row r="3">
          <cell r="F3">
            <v>36130</v>
          </cell>
        </row>
      </sheetData>
      <sheetData sheetId="2311">
        <row r="3">
          <cell r="F3">
            <v>36130</v>
          </cell>
        </row>
      </sheetData>
      <sheetData sheetId="2312">
        <row r="3">
          <cell r="F3">
            <v>36130</v>
          </cell>
        </row>
      </sheetData>
      <sheetData sheetId="2313">
        <row r="3">
          <cell r="F3">
            <v>36130</v>
          </cell>
        </row>
      </sheetData>
      <sheetData sheetId="2314">
        <row r="3">
          <cell r="F3">
            <v>36130</v>
          </cell>
        </row>
      </sheetData>
      <sheetData sheetId="2315">
        <row r="3">
          <cell r="F3">
            <v>0</v>
          </cell>
        </row>
      </sheetData>
      <sheetData sheetId="2316">
        <row r="3">
          <cell r="F3">
            <v>36130</v>
          </cell>
        </row>
      </sheetData>
      <sheetData sheetId="2317">
        <row r="3">
          <cell r="F3">
            <v>36130</v>
          </cell>
        </row>
      </sheetData>
      <sheetData sheetId="2318">
        <row r="3">
          <cell r="F3">
            <v>0</v>
          </cell>
        </row>
      </sheetData>
      <sheetData sheetId="2319">
        <row r="3">
          <cell r="F3">
            <v>36130</v>
          </cell>
        </row>
      </sheetData>
      <sheetData sheetId="2320">
        <row r="3">
          <cell r="F3">
            <v>36130</v>
          </cell>
        </row>
      </sheetData>
      <sheetData sheetId="2321">
        <row r="3">
          <cell r="F3">
            <v>36130</v>
          </cell>
        </row>
      </sheetData>
      <sheetData sheetId="2322">
        <row r="3">
          <cell r="F3">
            <v>36130</v>
          </cell>
        </row>
      </sheetData>
      <sheetData sheetId="2323">
        <row r="3">
          <cell r="F3">
            <v>36130</v>
          </cell>
        </row>
      </sheetData>
      <sheetData sheetId="2324">
        <row r="3">
          <cell r="F3">
            <v>36130</v>
          </cell>
        </row>
      </sheetData>
      <sheetData sheetId="2325">
        <row r="3">
          <cell r="F3">
            <v>36130</v>
          </cell>
        </row>
      </sheetData>
      <sheetData sheetId="2326">
        <row r="3">
          <cell r="F3">
            <v>36130</v>
          </cell>
        </row>
      </sheetData>
      <sheetData sheetId="2327">
        <row r="3">
          <cell r="F3">
            <v>0</v>
          </cell>
        </row>
      </sheetData>
      <sheetData sheetId="2328">
        <row r="3">
          <cell r="F3">
            <v>36130</v>
          </cell>
        </row>
      </sheetData>
      <sheetData sheetId="2329">
        <row r="3">
          <cell r="F3">
            <v>36130</v>
          </cell>
        </row>
      </sheetData>
      <sheetData sheetId="2330">
        <row r="3">
          <cell r="F3">
            <v>0</v>
          </cell>
        </row>
      </sheetData>
      <sheetData sheetId="2331">
        <row r="3">
          <cell r="F3">
            <v>36130</v>
          </cell>
        </row>
      </sheetData>
      <sheetData sheetId="2332">
        <row r="3">
          <cell r="F3">
            <v>36130</v>
          </cell>
        </row>
      </sheetData>
      <sheetData sheetId="2333">
        <row r="3">
          <cell r="F3">
            <v>0</v>
          </cell>
        </row>
      </sheetData>
      <sheetData sheetId="2334">
        <row r="3">
          <cell r="F3">
            <v>36130</v>
          </cell>
        </row>
      </sheetData>
      <sheetData sheetId="2335">
        <row r="3">
          <cell r="F3">
            <v>36130</v>
          </cell>
        </row>
      </sheetData>
      <sheetData sheetId="2336">
        <row r="3">
          <cell r="F3">
            <v>36130</v>
          </cell>
        </row>
      </sheetData>
      <sheetData sheetId="2337">
        <row r="3">
          <cell r="F3">
            <v>36130</v>
          </cell>
        </row>
      </sheetData>
      <sheetData sheetId="2338">
        <row r="3">
          <cell r="F3">
            <v>36130</v>
          </cell>
        </row>
      </sheetData>
      <sheetData sheetId="2339">
        <row r="3">
          <cell r="F3">
            <v>36130</v>
          </cell>
        </row>
      </sheetData>
      <sheetData sheetId="2340">
        <row r="3">
          <cell r="F3">
            <v>36130</v>
          </cell>
        </row>
      </sheetData>
      <sheetData sheetId="2341">
        <row r="3">
          <cell r="F3">
            <v>0</v>
          </cell>
        </row>
      </sheetData>
      <sheetData sheetId="2342">
        <row r="3">
          <cell r="F3">
            <v>0</v>
          </cell>
        </row>
      </sheetData>
      <sheetData sheetId="2343">
        <row r="3">
          <cell r="F3">
            <v>36130</v>
          </cell>
        </row>
      </sheetData>
      <sheetData sheetId="2344">
        <row r="3">
          <cell r="F3">
            <v>36130</v>
          </cell>
        </row>
      </sheetData>
      <sheetData sheetId="2345">
        <row r="3">
          <cell r="F3">
            <v>36130</v>
          </cell>
        </row>
      </sheetData>
      <sheetData sheetId="2346">
        <row r="3">
          <cell r="F3">
            <v>0</v>
          </cell>
        </row>
      </sheetData>
      <sheetData sheetId="2347">
        <row r="3">
          <cell r="F3">
            <v>36130</v>
          </cell>
        </row>
      </sheetData>
      <sheetData sheetId="2348">
        <row r="3">
          <cell r="F3">
            <v>36130</v>
          </cell>
        </row>
      </sheetData>
      <sheetData sheetId="2349">
        <row r="3">
          <cell r="F3">
            <v>36130</v>
          </cell>
        </row>
      </sheetData>
      <sheetData sheetId="2350">
        <row r="3">
          <cell r="F3">
            <v>36130</v>
          </cell>
        </row>
      </sheetData>
      <sheetData sheetId="2351">
        <row r="3">
          <cell r="F3">
            <v>36130</v>
          </cell>
        </row>
      </sheetData>
      <sheetData sheetId="2352">
        <row r="3">
          <cell r="F3">
            <v>36130</v>
          </cell>
        </row>
      </sheetData>
      <sheetData sheetId="2353">
        <row r="3">
          <cell r="F3">
            <v>0</v>
          </cell>
        </row>
      </sheetData>
      <sheetData sheetId="2354">
        <row r="3">
          <cell r="F3">
            <v>0</v>
          </cell>
        </row>
      </sheetData>
      <sheetData sheetId="2355">
        <row r="3">
          <cell r="F3">
            <v>0</v>
          </cell>
        </row>
      </sheetData>
      <sheetData sheetId="2356">
        <row r="3">
          <cell r="F3">
            <v>0</v>
          </cell>
        </row>
      </sheetData>
      <sheetData sheetId="2357">
        <row r="3">
          <cell r="F3">
            <v>36130</v>
          </cell>
        </row>
      </sheetData>
      <sheetData sheetId="2358">
        <row r="3">
          <cell r="F3">
            <v>36130</v>
          </cell>
        </row>
      </sheetData>
      <sheetData sheetId="2359" refreshError="1"/>
      <sheetData sheetId="2360">
        <row r="3">
          <cell r="F3">
            <v>36130</v>
          </cell>
        </row>
      </sheetData>
      <sheetData sheetId="2361">
        <row r="3">
          <cell r="F3">
            <v>36130</v>
          </cell>
        </row>
      </sheetData>
      <sheetData sheetId="2362">
        <row r="3">
          <cell r="F3">
            <v>36130</v>
          </cell>
        </row>
      </sheetData>
      <sheetData sheetId="2363">
        <row r="3">
          <cell r="F3">
            <v>36130</v>
          </cell>
        </row>
      </sheetData>
      <sheetData sheetId="2364">
        <row r="3">
          <cell r="F3">
            <v>36130</v>
          </cell>
        </row>
      </sheetData>
      <sheetData sheetId="2365">
        <row r="3">
          <cell r="F3">
            <v>36130</v>
          </cell>
        </row>
      </sheetData>
      <sheetData sheetId="2366">
        <row r="3">
          <cell r="F3">
            <v>36130</v>
          </cell>
        </row>
      </sheetData>
      <sheetData sheetId="2367">
        <row r="3">
          <cell r="F3">
            <v>36130</v>
          </cell>
        </row>
      </sheetData>
      <sheetData sheetId="2368">
        <row r="3">
          <cell r="F3">
            <v>36130</v>
          </cell>
        </row>
      </sheetData>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ow r="3">
          <cell r="F3">
            <v>36130</v>
          </cell>
        </row>
      </sheetData>
      <sheetData sheetId="2384">
        <row r="3">
          <cell r="F3">
            <v>36130</v>
          </cell>
        </row>
      </sheetData>
      <sheetData sheetId="2385">
        <row r="3">
          <cell r="F3">
            <v>36130</v>
          </cell>
        </row>
      </sheetData>
      <sheetData sheetId="2386">
        <row r="3">
          <cell r="F3">
            <v>36130</v>
          </cell>
        </row>
      </sheetData>
      <sheetData sheetId="2387">
        <row r="3">
          <cell r="F3">
            <v>36130</v>
          </cell>
        </row>
      </sheetData>
      <sheetData sheetId="2388">
        <row r="3">
          <cell r="F3">
            <v>36130</v>
          </cell>
        </row>
      </sheetData>
      <sheetData sheetId="2389">
        <row r="3">
          <cell r="F3">
            <v>36130</v>
          </cell>
        </row>
      </sheetData>
      <sheetData sheetId="2390">
        <row r="3">
          <cell r="F3">
            <v>36130</v>
          </cell>
        </row>
      </sheetData>
      <sheetData sheetId="2391">
        <row r="3">
          <cell r="F3">
            <v>36130</v>
          </cell>
        </row>
      </sheetData>
      <sheetData sheetId="2392">
        <row r="3">
          <cell r="F3">
            <v>36130</v>
          </cell>
        </row>
      </sheetData>
      <sheetData sheetId="2393">
        <row r="3">
          <cell r="F3">
            <v>36130</v>
          </cell>
        </row>
      </sheetData>
      <sheetData sheetId="2394">
        <row r="3">
          <cell r="F3">
            <v>36130</v>
          </cell>
        </row>
      </sheetData>
      <sheetData sheetId="2395">
        <row r="3">
          <cell r="F3">
            <v>36130</v>
          </cell>
        </row>
      </sheetData>
      <sheetData sheetId="2396">
        <row r="3">
          <cell r="F3">
            <v>36130</v>
          </cell>
        </row>
      </sheetData>
      <sheetData sheetId="2397">
        <row r="3">
          <cell r="F3">
            <v>36130</v>
          </cell>
        </row>
      </sheetData>
      <sheetData sheetId="2398">
        <row r="3">
          <cell r="F3">
            <v>36130</v>
          </cell>
        </row>
      </sheetData>
      <sheetData sheetId="2399">
        <row r="3">
          <cell r="F3">
            <v>36130</v>
          </cell>
        </row>
      </sheetData>
      <sheetData sheetId="2400">
        <row r="3">
          <cell r="F3">
            <v>36130</v>
          </cell>
        </row>
      </sheetData>
      <sheetData sheetId="2401">
        <row r="3">
          <cell r="F3">
            <v>36130</v>
          </cell>
        </row>
      </sheetData>
      <sheetData sheetId="2402">
        <row r="3">
          <cell r="F3">
            <v>36130</v>
          </cell>
        </row>
      </sheetData>
      <sheetData sheetId="2403">
        <row r="3">
          <cell r="F3">
            <v>36130</v>
          </cell>
        </row>
      </sheetData>
      <sheetData sheetId="2404">
        <row r="3">
          <cell r="F3">
            <v>36130</v>
          </cell>
        </row>
      </sheetData>
      <sheetData sheetId="2405">
        <row r="3">
          <cell r="F3">
            <v>0</v>
          </cell>
        </row>
      </sheetData>
      <sheetData sheetId="2406">
        <row r="3">
          <cell r="F3">
            <v>0</v>
          </cell>
        </row>
      </sheetData>
      <sheetData sheetId="2407">
        <row r="3">
          <cell r="F3">
            <v>0</v>
          </cell>
        </row>
      </sheetData>
      <sheetData sheetId="2408">
        <row r="3">
          <cell r="F3">
            <v>36130</v>
          </cell>
        </row>
      </sheetData>
      <sheetData sheetId="2409">
        <row r="3">
          <cell r="F3">
            <v>36130</v>
          </cell>
        </row>
      </sheetData>
      <sheetData sheetId="2410">
        <row r="3">
          <cell r="F3">
            <v>36130</v>
          </cell>
        </row>
      </sheetData>
      <sheetData sheetId="2411">
        <row r="3">
          <cell r="F3">
            <v>0</v>
          </cell>
        </row>
      </sheetData>
      <sheetData sheetId="2412">
        <row r="3">
          <cell r="F3">
            <v>0</v>
          </cell>
        </row>
      </sheetData>
      <sheetData sheetId="2413">
        <row r="3">
          <cell r="F3">
            <v>0</v>
          </cell>
        </row>
      </sheetData>
      <sheetData sheetId="2414">
        <row r="3">
          <cell r="F3">
            <v>36130</v>
          </cell>
        </row>
      </sheetData>
      <sheetData sheetId="2415">
        <row r="3">
          <cell r="F3">
            <v>36130</v>
          </cell>
        </row>
      </sheetData>
      <sheetData sheetId="2416">
        <row r="3">
          <cell r="F3">
            <v>36130</v>
          </cell>
        </row>
      </sheetData>
      <sheetData sheetId="2417">
        <row r="3">
          <cell r="F3">
            <v>0</v>
          </cell>
        </row>
      </sheetData>
      <sheetData sheetId="2418">
        <row r="3">
          <cell r="F3">
            <v>0</v>
          </cell>
        </row>
      </sheetData>
      <sheetData sheetId="2419">
        <row r="3">
          <cell r="F3">
            <v>0</v>
          </cell>
        </row>
      </sheetData>
      <sheetData sheetId="2420">
        <row r="3">
          <cell r="F3">
            <v>36130</v>
          </cell>
        </row>
      </sheetData>
      <sheetData sheetId="2421">
        <row r="3">
          <cell r="F3">
            <v>36130</v>
          </cell>
        </row>
      </sheetData>
      <sheetData sheetId="2422">
        <row r="3">
          <cell r="F3">
            <v>36130</v>
          </cell>
        </row>
      </sheetData>
      <sheetData sheetId="2423">
        <row r="3">
          <cell r="F3">
            <v>36130</v>
          </cell>
        </row>
      </sheetData>
      <sheetData sheetId="2424">
        <row r="3">
          <cell r="F3">
            <v>36130</v>
          </cell>
        </row>
      </sheetData>
      <sheetData sheetId="2425">
        <row r="3">
          <cell r="F3">
            <v>36130</v>
          </cell>
        </row>
      </sheetData>
      <sheetData sheetId="2426">
        <row r="3">
          <cell r="F3">
            <v>36130</v>
          </cell>
        </row>
      </sheetData>
      <sheetData sheetId="2427">
        <row r="3">
          <cell r="F3">
            <v>36130</v>
          </cell>
        </row>
      </sheetData>
      <sheetData sheetId="2428">
        <row r="3">
          <cell r="F3">
            <v>36130</v>
          </cell>
        </row>
      </sheetData>
      <sheetData sheetId="2429">
        <row r="3">
          <cell r="F3">
            <v>36130</v>
          </cell>
        </row>
      </sheetData>
      <sheetData sheetId="2430">
        <row r="3">
          <cell r="F3">
            <v>36130</v>
          </cell>
        </row>
      </sheetData>
      <sheetData sheetId="2431">
        <row r="3">
          <cell r="F3">
            <v>36130</v>
          </cell>
        </row>
      </sheetData>
      <sheetData sheetId="2432">
        <row r="3">
          <cell r="F3">
            <v>36130</v>
          </cell>
        </row>
      </sheetData>
      <sheetData sheetId="2433">
        <row r="3">
          <cell r="F3">
            <v>36130</v>
          </cell>
        </row>
      </sheetData>
      <sheetData sheetId="2434">
        <row r="3">
          <cell r="F3">
            <v>36130</v>
          </cell>
        </row>
      </sheetData>
      <sheetData sheetId="2435">
        <row r="3">
          <cell r="F3">
            <v>36130</v>
          </cell>
        </row>
      </sheetData>
      <sheetData sheetId="2436">
        <row r="3">
          <cell r="F3">
            <v>36130</v>
          </cell>
        </row>
      </sheetData>
      <sheetData sheetId="2437">
        <row r="3">
          <cell r="F3">
            <v>0</v>
          </cell>
        </row>
      </sheetData>
      <sheetData sheetId="2438">
        <row r="3">
          <cell r="F3">
            <v>36130</v>
          </cell>
        </row>
      </sheetData>
      <sheetData sheetId="2439">
        <row r="3">
          <cell r="F3">
            <v>36130</v>
          </cell>
        </row>
      </sheetData>
      <sheetData sheetId="2440">
        <row r="3">
          <cell r="F3">
            <v>36130</v>
          </cell>
        </row>
      </sheetData>
      <sheetData sheetId="2441">
        <row r="3">
          <cell r="F3">
            <v>36130</v>
          </cell>
        </row>
      </sheetData>
      <sheetData sheetId="2442">
        <row r="3">
          <cell r="F3">
            <v>36130</v>
          </cell>
        </row>
      </sheetData>
      <sheetData sheetId="2443">
        <row r="3">
          <cell r="F3">
            <v>36130</v>
          </cell>
        </row>
      </sheetData>
      <sheetData sheetId="2444">
        <row r="3">
          <cell r="F3">
            <v>36130</v>
          </cell>
        </row>
      </sheetData>
      <sheetData sheetId="2445">
        <row r="3">
          <cell r="F3">
            <v>36130</v>
          </cell>
        </row>
      </sheetData>
      <sheetData sheetId="2446">
        <row r="3">
          <cell r="F3">
            <v>36130</v>
          </cell>
        </row>
      </sheetData>
      <sheetData sheetId="2447">
        <row r="3">
          <cell r="F3">
            <v>36130</v>
          </cell>
        </row>
      </sheetData>
      <sheetData sheetId="2448">
        <row r="3">
          <cell r="F3">
            <v>36130</v>
          </cell>
        </row>
      </sheetData>
      <sheetData sheetId="2449">
        <row r="3">
          <cell r="F3">
            <v>36130</v>
          </cell>
        </row>
      </sheetData>
      <sheetData sheetId="2450">
        <row r="3">
          <cell r="F3">
            <v>36130</v>
          </cell>
        </row>
      </sheetData>
      <sheetData sheetId="2451" refreshError="1"/>
      <sheetData sheetId="2452" refreshError="1"/>
      <sheetData sheetId="2453" refreshError="1"/>
      <sheetData sheetId="2454">
        <row r="3">
          <cell r="F3">
            <v>36130</v>
          </cell>
        </row>
      </sheetData>
      <sheetData sheetId="2455">
        <row r="3">
          <cell r="F3">
            <v>36130</v>
          </cell>
        </row>
      </sheetData>
      <sheetData sheetId="2456">
        <row r="3">
          <cell r="F3">
            <v>36130</v>
          </cell>
        </row>
      </sheetData>
      <sheetData sheetId="2457">
        <row r="3">
          <cell r="F3">
            <v>36130</v>
          </cell>
        </row>
      </sheetData>
      <sheetData sheetId="2458">
        <row r="3">
          <cell r="F3">
            <v>36130</v>
          </cell>
        </row>
      </sheetData>
      <sheetData sheetId="2459">
        <row r="3">
          <cell r="F3">
            <v>36130</v>
          </cell>
        </row>
      </sheetData>
      <sheetData sheetId="2460">
        <row r="3">
          <cell r="F3">
            <v>36130</v>
          </cell>
        </row>
      </sheetData>
      <sheetData sheetId="2461">
        <row r="3">
          <cell r="F3">
            <v>36130</v>
          </cell>
        </row>
      </sheetData>
      <sheetData sheetId="2462">
        <row r="3">
          <cell r="F3">
            <v>36130</v>
          </cell>
        </row>
      </sheetData>
      <sheetData sheetId="2463">
        <row r="3">
          <cell r="F3">
            <v>36130</v>
          </cell>
        </row>
      </sheetData>
      <sheetData sheetId="2464">
        <row r="3">
          <cell r="F3">
            <v>36130</v>
          </cell>
        </row>
      </sheetData>
      <sheetData sheetId="2465">
        <row r="3">
          <cell r="F3">
            <v>36130</v>
          </cell>
        </row>
      </sheetData>
      <sheetData sheetId="2466">
        <row r="3">
          <cell r="F3">
            <v>36130</v>
          </cell>
        </row>
      </sheetData>
      <sheetData sheetId="2467">
        <row r="3">
          <cell r="F3">
            <v>36130</v>
          </cell>
        </row>
      </sheetData>
      <sheetData sheetId="2468">
        <row r="3">
          <cell r="F3">
            <v>36130</v>
          </cell>
        </row>
      </sheetData>
      <sheetData sheetId="2469">
        <row r="3">
          <cell r="F3">
            <v>36130</v>
          </cell>
        </row>
      </sheetData>
      <sheetData sheetId="2470">
        <row r="3">
          <cell r="F3">
            <v>36130</v>
          </cell>
        </row>
      </sheetData>
      <sheetData sheetId="2471">
        <row r="3">
          <cell r="F3">
            <v>36130</v>
          </cell>
        </row>
      </sheetData>
      <sheetData sheetId="2472">
        <row r="3">
          <cell r="F3">
            <v>36130</v>
          </cell>
        </row>
      </sheetData>
      <sheetData sheetId="2473">
        <row r="3">
          <cell r="F3">
            <v>36130</v>
          </cell>
        </row>
      </sheetData>
      <sheetData sheetId="2474">
        <row r="3">
          <cell r="F3">
            <v>36130</v>
          </cell>
        </row>
      </sheetData>
      <sheetData sheetId="2475">
        <row r="3">
          <cell r="F3">
            <v>36130</v>
          </cell>
        </row>
      </sheetData>
      <sheetData sheetId="2476">
        <row r="3">
          <cell r="F3">
            <v>36130</v>
          </cell>
        </row>
      </sheetData>
      <sheetData sheetId="2477">
        <row r="3">
          <cell r="F3">
            <v>36130</v>
          </cell>
        </row>
      </sheetData>
      <sheetData sheetId="2478">
        <row r="3">
          <cell r="F3">
            <v>36130</v>
          </cell>
        </row>
      </sheetData>
      <sheetData sheetId="2479">
        <row r="3">
          <cell r="F3">
            <v>36130</v>
          </cell>
        </row>
      </sheetData>
      <sheetData sheetId="2480">
        <row r="3">
          <cell r="F3">
            <v>36130</v>
          </cell>
        </row>
      </sheetData>
      <sheetData sheetId="2481">
        <row r="3">
          <cell r="F3">
            <v>36130</v>
          </cell>
        </row>
      </sheetData>
      <sheetData sheetId="2482">
        <row r="3">
          <cell r="F3">
            <v>36130</v>
          </cell>
        </row>
      </sheetData>
      <sheetData sheetId="2483">
        <row r="3">
          <cell r="F3">
            <v>36130</v>
          </cell>
        </row>
      </sheetData>
      <sheetData sheetId="2484">
        <row r="3">
          <cell r="F3">
            <v>36130</v>
          </cell>
        </row>
      </sheetData>
      <sheetData sheetId="2485">
        <row r="3">
          <cell r="F3">
            <v>36130</v>
          </cell>
        </row>
      </sheetData>
      <sheetData sheetId="2486">
        <row r="3">
          <cell r="F3">
            <v>36130</v>
          </cell>
        </row>
      </sheetData>
      <sheetData sheetId="2487">
        <row r="3">
          <cell r="F3">
            <v>36130</v>
          </cell>
        </row>
      </sheetData>
      <sheetData sheetId="2488">
        <row r="3">
          <cell r="F3">
            <v>36130</v>
          </cell>
        </row>
      </sheetData>
      <sheetData sheetId="2489">
        <row r="3">
          <cell r="F3">
            <v>36130</v>
          </cell>
        </row>
      </sheetData>
      <sheetData sheetId="2490">
        <row r="3">
          <cell r="F3">
            <v>36130</v>
          </cell>
        </row>
      </sheetData>
      <sheetData sheetId="2491">
        <row r="3">
          <cell r="F3">
            <v>36130</v>
          </cell>
        </row>
      </sheetData>
      <sheetData sheetId="2492">
        <row r="3">
          <cell r="F3">
            <v>36130</v>
          </cell>
        </row>
      </sheetData>
      <sheetData sheetId="2493">
        <row r="3">
          <cell r="F3">
            <v>36130</v>
          </cell>
        </row>
      </sheetData>
      <sheetData sheetId="2494">
        <row r="3">
          <cell r="F3">
            <v>36130</v>
          </cell>
        </row>
      </sheetData>
      <sheetData sheetId="2495">
        <row r="3">
          <cell r="F3">
            <v>36130</v>
          </cell>
        </row>
      </sheetData>
      <sheetData sheetId="2496">
        <row r="3">
          <cell r="F3">
            <v>36130</v>
          </cell>
        </row>
      </sheetData>
      <sheetData sheetId="2497">
        <row r="3">
          <cell r="F3">
            <v>36130</v>
          </cell>
        </row>
      </sheetData>
      <sheetData sheetId="2498">
        <row r="3">
          <cell r="F3">
            <v>36130</v>
          </cell>
        </row>
      </sheetData>
      <sheetData sheetId="2499">
        <row r="3">
          <cell r="F3">
            <v>36130</v>
          </cell>
        </row>
      </sheetData>
      <sheetData sheetId="2500">
        <row r="3">
          <cell r="F3">
            <v>36130</v>
          </cell>
        </row>
      </sheetData>
      <sheetData sheetId="2501">
        <row r="3">
          <cell r="F3">
            <v>36130</v>
          </cell>
        </row>
      </sheetData>
      <sheetData sheetId="2502">
        <row r="3">
          <cell r="F3">
            <v>36130</v>
          </cell>
        </row>
      </sheetData>
      <sheetData sheetId="2503">
        <row r="3">
          <cell r="F3">
            <v>36130</v>
          </cell>
        </row>
      </sheetData>
      <sheetData sheetId="2504">
        <row r="3">
          <cell r="F3">
            <v>36130</v>
          </cell>
        </row>
      </sheetData>
      <sheetData sheetId="2505">
        <row r="3">
          <cell r="F3">
            <v>36130</v>
          </cell>
        </row>
      </sheetData>
      <sheetData sheetId="2506">
        <row r="3">
          <cell r="F3">
            <v>36130</v>
          </cell>
        </row>
      </sheetData>
      <sheetData sheetId="2507">
        <row r="3">
          <cell r="F3">
            <v>36130</v>
          </cell>
        </row>
      </sheetData>
      <sheetData sheetId="2508">
        <row r="3">
          <cell r="F3">
            <v>36130</v>
          </cell>
        </row>
      </sheetData>
      <sheetData sheetId="2509">
        <row r="3">
          <cell r="F3">
            <v>36130</v>
          </cell>
        </row>
      </sheetData>
      <sheetData sheetId="2510">
        <row r="3">
          <cell r="F3">
            <v>36130</v>
          </cell>
        </row>
      </sheetData>
      <sheetData sheetId="2511">
        <row r="3">
          <cell r="F3">
            <v>36130</v>
          </cell>
        </row>
      </sheetData>
      <sheetData sheetId="2512">
        <row r="3">
          <cell r="F3">
            <v>36130</v>
          </cell>
        </row>
      </sheetData>
      <sheetData sheetId="2513">
        <row r="3">
          <cell r="F3">
            <v>36130</v>
          </cell>
        </row>
      </sheetData>
      <sheetData sheetId="2514">
        <row r="3">
          <cell r="F3">
            <v>36130</v>
          </cell>
        </row>
      </sheetData>
      <sheetData sheetId="2515">
        <row r="3">
          <cell r="F3">
            <v>36130</v>
          </cell>
        </row>
      </sheetData>
      <sheetData sheetId="2516">
        <row r="3">
          <cell r="F3">
            <v>36130</v>
          </cell>
        </row>
      </sheetData>
      <sheetData sheetId="2517">
        <row r="3">
          <cell r="F3">
            <v>36130</v>
          </cell>
        </row>
      </sheetData>
      <sheetData sheetId="2518">
        <row r="3">
          <cell r="F3">
            <v>36130</v>
          </cell>
        </row>
      </sheetData>
      <sheetData sheetId="2519">
        <row r="3">
          <cell r="F3">
            <v>36130</v>
          </cell>
        </row>
      </sheetData>
      <sheetData sheetId="2520">
        <row r="3">
          <cell r="F3">
            <v>36130</v>
          </cell>
        </row>
      </sheetData>
      <sheetData sheetId="2521">
        <row r="3">
          <cell r="F3">
            <v>36130</v>
          </cell>
        </row>
      </sheetData>
      <sheetData sheetId="2522">
        <row r="3">
          <cell r="F3">
            <v>36130</v>
          </cell>
        </row>
      </sheetData>
      <sheetData sheetId="2523">
        <row r="3">
          <cell r="F3">
            <v>36130</v>
          </cell>
        </row>
      </sheetData>
      <sheetData sheetId="2524">
        <row r="3">
          <cell r="F3">
            <v>36130</v>
          </cell>
        </row>
      </sheetData>
      <sheetData sheetId="2525">
        <row r="3">
          <cell r="F3">
            <v>0</v>
          </cell>
        </row>
      </sheetData>
      <sheetData sheetId="2526">
        <row r="3">
          <cell r="F3">
            <v>36130</v>
          </cell>
        </row>
      </sheetData>
      <sheetData sheetId="2527">
        <row r="3">
          <cell r="F3">
            <v>36130</v>
          </cell>
        </row>
      </sheetData>
      <sheetData sheetId="2528">
        <row r="3">
          <cell r="F3">
            <v>36130</v>
          </cell>
        </row>
      </sheetData>
      <sheetData sheetId="2529">
        <row r="3">
          <cell r="F3">
            <v>36130</v>
          </cell>
        </row>
      </sheetData>
      <sheetData sheetId="2530">
        <row r="3">
          <cell r="F3">
            <v>36130</v>
          </cell>
        </row>
      </sheetData>
      <sheetData sheetId="2531">
        <row r="3">
          <cell r="F3">
            <v>36130</v>
          </cell>
        </row>
      </sheetData>
      <sheetData sheetId="2532">
        <row r="3">
          <cell r="F3">
            <v>36130</v>
          </cell>
        </row>
      </sheetData>
      <sheetData sheetId="2533">
        <row r="3">
          <cell r="F3">
            <v>36130</v>
          </cell>
        </row>
      </sheetData>
      <sheetData sheetId="2534">
        <row r="3">
          <cell r="F3">
            <v>36130</v>
          </cell>
        </row>
      </sheetData>
      <sheetData sheetId="2535">
        <row r="3">
          <cell r="F3">
            <v>36130</v>
          </cell>
        </row>
      </sheetData>
      <sheetData sheetId="2536">
        <row r="3">
          <cell r="F3">
            <v>0</v>
          </cell>
        </row>
      </sheetData>
      <sheetData sheetId="2537">
        <row r="3">
          <cell r="F3">
            <v>0</v>
          </cell>
        </row>
      </sheetData>
      <sheetData sheetId="2538">
        <row r="3">
          <cell r="F3">
            <v>36130</v>
          </cell>
        </row>
      </sheetData>
      <sheetData sheetId="2539">
        <row r="3">
          <cell r="F3">
            <v>36130</v>
          </cell>
        </row>
      </sheetData>
      <sheetData sheetId="2540">
        <row r="3">
          <cell r="F3">
            <v>36130</v>
          </cell>
        </row>
      </sheetData>
      <sheetData sheetId="2541">
        <row r="3">
          <cell r="F3">
            <v>36130</v>
          </cell>
        </row>
      </sheetData>
      <sheetData sheetId="2542">
        <row r="3">
          <cell r="F3">
            <v>0</v>
          </cell>
        </row>
      </sheetData>
      <sheetData sheetId="2543">
        <row r="3">
          <cell r="F3">
            <v>36130</v>
          </cell>
        </row>
      </sheetData>
      <sheetData sheetId="2544">
        <row r="3">
          <cell r="F3">
            <v>36130</v>
          </cell>
        </row>
      </sheetData>
      <sheetData sheetId="2545">
        <row r="3">
          <cell r="F3">
            <v>36130</v>
          </cell>
        </row>
      </sheetData>
      <sheetData sheetId="2546">
        <row r="3">
          <cell r="F3">
            <v>36130</v>
          </cell>
        </row>
      </sheetData>
      <sheetData sheetId="2547">
        <row r="3">
          <cell r="F3">
            <v>36130</v>
          </cell>
        </row>
      </sheetData>
      <sheetData sheetId="2548">
        <row r="3">
          <cell r="F3">
            <v>0</v>
          </cell>
        </row>
      </sheetData>
      <sheetData sheetId="2549">
        <row r="3">
          <cell r="F3">
            <v>36130</v>
          </cell>
        </row>
      </sheetData>
      <sheetData sheetId="2550">
        <row r="3">
          <cell r="F3">
            <v>0</v>
          </cell>
        </row>
      </sheetData>
      <sheetData sheetId="2551">
        <row r="3">
          <cell r="F3">
            <v>36130</v>
          </cell>
        </row>
      </sheetData>
      <sheetData sheetId="2552">
        <row r="3">
          <cell r="F3">
            <v>36130</v>
          </cell>
        </row>
      </sheetData>
      <sheetData sheetId="2553">
        <row r="3">
          <cell r="F3">
            <v>36130</v>
          </cell>
        </row>
      </sheetData>
      <sheetData sheetId="2554">
        <row r="3">
          <cell r="F3">
            <v>36130</v>
          </cell>
        </row>
      </sheetData>
      <sheetData sheetId="2555">
        <row r="3">
          <cell r="F3">
            <v>36130</v>
          </cell>
        </row>
      </sheetData>
      <sheetData sheetId="2556">
        <row r="3">
          <cell r="F3">
            <v>36130</v>
          </cell>
        </row>
      </sheetData>
      <sheetData sheetId="2557">
        <row r="3">
          <cell r="F3">
            <v>36130</v>
          </cell>
        </row>
      </sheetData>
      <sheetData sheetId="2558">
        <row r="3">
          <cell r="F3">
            <v>36130</v>
          </cell>
        </row>
      </sheetData>
      <sheetData sheetId="2559">
        <row r="3">
          <cell r="F3">
            <v>36130</v>
          </cell>
        </row>
      </sheetData>
      <sheetData sheetId="2560">
        <row r="3">
          <cell r="F3">
            <v>36130</v>
          </cell>
        </row>
      </sheetData>
      <sheetData sheetId="2561">
        <row r="3">
          <cell r="F3">
            <v>36130</v>
          </cell>
        </row>
      </sheetData>
      <sheetData sheetId="2562">
        <row r="3">
          <cell r="F3">
            <v>36130</v>
          </cell>
        </row>
      </sheetData>
      <sheetData sheetId="2563">
        <row r="3">
          <cell r="F3">
            <v>36130</v>
          </cell>
        </row>
      </sheetData>
      <sheetData sheetId="2564">
        <row r="3">
          <cell r="F3">
            <v>36130</v>
          </cell>
        </row>
      </sheetData>
      <sheetData sheetId="2565">
        <row r="3">
          <cell r="F3">
            <v>36130</v>
          </cell>
        </row>
      </sheetData>
      <sheetData sheetId="2566">
        <row r="3">
          <cell r="F3">
            <v>36130</v>
          </cell>
        </row>
      </sheetData>
      <sheetData sheetId="2567">
        <row r="3">
          <cell r="F3">
            <v>36130</v>
          </cell>
        </row>
      </sheetData>
      <sheetData sheetId="2568">
        <row r="3">
          <cell r="F3">
            <v>36130</v>
          </cell>
        </row>
      </sheetData>
      <sheetData sheetId="2569">
        <row r="3">
          <cell r="F3">
            <v>36130</v>
          </cell>
        </row>
      </sheetData>
      <sheetData sheetId="2570">
        <row r="3">
          <cell r="F3">
            <v>36130</v>
          </cell>
        </row>
      </sheetData>
      <sheetData sheetId="2571">
        <row r="3">
          <cell r="F3">
            <v>36130</v>
          </cell>
        </row>
      </sheetData>
      <sheetData sheetId="2572">
        <row r="3">
          <cell r="F3">
            <v>36130</v>
          </cell>
        </row>
      </sheetData>
      <sheetData sheetId="2573">
        <row r="3">
          <cell r="F3">
            <v>36130</v>
          </cell>
        </row>
      </sheetData>
      <sheetData sheetId="2574">
        <row r="3">
          <cell r="F3">
            <v>36130</v>
          </cell>
        </row>
      </sheetData>
      <sheetData sheetId="2575">
        <row r="3">
          <cell r="F3">
            <v>36130</v>
          </cell>
        </row>
      </sheetData>
      <sheetData sheetId="2576">
        <row r="3">
          <cell r="F3">
            <v>36130</v>
          </cell>
        </row>
      </sheetData>
      <sheetData sheetId="2577">
        <row r="3">
          <cell r="F3">
            <v>36130</v>
          </cell>
        </row>
      </sheetData>
      <sheetData sheetId="2578">
        <row r="3">
          <cell r="F3">
            <v>36130</v>
          </cell>
        </row>
      </sheetData>
      <sheetData sheetId="2579">
        <row r="3">
          <cell r="F3">
            <v>36130</v>
          </cell>
        </row>
      </sheetData>
      <sheetData sheetId="2580">
        <row r="3">
          <cell r="F3">
            <v>36130</v>
          </cell>
        </row>
      </sheetData>
      <sheetData sheetId="2581">
        <row r="3">
          <cell r="F3">
            <v>36130</v>
          </cell>
        </row>
      </sheetData>
      <sheetData sheetId="2582">
        <row r="3">
          <cell r="F3">
            <v>36130</v>
          </cell>
        </row>
      </sheetData>
      <sheetData sheetId="2583">
        <row r="3">
          <cell r="F3">
            <v>36130</v>
          </cell>
        </row>
      </sheetData>
      <sheetData sheetId="2584">
        <row r="3">
          <cell r="F3">
            <v>36130</v>
          </cell>
        </row>
      </sheetData>
      <sheetData sheetId="2585">
        <row r="3">
          <cell r="F3">
            <v>36130</v>
          </cell>
        </row>
      </sheetData>
      <sheetData sheetId="2586">
        <row r="3">
          <cell r="F3">
            <v>36130</v>
          </cell>
        </row>
      </sheetData>
      <sheetData sheetId="2587">
        <row r="3">
          <cell r="F3">
            <v>36130</v>
          </cell>
        </row>
      </sheetData>
      <sheetData sheetId="2588">
        <row r="3">
          <cell r="F3">
            <v>36130</v>
          </cell>
        </row>
      </sheetData>
      <sheetData sheetId="2589">
        <row r="3">
          <cell r="F3">
            <v>36130</v>
          </cell>
        </row>
      </sheetData>
      <sheetData sheetId="2590">
        <row r="3">
          <cell r="F3">
            <v>36130</v>
          </cell>
        </row>
      </sheetData>
      <sheetData sheetId="2591">
        <row r="3">
          <cell r="F3">
            <v>36130</v>
          </cell>
        </row>
      </sheetData>
      <sheetData sheetId="2592">
        <row r="3">
          <cell r="F3">
            <v>36130</v>
          </cell>
        </row>
      </sheetData>
      <sheetData sheetId="2593">
        <row r="3">
          <cell r="F3">
            <v>36130</v>
          </cell>
        </row>
      </sheetData>
      <sheetData sheetId="2594">
        <row r="3">
          <cell r="F3">
            <v>36130</v>
          </cell>
        </row>
      </sheetData>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ow r="3">
          <cell r="F3">
            <v>36130</v>
          </cell>
        </row>
      </sheetData>
      <sheetData sheetId="2620">
        <row r="3">
          <cell r="F3">
            <v>36130</v>
          </cell>
        </row>
      </sheetData>
      <sheetData sheetId="2621">
        <row r="3">
          <cell r="F3">
            <v>36130</v>
          </cell>
        </row>
      </sheetData>
      <sheetData sheetId="2622">
        <row r="3">
          <cell r="F3">
            <v>36130</v>
          </cell>
        </row>
      </sheetData>
      <sheetData sheetId="2623">
        <row r="3">
          <cell r="F3">
            <v>36130</v>
          </cell>
        </row>
      </sheetData>
      <sheetData sheetId="2624">
        <row r="3">
          <cell r="F3">
            <v>36130</v>
          </cell>
        </row>
      </sheetData>
      <sheetData sheetId="2625">
        <row r="3">
          <cell r="F3">
            <v>36130</v>
          </cell>
        </row>
      </sheetData>
      <sheetData sheetId="2626">
        <row r="3">
          <cell r="F3">
            <v>36130</v>
          </cell>
        </row>
      </sheetData>
      <sheetData sheetId="2627">
        <row r="3">
          <cell r="F3">
            <v>36130</v>
          </cell>
        </row>
      </sheetData>
      <sheetData sheetId="2628">
        <row r="3">
          <cell r="F3">
            <v>36130</v>
          </cell>
        </row>
      </sheetData>
      <sheetData sheetId="2629">
        <row r="3">
          <cell r="F3">
            <v>36130</v>
          </cell>
        </row>
      </sheetData>
      <sheetData sheetId="2630">
        <row r="3">
          <cell r="F3">
            <v>36130</v>
          </cell>
        </row>
      </sheetData>
      <sheetData sheetId="2631">
        <row r="3">
          <cell r="F3">
            <v>36130</v>
          </cell>
        </row>
      </sheetData>
      <sheetData sheetId="2632">
        <row r="3">
          <cell r="F3">
            <v>36130</v>
          </cell>
        </row>
      </sheetData>
      <sheetData sheetId="2633">
        <row r="3">
          <cell r="F3">
            <v>36130</v>
          </cell>
        </row>
      </sheetData>
      <sheetData sheetId="2634">
        <row r="3">
          <cell r="F3">
            <v>36130</v>
          </cell>
        </row>
      </sheetData>
      <sheetData sheetId="2635">
        <row r="3">
          <cell r="F3">
            <v>36130</v>
          </cell>
        </row>
      </sheetData>
      <sheetData sheetId="2636">
        <row r="3">
          <cell r="F3">
            <v>36130</v>
          </cell>
        </row>
      </sheetData>
      <sheetData sheetId="2637">
        <row r="3">
          <cell r="F3">
            <v>36130</v>
          </cell>
        </row>
      </sheetData>
      <sheetData sheetId="2638">
        <row r="3">
          <cell r="F3">
            <v>36130</v>
          </cell>
        </row>
      </sheetData>
      <sheetData sheetId="2639">
        <row r="3">
          <cell r="F3">
            <v>36130</v>
          </cell>
        </row>
      </sheetData>
      <sheetData sheetId="2640">
        <row r="3">
          <cell r="F3">
            <v>36130</v>
          </cell>
        </row>
      </sheetData>
      <sheetData sheetId="2641">
        <row r="3">
          <cell r="F3">
            <v>36130</v>
          </cell>
        </row>
      </sheetData>
      <sheetData sheetId="2642">
        <row r="3">
          <cell r="F3">
            <v>36130</v>
          </cell>
        </row>
      </sheetData>
      <sheetData sheetId="2643">
        <row r="3">
          <cell r="F3">
            <v>36130</v>
          </cell>
        </row>
      </sheetData>
      <sheetData sheetId="2644">
        <row r="3">
          <cell r="F3">
            <v>36130</v>
          </cell>
        </row>
      </sheetData>
      <sheetData sheetId="2645">
        <row r="3">
          <cell r="F3">
            <v>36130</v>
          </cell>
        </row>
      </sheetData>
      <sheetData sheetId="2646">
        <row r="3">
          <cell r="F3">
            <v>36130</v>
          </cell>
        </row>
      </sheetData>
      <sheetData sheetId="2647">
        <row r="3">
          <cell r="F3">
            <v>36130</v>
          </cell>
        </row>
      </sheetData>
      <sheetData sheetId="2648">
        <row r="3">
          <cell r="F3">
            <v>36130</v>
          </cell>
        </row>
      </sheetData>
      <sheetData sheetId="2649">
        <row r="3">
          <cell r="F3">
            <v>36130</v>
          </cell>
        </row>
      </sheetData>
      <sheetData sheetId="2650">
        <row r="3">
          <cell r="F3">
            <v>36130</v>
          </cell>
        </row>
      </sheetData>
      <sheetData sheetId="2651">
        <row r="3">
          <cell r="F3">
            <v>36130</v>
          </cell>
        </row>
      </sheetData>
      <sheetData sheetId="2652">
        <row r="3">
          <cell r="F3">
            <v>36130</v>
          </cell>
        </row>
      </sheetData>
      <sheetData sheetId="2653">
        <row r="3">
          <cell r="F3">
            <v>36130</v>
          </cell>
        </row>
      </sheetData>
      <sheetData sheetId="2654">
        <row r="3">
          <cell r="F3">
            <v>36130</v>
          </cell>
        </row>
      </sheetData>
      <sheetData sheetId="2655">
        <row r="3">
          <cell r="F3">
            <v>36130</v>
          </cell>
        </row>
      </sheetData>
      <sheetData sheetId="2656">
        <row r="3">
          <cell r="F3">
            <v>36130</v>
          </cell>
        </row>
      </sheetData>
      <sheetData sheetId="2657">
        <row r="3">
          <cell r="F3">
            <v>36130</v>
          </cell>
        </row>
      </sheetData>
      <sheetData sheetId="2658">
        <row r="3">
          <cell r="F3">
            <v>36130</v>
          </cell>
        </row>
      </sheetData>
      <sheetData sheetId="2659">
        <row r="3">
          <cell r="F3">
            <v>36130</v>
          </cell>
        </row>
      </sheetData>
      <sheetData sheetId="2660">
        <row r="3">
          <cell r="F3">
            <v>36130</v>
          </cell>
        </row>
      </sheetData>
      <sheetData sheetId="2661">
        <row r="3">
          <cell r="F3">
            <v>36130</v>
          </cell>
        </row>
      </sheetData>
      <sheetData sheetId="2662">
        <row r="3">
          <cell r="F3">
            <v>36130</v>
          </cell>
        </row>
      </sheetData>
      <sheetData sheetId="2663">
        <row r="3">
          <cell r="F3">
            <v>36130</v>
          </cell>
        </row>
      </sheetData>
      <sheetData sheetId="2664">
        <row r="3">
          <cell r="F3">
            <v>36130</v>
          </cell>
        </row>
      </sheetData>
      <sheetData sheetId="2665">
        <row r="3">
          <cell r="F3">
            <v>36130</v>
          </cell>
        </row>
      </sheetData>
      <sheetData sheetId="2666">
        <row r="3">
          <cell r="F3">
            <v>36130</v>
          </cell>
        </row>
      </sheetData>
      <sheetData sheetId="2667">
        <row r="3">
          <cell r="F3">
            <v>36130</v>
          </cell>
        </row>
      </sheetData>
      <sheetData sheetId="2668">
        <row r="3">
          <cell r="F3">
            <v>36130</v>
          </cell>
        </row>
      </sheetData>
      <sheetData sheetId="2669">
        <row r="3">
          <cell r="F3">
            <v>36130</v>
          </cell>
        </row>
      </sheetData>
      <sheetData sheetId="2670">
        <row r="3">
          <cell r="F3">
            <v>36130</v>
          </cell>
        </row>
      </sheetData>
      <sheetData sheetId="2671">
        <row r="3">
          <cell r="F3">
            <v>36130</v>
          </cell>
        </row>
      </sheetData>
      <sheetData sheetId="2672">
        <row r="3">
          <cell r="F3">
            <v>36130</v>
          </cell>
        </row>
      </sheetData>
      <sheetData sheetId="2673">
        <row r="3">
          <cell r="F3">
            <v>36130</v>
          </cell>
        </row>
      </sheetData>
      <sheetData sheetId="2674">
        <row r="3">
          <cell r="F3">
            <v>36130</v>
          </cell>
        </row>
      </sheetData>
      <sheetData sheetId="2675">
        <row r="3">
          <cell r="F3">
            <v>36130</v>
          </cell>
        </row>
      </sheetData>
      <sheetData sheetId="2676">
        <row r="3">
          <cell r="F3">
            <v>36130</v>
          </cell>
        </row>
      </sheetData>
      <sheetData sheetId="2677">
        <row r="3">
          <cell r="F3">
            <v>36130</v>
          </cell>
        </row>
      </sheetData>
      <sheetData sheetId="2678">
        <row r="3">
          <cell r="F3">
            <v>36130</v>
          </cell>
        </row>
      </sheetData>
      <sheetData sheetId="2679">
        <row r="3">
          <cell r="F3">
            <v>36130</v>
          </cell>
        </row>
      </sheetData>
      <sheetData sheetId="2680">
        <row r="3">
          <cell r="F3">
            <v>36130</v>
          </cell>
        </row>
      </sheetData>
      <sheetData sheetId="2681">
        <row r="3">
          <cell r="F3">
            <v>36130</v>
          </cell>
        </row>
      </sheetData>
      <sheetData sheetId="2682">
        <row r="3">
          <cell r="F3">
            <v>36130</v>
          </cell>
        </row>
      </sheetData>
      <sheetData sheetId="2683">
        <row r="3">
          <cell r="F3">
            <v>36130</v>
          </cell>
        </row>
      </sheetData>
      <sheetData sheetId="2684">
        <row r="3">
          <cell r="F3">
            <v>36130</v>
          </cell>
        </row>
      </sheetData>
      <sheetData sheetId="2685">
        <row r="3">
          <cell r="F3">
            <v>36130</v>
          </cell>
        </row>
      </sheetData>
      <sheetData sheetId="2686">
        <row r="3">
          <cell r="F3">
            <v>36130</v>
          </cell>
        </row>
      </sheetData>
      <sheetData sheetId="2687">
        <row r="3">
          <cell r="F3">
            <v>36130</v>
          </cell>
        </row>
      </sheetData>
      <sheetData sheetId="2688">
        <row r="3">
          <cell r="F3">
            <v>36130</v>
          </cell>
        </row>
      </sheetData>
      <sheetData sheetId="2689">
        <row r="3">
          <cell r="F3">
            <v>36130</v>
          </cell>
        </row>
      </sheetData>
      <sheetData sheetId="2690">
        <row r="3">
          <cell r="F3">
            <v>36130</v>
          </cell>
        </row>
      </sheetData>
      <sheetData sheetId="2691">
        <row r="3">
          <cell r="F3">
            <v>36130</v>
          </cell>
        </row>
      </sheetData>
      <sheetData sheetId="2692">
        <row r="3">
          <cell r="F3">
            <v>36130</v>
          </cell>
        </row>
      </sheetData>
      <sheetData sheetId="2693">
        <row r="3">
          <cell r="F3">
            <v>36130</v>
          </cell>
        </row>
      </sheetData>
      <sheetData sheetId="2694">
        <row r="3">
          <cell r="F3">
            <v>36130</v>
          </cell>
        </row>
      </sheetData>
      <sheetData sheetId="2695">
        <row r="3">
          <cell r="F3">
            <v>36130</v>
          </cell>
        </row>
      </sheetData>
      <sheetData sheetId="2696">
        <row r="3">
          <cell r="F3">
            <v>36130</v>
          </cell>
        </row>
      </sheetData>
      <sheetData sheetId="2697">
        <row r="3">
          <cell r="F3">
            <v>36130</v>
          </cell>
        </row>
      </sheetData>
      <sheetData sheetId="2698">
        <row r="3">
          <cell r="F3">
            <v>36130</v>
          </cell>
        </row>
      </sheetData>
      <sheetData sheetId="2699">
        <row r="3">
          <cell r="F3">
            <v>36130</v>
          </cell>
        </row>
      </sheetData>
      <sheetData sheetId="2700">
        <row r="3">
          <cell r="F3">
            <v>36130</v>
          </cell>
        </row>
      </sheetData>
      <sheetData sheetId="2701">
        <row r="3">
          <cell r="F3">
            <v>36130</v>
          </cell>
        </row>
      </sheetData>
      <sheetData sheetId="2702">
        <row r="3">
          <cell r="F3">
            <v>36130</v>
          </cell>
        </row>
      </sheetData>
      <sheetData sheetId="2703">
        <row r="3">
          <cell r="F3">
            <v>36130</v>
          </cell>
        </row>
      </sheetData>
      <sheetData sheetId="2704">
        <row r="3">
          <cell r="F3">
            <v>36130</v>
          </cell>
        </row>
      </sheetData>
      <sheetData sheetId="2705">
        <row r="3">
          <cell r="F3">
            <v>36130</v>
          </cell>
        </row>
      </sheetData>
      <sheetData sheetId="2706">
        <row r="3">
          <cell r="F3">
            <v>36130</v>
          </cell>
        </row>
      </sheetData>
      <sheetData sheetId="2707">
        <row r="3">
          <cell r="F3">
            <v>36130</v>
          </cell>
        </row>
      </sheetData>
      <sheetData sheetId="2708">
        <row r="3">
          <cell r="F3">
            <v>36130</v>
          </cell>
        </row>
      </sheetData>
      <sheetData sheetId="2709">
        <row r="3">
          <cell r="F3">
            <v>36130</v>
          </cell>
        </row>
      </sheetData>
      <sheetData sheetId="2710">
        <row r="3">
          <cell r="F3">
            <v>36130</v>
          </cell>
        </row>
      </sheetData>
      <sheetData sheetId="2711">
        <row r="3">
          <cell r="F3">
            <v>36130</v>
          </cell>
        </row>
      </sheetData>
      <sheetData sheetId="2712">
        <row r="3">
          <cell r="F3">
            <v>36130</v>
          </cell>
        </row>
      </sheetData>
      <sheetData sheetId="2713">
        <row r="3">
          <cell r="F3">
            <v>36130</v>
          </cell>
        </row>
      </sheetData>
      <sheetData sheetId="2714">
        <row r="3">
          <cell r="F3">
            <v>36130</v>
          </cell>
        </row>
      </sheetData>
      <sheetData sheetId="2715">
        <row r="3">
          <cell r="F3">
            <v>36130</v>
          </cell>
        </row>
      </sheetData>
      <sheetData sheetId="2716">
        <row r="3">
          <cell r="F3">
            <v>36130</v>
          </cell>
        </row>
      </sheetData>
      <sheetData sheetId="2717">
        <row r="3">
          <cell r="F3">
            <v>36130</v>
          </cell>
        </row>
      </sheetData>
      <sheetData sheetId="2718">
        <row r="3">
          <cell r="F3">
            <v>36130</v>
          </cell>
        </row>
      </sheetData>
      <sheetData sheetId="2719">
        <row r="3">
          <cell r="F3">
            <v>36130</v>
          </cell>
        </row>
      </sheetData>
      <sheetData sheetId="2720">
        <row r="3">
          <cell r="F3">
            <v>36130</v>
          </cell>
        </row>
      </sheetData>
      <sheetData sheetId="2721">
        <row r="3">
          <cell r="F3">
            <v>36130</v>
          </cell>
        </row>
      </sheetData>
      <sheetData sheetId="2722">
        <row r="3">
          <cell r="F3">
            <v>36130</v>
          </cell>
        </row>
      </sheetData>
      <sheetData sheetId="2723">
        <row r="3">
          <cell r="F3">
            <v>36130</v>
          </cell>
        </row>
      </sheetData>
      <sheetData sheetId="2724">
        <row r="3">
          <cell r="F3">
            <v>36130</v>
          </cell>
        </row>
      </sheetData>
      <sheetData sheetId="2725">
        <row r="3">
          <cell r="F3">
            <v>36130</v>
          </cell>
        </row>
      </sheetData>
      <sheetData sheetId="2726">
        <row r="3">
          <cell r="F3">
            <v>36130</v>
          </cell>
        </row>
      </sheetData>
      <sheetData sheetId="2727">
        <row r="3">
          <cell r="F3">
            <v>36130</v>
          </cell>
        </row>
      </sheetData>
      <sheetData sheetId="2728">
        <row r="3">
          <cell r="F3">
            <v>36130</v>
          </cell>
        </row>
      </sheetData>
      <sheetData sheetId="2729">
        <row r="3">
          <cell r="F3">
            <v>36130</v>
          </cell>
        </row>
      </sheetData>
      <sheetData sheetId="2730">
        <row r="3">
          <cell r="F3">
            <v>36130</v>
          </cell>
        </row>
      </sheetData>
      <sheetData sheetId="2731">
        <row r="3">
          <cell r="F3">
            <v>36130</v>
          </cell>
        </row>
      </sheetData>
      <sheetData sheetId="2732">
        <row r="3">
          <cell r="F3">
            <v>36130</v>
          </cell>
        </row>
      </sheetData>
      <sheetData sheetId="2733">
        <row r="3">
          <cell r="F3">
            <v>36130</v>
          </cell>
        </row>
      </sheetData>
      <sheetData sheetId="2734">
        <row r="3">
          <cell r="F3">
            <v>36130</v>
          </cell>
        </row>
      </sheetData>
      <sheetData sheetId="2735">
        <row r="3">
          <cell r="F3">
            <v>36130</v>
          </cell>
        </row>
      </sheetData>
      <sheetData sheetId="2736">
        <row r="3">
          <cell r="F3">
            <v>36130</v>
          </cell>
        </row>
      </sheetData>
      <sheetData sheetId="2737">
        <row r="3">
          <cell r="F3">
            <v>36130</v>
          </cell>
        </row>
      </sheetData>
      <sheetData sheetId="2738">
        <row r="3">
          <cell r="F3">
            <v>36130</v>
          </cell>
        </row>
      </sheetData>
      <sheetData sheetId="2739">
        <row r="3">
          <cell r="F3">
            <v>36130</v>
          </cell>
        </row>
      </sheetData>
      <sheetData sheetId="2740">
        <row r="3">
          <cell r="F3">
            <v>36130</v>
          </cell>
        </row>
      </sheetData>
      <sheetData sheetId="2741">
        <row r="3">
          <cell r="F3">
            <v>36130</v>
          </cell>
        </row>
      </sheetData>
      <sheetData sheetId="2742">
        <row r="3">
          <cell r="F3">
            <v>36130</v>
          </cell>
        </row>
      </sheetData>
      <sheetData sheetId="2743">
        <row r="3">
          <cell r="F3">
            <v>36130</v>
          </cell>
        </row>
      </sheetData>
      <sheetData sheetId="2744">
        <row r="3">
          <cell r="F3">
            <v>36130</v>
          </cell>
        </row>
      </sheetData>
      <sheetData sheetId="2745">
        <row r="3">
          <cell r="F3">
            <v>36130</v>
          </cell>
        </row>
      </sheetData>
      <sheetData sheetId="2746">
        <row r="3">
          <cell r="F3">
            <v>36130</v>
          </cell>
        </row>
      </sheetData>
      <sheetData sheetId="2747">
        <row r="3">
          <cell r="F3">
            <v>36130</v>
          </cell>
        </row>
      </sheetData>
      <sheetData sheetId="2748">
        <row r="3">
          <cell r="F3">
            <v>36130</v>
          </cell>
        </row>
      </sheetData>
      <sheetData sheetId="2749">
        <row r="3">
          <cell r="F3">
            <v>36130</v>
          </cell>
        </row>
      </sheetData>
      <sheetData sheetId="2750">
        <row r="3">
          <cell r="F3">
            <v>36130</v>
          </cell>
        </row>
      </sheetData>
      <sheetData sheetId="2751">
        <row r="3">
          <cell r="F3">
            <v>36130</v>
          </cell>
        </row>
      </sheetData>
      <sheetData sheetId="2752">
        <row r="3">
          <cell r="F3">
            <v>36130</v>
          </cell>
        </row>
      </sheetData>
      <sheetData sheetId="2753">
        <row r="3">
          <cell r="F3">
            <v>36130</v>
          </cell>
        </row>
      </sheetData>
      <sheetData sheetId="2754">
        <row r="3">
          <cell r="F3">
            <v>36130</v>
          </cell>
        </row>
      </sheetData>
      <sheetData sheetId="2755">
        <row r="3">
          <cell r="F3">
            <v>36130</v>
          </cell>
        </row>
      </sheetData>
      <sheetData sheetId="2756">
        <row r="3">
          <cell r="F3">
            <v>36130</v>
          </cell>
        </row>
      </sheetData>
      <sheetData sheetId="2757">
        <row r="3">
          <cell r="F3">
            <v>36130</v>
          </cell>
        </row>
      </sheetData>
      <sheetData sheetId="2758">
        <row r="3">
          <cell r="F3">
            <v>36130</v>
          </cell>
        </row>
      </sheetData>
      <sheetData sheetId="2759">
        <row r="3">
          <cell r="F3">
            <v>36130</v>
          </cell>
        </row>
      </sheetData>
      <sheetData sheetId="2760">
        <row r="3">
          <cell r="F3">
            <v>36130</v>
          </cell>
        </row>
      </sheetData>
      <sheetData sheetId="2761">
        <row r="3">
          <cell r="F3">
            <v>36130</v>
          </cell>
        </row>
      </sheetData>
      <sheetData sheetId="2762">
        <row r="3">
          <cell r="F3">
            <v>36130</v>
          </cell>
        </row>
      </sheetData>
      <sheetData sheetId="2763">
        <row r="3">
          <cell r="F3">
            <v>36130</v>
          </cell>
        </row>
      </sheetData>
      <sheetData sheetId="2764">
        <row r="3">
          <cell r="F3">
            <v>36130</v>
          </cell>
        </row>
      </sheetData>
      <sheetData sheetId="2765">
        <row r="3">
          <cell r="F3">
            <v>36130</v>
          </cell>
        </row>
      </sheetData>
      <sheetData sheetId="2766">
        <row r="3">
          <cell r="F3">
            <v>36130</v>
          </cell>
        </row>
      </sheetData>
      <sheetData sheetId="2767">
        <row r="3">
          <cell r="F3">
            <v>36130</v>
          </cell>
        </row>
      </sheetData>
      <sheetData sheetId="2768">
        <row r="3">
          <cell r="F3">
            <v>36130</v>
          </cell>
        </row>
      </sheetData>
      <sheetData sheetId="2769">
        <row r="3">
          <cell r="F3">
            <v>36130</v>
          </cell>
        </row>
      </sheetData>
      <sheetData sheetId="2770">
        <row r="3">
          <cell r="F3">
            <v>36130</v>
          </cell>
        </row>
      </sheetData>
      <sheetData sheetId="2771">
        <row r="3">
          <cell r="F3">
            <v>36130</v>
          </cell>
        </row>
      </sheetData>
      <sheetData sheetId="2772">
        <row r="3">
          <cell r="F3">
            <v>36130</v>
          </cell>
        </row>
      </sheetData>
      <sheetData sheetId="2773">
        <row r="3">
          <cell r="F3">
            <v>36130</v>
          </cell>
        </row>
      </sheetData>
      <sheetData sheetId="2774">
        <row r="3">
          <cell r="F3">
            <v>36130</v>
          </cell>
        </row>
      </sheetData>
      <sheetData sheetId="2775">
        <row r="3">
          <cell r="F3">
            <v>36130</v>
          </cell>
        </row>
      </sheetData>
      <sheetData sheetId="2776">
        <row r="3">
          <cell r="F3">
            <v>36130</v>
          </cell>
        </row>
      </sheetData>
      <sheetData sheetId="2777">
        <row r="3">
          <cell r="F3">
            <v>36130</v>
          </cell>
        </row>
      </sheetData>
      <sheetData sheetId="2778">
        <row r="3">
          <cell r="F3">
            <v>36130</v>
          </cell>
        </row>
      </sheetData>
      <sheetData sheetId="2779">
        <row r="3">
          <cell r="F3">
            <v>36130</v>
          </cell>
        </row>
      </sheetData>
      <sheetData sheetId="2780">
        <row r="3">
          <cell r="F3">
            <v>36130</v>
          </cell>
        </row>
      </sheetData>
      <sheetData sheetId="2781">
        <row r="3">
          <cell r="F3">
            <v>36130</v>
          </cell>
        </row>
      </sheetData>
      <sheetData sheetId="2782">
        <row r="3">
          <cell r="F3">
            <v>36130</v>
          </cell>
        </row>
      </sheetData>
      <sheetData sheetId="2783">
        <row r="3">
          <cell r="F3">
            <v>36130</v>
          </cell>
        </row>
      </sheetData>
      <sheetData sheetId="2784">
        <row r="3">
          <cell r="F3">
            <v>36130</v>
          </cell>
        </row>
      </sheetData>
      <sheetData sheetId="2785">
        <row r="3">
          <cell r="F3">
            <v>36130</v>
          </cell>
        </row>
      </sheetData>
      <sheetData sheetId="2786">
        <row r="3">
          <cell r="F3">
            <v>36130</v>
          </cell>
        </row>
      </sheetData>
      <sheetData sheetId="2787">
        <row r="3">
          <cell r="F3">
            <v>36130</v>
          </cell>
        </row>
      </sheetData>
      <sheetData sheetId="2788">
        <row r="3">
          <cell r="F3">
            <v>36130</v>
          </cell>
        </row>
      </sheetData>
      <sheetData sheetId="2789">
        <row r="3">
          <cell r="F3">
            <v>36130</v>
          </cell>
        </row>
      </sheetData>
      <sheetData sheetId="2790">
        <row r="3">
          <cell r="F3">
            <v>36130</v>
          </cell>
        </row>
      </sheetData>
      <sheetData sheetId="2791">
        <row r="3">
          <cell r="F3">
            <v>36130</v>
          </cell>
        </row>
      </sheetData>
      <sheetData sheetId="2792">
        <row r="3">
          <cell r="F3">
            <v>36130</v>
          </cell>
        </row>
      </sheetData>
      <sheetData sheetId="2793">
        <row r="3">
          <cell r="F3">
            <v>36130</v>
          </cell>
        </row>
      </sheetData>
      <sheetData sheetId="2794">
        <row r="3">
          <cell r="F3">
            <v>36130</v>
          </cell>
        </row>
      </sheetData>
      <sheetData sheetId="2795">
        <row r="3">
          <cell r="F3">
            <v>36130</v>
          </cell>
        </row>
      </sheetData>
      <sheetData sheetId="2796">
        <row r="3">
          <cell r="F3">
            <v>36130</v>
          </cell>
        </row>
      </sheetData>
      <sheetData sheetId="2797">
        <row r="3">
          <cell r="F3">
            <v>36130</v>
          </cell>
        </row>
      </sheetData>
      <sheetData sheetId="2798">
        <row r="3">
          <cell r="F3">
            <v>36130</v>
          </cell>
        </row>
      </sheetData>
      <sheetData sheetId="2799">
        <row r="3">
          <cell r="F3">
            <v>36130</v>
          </cell>
        </row>
      </sheetData>
      <sheetData sheetId="2800">
        <row r="3">
          <cell r="F3">
            <v>36130</v>
          </cell>
        </row>
      </sheetData>
      <sheetData sheetId="2801">
        <row r="3">
          <cell r="F3">
            <v>36130</v>
          </cell>
        </row>
      </sheetData>
      <sheetData sheetId="2802">
        <row r="3">
          <cell r="F3">
            <v>36130</v>
          </cell>
        </row>
      </sheetData>
      <sheetData sheetId="2803">
        <row r="3">
          <cell r="F3">
            <v>36130</v>
          </cell>
        </row>
      </sheetData>
      <sheetData sheetId="2804">
        <row r="3">
          <cell r="F3">
            <v>36130</v>
          </cell>
        </row>
      </sheetData>
      <sheetData sheetId="2805">
        <row r="3">
          <cell r="F3">
            <v>36130</v>
          </cell>
        </row>
      </sheetData>
      <sheetData sheetId="2806">
        <row r="3">
          <cell r="F3">
            <v>36130</v>
          </cell>
        </row>
      </sheetData>
      <sheetData sheetId="2807">
        <row r="3">
          <cell r="F3">
            <v>36130</v>
          </cell>
        </row>
      </sheetData>
      <sheetData sheetId="2808">
        <row r="3">
          <cell r="F3">
            <v>36130</v>
          </cell>
        </row>
      </sheetData>
      <sheetData sheetId="2809">
        <row r="3">
          <cell r="F3">
            <v>36130</v>
          </cell>
        </row>
      </sheetData>
      <sheetData sheetId="2810">
        <row r="3">
          <cell r="F3">
            <v>36130</v>
          </cell>
        </row>
      </sheetData>
      <sheetData sheetId="2811">
        <row r="3">
          <cell r="F3">
            <v>36130</v>
          </cell>
        </row>
      </sheetData>
      <sheetData sheetId="2812">
        <row r="3">
          <cell r="F3">
            <v>36130</v>
          </cell>
        </row>
      </sheetData>
      <sheetData sheetId="2813">
        <row r="3">
          <cell r="F3">
            <v>36130</v>
          </cell>
        </row>
      </sheetData>
      <sheetData sheetId="2814">
        <row r="3">
          <cell r="F3">
            <v>36130</v>
          </cell>
        </row>
      </sheetData>
      <sheetData sheetId="2815">
        <row r="3">
          <cell r="F3">
            <v>36130</v>
          </cell>
        </row>
      </sheetData>
      <sheetData sheetId="2816">
        <row r="3">
          <cell r="F3">
            <v>36130</v>
          </cell>
        </row>
      </sheetData>
      <sheetData sheetId="2817">
        <row r="3">
          <cell r="F3">
            <v>36130</v>
          </cell>
        </row>
      </sheetData>
      <sheetData sheetId="2818">
        <row r="3">
          <cell r="F3">
            <v>36130</v>
          </cell>
        </row>
      </sheetData>
      <sheetData sheetId="2819">
        <row r="3">
          <cell r="F3">
            <v>36130</v>
          </cell>
        </row>
      </sheetData>
      <sheetData sheetId="2820">
        <row r="3">
          <cell r="F3">
            <v>36130</v>
          </cell>
        </row>
      </sheetData>
      <sheetData sheetId="2821">
        <row r="3">
          <cell r="F3">
            <v>36130</v>
          </cell>
        </row>
      </sheetData>
      <sheetData sheetId="2822">
        <row r="3">
          <cell r="F3">
            <v>36130</v>
          </cell>
        </row>
      </sheetData>
      <sheetData sheetId="2823">
        <row r="3">
          <cell r="F3">
            <v>36130</v>
          </cell>
        </row>
      </sheetData>
      <sheetData sheetId="2824">
        <row r="3">
          <cell r="F3">
            <v>36130</v>
          </cell>
        </row>
      </sheetData>
      <sheetData sheetId="2825">
        <row r="3">
          <cell r="F3">
            <v>36130</v>
          </cell>
        </row>
      </sheetData>
      <sheetData sheetId="2826">
        <row r="3">
          <cell r="F3">
            <v>36130</v>
          </cell>
        </row>
      </sheetData>
      <sheetData sheetId="2827">
        <row r="3">
          <cell r="F3">
            <v>36130</v>
          </cell>
        </row>
      </sheetData>
      <sheetData sheetId="2828">
        <row r="3">
          <cell r="F3">
            <v>36130</v>
          </cell>
        </row>
      </sheetData>
      <sheetData sheetId="2829">
        <row r="3">
          <cell r="F3">
            <v>36130</v>
          </cell>
        </row>
      </sheetData>
      <sheetData sheetId="2830">
        <row r="3">
          <cell r="F3">
            <v>36130</v>
          </cell>
        </row>
      </sheetData>
      <sheetData sheetId="2831">
        <row r="3">
          <cell r="F3">
            <v>36130</v>
          </cell>
        </row>
      </sheetData>
      <sheetData sheetId="2832">
        <row r="3">
          <cell r="F3">
            <v>36130</v>
          </cell>
        </row>
      </sheetData>
      <sheetData sheetId="2833">
        <row r="3">
          <cell r="F3">
            <v>36130</v>
          </cell>
        </row>
      </sheetData>
      <sheetData sheetId="2834">
        <row r="3">
          <cell r="F3">
            <v>36130</v>
          </cell>
        </row>
      </sheetData>
      <sheetData sheetId="2835">
        <row r="3">
          <cell r="F3">
            <v>36130</v>
          </cell>
        </row>
      </sheetData>
      <sheetData sheetId="2836">
        <row r="3">
          <cell r="F3">
            <v>36130</v>
          </cell>
        </row>
      </sheetData>
      <sheetData sheetId="2837">
        <row r="3">
          <cell r="F3">
            <v>36130</v>
          </cell>
        </row>
      </sheetData>
      <sheetData sheetId="2838">
        <row r="3">
          <cell r="F3">
            <v>36130</v>
          </cell>
        </row>
      </sheetData>
      <sheetData sheetId="2839">
        <row r="3">
          <cell r="F3">
            <v>36130</v>
          </cell>
        </row>
      </sheetData>
      <sheetData sheetId="2840">
        <row r="3">
          <cell r="F3">
            <v>36130</v>
          </cell>
        </row>
      </sheetData>
      <sheetData sheetId="2841">
        <row r="3">
          <cell r="F3">
            <v>36130</v>
          </cell>
        </row>
      </sheetData>
      <sheetData sheetId="2842">
        <row r="3">
          <cell r="F3">
            <v>36130</v>
          </cell>
        </row>
      </sheetData>
      <sheetData sheetId="2843">
        <row r="3">
          <cell r="F3">
            <v>36130</v>
          </cell>
        </row>
      </sheetData>
      <sheetData sheetId="2844">
        <row r="3">
          <cell r="F3">
            <v>36130</v>
          </cell>
        </row>
      </sheetData>
      <sheetData sheetId="2845">
        <row r="3">
          <cell r="F3">
            <v>36130</v>
          </cell>
        </row>
      </sheetData>
      <sheetData sheetId="2846">
        <row r="3">
          <cell r="F3">
            <v>36130</v>
          </cell>
        </row>
      </sheetData>
      <sheetData sheetId="2847">
        <row r="3">
          <cell r="F3">
            <v>36130</v>
          </cell>
        </row>
      </sheetData>
      <sheetData sheetId="2848">
        <row r="3">
          <cell r="F3">
            <v>36130</v>
          </cell>
        </row>
      </sheetData>
      <sheetData sheetId="2849">
        <row r="3">
          <cell r="F3">
            <v>36130</v>
          </cell>
        </row>
      </sheetData>
      <sheetData sheetId="2850">
        <row r="3">
          <cell r="F3">
            <v>36130</v>
          </cell>
        </row>
      </sheetData>
      <sheetData sheetId="2851">
        <row r="3">
          <cell r="F3">
            <v>36130</v>
          </cell>
        </row>
      </sheetData>
      <sheetData sheetId="2852">
        <row r="3">
          <cell r="F3">
            <v>36130</v>
          </cell>
        </row>
      </sheetData>
      <sheetData sheetId="2853">
        <row r="3">
          <cell r="F3">
            <v>36130</v>
          </cell>
        </row>
      </sheetData>
      <sheetData sheetId="2854">
        <row r="3">
          <cell r="F3">
            <v>36130</v>
          </cell>
        </row>
      </sheetData>
      <sheetData sheetId="2855">
        <row r="3">
          <cell r="F3">
            <v>36130</v>
          </cell>
        </row>
      </sheetData>
      <sheetData sheetId="2856">
        <row r="3">
          <cell r="F3">
            <v>36130</v>
          </cell>
        </row>
      </sheetData>
      <sheetData sheetId="2857">
        <row r="3">
          <cell r="F3">
            <v>36130</v>
          </cell>
        </row>
      </sheetData>
      <sheetData sheetId="2858">
        <row r="3">
          <cell r="F3">
            <v>36130</v>
          </cell>
        </row>
      </sheetData>
      <sheetData sheetId="2859">
        <row r="3">
          <cell r="F3">
            <v>36130</v>
          </cell>
        </row>
      </sheetData>
      <sheetData sheetId="2860">
        <row r="3">
          <cell r="F3">
            <v>36130</v>
          </cell>
        </row>
      </sheetData>
      <sheetData sheetId="2861">
        <row r="3">
          <cell r="F3">
            <v>36130</v>
          </cell>
        </row>
      </sheetData>
      <sheetData sheetId="2862">
        <row r="3">
          <cell r="F3">
            <v>36130</v>
          </cell>
        </row>
      </sheetData>
      <sheetData sheetId="2863">
        <row r="3">
          <cell r="F3">
            <v>36130</v>
          </cell>
        </row>
      </sheetData>
      <sheetData sheetId="2864">
        <row r="3">
          <cell r="F3">
            <v>36130</v>
          </cell>
        </row>
      </sheetData>
      <sheetData sheetId="2865">
        <row r="3">
          <cell r="F3">
            <v>36130</v>
          </cell>
        </row>
      </sheetData>
      <sheetData sheetId="2866">
        <row r="3">
          <cell r="F3">
            <v>36130</v>
          </cell>
        </row>
      </sheetData>
      <sheetData sheetId="2867">
        <row r="3">
          <cell r="F3">
            <v>36130</v>
          </cell>
        </row>
      </sheetData>
      <sheetData sheetId="2868">
        <row r="3">
          <cell r="F3">
            <v>36130</v>
          </cell>
        </row>
      </sheetData>
      <sheetData sheetId="2869">
        <row r="3">
          <cell r="F3">
            <v>36130</v>
          </cell>
        </row>
      </sheetData>
      <sheetData sheetId="2870">
        <row r="3">
          <cell r="F3">
            <v>36130</v>
          </cell>
        </row>
      </sheetData>
      <sheetData sheetId="2871">
        <row r="3">
          <cell r="F3">
            <v>36130</v>
          </cell>
        </row>
      </sheetData>
      <sheetData sheetId="2872">
        <row r="3">
          <cell r="F3">
            <v>36130</v>
          </cell>
        </row>
      </sheetData>
      <sheetData sheetId="2873">
        <row r="3">
          <cell r="F3">
            <v>36130</v>
          </cell>
        </row>
      </sheetData>
      <sheetData sheetId="2874">
        <row r="3">
          <cell r="F3">
            <v>36130</v>
          </cell>
        </row>
      </sheetData>
      <sheetData sheetId="2875">
        <row r="3">
          <cell r="F3">
            <v>36130</v>
          </cell>
        </row>
      </sheetData>
      <sheetData sheetId="2876">
        <row r="3">
          <cell r="F3">
            <v>36130</v>
          </cell>
        </row>
      </sheetData>
      <sheetData sheetId="2877">
        <row r="3">
          <cell r="F3">
            <v>36130</v>
          </cell>
        </row>
      </sheetData>
      <sheetData sheetId="2878">
        <row r="3">
          <cell r="F3">
            <v>36130</v>
          </cell>
        </row>
      </sheetData>
      <sheetData sheetId="2879">
        <row r="3">
          <cell r="F3">
            <v>36130</v>
          </cell>
        </row>
      </sheetData>
      <sheetData sheetId="2880">
        <row r="3">
          <cell r="F3">
            <v>36130</v>
          </cell>
        </row>
      </sheetData>
      <sheetData sheetId="2881">
        <row r="3">
          <cell r="F3">
            <v>36130</v>
          </cell>
        </row>
      </sheetData>
      <sheetData sheetId="2882">
        <row r="3">
          <cell r="F3">
            <v>36130</v>
          </cell>
        </row>
      </sheetData>
      <sheetData sheetId="2883">
        <row r="3">
          <cell r="F3">
            <v>36130</v>
          </cell>
        </row>
      </sheetData>
      <sheetData sheetId="2884">
        <row r="3">
          <cell r="F3">
            <v>36130</v>
          </cell>
        </row>
      </sheetData>
      <sheetData sheetId="2885">
        <row r="3">
          <cell r="F3">
            <v>36130</v>
          </cell>
        </row>
      </sheetData>
      <sheetData sheetId="2886">
        <row r="3">
          <cell r="F3">
            <v>36130</v>
          </cell>
        </row>
      </sheetData>
      <sheetData sheetId="2887">
        <row r="3">
          <cell r="F3">
            <v>36130</v>
          </cell>
        </row>
      </sheetData>
      <sheetData sheetId="2888">
        <row r="3">
          <cell r="F3">
            <v>36130</v>
          </cell>
        </row>
      </sheetData>
      <sheetData sheetId="2889">
        <row r="3">
          <cell r="F3">
            <v>36130</v>
          </cell>
        </row>
      </sheetData>
      <sheetData sheetId="2890">
        <row r="3">
          <cell r="F3">
            <v>36130</v>
          </cell>
        </row>
      </sheetData>
      <sheetData sheetId="2891">
        <row r="3">
          <cell r="F3">
            <v>36130</v>
          </cell>
        </row>
      </sheetData>
      <sheetData sheetId="2892">
        <row r="3">
          <cell r="F3">
            <v>36130</v>
          </cell>
        </row>
      </sheetData>
      <sheetData sheetId="2893">
        <row r="3">
          <cell r="F3">
            <v>36130</v>
          </cell>
        </row>
      </sheetData>
      <sheetData sheetId="2894">
        <row r="3">
          <cell r="F3">
            <v>36130</v>
          </cell>
        </row>
      </sheetData>
      <sheetData sheetId="2895">
        <row r="3">
          <cell r="F3">
            <v>36130</v>
          </cell>
        </row>
      </sheetData>
      <sheetData sheetId="2896">
        <row r="3">
          <cell r="F3">
            <v>36130</v>
          </cell>
        </row>
      </sheetData>
      <sheetData sheetId="2897">
        <row r="3">
          <cell r="F3">
            <v>36130</v>
          </cell>
        </row>
      </sheetData>
      <sheetData sheetId="2898" refreshError="1"/>
      <sheetData sheetId="2899">
        <row r="3">
          <cell r="F3">
            <v>36130</v>
          </cell>
        </row>
      </sheetData>
      <sheetData sheetId="2900" refreshError="1"/>
      <sheetData sheetId="2901">
        <row r="3">
          <cell r="F3">
            <v>36130</v>
          </cell>
        </row>
      </sheetData>
      <sheetData sheetId="2902">
        <row r="3">
          <cell r="F3">
            <v>36130</v>
          </cell>
        </row>
      </sheetData>
      <sheetData sheetId="2903">
        <row r="3">
          <cell r="F3">
            <v>36130</v>
          </cell>
        </row>
      </sheetData>
      <sheetData sheetId="2904">
        <row r="3">
          <cell r="F3">
            <v>36130</v>
          </cell>
        </row>
      </sheetData>
      <sheetData sheetId="2905">
        <row r="3">
          <cell r="F3">
            <v>0</v>
          </cell>
        </row>
      </sheetData>
      <sheetData sheetId="2906">
        <row r="3">
          <cell r="F3">
            <v>36130</v>
          </cell>
        </row>
      </sheetData>
      <sheetData sheetId="2907">
        <row r="3">
          <cell r="F3">
            <v>36130</v>
          </cell>
        </row>
      </sheetData>
      <sheetData sheetId="2908">
        <row r="3">
          <cell r="F3">
            <v>36130</v>
          </cell>
        </row>
      </sheetData>
      <sheetData sheetId="2909">
        <row r="3">
          <cell r="F3">
            <v>0</v>
          </cell>
        </row>
      </sheetData>
      <sheetData sheetId="2910">
        <row r="3">
          <cell r="F3">
            <v>36130</v>
          </cell>
        </row>
      </sheetData>
      <sheetData sheetId="2911">
        <row r="3">
          <cell r="F3">
            <v>36130</v>
          </cell>
        </row>
      </sheetData>
      <sheetData sheetId="2912">
        <row r="3">
          <cell r="F3">
            <v>0</v>
          </cell>
        </row>
      </sheetData>
      <sheetData sheetId="2913">
        <row r="3">
          <cell r="F3">
            <v>36130</v>
          </cell>
        </row>
      </sheetData>
      <sheetData sheetId="2914">
        <row r="3">
          <cell r="F3">
            <v>36130</v>
          </cell>
        </row>
      </sheetData>
      <sheetData sheetId="2915">
        <row r="3">
          <cell r="F3">
            <v>36130</v>
          </cell>
        </row>
      </sheetData>
      <sheetData sheetId="2916">
        <row r="3">
          <cell r="F3">
            <v>36130</v>
          </cell>
        </row>
      </sheetData>
      <sheetData sheetId="2917">
        <row r="3">
          <cell r="F3">
            <v>36130</v>
          </cell>
        </row>
      </sheetData>
      <sheetData sheetId="2918">
        <row r="3">
          <cell r="F3">
            <v>36130</v>
          </cell>
        </row>
      </sheetData>
      <sheetData sheetId="2919">
        <row r="3">
          <cell r="F3">
            <v>36130</v>
          </cell>
        </row>
      </sheetData>
      <sheetData sheetId="2920">
        <row r="3">
          <cell r="F3">
            <v>36130</v>
          </cell>
        </row>
      </sheetData>
      <sheetData sheetId="2921">
        <row r="3">
          <cell r="F3">
            <v>36130</v>
          </cell>
        </row>
      </sheetData>
      <sheetData sheetId="2922">
        <row r="3">
          <cell r="F3">
            <v>36130</v>
          </cell>
        </row>
      </sheetData>
      <sheetData sheetId="2923">
        <row r="3">
          <cell r="F3">
            <v>36130</v>
          </cell>
        </row>
      </sheetData>
      <sheetData sheetId="2924">
        <row r="3">
          <cell r="F3">
            <v>36130</v>
          </cell>
        </row>
      </sheetData>
      <sheetData sheetId="2925">
        <row r="3">
          <cell r="F3">
            <v>36130</v>
          </cell>
        </row>
      </sheetData>
      <sheetData sheetId="2926">
        <row r="3">
          <cell r="F3">
            <v>36130</v>
          </cell>
        </row>
      </sheetData>
      <sheetData sheetId="2927">
        <row r="3">
          <cell r="F3">
            <v>36130</v>
          </cell>
        </row>
      </sheetData>
      <sheetData sheetId="2928">
        <row r="3">
          <cell r="F3">
            <v>36130</v>
          </cell>
        </row>
      </sheetData>
      <sheetData sheetId="2929">
        <row r="3">
          <cell r="F3">
            <v>36130</v>
          </cell>
        </row>
      </sheetData>
      <sheetData sheetId="2930">
        <row r="3">
          <cell r="F3">
            <v>36130</v>
          </cell>
        </row>
      </sheetData>
      <sheetData sheetId="2931">
        <row r="3">
          <cell r="F3">
            <v>36130</v>
          </cell>
        </row>
      </sheetData>
      <sheetData sheetId="2932">
        <row r="3">
          <cell r="F3">
            <v>36130</v>
          </cell>
        </row>
      </sheetData>
      <sheetData sheetId="2933">
        <row r="3">
          <cell r="F3">
            <v>36130</v>
          </cell>
        </row>
      </sheetData>
      <sheetData sheetId="2934">
        <row r="3">
          <cell r="F3">
            <v>36130</v>
          </cell>
        </row>
      </sheetData>
      <sheetData sheetId="2935">
        <row r="3">
          <cell r="F3">
            <v>36130</v>
          </cell>
        </row>
      </sheetData>
      <sheetData sheetId="2936">
        <row r="3">
          <cell r="F3">
            <v>36130</v>
          </cell>
        </row>
      </sheetData>
      <sheetData sheetId="2937">
        <row r="3">
          <cell r="F3">
            <v>36130</v>
          </cell>
        </row>
      </sheetData>
      <sheetData sheetId="2938">
        <row r="3">
          <cell r="F3">
            <v>36130</v>
          </cell>
        </row>
      </sheetData>
      <sheetData sheetId="2939">
        <row r="3">
          <cell r="F3">
            <v>36130</v>
          </cell>
        </row>
      </sheetData>
      <sheetData sheetId="2940">
        <row r="3">
          <cell r="F3">
            <v>36130</v>
          </cell>
        </row>
      </sheetData>
      <sheetData sheetId="2941">
        <row r="3">
          <cell r="F3">
            <v>36130</v>
          </cell>
        </row>
      </sheetData>
      <sheetData sheetId="2942">
        <row r="3">
          <cell r="F3">
            <v>36130</v>
          </cell>
        </row>
      </sheetData>
      <sheetData sheetId="2943">
        <row r="3">
          <cell r="F3">
            <v>36130</v>
          </cell>
        </row>
      </sheetData>
      <sheetData sheetId="2944">
        <row r="3">
          <cell r="F3">
            <v>36130</v>
          </cell>
        </row>
      </sheetData>
      <sheetData sheetId="2945">
        <row r="3">
          <cell r="F3">
            <v>36130</v>
          </cell>
        </row>
      </sheetData>
      <sheetData sheetId="2946">
        <row r="3">
          <cell r="F3">
            <v>36130</v>
          </cell>
        </row>
      </sheetData>
      <sheetData sheetId="2947">
        <row r="3">
          <cell r="F3">
            <v>36130</v>
          </cell>
        </row>
      </sheetData>
      <sheetData sheetId="2948">
        <row r="3">
          <cell r="F3">
            <v>36130</v>
          </cell>
        </row>
      </sheetData>
      <sheetData sheetId="2949">
        <row r="3">
          <cell r="F3">
            <v>36130</v>
          </cell>
        </row>
      </sheetData>
      <sheetData sheetId="2950">
        <row r="3">
          <cell r="F3">
            <v>36130</v>
          </cell>
        </row>
      </sheetData>
      <sheetData sheetId="2951">
        <row r="3">
          <cell r="F3">
            <v>36130</v>
          </cell>
        </row>
      </sheetData>
      <sheetData sheetId="2952">
        <row r="3">
          <cell r="F3">
            <v>36130</v>
          </cell>
        </row>
      </sheetData>
      <sheetData sheetId="2953">
        <row r="3">
          <cell r="F3">
            <v>36130</v>
          </cell>
        </row>
      </sheetData>
      <sheetData sheetId="2954">
        <row r="3">
          <cell r="F3">
            <v>36130</v>
          </cell>
        </row>
      </sheetData>
      <sheetData sheetId="2955">
        <row r="3">
          <cell r="F3">
            <v>36130</v>
          </cell>
        </row>
      </sheetData>
      <sheetData sheetId="2956">
        <row r="3">
          <cell r="F3">
            <v>36130</v>
          </cell>
        </row>
      </sheetData>
      <sheetData sheetId="2957">
        <row r="3">
          <cell r="F3">
            <v>36130</v>
          </cell>
        </row>
      </sheetData>
      <sheetData sheetId="2958">
        <row r="3">
          <cell r="F3">
            <v>36130</v>
          </cell>
        </row>
      </sheetData>
      <sheetData sheetId="2959">
        <row r="3">
          <cell r="F3">
            <v>36130</v>
          </cell>
        </row>
      </sheetData>
      <sheetData sheetId="2960">
        <row r="3">
          <cell r="F3">
            <v>36130</v>
          </cell>
        </row>
      </sheetData>
      <sheetData sheetId="2961">
        <row r="3">
          <cell r="F3">
            <v>36130</v>
          </cell>
        </row>
      </sheetData>
      <sheetData sheetId="2962">
        <row r="3">
          <cell r="F3">
            <v>36130</v>
          </cell>
        </row>
      </sheetData>
      <sheetData sheetId="2963">
        <row r="3">
          <cell r="F3">
            <v>36130</v>
          </cell>
        </row>
      </sheetData>
      <sheetData sheetId="2964">
        <row r="3">
          <cell r="F3">
            <v>36130</v>
          </cell>
        </row>
      </sheetData>
      <sheetData sheetId="2965">
        <row r="3">
          <cell r="F3">
            <v>36130</v>
          </cell>
        </row>
      </sheetData>
      <sheetData sheetId="2966">
        <row r="3">
          <cell r="F3">
            <v>36130</v>
          </cell>
        </row>
      </sheetData>
      <sheetData sheetId="2967">
        <row r="3">
          <cell r="F3">
            <v>36130</v>
          </cell>
        </row>
      </sheetData>
      <sheetData sheetId="2968">
        <row r="3">
          <cell r="F3">
            <v>36130</v>
          </cell>
        </row>
      </sheetData>
      <sheetData sheetId="2969">
        <row r="3">
          <cell r="F3">
            <v>36130</v>
          </cell>
        </row>
      </sheetData>
      <sheetData sheetId="2970">
        <row r="3">
          <cell r="F3">
            <v>36130</v>
          </cell>
        </row>
      </sheetData>
      <sheetData sheetId="2971">
        <row r="3">
          <cell r="F3">
            <v>36130</v>
          </cell>
        </row>
      </sheetData>
      <sheetData sheetId="2972">
        <row r="3">
          <cell r="F3">
            <v>36130</v>
          </cell>
        </row>
      </sheetData>
      <sheetData sheetId="2973">
        <row r="3">
          <cell r="F3">
            <v>36130</v>
          </cell>
        </row>
      </sheetData>
      <sheetData sheetId="2974">
        <row r="3">
          <cell r="F3">
            <v>36130</v>
          </cell>
        </row>
      </sheetData>
      <sheetData sheetId="2975">
        <row r="3">
          <cell r="F3">
            <v>36130</v>
          </cell>
        </row>
      </sheetData>
      <sheetData sheetId="2976">
        <row r="3">
          <cell r="F3">
            <v>36130</v>
          </cell>
        </row>
      </sheetData>
      <sheetData sheetId="2977">
        <row r="3">
          <cell r="F3">
            <v>36130</v>
          </cell>
        </row>
      </sheetData>
      <sheetData sheetId="2978">
        <row r="3">
          <cell r="F3">
            <v>36130</v>
          </cell>
        </row>
      </sheetData>
      <sheetData sheetId="2979">
        <row r="3">
          <cell r="F3">
            <v>36130</v>
          </cell>
        </row>
      </sheetData>
      <sheetData sheetId="2980">
        <row r="3">
          <cell r="F3">
            <v>36130</v>
          </cell>
        </row>
      </sheetData>
      <sheetData sheetId="2981">
        <row r="3">
          <cell r="F3">
            <v>36130</v>
          </cell>
        </row>
      </sheetData>
      <sheetData sheetId="2982">
        <row r="3">
          <cell r="F3">
            <v>36130</v>
          </cell>
        </row>
      </sheetData>
      <sheetData sheetId="2983">
        <row r="3">
          <cell r="F3">
            <v>36130</v>
          </cell>
        </row>
      </sheetData>
      <sheetData sheetId="2984">
        <row r="3">
          <cell r="F3">
            <v>36130</v>
          </cell>
        </row>
      </sheetData>
      <sheetData sheetId="2985">
        <row r="3">
          <cell r="F3">
            <v>36130</v>
          </cell>
        </row>
      </sheetData>
      <sheetData sheetId="2986">
        <row r="3">
          <cell r="F3">
            <v>36130</v>
          </cell>
        </row>
      </sheetData>
      <sheetData sheetId="2987">
        <row r="3">
          <cell r="F3">
            <v>36130</v>
          </cell>
        </row>
      </sheetData>
      <sheetData sheetId="2988">
        <row r="3">
          <cell r="F3">
            <v>36130</v>
          </cell>
        </row>
      </sheetData>
      <sheetData sheetId="2989">
        <row r="3">
          <cell r="F3">
            <v>36130</v>
          </cell>
        </row>
      </sheetData>
      <sheetData sheetId="2990">
        <row r="3">
          <cell r="F3">
            <v>36130</v>
          </cell>
        </row>
      </sheetData>
      <sheetData sheetId="2991">
        <row r="3">
          <cell r="F3">
            <v>36130</v>
          </cell>
        </row>
      </sheetData>
      <sheetData sheetId="2992">
        <row r="3">
          <cell r="F3">
            <v>36130</v>
          </cell>
        </row>
      </sheetData>
      <sheetData sheetId="2993">
        <row r="3">
          <cell r="F3">
            <v>36130</v>
          </cell>
        </row>
      </sheetData>
      <sheetData sheetId="2994">
        <row r="3">
          <cell r="F3">
            <v>36130</v>
          </cell>
        </row>
      </sheetData>
      <sheetData sheetId="2995">
        <row r="3">
          <cell r="F3">
            <v>36130</v>
          </cell>
        </row>
      </sheetData>
      <sheetData sheetId="2996">
        <row r="3">
          <cell r="F3">
            <v>36130</v>
          </cell>
        </row>
      </sheetData>
      <sheetData sheetId="2997">
        <row r="3">
          <cell r="F3">
            <v>36130</v>
          </cell>
        </row>
      </sheetData>
      <sheetData sheetId="2998">
        <row r="3">
          <cell r="F3">
            <v>36130</v>
          </cell>
        </row>
      </sheetData>
      <sheetData sheetId="2999">
        <row r="3">
          <cell r="F3">
            <v>36130</v>
          </cell>
        </row>
      </sheetData>
      <sheetData sheetId="3000">
        <row r="3">
          <cell r="F3">
            <v>36130</v>
          </cell>
        </row>
      </sheetData>
      <sheetData sheetId="3001">
        <row r="3">
          <cell r="F3">
            <v>36130</v>
          </cell>
        </row>
      </sheetData>
      <sheetData sheetId="3002">
        <row r="3">
          <cell r="F3">
            <v>36130</v>
          </cell>
        </row>
      </sheetData>
      <sheetData sheetId="3003">
        <row r="3">
          <cell r="F3">
            <v>36130</v>
          </cell>
        </row>
      </sheetData>
      <sheetData sheetId="3004">
        <row r="3">
          <cell r="F3">
            <v>36130</v>
          </cell>
        </row>
      </sheetData>
      <sheetData sheetId="3005">
        <row r="3">
          <cell r="F3">
            <v>36130</v>
          </cell>
        </row>
      </sheetData>
      <sheetData sheetId="3006">
        <row r="3">
          <cell r="F3">
            <v>36130</v>
          </cell>
        </row>
      </sheetData>
      <sheetData sheetId="3007">
        <row r="3">
          <cell r="F3">
            <v>36130</v>
          </cell>
        </row>
      </sheetData>
      <sheetData sheetId="3008">
        <row r="3">
          <cell r="F3">
            <v>36130</v>
          </cell>
        </row>
      </sheetData>
      <sheetData sheetId="3009">
        <row r="3">
          <cell r="F3">
            <v>36130</v>
          </cell>
        </row>
      </sheetData>
      <sheetData sheetId="3010">
        <row r="3">
          <cell r="F3">
            <v>36130</v>
          </cell>
        </row>
      </sheetData>
      <sheetData sheetId="3011">
        <row r="3">
          <cell r="F3">
            <v>36130</v>
          </cell>
        </row>
      </sheetData>
      <sheetData sheetId="3012">
        <row r="3">
          <cell r="F3">
            <v>36130</v>
          </cell>
        </row>
      </sheetData>
      <sheetData sheetId="3013">
        <row r="3">
          <cell r="F3">
            <v>36130</v>
          </cell>
        </row>
      </sheetData>
      <sheetData sheetId="3014">
        <row r="3">
          <cell r="F3">
            <v>36130</v>
          </cell>
        </row>
      </sheetData>
      <sheetData sheetId="3015">
        <row r="3">
          <cell r="F3">
            <v>36130</v>
          </cell>
        </row>
      </sheetData>
      <sheetData sheetId="3016">
        <row r="3">
          <cell r="F3">
            <v>36130</v>
          </cell>
        </row>
      </sheetData>
      <sheetData sheetId="3017">
        <row r="3">
          <cell r="F3">
            <v>36130</v>
          </cell>
        </row>
      </sheetData>
      <sheetData sheetId="3018">
        <row r="3">
          <cell r="F3">
            <v>36130</v>
          </cell>
        </row>
      </sheetData>
      <sheetData sheetId="3019">
        <row r="3">
          <cell r="F3">
            <v>36130</v>
          </cell>
        </row>
      </sheetData>
      <sheetData sheetId="3020">
        <row r="3">
          <cell r="F3">
            <v>36130</v>
          </cell>
        </row>
      </sheetData>
      <sheetData sheetId="3021">
        <row r="3">
          <cell r="F3">
            <v>36130</v>
          </cell>
        </row>
      </sheetData>
      <sheetData sheetId="3022">
        <row r="3">
          <cell r="F3">
            <v>36130</v>
          </cell>
        </row>
      </sheetData>
      <sheetData sheetId="3023">
        <row r="3">
          <cell r="F3">
            <v>36130</v>
          </cell>
        </row>
      </sheetData>
      <sheetData sheetId="3024">
        <row r="3">
          <cell r="F3">
            <v>36130</v>
          </cell>
        </row>
      </sheetData>
      <sheetData sheetId="3025">
        <row r="3">
          <cell r="F3">
            <v>36130</v>
          </cell>
        </row>
      </sheetData>
      <sheetData sheetId="3026">
        <row r="3">
          <cell r="F3">
            <v>36130</v>
          </cell>
        </row>
      </sheetData>
      <sheetData sheetId="3027">
        <row r="3">
          <cell r="F3">
            <v>36130</v>
          </cell>
        </row>
      </sheetData>
      <sheetData sheetId="3028">
        <row r="3">
          <cell r="F3">
            <v>36130</v>
          </cell>
        </row>
      </sheetData>
      <sheetData sheetId="3029">
        <row r="3">
          <cell r="F3">
            <v>36130</v>
          </cell>
        </row>
      </sheetData>
      <sheetData sheetId="3030">
        <row r="3">
          <cell r="F3">
            <v>36130</v>
          </cell>
        </row>
      </sheetData>
      <sheetData sheetId="3031">
        <row r="3">
          <cell r="F3">
            <v>36130</v>
          </cell>
        </row>
      </sheetData>
      <sheetData sheetId="3032">
        <row r="3">
          <cell r="F3">
            <v>36130</v>
          </cell>
        </row>
      </sheetData>
      <sheetData sheetId="3033">
        <row r="3">
          <cell r="F3">
            <v>36130</v>
          </cell>
        </row>
      </sheetData>
      <sheetData sheetId="3034">
        <row r="3">
          <cell r="F3">
            <v>36130</v>
          </cell>
        </row>
      </sheetData>
      <sheetData sheetId="3035">
        <row r="3">
          <cell r="F3">
            <v>36130</v>
          </cell>
        </row>
      </sheetData>
      <sheetData sheetId="3036">
        <row r="3">
          <cell r="F3">
            <v>36130</v>
          </cell>
        </row>
      </sheetData>
      <sheetData sheetId="3037">
        <row r="3">
          <cell r="F3">
            <v>36130</v>
          </cell>
        </row>
      </sheetData>
      <sheetData sheetId="3038">
        <row r="3">
          <cell r="F3">
            <v>36130</v>
          </cell>
        </row>
      </sheetData>
      <sheetData sheetId="3039">
        <row r="3">
          <cell r="F3">
            <v>36130</v>
          </cell>
        </row>
      </sheetData>
      <sheetData sheetId="3040">
        <row r="3">
          <cell r="F3">
            <v>36130</v>
          </cell>
        </row>
      </sheetData>
      <sheetData sheetId="3041">
        <row r="3">
          <cell r="F3">
            <v>36130</v>
          </cell>
        </row>
      </sheetData>
      <sheetData sheetId="3042">
        <row r="3">
          <cell r="F3">
            <v>36130</v>
          </cell>
        </row>
      </sheetData>
      <sheetData sheetId="3043">
        <row r="3">
          <cell r="F3">
            <v>36130</v>
          </cell>
        </row>
      </sheetData>
      <sheetData sheetId="3044">
        <row r="3">
          <cell r="F3">
            <v>36130</v>
          </cell>
        </row>
      </sheetData>
      <sheetData sheetId="3045">
        <row r="3">
          <cell r="F3">
            <v>36130</v>
          </cell>
        </row>
      </sheetData>
      <sheetData sheetId="3046">
        <row r="3">
          <cell r="F3">
            <v>36130</v>
          </cell>
        </row>
      </sheetData>
      <sheetData sheetId="3047">
        <row r="3">
          <cell r="F3">
            <v>36130</v>
          </cell>
        </row>
      </sheetData>
      <sheetData sheetId="3048">
        <row r="3">
          <cell r="F3">
            <v>36130</v>
          </cell>
        </row>
      </sheetData>
      <sheetData sheetId="3049">
        <row r="3">
          <cell r="F3">
            <v>0</v>
          </cell>
        </row>
      </sheetData>
      <sheetData sheetId="3050">
        <row r="3">
          <cell r="F3">
            <v>36130</v>
          </cell>
        </row>
      </sheetData>
      <sheetData sheetId="3051">
        <row r="3">
          <cell r="F3">
            <v>36130</v>
          </cell>
        </row>
      </sheetData>
      <sheetData sheetId="3052">
        <row r="3">
          <cell r="F3">
            <v>36130</v>
          </cell>
        </row>
      </sheetData>
      <sheetData sheetId="3053">
        <row r="3">
          <cell r="F3">
            <v>36130</v>
          </cell>
        </row>
      </sheetData>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ow r="3">
          <cell r="F3">
            <v>36130</v>
          </cell>
        </row>
      </sheetData>
      <sheetData sheetId="3064">
        <row r="3">
          <cell r="F3">
            <v>0</v>
          </cell>
        </row>
      </sheetData>
      <sheetData sheetId="3065">
        <row r="3">
          <cell r="F3">
            <v>36130</v>
          </cell>
        </row>
      </sheetData>
      <sheetData sheetId="3066">
        <row r="3">
          <cell r="F3">
            <v>0</v>
          </cell>
        </row>
      </sheetData>
      <sheetData sheetId="3067">
        <row r="3">
          <cell r="F3">
            <v>36130</v>
          </cell>
        </row>
      </sheetData>
      <sheetData sheetId="3068">
        <row r="3">
          <cell r="F3">
            <v>0</v>
          </cell>
        </row>
      </sheetData>
      <sheetData sheetId="3069">
        <row r="3">
          <cell r="F3">
            <v>0</v>
          </cell>
        </row>
      </sheetData>
      <sheetData sheetId="3070">
        <row r="3">
          <cell r="F3">
            <v>0</v>
          </cell>
        </row>
      </sheetData>
      <sheetData sheetId="3071">
        <row r="3">
          <cell r="F3">
            <v>0</v>
          </cell>
        </row>
      </sheetData>
      <sheetData sheetId="3072">
        <row r="3">
          <cell r="F3">
            <v>36130</v>
          </cell>
        </row>
      </sheetData>
      <sheetData sheetId="3073">
        <row r="3">
          <cell r="F3">
            <v>36130</v>
          </cell>
        </row>
      </sheetData>
      <sheetData sheetId="3074">
        <row r="3">
          <cell r="F3">
            <v>36130</v>
          </cell>
        </row>
      </sheetData>
      <sheetData sheetId="3075" refreshError="1"/>
      <sheetData sheetId="3076" refreshError="1"/>
      <sheetData sheetId="3077" refreshError="1"/>
      <sheetData sheetId="3078" refreshError="1"/>
      <sheetData sheetId="3079" refreshError="1"/>
      <sheetData sheetId="3080" refreshError="1"/>
      <sheetData sheetId="3081">
        <row r="3">
          <cell r="F3">
            <v>36130</v>
          </cell>
        </row>
      </sheetData>
      <sheetData sheetId="3082">
        <row r="3">
          <cell r="F3">
            <v>36130</v>
          </cell>
        </row>
      </sheetData>
      <sheetData sheetId="3083">
        <row r="3">
          <cell r="F3">
            <v>36130</v>
          </cell>
        </row>
      </sheetData>
      <sheetData sheetId="3084">
        <row r="3">
          <cell r="F3">
            <v>36130</v>
          </cell>
        </row>
      </sheetData>
      <sheetData sheetId="3085">
        <row r="3">
          <cell r="F3">
            <v>36130</v>
          </cell>
        </row>
      </sheetData>
      <sheetData sheetId="3086">
        <row r="3">
          <cell r="F3">
            <v>36130</v>
          </cell>
        </row>
      </sheetData>
      <sheetData sheetId="3087">
        <row r="3">
          <cell r="F3">
            <v>36130</v>
          </cell>
        </row>
      </sheetData>
      <sheetData sheetId="3088">
        <row r="3">
          <cell r="F3">
            <v>36130</v>
          </cell>
        </row>
      </sheetData>
      <sheetData sheetId="3089">
        <row r="3">
          <cell r="F3">
            <v>36130</v>
          </cell>
        </row>
      </sheetData>
      <sheetData sheetId="3090">
        <row r="3">
          <cell r="F3">
            <v>36130</v>
          </cell>
        </row>
      </sheetData>
      <sheetData sheetId="3091">
        <row r="3">
          <cell r="F3">
            <v>36130</v>
          </cell>
        </row>
      </sheetData>
      <sheetData sheetId="3092">
        <row r="3">
          <cell r="F3">
            <v>36130</v>
          </cell>
        </row>
      </sheetData>
      <sheetData sheetId="3093">
        <row r="3">
          <cell r="F3">
            <v>36130</v>
          </cell>
        </row>
      </sheetData>
      <sheetData sheetId="3094">
        <row r="3">
          <cell r="F3">
            <v>36130</v>
          </cell>
        </row>
      </sheetData>
      <sheetData sheetId="3095">
        <row r="3">
          <cell r="F3">
            <v>36130</v>
          </cell>
        </row>
      </sheetData>
      <sheetData sheetId="3096">
        <row r="3">
          <cell r="F3">
            <v>36130</v>
          </cell>
        </row>
      </sheetData>
      <sheetData sheetId="3097">
        <row r="3">
          <cell r="F3">
            <v>36130</v>
          </cell>
        </row>
      </sheetData>
      <sheetData sheetId="3098">
        <row r="3">
          <cell r="F3">
            <v>36130</v>
          </cell>
        </row>
      </sheetData>
      <sheetData sheetId="3099">
        <row r="3">
          <cell r="F3">
            <v>36130</v>
          </cell>
        </row>
      </sheetData>
      <sheetData sheetId="3100">
        <row r="3">
          <cell r="F3">
            <v>36130</v>
          </cell>
        </row>
      </sheetData>
      <sheetData sheetId="3101">
        <row r="3">
          <cell r="F3">
            <v>36130</v>
          </cell>
        </row>
      </sheetData>
      <sheetData sheetId="3102">
        <row r="3">
          <cell r="F3">
            <v>36130</v>
          </cell>
        </row>
      </sheetData>
      <sheetData sheetId="3103">
        <row r="3">
          <cell r="F3">
            <v>36130</v>
          </cell>
        </row>
      </sheetData>
      <sheetData sheetId="3104">
        <row r="3">
          <cell r="F3">
            <v>36130</v>
          </cell>
        </row>
      </sheetData>
      <sheetData sheetId="3105">
        <row r="3">
          <cell r="F3">
            <v>36130</v>
          </cell>
        </row>
      </sheetData>
      <sheetData sheetId="3106">
        <row r="3">
          <cell r="F3">
            <v>36130</v>
          </cell>
        </row>
      </sheetData>
      <sheetData sheetId="3107">
        <row r="3">
          <cell r="F3">
            <v>36130</v>
          </cell>
        </row>
      </sheetData>
      <sheetData sheetId="3108">
        <row r="3">
          <cell r="F3">
            <v>36130</v>
          </cell>
        </row>
      </sheetData>
      <sheetData sheetId="3109">
        <row r="3">
          <cell r="F3">
            <v>36130</v>
          </cell>
        </row>
      </sheetData>
      <sheetData sheetId="3110">
        <row r="3">
          <cell r="F3">
            <v>36130</v>
          </cell>
        </row>
      </sheetData>
      <sheetData sheetId="3111">
        <row r="3">
          <cell r="F3">
            <v>36130</v>
          </cell>
        </row>
      </sheetData>
      <sheetData sheetId="3112">
        <row r="3">
          <cell r="F3">
            <v>36130</v>
          </cell>
        </row>
      </sheetData>
      <sheetData sheetId="3113">
        <row r="3">
          <cell r="F3">
            <v>36130</v>
          </cell>
        </row>
      </sheetData>
      <sheetData sheetId="3114">
        <row r="3">
          <cell r="F3">
            <v>36130</v>
          </cell>
        </row>
      </sheetData>
      <sheetData sheetId="3115">
        <row r="3">
          <cell r="F3">
            <v>36130</v>
          </cell>
        </row>
      </sheetData>
      <sheetData sheetId="3116">
        <row r="3">
          <cell r="F3">
            <v>36130</v>
          </cell>
        </row>
      </sheetData>
      <sheetData sheetId="3117">
        <row r="3">
          <cell r="F3">
            <v>36130</v>
          </cell>
        </row>
      </sheetData>
      <sheetData sheetId="3118">
        <row r="3">
          <cell r="F3">
            <v>36130</v>
          </cell>
        </row>
      </sheetData>
      <sheetData sheetId="3119">
        <row r="3">
          <cell r="F3">
            <v>36130</v>
          </cell>
        </row>
      </sheetData>
      <sheetData sheetId="3120">
        <row r="3">
          <cell r="F3">
            <v>36130</v>
          </cell>
        </row>
      </sheetData>
      <sheetData sheetId="3121">
        <row r="3">
          <cell r="F3">
            <v>36130</v>
          </cell>
        </row>
      </sheetData>
      <sheetData sheetId="3122">
        <row r="3">
          <cell r="F3">
            <v>36130</v>
          </cell>
        </row>
      </sheetData>
      <sheetData sheetId="3123">
        <row r="3">
          <cell r="F3">
            <v>36130</v>
          </cell>
        </row>
      </sheetData>
      <sheetData sheetId="3124">
        <row r="3">
          <cell r="F3">
            <v>36130</v>
          </cell>
        </row>
      </sheetData>
      <sheetData sheetId="3125">
        <row r="3">
          <cell r="F3">
            <v>36130</v>
          </cell>
        </row>
      </sheetData>
      <sheetData sheetId="3126">
        <row r="3">
          <cell r="F3">
            <v>36130</v>
          </cell>
        </row>
      </sheetData>
      <sheetData sheetId="3127">
        <row r="3">
          <cell r="F3">
            <v>36130</v>
          </cell>
        </row>
      </sheetData>
      <sheetData sheetId="3128">
        <row r="3">
          <cell r="F3">
            <v>36130</v>
          </cell>
        </row>
      </sheetData>
      <sheetData sheetId="3129">
        <row r="3">
          <cell r="F3">
            <v>36130</v>
          </cell>
        </row>
      </sheetData>
      <sheetData sheetId="3130">
        <row r="3">
          <cell r="F3">
            <v>36130</v>
          </cell>
        </row>
      </sheetData>
      <sheetData sheetId="3131">
        <row r="3">
          <cell r="F3">
            <v>36130</v>
          </cell>
        </row>
      </sheetData>
      <sheetData sheetId="3132">
        <row r="3">
          <cell r="F3">
            <v>36130</v>
          </cell>
        </row>
      </sheetData>
      <sheetData sheetId="3133">
        <row r="3">
          <cell r="F3">
            <v>36130</v>
          </cell>
        </row>
      </sheetData>
      <sheetData sheetId="3134">
        <row r="3">
          <cell r="F3">
            <v>36130</v>
          </cell>
        </row>
      </sheetData>
      <sheetData sheetId="3135">
        <row r="3">
          <cell r="F3">
            <v>36130</v>
          </cell>
        </row>
      </sheetData>
      <sheetData sheetId="3136">
        <row r="3">
          <cell r="F3">
            <v>36130</v>
          </cell>
        </row>
      </sheetData>
      <sheetData sheetId="3137">
        <row r="3">
          <cell r="F3">
            <v>36130</v>
          </cell>
        </row>
      </sheetData>
      <sheetData sheetId="3138">
        <row r="3">
          <cell r="F3">
            <v>36130</v>
          </cell>
        </row>
      </sheetData>
      <sheetData sheetId="3139">
        <row r="3">
          <cell r="F3">
            <v>36130</v>
          </cell>
        </row>
      </sheetData>
      <sheetData sheetId="3140">
        <row r="3">
          <cell r="F3">
            <v>36130</v>
          </cell>
        </row>
      </sheetData>
      <sheetData sheetId="3141">
        <row r="3">
          <cell r="F3">
            <v>36130</v>
          </cell>
        </row>
      </sheetData>
      <sheetData sheetId="3142">
        <row r="3">
          <cell r="F3">
            <v>36130</v>
          </cell>
        </row>
      </sheetData>
      <sheetData sheetId="3143">
        <row r="3">
          <cell r="F3">
            <v>36130</v>
          </cell>
        </row>
      </sheetData>
      <sheetData sheetId="3144">
        <row r="3">
          <cell r="F3">
            <v>36130</v>
          </cell>
        </row>
      </sheetData>
      <sheetData sheetId="3145">
        <row r="3">
          <cell r="F3">
            <v>36130</v>
          </cell>
        </row>
      </sheetData>
      <sheetData sheetId="3146">
        <row r="3">
          <cell r="F3">
            <v>36130</v>
          </cell>
        </row>
      </sheetData>
      <sheetData sheetId="3147">
        <row r="3">
          <cell r="F3">
            <v>36130</v>
          </cell>
        </row>
      </sheetData>
      <sheetData sheetId="3148">
        <row r="3">
          <cell r="F3">
            <v>36130</v>
          </cell>
        </row>
      </sheetData>
      <sheetData sheetId="3149">
        <row r="3">
          <cell r="F3">
            <v>36130</v>
          </cell>
        </row>
      </sheetData>
      <sheetData sheetId="3150">
        <row r="3">
          <cell r="F3">
            <v>36130</v>
          </cell>
        </row>
      </sheetData>
      <sheetData sheetId="3151">
        <row r="3">
          <cell r="F3">
            <v>36130</v>
          </cell>
        </row>
      </sheetData>
      <sheetData sheetId="3152">
        <row r="3">
          <cell r="F3">
            <v>36130</v>
          </cell>
        </row>
      </sheetData>
      <sheetData sheetId="3153">
        <row r="3">
          <cell r="F3">
            <v>36130</v>
          </cell>
        </row>
      </sheetData>
      <sheetData sheetId="3154">
        <row r="3">
          <cell r="F3">
            <v>36130</v>
          </cell>
        </row>
      </sheetData>
      <sheetData sheetId="3155">
        <row r="3">
          <cell r="F3">
            <v>36130</v>
          </cell>
        </row>
      </sheetData>
      <sheetData sheetId="3156">
        <row r="3">
          <cell r="F3">
            <v>36130</v>
          </cell>
        </row>
      </sheetData>
      <sheetData sheetId="3157">
        <row r="3">
          <cell r="F3">
            <v>36130</v>
          </cell>
        </row>
      </sheetData>
      <sheetData sheetId="3158">
        <row r="3">
          <cell r="F3">
            <v>36130</v>
          </cell>
        </row>
      </sheetData>
      <sheetData sheetId="3159">
        <row r="3">
          <cell r="F3">
            <v>36130</v>
          </cell>
        </row>
      </sheetData>
      <sheetData sheetId="3160">
        <row r="3">
          <cell r="F3">
            <v>36130</v>
          </cell>
        </row>
      </sheetData>
      <sheetData sheetId="3161">
        <row r="3">
          <cell r="F3">
            <v>36130</v>
          </cell>
        </row>
      </sheetData>
      <sheetData sheetId="3162">
        <row r="3">
          <cell r="F3">
            <v>36130</v>
          </cell>
        </row>
      </sheetData>
      <sheetData sheetId="3163">
        <row r="3">
          <cell r="F3">
            <v>36130</v>
          </cell>
        </row>
      </sheetData>
      <sheetData sheetId="3164">
        <row r="3">
          <cell r="F3">
            <v>36130</v>
          </cell>
        </row>
      </sheetData>
      <sheetData sheetId="3165">
        <row r="3">
          <cell r="F3">
            <v>36130</v>
          </cell>
        </row>
      </sheetData>
      <sheetData sheetId="3166">
        <row r="3">
          <cell r="F3">
            <v>36130</v>
          </cell>
        </row>
      </sheetData>
      <sheetData sheetId="3167">
        <row r="3">
          <cell r="F3">
            <v>36130</v>
          </cell>
        </row>
      </sheetData>
      <sheetData sheetId="3168">
        <row r="3">
          <cell r="F3">
            <v>36130</v>
          </cell>
        </row>
      </sheetData>
      <sheetData sheetId="3169">
        <row r="3">
          <cell r="F3">
            <v>36130</v>
          </cell>
        </row>
      </sheetData>
      <sheetData sheetId="3170">
        <row r="3">
          <cell r="F3">
            <v>36130</v>
          </cell>
        </row>
      </sheetData>
      <sheetData sheetId="3171">
        <row r="3">
          <cell r="F3">
            <v>36130</v>
          </cell>
        </row>
      </sheetData>
      <sheetData sheetId="3172">
        <row r="3">
          <cell r="F3">
            <v>36130</v>
          </cell>
        </row>
      </sheetData>
      <sheetData sheetId="3173">
        <row r="3">
          <cell r="F3">
            <v>36130</v>
          </cell>
        </row>
      </sheetData>
      <sheetData sheetId="3174">
        <row r="3">
          <cell r="F3">
            <v>36130</v>
          </cell>
        </row>
      </sheetData>
      <sheetData sheetId="3175">
        <row r="3">
          <cell r="F3">
            <v>36130</v>
          </cell>
        </row>
      </sheetData>
      <sheetData sheetId="3176">
        <row r="3">
          <cell r="F3">
            <v>36130</v>
          </cell>
        </row>
      </sheetData>
      <sheetData sheetId="3177">
        <row r="3">
          <cell r="F3">
            <v>36130</v>
          </cell>
        </row>
      </sheetData>
      <sheetData sheetId="3178">
        <row r="3">
          <cell r="F3">
            <v>36130</v>
          </cell>
        </row>
      </sheetData>
      <sheetData sheetId="3179">
        <row r="3">
          <cell r="F3">
            <v>36130</v>
          </cell>
        </row>
      </sheetData>
      <sheetData sheetId="3180">
        <row r="3">
          <cell r="F3">
            <v>36130</v>
          </cell>
        </row>
      </sheetData>
      <sheetData sheetId="3181">
        <row r="3">
          <cell r="F3">
            <v>36130</v>
          </cell>
        </row>
      </sheetData>
      <sheetData sheetId="3182">
        <row r="3">
          <cell r="F3">
            <v>36130</v>
          </cell>
        </row>
      </sheetData>
      <sheetData sheetId="3183">
        <row r="3">
          <cell r="F3">
            <v>36130</v>
          </cell>
        </row>
      </sheetData>
      <sheetData sheetId="3184">
        <row r="3">
          <cell r="F3">
            <v>36130</v>
          </cell>
        </row>
      </sheetData>
      <sheetData sheetId="3185">
        <row r="3">
          <cell r="F3">
            <v>36130</v>
          </cell>
        </row>
      </sheetData>
      <sheetData sheetId="3186">
        <row r="3">
          <cell r="F3">
            <v>36130</v>
          </cell>
        </row>
      </sheetData>
      <sheetData sheetId="3187">
        <row r="3">
          <cell r="F3">
            <v>36130</v>
          </cell>
        </row>
      </sheetData>
      <sheetData sheetId="3188">
        <row r="3">
          <cell r="F3">
            <v>36130</v>
          </cell>
        </row>
      </sheetData>
      <sheetData sheetId="3189">
        <row r="3">
          <cell r="F3">
            <v>36130</v>
          </cell>
        </row>
      </sheetData>
      <sheetData sheetId="3190">
        <row r="3">
          <cell r="F3">
            <v>36130</v>
          </cell>
        </row>
      </sheetData>
      <sheetData sheetId="3191">
        <row r="3">
          <cell r="F3">
            <v>36130</v>
          </cell>
        </row>
      </sheetData>
      <sheetData sheetId="3192">
        <row r="3">
          <cell r="F3">
            <v>36130</v>
          </cell>
        </row>
      </sheetData>
      <sheetData sheetId="3193">
        <row r="3">
          <cell r="F3">
            <v>36130</v>
          </cell>
        </row>
      </sheetData>
      <sheetData sheetId="3194">
        <row r="3">
          <cell r="F3">
            <v>36130</v>
          </cell>
        </row>
      </sheetData>
      <sheetData sheetId="3195">
        <row r="3">
          <cell r="F3">
            <v>36130</v>
          </cell>
        </row>
      </sheetData>
      <sheetData sheetId="3196">
        <row r="3">
          <cell r="F3">
            <v>36130</v>
          </cell>
        </row>
      </sheetData>
      <sheetData sheetId="3197">
        <row r="3">
          <cell r="F3">
            <v>36130</v>
          </cell>
        </row>
      </sheetData>
      <sheetData sheetId="3198">
        <row r="3">
          <cell r="F3">
            <v>36130</v>
          </cell>
        </row>
      </sheetData>
      <sheetData sheetId="3199">
        <row r="3">
          <cell r="F3">
            <v>36130</v>
          </cell>
        </row>
      </sheetData>
      <sheetData sheetId="3200">
        <row r="3">
          <cell r="F3">
            <v>36130</v>
          </cell>
        </row>
      </sheetData>
      <sheetData sheetId="3201">
        <row r="3">
          <cell r="F3">
            <v>36130</v>
          </cell>
        </row>
      </sheetData>
      <sheetData sheetId="3202">
        <row r="3">
          <cell r="F3">
            <v>36130</v>
          </cell>
        </row>
      </sheetData>
      <sheetData sheetId="3203">
        <row r="3">
          <cell r="F3">
            <v>36130</v>
          </cell>
        </row>
      </sheetData>
      <sheetData sheetId="3204">
        <row r="3">
          <cell r="F3">
            <v>36130</v>
          </cell>
        </row>
      </sheetData>
      <sheetData sheetId="3205">
        <row r="3">
          <cell r="F3">
            <v>36130</v>
          </cell>
        </row>
      </sheetData>
      <sheetData sheetId="3206">
        <row r="3">
          <cell r="F3">
            <v>36130</v>
          </cell>
        </row>
      </sheetData>
      <sheetData sheetId="3207">
        <row r="3">
          <cell r="F3">
            <v>36130</v>
          </cell>
        </row>
      </sheetData>
      <sheetData sheetId="3208">
        <row r="3">
          <cell r="F3">
            <v>36130</v>
          </cell>
        </row>
      </sheetData>
      <sheetData sheetId="3209">
        <row r="3">
          <cell r="F3">
            <v>36130</v>
          </cell>
        </row>
      </sheetData>
      <sheetData sheetId="3210">
        <row r="3">
          <cell r="F3">
            <v>36130</v>
          </cell>
        </row>
      </sheetData>
      <sheetData sheetId="3211">
        <row r="3">
          <cell r="F3">
            <v>36130</v>
          </cell>
        </row>
      </sheetData>
      <sheetData sheetId="3212">
        <row r="3">
          <cell r="F3">
            <v>36130</v>
          </cell>
        </row>
      </sheetData>
      <sheetData sheetId="3213">
        <row r="3">
          <cell r="F3">
            <v>36130</v>
          </cell>
        </row>
      </sheetData>
      <sheetData sheetId="3214">
        <row r="3">
          <cell r="F3">
            <v>36130</v>
          </cell>
        </row>
      </sheetData>
      <sheetData sheetId="3215">
        <row r="3">
          <cell r="F3">
            <v>36130</v>
          </cell>
        </row>
      </sheetData>
      <sheetData sheetId="3216">
        <row r="3">
          <cell r="F3">
            <v>36130</v>
          </cell>
        </row>
      </sheetData>
      <sheetData sheetId="3217">
        <row r="3">
          <cell r="F3">
            <v>36130</v>
          </cell>
        </row>
      </sheetData>
      <sheetData sheetId="3218">
        <row r="3">
          <cell r="F3">
            <v>36130</v>
          </cell>
        </row>
      </sheetData>
      <sheetData sheetId="3219">
        <row r="3">
          <cell r="F3">
            <v>36130</v>
          </cell>
        </row>
      </sheetData>
      <sheetData sheetId="3220">
        <row r="3">
          <cell r="F3">
            <v>36130</v>
          </cell>
        </row>
      </sheetData>
      <sheetData sheetId="3221">
        <row r="3">
          <cell r="F3">
            <v>36130</v>
          </cell>
        </row>
      </sheetData>
      <sheetData sheetId="3222" refreshError="1"/>
      <sheetData sheetId="3223" refreshError="1"/>
      <sheetData sheetId="3224" refreshError="1"/>
      <sheetData sheetId="3225">
        <row r="3">
          <cell r="F3">
            <v>36130</v>
          </cell>
        </row>
      </sheetData>
      <sheetData sheetId="3226">
        <row r="3">
          <cell r="F3">
            <v>36130</v>
          </cell>
        </row>
      </sheetData>
      <sheetData sheetId="3227">
        <row r="3">
          <cell r="F3">
            <v>36130</v>
          </cell>
        </row>
      </sheetData>
      <sheetData sheetId="3228">
        <row r="3">
          <cell r="F3">
            <v>36130</v>
          </cell>
        </row>
      </sheetData>
      <sheetData sheetId="3229">
        <row r="3">
          <cell r="F3">
            <v>36130</v>
          </cell>
        </row>
      </sheetData>
      <sheetData sheetId="3230">
        <row r="3">
          <cell r="F3">
            <v>36130</v>
          </cell>
        </row>
      </sheetData>
      <sheetData sheetId="3231">
        <row r="3">
          <cell r="F3">
            <v>36130</v>
          </cell>
        </row>
      </sheetData>
      <sheetData sheetId="3232">
        <row r="3">
          <cell r="F3">
            <v>36130</v>
          </cell>
        </row>
      </sheetData>
      <sheetData sheetId="3233">
        <row r="3">
          <cell r="F3">
            <v>36130</v>
          </cell>
        </row>
      </sheetData>
      <sheetData sheetId="3234">
        <row r="3">
          <cell r="F3">
            <v>36130</v>
          </cell>
        </row>
      </sheetData>
      <sheetData sheetId="3235">
        <row r="3">
          <cell r="F3">
            <v>36130</v>
          </cell>
        </row>
      </sheetData>
      <sheetData sheetId="3236">
        <row r="3">
          <cell r="F3">
            <v>36130</v>
          </cell>
        </row>
      </sheetData>
      <sheetData sheetId="3237">
        <row r="3">
          <cell r="F3">
            <v>36130</v>
          </cell>
        </row>
      </sheetData>
      <sheetData sheetId="3238">
        <row r="3">
          <cell r="F3">
            <v>36130</v>
          </cell>
        </row>
      </sheetData>
      <sheetData sheetId="3239">
        <row r="3">
          <cell r="F3">
            <v>36130</v>
          </cell>
        </row>
      </sheetData>
      <sheetData sheetId="3240">
        <row r="3">
          <cell r="F3">
            <v>36130</v>
          </cell>
        </row>
      </sheetData>
      <sheetData sheetId="3241">
        <row r="3">
          <cell r="F3">
            <v>36130</v>
          </cell>
        </row>
      </sheetData>
      <sheetData sheetId="3242">
        <row r="3">
          <cell r="F3">
            <v>36130</v>
          </cell>
        </row>
      </sheetData>
      <sheetData sheetId="3243">
        <row r="3">
          <cell r="F3">
            <v>36130</v>
          </cell>
        </row>
      </sheetData>
      <sheetData sheetId="3244">
        <row r="3">
          <cell r="F3">
            <v>36130</v>
          </cell>
        </row>
      </sheetData>
      <sheetData sheetId="3245">
        <row r="3">
          <cell r="F3">
            <v>36130</v>
          </cell>
        </row>
      </sheetData>
      <sheetData sheetId="3246">
        <row r="3">
          <cell r="F3">
            <v>36130</v>
          </cell>
        </row>
      </sheetData>
      <sheetData sheetId="3247">
        <row r="3">
          <cell r="F3">
            <v>36130</v>
          </cell>
        </row>
      </sheetData>
      <sheetData sheetId="3248">
        <row r="3">
          <cell r="F3">
            <v>36130</v>
          </cell>
        </row>
      </sheetData>
      <sheetData sheetId="3249">
        <row r="3">
          <cell r="F3">
            <v>36130</v>
          </cell>
        </row>
      </sheetData>
      <sheetData sheetId="3250">
        <row r="3">
          <cell r="F3">
            <v>36130</v>
          </cell>
        </row>
      </sheetData>
      <sheetData sheetId="3251">
        <row r="3">
          <cell r="F3">
            <v>36130</v>
          </cell>
        </row>
      </sheetData>
      <sheetData sheetId="3252">
        <row r="3">
          <cell r="F3">
            <v>36130</v>
          </cell>
        </row>
      </sheetData>
      <sheetData sheetId="3253">
        <row r="3">
          <cell r="F3">
            <v>36130</v>
          </cell>
        </row>
      </sheetData>
      <sheetData sheetId="3254">
        <row r="3">
          <cell r="F3">
            <v>36130</v>
          </cell>
        </row>
      </sheetData>
      <sheetData sheetId="3255">
        <row r="3">
          <cell r="F3">
            <v>36130</v>
          </cell>
        </row>
      </sheetData>
      <sheetData sheetId="3256">
        <row r="3">
          <cell r="F3">
            <v>36130</v>
          </cell>
        </row>
      </sheetData>
      <sheetData sheetId="3257">
        <row r="3">
          <cell r="F3">
            <v>36130</v>
          </cell>
        </row>
      </sheetData>
      <sheetData sheetId="3258">
        <row r="3">
          <cell r="F3">
            <v>36130</v>
          </cell>
        </row>
      </sheetData>
      <sheetData sheetId="3259">
        <row r="3">
          <cell r="F3">
            <v>36130</v>
          </cell>
        </row>
      </sheetData>
      <sheetData sheetId="3260">
        <row r="3">
          <cell r="F3">
            <v>36130</v>
          </cell>
        </row>
      </sheetData>
      <sheetData sheetId="3261">
        <row r="3">
          <cell r="F3">
            <v>36130</v>
          </cell>
        </row>
      </sheetData>
      <sheetData sheetId="3262">
        <row r="3">
          <cell r="F3">
            <v>36130</v>
          </cell>
        </row>
      </sheetData>
      <sheetData sheetId="3263">
        <row r="3">
          <cell r="F3">
            <v>36130</v>
          </cell>
        </row>
      </sheetData>
      <sheetData sheetId="3264">
        <row r="3">
          <cell r="F3">
            <v>36130</v>
          </cell>
        </row>
      </sheetData>
      <sheetData sheetId="3265">
        <row r="3">
          <cell r="F3">
            <v>36130</v>
          </cell>
        </row>
      </sheetData>
      <sheetData sheetId="3266">
        <row r="3">
          <cell r="F3">
            <v>36130</v>
          </cell>
        </row>
      </sheetData>
      <sheetData sheetId="3267">
        <row r="3">
          <cell r="F3">
            <v>36130</v>
          </cell>
        </row>
      </sheetData>
      <sheetData sheetId="3268">
        <row r="3">
          <cell r="F3">
            <v>36130</v>
          </cell>
        </row>
      </sheetData>
      <sheetData sheetId="3269">
        <row r="3">
          <cell r="F3">
            <v>36130</v>
          </cell>
        </row>
      </sheetData>
      <sheetData sheetId="3270">
        <row r="3">
          <cell r="F3">
            <v>36130</v>
          </cell>
        </row>
      </sheetData>
      <sheetData sheetId="3271">
        <row r="3">
          <cell r="F3">
            <v>36130</v>
          </cell>
        </row>
      </sheetData>
      <sheetData sheetId="3272">
        <row r="3">
          <cell r="F3">
            <v>36130</v>
          </cell>
        </row>
      </sheetData>
      <sheetData sheetId="3273">
        <row r="3">
          <cell r="F3">
            <v>36130</v>
          </cell>
        </row>
      </sheetData>
      <sheetData sheetId="3274">
        <row r="3">
          <cell r="F3">
            <v>36130</v>
          </cell>
        </row>
      </sheetData>
      <sheetData sheetId="3275">
        <row r="3">
          <cell r="F3">
            <v>36130</v>
          </cell>
        </row>
      </sheetData>
      <sheetData sheetId="3276">
        <row r="3">
          <cell r="F3">
            <v>36130</v>
          </cell>
        </row>
      </sheetData>
      <sheetData sheetId="3277">
        <row r="3">
          <cell r="F3">
            <v>36130</v>
          </cell>
        </row>
      </sheetData>
      <sheetData sheetId="3278">
        <row r="3">
          <cell r="F3">
            <v>36130</v>
          </cell>
        </row>
      </sheetData>
      <sheetData sheetId="3279">
        <row r="3">
          <cell r="F3">
            <v>36130</v>
          </cell>
        </row>
      </sheetData>
      <sheetData sheetId="3280">
        <row r="3">
          <cell r="F3">
            <v>36130</v>
          </cell>
        </row>
      </sheetData>
      <sheetData sheetId="3281">
        <row r="3">
          <cell r="F3">
            <v>36130</v>
          </cell>
        </row>
      </sheetData>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ow r="3">
          <cell r="F3">
            <v>36130</v>
          </cell>
        </row>
      </sheetData>
      <sheetData sheetId="3299">
        <row r="3">
          <cell r="F3">
            <v>36130</v>
          </cell>
        </row>
      </sheetData>
      <sheetData sheetId="3300" refreshError="1"/>
      <sheetData sheetId="3301" refreshError="1"/>
      <sheetData sheetId="3302" refreshError="1"/>
      <sheetData sheetId="3303">
        <row r="3">
          <cell r="F3">
            <v>36130</v>
          </cell>
        </row>
      </sheetData>
      <sheetData sheetId="3304" refreshError="1"/>
      <sheetData sheetId="3305">
        <row r="4">
          <cell r="C4">
            <v>36130</v>
          </cell>
        </row>
      </sheetData>
      <sheetData sheetId="3306">
        <row r="3">
          <cell r="F3">
            <v>36130</v>
          </cell>
        </row>
      </sheetData>
      <sheetData sheetId="3307">
        <row r="4">
          <cell r="C4">
            <v>0</v>
          </cell>
        </row>
      </sheetData>
      <sheetData sheetId="3308">
        <row r="3">
          <cell r="F3">
            <v>36130</v>
          </cell>
        </row>
      </sheetData>
      <sheetData sheetId="3309">
        <row r="3">
          <cell r="F3">
            <v>36130</v>
          </cell>
        </row>
      </sheetData>
      <sheetData sheetId="3310">
        <row r="3">
          <cell r="F3">
            <v>36130</v>
          </cell>
        </row>
      </sheetData>
      <sheetData sheetId="3311">
        <row r="3">
          <cell r="F3">
            <v>36130</v>
          </cell>
        </row>
      </sheetData>
      <sheetData sheetId="3312">
        <row r="3">
          <cell r="F3">
            <v>36130</v>
          </cell>
        </row>
      </sheetData>
      <sheetData sheetId="3313">
        <row r="3">
          <cell r="F3">
            <v>36130</v>
          </cell>
        </row>
      </sheetData>
      <sheetData sheetId="3314">
        <row r="4">
          <cell r="C4">
            <v>36130</v>
          </cell>
        </row>
      </sheetData>
      <sheetData sheetId="3315">
        <row r="4">
          <cell r="C4">
            <v>36130</v>
          </cell>
        </row>
      </sheetData>
      <sheetData sheetId="3316">
        <row r="4">
          <cell r="C4">
            <v>36130</v>
          </cell>
        </row>
      </sheetData>
      <sheetData sheetId="3317">
        <row r="4">
          <cell r="C4">
            <v>36130</v>
          </cell>
        </row>
      </sheetData>
      <sheetData sheetId="3318">
        <row r="4">
          <cell r="C4">
            <v>36130</v>
          </cell>
        </row>
      </sheetData>
      <sheetData sheetId="3319">
        <row r="4">
          <cell r="C4">
            <v>0</v>
          </cell>
        </row>
      </sheetData>
      <sheetData sheetId="3320">
        <row r="4">
          <cell r="C4">
            <v>0</v>
          </cell>
        </row>
      </sheetData>
      <sheetData sheetId="3321">
        <row r="4">
          <cell r="C4">
            <v>0</v>
          </cell>
        </row>
      </sheetData>
      <sheetData sheetId="3322">
        <row r="3">
          <cell r="F3">
            <v>36130</v>
          </cell>
        </row>
      </sheetData>
      <sheetData sheetId="3323">
        <row r="3">
          <cell r="F3">
            <v>36130</v>
          </cell>
        </row>
      </sheetData>
      <sheetData sheetId="3324">
        <row r="3">
          <cell r="F3">
            <v>36130</v>
          </cell>
        </row>
      </sheetData>
      <sheetData sheetId="3325">
        <row r="3">
          <cell r="F3">
            <v>36130</v>
          </cell>
        </row>
      </sheetData>
      <sheetData sheetId="3326">
        <row r="3">
          <cell r="F3">
            <v>36130</v>
          </cell>
        </row>
      </sheetData>
      <sheetData sheetId="3327">
        <row r="3">
          <cell r="F3">
            <v>36130</v>
          </cell>
        </row>
      </sheetData>
      <sheetData sheetId="3328">
        <row r="3">
          <cell r="F3">
            <v>36130</v>
          </cell>
        </row>
      </sheetData>
      <sheetData sheetId="3329">
        <row r="3">
          <cell r="F3">
            <v>36130</v>
          </cell>
        </row>
      </sheetData>
      <sheetData sheetId="3330">
        <row r="3">
          <cell r="F3">
            <v>36130</v>
          </cell>
        </row>
      </sheetData>
      <sheetData sheetId="3331">
        <row r="3">
          <cell r="F3">
            <v>36130</v>
          </cell>
        </row>
      </sheetData>
      <sheetData sheetId="3332">
        <row r="3">
          <cell r="F3">
            <v>36130</v>
          </cell>
        </row>
      </sheetData>
      <sheetData sheetId="3333">
        <row r="3">
          <cell r="F3">
            <v>36130</v>
          </cell>
        </row>
      </sheetData>
      <sheetData sheetId="3334">
        <row r="3">
          <cell r="F3">
            <v>36130</v>
          </cell>
        </row>
      </sheetData>
      <sheetData sheetId="3335">
        <row r="3">
          <cell r="F3">
            <v>36130</v>
          </cell>
        </row>
      </sheetData>
      <sheetData sheetId="3336">
        <row r="3">
          <cell r="F3">
            <v>36130</v>
          </cell>
        </row>
      </sheetData>
      <sheetData sheetId="3337">
        <row r="3">
          <cell r="F3">
            <v>36130</v>
          </cell>
        </row>
      </sheetData>
      <sheetData sheetId="3338">
        <row r="3">
          <cell r="F3">
            <v>36130</v>
          </cell>
        </row>
      </sheetData>
      <sheetData sheetId="3339">
        <row r="3">
          <cell r="F3">
            <v>36130</v>
          </cell>
        </row>
      </sheetData>
      <sheetData sheetId="3340">
        <row r="3">
          <cell r="F3">
            <v>36130</v>
          </cell>
        </row>
      </sheetData>
      <sheetData sheetId="3341">
        <row r="3">
          <cell r="F3">
            <v>36130</v>
          </cell>
        </row>
      </sheetData>
      <sheetData sheetId="3342">
        <row r="3">
          <cell r="F3">
            <v>36130</v>
          </cell>
        </row>
      </sheetData>
      <sheetData sheetId="3343">
        <row r="3">
          <cell r="F3">
            <v>36130</v>
          </cell>
        </row>
      </sheetData>
      <sheetData sheetId="3344">
        <row r="3">
          <cell r="F3">
            <v>36130</v>
          </cell>
        </row>
      </sheetData>
      <sheetData sheetId="3345">
        <row r="3">
          <cell r="F3">
            <v>36130</v>
          </cell>
        </row>
      </sheetData>
      <sheetData sheetId="3346">
        <row r="3">
          <cell r="F3">
            <v>36130</v>
          </cell>
        </row>
      </sheetData>
      <sheetData sheetId="3347">
        <row r="3">
          <cell r="F3">
            <v>36130</v>
          </cell>
        </row>
      </sheetData>
      <sheetData sheetId="3348">
        <row r="3">
          <cell r="F3">
            <v>36130</v>
          </cell>
        </row>
      </sheetData>
      <sheetData sheetId="3349">
        <row r="3">
          <cell r="F3">
            <v>36130</v>
          </cell>
        </row>
      </sheetData>
      <sheetData sheetId="3350">
        <row r="3">
          <cell r="F3">
            <v>36130</v>
          </cell>
        </row>
      </sheetData>
      <sheetData sheetId="3351">
        <row r="3">
          <cell r="F3">
            <v>36130</v>
          </cell>
        </row>
      </sheetData>
      <sheetData sheetId="3352">
        <row r="3">
          <cell r="F3">
            <v>36130</v>
          </cell>
        </row>
      </sheetData>
      <sheetData sheetId="3353">
        <row r="3">
          <cell r="F3">
            <v>36130</v>
          </cell>
        </row>
      </sheetData>
      <sheetData sheetId="3354">
        <row r="3">
          <cell r="F3">
            <v>36130</v>
          </cell>
        </row>
      </sheetData>
      <sheetData sheetId="3355">
        <row r="3">
          <cell r="F3">
            <v>36130</v>
          </cell>
        </row>
      </sheetData>
      <sheetData sheetId="3356">
        <row r="3">
          <cell r="F3">
            <v>36130</v>
          </cell>
        </row>
      </sheetData>
      <sheetData sheetId="3357">
        <row r="3">
          <cell r="F3">
            <v>36130</v>
          </cell>
        </row>
      </sheetData>
      <sheetData sheetId="3358">
        <row r="3">
          <cell r="F3">
            <v>36130</v>
          </cell>
        </row>
      </sheetData>
      <sheetData sheetId="3359">
        <row r="3">
          <cell r="F3">
            <v>36130</v>
          </cell>
        </row>
      </sheetData>
      <sheetData sheetId="3360">
        <row r="3">
          <cell r="F3">
            <v>36130</v>
          </cell>
        </row>
      </sheetData>
      <sheetData sheetId="3361">
        <row r="3">
          <cell r="F3">
            <v>36130</v>
          </cell>
        </row>
      </sheetData>
      <sheetData sheetId="3362">
        <row r="3">
          <cell r="F3">
            <v>36130</v>
          </cell>
        </row>
      </sheetData>
      <sheetData sheetId="3363">
        <row r="3">
          <cell r="F3">
            <v>36130</v>
          </cell>
        </row>
      </sheetData>
      <sheetData sheetId="3364">
        <row r="3">
          <cell r="F3">
            <v>36130</v>
          </cell>
        </row>
      </sheetData>
      <sheetData sheetId="3365">
        <row r="3">
          <cell r="F3">
            <v>36130</v>
          </cell>
        </row>
      </sheetData>
      <sheetData sheetId="3366">
        <row r="3">
          <cell r="F3">
            <v>36130</v>
          </cell>
        </row>
      </sheetData>
      <sheetData sheetId="3367">
        <row r="3">
          <cell r="F3">
            <v>36130</v>
          </cell>
        </row>
      </sheetData>
      <sheetData sheetId="3368">
        <row r="3">
          <cell r="F3">
            <v>36130</v>
          </cell>
        </row>
      </sheetData>
      <sheetData sheetId="3369">
        <row r="3">
          <cell r="F3">
            <v>36130</v>
          </cell>
        </row>
      </sheetData>
      <sheetData sheetId="3370">
        <row r="3">
          <cell r="F3">
            <v>36130</v>
          </cell>
        </row>
      </sheetData>
      <sheetData sheetId="3371">
        <row r="3">
          <cell r="F3">
            <v>36130</v>
          </cell>
        </row>
      </sheetData>
      <sheetData sheetId="3372">
        <row r="3">
          <cell r="F3">
            <v>36130</v>
          </cell>
        </row>
      </sheetData>
      <sheetData sheetId="3373">
        <row r="3">
          <cell r="F3">
            <v>36130</v>
          </cell>
        </row>
      </sheetData>
      <sheetData sheetId="3374">
        <row r="3">
          <cell r="F3">
            <v>36130</v>
          </cell>
        </row>
      </sheetData>
      <sheetData sheetId="3375">
        <row r="3">
          <cell r="F3">
            <v>36130</v>
          </cell>
        </row>
      </sheetData>
      <sheetData sheetId="3376">
        <row r="3">
          <cell r="F3">
            <v>36130</v>
          </cell>
        </row>
      </sheetData>
      <sheetData sheetId="3377">
        <row r="3">
          <cell r="F3">
            <v>36130</v>
          </cell>
        </row>
      </sheetData>
      <sheetData sheetId="3378">
        <row r="3">
          <cell r="F3">
            <v>36130</v>
          </cell>
        </row>
      </sheetData>
      <sheetData sheetId="3379">
        <row r="3">
          <cell r="F3">
            <v>36130</v>
          </cell>
        </row>
      </sheetData>
      <sheetData sheetId="3380">
        <row r="3">
          <cell r="F3">
            <v>36130</v>
          </cell>
        </row>
      </sheetData>
      <sheetData sheetId="3381">
        <row r="3">
          <cell r="F3">
            <v>36130</v>
          </cell>
        </row>
      </sheetData>
      <sheetData sheetId="3382">
        <row r="3">
          <cell r="F3">
            <v>36130</v>
          </cell>
        </row>
      </sheetData>
      <sheetData sheetId="3383">
        <row r="3">
          <cell r="F3">
            <v>36130</v>
          </cell>
        </row>
      </sheetData>
      <sheetData sheetId="3384">
        <row r="3">
          <cell r="F3">
            <v>36130</v>
          </cell>
        </row>
      </sheetData>
      <sheetData sheetId="3385">
        <row r="3">
          <cell r="F3">
            <v>0</v>
          </cell>
        </row>
      </sheetData>
      <sheetData sheetId="3386">
        <row r="3">
          <cell r="F3">
            <v>36130</v>
          </cell>
        </row>
      </sheetData>
      <sheetData sheetId="3387">
        <row r="3">
          <cell r="F3">
            <v>36130</v>
          </cell>
        </row>
      </sheetData>
      <sheetData sheetId="3388">
        <row r="3">
          <cell r="F3">
            <v>36130</v>
          </cell>
        </row>
      </sheetData>
      <sheetData sheetId="3389">
        <row r="3">
          <cell r="F3">
            <v>36130</v>
          </cell>
        </row>
      </sheetData>
      <sheetData sheetId="3390">
        <row r="3">
          <cell r="F3">
            <v>36130</v>
          </cell>
        </row>
      </sheetData>
      <sheetData sheetId="3391">
        <row r="3">
          <cell r="F3">
            <v>0</v>
          </cell>
        </row>
      </sheetData>
      <sheetData sheetId="3392">
        <row r="3">
          <cell r="F3">
            <v>36130</v>
          </cell>
        </row>
      </sheetData>
      <sheetData sheetId="3393">
        <row r="3">
          <cell r="F3">
            <v>36130</v>
          </cell>
        </row>
      </sheetData>
      <sheetData sheetId="3394">
        <row r="3">
          <cell r="F3">
            <v>36130</v>
          </cell>
        </row>
      </sheetData>
      <sheetData sheetId="3395">
        <row r="3">
          <cell r="F3">
            <v>36130</v>
          </cell>
        </row>
      </sheetData>
      <sheetData sheetId="3396">
        <row r="3">
          <cell r="F3">
            <v>36130</v>
          </cell>
        </row>
      </sheetData>
      <sheetData sheetId="3397">
        <row r="3">
          <cell r="F3">
            <v>0</v>
          </cell>
        </row>
      </sheetData>
      <sheetData sheetId="3398">
        <row r="3">
          <cell r="F3">
            <v>0</v>
          </cell>
        </row>
      </sheetData>
      <sheetData sheetId="3399">
        <row r="3">
          <cell r="F3">
            <v>36130</v>
          </cell>
        </row>
      </sheetData>
      <sheetData sheetId="3400">
        <row r="3">
          <cell r="F3">
            <v>36130</v>
          </cell>
        </row>
      </sheetData>
      <sheetData sheetId="3401">
        <row r="3">
          <cell r="F3">
            <v>36130</v>
          </cell>
        </row>
      </sheetData>
      <sheetData sheetId="3402">
        <row r="3">
          <cell r="F3">
            <v>36130</v>
          </cell>
        </row>
      </sheetData>
      <sheetData sheetId="3403">
        <row r="3">
          <cell r="F3">
            <v>36130</v>
          </cell>
        </row>
      </sheetData>
      <sheetData sheetId="3404">
        <row r="3">
          <cell r="F3">
            <v>36130</v>
          </cell>
        </row>
      </sheetData>
      <sheetData sheetId="3405">
        <row r="3">
          <cell r="F3">
            <v>36130</v>
          </cell>
        </row>
      </sheetData>
      <sheetData sheetId="3406">
        <row r="3">
          <cell r="F3">
            <v>36130</v>
          </cell>
        </row>
      </sheetData>
      <sheetData sheetId="3407">
        <row r="3">
          <cell r="F3">
            <v>36130</v>
          </cell>
        </row>
      </sheetData>
      <sheetData sheetId="3408">
        <row r="3">
          <cell r="F3">
            <v>36130</v>
          </cell>
        </row>
      </sheetData>
      <sheetData sheetId="3409">
        <row r="3">
          <cell r="F3">
            <v>36130</v>
          </cell>
        </row>
      </sheetData>
      <sheetData sheetId="3410">
        <row r="3">
          <cell r="F3">
            <v>36130</v>
          </cell>
        </row>
      </sheetData>
      <sheetData sheetId="3411">
        <row r="3">
          <cell r="F3">
            <v>36130</v>
          </cell>
        </row>
      </sheetData>
      <sheetData sheetId="3412">
        <row r="3">
          <cell r="F3">
            <v>36130</v>
          </cell>
        </row>
      </sheetData>
      <sheetData sheetId="3413">
        <row r="3">
          <cell r="F3">
            <v>36130</v>
          </cell>
        </row>
      </sheetData>
      <sheetData sheetId="3414">
        <row r="3">
          <cell r="F3">
            <v>36130</v>
          </cell>
        </row>
      </sheetData>
      <sheetData sheetId="3415">
        <row r="3">
          <cell r="F3">
            <v>36130</v>
          </cell>
        </row>
      </sheetData>
      <sheetData sheetId="3416">
        <row r="3">
          <cell r="F3">
            <v>36130</v>
          </cell>
        </row>
      </sheetData>
      <sheetData sheetId="3417">
        <row r="3">
          <cell r="F3">
            <v>0</v>
          </cell>
        </row>
      </sheetData>
      <sheetData sheetId="3418">
        <row r="3">
          <cell r="F3">
            <v>36130</v>
          </cell>
        </row>
      </sheetData>
      <sheetData sheetId="3419">
        <row r="3">
          <cell r="F3">
            <v>36130</v>
          </cell>
        </row>
      </sheetData>
      <sheetData sheetId="3420">
        <row r="3">
          <cell r="F3">
            <v>36130</v>
          </cell>
        </row>
      </sheetData>
      <sheetData sheetId="3421">
        <row r="3">
          <cell r="F3">
            <v>36130</v>
          </cell>
        </row>
      </sheetData>
      <sheetData sheetId="3422">
        <row r="3">
          <cell r="F3">
            <v>36130</v>
          </cell>
        </row>
      </sheetData>
      <sheetData sheetId="3423">
        <row r="3">
          <cell r="F3">
            <v>36130</v>
          </cell>
        </row>
      </sheetData>
      <sheetData sheetId="3424">
        <row r="3">
          <cell r="F3">
            <v>36130</v>
          </cell>
        </row>
      </sheetData>
      <sheetData sheetId="3425">
        <row r="3">
          <cell r="F3">
            <v>36130</v>
          </cell>
        </row>
      </sheetData>
      <sheetData sheetId="3426">
        <row r="3">
          <cell r="F3">
            <v>36130</v>
          </cell>
        </row>
      </sheetData>
      <sheetData sheetId="3427">
        <row r="3">
          <cell r="F3">
            <v>36130</v>
          </cell>
        </row>
      </sheetData>
      <sheetData sheetId="3428">
        <row r="3">
          <cell r="F3">
            <v>36130</v>
          </cell>
        </row>
      </sheetData>
      <sheetData sheetId="3429">
        <row r="3">
          <cell r="F3">
            <v>36130</v>
          </cell>
        </row>
      </sheetData>
      <sheetData sheetId="3430">
        <row r="3">
          <cell r="F3">
            <v>36130</v>
          </cell>
        </row>
      </sheetData>
      <sheetData sheetId="3431">
        <row r="3">
          <cell r="F3">
            <v>36130</v>
          </cell>
        </row>
      </sheetData>
      <sheetData sheetId="3432">
        <row r="3">
          <cell r="F3">
            <v>36130</v>
          </cell>
        </row>
      </sheetData>
      <sheetData sheetId="3433">
        <row r="4">
          <cell r="C4">
            <v>0</v>
          </cell>
        </row>
      </sheetData>
      <sheetData sheetId="3434">
        <row r="3">
          <cell r="F3">
            <v>0</v>
          </cell>
        </row>
      </sheetData>
      <sheetData sheetId="3435">
        <row r="3">
          <cell r="F3">
            <v>0</v>
          </cell>
        </row>
      </sheetData>
      <sheetData sheetId="3436">
        <row r="3">
          <cell r="F3">
            <v>0</v>
          </cell>
        </row>
      </sheetData>
      <sheetData sheetId="3437">
        <row r="4">
          <cell r="C4">
            <v>0</v>
          </cell>
        </row>
      </sheetData>
      <sheetData sheetId="3438">
        <row r="4">
          <cell r="C4">
            <v>0</v>
          </cell>
        </row>
      </sheetData>
      <sheetData sheetId="3439">
        <row r="4">
          <cell r="C4">
            <v>0</v>
          </cell>
        </row>
      </sheetData>
      <sheetData sheetId="3440">
        <row r="3">
          <cell r="F3">
            <v>36130</v>
          </cell>
        </row>
      </sheetData>
      <sheetData sheetId="3441" refreshError="1"/>
      <sheetData sheetId="3442" refreshError="1"/>
      <sheetData sheetId="3443">
        <row r="4">
          <cell r="C4">
            <v>0</v>
          </cell>
        </row>
      </sheetData>
      <sheetData sheetId="3444">
        <row r="4">
          <cell r="C4">
            <v>36130</v>
          </cell>
        </row>
      </sheetData>
      <sheetData sheetId="3445" refreshError="1"/>
      <sheetData sheetId="3446" refreshError="1"/>
      <sheetData sheetId="3447" refreshError="1"/>
      <sheetData sheetId="3448">
        <row r="4">
          <cell r="C4">
            <v>36130</v>
          </cell>
        </row>
      </sheetData>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sheetData sheetId="3459">
        <row r="4">
          <cell r="C4">
            <v>36130</v>
          </cell>
        </row>
      </sheetData>
      <sheetData sheetId="3460">
        <row r="4">
          <cell r="C4">
            <v>36130</v>
          </cell>
        </row>
      </sheetData>
      <sheetData sheetId="3461">
        <row r="4">
          <cell r="C4">
            <v>36130</v>
          </cell>
        </row>
      </sheetData>
      <sheetData sheetId="3462">
        <row r="4">
          <cell r="C4">
            <v>36130</v>
          </cell>
        </row>
      </sheetData>
      <sheetData sheetId="3463">
        <row r="4">
          <cell r="C4">
            <v>36130</v>
          </cell>
        </row>
      </sheetData>
      <sheetData sheetId="3464">
        <row r="4">
          <cell r="C4">
            <v>36130</v>
          </cell>
        </row>
      </sheetData>
      <sheetData sheetId="3465">
        <row r="4">
          <cell r="C4">
            <v>36130</v>
          </cell>
        </row>
      </sheetData>
      <sheetData sheetId="3466">
        <row r="4">
          <cell r="C4">
            <v>36130</v>
          </cell>
        </row>
      </sheetData>
      <sheetData sheetId="3467">
        <row r="4">
          <cell r="C4">
            <v>36130</v>
          </cell>
        </row>
      </sheetData>
      <sheetData sheetId="3468">
        <row r="4">
          <cell r="C4">
            <v>36130</v>
          </cell>
        </row>
      </sheetData>
      <sheetData sheetId="3469">
        <row r="4">
          <cell r="C4">
            <v>36130</v>
          </cell>
        </row>
      </sheetData>
      <sheetData sheetId="3470">
        <row r="4">
          <cell r="C4">
            <v>36130</v>
          </cell>
        </row>
      </sheetData>
      <sheetData sheetId="3471">
        <row r="4">
          <cell r="C4">
            <v>36130</v>
          </cell>
        </row>
      </sheetData>
      <sheetData sheetId="3472">
        <row r="4">
          <cell r="C4">
            <v>36130</v>
          </cell>
        </row>
      </sheetData>
      <sheetData sheetId="3473">
        <row r="4">
          <cell r="C4">
            <v>36130</v>
          </cell>
        </row>
      </sheetData>
      <sheetData sheetId="3474">
        <row r="4">
          <cell r="C4">
            <v>36130</v>
          </cell>
        </row>
      </sheetData>
      <sheetData sheetId="3475">
        <row r="4">
          <cell r="C4">
            <v>36130</v>
          </cell>
        </row>
      </sheetData>
      <sheetData sheetId="3476">
        <row r="4">
          <cell r="C4">
            <v>36130</v>
          </cell>
        </row>
      </sheetData>
      <sheetData sheetId="3477">
        <row r="4">
          <cell r="C4">
            <v>36130</v>
          </cell>
        </row>
      </sheetData>
      <sheetData sheetId="3478">
        <row r="4">
          <cell r="C4">
            <v>36130</v>
          </cell>
        </row>
      </sheetData>
      <sheetData sheetId="3479">
        <row r="4">
          <cell r="C4">
            <v>36130</v>
          </cell>
        </row>
      </sheetData>
      <sheetData sheetId="3480">
        <row r="3">
          <cell r="F3">
            <v>0</v>
          </cell>
        </row>
      </sheetData>
      <sheetData sheetId="3481">
        <row r="4">
          <cell r="C4">
            <v>36130</v>
          </cell>
        </row>
      </sheetData>
      <sheetData sheetId="3482">
        <row r="4">
          <cell r="C4">
            <v>36130</v>
          </cell>
        </row>
      </sheetData>
      <sheetData sheetId="3483">
        <row r="4">
          <cell r="C4">
            <v>36130</v>
          </cell>
        </row>
      </sheetData>
      <sheetData sheetId="3484">
        <row r="4">
          <cell r="C4">
            <v>36130</v>
          </cell>
        </row>
      </sheetData>
      <sheetData sheetId="3485">
        <row r="4">
          <cell r="C4">
            <v>36130</v>
          </cell>
        </row>
      </sheetData>
      <sheetData sheetId="3486">
        <row r="4">
          <cell r="C4">
            <v>36130</v>
          </cell>
        </row>
      </sheetData>
      <sheetData sheetId="3487">
        <row r="4">
          <cell r="C4">
            <v>36130</v>
          </cell>
        </row>
      </sheetData>
      <sheetData sheetId="3488">
        <row r="4">
          <cell r="C4">
            <v>36130</v>
          </cell>
        </row>
      </sheetData>
      <sheetData sheetId="3489">
        <row r="4">
          <cell r="C4">
            <v>36130</v>
          </cell>
        </row>
      </sheetData>
      <sheetData sheetId="3490">
        <row r="4">
          <cell r="C4">
            <v>36130</v>
          </cell>
        </row>
      </sheetData>
      <sheetData sheetId="3491">
        <row r="4">
          <cell r="C4">
            <v>36130</v>
          </cell>
        </row>
      </sheetData>
      <sheetData sheetId="3492">
        <row r="4">
          <cell r="C4">
            <v>36130</v>
          </cell>
        </row>
      </sheetData>
      <sheetData sheetId="3493">
        <row r="3">
          <cell r="F3">
            <v>36130</v>
          </cell>
        </row>
      </sheetData>
      <sheetData sheetId="3494">
        <row r="3">
          <cell r="F3">
            <v>36130</v>
          </cell>
        </row>
      </sheetData>
      <sheetData sheetId="3495">
        <row r="3">
          <cell r="F3">
            <v>36130</v>
          </cell>
        </row>
      </sheetData>
      <sheetData sheetId="3496">
        <row r="3">
          <cell r="F3">
            <v>36130</v>
          </cell>
        </row>
      </sheetData>
      <sheetData sheetId="3497">
        <row r="3">
          <cell r="F3">
            <v>36130</v>
          </cell>
        </row>
      </sheetData>
      <sheetData sheetId="3498">
        <row r="3">
          <cell r="F3">
            <v>36130</v>
          </cell>
        </row>
      </sheetData>
      <sheetData sheetId="3499">
        <row r="3">
          <cell r="F3">
            <v>36130</v>
          </cell>
        </row>
      </sheetData>
      <sheetData sheetId="3500">
        <row r="3">
          <cell r="F3">
            <v>36130</v>
          </cell>
        </row>
      </sheetData>
      <sheetData sheetId="3501">
        <row r="3">
          <cell r="F3">
            <v>36130</v>
          </cell>
        </row>
      </sheetData>
      <sheetData sheetId="3502">
        <row r="3">
          <cell r="F3">
            <v>36130</v>
          </cell>
        </row>
      </sheetData>
      <sheetData sheetId="3503">
        <row r="3">
          <cell r="F3">
            <v>36130</v>
          </cell>
        </row>
      </sheetData>
      <sheetData sheetId="3504">
        <row r="3">
          <cell r="F3">
            <v>36130</v>
          </cell>
        </row>
      </sheetData>
      <sheetData sheetId="3505">
        <row r="3">
          <cell r="F3">
            <v>36130</v>
          </cell>
        </row>
      </sheetData>
      <sheetData sheetId="3506">
        <row r="3">
          <cell r="F3">
            <v>36130</v>
          </cell>
        </row>
      </sheetData>
      <sheetData sheetId="3507">
        <row r="3">
          <cell r="F3">
            <v>36130</v>
          </cell>
        </row>
      </sheetData>
      <sheetData sheetId="3508">
        <row r="3">
          <cell r="F3">
            <v>36130</v>
          </cell>
        </row>
      </sheetData>
      <sheetData sheetId="3509">
        <row r="3">
          <cell r="F3">
            <v>36130</v>
          </cell>
        </row>
      </sheetData>
      <sheetData sheetId="3510">
        <row r="3">
          <cell r="F3">
            <v>36130</v>
          </cell>
        </row>
      </sheetData>
      <sheetData sheetId="3511">
        <row r="3">
          <cell r="F3">
            <v>36130</v>
          </cell>
        </row>
      </sheetData>
      <sheetData sheetId="3512">
        <row r="3">
          <cell r="F3">
            <v>36130</v>
          </cell>
        </row>
      </sheetData>
      <sheetData sheetId="3513">
        <row r="3">
          <cell r="F3">
            <v>36130</v>
          </cell>
        </row>
      </sheetData>
      <sheetData sheetId="3514">
        <row r="3">
          <cell r="F3">
            <v>36130</v>
          </cell>
        </row>
      </sheetData>
      <sheetData sheetId="3515">
        <row r="3">
          <cell r="F3">
            <v>0</v>
          </cell>
        </row>
      </sheetData>
      <sheetData sheetId="3516">
        <row r="3">
          <cell r="F3">
            <v>36130</v>
          </cell>
        </row>
      </sheetData>
      <sheetData sheetId="3517">
        <row r="3">
          <cell r="F3">
            <v>36130</v>
          </cell>
        </row>
      </sheetData>
      <sheetData sheetId="3518">
        <row r="3">
          <cell r="F3">
            <v>36130</v>
          </cell>
        </row>
      </sheetData>
      <sheetData sheetId="3519">
        <row r="3">
          <cell r="F3">
            <v>36130</v>
          </cell>
        </row>
      </sheetData>
      <sheetData sheetId="3520">
        <row r="3">
          <cell r="F3">
            <v>36130</v>
          </cell>
        </row>
      </sheetData>
      <sheetData sheetId="3521">
        <row r="3">
          <cell r="F3">
            <v>0</v>
          </cell>
        </row>
      </sheetData>
      <sheetData sheetId="3522">
        <row r="3">
          <cell r="F3">
            <v>36130</v>
          </cell>
        </row>
      </sheetData>
      <sheetData sheetId="3523">
        <row r="3">
          <cell r="F3">
            <v>36130</v>
          </cell>
        </row>
      </sheetData>
      <sheetData sheetId="3524">
        <row r="3">
          <cell r="F3">
            <v>36130</v>
          </cell>
        </row>
      </sheetData>
      <sheetData sheetId="3525">
        <row r="3">
          <cell r="F3">
            <v>36130</v>
          </cell>
        </row>
      </sheetData>
      <sheetData sheetId="3526">
        <row r="3">
          <cell r="F3">
            <v>36130</v>
          </cell>
        </row>
      </sheetData>
      <sheetData sheetId="3527">
        <row r="3">
          <cell r="F3">
            <v>0</v>
          </cell>
        </row>
      </sheetData>
      <sheetData sheetId="3528">
        <row r="3">
          <cell r="F3">
            <v>0</v>
          </cell>
        </row>
      </sheetData>
      <sheetData sheetId="3529">
        <row r="3">
          <cell r="F3">
            <v>36130</v>
          </cell>
        </row>
      </sheetData>
      <sheetData sheetId="3530">
        <row r="3">
          <cell r="F3">
            <v>36130</v>
          </cell>
        </row>
      </sheetData>
      <sheetData sheetId="3531">
        <row r="3">
          <cell r="F3">
            <v>36130</v>
          </cell>
        </row>
      </sheetData>
      <sheetData sheetId="3532">
        <row r="3">
          <cell r="F3">
            <v>36130</v>
          </cell>
        </row>
      </sheetData>
      <sheetData sheetId="3533">
        <row r="3">
          <cell r="F3">
            <v>36130</v>
          </cell>
        </row>
      </sheetData>
      <sheetData sheetId="3534">
        <row r="3">
          <cell r="F3">
            <v>36130</v>
          </cell>
        </row>
      </sheetData>
      <sheetData sheetId="3535">
        <row r="3">
          <cell r="F3">
            <v>36130</v>
          </cell>
        </row>
      </sheetData>
      <sheetData sheetId="3536">
        <row r="3">
          <cell r="F3">
            <v>36130</v>
          </cell>
        </row>
      </sheetData>
      <sheetData sheetId="3537">
        <row r="3">
          <cell r="F3">
            <v>36130</v>
          </cell>
        </row>
      </sheetData>
      <sheetData sheetId="3538">
        <row r="3">
          <cell r="F3">
            <v>36130</v>
          </cell>
        </row>
      </sheetData>
      <sheetData sheetId="3539">
        <row r="3">
          <cell r="F3">
            <v>36130</v>
          </cell>
        </row>
      </sheetData>
      <sheetData sheetId="3540">
        <row r="3">
          <cell r="F3">
            <v>36130</v>
          </cell>
        </row>
      </sheetData>
      <sheetData sheetId="3541">
        <row r="3">
          <cell r="F3">
            <v>36130</v>
          </cell>
        </row>
      </sheetData>
      <sheetData sheetId="3542">
        <row r="3">
          <cell r="F3">
            <v>36130</v>
          </cell>
        </row>
      </sheetData>
      <sheetData sheetId="3543">
        <row r="3">
          <cell r="F3">
            <v>36130</v>
          </cell>
        </row>
      </sheetData>
      <sheetData sheetId="3544">
        <row r="3">
          <cell r="F3">
            <v>36130</v>
          </cell>
        </row>
      </sheetData>
      <sheetData sheetId="3545">
        <row r="3">
          <cell r="F3">
            <v>36130</v>
          </cell>
        </row>
      </sheetData>
      <sheetData sheetId="3546">
        <row r="3">
          <cell r="F3">
            <v>36130</v>
          </cell>
        </row>
      </sheetData>
      <sheetData sheetId="3547">
        <row r="3">
          <cell r="F3">
            <v>0</v>
          </cell>
        </row>
      </sheetData>
      <sheetData sheetId="3548">
        <row r="3">
          <cell r="F3">
            <v>36130</v>
          </cell>
        </row>
      </sheetData>
      <sheetData sheetId="3549">
        <row r="3">
          <cell r="F3">
            <v>36130</v>
          </cell>
        </row>
      </sheetData>
      <sheetData sheetId="3550">
        <row r="3">
          <cell r="F3">
            <v>36130</v>
          </cell>
        </row>
      </sheetData>
      <sheetData sheetId="3551">
        <row r="4">
          <cell r="C4">
            <v>36130</v>
          </cell>
        </row>
      </sheetData>
      <sheetData sheetId="3552">
        <row r="4">
          <cell r="C4">
            <v>36130</v>
          </cell>
        </row>
      </sheetData>
      <sheetData sheetId="3553">
        <row r="4">
          <cell r="C4">
            <v>36130</v>
          </cell>
        </row>
      </sheetData>
      <sheetData sheetId="3554">
        <row r="4">
          <cell r="C4">
            <v>36130</v>
          </cell>
        </row>
      </sheetData>
      <sheetData sheetId="3555">
        <row r="4">
          <cell r="C4">
            <v>36130</v>
          </cell>
        </row>
      </sheetData>
      <sheetData sheetId="3556">
        <row r="4">
          <cell r="C4">
            <v>36130</v>
          </cell>
        </row>
      </sheetData>
      <sheetData sheetId="3557"/>
      <sheetData sheetId="3558">
        <row r="4">
          <cell r="C4">
            <v>36130</v>
          </cell>
        </row>
      </sheetData>
      <sheetData sheetId="3559">
        <row r="4">
          <cell r="C4">
            <v>36130</v>
          </cell>
        </row>
      </sheetData>
      <sheetData sheetId="3560">
        <row r="4">
          <cell r="C4">
            <v>36130</v>
          </cell>
        </row>
      </sheetData>
      <sheetData sheetId="3561"/>
      <sheetData sheetId="3562">
        <row r="4">
          <cell r="C4">
            <v>36130</v>
          </cell>
        </row>
      </sheetData>
      <sheetData sheetId="3563">
        <row r="4">
          <cell r="C4">
            <v>36130</v>
          </cell>
        </row>
      </sheetData>
      <sheetData sheetId="3564"/>
      <sheetData sheetId="3565"/>
      <sheetData sheetId="3566">
        <row r="4">
          <cell r="C4">
            <v>36130</v>
          </cell>
        </row>
      </sheetData>
      <sheetData sheetId="3567">
        <row r="4">
          <cell r="C4">
            <v>36130</v>
          </cell>
        </row>
      </sheetData>
      <sheetData sheetId="3568">
        <row r="3">
          <cell r="F3">
            <v>0</v>
          </cell>
        </row>
      </sheetData>
      <sheetData sheetId="3569">
        <row r="3">
          <cell r="F3">
            <v>0</v>
          </cell>
        </row>
      </sheetData>
      <sheetData sheetId="3570">
        <row r="4">
          <cell r="C4">
            <v>36130</v>
          </cell>
        </row>
      </sheetData>
      <sheetData sheetId="3571">
        <row r="4">
          <cell r="C4">
            <v>36130</v>
          </cell>
        </row>
      </sheetData>
      <sheetData sheetId="3572">
        <row r="4">
          <cell r="C4">
            <v>36130</v>
          </cell>
        </row>
      </sheetData>
      <sheetData sheetId="3573">
        <row r="4">
          <cell r="C4">
            <v>36130</v>
          </cell>
        </row>
      </sheetData>
      <sheetData sheetId="3574">
        <row r="4">
          <cell r="C4">
            <v>36130</v>
          </cell>
        </row>
      </sheetData>
      <sheetData sheetId="3575">
        <row r="4">
          <cell r="C4">
            <v>36130</v>
          </cell>
        </row>
      </sheetData>
      <sheetData sheetId="3576">
        <row r="4">
          <cell r="C4">
            <v>36130</v>
          </cell>
        </row>
      </sheetData>
      <sheetData sheetId="3577">
        <row r="4">
          <cell r="C4">
            <v>36130</v>
          </cell>
        </row>
      </sheetData>
      <sheetData sheetId="3578">
        <row r="4">
          <cell r="C4">
            <v>36130</v>
          </cell>
        </row>
      </sheetData>
      <sheetData sheetId="3579">
        <row r="4">
          <cell r="C4">
            <v>36130</v>
          </cell>
        </row>
      </sheetData>
      <sheetData sheetId="3580">
        <row r="4">
          <cell r="C4">
            <v>36130</v>
          </cell>
        </row>
      </sheetData>
      <sheetData sheetId="3581">
        <row r="4">
          <cell r="C4">
            <v>36130</v>
          </cell>
        </row>
      </sheetData>
      <sheetData sheetId="3582"/>
      <sheetData sheetId="3583"/>
      <sheetData sheetId="3584"/>
      <sheetData sheetId="3585">
        <row r="4">
          <cell r="C4">
            <v>36130</v>
          </cell>
        </row>
      </sheetData>
      <sheetData sheetId="3586"/>
      <sheetData sheetId="3587"/>
      <sheetData sheetId="3588"/>
      <sheetData sheetId="3589">
        <row r="3">
          <cell r="F3">
            <v>0</v>
          </cell>
        </row>
      </sheetData>
      <sheetData sheetId="3590">
        <row r="4">
          <cell r="C4">
            <v>36130</v>
          </cell>
        </row>
      </sheetData>
      <sheetData sheetId="3591">
        <row r="4">
          <cell r="C4">
            <v>36130</v>
          </cell>
        </row>
      </sheetData>
      <sheetData sheetId="3592">
        <row r="3">
          <cell r="F3">
            <v>0</v>
          </cell>
        </row>
      </sheetData>
      <sheetData sheetId="3593">
        <row r="3">
          <cell r="F3">
            <v>0</v>
          </cell>
        </row>
      </sheetData>
      <sheetData sheetId="3594">
        <row r="3">
          <cell r="F3">
            <v>0</v>
          </cell>
        </row>
      </sheetData>
      <sheetData sheetId="3595">
        <row r="4">
          <cell r="C4">
            <v>36130</v>
          </cell>
        </row>
      </sheetData>
      <sheetData sheetId="3596">
        <row r="3">
          <cell r="F3">
            <v>0</v>
          </cell>
        </row>
      </sheetData>
      <sheetData sheetId="3597">
        <row r="3">
          <cell r="F3">
            <v>0</v>
          </cell>
        </row>
      </sheetData>
      <sheetData sheetId="3598">
        <row r="3">
          <cell r="F3">
            <v>0</v>
          </cell>
        </row>
      </sheetData>
      <sheetData sheetId="3599">
        <row r="3">
          <cell r="F3">
            <v>36130</v>
          </cell>
        </row>
      </sheetData>
      <sheetData sheetId="3600">
        <row r="3">
          <cell r="F3">
            <v>0</v>
          </cell>
        </row>
      </sheetData>
      <sheetData sheetId="3601">
        <row r="3">
          <cell r="F3">
            <v>36130</v>
          </cell>
        </row>
      </sheetData>
      <sheetData sheetId="3602">
        <row r="3">
          <cell r="F3">
            <v>36130</v>
          </cell>
        </row>
      </sheetData>
      <sheetData sheetId="3603">
        <row r="3">
          <cell r="F3">
            <v>36130</v>
          </cell>
        </row>
      </sheetData>
      <sheetData sheetId="3604">
        <row r="3">
          <cell r="F3">
            <v>0</v>
          </cell>
        </row>
      </sheetData>
      <sheetData sheetId="3605">
        <row r="3">
          <cell r="F3">
            <v>36130</v>
          </cell>
        </row>
      </sheetData>
      <sheetData sheetId="3606">
        <row r="3">
          <cell r="F3">
            <v>36130</v>
          </cell>
        </row>
      </sheetData>
      <sheetData sheetId="3607">
        <row r="3">
          <cell r="F3">
            <v>0</v>
          </cell>
        </row>
      </sheetData>
      <sheetData sheetId="3608">
        <row r="3">
          <cell r="F3">
            <v>36130</v>
          </cell>
        </row>
      </sheetData>
      <sheetData sheetId="3609">
        <row r="4">
          <cell r="C4">
            <v>36130</v>
          </cell>
        </row>
      </sheetData>
      <sheetData sheetId="3610">
        <row r="4">
          <cell r="C4">
            <v>36130</v>
          </cell>
        </row>
      </sheetData>
      <sheetData sheetId="3611">
        <row r="3">
          <cell r="F3">
            <v>0</v>
          </cell>
        </row>
      </sheetData>
      <sheetData sheetId="3612">
        <row r="4">
          <cell r="C4">
            <v>36130</v>
          </cell>
        </row>
      </sheetData>
      <sheetData sheetId="3613">
        <row r="4">
          <cell r="C4">
            <v>36130</v>
          </cell>
        </row>
      </sheetData>
      <sheetData sheetId="3614">
        <row r="4">
          <cell r="C4">
            <v>36130</v>
          </cell>
        </row>
      </sheetData>
      <sheetData sheetId="3615">
        <row r="3">
          <cell r="F3">
            <v>36130</v>
          </cell>
        </row>
      </sheetData>
      <sheetData sheetId="3616">
        <row r="4">
          <cell r="C4">
            <v>36130</v>
          </cell>
        </row>
      </sheetData>
      <sheetData sheetId="3617">
        <row r="3">
          <cell r="F3">
            <v>0</v>
          </cell>
        </row>
      </sheetData>
      <sheetData sheetId="3618">
        <row r="3">
          <cell r="F3">
            <v>36130</v>
          </cell>
        </row>
      </sheetData>
      <sheetData sheetId="3619">
        <row r="4">
          <cell r="C4">
            <v>36130</v>
          </cell>
        </row>
      </sheetData>
      <sheetData sheetId="3620">
        <row r="3">
          <cell r="F3">
            <v>36130</v>
          </cell>
        </row>
      </sheetData>
      <sheetData sheetId="3621">
        <row r="4">
          <cell r="C4">
            <v>36130</v>
          </cell>
        </row>
      </sheetData>
      <sheetData sheetId="3622">
        <row r="3">
          <cell r="F3">
            <v>36130</v>
          </cell>
        </row>
      </sheetData>
      <sheetData sheetId="3623"/>
      <sheetData sheetId="3624"/>
      <sheetData sheetId="3625">
        <row r="4">
          <cell r="C4">
            <v>0</v>
          </cell>
        </row>
      </sheetData>
      <sheetData sheetId="3626"/>
      <sheetData sheetId="3627"/>
      <sheetData sheetId="3628"/>
      <sheetData sheetId="3629">
        <row r="4">
          <cell r="C4">
            <v>0</v>
          </cell>
        </row>
      </sheetData>
      <sheetData sheetId="3630" refreshError="1"/>
      <sheetData sheetId="3631">
        <row r="4">
          <cell r="C4">
            <v>0</v>
          </cell>
        </row>
      </sheetData>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sheetData sheetId="3642">
        <row r="4">
          <cell r="C4">
            <v>0</v>
          </cell>
        </row>
      </sheetData>
      <sheetData sheetId="3643"/>
      <sheetData sheetId="3644">
        <row r="4">
          <cell r="C4">
            <v>0</v>
          </cell>
        </row>
      </sheetData>
      <sheetData sheetId="3645"/>
      <sheetData sheetId="3646">
        <row r="4">
          <cell r="C4">
            <v>0</v>
          </cell>
        </row>
      </sheetData>
      <sheetData sheetId="3647"/>
      <sheetData sheetId="3648"/>
      <sheetData sheetId="3649"/>
      <sheetData sheetId="3650"/>
      <sheetData sheetId="3651"/>
      <sheetData sheetId="3652"/>
      <sheetData sheetId="3653">
        <row r="3">
          <cell r="F3">
            <v>0</v>
          </cell>
        </row>
      </sheetData>
      <sheetData sheetId="3654"/>
      <sheetData sheetId="3655">
        <row r="3">
          <cell r="F3">
            <v>0</v>
          </cell>
        </row>
      </sheetData>
      <sheetData sheetId="3656"/>
      <sheetData sheetId="3657">
        <row r="4">
          <cell r="C4">
            <v>36130</v>
          </cell>
        </row>
      </sheetData>
      <sheetData sheetId="3658"/>
      <sheetData sheetId="3659">
        <row r="4">
          <cell r="C4">
            <v>36130</v>
          </cell>
        </row>
      </sheetData>
      <sheetData sheetId="3660"/>
      <sheetData sheetId="3661">
        <row r="4">
          <cell r="C4">
            <v>0</v>
          </cell>
        </row>
      </sheetData>
      <sheetData sheetId="3662">
        <row r="4">
          <cell r="C4">
            <v>36130</v>
          </cell>
        </row>
      </sheetData>
      <sheetData sheetId="3663">
        <row r="4">
          <cell r="C4">
            <v>36130</v>
          </cell>
        </row>
      </sheetData>
      <sheetData sheetId="3664">
        <row r="4">
          <cell r="C4">
            <v>36130</v>
          </cell>
        </row>
      </sheetData>
      <sheetData sheetId="3665">
        <row r="4">
          <cell r="C4">
            <v>36130</v>
          </cell>
        </row>
      </sheetData>
      <sheetData sheetId="3666">
        <row r="4">
          <cell r="C4">
            <v>36130</v>
          </cell>
        </row>
      </sheetData>
      <sheetData sheetId="3667">
        <row r="4">
          <cell r="C4">
            <v>36130</v>
          </cell>
        </row>
      </sheetData>
      <sheetData sheetId="3668">
        <row r="4">
          <cell r="C4">
            <v>36130</v>
          </cell>
        </row>
      </sheetData>
      <sheetData sheetId="3669">
        <row r="4">
          <cell r="C4">
            <v>36130</v>
          </cell>
        </row>
      </sheetData>
      <sheetData sheetId="3670">
        <row r="4">
          <cell r="C4">
            <v>36130</v>
          </cell>
        </row>
      </sheetData>
      <sheetData sheetId="3671">
        <row r="4">
          <cell r="C4">
            <v>36130</v>
          </cell>
        </row>
      </sheetData>
      <sheetData sheetId="3672">
        <row r="4">
          <cell r="C4">
            <v>36130</v>
          </cell>
        </row>
      </sheetData>
      <sheetData sheetId="3673"/>
      <sheetData sheetId="3674"/>
      <sheetData sheetId="3675"/>
      <sheetData sheetId="3676"/>
      <sheetData sheetId="3677"/>
      <sheetData sheetId="3678"/>
      <sheetData sheetId="3679">
        <row r="4">
          <cell r="C4">
            <v>36130</v>
          </cell>
        </row>
      </sheetData>
      <sheetData sheetId="3680">
        <row r="4">
          <cell r="C4">
            <v>36130</v>
          </cell>
        </row>
      </sheetData>
      <sheetData sheetId="3681">
        <row r="4">
          <cell r="C4">
            <v>36130</v>
          </cell>
        </row>
      </sheetData>
      <sheetData sheetId="3682">
        <row r="4">
          <cell r="C4">
            <v>36130</v>
          </cell>
        </row>
      </sheetData>
      <sheetData sheetId="3683">
        <row r="4">
          <cell r="C4">
            <v>36130</v>
          </cell>
        </row>
      </sheetData>
      <sheetData sheetId="3684">
        <row r="4">
          <cell r="C4">
            <v>36130</v>
          </cell>
        </row>
      </sheetData>
      <sheetData sheetId="3685">
        <row r="4">
          <cell r="C4">
            <v>36130</v>
          </cell>
        </row>
      </sheetData>
      <sheetData sheetId="3686">
        <row r="4">
          <cell r="C4">
            <v>36130</v>
          </cell>
        </row>
      </sheetData>
      <sheetData sheetId="3687">
        <row r="4">
          <cell r="C4">
            <v>36130</v>
          </cell>
        </row>
      </sheetData>
      <sheetData sheetId="3688">
        <row r="4">
          <cell r="C4">
            <v>36130</v>
          </cell>
        </row>
      </sheetData>
      <sheetData sheetId="3689">
        <row r="4">
          <cell r="C4">
            <v>36130</v>
          </cell>
        </row>
      </sheetData>
      <sheetData sheetId="3690">
        <row r="4">
          <cell r="C4">
            <v>36130</v>
          </cell>
        </row>
      </sheetData>
      <sheetData sheetId="3691">
        <row r="4">
          <cell r="C4">
            <v>36130</v>
          </cell>
        </row>
      </sheetData>
      <sheetData sheetId="3692">
        <row r="4">
          <cell r="C4">
            <v>36130</v>
          </cell>
        </row>
      </sheetData>
      <sheetData sheetId="3693">
        <row r="4">
          <cell r="C4">
            <v>36130</v>
          </cell>
        </row>
      </sheetData>
      <sheetData sheetId="3694"/>
      <sheetData sheetId="3695"/>
      <sheetData sheetId="3696"/>
      <sheetData sheetId="3697"/>
      <sheetData sheetId="3698"/>
      <sheetData sheetId="3699"/>
      <sheetData sheetId="3700">
        <row r="4">
          <cell r="C4">
            <v>36130</v>
          </cell>
        </row>
      </sheetData>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row r="4">
          <cell r="C4">
            <v>36130</v>
          </cell>
        </row>
      </sheetData>
      <sheetData sheetId="3714">
        <row r="4">
          <cell r="C4">
            <v>36130</v>
          </cell>
        </row>
      </sheetData>
      <sheetData sheetId="3715">
        <row r="4">
          <cell r="C4">
            <v>36130</v>
          </cell>
        </row>
      </sheetData>
      <sheetData sheetId="3716">
        <row r="4">
          <cell r="C4">
            <v>36130</v>
          </cell>
        </row>
      </sheetData>
      <sheetData sheetId="3717"/>
      <sheetData sheetId="3718"/>
      <sheetData sheetId="3719"/>
      <sheetData sheetId="3720"/>
      <sheetData sheetId="3721"/>
      <sheetData sheetId="3722"/>
      <sheetData sheetId="3723"/>
      <sheetData sheetId="3724"/>
      <sheetData sheetId="3725"/>
      <sheetData sheetId="3726"/>
      <sheetData sheetId="3727">
        <row r="4">
          <cell r="C4">
            <v>0</v>
          </cell>
        </row>
      </sheetData>
      <sheetData sheetId="3728">
        <row r="4">
          <cell r="C4">
            <v>0</v>
          </cell>
        </row>
      </sheetData>
      <sheetData sheetId="3729"/>
      <sheetData sheetId="3730"/>
      <sheetData sheetId="3731">
        <row r="4">
          <cell r="C4">
            <v>0</v>
          </cell>
        </row>
      </sheetData>
      <sheetData sheetId="3732"/>
      <sheetData sheetId="3733">
        <row r="4">
          <cell r="C4">
            <v>0</v>
          </cell>
        </row>
      </sheetData>
      <sheetData sheetId="3734"/>
      <sheetData sheetId="3735">
        <row r="4">
          <cell r="C4">
            <v>0</v>
          </cell>
        </row>
      </sheetData>
      <sheetData sheetId="3736"/>
      <sheetData sheetId="3737"/>
      <sheetData sheetId="3738"/>
      <sheetData sheetId="3739"/>
      <sheetData sheetId="3740"/>
      <sheetData sheetId="3741"/>
      <sheetData sheetId="3742"/>
      <sheetData sheetId="3743"/>
      <sheetData sheetId="3744"/>
      <sheetData sheetId="3745">
        <row r="4">
          <cell r="C4">
            <v>0</v>
          </cell>
        </row>
      </sheetData>
      <sheetData sheetId="3746"/>
      <sheetData sheetId="3747">
        <row r="4">
          <cell r="C4">
            <v>0</v>
          </cell>
        </row>
      </sheetData>
      <sheetData sheetId="3748"/>
      <sheetData sheetId="3749">
        <row r="4">
          <cell r="C4">
            <v>0</v>
          </cell>
        </row>
      </sheetData>
      <sheetData sheetId="3750"/>
      <sheetData sheetId="3751">
        <row r="4">
          <cell r="C4">
            <v>0</v>
          </cell>
        </row>
      </sheetData>
      <sheetData sheetId="3752"/>
      <sheetData sheetId="3753"/>
      <sheetData sheetId="3754"/>
      <sheetData sheetId="3755">
        <row r="4">
          <cell r="C4">
            <v>0</v>
          </cell>
        </row>
      </sheetData>
      <sheetData sheetId="3756"/>
      <sheetData sheetId="3757"/>
      <sheetData sheetId="3758">
        <row r="4">
          <cell r="C4">
            <v>36130</v>
          </cell>
        </row>
      </sheetData>
      <sheetData sheetId="3759"/>
      <sheetData sheetId="3760">
        <row r="4">
          <cell r="C4">
            <v>36130</v>
          </cell>
        </row>
      </sheetData>
      <sheetData sheetId="3761"/>
      <sheetData sheetId="3762">
        <row r="4">
          <cell r="C4">
            <v>36130</v>
          </cell>
        </row>
      </sheetData>
      <sheetData sheetId="3763"/>
      <sheetData sheetId="3764">
        <row r="4">
          <cell r="C4">
            <v>36130</v>
          </cell>
        </row>
      </sheetData>
      <sheetData sheetId="3765">
        <row r="4">
          <cell r="C4">
            <v>36130</v>
          </cell>
        </row>
      </sheetData>
      <sheetData sheetId="3766">
        <row r="4">
          <cell r="C4">
            <v>36130</v>
          </cell>
        </row>
      </sheetData>
      <sheetData sheetId="3767">
        <row r="4">
          <cell r="C4">
            <v>36130</v>
          </cell>
        </row>
      </sheetData>
      <sheetData sheetId="3768">
        <row r="4">
          <cell r="C4">
            <v>36130</v>
          </cell>
        </row>
      </sheetData>
      <sheetData sheetId="3769">
        <row r="4">
          <cell r="C4">
            <v>36130</v>
          </cell>
        </row>
      </sheetData>
      <sheetData sheetId="3770">
        <row r="4">
          <cell r="C4">
            <v>36130</v>
          </cell>
        </row>
      </sheetData>
      <sheetData sheetId="3771">
        <row r="4">
          <cell r="C4">
            <v>36130</v>
          </cell>
        </row>
      </sheetData>
      <sheetData sheetId="3772">
        <row r="4">
          <cell r="C4">
            <v>36130</v>
          </cell>
        </row>
      </sheetData>
      <sheetData sheetId="3773">
        <row r="4">
          <cell r="C4">
            <v>36130</v>
          </cell>
        </row>
      </sheetData>
      <sheetData sheetId="3774">
        <row r="4">
          <cell r="C4">
            <v>36130</v>
          </cell>
        </row>
      </sheetData>
      <sheetData sheetId="3775">
        <row r="4">
          <cell r="C4">
            <v>36130</v>
          </cell>
        </row>
      </sheetData>
      <sheetData sheetId="3776"/>
      <sheetData sheetId="3777"/>
      <sheetData sheetId="3778"/>
      <sheetData sheetId="3779"/>
      <sheetData sheetId="3780"/>
      <sheetData sheetId="3781"/>
      <sheetData sheetId="3782">
        <row r="4">
          <cell r="C4">
            <v>36130</v>
          </cell>
        </row>
      </sheetData>
      <sheetData sheetId="3783">
        <row r="4">
          <cell r="C4">
            <v>36130</v>
          </cell>
        </row>
      </sheetData>
      <sheetData sheetId="3784">
        <row r="4">
          <cell r="C4">
            <v>36130</v>
          </cell>
        </row>
      </sheetData>
      <sheetData sheetId="3785">
        <row r="4">
          <cell r="C4">
            <v>36130</v>
          </cell>
        </row>
      </sheetData>
      <sheetData sheetId="3786">
        <row r="4">
          <cell r="C4">
            <v>36130</v>
          </cell>
        </row>
      </sheetData>
      <sheetData sheetId="3787">
        <row r="4">
          <cell r="C4">
            <v>36130</v>
          </cell>
        </row>
      </sheetData>
      <sheetData sheetId="3788">
        <row r="4">
          <cell r="C4">
            <v>36130</v>
          </cell>
        </row>
      </sheetData>
      <sheetData sheetId="3789">
        <row r="4">
          <cell r="C4">
            <v>36130</v>
          </cell>
        </row>
      </sheetData>
      <sheetData sheetId="3790">
        <row r="4">
          <cell r="C4">
            <v>36130</v>
          </cell>
        </row>
      </sheetData>
      <sheetData sheetId="3791">
        <row r="4">
          <cell r="C4">
            <v>36130</v>
          </cell>
        </row>
      </sheetData>
      <sheetData sheetId="3792">
        <row r="4">
          <cell r="C4">
            <v>36130</v>
          </cell>
        </row>
      </sheetData>
      <sheetData sheetId="3793">
        <row r="4">
          <cell r="C4">
            <v>36130</v>
          </cell>
        </row>
      </sheetData>
      <sheetData sheetId="3794"/>
      <sheetData sheetId="3795"/>
      <sheetData sheetId="3796"/>
      <sheetData sheetId="3797"/>
      <sheetData sheetId="3798">
        <row r="4">
          <cell r="C4">
            <v>36130</v>
          </cell>
        </row>
      </sheetData>
      <sheetData sheetId="3799">
        <row r="4">
          <cell r="C4">
            <v>36130</v>
          </cell>
        </row>
      </sheetData>
      <sheetData sheetId="3800">
        <row r="4">
          <cell r="C4">
            <v>36130</v>
          </cell>
        </row>
      </sheetData>
      <sheetData sheetId="3801">
        <row r="4">
          <cell r="C4">
            <v>36130</v>
          </cell>
        </row>
      </sheetData>
      <sheetData sheetId="3802"/>
      <sheetData sheetId="3803"/>
      <sheetData sheetId="3804"/>
      <sheetData sheetId="3805"/>
      <sheetData sheetId="3806"/>
      <sheetData sheetId="3807"/>
      <sheetData sheetId="3808"/>
      <sheetData sheetId="3809"/>
      <sheetData sheetId="3810">
        <row r="4">
          <cell r="C4">
            <v>36130</v>
          </cell>
        </row>
      </sheetData>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row r="4">
          <cell r="C4">
            <v>0</v>
          </cell>
        </row>
      </sheetData>
      <sheetData sheetId="3831">
        <row r="4">
          <cell r="C4">
            <v>0</v>
          </cell>
        </row>
      </sheetData>
      <sheetData sheetId="3832"/>
      <sheetData sheetId="3833"/>
      <sheetData sheetId="3834">
        <row r="4">
          <cell r="C4">
            <v>0</v>
          </cell>
        </row>
      </sheetData>
      <sheetData sheetId="3835"/>
      <sheetData sheetId="3836">
        <row r="4">
          <cell r="C4">
            <v>0</v>
          </cell>
        </row>
      </sheetData>
      <sheetData sheetId="3837">
        <row r="4">
          <cell r="C4">
            <v>36130</v>
          </cell>
        </row>
      </sheetData>
      <sheetData sheetId="3838">
        <row r="4">
          <cell r="C4">
            <v>0</v>
          </cell>
        </row>
      </sheetData>
      <sheetData sheetId="3839"/>
      <sheetData sheetId="3840"/>
      <sheetData sheetId="3841"/>
      <sheetData sheetId="3842"/>
      <sheetData sheetId="3843"/>
      <sheetData sheetId="3844"/>
      <sheetData sheetId="3845"/>
      <sheetData sheetId="3846"/>
      <sheetData sheetId="3847">
        <row r="3">
          <cell r="F3">
            <v>0</v>
          </cell>
        </row>
      </sheetData>
      <sheetData sheetId="3848"/>
      <sheetData sheetId="3849">
        <row r="4">
          <cell r="C4">
            <v>0</v>
          </cell>
        </row>
      </sheetData>
      <sheetData sheetId="3850">
        <row r="4">
          <cell r="C4">
            <v>0</v>
          </cell>
        </row>
      </sheetData>
      <sheetData sheetId="3851"/>
      <sheetData sheetId="3852">
        <row r="4">
          <cell r="C4">
            <v>0</v>
          </cell>
        </row>
      </sheetData>
      <sheetData sheetId="3853"/>
      <sheetData sheetId="3854">
        <row r="4">
          <cell r="C4">
            <v>0</v>
          </cell>
        </row>
      </sheetData>
      <sheetData sheetId="3855"/>
      <sheetData sheetId="3856">
        <row r="4">
          <cell r="C4">
            <v>0</v>
          </cell>
        </row>
      </sheetData>
      <sheetData sheetId="3857"/>
      <sheetData sheetId="3858"/>
      <sheetData sheetId="3859"/>
      <sheetData sheetId="3860"/>
      <sheetData sheetId="3861"/>
      <sheetData sheetId="3862"/>
      <sheetData sheetId="3863"/>
      <sheetData sheetId="3864"/>
      <sheetData sheetId="3865"/>
      <sheetData sheetId="3866"/>
      <sheetData sheetId="3867">
        <row r="4">
          <cell r="C4">
            <v>36130</v>
          </cell>
        </row>
      </sheetData>
      <sheetData sheetId="3868">
        <row r="4">
          <cell r="C4">
            <v>36130</v>
          </cell>
        </row>
      </sheetData>
      <sheetData sheetId="3869">
        <row r="4">
          <cell r="C4">
            <v>36130</v>
          </cell>
        </row>
      </sheetData>
      <sheetData sheetId="3870">
        <row r="4">
          <cell r="C4">
            <v>36130</v>
          </cell>
        </row>
      </sheetData>
      <sheetData sheetId="3871">
        <row r="4">
          <cell r="C4">
            <v>36130</v>
          </cell>
        </row>
      </sheetData>
      <sheetData sheetId="3872">
        <row r="4">
          <cell r="C4">
            <v>36130</v>
          </cell>
        </row>
      </sheetData>
      <sheetData sheetId="3873">
        <row r="4">
          <cell r="C4">
            <v>36130</v>
          </cell>
        </row>
      </sheetData>
      <sheetData sheetId="3874">
        <row r="4">
          <cell r="C4">
            <v>36130</v>
          </cell>
        </row>
      </sheetData>
      <sheetData sheetId="3875">
        <row r="4">
          <cell r="C4">
            <v>36130</v>
          </cell>
        </row>
      </sheetData>
      <sheetData sheetId="3876">
        <row r="4">
          <cell r="C4">
            <v>36130</v>
          </cell>
        </row>
      </sheetData>
      <sheetData sheetId="3877">
        <row r="4">
          <cell r="C4">
            <v>36130</v>
          </cell>
        </row>
      </sheetData>
      <sheetData sheetId="3878">
        <row r="4">
          <cell r="C4">
            <v>36130</v>
          </cell>
        </row>
      </sheetData>
      <sheetData sheetId="3879">
        <row r="4">
          <cell r="C4">
            <v>36130</v>
          </cell>
        </row>
      </sheetData>
      <sheetData sheetId="3880">
        <row r="4">
          <cell r="C4">
            <v>36130</v>
          </cell>
        </row>
      </sheetData>
      <sheetData sheetId="3881">
        <row r="4">
          <cell r="C4">
            <v>36130</v>
          </cell>
        </row>
      </sheetData>
      <sheetData sheetId="3882"/>
      <sheetData sheetId="3883">
        <row r="4">
          <cell r="C4">
            <v>36130</v>
          </cell>
        </row>
      </sheetData>
      <sheetData sheetId="3884">
        <row r="4">
          <cell r="C4">
            <v>36130</v>
          </cell>
        </row>
      </sheetData>
      <sheetData sheetId="3885">
        <row r="4">
          <cell r="C4">
            <v>36130</v>
          </cell>
        </row>
      </sheetData>
      <sheetData sheetId="3886">
        <row r="4">
          <cell r="C4">
            <v>36130</v>
          </cell>
        </row>
      </sheetData>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row r="4">
          <cell r="C4">
            <v>36130</v>
          </cell>
        </row>
      </sheetData>
      <sheetData sheetId="3923">
        <row r="4">
          <cell r="C4">
            <v>36130</v>
          </cell>
        </row>
      </sheetData>
      <sheetData sheetId="3924"/>
      <sheetData sheetId="3925">
        <row r="4">
          <cell r="C4">
            <v>36130</v>
          </cell>
        </row>
      </sheetData>
      <sheetData sheetId="3926"/>
      <sheetData sheetId="3927"/>
      <sheetData sheetId="3928"/>
      <sheetData sheetId="3929"/>
      <sheetData sheetId="3930"/>
      <sheetData sheetId="3931">
        <row r="4">
          <cell r="C4">
            <v>0</v>
          </cell>
        </row>
      </sheetData>
      <sheetData sheetId="3932"/>
      <sheetData sheetId="3933">
        <row r="4">
          <cell r="C4">
            <v>0</v>
          </cell>
        </row>
      </sheetData>
      <sheetData sheetId="3934">
        <row r="4">
          <cell r="C4">
            <v>0</v>
          </cell>
        </row>
      </sheetData>
      <sheetData sheetId="3935"/>
      <sheetData sheetId="3936"/>
      <sheetData sheetId="3937">
        <row r="4">
          <cell r="C4">
            <v>0</v>
          </cell>
        </row>
      </sheetData>
      <sheetData sheetId="3938"/>
      <sheetData sheetId="3939">
        <row r="4">
          <cell r="C4">
            <v>0</v>
          </cell>
        </row>
      </sheetData>
      <sheetData sheetId="3940">
        <row r="4">
          <cell r="C4">
            <v>0</v>
          </cell>
        </row>
      </sheetData>
      <sheetData sheetId="3941"/>
      <sheetData sheetId="3942"/>
      <sheetData sheetId="3943"/>
      <sheetData sheetId="3944"/>
      <sheetData sheetId="3945">
        <row r="4">
          <cell r="C4">
            <v>0</v>
          </cell>
        </row>
      </sheetData>
      <sheetData sheetId="3946">
        <row r="4">
          <cell r="C4">
            <v>36130</v>
          </cell>
        </row>
      </sheetData>
      <sheetData sheetId="3947">
        <row r="4">
          <cell r="C4">
            <v>36130</v>
          </cell>
        </row>
      </sheetData>
      <sheetData sheetId="3948"/>
      <sheetData sheetId="3949"/>
      <sheetData sheetId="3950">
        <row r="4">
          <cell r="C4">
            <v>36130</v>
          </cell>
        </row>
      </sheetData>
      <sheetData sheetId="3951"/>
      <sheetData sheetId="3952">
        <row r="4">
          <cell r="C4">
            <v>36130</v>
          </cell>
        </row>
      </sheetData>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row r="4">
          <cell r="C4">
            <v>36130</v>
          </cell>
        </row>
      </sheetData>
      <sheetData sheetId="3971">
        <row r="4">
          <cell r="C4">
            <v>36130</v>
          </cell>
        </row>
      </sheetData>
      <sheetData sheetId="3972">
        <row r="4">
          <cell r="C4">
            <v>36130</v>
          </cell>
        </row>
      </sheetData>
      <sheetData sheetId="3973">
        <row r="4">
          <cell r="C4">
            <v>36130</v>
          </cell>
        </row>
      </sheetData>
      <sheetData sheetId="3974">
        <row r="4">
          <cell r="C4">
            <v>36130</v>
          </cell>
        </row>
      </sheetData>
      <sheetData sheetId="3975">
        <row r="4">
          <cell r="C4">
            <v>36130</v>
          </cell>
        </row>
      </sheetData>
      <sheetData sheetId="3976">
        <row r="4">
          <cell r="C4">
            <v>36130</v>
          </cell>
        </row>
      </sheetData>
      <sheetData sheetId="3977">
        <row r="4">
          <cell r="C4">
            <v>36130</v>
          </cell>
        </row>
      </sheetData>
      <sheetData sheetId="3978">
        <row r="4">
          <cell r="C4">
            <v>36130</v>
          </cell>
        </row>
      </sheetData>
      <sheetData sheetId="3979">
        <row r="4">
          <cell r="C4">
            <v>36130</v>
          </cell>
        </row>
      </sheetData>
      <sheetData sheetId="3980">
        <row r="4">
          <cell r="C4">
            <v>36130</v>
          </cell>
        </row>
      </sheetData>
      <sheetData sheetId="3981">
        <row r="4">
          <cell r="C4">
            <v>36130</v>
          </cell>
        </row>
      </sheetData>
      <sheetData sheetId="3982">
        <row r="4">
          <cell r="C4">
            <v>36130</v>
          </cell>
        </row>
      </sheetData>
      <sheetData sheetId="3983">
        <row r="4">
          <cell r="C4">
            <v>36130</v>
          </cell>
        </row>
      </sheetData>
      <sheetData sheetId="3984">
        <row r="4">
          <cell r="C4">
            <v>36130</v>
          </cell>
        </row>
      </sheetData>
      <sheetData sheetId="3985">
        <row r="4">
          <cell r="C4">
            <v>36130</v>
          </cell>
        </row>
      </sheetData>
      <sheetData sheetId="3986">
        <row r="4">
          <cell r="C4">
            <v>36130</v>
          </cell>
        </row>
      </sheetData>
      <sheetData sheetId="3987">
        <row r="4">
          <cell r="C4">
            <v>36130</v>
          </cell>
        </row>
      </sheetData>
      <sheetData sheetId="3988">
        <row r="4">
          <cell r="C4">
            <v>36130</v>
          </cell>
        </row>
      </sheetData>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row r="4">
          <cell r="C4">
            <v>0</v>
          </cell>
        </row>
      </sheetData>
      <sheetData sheetId="4008"/>
      <sheetData sheetId="4009"/>
      <sheetData sheetId="4010"/>
      <sheetData sheetId="4011"/>
      <sheetData sheetId="4012"/>
      <sheetData sheetId="4013"/>
      <sheetData sheetId="4014"/>
      <sheetData sheetId="4015">
        <row r="4">
          <cell r="C4">
            <v>0</v>
          </cell>
        </row>
      </sheetData>
      <sheetData sheetId="4016"/>
      <sheetData sheetId="4017"/>
      <sheetData sheetId="4018"/>
      <sheetData sheetId="4019">
        <row r="4">
          <cell r="C4">
            <v>0</v>
          </cell>
        </row>
      </sheetData>
      <sheetData sheetId="4020"/>
      <sheetData sheetId="4021"/>
      <sheetData sheetId="4022"/>
      <sheetData sheetId="4023"/>
      <sheetData sheetId="4024"/>
      <sheetData sheetId="4025"/>
      <sheetData sheetId="4026"/>
      <sheetData sheetId="4027"/>
      <sheetData sheetId="4028">
        <row r="4">
          <cell r="C4">
            <v>0</v>
          </cell>
        </row>
      </sheetData>
      <sheetData sheetId="4029">
        <row r="4">
          <cell r="C4">
            <v>36130</v>
          </cell>
        </row>
      </sheetData>
      <sheetData sheetId="4030"/>
      <sheetData sheetId="4031"/>
      <sheetData sheetId="4032"/>
      <sheetData sheetId="4033"/>
      <sheetData sheetId="4034"/>
      <sheetData sheetId="4035">
        <row r="4">
          <cell r="C4">
            <v>36130</v>
          </cell>
        </row>
      </sheetData>
      <sheetData sheetId="4036"/>
      <sheetData sheetId="4037">
        <row r="4">
          <cell r="C4">
            <v>0</v>
          </cell>
        </row>
      </sheetData>
      <sheetData sheetId="4038">
        <row r="4">
          <cell r="C4">
            <v>0</v>
          </cell>
        </row>
      </sheetData>
      <sheetData sheetId="4039">
        <row r="4">
          <cell r="C4">
            <v>0</v>
          </cell>
        </row>
      </sheetData>
      <sheetData sheetId="4040"/>
      <sheetData sheetId="4041"/>
      <sheetData sheetId="4042">
        <row r="4">
          <cell r="C4">
            <v>0</v>
          </cell>
        </row>
      </sheetData>
      <sheetData sheetId="4043"/>
      <sheetData sheetId="4044">
        <row r="4">
          <cell r="C4">
            <v>0</v>
          </cell>
        </row>
      </sheetData>
      <sheetData sheetId="4045"/>
      <sheetData sheetId="4046">
        <row r="4">
          <cell r="C4">
            <v>0</v>
          </cell>
        </row>
      </sheetData>
      <sheetData sheetId="4047"/>
      <sheetData sheetId="4048">
        <row r="4">
          <cell r="C4">
            <v>0</v>
          </cell>
        </row>
      </sheetData>
      <sheetData sheetId="4049"/>
      <sheetData sheetId="4050"/>
      <sheetData sheetId="4051"/>
      <sheetData sheetId="4052"/>
      <sheetData sheetId="4053"/>
      <sheetData sheetId="4054"/>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refreshError="1"/>
      <sheetData sheetId="4095" refreshError="1"/>
      <sheetData sheetId="4096"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cus_HK1033"/>
    </sheetNames>
    <sheetDataSet>
      <sheetData sheetId="0"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comps"/>
    </sheetNames>
    <sheetDataSet>
      <sheetData sheetId="0"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pldt"/>
      <sheetName val="Kapak"/>
      <sheetName val="Rapor Kapsamı"/>
      <sheetName val="PM_Raporu"/>
      <sheetName val="Proje Hakkında Bilgiler"/>
      <sheetName val="Proje Aylık Faaliyet Degerl."/>
      <sheetName val="Proje Prog Deg Özeti"/>
      <sheetName val="FaaliyetDeg"/>
      <sheetName val="Finansal tamamlanma Eğrisi"/>
      <sheetName val="Fiziksel tamamlanma Eğrisi"/>
      <sheetName val="Butce Degerlendirme Ozeti"/>
      <sheetName val="Dahili İstihkak Raporu"/>
      <sheetName val="Ambar"/>
      <sheetName val="Nakit Akım Tablosu "/>
      <sheetName val="Bekleyen Alacaklar Tablosu"/>
      <sheetName val="Bekleyen Borclar"/>
      <sheetName val="Personel Durum Ozeti"/>
      <sheetName val="Personel Maliyet Özeti USD"/>
      <sheetName val="Degisiklik"/>
      <sheetName val="emniyet"/>
      <sheetName val="Finansal tamamlanma E?risi"/>
      <sheetName val="Sayfa1"/>
      <sheetName val="Kur"/>
      <sheetName val="303 Bord. de base des prix VRD"/>
      <sheetName val=" N Finansal Eğri"/>
      <sheetName val="DIV 2"/>
      <sheetName val="Tender Summary"/>
      <sheetName val="SCHEDULE"/>
      <sheetName val="HUD YOLU DUVAR 8 MT"/>
      <sheetName val="Rapor_Kapsamı"/>
      <sheetName val="Proje_Hakkında_Bilgiler"/>
      <sheetName val="Proje_Aylık_Faaliyet_Degerl_"/>
      <sheetName val="Proje_Prog_Deg_Özeti"/>
      <sheetName val="Finansal_tamamlanma_Eğrisi"/>
      <sheetName val="Fiziksel_tamamlanma_Eğrisi"/>
      <sheetName val="Butce_Degerlendirme_Ozeti"/>
      <sheetName val="Dahili_İstihkak_Raporu"/>
      <sheetName val="Nakit_Akım_Tablosu_"/>
      <sheetName val="Bekleyen_Alacaklar_Tablosu"/>
      <sheetName val="Bekleyen_Borclar"/>
      <sheetName val="Personel_Durum_Ozeti"/>
      <sheetName val="Personel_Maliyet_Özeti_USD"/>
      <sheetName val="Finansal_tamamlanma_E?risi"/>
      <sheetName val="Proje Kodları"/>
      <sheetName val="02 Beton Takip"/>
      <sheetName val="Rapor_Kapsamı1"/>
      <sheetName val="Proje_Hakkında_Bilgiler1"/>
      <sheetName val="Proje_Aylık_Faaliyet_Degerl_1"/>
      <sheetName val="Proje_Prog_Deg_Özeti1"/>
      <sheetName val="Finansal_tamamlanma_Eğrisi1"/>
      <sheetName val="Fiziksel_tamamlanma_Eğrisi1"/>
      <sheetName val="Butce_Degerlendirme_Ozeti1"/>
      <sheetName val="Dahili_İstihkak_Raporu1"/>
      <sheetName val="Nakit_Akım_Tablosu_1"/>
      <sheetName val="Bekleyen_Alacaklar_Tablosu1"/>
      <sheetName val="Bekleyen_Borclar1"/>
      <sheetName val="Personel_Durum_Ozeti1"/>
      <sheetName val="Personel_Maliyet_Özeti_USD1"/>
      <sheetName val="Finansal_tamamlanma_E?risi1"/>
      <sheetName val="303_Bord__de_base_des_prix_VRD"/>
      <sheetName val="_N_Finansal_Eğri"/>
      <sheetName val="DIV_2"/>
      <sheetName val="Tender_Summary"/>
      <sheetName val="HUD_YOLU_DUVAR_8_MT"/>
      <sheetName val="Proje_Kodları"/>
      <sheetName val="02_Beton_Takip"/>
      <sheetName val="1998-06 (Ruslar-Endirekt)"/>
      <sheetName val="KADIKES2"/>
      <sheetName val="POZLAR"/>
      <sheetName val="01 - Rapor - Ocak"/>
      <sheetName val="Factor"/>
      <sheetName val="s"/>
      <sheetName val="01 - Rapor - Ocak.xls"/>
      <sheetName val="Can"/>
      <sheetName val=""/>
      <sheetName val="analiz"/>
      <sheetName val="TABLO-3"/>
      <sheetName val="İCMAL"/>
      <sheetName val="Indirect"/>
      <sheetName val="MALZ.LIST."/>
      <sheetName val="cover"/>
      <sheetName val="BEYAN ARKAYÜZ"/>
      <sheetName val="Rapor_Kapsamı2"/>
      <sheetName val="Proje_Hakkında_Bilgiler2"/>
      <sheetName val="Proje_Aylık_Faaliyet_Degerl_2"/>
      <sheetName val="Proje_Prog_Deg_Özeti2"/>
      <sheetName val="Finansal_tamamlanma_Eğrisi2"/>
      <sheetName val="Fiziksel_tamamlanma_Eğrisi2"/>
      <sheetName val="Butce_Degerlendirme_Ozeti2"/>
      <sheetName val="Dahili_İstihkak_Raporu2"/>
      <sheetName val="Nakit_Akım_Tablosu_2"/>
      <sheetName val="Bekleyen_Alacaklar_Tablosu2"/>
      <sheetName val="Bekleyen_Borclar2"/>
      <sheetName val="Personel_Durum_Ozeti2"/>
      <sheetName val="Personel_Maliyet_Özeti_USD2"/>
      <sheetName val="Finansal_tamamlanma_E?risi2"/>
      <sheetName val="303_Bord__de_base_des_prix_VRD1"/>
      <sheetName val="_N_Finansal_Eğri1"/>
      <sheetName val="DIV_21"/>
      <sheetName val="Tender_Summary1"/>
      <sheetName val="HUD_YOLU_DUVAR_8_MT1"/>
      <sheetName val="Proje_Kodları1"/>
      <sheetName val="02_Beton_Takip1"/>
      <sheetName val="1998-06_(Ruslar-Endirekt)"/>
      <sheetName val="CCP,LEYES, Y DEC."/>
      <sheetName val="Financial"/>
      <sheetName val="Draw"/>
      <sheetName val="Hard and Soft Cost CF"/>
      <sheetName val="A"/>
      <sheetName val="TESİSAT"/>
      <sheetName val="MALZ_LIST_"/>
      <sheetName val="Finansal tamamlanma E_risi"/>
      <sheetName val="Finansal_tamamlanma_E_risi"/>
      <sheetName val="Yonetici Raporu"/>
      <sheetName val="Finansal_tamamlanma_E?risi3"/>
      <sheetName val="Rapor_Kapsamı3"/>
      <sheetName val="Proje_Hakkında_Bilgiler3"/>
      <sheetName val="Proje_Aylık_Faaliyet_Degerl_3"/>
      <sheetName val="Proje_Prog_Deg_Özeti3"/>
      <sheetName val="Finansal_tamamlanma_Eğrisi3"/>
      <sheetName val="Fiziksel_tamamlanma_Eğrisi3"/>
      <sheetName val="Butce_Degerlendirme_Ozeti3"/>
      <sheetName val="Dahili_İstihkak_Raporu3"/>
      <sheetName val="Nakit_Akım_Tablosu_3"/>
      <sheetName val="Bekleyen_Alacaklar_Tablosu3"/>
      <sheetName val="Bekleyen_Borclar3"/>
      <sheetName val="Personel_Durum_Ozeti3"/>
      <sheetName val="Personel_Maliyet_Özeti_USD3"/>
      <sheetName val="303_Bord__de_base_des_prix_VRD2"/>
      <sheetName val="_N_Finansal_Eğri2"/>
      <sheetName val="DIV_22"/>
      <sheetName val="Tender_Summary2"/>
      <sheetName val="HUD_YOLU_DUVAR_8_MT2"/>
      <sheetName val="Proje_Kodları2"/>
      <sheetName val="02_Beton_Takip2"/>
      <sheetName val="1998-06_(Ruslar-Endirekt)1"/>
      <sheetName val="01_-_Rapor_-_Ocak_xls"/>
      <sheetName val="01_-_Rapor_-_Ocak"/>
      <sheetName val="CCP,LEYES,_Y_DEC_"/>
      <sheetName val="İskontolar"/>
      <sheetName val="INDIRECT COST"/>
      <sheetName val="MALZ_LIST_1"/>
      <sheetName val="BEYAN_ARKAYÜZ"/>
      <sheetName val="Finansal_tamamlanma_E_risi1"/>
      <sheetName val="Hard_and_Soft_Cost_CF"/>
      <sheetName val="Rapor_Kapsamı4"/>
      <sheetName val="Proje_Hakkında_Bilgiler4"/>
      <sheetName val="Proje_Aylık_Faaliyet_Degerl_4"/>
      <sheetName val="Proje_Prog_Deg_Özeti4"/>
      <sheetName val="Finansal_tamamlanma_Eğrisi4"/>
      <sheetName val="Fiziksel_tamamlanma_Eğrisi4"/>
      <sheetName val="Butce_Degerlendirme_Ozeti4"/>
      <sheetName val="Dahili_İstihkak_Raporu4"/>
      <sheetName val="Nakit_Akım_Tablosu_4"/>
      <sheetName val="Bekleyen_Alacaklar_Tablosu4"/>
      <sheetName val="Bekleyen_Borclar4"/>
      <sheetName val="Personel_Durum_Ozeti4"/>
      <sheetName val="Personel_Maliyet_Özeti_USD4"/>
      <sheetName val="Finansal_tamamlanma_E?risi4"/>
      <sheetName val="303_Bord__de_base_des_prix_VRD3"/>
      <sheetName val="_N_Finansal_Eğri3"/>
      <sheetName val="DIV_23"/>
      <sheetName val="Tender_Summary3"/>
      <sheetName val="HUD_YOLU_DUVAR_8_MT3"/>
      <sheetName val="Proje_Kodları3"/>
      <sheetName val="02_Beton_Takip3"/>
      <sheetName val="1998-06_(Ruslar-Endirekt)2"/>
      <sheetName val="MALZ_LIST_2"/>
      <sheetName val="BEYAN_ARKAYÜZ1"/>
      <sheetName val="01_-_Rapor_-_Ocak_xls1"/>
      <sheetName val="01_-_Rapor_-_Ocak1"/>
      <sheetName val="Hard_and_Soft_Cost_CF1"/>
      <sheetName val="Finansal_tamamlanma_E_risi2"/>
      <sheetName val="CCP,LEYES,_Y_DEC_1"/>
      <sheetName val="Yonetici_Raporu"/>
      <sheetName val="Raw Data"/>
      <sheetName val="FT01-02(ANLZ)"/>
      <sheetName val="③赤紙(日文)"/>
      <sheetName val="ANALIZ MEKANIK"/>
      <sheetName val="03.Kontrat Bilgileri"/>
      <sheetName val="COST-TZ"/>
      <sheetName val="OasisGanttChart"/>
      <sheetName val="ResourcePool"/>
      <sheetName val="OrtakImalatKodlari"/>
      <sheetName val="sal"/>
      <sheetName val="Mhr&amp;Eq"/>
      <sheetName val="Cash2"/>
      <sheetName val="Z"/>
      <sheetName val="Konsolide 740 hesap hareketleri"/>
      <sheetName val="Aktivite Kodu Bazında Bekleyen "/>
      <sheetName val="Gündem Maliyeti"/>
      <sheetName val="Kapanmamış Siparişler Kontrol -"/>
      <sheetName val="Satir Bazli Odeme Listesi"/>
      <sheetName val="Aktivite Bazında Odeme Listesi"/>
      <sheetName val="Aktivite Bazında Stok Durum Rap"/>
      <sheetName val="FRESHCAKE ELEK. HAKEDİŞ"/>
      <sheetName val="TOTAL"/>
      <sheetName val="Price"/>
      <sheetName val="MOS"/>
      <sheetName val="Реестр материалов Фильтрованный"/>
      <sheetName val="Реестр материалов"/>
      <sheetName val="auxДляВвода"/>
      <sheetName val="РеестрПараметровОборудования"/>
      <sheetName val="мат4.4 ОграждающиеКонструкции"/>
      <sheetName val="1_rp"/>
      <sheetName val="1rpОбор"/>
      <sheetName val="İstinat Duvarları"/>
      <sheetName val="cbf"/>
      <sheetName val="Database"/>
      <sheetName val="DATA BANK"/>
      <sheetName val="ICMAL_GENEL"/>
      <sheetName val="ALCIPAN ANALIZ"/>
      <sheetName val="BA BRM FIYAT"/>
      <sheetName val="KAZI_IKSA"/>
      <sheetName val="CEPHE"/>
      <sheetName val="MOKRI FASAD"/>
      <sheetName val="NOTLAR"/>
      <sheetName val="KAPILAR"/>
      <sheetName val="ELEKTRIK_MEKANIK"/>
      <sheetName val="ELEKTRIK_MEKANIK_REV 2"/>
      <sheetName val="Personnel"/>
      <sheetName val="Katsayi"/>
      <sheetName val="Mech. Summary"/>
      <sheetName val="EQT-ESTN"/>
      <sheetName val="Asset Verification"/>
      <sheetName val="Katsayı"/>
      <sheetName val="PriceSummary"/>
      <sheetName val="31 EKİM 2006 PROJEKSİYON"/>
      <sheetName val="Mekanik_Elektrik"/>
      <sheetName val="BoQ"/>
      <sheetName val="senaryo1"/>
      <sheetName val="M"/>
      <sheetName val="Materials"/>
      <sheetName val="Cost of MH"/>
      <sheetName val="indirek"/>
      <sheetName val="Genel"/>
      <sheetName val="Ek Bilgi"/>
      <sheetName val="TM Listesi"/>
      <sheetName val="Rapor"/>
      <sheetName val="GEN.GİD+KAR"/>
      <sheetName val="GENEL İCMAL"/>
      <sheetName val="HiPath3000"/>
      <sheetName val="Masonry Wall"/>
      <sheetName val="Precast Concrete"/>
      <sheetName val="Rip Rap"/>
      <sheetName val="Rapor_Kapsamı5"/>
      <sheetName val="Proje_Hakkında_Bilgiler5"/>
      <sheetName val="Proje_Aylık_Faaliyet_Degerl_5"/>
      <sheetName val="Proje_Prog_Deg_Özeti5"/>
      <sheetName val="Finansal_tamamlanma_Eğrisi5"/>
      <sheetName val="Fiziksel_tamamlanma_Eğrisi5"/>
      <sheetName val="Butce_Degerlendirme_Ozeti5"/>
      <sheetName val="Dahili_İstihkak_Raporu5"/>
      <sheetName val="Nakit_Akım_Tablosu_5"/>
      <sheetName val="Bekleyen_Alacaklar_Tablosu5"/>
      <sheetName val="Bekleyen_Borclar5"/>
      <sheetName val="Personel_Durum_Ozeti5"/>
      <sheetName val="Personel_Maliyet_Özeti_USD5"/>
      <sheetName val="Finansal_tamamlanma_E?risi5"/>
      <sheetName val="303_Bord__de_base_des_prix_VRD4"/>
      <sheetName val="_N_Finansal_Eğri4"/>
      <sheetName val="DIV_24"/>
      <sheetName val="Tender_Summary4"/>
      <sheetName val="HUD_YOLU_DUVAR_8_MT4"/>
      <sheetName val="Proje_Kodları4"/>
      <sheetName val="02_Beton_Takip4"/>
      <sheetName val="1998-06_(Ruslar-Endirekt)3"/>
      <sheetName val="MALZ_LIST_3"/>
      <sheetName val="BEYAN_ARKAYÜZ2"/>
      <sheetName val="01_-_Rapor_-_Ocak_xls2"/>
      <sheetName val="01_-_Rapor_-_Ocak2"/>
      <sheetName val="Hard_and_Soft_Cost_CF2"/>
      <sheetName val="Finansal_tamamlanma_E_risi3"/>
      <sheetName val="CCP,LEYES,_Y_DEC_2"/>
      <sheetName val="Yonetici_Raporu1"/>
      <sheetName val="Table"/>
      <sheetName val="PumpSpec"/>
      <sheetName val="정부노임단가"/>
      <sheetName val="Attach 4-18"/>
      <sheetName val="h-013211-2"/>
      <sheetName val="상반기손익차2총괄"/>
      <sheetName val="RSA_2003_IS-5"/>
      <sheetName val="Utilities"/>
      <sheetName val="Сводная инф."/>
      <sheetName val="TEKLIF"/>
      <sheetName val="ANLZ"/>
      <sheetName val="Bas. Es."/>
      <sheetName val="bfk"/>
      <sheetName val="keşif özeti"/>
      <sheetName val="imalat_icmal"/>
      <sheetName val="mal_onay"/>
      <sheetName val="FOH FF&amp;E"/>
      <sheetName val="KATSAYILAR"/>
      <sheetName val="GEP"/>
      <sheetName val="Otel binası"/>
      <sheetName val="Данные"/>
      <sheetName val="Finansal_tamamlanma_E_risi4"/>
      <sheetName val="CAM KORKULUK-3"/>
      <sheetName val="MONTAJ FİYATLARI"/>
      <sheetName val="#REF"/>
      <sheetName val="01"/>
      <sheetName val="dýsýplýn"/>
      <sheetName val="내역서"/>
      <sheetName val="БДДС"/>
      <sheetName val="fİYATLAR"/>
      <sheetName val="Makina"/>
      <sheetName val="Logistic"/>
      <sheetName val="Tüm Pozlar"/>
      <sheetName val="demir"/>
      <sheetName val="arka kapak"/>
      <sheetName val="Finansal_tamamlanma_E_risi5"/>
      <sheetName val="Rates"/>
      <sheetName val="MEKANİK KİTAP"/>
      <sheetName val="Rapor_Kapsamı6"/>
      <sheetName val="Proje_Hakkında_Bilgiler6"/>
      <sheetName val="Proje_Aylık_Faaliyet_Degerl_6"/>
      <sheetName val="Proje_Prog_Deg_Özeti6"/>
      <sheetName val="Finansal_tamamlanma_Eğrisi6"/>
      <sheetName val="Fiziksel_tamamlanma_Eğrisi6"/>
      <sheetName val="Butce_Degerlendirme_Ozeti6"/>
      <sheetName val="Dahili_İstihkak_Raporu6"/>
      <sheetName val="Nakit_Akım_Tablosu_6"/>
      <sheetName val="Bekleyen_Alacaklar_Tablosu6"/>
      <sheetName val="Bekleyen_Borclar6"/>
      <sheetName val="Personel_Durum_Ozeti6"/>
      <sheetName val="Personel_Maliyet_Özeti_USD6"/>
      <sheetName val="Finansal_tamamlanma_E?risi6"/>
      <sheetName val="303_Bord__de_base_des_prix_VRD5"/>
      <sheetName val="_N_Finansal_Eğri5"/>
      <sheetName val="DIV_25"/>
      <sheetName val="Tender_Summary5"/>
      <sheetName val="HUD_YOLU_DUVAR_8_MT5"/>
      <sheetName val="Proje_Kodları5"/>
      <sheetName val="02_Beton_Takip5"/>
      <sheetName val="1998-06_(Ruslar-Endirekt)4"/>
      <sheetName val="01_-_Rapor_-_Ocak_xls3"/>
      <sheetName val="01_-_Rapor_-_Ocak3"/>
      <sheetName val="MALZ_LIST_4"/>
      <sheetName val="CCP,LEYES,_Y_DEC_3"/>
      <sheetName val="Hard_and_Soft_Cost_CF3"/>
      <sheetName val="BEYAN_ARKAYÜZ3"/>
      <sheetName val="Yonetici_Raporu2"/>
      <sheetName val="INDIRECT_COST"/>
      <sheetName val="Raw_Data"/>
      <sheetName val="Реестр_материалов_Фильтрованный"/>
      <sheetName val="Реестр_материалов"/>
      <sheetName val="мат4_4_ОграждающиеКонструкции"/>
      <sheetName val="İstinat_Duvarları"/>
      <sheetName val="FRESHCAKE_ELEK__HAKEDİŞ"/>
      <sheetName val="ANALIZ_MEKANIK"/>
      <sheetName val="Asset_Verification"/>
      <sheetName val="DATA_BANK"/>
      <sheetName val="ALCIPAN_ANALIZ"/>
      <sheetName val="BA_BRM_FIYAT"/>
      <sheetName val="MOKRI_FASAD"/>
      <sheetName val="ELEKTRIK_MEKANIK_REV_2"/>
      <sheetName val="03_Kontrat_Bilgileri"/>
      <sheetName val="Konsolide_740_hesap_hareketleri"/>
      <sheetName val="Aktivite_Kodu_Bazında_Bekleyen_"/>
      <sheetName val="Gündem_Maliyeti"/>
      <sheetName val="Kapanmamış_Siparişler_Kontrol_-"/>
      <sheetName val="Satir_Bazli_Odeme_Listesi"/>
      <sheetName val="Aktivite_Bazında_Odeme_Listesi"/>
      <sheetName val="Aktivite_Bazında_Stok_Durum_Rap"/>
      <sheetName val="Mech__Summary"/>
      <sheetName val="Cost_of_MH"/>
      <sheetName val="31_EKİM_2006_PROJEKSİYON"/>
      <sheetName val="Ek_Bilgi"/>
      <sheetName val="TM_Listesi"/>
      <sheetName val="GEN_GİD+KAR"/>
      <sheetName val="GENEL_İCMAL"/>
      <sheetName val="Masonry_Wall"/>
      <sheetName val="Precast_Concrete"/>
      <sheetName val="Rip_Rap"/>
      <sheetName val="Attach_4-18"/>
      <sheetName val="Alt Geçit-Menfez-2"/>
      <sheetName val="A2 Proje"/>
      <sheetName val="A7 Alet-Test"/>
      <sheetName val="DBASE"/>
      <sheetName val="A3 Ülke"/>
      <sheetName val="A4 İdari Personel"/>
      <sheetName val="A5 İşçilik"/>
      <sheetName val="E-ICMAL"/>
      <sheetName val="A1 Özet"/>
      <sheetName val="M-ICMAL"/>
      <sheetName val="DISABLED ROOM"/>
      <sheetName val="EXECUTIVE ROOM TYPE A"/>
      <sheetName val="EXECUTIVE ROOM TYPE B"/>
      <sheetName val="TYPICAL JUNIOR SUIT"/>
      <sheetName val="PRESIDENTIAL SUIT"/>
      <sheetName val="TYPICAL KING&amp;TWIN"/>
      <sheetName val="sıhhi"/>
      <sheetName val="BM"/>
      <sheetName val="Sheet1"/>
      <sheetName val="İhzar"/>
      <sheetName val="PROCURE"/>
      <sheetName val="SUMMARY BQ"/>
      <sheetName val="Bech_Lab"/>
      <sheetName val="HVAC_EQP_SELECT"/>
      <sheetName val="Esleme_bilgi"/>
      <sheetName val="DATA"/>
      <sheetName val="HARFLER"/>
      <sheetName val="Sıhhi Tes."/>
      <sheetName val="BLOK-KEŞİF"/>
      <sheetName val="Administration"/>
      <sheetName val="OFFER SUMMARY"/>
      <sheetName val="Camp"/>
      <sheetName val="ПиУсвод"/>
      <sheetName val="Ek-01b"/>
      <sheetName val="Kalite Hedefleri -tablo icin"/>
      <sheetName val="Icmal"/>
      <sheetName val="BQ"/>
      <sheetName val="BQ External"/>
      <sheetName val="Currency"/>
      <sheetName val="СВОДНАЯ"/>
      <sheetName val="КП Форум-Тверь"/>
      <sheetName val="КП АВФ"/>
      <sheetName val="КП Технология комфорта"/>
      <sheetName val="КП КИТ"/>
      <sheetName val="КП Мичич"/>
      <sheetName val="Preliminaries"/>
      <sheetName val="ÖBF.10B"/>
      <sheetName val="ÖBF.10C"/>
      <sheetName val="DEMİR İCMAL"/>
      <sheetName val="ÖBF.13"/>
      <sheetName val="ÖBF.15"/>
      <sheetName val="ÖBF.16"/>
      <sheetName val="ÖBF.17"/>
      <sheetName val="ÖBF.18"/>
      <sheetName val="ÖBF.19"/>
      <sheetName val="ÖBF.20"/>
      <sheetName val="ÖBF.04"/>
      <sheetName val="ÖBF.05"/>
      <sheetName val="ÖBF.06"/>
      <sheetName val="ÖBF.08"/>
      <sheetName val="ÖBF.09A"/>
      <sheetName val="ÖBF.09B"/>
      <sheetName val="ÖBF.09C"/>
      <sheetName val="YFZ.01"/>
      <sheetName val="YFZ.02"/>
      <sheetName val="YFZ.03"/>
      <sheetName val="YFZ.04"/>
      <sheetName val="YFZ.05"/>
      <sheetName val="YFZ.06"/>
      <sheetName val="YFZ.07"/>
      <sheetName val="YFZ.08"/>
      <sheetName val="YFZ.09"/>
      <sheetName val="KEŞİF"/>
      <sheetName val="hakedişler kaydı"/>
      <sheetName val="ihzarat"/>
      <sheetName val="AOP Summary-2"/>
      <sheetName val="1.11.b"/>
      <sheetName val="SubmitCal"/>
      <sheetName val="Bill No.6"/>
      <sheetName val="FinansalTE"/>
      <sheetName val="Rapor_Kapsamı7"/>
      <sheetName val="Proje_Hakkında_Bilgiler7"/>
      <sheetName val="Proje_Aylık_Faaliyet_Degerl_7"/>
      <sheetName val="Proje_Prog_Deg_Özeti7"/>
      <sheetName val="Finansal_tamamlanma_Eğrisi7"/>
      <sheetName val="Fiziksel_tamamlanma_Eğrisi7"/>
      <sheetName val="Butce_Degerlendirme_Ozeti7"/>
      <sheetName val="Dahili_İstihkak_Raporu7"/>
      <sheetName val="Nakit_Akım_Tablosu_7"/>
      <sheetName val="Bekleyen_Alacaklar_Tablosu7"/>
      <sheetName val="Bekleyen_Borclar7"/>
      <sheetName val="Personel_Durum_Ozeti7"/>
      <sheetName val="Personel_Maliyet_Özeti_USD7"/>
      <sheetName val="Finansal_tamamlanma_E?risi7"/>
      <sheetName val="303_Bord__de_base_des_prix_VRD6"/>
      <sheetName val="_N_Finansal_Eğri6"/>
      <sheetName val="DIV_26"/>
      <sheetName val="Tender_Summary6"/>
      <sheetName val="HUD_YOLU_DUVAR_8_MT6"/>
      <sheetName val="Proje_Kodları6"/>
      <sheetName val="02_Beton_Takip6"/>
      <sheetName val="1998-06_(Ruslar-Endirekt)5"/>
      <sheetName val="MALZ_LIST_5"/>
      <sheetName val="01_-_Rapor_-_Ocak_xls4"/>
      <sheetName val="01_-_Rapor_-_Ocak4"/>
      <sheetName val="BEYAN_ARKAYÜZ4"/>
      <sheetName val="Hard_and_Soft_Cost_CF4"/>
      <sheetName val="Finansal_tamamlanma_E_risi6"/>
      <sheetName val="CCP,LEYES,_Y_DEC_4"/>
      <sheetName val="Yonetici_Raporu3"/>
      <sheetName val="Raw_Data1"/>
      <sheetName val="INDIRECT_COST1"/>
      <sheetName val="İstinat_Duvarları1"/>
      <sheetName val="keşif_özeti"/>
      <sheetName val="Masonry_Wall1"/>
      <sheetName val="Precast_Concrete1"/>
      <sheetName val="Rip_Rap1"/>
      <sheetName val="FRESHCAKE_ELEK__HAKEDİŞ1"/>
      <sheetName val="Tüm_Pozlar"/>
      <sheetName val="arka_kapak"/>
      <sheetName val="GENEL_İCMAL1"/>
      <sheetName val="GEN_GİD+KAR1"/>
      <sheetName val="Реестр_материалов_Фильтрованны1"/>
      <sheetName val="Реестр_материалов1"/>
      <sheetName val="мат4_4_ОграждающиеКонструкции1"/>
      <sheetName val="ANALIZ_MEKANIK1"/>
      <sheetName val="Asset_Verification1"/>
      <sheetName val="DATA_BANK1"/>
      <sheetName val="ALCIPAN_ANALIZ1"/>
      <sheetName val="BA_BRM_FIYAT1"/>
      <sheetName val="MOKRI_FASAD1"/>
      <sheetName val="ELEKTRIK_MEKANIK_REV_21"/>
      <sheetName val="Attach_4-181"/>
      <sheetName val="MEKANİK_KİTAP"/>
      <sheetName val="03_Kontrat_Bilgileri1"/>
      <sheetName val="Konsolide_740_hesap_hareketler1"/>
      <sheetName val="Aktivite_Kodu_Bazında_Bekleyen1"/>
      <sheetName val="Gündem_Maliyeti1"/>
      <sheetName val="Kapanmamış_Siparişler_Kontrol_1"/>
      <sheetName val="Satir_Bazli_Odeme_Listesi1"/>
      <sheetName val="Aktivite_Bazında_Odeme_Listesi1"/>
      <sheetName val="Aktivite_Bazında_Stok_Durum_Ra1"/>
      <sheetName val="Mech__Summary1"/>
      <sheetName val="Cost_of_MH1"/>
      <sheetName val="31_EKİM_2006_PROJEKSİYON1"/>
      <sheetName val="Ek_Bilgi1"/>
      <sheetName val="TM_Listesi1"/>
      <sheetName val="SUMMARY_BQ"/>
      <sheetName val="Alt_Geçit-Menfez-2"/>
      <sheetName val="A2_Proje"/>
      <sheetName val="A7_Alet-Test"/>
      <sheetName val="A3_Ülke"/>
      <sheetName val="A4_İdari_Personel"/>
      <sheetName val="A5_İşçilik"/>
      <sheetName val="A1_Özet"/>
      <sheetName val="DISABLED_ROOM"/>
      <sheetName val="EXECUTIVE_ROOM_TYPE_A"/>
      <sheetName val="EXECUTIVE_ROOM_TYPE_B"/>
      <sheetName val="TYPICAL_JUNIOR_SUIT"/>
      <sheetName val="PRESIDENTIAL_SUIT"/>
      <sheetName val="TYPICAL_KING&amp;TWIN"/>
      <sheetName val="FOH_FF&amp;E"/>
      <sheetName val="Otel_binası"/>
      <sheetName val="OFFER_SUMMARY"/>
      <sheetName val="CAM_KORKULUK-3"/>
      <sheetName val="MONTAJ_FİYATLARI"/>
      <sheetName val="Bas__Es_"/>
      <sheetName val="Kalite_Hedefleri_-tablo_icin"/>
      <sheetName val="ÖBF_10B"/>
      <sheetName val="ÖBF_10C"/>
      <sheetName val="DEMİR_İCMAL"/>
      <sheetName val="ÖBF_13"/>
      <sheetName val="ÖBF_15"/>
      <sheetName val="ÖBF_16"/>
      <sheetName val="ÖBF_17"/>
      <sheetName val="ÖBF_18"/>
      <sheetName val="ÖBF_19"/>
      <sheetName val="ÖBF_20"/>
      <sheetName val="ÖBF_04"/>
      <sheetName val="ÖBF_05"/>
      <sheetName val="ÖBF_06"/>
      <sheetName val="ÖBF_08"/>
      <sheetName val="ÖBF_09A"/>
      <sheetName val="ÖBF_09B"/>
      <sheetName val="ÖBF_09C"/>
      <sheetName val="YFZ_01"/>
      <sheetName val="YFZ_02"/>
      <sheetName val="YFZ_03"/>
      <sheetName val="YFZ_04"/>
      <sheetName val="YFZ_05"/>
      <sheetName val="YFZ_06"/>
      <sheetName val="YFZ_07"/>
      <sheetName val="YFZ_08"/>
      <sheetName val="YFZ_09"/>
      <sheetName val="hakedişler_kaydı"/>
      <sheetName val="Сводная_инф_"/>
      <sheetName val="AOP_Summary-2"/>
      <sheetName val="1_11_b"/>
      <sheetName val="Sıhhi_Tes_"/>
      <sheetName val="BQ_External"/>
      <sheetName val="Bill_No_6"/>
      <sheetName val="Categories"/>
      <sheetName val="jobhist"/>
      <sheetName val="yEN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refreshError="1"/>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efreshError="1"/>
      <sheetData sheetId="392" refreshError="1"/>
      <sheetData sheetId="393"/>
      <sheetData sheetId="394"/>
      <sheetData sheetId="395"/>
      <sheetData sheetId="396"/>
      <sheetData sheetId="397"/>
      <sheetData sheetId="398"/>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sheetData sheetId="415"/>
      <sheetData sheetId="416"/>
      <sheetData sheetId="417"/>
      <sheetData sheetId="418"/>
      <sheetData sheetId="419"/>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efreshError="1"/>
      <sheetData sheetId="577" refreshError="1"/>
      <sheetData sheetId="578"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Forecast"/>
    </sheetNames>
    <sheetDataSet>
      <sheetData sheetId="0"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Общая информация"/>
      <sheetName val="Продажи"/>
      <sheetName val="Маржинальность"/>
    </sheetNames>
    <sheetDataSet>
      <sheetData sheetId="0" refreshError="1"/>
      <sheetData sheetId="1" refreshError="1"/>
      <sheetData sheetId="2"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GLC_ratios_Jun"/>
      <sheetName val="Read me first"/>
      <sheetName val="TOC"/>
      <sheetName val="sum"/>
      <sheetName val="DCF_CAPM"/>
      <sheetName val="GLC_Market Approach"/>
      <sheetName val="BS_h&amp;p"/>
      <sheetName val="IS_h&amp;p"/>
      <sheetName val="WACC"/>
      <sheetName val="WorkCap"/>
      <sheetName val="Fin_Anlys"/>
      <sheetName val="GLC_ratios_Sept"/>
      <sheetName val="|"/>
      <sheetName val="drivers"/>
      <sheetName val="CapEx-Depr"/>
      <sheetName val="Fin_Investments"/>
      <sheetName val="BS_cz_CEZ_unconsol"/>
      <sheetName val="Notes"/>
      <sheetName val="IS_cz_CEZ_unconsol"/>
      <sheetName val="IAS_Conv"/>
      <sheetName val="Operating Data"/>
      <sheetName val="DCF_CAPM_old"/>
      <sheetName val="||"/>
      <sheetName val="market"/>
      <sheetName val="control"/>
      <sheetName val="Master Inputs Start here"/>
      <sheetName val="Ф1 АТЭЦ"/>
      <sheetName val="Ф1 ЕТЭЦ"/>
      <sheetName val="Ф1 НГРЭС"/>
      <sheetName val="Ф1 ПТЭЦ"/>
      <sheetName val="Ф1 ЩГРЭС"/>
      <sheetName val="Ф 2 АТЭЦ"/>
      <sheetName val="Ф2 ЕТЭЦ"/>
      <sheetName val="Ф 2 НГРЭС"/>
      <sheetName val="Ф2 ПТЭЦ"/>
      <sheetName val="Ф 2 ЩГРЭС"/>
      <sheetName val="HIS"/>
      <sheetName val="HBS"/>
      <sheetName val="FRA"/>
      <sheetName val="GLC_data"/>
      <sheetName val="Ввод данных ЩГРЭС"/>
      <sheetName val="Ввод общих данных"/>
      <sheetName val="Расчет тарифов и выручки"/>
      <sheetName val="CapEx_Depr"/>
      <sheetName val="DCF"/>
      <sheetName val="GLC"/>
      <sheetName val="Assets"/>
      <sheetName val="Liab"/>
      <sheetName val="AAM"/>
      <sheetName val="Master Input Sheet Start Here"/>
      <sheetName val="HBS initial"/>
      <sheetName val="Inputs Sheet"/>
      <sheetName val="Ввод данных Эл.2"/>
      <sheetName val="Ввод данных Эл. 1"/>
      <sheetName val="Ввод данных Эл.3"/>
      <sheetName val="Ввод данных Эл.4"/>
      <sheetName val="Ввод данных Эл. 5"/>
      <sheetName val="HIS initial"/>
      <sheetName val="Лист"/>
      <sheetName val="Параметры"/>
      <sheetName val="навигация"/>
      <sheetName val="Производство электроэнергии"/>
      <sheetName val="структура"/>
      <sheetName val="Т11"/>
      <sheetName val="Т19.1"/>
      <sheetName val="Т1"/>
      <sheetName val="Т2"/>
      <sheetName val="Т3"/>
      <sheetName val="Т6"/>
      <sheetName val="Т7"/>
      <sheetName val="Т8"/>
      <sheetName val="Ш_Передача_ЭЭ"/>
      <sheetName val="Опции"/>
      <sheetName val="Проект"/>
      <sheetName val="Анализ"/>
      <sheetName val="Cost Allocation"/>
      <sheetName val="предприятия"/>
      <sheetName val="Классиф_"/>
      <sheetName val="Grouplist"/>
      <sheetName val="Инфо"/>
      <sheetName val="Поправки"/>
      <sheetName val="XLR_NoRangeSheet"/>
      <sheetName val="незав. Домодедово"/>
      <sheetName val="Ф1"/>
      <sheetName val="60 счет"/>
      <sheetName val="Balance"/>
      <sheetName val="Inputs"/>
      <sheetName val="Предположения КАС"/>
      <sheetName val="RAS BS+"/>
      <sheetName val="Допущения"/>
      <sheetName val="Долг"/>
      <sheetName val="ПРР"/>
      <sheetName val="Ф-1"/>
      <sheetName val="Справочники"/>
      <sheetName val="Data"/>
      <sheetName val="Natl Consult Reg."/>
      <sheetName val="Balance sheet"/>
      <sheetName val="0_33"/>
      <sheetName val="Корр-ка_на_сост"/>
      <sheetName val="Акты дебиторов"/>
      <sheetName val="VAT"/>
      <sheetName val="CEZ_Model_16_m"/>
      <sheetName val="Ст"/>
      <sheetName val="GLC_Market_Approach"/>
      <sheetName val="Operating_Data"/>
      <sheetName val="Read_me_first"/>
      <sheetName val="Master_Inputs_Start_here"/>
      <sheetName val="Ф1_АТЭЦ"/>
      <sheetName val="Ф1_ЕТЭЦ"/>
      <sheetName val="Ф1_НГРЭС"/>
      <sheetName val="Ф1_ПТЭЦ"/>
      <sheetName val="Ф1_ЩГРЭС"/>
      <sheetName val="Ф_2_АТЭЦ"/>
      <sheetName val="Ф2_ЕТЭЦ"/>
      <sheetName val="Ф_2_НГРЭС"/>
      <sheetName val="Ф2_ПТЭЦ"/>
      <sheetName val="Ф_2_ЩГРЭС"/>
      <sheetName val="Ввод_данных_ЩГРЭС"/>
      <sheetName val="Ввод_общих_данных"/>
      <sheetName val="Расчет_тарифов_и_выручки"/>
      <sheetName val="Master_Input_Sheet_Start_Here"/>
      <sheetName val="HBS_initial"/>
      <sheetName val="Inputs_Sheet"/>
      <sheetName val="Ввод_данных_Эл_2"/>
      <sheetName val="Ввод_данных_Эл__1"/>
      <sheetName val="Ввод_данных_Эл_3"/>
      <sheetName val="Ввод_данных_Эл_4"/>
      <sheetName val="Ввод_данных_Эл__5"/>
      <sheetName val="HIS_initial"/>
      <sheetName val="Производство_электроэнергии"/>
      <sheetName val="Т19_1"/>
      <sheetName val="Cost_Allocation"/>
      <sheetName val="Assumpt."/>
      <sheetName val="comps"/>
      <sheetName val="А_Произв-во"/>
      <sheetName val="вводные"/>
      <sheetName val="Коэф-ты"/>
      <sheetName val="Share Price 2002"/>
      <sheetName val="Valspar"/>
      <sheetName val="FX Adjustment"/>
      <sheetName val="BDG"/>
      <sheetName val="Paths"/>
      <sheetName val="INDEX"/>
      <sheetName val="Коэф_выр-ки"/>
      <sheetName val="Коэф_затрат"/>
      <sheetName val="TREND_tengis&amp;emba"/>
      <sheetName val="стр.145 рос. исп"/>
      <sheetName val="BS_h&amp;#38;p"/>
      <sheetName val="IS_h&amp;#38;p"/>
      <sheetName val="TREND_tengis&amp;#38;emba"/>
      <sheetName val="Location (Naming)"/>
      <sheetName val="ProductBundleDefinition"/>
      <sheetName val="Location Handling"/>
      <sheetName val="ProductBundle (Naming)"/>
      <sheetName val="Location Cap"/>
      <sheetName val="ProcessMode Coefficients"/>
      <sheetName val="DEPR_NEW"/>
      <sheetName val="Лист1"/>
      <sheetName val="Glossary"/>
      <sheetName val="Смета"/>
      <sheetName val="6.Продажа квартир"/>
      <sheetName val="3.ЗАТРАТЫ"/>
      <sheetName val="Аренда Торговля"/>
      <sheetName val="Аренда СТО"/>
      <sheetName val="Дисконт"/>
      <sheetName val="общее"/>
      <sheetName val="исходное"/>
      <sheetName val="ДП_пессимист "/>
      <sheetName val="Содержание"/>
      <sheetName val="затр_подх"/>
      <sheetName val="Исх_данные"/>
      <sheetName val="общие сведения"/>
      <sheetName val="свед"/>
      <sheetName val="Док+Исх"/>
      <sheetName val="ТЭП"/>
      <sheetName val="Потоки"/>
      <sheetName val="исход-итог"/>
      <sheetName val="Rev"/>
      <sheetName val="Метод остатка"/>
      <sheetName val="Brif_zdanie"/>
      <sheetName val="Выписка_РФИ"/>
      <sheetName val="Имущество_элементы"/>
      <sheetName val="констр"/>
      <sheetName val="график01.09.02"/>
      <sheetName val="MGSN"/>
      <sheetName val="ОСЗ"/>
      <sheetName val="1.ИСХ "/>
      <sheetName val="исх 1"/>
      <sheetName val="СП-земля"/>
      <sheetName val="график строительства"/>
      <sheetName val="FES"/>
      <sheetName val="9.ДП"/>
      <sheetName val="Сведение объект"/>
      <sheetName val="общие данные"/>
      <sheetName val="Исходник"/>
      <sheetName val="14.ДП"/>
      <sheetName val="7.ЗУ ГУИОН!"/>
      <sheetName val="Компания"/>
      <sheetName val="Сумм"/>
      <sheetName val="Группы"/>
      <sheetName val="Ф1 Актив 1-2"/>
      <sheetName val="восст"/>
      <sheetName val="Спис_Объекты_недв"/>
      <sheetName val="стр-во склад"/>
      <sheetName val="Статьи БДДС"/>
      <sheetName val="списки"/>
      <sheetName val="ИнвОпись"/>
      <sheetName val="ЗУ_торг"/>
      <sheetName val="Аналог 2"/>
      <sheetName val="60_счет"/>
      <sheetName val="Sheet11"/>
      <sheetName val="BISales"/>
      <sheetName val="UNITSCHD"/>
      <sheetName val="PriceSummary"/>
      <sheetName val="Sheet5"/>
      <sheetName val="Assumptions"/>
      <sheetName val="ЗП"/>
      <sheetName val="ЗУ 2015"/>
      <sheetName val="Offsets &amp; Other Costs"/>
      <sheetName val="1a. Beta extract"/>
      <sheetName val="proforma"/>
      <sheetName val="+5610.04"/>
      <sheetName val="незав__Домодедово"/>
      <sheetName val="Предположения_КАС"/>
      <sheetName val="RAS_BS+"/>
      <sheetName val="Natl_Consult_Reg_"/>
      <sheetName val="Balance_sheet"/>
      <sheetName val="base-futur2"/>
      <sheetName val="прогноз"/>
      <sheetName val="номенк-будет-п"/>
      <sheetName val="Doc_Name"/>
      <sheetName val="А5"/>
      <sheetName val="в тенге"/>
      <sheetName val="7.1"/>
      <sheetName val="6НК-cт."/>
      <sheetName val="Proforma 2010"/>
      <sheetName val="МОЭСК_РЭТО"/>
      <sheetName val="ДЗ_КЗ"/>
      <sheetName val="Sheet1"/>
      <sheetName val="Регионы"/>
      <sheetName val="Баланс ээ"/>
      <sheetName val="Баланс мощности"/>
      <sheetName val="ЭСО"/>
      <sheetName val="Справочник"/>
      <sheetName val="Рег генер"/>
      <sheetName val="сети"/>
      <sheetName val="regs"/>
      <sheetName val="Свод"/>
      <sheetName val="Workings"/>
      <sheetName val="Macroeconomic Assumptions"/>
      <sheetName val="Audit Results"/>
      <sheetName val="Audit Results Upper Stratum"/>
      <sheetName val="Planning"/>
      <sheetName val="Population Characteristics"/>
      <sheetName val="GLC_Market_Approach1"/>
      <sheetName val="Operating_Data1"/>
      <sheetName val="Read_me_first1"/>
      <sheetName val="Master_Inputs_Start_here1"/>
      <sheetName val="Ф1_АТЭЦ1"/>
      <sheetName val="Ф1_ЕТЭЦ1"/>
      <sheetName val="Ф1_НГРЭС1"/>
      <sheetName val="Ф1_ПТЭЦ1"/>
      <sheetName val="Ф1_ЩГРЭС1"/>
      <sheetName val="Ф_2_АТЭЦ1"/>
      <sheetName val="Ф2_ЕТЭЦ1"/>
      <sheetName val="Ф_2_НГРЭС1"/>
      <sheetName val="Ф2_ПТЭЦ1"/>
      <sheetName val="Ф_2_ЩГРЭС1"/>
      <sheetName val="Ввод_данных_ЩГРЭС1"/>
      <sheetName val="Ввод_общих_данных1"/>
      <sheetName val="Расчет_тарифов_и_выручки1"/>
      <sheetName val="Master_Input_Sheet_Start_Here1"/>
      <sheetName val="HBS_initial1"/>
      <sheetName val="Inputs_Sheet1"/>
      <sheetName val="Ввод_данных_Эл_21"/>
      <sheetName val="Ввод_данных_Эл__11"/>
      <sheetName val="Ввод_данных_Эл_31"/>
      <sheetName val="Ввод_данных_Эл_41"/>
      <sheetName val="Ввод_данных_Эл__51"/>
      <sheetName val="HIS_initial1"/>
      <sheetName val="Производство_электроэнергии1"/>
      <sheetName val="Т19_11"/>
      <sheetName val="Cost_Allocation1"/>
      <sheetName val="RAS_BS+1"/>
      <sheetName val="60_счет1"/>
      <sheetName val="незав__Домодедово1"/>
      <sheetName val="Предположения_КАС1"/>
      <sheetName val="Natl_Consult_Reg_1"/>
      <sheetName val="Balance_sheet1"/>
      <sheetName val="GLC_Market_Approach2"/>
      <sheetName val="Operating_Data2"/>
      <sheetName val="Read_me_first2"/>
      <sheetName val="Master_Inputs_Start_here2"/>
      <sheetName val="Ф1_АТЭЦ2"/>
      <sheetName val="Ф1_ЕТЭЦ2"/>
      <sheetName val="Ф1_НГРЭС2"/>
      <sheetName val="Ф1_ПТЭЦ2"/>
      <sheetName val="Ф1_ЩГРЭС2"/>
      <sheetName val="Ф_2_АТЭЦ2"/>
      <sheetName val="Ф2_ЕТЭЦ2"/>
      <sheetName val="Ф_2_НГРЭС2"/>
      <sheetName val="Ф2_ПТЭЦ2"/>
      <sheetName val="Ф_2_ЩГРЭС2"/>
      <sheetName val="Ввод_данных_ЩГРЭС2"/>
      <sheetName val="Ввод_общих_данных2"/>
      <sheetName val="Расчет_тарифов_и_выручки2"/>
      <sheetName val="Master_Input_Sheet_Start_Here2"/>
      <sheetName val="HBS_initial2"/>
      <sheetName val="Inputs_Sheet2"/>
      <sheetName val="Ввод_данных_Эл_22"/>
      <sheetName val="Ввод_данных_Эл__12"/>
      <sheetName val="Ввод_данных_Эл_32"/>
      <sheetName val="Ввод_данных_Эл_42"/>
      <sheetName val="Ввод_данных_Эл__52"/>
      <sheetName val="HIS_initial2"/>
      <sheetName val="Производство_электроэнергии2"/>
      <sheetName val="Т19_12"/>
      <sheetName val="Cost_Allocation2"/>
      <sheetName val="RAS_BS+2"/>
      <sheetName val="60_счет2"/>
      <sheetName val="незав__Домодедово2"/>
      <sheetName val="Предположения_КАС2"/>
      <sheetName val="Natl_Consult_Reg_2"/>
      <sheetName val="Balance_sheet2"/>
      <sheetName val="GLC_Market_Approach3"/>
      <sheetName val="Operating_Data3"/>
      <sheetName val="Read_me_first3"/>
      <sheetName val="Master_Inputs_Start_here3"/>
      <sheetName val="Ф1_АТЭЦ3"/>
      <sheetName val="Ф1_ЕТЭЦ3"/>
      <sheetName val="Ф1_НГРЭС3"/>
      <sheetName val="Ф1_ПТЭЦ3"/>
      <sheetName val="Ф1_ЩГРЭС3"/>
      <sheetName val="Ф_2_АТЭЦ3"/>
      <sheetName val="Ф2_ЕТЭЦ3"/>
      <sheetName val="Ф_2_НГРЭС3"/>
      <sheetName val="Ф2_ПТЭЦ3"/>
      <sheetName val="Ф_2_ЩГРЭС3"/>
      <sheetName val="Ввод_данных_ЩГРЭС3"/>
      <sheetName val="Ввод_общих_данных3"/>
      <sheetName val="Расчет_тарифов_и_выручки3"/>
      <sheetName val="Master_Input_Sheet_Start_Here3"/>
      <sheetName val="HBS_initial3"/>
      <sheetName val="Inputs_Sheet3"/>
      <sheetName val="Ввод_данных_Эл_23"/>
      <sheetName val="Ввод_данных_Эл__13"/>
      <sheetName val="Ввод_данных_Эл_33"/>
      <sheetName val="Ввод_данных_Эл_43"/>
      <sheetName val="Ввод_данных_Эл__53"/>
      <sheetName val="HIS_initial3"/>
      <sheetName val="Производство_электроэнергии3"/>
      <sheetName val="Т19_13"/>
      <sheetName val="Cost_Allocation3"/>
      <sheetName val="RAS_BS+3"/>
      <sheetName val="60_счет3"/>
      <sheetName val="незав__Домодедово3"/>
      <sheetName val="Предположения_КАС3"/>
      <sheetName val="Natl_Consult_Reg_3"/>
      <sheetName val="Balance_sheet3"/>
      <sheetName val="GLC_Market_Approach4"/>
      <sheetName val="Operating_Data4"/>
      <sheetName val="Read_me_first4"/>
      <sheetName val="Master_Inputs_Start_here4"/>
      <sheetName val="Ф1_АТЭЦ4"/>
      <sheetName val="Ф1_ЕТЭЦ4"/>
      <sheetName val="Ф1_НГРЭС4"/>
      <sheetName val="Ф1_ПТЭЦ4"/>
      <sheetName val="Ф1_ЩГРЭС4"/>
      <sheetName val="Ф_2_АТЭЦ4"/>
      <sheetName val="Ф2_ЕТЭЦ4"/>
      <sheetName val="Ф_2_НГРЭС4"/>
      <sheetName val="Ф2_ПТЭЦ4"/>
      <sheetName val="Ф_2_ЩГРЭС4"/>
      <sheetName val="Ввод_данных_ЩГРЭС4"/>
      <sheetName val="Ввод_общих_данных4"/>
      <sheetName val="Расчет_тарифов_и_выручки4"/>
      <sheetName val="Master_Input_Sheet_Start_Here4"/>
      <sheetName val="HBS_initial4"/>
      <sheetName val="Inputs_Sheet4"/>
      <sheetName val="Ввод_данных_Эл_24"/>
      <sheetName val="Ввод_данных_Эл__14"/>
      <sheetName val="Ввод_данных_Эл_34"/>
      <sheetName val="Ввод_данных_Эл_44"/>
      <sheetName val="Ввод_данных_Эл__54"/>
      <sheetName val="HIS_initial4"/>
      <sheetName val="Производство_электроэнергии4"/>
      <sheetName val="Т19_14"/>
      <sheetName val="Cost_Allocation4"/>
      <sheetName val="RAS_BS+4"/>
      <sheetName val="60_счет4"/>
      <sheetName val="незав__Домодедово4"/>
      <sheetName val="Предположения_КАС4"/>
      <sheetName val="Natl_Consult_Reg_4"/>
      <sheetName val="Balance_sheet4"/>
      <sheetName val="регион"/>
      <sheetName val="Кедровский"/>
      <sheetName val="F1_SPRAV"/>
      <sheetName val="СРАВН 47"/>
      <sheetName val="Фин.вложения"/>
      <sheetName val="VFI"/>
      <sheetName val="LTRate"/>
      <sheetName val="Ки"/>
      <sheetName val="Regions"/>
      <sheetName val="Tab1"/>
      <sheetName val="Tab2-X"/>
      <sheetName val="Tab2-1"/>
      <sheetName val="Tab3"/>
      <sheetName val="CAD"/>
      <sheetName val="сравнение по удаленности"/>
      <sheetName val="Аренда"/>
      <sheetName val="BS_h_p"/>
      <sheetName val="IS_h_p"/>
      <sheetName val="Source"/>
      <sheetName val="Util Penalty"/>
      <sheetName val="BK_FRP"/>
      <sheetName val="BK cast h"/>
      <sheetName val="EEP RCNs"/>
      <sheetName val="SMZ_FRP"/>
      <sheetName val="УФ-61"/>
      <sheetName val="Страхование имущества"/>
      <sheetName val="Диаграммы"/>
      <sheetName val="X"/>
      <sheetName val="X1"/>
      <sheetName val="1.ИСХ"/>
      <sheetName val="документы Кириши"/>
      <sheetName val="Резервы"/>
      <sheetName val="Сведение_объект"/>
      <sheetName val="общие_данные"/>
      <sheetName val="Аренда_Торговля"/>
      <sheetName val="Аренда_СТО"/>
      <sheetName val="график01_09_02"/>
      <sheetName val="Метод_остатка"/>
      <sheetName val="14_ДП"/>
      <sheetName val="1_ИСХ_"/>
      <sheetName val="7_ЗУ_ГУИОН!"/>
      <sheetName val="исх_1"/>
      <sheetName val="1_ИСХ"/>
      <sheetName val="документы_Кириши"/>
      <sheetName val="Титул"/>
      <sheetName val="2006 $"/>
      <sheetName val="Income Statement"/>
      <sheetName val="Общие"/>
      <sheetName val="Затраты"/>
      <sheetName val="Groupings"/>
      <sheetName val="Список"/>
      <sheetName val="Дебиторы"/>
      <sheetName val="#ССЫЛКА"/>
      <sheetName val="Закупки"/>
      <sheetName val="Top Sheet"/>
      <sheetName val="Sampling Parameters"/>
      <sheetName val="Word lists"/>
      <sheetName val="SSF tables"/>
      <sheetName val="Main"/>
      <sheetName val="Related party"/>
      <sheetName val="стр_145_рос__исп"/>
      <sheetName val="PROJECT"/>
      <sheetName val="Акты_дебиторов"/>
      <sheetName val="Assumpt_"/>
      <sheetName val="FX_Adjustment"/>
      <sheetName val="Ф1_Актив_1-2"/>
      <sheetName val="6_Продажа_квартир"/>
      <sheetName val="3_ЗАТРАТЫ"/>
      <sheetName val="ДП_пессимист_"/>
      <sheetName val="Share_Price_2002"/>
      <sheetName val="Location_(Naming)"/>
      <sheetName val="Location_Handling"/>
      <sheetName val="ProductBundle_(Naming)"/>
      <sheetName val="Location_Cap"/>
      <sheetName val="ProcessMode_Coefficients"/>
      <sheetName val="общие_сведения"/>
      <sheetName val="график_строительства"/>
      <sheetName val="9_ДП"/>
      <sheetName val="стр-во_склад"/>
      <sheetName val="Статьи_БДДС"/>
      <sheetName val="Аналог_2"/>
      <sheetName val="БДР"/>
      <sheetName val="Б_Г"/>
      <sheetName val="Бюджет"/>
      <sheetName val="Proforma_2010"/>
      <sheetName val="Inventories"/>
      <sheetName val="Баз предп"/>
      <sheetName val="Master Inputs"/>
      <sheetName val="Summary"/>
      <sheetName val="POW"/>
      <sheetName val="Статьи ДДС ОИКС"/>
      <sheetName val="2.Продажа квартир"/>
      <sheetName val="Итог по НПО "/>
      <sheetName val="UNIT RATES"/>
      <sheetName val="Bill1 IKEA"/>
      <sheetName val="Bill10 Delivery zone "/>
      <sheetName val="Bill11 Tech.Prem.Roof"/>
      <sheetName val="Bill12 UC Mall "/>
      <sheetName val="Bill13 Complex Roof "/>
      <sheetName val="Bill14 Restaurant square"/>
      <sheetName val="Bill15 Sport area"/>
      <sheetName val="Bill16 Open Parking "/>
      <sheetName val="Bill17 Tech. Building"/>
      <sheetName val="Bill18 Landscape&amp;roads"/>
      <sheetName val="Bill19 On-Site Utilities"/>
      <sheetName val="Bill1A IKEA Integration"/>
      <sheetName val="Bill2 IKEA UC"/>
      <sheetName val="Bill3 Mall Str."/>
      <sheetName val="Bill4 Mall fit-out"/>
      <sheetName val="Bill5 Hypermarket  "/>
      <sheetName val="Bill6 Cinema  "/>
      <sheetName val="Bill7 Restaurant area"/>
      <sheetName val="Bill8 Del. Tunnels"/>
      <sheetName val="Bill9 Discovery center"/>
      <sheetName val="Beton Maliyet Analizi"/>
      <sheetName val="К3. Анализ длительности"/>
      <sheetName val="Sheet3"/>
      <sheetName val="Tep"/>
      <sheetName val="ТТЗ опт"/>
      <sheetName val="списки госконтрактов"/>
      <sheetName val="Списки контрактов"/>
      <sheetName val="Справочник для ПП "/>
      <sheetName val="s"/>
      <sheetName val="Дата"/>
      <sheetName val="показатели"/>
      <sheetName val="4"/>
      <sheetName val="Незав.пр-во "/>
      <sheetName val="Лист2"/>
      <sheetName val="assump"/>
      <sheetName val="Ini"/>
      <sheetName val="факт"/>
      <sheetName val=""/>
      <sheetName val="Assumptions and Inputs"/>
      <sheetName val="справочник для НС "/>
      <sheetName val="Лист7"/>
      <sheetName val="list"/>
      <sheetName val="Dropdown"/>
      <sheetName val="Calc"/>
      <sheetName val="ДляПрезентации (30.06.20)"/>
      <sheetName val="Списки и формулы"/>
      <sheetName val="баланс"/>
      <sheetName val="shtLookup"/>
      <sheetName val="Таблица"/>
      <sheetName val="Сводный-затраты"/>
      <sheetName val="EMBI"/>
      <sheetName val="Israel (TASE&amp;NASDAQ)"/>
      <sheetName val="продажи (н)"/>
      <sheetName val="Б1190-2"/>
      <sheetName val="Б1190-3"/>
      <sheetName val="Б1190"/>
      <sheetName val="Summary of Value"/>
      <sheetName val="Cash Flows"/>
      <sheetName val="InputTD"/>
      <sheetName val="Excav. Prod"/>
      <sheetName val="Rainfall"/>
      <sheetName val="Equip HR"/>
      <sheetName val="Travel &amp; Fuel"/>
      <sheetName val="B-4"/>
      <sheetName val="Спр"/>
      <sheetName val="Indices"/>
      <sheetName val="Top_Sheet"/>
      <sheetName val="Sampling_Parameters"/>
      <sheetName val="Word_lists"/>
      <sheetName val="SSF_tables"/>
      <sheetName val="Audit_Results"/>
      <sheetName val="Audit_Results_Upper_Stratum"/>
      <sheetName val="Population_Characteristics"/>
      <sheetName val="Related_party"/>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sheetData sheetId="41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sheetData sheetId="455" refreshError="1"/>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refreshError="1"/>
      <sheetData sheetId="476" refreshError="1"/>
      <sheetData sheetId="477" refreshError="1"/>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sheetData sheetId="533"/>
      <sheetData sheetId="534"/>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sheetData sheetId="555"/>
      <sheetData sheetId="556"/>
      <sheetData sheetId="557"/>
      <sheetData sheetId="558"/>
      <sheetData sheetId="559"/>
      <sheetData sheetId="560"/>
      <sheetData sheetId="56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0">
    <tabColor rgb="FF92D050"/>
    <outlinePr summaryBelow="0" summaryRight="0"/>
    <pageSetUpPr fitToPage="1"/>
  </sheetPr>
  <dimension ref="A1:R8959"/>
  <sheetViews>
    <sheetView showGridLines="0" tabSelected="1" view="pageBreakPreview" topLeftCell="F1" zoomScale="55" zoomScaleNormal="55" zoomScaleSheetLayoutView="55" workbookViewId="0">
      <selection activeCell="C8950" sqref="C8950"/>
    </sheetView>
  </sheetViews>
  <sheetFormatPr baseColWidth="8" defaultColWidth="8.7109375" defaultRowHeight="15" outlineLevelRow="5"/>
  <cols>
    <col width="23.85546875" customWidth="1" min="1" max="1"/>
    <col width="58.42578125" customWidth="1" min="2" max="2"/>
    <col width="38.85546875" customWidth="1" min="3" max="3"/>
    <col width="15.42578125" customWidth="1" min="4" max="4"/>
    <col width="92.42578125" customWidth="1" min="5" max="5"/>
    <col width="12.7109375" customWidth="1" min="6" max="6"/>
    <col width="16.85546875" customWidth="1" min="7" max="7"/>
    <col width="24.28515625" customWidth="1" min="8" max="8"/>
    <col width="26.85546875" customWidth="1" min="9" max="9"/>
    <col width="25.140625" customWidth="1" min="10" max="10"/>
    <col width="29.85546875" customWidth="1" min="11" max="11"/>
    <col width="29" customWidth="1" min="12" max="12"/>
    <col width="30.85546875" customWidth="1" min="13" max="13"/>
    <col width="25.7109375" customWidth="1" min="14" max="14"/>
    <col width="26.28515625" customWidth="1" min="15" max="15"/>
    <col width="40.85546875" customWidth="1" min="16" max="16"/>
    <col width="108.42578125" customWidth="1" min="17" max="17"/>
    <col width="41.42578125" customWidth="1" min="19" max="19"/>
    <col width="17.7109375" customWidth="1" min="20" max="21"/>
  </cols>
  <sheetData>
    <row r="1">
      <c r="A1" s="128" t="n"/>
      <c r="B1" s="128" t="n"/>
      <c r="C1" s="4" t="n"/>
      <c r="D1" s="268" t="n"/>
      <c r="E1" s="4" t="n"/>
      <c r="F1" s="4" t="n"/>
      <c r="G1" s="4" t="n"/>
      <c r="H1" s="4" t="n"/>
      <c r="I1" s="4" t="n"/>
      <c r="J1" s="4" t="n"/>
      <c r="K1" s="4" t="n"/>
      <c r="L1" s="4" t="n"/>
      <c r="M1" s="4" t="n"/>
      <c r="N1" s="4" t="n"/>
      <c r="O1" s="4" t="n"/>
      <c r="P1" s="485" t="n"/>
      <c r="Q1" s="483" t="inlineStr">
        <is>
          <t>Приложение №1</t>
        </is>
      </c>
    </row>
    <row r="2">
      <c r="A2" s="128" t="n"/>
      <c r="B2" s="128" t="n"/>
      <c r="C2" s="4" t="n"/>
      <c r="D2" s="268" t="n"/>
      <c r="E2" s="4" t="n"/>
      <c r="F2" s="4" t="n"/>
      <c r="G2" s="4" t="n"/>
      <c r="H2" s="4" t="n"/>
      <c r="I2" s="4" t="n"/>
      <c r="J2" s="4" t="n"/>
      <c r="K2" s="4" t="n"/>
      <c r="L2" s="4" t="n"/>
      <c r="M2" s="4" t="n"/>
      <c r="N2" s="4" t="n"/>
      <c r="O2" s="4" t="n"/>
      <c r="P2" s="485" t="n"/>
      <c r="Q2" s="483" t="inlineStr">
        <is>
          <t>к Дополнительному соглашению №14</t>
        </is>
      </c>
    </row>
    <row r="3">
      <c r="A3" s="128" t="n"/>
      <c r="B3" s="128" t="n"/>
      <c r="C3" s="4" t="n"/>
      <c r="D3" s="268" t="n"/>
      <c r="E3" s="4" t="n"/>
      <c r="F3" s="4" t="n"/>
      <c r="G3" s="4" t="n"/>
      <c r="H3" s="4" t="n"/>
      <c r="I3" s="4" t="n"/>
      <c r="J3" s="4" t="n"/>
      <c r="K3" s="4" t="n"/>
      <c r="L3" s="4" t="n"/>
      <c r="M3" s="4" t="n"/>
      <c r="N3" s="4" t="n"/>
      <c r="O3" s="4" t="n"/>
      <c r="P3" s="485" t="n"/>
      <c r="Q3" s="483" t="inlineStr">
        <is>
          <t>к Договору Генерального подряда №4/КРВ от 18.09.2023 г.</t>
        </is>
      </c>
    </row>
    <row r="4">
      <c r="A4" s="128" t="n"/>
      <c r="B4" s="128" t="n"/>
      <c r="C4" s="4" t="n"/>
      <c r="D4" s="268" t="n"/>
      <c r="E4" s="4" t="n"/>
      <c r="F4" s="4" t="n"/>
      <c r="G4" s="4" t="n"/>
      <c r="H4" s="4" t="n"/>
      <c r="I4" s="4" t="n"/>
      <c r="J4" s="4" t="n"/>
      <c r="K4" s="4" t="n"/>
      <c r="L4" s="4" t="n"/>
      <c r="M4" s="4" t="n"/>
      <c r="N4" s="4" t="n"/>
      <c r="O4" s="4" t="n"/>
      <c r="P4" s="485" t="n"/>
      <c r="Q4" s="486" t="inlineStr">
        <is>
          <t>(новая редакция Приложения № 2А к Договору Генерального подряда № 4/КРВ от 18.09.2023г.)</t>
        </is>
      </c>
    </row>
    <row r="5">
      <c r="A5" s="128" t="n"/>
      <c r="B5" s="128" t="n"/>
      <c r="C5" s="4" t="n"/>
      <c r="D5" s="268" t="n"/>
      <c r="E5" s="4" t="n"/>
      <c r="F5" s="4" t="n"/>
      <c r="G5" s="4" t="n"/>
      <c r="H5" s="4" t="n"/>
      <c r="I5" s="4" t="n"/>
      <c r="J5" s="4" t="n"/>
      <c r="K5" s="4" t="n"/>
      <c r="L5" s="4" t="n"/>
      <c r="M5" s="4" t="n"/>
      <c r="N5" s="4" t="n"/>
      <c r="O5" s="4" t="n"/>
      <c r="P5" s="4" t="n"/>
      <c r="Q5" s="4" t="n"/>
    </row>
    <row r="6" ht="16.5" customHeight="1">
      <c r="A6" s="128" t="n"/>
      <c r="B6" s="128" t="n"/>
      <c r="C6" s="1" t="inlineStr">
        <is>
          <t>УКРУПНЕННАЯ СМЕТА</t>
        </is>
      </c>
    </row>
    <row r="7" ht="16.5" customHeight="1">
      <c r="A7" s="147" t="n"/>
      <c r="B7" s="147" t="n"/>
      <c r="C7" s="487" t="inlineStr">
        <is>
          <t>к Договору Генерального подряда по Объекту "Многоквартирный жилой дом по адресу: г. Москва, ЦАО, Крестовоздвиженский пер., д. 4."</t>
        </is>
      </c>
    </row>
    <row r="8" ht="16.5" customHeight="1" thickBot="1">
      <c r="A8" s="147" t="n"/>
      <c r="B8" s="147" t="n"/>
      <c r="C8" s="21" t="inlineStr">
        <is>
          <t>Стоимость СМР по разделам с НДС, в рублях, в т.ч. генподрядный процент</t>
        </is>
      </c>
      <c r="D8" s="21" t="n"/>
      <c r="E8" s="8" t="n"/>
      <c r="F8" s="22" t="n"/>
      <c r="G8" s="488" t="n"/>
      <c r="H8" s="489" t="n"/>
      <c r="I8" s="489" t="n"/>
      <c r="J8" s="489" t="n"/>
      <c r="K8" s="489" t="n"/>
      <c r="L8" s="489" t="n"/>
      <c r="M8" s="490" t="n"/>
      <c r="N8" s="490" t="n"/>
      <c r="O8" s="491" t="n"/>
      <c r="P8" s="9" t="n"/>
      <c r="Q8" s="23" t="n"/>
    </row>
    <row r="9" ht="79.5" customHeight="1" thickBot="1">
      <c r="A9" s="16" t="inlineStr">
        <is>
          <t>Кодификатор</t>
        </is>
      </c>
      <c r="B9" s="16" t="inlineStr">
        <is>
          <t>Наименование работы. Кодификатор.</t>
        </is>
      </c>
      <c r="C9" s="16" t="inlineStr">
        <is>
          <t>Код</t>
        </is>
      </c>
      <c r="D9" s="269" t="inlineStr">
        <is>
          <t>№</t>
        </is>
      </c>
      <c r="E9" s="17" t="inlineStr">
        <is>
          <t>Наименование работ</t>
        </is>
      </c>
      <c r="F9" s="17" t="inlineStr">
        <is>
          <t>Ед. изм.</t>
        </is>
      </c>
      <c r="G9" s="492" t="inlineStr">
        <is>
          <t>Кол-во</t>
        </is>
      </c>
      <c r="H9" s="493" t="inlineStr">
        <is>
          <t>Цена за ед-цу,
МАТЕРИАЛЫ
руб. с НДС</t>
        </is>
      </c>
      <c r="I9" s="493" t="inlineStr">
        <is>
          <t>Цена за ед-цу,
РАБОТЫ
руб. с НДС</t>
        </is>
      </c>
      <c r="J9" s="494" t="inlineStr">
        <is>
          <t>Цена за ед-цу,
КОСВЕННЫЕ РАСХОДЫ + ПРИБЫЛЬ
руб. с НДС</t>
        </is>
      </c>
      <c r="K9" s="495" t="inlineStr">
        <is>
          <t>Цена за ед-цу всего,
руб. с НДС</t>
        </is>
      </c>
      <c r="L9" s="496" t="inlineStr">
        <is>
          <t>Итого за 
МАТЕРИАЛЫ
руб. с НДС</t>
        </is>
      </c>
      <c r="M9" s="493" t="inlineStr">
        <is>
          <t>Итого за
РАБОТЫ 
руб. с НДС</t>
        </is>
      </c>
      <c r="N9" s="494" t="inlineStr">
        <is>
          <t>Итого за,
КОСВЕННЫЕ РАСХОДЫ + ПРИБЫЛЬ
руб. с НДС</t>
        </is>
      </c>
      <c r="O9" s="495" t="inlineStr">
        <is>
          <t>Стоимость, 
руб. с НДС</t>
        </is>
      </c>
      <c r="P9" s="75" t="inlineStr">
        <is>
          <t>Примечания MRG</t>
        </is>
      </c>
      <c r="Q9" s="100" t="inlineStr">
        <is>
          <t>Примечания ГП (состав слоев, используемые материалы, системы, оборудование, пояснения)</t>
        </is>
      </c>
    </row>
    <row r="10" ht="16.5" customHeight="1" thickBot="1">
      <c r="A10" s="3" t="n"/>
      <c r="B10" s="3" t="n"/>
      <c r="C10" s="64" t="n"/>
      <c r="D10" s="270" t="n"/>
      <c r="E10" s="65" t="n"/>
      <c r="F10" s="65" t="n"/>
      <c r="G10" s="497" t="n"/>
      <c r="H10" s="498" t="n"/>
      <c r="I10" s="499" t="n"/>
      <c r="J10" s="500" t="n"/>
      <c r="K10" s="501" t="n"/>
      <c r="L10" s="498" t="n"/>
      <c r="M10" s="502" t="n"/>
      <c r="N10" s="502" t="n"/>
      <c r="O10" s="501" t="n"/>
      <c r="P10" s="76" t="n"/>
      <c r="Q10" s="101" t="n"/>
    </row>
    <row r="11" ht="30" customHeight="1" thickBot="1">
      <c r="A11" s="3" t="n"/>
      <c r="B11" s="3" t="n"/>
      <c r="C11" s="343" t="n"/>
      <c r="D11" s="344" t="n"/>
      <c r="E11" s="345" t="inlineStr">
        <is>
          <t>РАБОТЫ ДО 11.12.2025</t>
        </is>
      </c>
      <c r="F11" s="346" t="inlineStr">
        <is>
          <t>м2</t>
        </is>
      </c>
      <c r="G11" s="503" t="n">
        <v>18830.72</v>
      </c>
      <c r="H11" s="504">
        <f>L11/G11</f>
        <v/>
      </c>
      <c r="I11" s="504">
        <f>M11/G11</f>
        <v/>
      </c>
      <c r="J11" s="504">
        <f>N11/G11</f>
        <v/>
      </c>
      <c r="K11" s="504">
        <f>O11/G11</f>
        <v/>
      </c>
      <c r="L11" s="505">
        <f>L12+L49+L51+L138+L173+L303+L335+L427+L512</f>
        <v/>
      </c>
      <c r="M11" s="505">
        <f>M12+M49+M51+M138+M173+M303+M335+M427+M512</f>
        <v/>
      </c>
      <c r="N11" s="506">
        <f>N12+N49+N51+N138+N173+N303+N335+N427+N512</f>
        <v/>
      </c>
      <c r="O11" s="507">
        <f>O12+O49+O51+O138+O173+O303+O335+O427+O512</f>
        <v/>
      </c>
      <c r="P11" s="352" t="n"/>
      <c r="Q11" s="353" t="n"/>
    </row>
    <row r="12" ht="201" customHeight="1">
      <c r="A12" s="3" t="n"/>
      <c r="B12" s="3" t="inlineStr">
        <is>
          <t>Подготовительные работы, содержание площадки</t>
        </is>
      </c>
      <c r="C12" s="58" t="n"/>
      <c r="D12" s="84" t="inlineStr">
        <is>
          <t>1.</t>
        </is>
      </c>
      <c r="E12" s="84" t="inlineStr">
        <is>
          <t>Подготовительные работы и содержание площадки 
(включая содержание прилегающей территории, аренда оборудования и механизмов и т.п.)</t>
        </is>
      </c>
      <c r="F12" s="508" t="inlineStr">
        <is>
          <t>м2</t>
        </is>
      </c>
      <c r="G12" s="509" t="n">
        <v>18830.72</v>
      </c>
      <c r="H12" s="510">
        <f>IFERROR(L12/G12,0)</f>
        <v/>
      </c>
      <c r="I12" s="511">
        <f>IFERROR(M12/G12,0)</f>
        <v/>
      </c>
      <c r="J12" s="512">
        <f>IFERROR(N12/G12,0)</f>
        <v/>
      </c>
      <c r="K12" s="513">
        <f>+IFERROR(O12/G12,0)</f>
        <v/>
      </c>
      <c r="L12" s="514">
        <f>SUBTOTAL(9,L13:L48)</f>
        <v/>
      </c>
      <c r="M12" s="515">
        <f>SUBTOTAL(9,M13:M48)</f>
        <v/>
      </c>
      <c r="N12" s="516">
        <f>SUBTOTAL(9,N13:N48)</f>
        <v/>
      </c>
      <c r="O12" s="517">
        <f>SUBTOTAL(9,O13:O48)</f>
        <v/>
      </c>
      <c r="P12" s="77" t="n"/>
      <c r="Q12" s="102" t="inlineStr">
        <is>
          <t>Стоимость содержания строительной площадки рассчитана при условии одновременного строительства двух объектов (Крестовоздвиженский и Староваганьковский). В случае не заключения в течении 60 календарных дней с даты начала строительства объекта "Крестовоздвиженский" генподрядного договора с ООО "СВАРГО" на строительство объекта "Староваганьковский" стороны обязуются оформить дополнительное соглашение на увеличение стоимости раздела 2 на 98 168 000,00 руб.
В расчете стоимости не учтено устройство временного ограждения строительной площадки по стандартам MR - Заказчик выполняет ограждение самостоятельно (расчетом стоимости учтены содержание и ремонт данного ограждения).</t>
        </is>
      </c>
    </row>
    <row r="13" outlineLevel="1" ht="50.25" customHeight="1">
      <c r="A13" s="3" t="inlineStr">
        <is>
          <t>1.2.</t>
        </is>
      </c>
      <c r="B13" s="3" t="inlineStr">
        <is>
          <t>Мобилизация площадки (в т.ч. Снос и демонтаж)</t>
        </is>
      </c>
      <c r="C13" s="235" t="inlineStr">
        <is>
          <t>1.2.</t>
        </is>
      </c>
      <c r="D13" s="236" t="inlineStr">
        <is>
          <t>1.1.</t>
        </is>
      </c>
      <c r="E13" s="145" t="inlineStr">
        <is>
          <t>Мобилизация и демобилизация подрядчика, подготовка стройплощадки</t>
        </is>
      </c>
      <c r="F13" s="237" t="inlineStr">
        <is>
          <t>м2</t>
        </is>
      </c>
      <c r="G13" s="335" t="n">
        <v>18830.72</v>
      </c>
      <c r="H13" s="336">
        <f>IFERROR(L13/G13,0)</f>
        <v/>
      </c>
      <c r="I13" s="337">
        <f>IFERROR(M13/G13,0)</f>
        <v/>
      </c>
      <c r="J13" s="338">
        <f>IFERROR(N13/G13,0)</f>
        <v/>
      </c>
      <c r="K13" s="333">
        <f>+IFERROR(O13/G13,0)</f>
        <v/>
      </c>
      <c r="L13" s="336">
        <f>SUBTOTAL(9,L14:L20)</f>
        <v/>
      </c>
      <c r="M13" s="337">
        <f>SUBTOTAL(9,M14:M20)</f>
        <v/>
      </c>
      <c r="N13" s="338">
        <f>SUBTOTAL(9,N14:N20)</f>
        <v/>
      </c>
      <c r="O13" s="339" t="n">
        <v>174581112.8857545</v>
      </c>
      <c r="P13" s="238" t="n"/>
      <c r="Q13" s="244" t="n"/>
      <c r="R13" t="n">
        <v>174581112.8857545</v>
      </c>
    </row>
    <row r="14" outlineLevel="2" ht="50.25" customHeight="1">
      <c r="A14" s="3" t="n"/>
      <c r="B14" s="3" t="n"/>
      <c r="C14" s="25" t="n"/>
      <c r="D14" s="3" t="inlineStr">
        <is>
          <t>1.1.1.</t>
        </is>
      </c>
      <c r="E14" s="3" t="inlineStr">
        <is>
          <t>Устройство бытового городкана территории Стройплощадки.Ограждение площадки под бытовой городок в соответствии с стандартами МР-Групп</t>
        </is>
      </c>
      <c r="F14" s="518" t="inlineStr">
        <is>
          <t>компл.</t>
        </is>
      </c>
      <c r="G14" s="519" t="n">
        <v>0.92</v>
      </c>
      <c r="H14" s="520" t="n">
        <v>8461954.59</v>
      </c>
      <c r="I14" s="521" t="n">
        <v>6796946.11</v>
      </c>
      <c r="J14" s="522" t="n">
        <v>0</v>
      </c>
      <c r="K14" s="523">
        <f>SUBTOTAL(9,H14:J14)</f>
        <v/>
      </c>
      <c r="L14" s="520">
        <f>$G14*H14</f>
        <v/>
      </c>
      <c r="M14" s="521">
        <f>$G14*I14</f>
        <v/>
      </c>
      <c r="N14" s="522">
        <f>$G14*J14</f>
        <v/>
      </c>
      <c r="O14" s="523">
        <f>G14*K14</f>
        <v/>
      </c>
      <c r="P14" s="524" t="n"/>
      <c r="Q14" s="525" t="inlineStr">
        <is>
          <t>Обустройство помещений для рабочих в строящемся здании, дополнительные шкафчики для рабочих (стоимость амортизационная, остается у подрядчика после окончания работ)</t>
        </is>
      </c>
    </row>
    <row r="15" outlineLevel="2" ht="50.25" customHeight="1">
      <c r="A15" s="3" t="n"/>
      <c r="B15" s="3" t="n"/>
      <c r="C15" s="25" t="n"/>
      <c r="D15" s="3" t="inlineStr">
        <is>
          <t>1.1.2.</t>
        </is>
      </c>
      <c r="E15" s="3" t="inlineStr">
        <is>
          <t>Устройство/демонтаж мойки колес</t>
        </is>
      </c>
      <c r="F15" s="518" t="inlineStr">
        <is>
          <t>компл.</t>
        </is>
      </c>
      <c r="G15" s="519" t="n">
        <v>1</v>
      </c>
      <c r="H15" s="520" t="n">
        <v>351500</v>
      </c>
      <c r="I15" s="521" t="n">
        <v>61415.76</v>
      </c>
      <c r="J15" s="522" t="n">
        <v>0</v>
      </c>
      <c r="K15" s="523">
        <f>SUBTOTAL(9,H15:J15)</f>
        <v/>
      </c>
      <c r="L15" s="520">
        <f>$G15*H15</f>
        <v/>
      </c>
      <c r="M15" s="521">
        <f>$G15*I15</f>
        <v/>
      </c>
      <c r="N15" s="522">
        <f>$G15*J15</f>
        <v/>
      </c>
      <c r="O15" s="523">
        <f>G15*K15</f>
        <v/>
      </c>
      <c r="P15" s="524" t="n"/>
      <c r="Q15" s="525" t="inlineStr">
        <is>
          <t>Стоимость амортазиционная, остается у Подрядчика</t>
        </is>
      </c>
    </row>
    <row r="16" outlineLevel="2" ht="50.25" customHeight="1">
      <c r="A16" s="3" t="n"/>
      <c r="B16" s="3" t="n"/>
      <c r="C16" s="25" t="n"/>
      <c r="D16" s="3" t="inlineStr">
        <is>
          <t>1.1.3.</t>
        </is>
      </c>
      <c r="E16" s="3" t="inlineStr">
        <is>
          <t>Организация светопрозрачного КПП со шлагбаумом.</t>
        </is>
      </c>
      <c r="F16" s="518" t="inlineStr">
        <is>
          <t>компл.</t>
        </is>
      </c>
      <c r="G16" s="519" t="n">
        <v>1</v>
      </c>
      <c r="H16" s="520" t="n">
        <v>347069.78</v>
      </c>
      <c r="I16" s="521" t="n">
        <v>88939.73</v>
      </c>
      <c r="J16" s="522" t="n">
        <v>0</v>
      </c>
      <c r="K16" s="523">
        <f>SUBTOTAL(9,H16:J16)</f>
        <v/>
      </c>
      <c r="L16" s="520">
        <f>$G16*H16</f>
        <v/>
      </c>
      <c r="M16" s="521">
        <f>$G16*I16</f>
        <v/>
      </c>
      <c r="N16" s="522">
        <f>$G16*J16</f>
        <v/>
      </c>
      <c r="O16" s="523">
        <f>G16*K16</f>
        <v/>
      </c>
      <c r="P16" s="524" t="n"/>
      <c r="Q16" s="525" t="inlineStr">
        <is>
          <t>Стоимость амортазиционная, остается у Подрядчика</t>
        </is>
      </c>
    </row>
    <row r="17" outlineLevel="2" ht="50.25" customHeight="1">
      <c r="A17" s="3" t="n"/>
      <c r="B17" s="3" t="n"/>
      <c r="C17" s="25" t="n"/>
      <c r="D17" s="3" t="inlineStr">
        <is>
          <t>1.1.4.</t>
        </is>
      </c>
      <c r="E17" s="3" t="inlineStr">
        <is>
          <t>Установка/демонтаж паспорта объекта, информационных щитов</t>
        </is>
      </c>
      <c r="F17" s="518" t="inlineStr">
        <is>
          <t>компл.</t>
        </is>
      </c>
      <c r="G17" s="519" t="n">
        <v>1</v>
      </c>
      <c r="H17" s="520" t="n">
        <v>120000</v>
      </c>
      <c r="I17" s="521" t="n">
        <v>0</v>
      </c>
      <c r="J17" s="522" t="n">
        <v>0</v>
      </c>
      <c r="K17" s="523">
        <f>SUBTOTAL(9,H17:J17)</f>
        <v/>
      </c>
      <c r="L17" s="520">
        <f>$G17*H17</f>
        <v/>
      </c>
      <c r="M17" s="521">
        <f>$G17*I17</f>
        <v/>
      </c>
      <c r="N17" s="522">
        <f>$G17*J17</f>
        <v/>
      </c>
      <c r="O17" s="523">
        <f>G17*K17</f>
        <v/>
      </c>
      <c r="P17" s="524" t="n"/>
      <c r="Q17" s="525" t="n"/>
    </row>
    <row r="18" outlineLevel="2" ht="50.25" customHeight="1">
      <c r="A18" s="3" t="n"/>
      <c r="B18" s="3" t="n"/>
      <c r="C18" s="25" t="n"/>
      <c r="D18" s="3" t="inlineStr">
        <is>
          <t>1.1.5.</t>
        </is>
      </c>
      <c r="E18" s="3" t="inlineStr">
        <is>
          <t>Установка/демонтаж знаков и выполнение работ в соответствие с ПОДД на период строительства и эксплуатации объекта</t>
        </is>
      </c>
      <c r="F18" s="518" t="inlineStr">
        <is>
          <t>компл.</t>
        </is>
      </c>
      <c r="G18" s="519" t="n">
        <v>1</v>
      </c>
      <c r="H18" s="520" t="n">
        <v>119612.13</v>
      </c>
      <c r="I18" s="521" t="n">
        <v>41762.16</v>
      </c>
      <c r="J18" s="522" t="n">
        <v>0</v>
      </c>
      <c r="K18" s="523">
        <f>SUBTOTAL(9,H18:J18)</f>
        <v/>
      </c>
      <c r="L18" s="520">
        <f>$G18*H18</f>
        <v/>
      </c>
      <c r="M18" s="521">
        <f>$G18*I18</f>
        <v/>
      </c>
      <c r="N18" s="522">
        <f>$G18*J18</f>
        <v/>
      </c>
      <c r="O18" s="523">
        <f>G18*K18</f>
        <v/>
      </c>
      <c r="P18" s="524" t="n"/>
      <c r="Q18" s="525" t="n"/>
    </row>
    <row r="19" outlineLevel="2" ht="50.25" customHeight="1">
      <c r="A19" s="3" t="n"/>
      <c r="B19" s="3" t="n"/>
      <c r="C19" s="25" t="n"/>
      <c r="D19" s="3" t="inlineStr">
        <is>
          <t>1.1.6.</t>
        </is>
      </c>
      <c r="E19" s="3" t="inlineStr">
        <is>
          <t>Устройство/демонтаж мест складирования в соответствие с ПОС
Из плит ПДП 3х1,75 на песчаном основании 100 мм. Стоимость плит амортизационная, остается у Подрядчика после окончания работ.</t>
        </is>
      </c>
      <c r="F19" s="518" t="inlineStr">
        <is>
          <t>компл.</t>
        </is>
      </c>
      <c r="G19" s="519" t="n">
        <v>0.5</v>
      </c>
      <c r="H19" s="520" t="n">
        <v>144516.38</v>
      </c>
      <c r="I19" s="521" t="n">
        <v>192109.52</v>
      </c>
      <c r="J19" s="522" t="n">
        <v>0</v>
      </c>
      <c r="K19" s="523">
        <f>SUBTOTAL(9,H19:J19)</f>
        <v/>
      </c>
      <c r="L19" s="520">
        <f>$G19*H19</f>
        <v/>
      </c>
      <c r="M19" s="521">
        <f>$G19*I19</f>
        <v/>
      </c>
      <c r="N19" s="522">
        <f>$G19*J19</f>
        <v/>
      </c>
      <c r="O19" s="523">
        <f>G19*K19</f>
        <v/>
      </c>
      <c r="P19" s="524" t="n"/>
      <c r="Q19" s="525" t="inlineStr">
        <is>
          <t>Из плит ПДП 3х1,75 на песчаном основании 100 мм. Стоимость плит амортизационная, остается у Подрядчика после окончания работ.</t>
        </is>
      </c>
    </row>
    <row r="20" outlineLevel="2" ht="50.25" customHeight="1">
      <c r="A20" s="3" t="n"/>
      <c r="B20" s="3" t="n"/>
      <c r="C20" s="25" t="n"/>
      <c r="D20" s="3" t="inlineStr">
        <is>
          <t>1.1.7.</t>
        </is>
      </c>
      <c r="E20" s="3" t="inlineStr">
        <is>
          <t>Временные дороги, с учетом пункта мойки колес</t>
        </is>
      </c>
      <c r="F20" s="518" t="inlineStr">
        <is>
          <t>м2</t>
        </is>
      </c>
      <c r="G20" s="519" t="n">
        <v>788</v>
      </c>
      <c r="H20" s="520" t="n">
        <v>1721.42</v>
      </c>
      <c r="I20" s="521" t="n">
        <v>2962.45</v>
      </c>
      <c r="J20" s="522" t="n">
        <v>0</v>
      </c>
      <c r="K20" s="523">
        <f>SUBTOTAL(9,H20:J20)</f>
        <v/>
      </c>
      <c r="L20" s="520">
        <f>$G20*H20</f>
        <v/>
      </c>
      <c r="M20" s="521">
        <f>$G20*I20</f>
        <v/>
      </c>
      <c r="N20" s="522">
        <f>$G20*J20</f>
        <v/>
      </c>
      <c r="O20" s="523">
        <f>G20*K20</f>
        <v/>
      </c>
      <c r="P20" s="524" t="n"/>
      <c r="Q20" s="525" t="inlineStr">
        <is>
          <t>Из плит ПАГ на песчаном основании 200 мм. Стоимость плит амортизационная, остается у Подрядчика после окончания работ.</t>
        </is>
      </c>
    </row>
    <row r="21" outlineLevel="1" ht="50.25" customHeight="1">
      <c r="A21" s="3" t="inlineStr">
        <is>
          <t>1.3.</t>
        </is>
      </c>
      <c r="B21" s="3" t="inlineStr">
        <is>
          <t>Содержание площадки, генподрядные функции</t>
        </is>
      </c>
      <c r="C21" s="235" t="inlineStr">
        <is>
          <t>1.3.</t>
        </is>
      </c>
      <c r="D21" s="236" t="inlineStr">
        <is>
          <t>1.2.</t>
        </is>
      </c>
      <c r="E21" s="145" t="inlineStr">
        <is>
          <t>Механизация строительной площадки</t>
        </is>
      </c>
      <c r="F21" s="526" t="inlineStr">
        <is>
          <t>м2</t>
        </is>
      </c>
      <c r="G21" s="335" t="n">
        <v>18830.72</v>
      </c>
      <c r="H21" s="336">
        <f>IFERROR(L21/G21,0)</f>
        <v/>
      </c>
      <c r="I21" s="337">
        <f>IFERROR(M21/G21,0)</f>
        <v/>
      </c>
      <c r="J21" s="338">
        <f>IFERROR(N21/G21,0)</f>
        <v/>
      </c>
      <c r="K21" s="333">
        <f>+IFERROR(O21/G21,0)</f>
        <v/>
      </c>
      <c r="L21" s="336">
        <f>SUBTOTAL(9,L22:L29)</f>
        <v/>
      </c>
      <c r="M21" s="337">
        <f>SUBTOTAL(9,M22:M29)</f>
        <v/>
      </c>
      <c r="N21" s="338">
        <f>SUBTOTAL(9,N22:N29)</f>
        <v/>
      </c>
      <c r="O21" s="339" t="n">
        <v>194081795.0572966</v>
      </c>
      <c r="P21" s="238" t="n"/>
      <c r="Q21" s="244" t="n"/>
      <c r="R21" t="n">
        <v>194081795.0572966</v>
      </c>
    </row>
    <row r="22" outlineLevel="2" ht="228.75" customHeight="1">
      <c r="A22" s="3" t="n"/>
      <c r="B22" s="3" t="n"/>
      <c r="C22" s="25" t="n"/>
      <c r="D22" s="3" t="inlineStr">
        <is>
          <t>1.2.1.</t>
        </is>
      </c>
      <c r="E22" s="3" t="inlineStr">
        <is>
          <t>Прокладка временных сетей водоснабжения, канализации и электроснабжения для нужд строительства;</t>
        </is>
      </c>
      <c r="F22" s="518" t="inlineStr">
        <is>
          <t>компл.</t>
        </is>
      </c>
      <c r="G22" s="519" t="n">
        <v>1</v>
      </c>
      <c r="H22" s="520" t="n">
        <v>3781267.3</v>
      </c>
      <c r="I22" s="521" t="n">
        <v>1625158.12</v>
      </c>
      <c r="J22" s="522" t="n">
        <v>0</v>
      </c>
      <c r="K22" s="523">
        <f>SUBTOTAL(9,H22:J22)</f>
        <v/>
      </c>
      <c r="L22" s="520">
        <f>$G22*H22</f>
        <v/>
      </c>
      <c r="M22" s="521">
        <f>$G22*I22</f>
        <v/>
      </c>
      <c r="N22" s="522">
        <f>$G22*J22</f>
        <v/>
      </c>
      <c r="O22" s="523">
        <f>G22*K22</f>
        <v/>
      </c>
      <c r="P22" s="524" t="n"/>
      <c r="Q22" s="525" t="inlineStr">
        <is>
          <t>Подключение электроснабжения - 1 компл. (Кабель АВВГ 5х10, Кабель АВВГ 5х4, Кабель АВВГ 5х16, Кабель АВВГ 4х240, Провод СИП 4х70, Кабель КГ 5х6, Кабель КГ 5х10, Кабель КГ 4х35, Кабель АВВГнг-LS 1х95мк(А)-1 белый ТРТС, Сжим У870М ответвительный , Ящик силовой ЯРВ -400, Щит ИВРУ-2  630А (с прибором учета), Щит ИВРУ-2 400А, Щит ЩМ-РУСП-80, Труба ПВХ гибкая гофрированная диам.20мм (100м.), Лоток листовой перфорированный 200х80 L3000 сталь 0.8мм IEK CLP10-080-200-3, Консоль с опорой 200мм (LO0852)); Подключение водоснабжения - 1 компл. (Саморегулирующий греющий кабель, Труба ПНД д.32х2,4, Термофлекс 35, Труба BYR PEX Стандарт УФ-стоп д.20х2,8, Термофлекс 22, Фитинги, переходники, Монтаж водомерного узла ); Подключение канализации и водостока - 1 компл. (Канализация: Труба DN110 Polytron , Freezstop-25 1м - саморегулирующий греющий кабель, Термофлекс 42, Фитинги, переходники; Водосток: Труба ПНД д.40, Фитинги, переходники)</t>
        </is>
      </c>
    </row>
    <row r="23" outlineLevel="2" ht="115.5" customHeight="1">
      <c r="A23" s="3" t="n"/>
      <c r="B23" s="3" t="n"/>
      <c r="C23" s="25" t="n"/>
      <c r="D23" s="3" t="inlineStr">
        <is>
          <t>1.2.2.</t>
        </is>
      </c>
      <c r="E23" s="3" t="inlineStr">
        <is>
          <t>Устройство сети освещения строительной площадки, в т.ч. перемонтаж существующего освещения строительной площадки, включая прожекторные мачты для освещения площадок и дорог, переносные светильники и прожекторы и пр.</t>
        </is>
      </c>
      <c r="F23" s="518" t="inlineStr">
        <is>
          <t>компл.</t>
        </is>
      </c>
      <c r="G23" s="519" t="n">
        <v>1</v>
      </c>
      <c r="H23" s="520" t="n">
        <v>583000</v>
      </c>
      <c r="I23" s="521" t="n">
        <v>0</v>
      </c>
      <c r="J23" s="522" t="n">
        <v>0</v>
      </c>
      <c r="K23" s="523">
        <f>SUBTOTAL(9,H23:J23)</f>
        <v/>
      </c>
      <c r="L23" s="520">
        <f>$G23*H23</f>
        <v/>
      </c>
      <c r="M23" s="521">
        <f>$G23*I23</f>
        <v/>
      </c>
      <c r="N23" s="522">
        <f>$G23*J23</f>
        <v/>
      </c>
      <c r="O23" s="523">
        <f>G23*K23</f>
        <v/>
      </c>
      <c r="P23" s="524" t="n"/>
      <c r="Q23" s="525" t="inlineStr">
        <is>
          <t>Внутренее освещение - 1 компл. (Светильники PWP-C4 1200 COMPACT 36Вт 3200Лм 4000К светод. потолочные IP65 (Jazzway) - 154 шт., Кабель АВВГ 3х2.5); Наружное освещение - 1 компл. (Прожектора уличные ИСУ-02-500 - 4 шт., Прожектора уличного освещения ДКУ-130/16000 - 16 шт.)</t>
        </is>
      </c>
    </row>
    <row r="24" outlineLevel="2" ht="50.25" customHeight="1">
      <c r="A24" s="3" t="n"/>
      <c r="B24" s="3" t="n"/>
      <c r="C24" s="25" t="n"/>
      <c r="D24" s="3" t="inlineStr">
        <is>
          <t>1.2.3.</t>
        </is>
      </c>
      <c r="E24" s="3" t="inlineStr">
        <is>
          <t>Устройство систем пожарной и охранной сигнализации, оповещения о пожаре всех временных зданий и помещений (с выводом на пульт охраны), включая разработку и согласование проекта.</t>
        </is>
      </c>
      <c r="F24" s="518" t="inlineStr">
        <is>
          <t>компл.</t>
        </is>
      </c>
      <c r="G24" s="519" t="n">
        <v>1</v>
      </c>
      <c r="H24" s="520" t="n">
        <v>597859.48</v>
      </c>
      <c r="I24" s="521" t="n">
        <v>507242.71</v>
      </c>
      <c r="J24" s="522" t="n">
        <v>0</v>
      </c>
      <c r="K24" s="523">
        <f>SUBTOTAL(9,H24:J24)</f>
        <v/>
      </c>
      <c r="L24" s="520">
        <f>$G24*H24</f>
        <v/>
      </c>
      <c r="M24" s="521">
        <f>$G24*I24</f>
        <v/>
      </c>
      <c r="N24" s="522">
        <f>$G24*J24</f>
        <v/>
      </c>
      <c r="O24" s="523">
        <f>G24*K24</f>
        <v/>
      </c>
      <c r="P24" s="524" t="n"/>
      <c r="Q24" s="525" t="inlineStr">
        <is>
          <t>Стоимость амортизационная, остается у подрядчика после окончания работ</t>
        </is>
      </c>
    </row>
    <row r="25" outlineLevel="2" ht="50.25" customHeight="1">
      <c r="A25" s="3" t="n"/>
      <c r="B25" s="3" t="n"/>
      <c r="C25" s="25" t="n"/>
      <c r="D25" s="3" t="inlineStr">
        <is>
          <t>1.2.4.</t>
        </is>
      </c>
      <c r="E25" s="3" t="inlineStr">
        <is>
          <t>Устройство системы контроля доступа</t>
        </is>
      </c>
      <c r="F25" s="518" t="inlineStr">
        <is>
          <t>компл.</t>
        </is>
      </c>
      <c r="G25" s="519" t="n">
        <v>1</v>
      </c>
      <c r="H25" s="520" t="n">
        <v>500000</v>
      </c>
      <c r="I25" s="521" t="n">
        <v>0</v>
      </c>
      <c r="J25" s="522" t="n">
        <v>0</v>
      </c>
      <c r="K25" s="523">
        <f>SUBTOTAL(9,H25:J25)</f>
        <v/>
      </c>
      <c r="L25" s="520">
        <f>$G25*H25</f>
        <v/>
      </c>
      <c r="M25" s="521">
        <f>$G25*I25</f>
        <v/>
      </c>
      <c r="N25" s="522">
        <f>$G25*J25</f>
        <v/>
      </c>
      <c r="O25" s="523">
        <f>G25*K25</f>
        <v/>
      </c>
      <c r="P25" s="524" t="n"/>
      <c r="Q25" s="525" t="inlineStr">
        <is>
          <t>Стоимость амортизационная, остается у подрядчика после окончания работ</t>
        </is>
      </c>
    </row>
    <row r="26" outlineLevel="2" ht="50.25" customHeight="1">
      <c r="A26" s="3" t="n"/>
      <c r="B26" s="3" t="n"/>
      <c r="C26" s="25" t="n"/>
      <c r="D26" s="3" t="inlineStr">
        <is>
          <t>1.2.5.</t>
        </is>
      </c>
      <c r="E26" s="3" t="inlineStr">
        <is>
          <t>Устройство системы видеонаблюдения строительной площадки с круглосуточной трансляцией изображения через интернет на весь период строительства</t>
        </is>
      </c>
      <c r="F26" s="518" t="inlineStr">
        <is>
          <t>компл.</t>
        </is>
      </c>
      <c r="G26" s="519" t="n">
        <v>1</v>
      </c>
      <c r="H26" s="520" t="n">
        <v>202614</v>
      </c>
      <c r="I26" s="521" t="n">
        <v>864331.8199999999</v>
      </c>
      <c r="J26" s="522" t="n">
        <v>0</v>
      </c>
      <c r="K26" s="523">
        <f>SUBTOTAL(9,H26:J26)</f>
        <v/>
      </c>
      <c r="L26" s="520">
        <f>$G26*H26</f>
        <v/>
      </c>
      <c r="M26" s="521">
        <f>$G26*I26</f>
        <v/>
      </c>
      <c r="N26" s="522">
        <f>$G26*J26</f>
        <v/>
      </c>
      <c r="O26" s="523">
        <f>G26*K26</f>
        <v/>
      </c>
      <c r="P26" s="524" t="n"/>
      <c r="Q26" s="525" t="inlineStr">
        <is>
          <t>Стоимость амортизационная, остается у подрядчика после окончания работ</t>
        </is>
      </c>
    </row>
    <row r="27" outlineLevel="2" ht="209.25" customHeight="1">
      <c r="A27" s="3" t="n"/>
      <c r="B27" s="3" t="n"/>
      <c r="C27" s="25" t="n"/>
      <c r="D27" s="3" t="inlineStr">
        <is>
          <t>1.2.6.</t>
        </is>
      </c>
      <c r="E27" s="3" t="inlineStr">
        <is>
          <t>Монтаж/демонтаж башенного крана</t>
        </is>
      </c>
      <c r="F27" s="518" t="inlineStr">
        <is>
          <t>компл.</t>
        </is>
      </c>
      <c r="G27" s="519" t="n">
        <v>0.5</v>
      </c>
      <c r="H27" s="520" t="n">
        <v>0</v>
      </c>
      <c r="I27" s="521" t="n">
        <v>10235255.58</v>
      </c>
      <c r="J27" s="522" t="n">
        <v>0</v>
      </c>
      <c r="K27" s="523">
        <f>SUBTOTAL(9,H27:J27)</f>
        <v/>
      </c>
      <c r="L27" s="520">
        <f>$G27*H27</f>
        <v/>
      </c>
      <c r="M27" s="521">
        <f>$G27*I27</f>
        <v/>
      </c>
      <c r="N27" s="522">
        <f>$G27*J27</f>
        <v/>
      </c>
      <c r="O27" s="523">
        <f>G27*K27</f>
        <v/>
      </c>
      <c r="P27" s="524" t="n"/>
      <c r="Q27" s="525" t="inlineStr">
        <is>
          <t xml:space="preserve"> Учтено: БК1 - Разработка ППРк на кран, Транспортировка на площадку, Транспортировка с площадки, Комплект анкерного крепления, Монтаж с учетом аренды необходимого автомобильного крана, Демонтаж с учетом аренды необходимого автомобильного крана; БК2 - Разработка ППРк на кран, Транспортировка на площадку, Транспортировка с площадки, Комплект анкерного крепления, Монтаж с учетом аренды необходимого автомобильного крана, Демонтаж с учетом аренды необходимого автомобильного крана, Монтаж дополнительных секций - 2 секций, Демонтаж дополнительных секций - 2 секций, Монтаж пристежной рамы - 1 шт, Демонтаж пристежной рамы - 1 шт, Аренда крепления пристежки к зданию на весь период - 1 шт</t>
        </is>
      </c>
    </row>
    <row r="28" outlineLevel="2" ht="100.5" customHeight="1">
      <c r="A28" s="3" t="n"/>
      <c r="B28" s="3" t="n"/>
      <c r="C28" s="25" t="n"/>
      <c r="D28" s="3" t="inlineStr">
        <is>
          <t>1.2.7.</t>
        </is>
      </c>
      <c r="E28" s="3" t="inlineStr">
        <is>
          <t>Монтаж/демонтаж  грузопассажирского подъемника</t>
        </is>
      </c>
      <c r="F28" s="518" t="inlineStr">
        <is>
          <t>компл</t>
        </is>
      </c>
      <c r="G28" s="519" t="n">
        <v>0</v>
      </c>
      <c r="H28" s="520" t="n">
        <v>167856.54</v>
      </c>
      <c r="I28" s="521" t="n">
        <v>544023.89</v>
      </c>
      <c r="J28" s="522" t="n">
        <v>0</v>
      </c>
      <c r="K28" s="523">
        <f>SUBTOTAL(9,H28:J28)</f>
        <v/>
      </c>
      <c r="L28" s="520">
        <f>$G28*H28</f>
        <v/>
      </c>
      <c r="M28" s="521">
        <f>$G28*I28</f>
        <v/>
      </c>
      <c r="N28" s="522">
        <f>$G28*J28</f>
        <v/>
      </c>
      <c r="O28" s="523">
        <f>G28*K28</f>
        <v/>
      </c>
      <c r="P28" s="524" t="n"/>
      <c r="Q28" s="104" t="inlineStr">
        <is>
          <t xml:space="preserve">Доставка подъемника на объект; Монтаж подъемника; Устройство калиток на этажах, подготовка песчаного основания 100 мм, укладка плит ПДП (Камортизации =0,33), устройство пандуса, устройство навеса, устройство пристенка; Демонтаж подъемника; Вывоз подъемника с объекта. </t>
        </is>
      </c>
    </row>
    <row r="29" outlineLevel="2" ht="139.5" customHeight="1">
      <c r="A29" s="3" t="n"/>
      <c r="B29" s="3" t="n"/>
      <c r="C29" s="25" t="n"/>
      <c r="D29" s="3" t="inlineStr">
        <is>
          <t>1.2.8.</t>
        </is>
      </c>
      <c r="E29" s="3" t="inlineStr">
        <is>
          <t>Организация дорожного движения на период строительства</t>
        </is>
      </c>
      <c r="F29" s="518" t="inlineStr">
        <is>
          <t>м2</t>
        </is>
      </c>
      <c r="G29" s="519" t="n">
        <v>1</v>
      </c>
      <c r="H29" s="520" t="n">
        <v>0</v>
      </c>
      <c r="I29" s="521" t="n">
        <v>7373979.48</v>
      </c>
      <c r="J29" s="522" t="n">
        <v>0</v>
      </c>
      <c r="K29" s="523">
        <f>SUBTOTAL(9,H29:J29)</f>
        <v/>
      </c>
      <c r="L29" s="520">
        <f>$G29*H29</f>
        <v/>
      </c>
      <c r="M29" s="521">
        <f>$G29*I29</f>
        <v/>
      </c>
      <c r="N29" s="522">
        <f>$G29*J29</f>
        <v/>
      </c>
      <c r="O29" s="523">
        <f>G29*K29</f>
        <v/>
      </c>
      <c r="P29" s="524" t="n"/>
      <c r="Q29" s="525" t="inlineStr">
        <is>
          <t>Данной позицией учтена дополнительная аренда штаксо для организации проезда по плите перекрытия согласно 2 и 3 этапам ПОС. При подтверждении проектировщиками возможности проезда многотонной техники при производстве работ по плите перекрытия и плите покрытия стилобата даные затраты ГП не будут использованы (не предоставим к закрытию).</t>
        </is>
      </c>
    </row>
    <row r="30" outlineLevel="1" ht="50.25" customHeight="1">
      <c r="A30" s="3" t="n"/>
      <c r="B30" s="3" t="inlineStr">
        <is>
          <t>Содержание площадки, генподрядные функции</t>
        </is>
      </c>
      <c r="C30" s="235" t="n"/>
      <c r="D30" s="236" t="inlineStr">
        <is>
          <t>1.3.</t>
        </is>
      </c>
      <c r="E30" s="145" t="inlineStr">
        <is>
          <t>Содержание площадки, генподрядные функции</t>
        </is>
      </c>
      <c r="F30" s="237" t="inlineStr">
        <is>
          <t>м2</t>
        </is>
      </c>
      <c r="G30" s="335" t="n">
        <v>18830.72</v>
      </c>
      <c r="H30" s="336">
        <f>IFERROR(L30/G30,0)</f>
        <v/>
      </c>
      <c r="I30" s="337">
        <f>IFERROR(M30/G30,0)</f>
        <v/>
      </c>
      <c r="J30" s="338">
        <f>IFERROR(N30/G30,0)</f>
        <v/>
      </c>
      <c r="K30" s="333">
        <f>+IFERROR(O30/G30,0)</f>
        <v/>
      </c>
      <c r="L30" s="336">
        <f>SUBTOTAL(9,L31:L43)</f>
        <v/>
      </c>
      <c r="M30" s="337">
        <f>SUBTOTAL(9,M31:M43)</f>
        <v/>
      </c>
      <c r="N30" s="338">
        <f>SUBTOTAL(9,N31:N43)</f>
        <v/>
      </c>
      <c r="O30" s="339">
        <f>SUBTOTAL(9,O31:O43)</f>
        <v/>
      </c>
      <c r="P30" s="238" t="n"/>
      <c r="Q30" s="244" t="n"/>
    </row>
    <row r="31" outlineLevel="2" ht="50.25" customHeight="1">
      <c r="A31" s="3" t="n"/>
      <c r="B31" s="3" t="n"/>
      <c r="C31" s="25" t="n"/>
      <c r="D31" s="3" t="inlineStr">
        <is>
          <t>1.3.1.</t>
        </is>
      </c>
      <c r="E31" s="3" t="inlineStr">
        <is>
          <t>Ежемесячная оплата за потребление энергоресурсами (вода + эл.энергия)</t>
        </is>
      </c>
      <c r="F31" s="518" t="inlineStr">
        <is>
          <t>компл.</t>
        </is>
      </c>
      <c r="G31" s="519" t="n">
        <v>1</v>
      </c>
      <c r="H31" s="520" t="n">
        <v>0</v>
      </c>
      <c r="I31" s="521" t="n">
        <v>15523807.16</v>
      </c>
      <c r="J31" s="522" t="n">
        <v>0</v>
      </c>
      <c r="K31" s="523">
        <f>SUBTOTAL(9,H31:J31)</f>
        <v/>
      </c>
      <c r="L31" s="520">
        <f>$G31*H31</f>
        <v/>
      </c>
      <c r="M31" s="521">
        <f>$G31*I31</f>
        <v/>
      </c>
      <c r="N31" s="522">
        <f>$G31*J31</f>
        <v/>
      </c>
      <c r="O31" s="523">
        <f>G31*K31</f>
        <v/>
      </c>
      <c r="P31" s="524" t="n"/>
      <c r="Q31" s="525" t="inlineStr">
        <is>
          <t>Оплата водоснабжения, водотведения, электроснабжения: 33,5 мес</t>
        </is>
      </c>
    </row>
    <row r="32" outlineLevel="2" ht="50.25" customHeight="1">
      <c r="A32" s="3" t="n"/>
      <c r="B32" s="3" t="n"/>
      <c r="C32" s="25" t="n"/>
      <c r="D32" s="3" t="inlineStr">
        <is>
          <t>1.3.2.</t>
        </is>
      </c>
      <c r="E32" s="3" t="inlineStr">
        <is>
          <t xml:space="preserve">Обслужуживание Биотуалетов (аренда, уборка, вывоз) </t>
        </is>
      </c>
      <c r="F32" s="518" t="inlineStr">
        <is>
          <t>шт.</t>
        </is>
      </c>
      <c r="G32" s="519" t="n">
        <v>6</v>
      </c>
      <c r="H32" s="520" t="n">
        <v>0</v>
      </c>
      <c r="I32" s="521" t="n">
        <v>539105.65</v>
      </c>
      <c r="J32" s="522" t="n">
        <v>0</v>
      </c>
      <c r="K32" s="523">
        <f>SUBTOTAL(9,H32:J32)</f>
        <v/>
      </c>
      <c r="L32" s="520">
        <f>$G32*H32</f>
        <v/>
      </c>
      <c r="M32" s="521">
        <f>$G32*I32</f>
        <v/>
      </c>
      <c r="N32" s="522">
        <f>$G32*J32</f>
        <v/>
      </c>
      <c r="O32" s="523">
        <f>G32*K32</f>
        <v/>
      </c>
      <c r="P32" s="524" t="n"/>
      <c r="Q32" s="525" t="inlineStr">
        <is>
          <t>33,5 мес</t>
        </is>
      </c>
    </row>
    <row r="33" outlineLevel="2" ht="50.25" customHeight="1">
      <c r="A33" s="3" t="n"/>
      <c r="B33" s="3" t="n"/>
      <c r="C33" s="25" t="n"/>
      <c r="D33" s="3" t="inlineStr">
        <is>
          <t>1.3.3.</t>
        </is>
      </c>
      <c r="E33" s="3" t="inlineStr">
        <is>
          <t>Устройство временной подсветки строящегося здания</t>
        </is>
      </c>
      <c r="F33" s="518" t="inlineStr">
        <is>
          <t>компл.</t>
        </is>
      </c>
      <c r="G33" s="519" t="n">
        <v>0</v>
      </c>
      <c r="H33" s="520" t="n">
        <v>2326831.25</v>
      </c>
      <c r="I33" s="521" t="n">
        <v>954522.24</v>
      </c>
      <c r="J33" s="522" t="n">
        <v>0</v>
      </c>
      <c r="K33" s="523">
        <f>SUBTOTAL(9,H33:J33)</f>
        <v/>
      </c>
      <c r="L33" s="520">
        <f>$G33*H33</f>
        <v/>
      </c>
      <c r="M33" s="521">
        <f>$G33*I33</f>
        <v/>
      </c>
      <c r="N33" s="522">
        <f>$G33*J33</f>
        <v/>
      </c>
      <c r="O33" s="523">
        <f>G33*K33</f>
        <v/>
      </c>
      <c r="P33" s="524" t="n"/>
      <c r="Q33" s="525" t="inlineStr">
        <is>
          <t>Щит ЩБП-1, ВВг-НГ-LS 3x2,5 + труба гофр. темно-серая с зондом d20-25 мм, Base LED-35-101 850 (коробка и клемники 1 на 2 светильника)</t>
        </is>
      </c>
    </row>
    <row r="34" outlineLevel="2" ht="50.25" customHeight="1">
      <c r="A34" s="3" t="n"/>
      <c r="B34" s="3" t="n"/>
      <c r="C34" s="25" t="n"/>
      <c r="D34" s="3" t="inlineStr">
        <is>
          <t>1.3.4.</t>
        </is>
      </c>
      <c r="E34" s="3" t="inlineStr">
        <is>
          <t xml:space="preserve">Устройство временной подсветки кранов </t>
        </is>
      </c>
      <c r="F34" s="518" t="inlineStr">
        <is>
          <t>компл.</t>
        </is>
      </c>
      <c r="G34" s="519" t="n">
        <v>2</v>
      </c>
      <c r="H34" s="520" t="n">
        <v>797066.4</v>
      </c>
      <c r="I34" s="521" t="n">
        <v>248506.31</v>
      </c>
      <c r="J34" s="522" t="n">
        <v>0</v>
      </c>
      <c r="K34" s="523">
        <f>SUBTOTAL(9,H34:J34)</f>
        <v/>
      </c>
      <c r="L34" s="520">
        <f>$G34*H34</f>
        <v/>
      </c>
      <c r="M34" s="521">
        <f>$G34*I34</f>
        <v/>
      </c>
      <c r="N34" s="522">
        <f>$G34*J34</f>
        <v/>
      </c>
      <c r="O34" s="523">
        <f>G34*K34</f>
        <v/>
      </c>
      <c r="P34" s="524" t="n"/>
      <c r="Q34" s="525" t="inlineStr">
        <is>
          <t>Брендирование башенного крана "MR Group" с двухсторон светодиодной вывеской 120х1580 см, акриловый фасад, металлокаркас из профильной трубы  20х20, диоды линзовые, белые LED 5050. В расчете стоимости не учтено устройство светодиодной вывески с названием объекта. Контурная подсветка LED SMD 5050 220V IP65 холоный белый свет</t>
        </is>
      </c>
    </row>
    <row r="35" outlineLevel="2" ht="50.25" customHeight="1">
      <c r="A35" s="3" t="n"/>
      <c r="B35" s="3" t="n"/>
      <c r="C35" s="25" t="n"/>
      <c r="D35" s="3" t="inlineStr">
        <is>
          <t>1.3.5.</t>
        </is>
      </c>
      <c r="E35" s="3" t="inlineStr">
        <is>
          <t xml:space="preserve">Устройство нумерации этажей - лайтбокс 2*3 м </t>
        </is>
      </c>
      <c r="F35" s="518" t="inlineStr">
        <is>
          <t>компл.</t>
        </is>
      </c>
      <c r="G35" s="519" t="n">
        <v>0</v>
      </c>
      <c r="H35" s="520" t="n">
        <v>70644</v>
      </c>
      <c r="I35" s="521" t="n">
        <v>0</v>
      </c>
      <c r="J35" s="522" t="n">
        <v>0</v>
      </c>
      <c r="K35" s="523">
        <f>SUBTOTAL(9,H35:J35)</f>
        <v/>
      </c>
      <c r="L35" s="520">
        <f>$G35*H35</f>
        <v/>
      </c>
      <c r="M35" s="521">
        <f>$G35*I35</f>
        <v/>
      </c>
      <c r="N35" s="522">
        <f>$G35*J35</f>
        <v/>
      </c>
      <c r="O35" s="523">
        <f>G35*K35</f>
        <v/>
      </c>
      <c r="P35" s="524" t="n"/>
      <c r="Q35" s="525" t="inlineStr">
        <is>
          <t>200х300 см, акриловое стекло оклеенное пленками ORACAL серии 641 и 8500 с плоттерной резкой, светодиоды ELF</t>
        </is>
      </c>
    </row>
    <row r="36" outlineLevel="2" ht="50.25" customHeight="1">
      <c r="A36" s="3" t="n"/>
      <c r="B36" s="3" t="n"/>
      <c r="C36" s="25" t="n"/>
      <c r="D36" s="3" t="inlineStr">
        <is>
          <t>1.3.6.</t>
        </is>
      </c>
      <c r="E36" s="3" t="inlineStr">
        <is>
          <t>Ежемесячное обслужуживание мусорных контейнеров (аренда, вывоз ТБО в течении всего срока производства работ).</t>
        </is>
      </c>
      <c r="F36" s="518" t="inlineStr">
        <is>
          <t>мес.</t>
        </is>
      </c>
      <c r="G36" s="519" t="n">
        <v>25.7</v>
      </c>
      <c r="H36" s="520" t="n">
        <v>0</v>
      </c>
      <c r="I36" s="521" t="n">
        <v>389644.1</v>
      </c>
      <c r="J36" s="522" t="n">
        <v>0</v>
      </c>
      <c r="K36" s="523">
        <f>SUBTOTAL(9,H36:J36)</f>
        <v/>
      </c>
      <c r="L36" s="520">
        <f>$G36*H36</f>
        <v/>
      </c>
      <c r="M36" s="521">
        <f>$G36*I36</f>
        <v/>
      </c>
      <c r="N36" s="522">
        <f>$G36*J36</f>
        <v/>
      </c>
      <c r="O36" s="523">
        <f>G36*K36</f>
        <v/>
      </c>
      <c r="P36" s="524" t="n"/>
      <c r="Q36" s="525" t="inlineStr">
        <is>
          <t>Вывоз мусора в период монолитных работы - 12,5 мес.; Вывоз мусора в период каменной кладки, ВИС, фасада, отделки - 12 мес.; Вывоз бытового мусора - 26 мес.</t>
        </is>
      </c>
    </row>
    <row r="37" outlineLevel="2" ht="50.25" customHeight="1">
      <c r="A37" s="3" t="n"/>
      <c r="B37" s="3" t="n"/>
      <c r="C37" s="25" t="n"/>
      <c r="D37" s="3" t="inlineStr">
        <is>
          <t>1.3.7.</t>
        </is>
      </c>
      <c r="E37" s="3" t="inlineStr">
        <is>
          <t>Обслуживание пункта мойки колес в т.ч. Установка компрессоров в зимний период</t>
        </is>
      </c>
      <c r="F37" s="518" t="inlineStr">
        <is>
          <t>мес.</t>
        </is>
      </c>
      <c r="G37" s="519" t="n">
        <v>24.1</v>
      </c>
      <c r="H37" s="520" t="n">
        <v>0</v>
      </c>
      <c r="I37" s="521" t="n">
        <v>161731.7</v>
      </c>
      <c r="J37" s="522" t="n">
        <v>0</v>
      </c>
      <c r="K37" s="523">
        <f>SUBTOTAL(9,H37:J37)</f>
        <v/>
      </c>
      <c r="L37" s="520">
        <f>$G37*H37</f>
        <v/>
      </c>
      <c r="M37" s="521">
        <f>$G37*I37</f>
        <v/>
      </c>
      <c r="N37" s="522">
        <f>$G37*J37</f>
        <v/>
      </c>
      <c r="O37" s="523">
        <f>G37*K37</f>
        <v/>
      </c>
      <c r="P37" s="524" t="n"/>
      <c r="Q37" s="525" t="n"/>
    </row>
    <row r="38" outlineLevel="2" ht="89.25" customHeight="1">
      <c r="A38" s="3" t="n"/>
      <c r="B38" s="3" t="n"/>
      <c r="C38" s="25" t="n"/>
      <c r="D38" s="3" t="inlineStr">
        <is>
          <t>1.3.8.</t>
        </is>
      </c>
      <c r="E38" s="3" t="inlineStr">
        <is>
          <t>Устройство и согласование мокапов типов отделки МОП</t>
        </is>
      </c>
      <c r="F38" s="518" t="inlineStr">
        <is>
          <t>м2</t>
        </is>
      </c>
      <c r="G38" s="519" t="n">
        <v>0</v>
      </c>
      <c r="H38" s="520" t="n">
        <v>0</v>
      </c>
      <c r="I38" s="521" t="n">
        <v>89361.81</v>
      </c>
      <c r="J38" s="522" t="n">
        <v>11170.22</v>
      </c>
      <c r="K38" s="523">
        <f>SUBTOTAL(9,H38:J38)</f>
        <v/>
      </c>
      <c r="L38" s="520">
        <f>$G38*H38</f>
        <v/>
      </c>
      <c r="M38" s="521">
        <f>$G38*I38</f>
        <v/>
      </c>
      <c r="N38" s="522">
        <f>$G38*J38</f>
        <v/>
      </c>
      <c r="O38" s="523">
        <f>G38*K38</f>
        <v/>
      </c>
      <c r="P38" s="524" t="n"/>
      <c r="Q38" s="525" t="inlineStr">
        <is>
          <t>Учтено МОКАП отделки: Левое/правое лобби 15 м2, Центральное лобби 15 м2, Типовой этаж 15 м2, Лестницы 15 м2, Паркинг 100 м2; (в расчете стоимости учтены номинированные Заказчиком цены типов отделки, нефиксированная цена в договоре)
МОКАП благоустройства расчетом стоимости не учтен</t>
        </is>
      </c>
    </row>
    <row r="39" outlineLevel="2" ht="93" customHeight="1">
      <c r="A39" s="3" t="n"/>
      <c r="B39" s="3" t="n"/>
      <c r="C39" s="25" t="n"/>
      <c r="D39" s="3" t="inlineStr">
        <is>
          <t>1.3.9.</t>
        </is>
      </c>
      <c r="E39" s="3" t="inlineStr">
        <is>
          <t>Устройство и согласование мокапов фрагмента фасада, включая угловой участок и фасадное освещение (мокап)</t>
        </is>
      </c>
      <c r="F39" s="518" t="inlineStr">
        <is>
          <t>компл.</t>
        </is>
      </c>
      <c r="G39" s="519" t="n">
        <v>1</v>
      </c>
      <c r="H39" s="520" t="n">
        <v>8968877.810000001</v>
      </c>
      <c r="I39" s="521" t="n">
        <v>4859665.68</v>
      </c>
      <c r="J39" s="522" t="n">
        <v>2105577.7</v>
      </c>
      <c r="K39" s="523">
        <f>SUBTOTAL(9,H39:J39)</f>
        <v/>
      </c>
      <c r="L39" s="520">
        <f>$G39*H39</f>
        <v/>
      </c>
      <c r="M39" s="521">
        <f>$G39*I39</f>
        <v/>
      </c>
      <c r="N39" s="522">
        <f>$G39*J39</f>
        <v/>
      </c>
      <c r="O39" s="523">
        <f>G39*K39</f>
        <v/>
      </c>
      <c r="P39" s="524" t="n"/>
      <c r="Q39" s="525" t="inlineStr">
        <is>
          <t>Учтено:
1) Устройство Mock-up прямого участка на фасаде здания. Окна (22,5 м2), 3д панель из натурального камня (25,3 м2), Декор. Элементы из камня (16,6 м2), алюминиевые панели (48 м2), подсистема, утеплитель, металл. франц. балконы (3 п.м.), стекл. Франц. балконы (5,6 п.м.). Общая площадь = 81 м2 (9800х8300 мм)
2) Металлокаркас для монтажа Mock-up
3) Светельники - 3 шт.</t>
        </is>
      </c>
    </row>
    <row r="40" outlineLevel="2" ht="77.25" customHeight="1">
      <c r="A40" s="3" t="n"/>
      <c r="B40" s="3" t="n"/>
      <c r="C40" s="25" t="n"/>
      <c r="D40" s="3" t="inlineStr">
        <is>
          <t>1.3.10.</t>
        </is>
      </c>
      <c r="E40" s="3" t="inlineStr">
        <is>
          <t>Устройство ограждений на мокап фасада (материалы давальческие)</t>
        </is>
      </c>
      <c r="F40" s="518" t="inlineStr">
        <is>
          <t>компл.</t>
        </is>
      </c>
      <c r="G40" s="519" t="n">
        <v>1</v>
      </c>
      <c r="H40" s="520" t="n">
        <v>0</v>
      </c>
      <c r="I40" s="521" t="n">
        <v>166722.22</v>
      </c>
      <c r="J40" s="522" t="n">
        <v>20840.2775</v>
      </c>
      <c r="K40" s="523">
        <f>SUBTOTAL(9,H40:J40)</f>
        <v/>
      </c>
      <c r="L40" s="520">
        <f>$G40*H40</f>
        <v/>
      </c>
      <c r="M40" s="521">
        <f>$G40*I40</f>
        <v/>
      </c>
      <c r="N40" s="522">
        <f>$G40*J40</f>
        <v/>
      </c>
      <c r="O40" s="523">
        <f>G40*K40</f>
        <v/>
      </c>
      <c r="P40" s="524" t="n"/>
      <c r="Q40" s="525" t="inlineStr">
        <is>
          <t>Материалы давальческие от ООО "СЗ "ОПТИМА"</t>
        </is>
      </c>
    </row>
    <row r="41" outlineLevel="2" ht="50.25" customHeight="1">
      <c r="A41" s="3" t="n"/>
      <c r="B41" s="3" t="n"/>
      <c r="C41" s="25" t="n"/>
      <c r="D41" s="3" t="inlineStr">
        <is>
          <t>1.3.11.</t>
        </is>
      </c>
      <c r="E41" s="3" t="inlineStr">
        <is>
          <t>Окончательная уборка объекта, включая фасады и окна</t>
        </is>
      </c>
      <c r="F41" s="518" t="inlineStr">
        <is>
          <t>компл.</t>
        </is>
      </c>
      <c r="G41" s="519" t="n">
        <v>0</v>
      </c>
      <c r="H41" s="520" t="n">
        <v>299881.88</v>
      </c>
      <c r="I41" s="521" t="n">
        <v>5591284.77</v>
      </c>
      <c r="J41" s="522" t="n">
        <v>0</v>
      </c>
      <c r="K41" s="523">
        <f>SUBTOTAL(9,H41:J41)</f>
        <v/>
      </c>
      <c r="L41" s="520">
        <f>$G41*H41</f>
        <v/>
      </c>
      <c r="M41" s="521">
        <f>$G41*I41</f>
        <v/>
      </c>
      <c r="N41" s="522">
        <f>$G41*J41</f>
        <v/>
      </c>
      <c r="O41" s="523">
        <f>G41*K41</f>
        <v/>
      </c>
      <c r="P41" s="524" t="n"/>
      <c r="Q41" s="525" t="inlineStr">
        <is>
          <t>Учтена четырехкратная уборка помещений (согласно ТЗ). Однократная мойка СПК</t>
        </is>
      </c>
    </row>
    <row r="42" outlineLevel="2" ht="105.75" customHeight="1">
      <c r="A42" s="3" t="n"/>
      <c r="B42" s="3" t="n"/>
      <c r="C42" s="25" t="n"/>
      <c r="D42" s="3" t="inlineStr">
        <is>
          <t>1.3.12.</t>
        </is>
      </c>
      <c r="E42" s="3" t="inlineStr">
        <is>
          <t>Ежемесячные затраты ( в т.ч. проектная команда, охрана объекта, малая механизация для обслуживания строительной площадки, уборка территории строительной площадки и штаба строительства) на период монолитных работ</t>
        </is>
      </c>
      <c r="F42" s="518" t="inlineStr">
        <is>
          <t>компл.</t>
        </is>
      </c>
      <c r="G42" s="519" t="n">
        <v>20</v>
      </c>
      <c r="H42" s="520" t="n">
        <v>134175.83</v>
      </c>
      <c r="I42" s="521" t="n">
        <v>8735250.73</v>
      </c>
      <c r="J42" s="522" t="n">
        <v>0</v>
      </c>
      <c r="K42" s="523">
        <f>SUBTOTAL(9,H42:J42)</f>
        <v/>
      </c>
      <c r="L42" s="520">
        <f>$G42*H42</f>
        <v/>
      </c>
      <c r="M42" s="521">
        <f>$G42*I42</f>
        <v/>
      </c>
      <c r="N42" s="522">
        <f>$G42*J42</f>
        <v/>
      </c>
      <c r="O42" s="523">
        <f>G42*K42</f>
        <v/>
      </c>
      <c r="P42" s="524" t="n"/>
      <c r="Q42" s="525" t="inlineStr">
        <is>
          <t>Проектная команда; Телефонная связь; Интернет обслуживание; Хозтовары и канцтовары; Охрана объекта ; Малая механизация ; Уборка территории строительной площадки и штаба строительства; Ежемесячное оснащение МБП ; Эксплуатация вертикального транспорта после монтажа и до сдачи объекта; Исследования сторонней организации - 1 комплект (Контроль кратности воздухообмена;  Расчет и присвоение класса энергоэффективности с выдачей знака на фасад здания; санитарно-экологическое обследование; телевизионное обследование; мониторинг (раз в квартал)). Учтены затраты на ЗОС</t>
        </is>
      </c>
    </row>
    <row r="43" outlineLevel="2" ht="150" customHeight="1">
      <c r="A43" s="3" t="n"/>
      <c r="B43" s="3" t="n"/>
      <c r="C43" s="25" t="n"/>
      <c r="D43" s="3" t="inlineStr">
        <is>
          <t>1.3.13.</t>
        </is>
      </c>
      <c r="E43" s="3" t="inlineStr">
        <is>
          <t>Ежемесячные затраты ( в т.ч. проектная команда, охрана объекта, малая механизация для обслуживания строительной площадки, уборка территории строительной площадки и штаба строительства) на период после монолитных работ</t>
        </is>
      </c>
      <c r="F43" s="518" t="inlineStr">
        <is>
          <t>компл.</t>
        </is>
      </c>
      <c r="G43" s="519" t="n">
        <v>5.48</v>
      </c>
      <c r="H43" s="520" t="n">
        <v>134175.83</v>
      </c>
      <c r="I43" s="521" t="n">
        <v>6523930.46</v>
      </c>
      <c r="J43" s="522" t="n">
        <v>0</v>
      </c>
      <c r="K43" s="523">
        <f>SUBTOTAL(9,H43:J43)</f>
        <v/>
      </c>
      <c r="L43" s="520">
        <f>$G43*H43</f>
        <v/>
      </c>
      <c r="M43" s="521">
        <f>$G43*I43</f>
        <v/>
      </c>
      <c r="N43" s="522">
        <f>$G43*J43</f>
        <v/>
      </c>
      <c r="O43" s="523">
        <f>G43*K43</f>
        <v/>
      </c>
      <c r="P43" s="524" t="n"/>
      <c r="Q43" s="525" t="inlineStr">
        <is>
          <t>Проектная команда; Телефонная связь; Интернет обслуживание; Хозтовары и канцтовары; Охрана объекта ; Малая механизация ; Уборка территории строительной площадки и штаба строительства; Ежемесячное оснащение МБП ; Эксплуатация вертикального транспорта после монтажа и до сдачи объекта; Исследования сторонней организации - 1 комплект (Контроль кратности воздухообмена;  Расчет и присвоение класса энергоэффективности с выдачей знака на фасад здания; санитарно-экологическое обследование; телевизионное обследование; мониторинг (раз в квартал)). Учтены затраты на ЗОС</t>
        </is>
      </c>
    </row>
    <row r="44" outlineLevel="1" ht="50.25" customHeight="1">
      <c r="A44" s="3" t="n"/>
      <c r="B44" s="3" t="inlineStr">
        <is>
          <t>Содержание площадки, генподрядные функции</t>
        </is>
      </c>
      <c r="C44" s="235" t="n"/>
      <c r="D44" s="236" t="inlineStr">
        <is>
          <t>1.4.</t>
        </is>
      </c>
      <c r="E44" s="527" t="inlineStr">
        <is>
          <t>Прочие затраты</t>
        </is>
      </c>
      <c r="F44" s="526" t="inlineStr">
        <is>
          <t>м2</t>
        </is>
      </c>
      <c r="G44" s="335" t="n">
        <v>18830.72</v>
      </c>
      <c r="H44" s="336">
        <f>IFERROR(L44/G44,0)</f>
        <v/>
      </c>
      <c r="I44" s="337">
        <f>IFERROR(M44/G44,0)</f>
        <v/>
      </c>
      <c r="J44" s="338">
        <f>IFERROR(N44/G44,0)</f>
        <v/>
      </c>
      <c r="K44" s="333">
        <f>+IFERROR(O44/G44,0)</f>
        <v/>
      </c>
      <c r="L44" s="336">
        <f>SUBTOTAL(9,L45:L48)</f>
        <v/>
      </c>
      <c r="M44" s="337">
        <f>SUBTOTAL(9,M45:M48)</f>
        <v/>
      </c>
      <c r="N44" s="338">
        <f>SUBTOTAL(9,N45:N48)</f>
        <v/>
      </c>
      <c r="O44" s="339">
        <f>SUBTOTAL(9,O45:O48)</f>
        <v/>
      </c>
      <c r="P44" s="238" t="n"/>
      <c r="Q44" s="244" t="n"/>
    </row>
    <row r="45" outlineLevel="2" ht="50.25" customHeight="1">
      <c r="A45" s="3" t="n"/>
      <c r="B45" s="3" t="n"/>
      <c r="C45" s="25" t="n"/>
      <c r="D45" s="3" t="inlineStr">
        <is>
          <t>1.4.1.</t>
        </is>
      </c>
      <c r="E45" s="3" t="inlineStr">
        <is>
          <t>Строительные леса  (период монолитных и фасадных работ; амортизационная стоимость)</t>
        </is>
      </c>
      <c r="F45" s="518" t="inlineStr">
        <is>
          <t>компл.</t>
        </is>
      </c>
      <c r="G45" s="519" t="n">
        <v>0.14331152887</v>
      </c>
      <c r="H45" s="520" t="n">
        <v>3691500</v>
      </c>
      <c r="I45" s="521" t="n">
        <v>27557186.41</v>
      </c>
      <c r="J45" s="522" t="n">
        <v>0</v>
      </c>
      <c r="K45" s="523">
        <f>SUBTOTAL(9,H45:J45)</f>
        <v/>
      </c>
      <c r="L45" s="520">
        <f>$G45*H45</f>
        <v/>
      </c>
      <c r="M45" s="521">
        <f>$G45*I45</f>
        <v/>
      </c>
      <c r="N45" s="522">
        <f>$G45*J45</f>
        <v/>
      </c>
      <c r="O45" s="523">
        <f>G45*K45</f>
        <v/>
      </c>
      <c r="P45" s="524" t="n"/>
      <c r="Q45" s="525" t="inlineStr">
        <is>
          <t>Учтена аренда лесов в том числе на консолях на период монолита и фасадных работ, фасадная сетка.
Баннерная сетка с печатью не учтена (согласно просьбе Заказчика)</t>
        </is>
      </c>
    </row>
    <row r="46" outlineLevel="2" ht="50.25" customHeight="1">
      <c r="A46" s="3" t="n"/>
      <c r="B46" s="3" t="n"/>
      <c r="C46" s="25" t="n"/>
      <c r="D46" s="3" t="inlineStr">
        <is>
          <t>1.4.2.</t>
        </is>
      </c>
      <c r="E46" s="3" t="inlineStr">
        <is>
          <t>Затраты на вспомогательные производственные службы (склад, лаборатории, геодезисты, стройконтроль и прочие) - форма расчета их</t>
        </is>
      </c>
      <c r="F46" s="518" t="inlineStr">
        <is>
          <t>компл.</t>
        </is>
      </c>
      <c r="G46" s="519" t="n">
        <v>0</v>
      </c>
      <c r="H46" s="520" t="n">
        <v>0</v>
      </c>
      <c r="I46" s="521" t="n">
        <v>0</v>
      </c>
      <c r="J46" s="522" t="n">
        <v>0</v>
      </c>
      <c r="K46" s="523">
        <f>SUBTOTAL(9,H46:J46)</f>
        <v/>
      </c>
      <c r="L46" s="520">
        <f>$G46*H46</f>
        <v/>
      </c>
      <c r="M46" s="521">
        <f>$G46*I46</f>
        <v/>
      </c>
      <c r="N46" s="522">
        <f>$G46*J46</f>
        <v/>
      </c>
      <c r="O46" s="523">
        <f>G46*K46</f>
        <v/>
      </c>
      <c r="P46" s="524" t="n"/>
      <c r="Q46" s="525" t="inlineStr">
        <is>
          <t xml:space="preserve">Учтено в стоимости работ и временных затраты </t>
        </is>
      </c>
    </row>
    <row r="47" outlineLevel="2" ht="185.25" customHeight="1">
      <c r="A47" s="3" t="n"/>
      <c r="B47" s="3" t="n"/>
      <c r="C47" s="25" t="n"/>
      <c r="D47" s="3" t="inlineStr">
        <is>
          <t>1.4.3.</t>
        </is>
      </c>
      <c r="E47" s="3" t="inlineStr">
        <is>
          <t>Комплектация строительной площадки</t>
        </is>
      </c>
      <c r="F47" s="518" t="inlineStr">
        <is>
          <t>компл.</t>
        </is>
      </c>
      <c r="G47" s="519" t="n">
        <v>1</v>
      </c>
      <c r="H47" s="520" t="n">
        <v>8026084.4</v>
      </c>
      <c r="I47" s="521" t="n">
        <v>10342638.54</v>
      </c>
      <c r="J47" s="522" t="n">
        <v>0</v>
      </c>
      <c r="K47" s="523">
        <f>SUBTOTAL(9,H47:J47)</f>
        <v/>
      </c>
      <c r="L47" s="520">
        <f>$G47*H47</f>
        <v/>
      </c>
      <c r="M47" s="521">
        <f>$G47*I47</f>
        <v/>
      </c>
      <c r="N47" s="522">
        <f>$G47*J47</f>
        <v/>
      </c>
      <c r="O47" s="523">
        <f>G47*K47</f>
        <v/>
      </c>
      <c r="P47" s="524" t="n"/>
      <c r="Q47" s="525" t="inlineStr">
        <is>
          <t>Стенд со схемой строповки и таблица масс грузов - 4 комплект; Информационный щит движения пожарной техники по стройплощадки 1000 х 1200 мм - 4 комплект; Информационные щиты для строй сооружений 420х594мм / 840х594мм - 48 комплект; Стенд пожарной безопасности закрытый с окнами и ящиком для песка  - 10 комплект; Огнетушители - 100 комплект; Спецодежда - 1 комплект; Инвентарное ограждение котлована - 339,2 мп (стоимость амортиазционная); Ограждение по периметру плиты перекрытия - 1575 мп (стоимость амортиазционная); Выносная площадка - 2 шт (стоимость амортиазционная); Защитно-улавливающая сетка (ЗУС) - 630 мп (стоимость амортиазционная); Временные лестницы для спуска в котлован, лестницы переставные с этажа на этаж - 1 комплект; Временные ограждения лестничных маршей - 258,36 мп; Деревянные настилы в лифтовых шахтах - 58 комплект; Обшивка внутренней поверхности лифтовой кабины - 8 комплект; Ограждения проемов лифтовых шахт  - 58 комплект; Закупка инструмента и МБП  - 1 комплект</t>
        </is>
      </c>
    </row>
    <row r="48" outlineLevel="2" ht="50.25" customHeight="1">
      <c r="A48" s="3" t="n"/>
      <c r="B48" s="3" t="n"/>
      <c r="C48" s="25" t="n"/>
      <c r="D48" s="3" t="inlineStr">
        <is>
          <t>1.4.4.</t>
        </is>
      </c>
      <c r="E48" s="3" t="inlineStr">
        <is>
          <t>Затраты на эксплуатацию техники</t>
        </is>
      </c>
      <c r="F48" s="518" t="inlineStr">
        <is>
          <t>компл.</t>
        </is>
      </c>
      <c r="G48" s="519" t="n">
        <v>1</v>
      </c>
      <c r="H48" s="520" t="n">
        <v>0</v>
      </c>
      <c r="I48" s="521" t="n">
        <v>39415233.48</v>
      </c>
      <c r="J48" s="522" t="n">
        <v>0</v>
      </c>
      <c r="K48" s="523">
        <f>SUBTOTAL(9,H48:J48)</f>
        <v/>
      </c>
      <c r="L48" s="520">
        <f>$G48*H48</f>
        <v/>
      </c>
      <c r="M48" s="521">
        <f>$G48*I48</f>
        <v/>
      </c>
      <c r="N48" s="522">
        <f>$G48*J48</f>
        <v/>
      </c>
      <c r="O48" s="523">
        <f>G48*K48</f>
        <v/>
      </c>
      <c r="P48" s="524" t="n"/>
      <c r="Q48" s="525" t="inlineStr">
        <is>
          <t>Учтено: Аренда и зарплата машиниста 9,5 мес.; Работа подъемника  учтена 16 часов в день.
Аренда и зарплата машиниста, БК1 - 15 мес., БК2 - 10,5 мес.; Работа крана учтена 16 часов в день.</t>
        </is>
      </c>
    </row>
    <row r="49" ht="50.25" customHeight="1">
      <c r="A49" s="3" t="n"/>
      <c r="B49" s="3" t="inlineStr">
        <is>
          <t>Подготовительные работы, содержание площадки</t>
        </is>
      </c>
      <c r="C49" s="117" t="n"/>
      <c r="D49" s="124" t="inlineStr">
        <is>
          <t>2.</t>
        </is>
      </c>
      <c r="E49" s="124" t="inlineStr">
        <is>
          <t>Демонтажные Работы</t>
        </is>
      </c>
      <c r="F49" s="528" t="inlineStr">
        <is>
          <t>м3</t>
        </is>
      </c>
      <c r="G49" s="529" t="n">
        <v>2232.32</v>
      </c>
      <c r="H49" s="530">
        <f>IFERROR(L49/G49,0)</f>
        <v/>
      </c>
      <c r="I49" s="531">
        <f>IFERROR(M49/G49,0)</f>
        <v/>
      </c>
      <c r="J49" s="532">
        <f>IFERROR(N49/G49,0)</f>
        <v/>
      </c>
      <c r="K49" s="533">
        <f>+IFERROR(O49/G49,0)</f>
        <v/>
      </c>
      <c r="L49" s="534">
        <f>SUBTOTAL(9,L50:L50)</f>
        <v/>
      </c>
      <c r="M49" s="535">
        <f>SUBTOTAL(9,M50:M50)</f>
        <v/>
      </c>
      <c r="N49" s="536">
        <f>SUBTOTAL(9,N50:N50)</f>
        <v/>
      </c>
      <c r="O49" s="537">
        <f>SUBTOTAL(9,O50:O50)</f>
        <v/>
      </c>
      <c r="P49" s="77" t="n"/>
      <c r="Q49" s="105" t="n"/>
    </row>
    <row r="50" outlineLevel="1" ht="50.25" customHeight="1">
      <c r="A50" s="3" t="n"/>
      <c r="B50" s="3" t="inlineStr">
        <is>
          <t>Мобилизация площадки (в т.ч. Снос и демонтаж)</t>
        </is>
      </c>
      <c r="C50" s="87" t="n"/>
      <c r="D50" s="150" t="inlineStr">
        <is>
          <t>2.1.</t>
        </is>
      </c>
      <c r="E50" s="538" t="inlineStr">
        <is>
          <t>Демонтаж подземной части</t>
        </is>
      </c>
      <c r="F50" s="539" t="inlineStr">
        <is>
          <t>м3</t>
        </is>
      </c>
      <c r="G50" s="540" t="n">
        <v>2232.32</v>
      </c>
      <c r="H50" s="541" t="n">
        <v>0</v>
      </c>
      <c r="I50" s="542" t="n">
        <v>3008.41</v>
      </c>
      <c r="J50" s="543" t="n">
        <v>213.6</v>
      </c>
      <c r="K50" s="544">
        <f>SUBTOTAL(9,H50:J50)</f>
        <v/>
      </c>
      <c r="L50" s="541">
        <f>$G50*H50</f>
        <v/>
      </c>
      <c r="M50" s="542">
        <f>$G50*I50</f>
        <v/>
      </c>
      <c r="N50" s="543">
        <f>$G50*J50</f>
        <v/>
      </c>
      <c r="O50" s="544">
        <f>G50*K50</f>
        <v/>
      </c>
      <c r="P50" s="85" t="n"/>
      <c r="Q50" s="104" t="inlineStr">
        <is>
          <t>Учтена механизированная разработка подземной части здания (бой, стены); Погрузка, вывоз и утилизация боя на полигоне</t>
        </is>
      </c>
    </row>
    <row r="51" ht="50.25" customHeight="1">
      <c r="A51" s="3" t="n"/>
      <c r="B51" s="3" t="inlineStr">
        <is>
          <t>Котлован</t>
        </is>
      </c>
      <c r="C51" s="117" t="n"/>
      <c r="D51" s="124" t="inlineStr">
        <is>
          <t>3.</t>
        </is>
      </c>
      <c r="E51" s="124" t="inlineStr">
        <is>
          <t>Устройство котлована</t>
        </is>
      </c>
      <c r="F51" s="528" t="inlineStr">
        <is>
          <t>м3</t>
        </is>
      </c>
      <c r="G51" s="529" t="n">
        <v>27613.02</v>
      </c>
      <c r="H51" s="530">
        <f>IFERROR(L51/G51,0)</f>
        <v/>
      </c>
      <c r="I51" s="531">
        <f>IFERROR(M51/G51,0)</f>
        <v/>
      </c>
      <c r="J51" s="532">
        <f>IFERROR(N51/G51,0)</f>
        <v/>
      </c>
      <c r="K51" s="533">
        <f>+IFERROR(O51/G51,0)</f>
        <v/>
      </c>
      <c r="L51" s="534">
        <f>SUBTOTAL(9,L52:L137)</f>
        <v/>
      </c>
      <c r="M51" s="535">
        <f>SUBTOTAL(9,M52:M137)</f>
        <v/>
      </c>
      <c r="N51" s="536">
        <f>SUBTOTAL(9,N52:N137)</f>
        <v/>
      </c>
      <c r="O51" s="537">
        <f>SUBTOTAL(9,O52:O137)</f>
        <v/>
      </c>
      <c r="P51" s="77" t="n"/>
      <c r="Q51" s="105" t="n"/>
    </row>
    <row r="52" outlineLevel="1" ht="50.25" customHeight="1">
      <c r="A52" s="3" t="inlineStr">
        <is>
          <t>2.4.</t>
        </is>
      </c>
      <c r="B52" s="3" t="inlineStr">
        <is>
          <t>Устройство ограждающих конструкций котлована</t>
        </is>
      </c>
      <c r="C52" s="235" t="inlineStr">
        <is>
          <t>2.4.</t>
        </is>
      </c>
      <c r="D52" s="236" t="inlineStr">
        <is>
          <t>3.1.</t>
        </is>
      </c>
      <c r="E52" s="145" t="inlineStr">
        <is>
          <t>Ограждение котлована - СВГ</t>
        </is>
      </c>
      <c r="F52" s="237" t="inlineStr">
        <is>
          <t>м3</t>
        </is>
      </c>
      <c r="G52" s="335" t="n">
        <v>4172.65</v>
      </c>
      <c r="H52" s="336">
        <f>+IFERROR(L52/G52,0)</f>
        <v/>
      </c>
      <c r="I52" s="337">
        <f>IFERROR(M52/G52,0)</f>
        <v/>
      </c>
      <c r="J52" s="338">
        <f>IFERROR(N52/G52,0)</f>
        <v/>
      </c>
      <c r="K52" s="339">
        <f>+IFERROR(O52/G52,0)</f>
        <v/>
      </c>
      <c r="L52" s="336">
        <f>SUBTOTAL(9,L53:L102)</f>
        <v/>
      </c>
      <c r="M52" s="337">
        <f>SUBTOTAL(9,M53:M102)</f>
        <v/>
      </c>
      <c r="N52" s="338">
        <f>SUBTOTAL(9,N53:N102)</f>
        <v/>
      </c>
      <c r="O52" s="339" t="n">
        <v>362110165.3325148</v>
      </c>
      <c r="P52" s="238" t="n"/>
      <c r="Q52" s="239" t="n"/>
      <c r="R52" t="n">
        <v>362110165.3325148</v>
      </c>
    </row>
    <row r="53" outlineLevel="2" ht="50.25" customHeight="1">
      <c r="A53" s="3" t="n"/>
      <c r="B53" s="3" t="n"/>
      <c r="C53" s="240" t="n"/>
      <c r="D53" s="146" t="inlineStr">
        <is>
          <t>3.1.1.</t>
        </is>
      </c>
      <c r="E53" s="146" t="inlineStr">
        <is>
          <t>Устройство форшахты/1-го этапа (1-17 / А-П)</t>
        </is>
      </c>
      <c r="F53" s="241" t="inlineStr">
        <is>
          <t>м3</t>
        </is>
      </c>
      <c r="G53" s="422" t="n">
        <v>115.83</v>
      </c>
      <c r="H53" s="423">
        <f>IFERROR(L53/G53,0)</f>
        <v/>
      </c>
      <c r="I53" s="424">
        <f>IFERROR(M53/G53,0)</f>
        <v/>
      </c>
      <c r="J53" s="425">
        <f>IFERROR(N53/G53,0)</f>
        <v/>
      </c>
      <c r="K53" s="432">
        <f>+IFERROR(O53/G53,0)</f>
        <v/>
      </c>
      <c r="L53" s="423">
        <f>SUBTOTAL(9,L54:L63)</f>
        <v/>
      </c>
      <c r="M53" s="424">
        <f>SUBTOTAL(9,M54:M63)</f>
        <v/>
      </c>
      <c r="N53" s="425">
        <f>SUBTOTAL(9,N54:N63)</f>
        <v/>
      </c>
      <c r="O53" s="427">
        <f>SUBTOTAL(9,O54:O63)</f>
        <v/>
      </c>
      <c r="P53" s="242" t="n"/>
      <c r="Q53" s="243" t="n"/>
    </row>
    <row r="54" outlineLevel="3" ht="50.25" customHeight="1">
      <c r="A54" s="3" t="n"/>
      <c r="B54" s="3" t="n"/>
      <c r="C54" s="25" t="n"/>
      <c r="D54" s="3" t="inlineStr">
        <is>
          <t>3.1.1.1.</t>
        </is>
      </c>
      <c r="E54" s="7" t="inlineStr">
        <is>
          <t>Разработка траншеи под форшахту</t>
        </is>
      </c>
      <c r="F54" s="518" t="inlineStr">
        <is>
          <t>м3</t>
        </is>
      </c>
      <c r="G54" s="519" t="n">
        <v>212.21</v>
      </c>
      <c r="H54" s="520" t="n">
        <v>0</v>
      </c>
      <c r="I54" s="521" t="n">
        <v>1401.67</v>
      </c>
      <c r="J54" s="522" t="n">
        <v>59.69</v>
      </c>
      <c r="K54" s="523">
        <f>SUBTOTAL(9,H54:J54)</f>
        <v/>
      </c>
      <c r="L54" s="520">
        <f>$G54*H54</f>
        <v/>
      </c>
      <c r="M54" s="521">
        <f>ROUNDUP($G54*I54,2)</f>
        <v/>
      </c>
      <c r="N54" s="522">
        <f>$G54*J54</f>
        <v/>
      </c>
      <c r="O54" s="523">
        <f>G54*K54</f>
        <v/>
      </c>
      <c r="P54" s="79" t="n"/>
      <c r="Q54" s="104" t="inlineStr">
        <is>
          <t>Учтено: Разработка грунта для устройства форшахты - 320,72 м3; Погрузка, вывоз и утилизация грунта на полигоне - 148,75 м3</t>
        </is>
      </c>
    </row>
    <row r="55" outlineLevel="3" ht="50.25" customHeight="1">
      <c r="A55" s="3" t="n"/>
      <c r="B55" s="3" t="n"/>
      <c r="C55" s="25" t="n"/>
      <c r="D55" s="3" t="inlineStr">
        <is>
          <t>3.1.1.2.</t>
        </is>
      </c>
      <c r="E55" s="7" t="inlineStr">
        <is>
          <t>Устроство форшахты, Бетон - B15 W6 F150</t>
        </is>
      </c>
      <c r="F55" s="518" t="inlineStr">
        <is>
          <t>м3</t>
        </is>
      </c>
      <c r="G55" s="519" t="n">
        <v>115.83</v>
      </c>
      <c r="H55" s="520" t="n">
        <v>7469.66</v>
      </c>
      <c r="I55" s="521" t="n">
        <v>14768.14</v>
      </c>
      <c r="J55" s="522" t="n">
        <v>980.05</v>
      </c>
      <c r="K55" s="523">
        <f>SUBTOTAL(9,H55:J55)</f>
        <v/>
      </c>
      <c r="L55" s="520">
        <f>$G55*H55</f>
        <v/>
      </c>
      <c r="M55" s="521">
        <f>$G55*I55</f>
        <v/>
      </c>
      <c r="N55" s="522">
        <f>$G55*J55</f>
        <v/>
      </c>
      <c r="O55" s="523">
        <f>G55*K55</f>
        <v/>
      </c>
      <c r="P55" s="79" t="inlineStr">
        <is>
          <t>Карм.= 28,70 кг/м³</t>
        </is>
      </c>
      <c r="Q55" s="104" t="inlineStr">
        <is>
          <t>Учтено: Карм. - 28 кг/м3</t>
        </is>
      </c>
    </row>
    <row r="56" outlineLevel="3" ht="50.25" customHeight="1">
      <c r="A56" s="3" t="n"/>
      <c r="B56" s="3" t="n"/>
      <c r="C56" s="25" t="n"/>
      <c r="D56" s="3" t="inlineStr">
        <is>
          <t>3.1.1.3.</t>
        </is>
      </c>
      <c r="E56" s="7" t="inlineStr">
        <is>
          <t>Брус -100х100</t>
        </is>
      </c>
      <c r="F56" s="518" t="inlineStr">
        <is>
          <t>м3</t>
        </is>
      </c>
      <c r="G56" s="519" t="n">
        <v>0</v>
      </c>
      <c r="H56" s="520" t="n">
        <v>0</v>
      </c>
      <c r="I56" s="521" t="n">
        <v>0</v>
      </c>
      <c r="J56" s="522" t="n">
        <v>0</v>
      </c>
      <c r="K56" s="523">
        <f>SUBTOTAL(9,H56:J56)</f>
        <v/>
      </c>
      <c r="L56" s="520">
        <f>$G56*H56</f>
        <v/>
      </c>
      <c r="M56" s="521">
        <f>$G56*I56</f>
        <v/>
      </c>
      <c r="N56" s="522">
        <f>$G56*J56</f>
        <v/>
      </c>
      <c r="O56" s="523">
        <f>G56*K56</f>
        <v/>
      </c>
      <c r="P56" s="79" t="n"/>
      <c r="Q56" s="104" t="inlineStr">
        <is>
          <t>Учтено стоимостью подраздела</t>
        </is>
      </c>
    </row>
    <row r="57" outlineLevel="3" ht="50.25" customHeight="1">
      <c r="A57" s="3" t="n"/>
      <c r="B57" s="3" t="n"/>
      <c r="C57" s="25" t="n"/>
      <c r="D57" s="3" t="inlineStr">
        <is>
          <t>3.1.1.4.</t>
        </is>
      </c>
      <c r="E57" s="7" t="inlineStr">
        <is>
          <t>Обработка засыпка песком</t>
        </is>
      </c>
      <c r="F57" s="518" t="inlineStr">
        <is>
          <t>м3</t>
        </is>
      </c>
      <c r="G57" s="519" t="n">
        <v>150.2</v>
      </c>
      <c r="H57" s="520" t="n">
        <v>0</v>
      </c>
      <c r="I57" s="521" t="n">
        <v>146.53</v>
      </c>
      <c r="J57" s="522" t="n">
        <v>6.24</v>
      </c>
      <c r="K57" s="523">
        <f>SUBTOTAL(9,H57:J57)</f>
        <v/>
      </c>
      <c r="L57" s="520">
        <f>$G57*H57</f>
        <v/>
      </c>
      <c r="M57" s="521">
        <f>$G57*I57</f>
        <v/>
      </c>
      <c r="N57" s="522">
        <f>$G57*J57</f>
        <v/>
      </c>
      <c r="O57" s="523">
        <f>G57*K57</f>
        <v/>
      </c>
      <c r="P57" s="79" t="n"/>
      <c r="Q57" s="104" t="inlineStr">
        <is>
          <t>Учтено: Обратная засыпка пазух форшахты местным грунтом</t>
        </is>
      </c>
    </row>
    <row r="58" outlineLevel="3" ht="50.25" customHeight="1">
      <c r="A58" s="3" t="n"/>
      <c r="B58" s="3" t="n"/>
      <c r="C58" s="25" t="n"/>
      <c r="D58" s="3" t="inlineStr">
        <is>
          <t>3.1.1.5.</t>
        </is>
      </c>
      <c r="E58" s="7" t="inlineStr">
        <is>
          <t>Демонтаж форшахты</t>
        </is>
      </c>
      <c r="F58" s="518" t="inlineStr">
        <is>
          <t>м3</t>
        </is>
      </c>
      <c r="G58" s="519" t="n">
        <v>44</v>
      </c>
      <c r="H58" s="520" t="n">
        <v>0</v>
      </c>
      <c r="I58" s="521" t="n">
        <v>3809.85</v>
      </c>
      <c r="J58" s="522" t="n">
        <v>162.24</v>
      </c>
      <c r="K58" s="523">
        <f>SUBTOTAL(9,H58:J58)</f>
        <v/>
      </c>
      <c r="L58" s="520">
        <f>$G58*H58</f>
        <v/>
      </c>
      <c r="M58" s="521">
        <f>$G58*I58</f>
        <v/>
      </c>
      <c r="N58" s="522">
        <f>$G58*J58</f>
        <v/>
      </c>
      <c r="O58" s="523">
        <f>G58*K58</f>
        <v/>
      </c>
      <c r="P58" s="79" t="n"/>
      <c r="Q58" s="104" t="inlineStr">
        <is>
          <t>Учтено: Демонтаж форшаты ; Погрузка, вывоз и утилизация боя на полигоне</t>
        </is>
      </c>
    </row>
    <row r="59" outlineLevel="3" ht="50.25" customHeight="1">
      <c r="A59" s="3" t="n"/>
      <c r="B59" s="3" t="n"/>
      <c r="C59" s="25" t="n"/>
      <c r="D59" s="3" t="inlineStr">
        <is>
          <t>3.1.1.6.</t>
        </is>
      </c>
      <c r="E59" s="3" t="inlineStr">
        <is>
          <t>Выборка фундаментов и стр.боя по оси БСС (стена Н=4,4м, бой Н=2,4м)</t>
        </is>
      </c>
      <c r="F59" s="518" t="inlineStr">
        <is>
          <t>м3</t>
        </is>
      </c>
      <c r="G59" s="519" t="n">
        <v>720.72</v>
      </c>
      <c r="H59" s="520" t="n">
        <v>0</v>
      </c>
      <c r="I59" s="521" t="n">
        <v>5861.31</v>
      </c>
      <c r="J59" s="522" t="n">
        <v>249.59</v>
      </c>
      <c r="K59" s="523">
        <f>SUBTOTAL(9,H59:J59)</f>
        <v/>
      </c>
      <c r="L59" s="520">
        <f>$G59*H59</f>
        <v/>
      </c>
      <c r="M59" s="521">
        <f>$G59*I59</f>
        <v/>
      </c>
      <c r="N59" s="522">
        <f>$G59*J59</f>
        <v/>
      </c>
      <c r="O59" s="523">
        <f>G59*K59</f>
        <v/>
      </c>
      <c r="P59" s="79" t="n"/>
      <c r="Q59" s="104" t="n"/>
    </row>
    <row r="60" outlineLevel="3" ht="50.25" customHeight="1">
      <c r="A60" s="3" t="n"/>
      <c r="B60" s="3" t="n"/>
      <c r="C60" s="25" t="n"/>
      <c r="D60" s="3" t="inlineStr">
        <is>
          <t>3.1.1.7.</t>
        </is>
      </c>
      <c r="E60" s="3" t="inlineStr">
        <is>
          <t>Погрузка, вывоз и утилизация боя на полигоне</t>
        </is>
      </c>
      <c r="F60" s="518" t="inlineStr">
        <is>
          <t>м3</t>
        </is>
      </c>
      <c r="G60" s="519" t="n">
        <v>720.72</v>
      </c>
      <c r="H60" s="520" t="n">
        <v>0</v>
      </c>
      <c r="I60" s="521" t="n">
        <v>2857.38</v>
      </c>
      <c r="J60" s="522" t="n">
        <v>121.68</v>
      </c>
      <c r="K60" s="523">
        <f>SUBTOTAL(9,H60:J60)</f>
        <v/>
      </c>
      <c r="L60" s="520">
        <f>$G60*H60</f>
        <v/>
      </c>
      <c r="M60" s="521">
        <f>$G60*I60</f>
        <v/>
      </c>
      <c r="N60" s="522">
        <f>$G60*J60</f>
        <v/>
      </c>
      <c r="O60" s="523">
        <f>G60*K60</f>
        <v/>
      </c>
      <c r="P60" s="79" t="n"/>
      <c r="Q60" s="104" t="n"/>
    </row>
    <row r="61" outlineLevel="3" ht="50.25" customHeight="1">
      <c r="A61" s="3" t="n"/>
      <c r="B61" s="3" t="n"/>
      <c r="C61" s="25" t="n"/>
      <c r="D61" s="3" t="inlineStr">
        <is>
          <t>3.1.1.8.</t>
        </is>
      </c>
      <c r="E61" s="3" t="inlineStr">
        <is>
          <t xml:space="preserve">Обратная засыпка ц.п.смесью с уплотнением (на 1м3 песка 50кг цемента М500) </t>
        </is>
      </c>
      <c r="F61" s="518" t="inlineStr">
        <is>
          <t>м3</t>
        </is>
      </c>
      <c r="G61" s="519" t="n">
        <v>0</v>
      </c>
      <c r="H61" s="520" t="n">
        <v>1463</v>
      </c>
      <c r="I61" s="521" t="n">
        <v>2511.75</v>
      </c>
      <c r="J61" s="522" t="n">
        <v>175.73</v>
      </c>
      <c r="K61" s="523">
        <f>SUBTOTAL(9,H61:J61)</f>
        <v/>
      </c>
      <c r="L61" s="520">
        <f>$G61*H61</f>
        <v/>
      </c>
      <c r="M61" s="521">
        <f>$G61*I61</f>
        <v/>
      </c>
      <c r="N61" s="522">
        <f>$G61*J61</f>
        <v/>
      </c>
      <c r="O61" s="523">
        <f>G61*K61</f>
        <v/>
      </c>
      <c r="P61" s="79" t="n"/>
      <c r="Q61" s="104" t="n"/>
    </row>
    <row r="62" outlineLevel="3" ht="50.25" customHeight="1">
      <c r="A62" s="3" t="n"/>
      <c r="B62" s="3" t="n"/>
      <c r="C62" s="25" t="n"/>
      <c r="D62" s="3" t="inlineStr">
        <is>
          <t>3.1.1.9.</t>
        </is>
      </c>
      <c r="E62" s="3" t="inlineStr">
        <is>
          <t>Устройство технологической дороги</t>
        </is>
      </c>
      <c r="F62" s="518" t="inlineStr">
        <is>
          <t>м2</t>
        </is>
      </c>
      <c r="G62" s="519" t="n">
        <v>0</v>
      </c>
      <c r="H62" s="520" t="n">
        <v>1140</v>
      </c>
      <c r="I62" s="521" t="n">
        <v>2011.44</v>
      </c>
      <c r="J62" s="522" t="n">
        <v>139.25</v>
      </c>
      <c r="K62" s="523">
        <f>SUBTOTAL(9,H62:J62)</f>
        <v/>
      </c>
      <c r="L62" s="520">
        <f>$G62*H62</f>
        <v/>
      </c>
      <c r="M62" s="521">
        <f>$G62*I62</f>
        <v/>
      </c>
      <c r="N62" s="522">
        <f>$G62*J62</f>
        <v/>
      </c>
      <c r="O62" s="523">
        <f>G62*K62</f>
        <v/>
      </c>
      <c r="P62" s="79" t="n"/>
      <c r="Q62" s="104" t="n"/>
    </row>
    <row r="63" outlineLevel="3" ht="50.25" customHeight="1">
      <c r="A63" s="3" t="n"/>
      <c r="B63" s="3" t="n"/>
      <c r="C63" s="25" t="n"/>
      <c r="D63" s="3" t="inlineStr">
        <is>
          <t>3.1.1.10.</t>
        </is>
      </c>
      <c r="E63" s="3" t="inlineStr">
        <is>
          <t>Демонтаж, погрузка, вывоз и утилизация технологический дороги</t>
        </is>
      </c>
      <c r="F63" s="518" t="inlineStr">
        <is>
          <t>м2</t>
        </is>
      </c>
      <c r="G63" s="519" t="n">
        <v>0</v>
      </c>
      <c r="H63" s="520" t="n">
        <v>0</v>
      </c>
      <c r="I63" s="521" t="n">
        <v>615.4400000000001</v>
      </c>
      <c r="J63" s="522" t="n">
        <v>26.21</v>
      </c>
      <c r="K63" s="523">
        <f>SUBTOTAL(9,H63:J63)</f>
        <v/>
      </c>
      <c r="L63" s="520">
        <f>$G63*H63</f>
        <v/>
      </c>
      <c r="M63" s="521">
        <f>$G63*I63</f>
        <v/>
      </c>
      <c r="N63" s="522">
        <f>$G63*J63</f>
        <v/>
      </c>
      <c r="O63" s="523">
        <f>G63*K63</f>
        <v/>
      </c>
      <c r="P63" s="79" t="n"/>
      <c r="Q63" s="104" t="n"/>
    </row>
    <row r="64" outlineLevel="2" ht="50.25" customHeight="1">
      <c r="A64" s="3" t="n"/>
      <c r="B64" s="3" t="n"/>
      <c r="C64" s="240" t="n"/>
      <c r="D64" s="146" t="inlineStr">
        <is>
          <t>3.1.2.</t>
        </is>
      </c>
      <c r="E64" s="146" t="inlineStr">
        <is>
          <t>Устройство форшахты/2-го этапа (15-25 / Д-М)</t>
        </is>
      </c>
      <c r="F64" s="241" t="inlineStr">
        <is>
          <t>м3</t>
        </is>
      </c>
      <c r="G64" s="422" t="n">
        <v>77.78</v>
      </c>
      <c r="H64" s="423">
        <f>IFERROR(L64/G64,0)</f>
        <v/>
      </c>
      <c r="I64" s="424">
        <f>IFERROR(M64/G64,0)</f>
        <v/>
      </c>
      <c r="J64" s="425">
        <f>IFERROR(N64/G64,0)</f>
        <v/>
      </c>
      <c r="K64" s="432">
        <f>+IFERROR(O64/G64,0)</f>
        <v/>
      </c>
      <c r="L64" s="423">
        <f>SUBTOTAL(9,L65:L71)</f>
        <v/>
      </c>
      <c r="M64" s="424">
        <f>SUBTOTAL(9,M65:M71)</f>
        <v/>
      </c>
      <c r="N64" s="425">
        <f>SUBTOTAL(9,N65:N71)</f>
        <v/>
      </c>
      <c r="O64" s="427">
        <f>SUBTOTAL(9,O65:O71)</f>
        <v/>
      </c>
      <c r="P64" s="242" t="n"/>
      <c r="Q64" s="243" t="n"/>
    </row>
    <row r="65" outlineLevel="3" ht="50.25" customHeight="1">
      <c r="A65" s="3" t="n"/>
      <c r="B65" s="3" t="n"/>
      <c r="C65" s="25" t="n"/>
      <c r="D65" s="3" t="inlineStr">
        <is>
          <t>3.1.2.1.</t>
        </is>
      </c>
      <c r="E65" s="7" t="inlineStr">
        <is>
          <t>Разработка траншеи под форшахту</t>
        </is>
      </c>
      <c r="F65" s="518" t="inlineStr">
        <is>
          <t>м3</t>
        </is>
      </c>
      <c r="G65" s="519" t="n">
        <v>244.39</v>
      </c>
      <c r="H65" s="520" t="n">
        <v>0</v>
      </c>
      <c r="I65" s="521" t="n">
        <v>1398.99</v>
      </c>
      <c r="J65" s="522" t="n">
        <v>59.57</v>
      </c>
      <c r="K65" s="523">
        <f>SUBTOTAL(9,H65:J65)</f>
        <v/>
      </c>
      <c r="L65" s="520">
        <f>$G65*H65</f>
        <v/>
      </c>
      <c r="M65" s="521">
        <f>ROUNDUP($G65*I65,2)</f>
        <v/>
      </c>
      <c r="N65" s="522">
        <f>$G65*J65</f>
        <v/>
      </c>
      <c r="O65" s="523">
        <f>G65*K65</f>
        <v/>
      </c>
      <c r="P65" s="79" t="n"/>
      <c r="Q65" s="104" t="inlineStr">
        <is>
          <t>Учтено: Разработка грунта для устройства форшахты - 200,64 м3; Погрузка, вывоз и утилизация грунта на полигоне - 92,75 м3</t>
        </is>
      </c>
    </row>
    <row r="66" outlineLevel="3" ht="50.25" customHeight="1">
      <c r="A66" s="3" t="n"/>
      <c r="B66" s="3" t="n"/>
      <c r="C66" s="25" t="n"/>
      <c r="D66" s="3" t="inlineStr">
        <is>
          <t>3.1.2.2.</t>
        </is>
      </c>
      <c r="E66" s="7" t="inlineStr">
        <is>
          <t>Устроство форшахты, Бетон - B15 W6 F150</t>
        </is>
      </c>
      <c r="F66" s="518" t="inlineStr">
        <is>
          <t>м3</t>
        </is>
      </c>
      <c r="G66" s="519" t="n">
        <v>77.78</v>
      </c>
      <c r="H66" s="520" t="n">
        <v>7469.66</v>
      </c>
      <c r="I66" s="521" t="n">
        <v>14768.14</v>
      </c>
      <c r="J66" s="522" t="n">
        <v>980.05</v>
      </c>
      <c r="K66" s="523">
        <f>SUBTOTAL(9,H66:J66)</f>
        <v/>
      </c>
      <c r="L66" s="520">
        <f>$G66*H66</f>
        <v/>
      </c>
      <c r="M66" s="521">
        <f>ROUNDUP($G66*I66,2)+69.66</f>
        <v/>
      </c>
      <c r="N66" s="522">
        <f>$G66*J66</f>
        <v/>
      </c>
      <c r="O66" s="523">
        <f>G66*K66+69.66</f>
        <v/>
      </c>
      <c r="P66" s="79" t="inlineStr">
        <is>
          <t>Карм.= 28,70 кг/м³</t>
        </is>
      </c>
      <c r="Q66" s="104" t="inlineStr">
        <is>
          <t>Учтено: Карм. - 28 кг/м3</t>
        </is>
      </c>
    </row>
    <row r="67" outlineLevel="3" ht="50.25" customHeight="1">
      <c r="A67" s="3" t="n"/>
      <c r="B67" s="3" t="n"/>
      <c r="C67" s="25" t="n"/>
      <c r="D67" s="3" t="inlineStr">
        <is>
          <t>3.1.2.3.</t>
        </is>
      </c>
      <c r="E67" s="7" t="inlineStr">
        <is>
          <t>Брус - 100х100</t>
        </is>
      </c>
      <c r="F67" s="518" t="inlineStr">
        <is>
          <t>м3</t>
        </is>
      </c>
      <c r="G67" s="519" t="n">
        <v>0</v>
      </c>
      <c r="H67" s="520" t="n">
        <v>0</v>
      </c>
      <c r="I67" s="521" t="n">
        <v>0</v>
      </c>
      <c r="J67" s="522" t="n">
        <v>0</v>
      </c>
      <c r="K67" s="523">
        <f>SUBTOTAL(9,H67:J67)</f>
        <v/>
      </c>
      <c r="L67" s="520">
        <f>$G67*H67</f>
        <v/>
      </c>
      <c r="M67" s="521">
        <f>$G67*I67</f>
        <v/>
      </c>
      <c r="N67" s="522">
        <f>$G67*J67</f>
        <v/>
      </c>
      <c r="O67" s="523">
        <f>G67*K67</f>
        <v/>
      </c>
      <c r="P67" s="79" t="n"/>
      <c r="Q67" s="104" t="inlineStr">
        <is>
          <t>Учтено стоимостью подраздела</t>
        </is>
      </c>
    </row>
    <row r="68" outlineLevel="3" ht="50.25" customHeight="1">
      <c r="A68" s="3" t="n"/>
      <c r="B68" s="3" t="n"/>
      <c r="C68" s="25" t="n"/>
      <c r="D68" s="3" t="inlineStr">
        <is>
          <t>3.1.2.4.</t>
        </is>
      </c>
      <c r="E68" s="7" t="inlineStr">
        <is>
          <t>Обработка засыпка песком</t>
        </is>
      </c>
      <c r="F68" s="518" t="inlineStr">
        <is>
          <t>м3</t>
        </is>
      </c>
      <c r="G68" s="519" t="n">
        <v>107.88997</v>
      </c>
      <c r="H68" s="520" t="n">
        <v>0</v>
      </c>
      <c r="I68" s="521" t="n">
        <v>146.53</v>
      </c>
      <c r="J68" s="522" t="n">
        <v>6.24</v>
      </c>
      <c r="K68" s="523">
        <f>SUBTOTAL(9,H68:J68)</f>
        <v/>
      </c>
      <c r="L68" s="520">
        <f>$G68*H68</f>
        <v/>
      </c>
      <c r="M68" s="521">
        <f>ROUNDUP($G68*I68,2)</f>
        <v/>
      </c>
      <c r="N68" s="522">
        <f>$G68*J68</f>
        <v/>
      </c>
      <c r="O68" s="523">
        <f>G68*K68</f>
        <v/>
      </c>
      <c r="P68" s="79" t="n"/>
      <c r="Q68" s="104" t="inlineStr">
        <is>
          <t>Учтено: Обратная засыпка пазух форшахты местным грунтом</t>
        </is>
      </c>
    </row>
    <row r="69" outlineLevel="3" ht="50.25" customHeight="1">
      <c r="A69" s="3" t="n"/>
      <c r="B69" s="3" t="n"/>
      <c r="C69" s="25" t="n"/>
      <c r="D69" s="3" t="inlineStr">
        <is>
          <t>3.1.2.5.</t>
        </is>
      </c>
      <c r="E69" s="7" t="inlineStr">
        <is>
          <t>Демонтаж форшахты</t>
        </is>
      </c>
      <c r="F69" s="518" t="inlineStr">
        <is>
          <t>м3</t>
        </is>
      </c>
      <c r="G69" s="519" t="n">
        <v>42.73</v>
      </c>
      <c r="H69" s="520" t="n">
        <v>0</v>
      </c>
      <c r="I69" s="521" t="n">
        <v>3809.85</v>
      </c>
      <c r="J69" s="522" t="n">
        <v>162.24</v>
      </c>
      <c r="K69" s="523">
        <f>SUBTOTAL(9,H69:J69)</f>
        <v/>
      </c>
      <c r="L69" s="520">
        <f>$G69*H69</f>
        <v/>
      </c>
      <c r="M69" s="521">
        <f>$G69*I69</f>
        <v/>
      </c>
      <c r="N69" s="522">
        <f>$G69*J69</f>
        <v/>
      </c>
      <c r="O69" s="523">
        <f>G69*K69</f>
        <v/>
      </c>
      <c r="P69" s="79" t="n"/>
      <c r="Q69" s="104" t="inlineStr">
        <is>
          <t>Учтено: Демонтаж форшаты ; Погрузка, вывоз и утилизация боя на полигоне</t>
        </is>
      </c>
    </row>
    <row r="70" outlineLevel="3" ht="50.25" customHeight="1">
      <c r="A70" s="3" t="n"/>
      <c r="B70" s="3" t="n"/>
      <c r="C70" s="25" t="n"/>
      <c r="D70" s="3" t="inlineStr">
        <is>
          <t>3.1.2.6.</t>
        </is>
      </c>
      <c r="E70" s="3" t="inlineStr">
        <is>
          <t>Устройство технологической дороги</t>
        </is>
      </c>
      <c r="F70" s="518" t="inlineStr">
        <is>
          <t>м2</t>
        </is>
      </c>
      <c r="G70" s="519" t="n">
        <v>0</v>
      </c>
      <c r="H70" s="520" t="n">
        <v>1140</v>
      </c>
      <c r="I70" s="521" t="n">
        <v>2011.44</v>
      </c>
      <c r="J70" s="522" t="n">
        <v>139.25</v>
      </c>
      <c r="K70" s="523">
        <f>SUBTOTAL(9,H70:J70)</f>
        <v/>
      </c>
      <c r="L70" s="520">
        <f>$G70*H70</f>
        <v/>
      </c>
      <c r="M70" s="521">
        <f>$G70*I70</f>
        <v/>
      </c>
      <c r="N70" s="522">
        <f>$G70*J70</f>
        <v/>
      </c>
      <c r="O70" s="523">
        <f>G70*K70</f>
        <v/>
      </c>
      <c r="P70" s="79" t="n"/>
      <c r="Q70" s="104" t="n"/>
    </row>
    <row r="71" outlineLevel="3" ht="50.25" customHeight="1">
      <c r="A71" s="3" t="n"/>
      <c r="B71" s="3" t="n"/>
      <c r="C71" s="25" t="n"/>
      <c r="D71" s="3" t="inlineStr">
        <is>
          <t>3.1.2.7.</t>
        </is>
      </c>
      <c r="E71" s="3" t="inlineStr">
        <is>
          <t>Демонтаж, погрузка, вывоз и утилизация технологический дороги</t>
        </is>
      </c>
      <c r="F71" s="518" t="inlineStr">
        <is>
          <t>м2</t>
        </is>
      </c>
      <c r="G71" s="519" t="n">
        <v>0</v>
      </c>
      <c r="H71" s="520" t="n">
        <v>0</v>
      </c>
      <c r="I71" s="521" t="n">
        <v>615.4400000000001</v>
      </c>
      <c r="J71" s="522" t="n">
        <v>26.21</v>
      </c>
      <c r="K71" s="523">
        <f>SUBTOTAL(9,H71:J71)</f>
        <v/>
      </c>
      <c r="L71" s="520">
        <f>$G71*H71</f>
        <v/>
      </c>
      <c r="M71" s="521">
        <f>ROUNDUP($G71*I71,2)</f>
        <v/>
      </c>
      <c r="N71" s="522">
        <f>$G71*J71</f>
        <v/>
      </c>
      <c r="O71" s="523">
        <f>G71*K71</f>
        <v/>
      </c>
      <c r="P71" s="79" t="n"/>
      <c r="Q71" s="104" t="n"/>
    </row>
    <row r="72" outlineLevel="2" ht="50.25" customHeight="1">
      <c r="A72" s="3" t="n"/>
      <c r="B72" s="3" t="n"/>
      <c r="C72" s="240" t="n"/>
      <c r="D72" s="146" t="inlineStr">
        <is>
          <t>3.1.3.</t>
        </is>
      </c>
      <c r="E72" s="146" t="inlineStr">
        <is>
          <t>Устройство Свай / 1-го этапа (1-17 / А-П)</t>
        </is>
      </c>
      <c r="F72" s="241" t="inlineStr">
        <is>
          <t>шт.</t>
        </is>
      </c>
      <c r="G72" s="422" t="n">
        <v>277</v>
      </c>
      <c r="H72" s="423">
        <f>IFERROR(L72/G72,0)</f>
        <v/>
      </c>
      <c r="I72" s="424">
        <f>IFERROR(M72/G72,0)</f>
        <v/>
      </c>
      <c r="J72" s="425">
        <f>IFERROR(N72/G72,0)</f>
        <v/>
      </c>
      <c r="K72" s="432">
        <f>+IFERROR(O72/G72,0)</f>
        <v/>
      </c>
      <c r="L72" s="423">
        <f>SUBTOTAL(9,L73:L90)</f>
        <v/>
      </c>
      <c r="M72" s="424">
        <f>SUBTOTAL(9,M73:M90)</f>
        <v/>
      </c>
      <c r="N72" s="425">
        <f>SUBTOTAL(9,N73:N90)</f>
        <v/>
      </c>
      <c r="O72" s="427">
        <f>SUBTOTAL(9,O73:O90)</f>
        <v/>
      </c>
      <c r="P72" s="242" t="n"/>
      <c r="Q72" s="243" t="n"/>
    </row>
    <row r="73" outlineLevel="3" ht="50.25" customHeight="1">
      <c r="A73" s="3" t="n"/>
      <c r="B73" s="3" t="n"/>
      <c r="C73" s="25" t="n"/>
      <c r="D73" s="3" t="inlineStr">
        <is>
          <t>3.1.3.1.</t>
        </is>
      </c>
      <c r="E73" s="3" t="inlineStr">
        <is>
          <t>Выборка фундаментов и стр.боя по оси БСС (стена Н=4,4м, бой Н=2,4м)</t>
        </is>
      </c>
      <c r="F73" s="518" t="inlineStr">
        <is>
          <t>м3</t>
        </is>
      </c>
      <c r="G73" s="519" t="n">
        <v>69.28</v>
      </c>
      <c r="H73" s="520" t="n">
        <v>0</v>
      </c>
      <c r="I73" s="521" t="n">
        <v>4638.11</v>
      </c>
      <c r="J73" s="522" t="n">
        <v>329.31</v>
      </c>
      <c r="K73" s="523">
        <f>SUBTOTAL(9,H73:J73)</f>
        <v/>
      </c>
      <c r="L73" s="520">
        <f>$G73*H73</f>
        <v/>
      </c>
      <c r="M73" s="521">
        <f>$G73*I73</f>
        <v/>
      </c>
      <c r="N73" s="522">
        <f>$G73*J73</f>
        <v/>
      </c>
      <c r="O73" s="523">
        <f>G73*K73</f>
        <v/>
      </c>
      <c r="P73" s="79" t="n"/>
      <c r="Q73" s="104" t="n"/>
    </row>
    <row r="74" outlineLevel="3" ht="50.25" customHeight="1">
      <c r="A74" s="3" t="n"/>
      <c r="B74" s="3" t="n"/>
      <c r="C74" s="25" t="n"/>
      <c r="D74" s="3" t="inlineStr">
        <is>
          <t>3.1.3.2.</t>
        </is>
      </c>
      <c r="E74" s="3" t="inlineStr">
        <is>
          <t>Погрузка, вывоз и утилизация боя на полигоне</t>
        </is>
      </c>
      <c r="F74" s="518" t="inlineStr">
        <is>
          <t>м3</t>
        </is>
      </c>
      <c r="G74" s="519" t="n">
        <v>69.28</v>
      </c>
      <c r="H74" s="520" t="n">
        <v>0</v>
      </c>
      <c r="I74" s="521" t="n">
        <v>2261.08</v>
      </c>
      <c r="J74" s="522" t="n">
        <v>160.54</v>
      </c>
      <c r="K74" s="523">
        <f>SUBTOTAL(9,H74:J74)</f>
        <v/>
      </c>
      <c r="L74" s="520">
        <f>$G74*H74</f>
        <v/>
      </c>
      <c r="M74" s="521">
        <f>$G74*I74</f>
        <v/>
      </c>
      <c r="N74" s="522">
        <f>$G74*J74</f>
        <v/>
      </c>
      <c r="O74" s="523">
        <f>G74*K74</f>
        <v/>
      </c>
      <c r="P74" s="79" t="n"/>
      <c r="Q74" s="104" t="n"/>
    </row>
    <row r="75" outlineLevel="3" ht="50.25" customHeight="1">
      <c r="A75" s="3" t="n"/>
      <c r="B75" s="3" t="n"/>
      <c r="C75" s="25" t="n"/>
      <c r="D75" s="3" t="inlineStr">
        <is>
          <t>3.1.3.3.</t>
        </is>
      </c>
      <c r="E75" s="3" t="inlineStr">
        <is>
          <t xml:space="preserve">Обратная засыпка ц.п.смесью с уплотнением (на 1м3 песка 50кг цемента М500) </t>
        </is>
      </c>
      <c r="F75" s="518" t="inlineStr">
        <is>
          <t>м3</t>
        </is>
      </c>
      <c r="G75" s="519" t="n">
        <v>0</v>
      </c>
      <c r="H75" s="520" t="n">
        <v>1463</v>
      </c>
      <c r="I75" s="521" t="n">
        <v>1592.4</v>
      </c>
      <c r="J75" s="522" t="n">
        <v>227.73</v>
      </c>
      <c r="K75" s="523">
        <f>SUBTOTAL(9,H75:J75)</f>
        <v/>
      </c>
      <c r="L75" s="520">
        <f>$G75*H75</f>
        <v/>
      </c>
      <c r="M75" s="521">
        <f>$G75*I75</f>
        <v/>
      </c>
      <c r="N75" s="522">
        <f>$G75*J75</f>
        <v/>
      </c>
      <c r="O75" s="523">
        <f>G75*K75</f>
        <v/>
      </c>
      <c r="P75" s="79" t="n"/>
      <c r="Q75" s="104" t="n"/>
    </row>
    <row r="76" outlineLevel="3" ht="50.25" customHeight="1">
      <c r="A76" s="3" t="n"/>
      <c r="B76" s="3" t="n"/>
      <c r="C76" s="25" t="n"/>
      <c r="D76" s="3" t="inlineStr">
        <is>
          <t>3.1.3.4.</t>
        </is>
      </c>
      <c r="E76" s="3" t="inlineStr">
        <is>
          <t xml:space="preserve">Обратный выкуп металла </t>
        </is>
      </c>
      <c r="F76" s="518" t="inlineStr">
        <is>
          <t>тн</t>
        </is>
      </c>
      <c r="G76" s="519" t="n">
        <v>51.23</v>
      </c>
      <c r="H76" s="520" t="n">
        <v>-16625</v>
      </c>
      <c r="I76" s="521" t="n">
        <v>0</v>
      </c>
      <c r="J76" s="522" t="n">
        <v>0</v>
      </c>
      <c r="K76" s="523">
        <f>SUBTOTAL(9,H76:J76)</f>
        <v/>
      </c>
      <c r="L76" s="520">
        <f>$G76*H76</f>
        <v/>
      </c>
      <c r="M76" s="521">
        <f>$G76*I76</f>
        <v/>
      </c>
      <c r="N76" s="522">
        <f>$G76*J76</f>
        <v/>
      </c>
      <c r="O76" s="523">
        <f>G76*K76</f>
        <v/>
      </c>
      <c r="P76" s="79" t="n"/>
      <c r="Q76" s="104" t="n"/>
    </row>
    <row r="77" outlineLevel="3" ht="50.25" customHeight="1">
      <c r="A77" s="3" t="n"/>
      <c r="B77" s="3" t="n"/>
      <c r="C77" s="25" t="n"/>
      <c r="D77" s="3" t="inlineStr">
        <is>
          <t>3.1.3.5.</t>
        </is>
      </c>
      <c r="E77" s="7" t="inlineStr">
        <is>
          <t>Устройство бурения лидерных скважин для свай (с использованием обсадной трубы d880мм)</t>
        </is>
      </c>
      <c r="F77" s="518" t="inlineStr">
        <is>
          <t>п.м.</t>
        </is>
      </c>
      <c r="G77" s="519" t="n">
        <v>3065</v>
      </c>
      <c r="H77" s="520" t="n">
        <v>0</v>
      </c>
      <c r="I77" s="521" t="n">
        <v>23306.43</v>
      </c>
      <c r="J77" s="522" t="n">
        <v>992.47</v>
      </c>
      <c r="K77" s="523">
        <f>SUBTOTAL(9,H77:J77)</f>
        <v/>
      </c>
      <c r="L77" s="520">
        <f>$G77*H77</f>
        <v/>
      </c>
      <c r="M77" s="521">
        <f>$G77*I77</f>
        <v/>
      </c>
      <c r="N77" s="522">
        <f>$G77*J77</f>
        <v/>
      </c>
      <c r="O77" s="523">
        <f>G77*K77</f>
        <v/>
      </c>
      <c r="P77" s="79" t="n"/>
      <c r="Q77" s="104" t="n"/>
    </row>
    <row r="78" outlineLevel="3" ht="50.25" customHeight="1">
      <c r="A78" s="3" t="n"/>
      <c r="B78" s="3" t="n"/>
      <c r="C78" s="25" t="n"/>
      <c r="D78" s="3" t="inlineStr">
        <is>
          <t>3.1.3.6.</t>
        </is>
      </c>
      <c r="E78" s="7" t="inlineStr">
        <is>
          <t>Вывоз грунта на полигон</t>
        </is>
      </c>
      <c r="F78" s="518" t="inlineStr">
        <is>
          <t>м3</t>
        </is>
      </c>
      <c r="G78" s="519" t="n">
        <v>2080.97</v>
      </c>
      <c r="H78" s="520" t="n">
        <v>0</v>
      </c>
      <c r="I78" s="521" t="n">
        <v>2857.38</v>
      </c>
      <c r="J78" s="522" t="n">
        <v>121.68</v>
      </c>
      <c r="K78" s="523">
        <f>SUBTOTAL(9,H78:J78)</f>
        <v/>
      </c>
      <c r="L78" s="520">
        <f>$G78*H78</f>
        <v/>
      </c>
      <c r="M78" s="521">
        <f>$G78*I78</f>
        <v/>
      </c>
      <c r="N78" s="522">
        <f>$G78*J78</f>
        <v/>
      </c>
      <c r="O78" s="523">
        <f>G78*K78</f>
        <v/>
      </c>
      <c r="P78" s="79" t="n"/>
      <c r="Q78" s="104" t="inlineStr">
        <is>
          <t>Учтено: Погрузка, вывоз и утилизация грунта на полигоне</t>
        </is>
      </c>
    </row>
    <row r="79" outlineLevel="3" ht="50.25" customHeight="1">
      <c r="A79" s="3" t="n"/>
      <c r="B79" s="3" t="n"/>
      <c r="C79" s="25" t="n"/>
      <c r="D79" s="3" t="inlineStr">
        <is>
          <t>3.1.3.7.</t>
        </is>
      </c>
      <c r="E79" s="7" t="inlineStr">
        <is>
          <t>Устройство БСС-1н (Зона №1)- d 880 мм - длина 13,8 м - Бетона класса B25 W8. -неармированная свая</t>
        </is>
      </c>
      <c r="F79" s="518" t="inlineStr">
        <is>
          <t>шт.</t>
        </is>
      </c>
      <c r="G79" s="519" t="n">
        <v>30</v>
      </c>
      <c r="H79" s="520" t="n">
        <v>56285.45</v>
      </c>
      <c r="I79" s="521" t="n">
        <v>74975.64999999999</v>
      </c>
      <c r="J79" s="522" t="n">
        <v>5838.89</v>
      </c>
      <c r="K79" s="523">
        <f>SUBTOTAL(9,H79:J79)</f>
        <v/>
      </c>
      <c r="L79" s="520">
        <f>$G79*H79</f>
        <v/>
      </c>
      <c r="M79" s="521">
        <f>$G79*I79</f>
        <v/>
      </c>
      <c r="N79" s="522">
        <f>$G79*J79</f>
        <v/>
      </c>
      <c r="O79" s="523">
        <f>G79*K79</f>
        <v/>
      </c>
      <c r="P79" s="79" t="n"/>
      <c r="Q79" s="104" t="n"/>
    </row>
    <row r="80" outlineLevel="3" ht="50.25" customHeight="1">
      <c r="A80" s="3" t="n"/>
      <c r="B80" s="3" t="n"/>
      <c r="C80" s="25" t="n"/>
      <c r="D80" s="3" t="inlineStr">
        <is>
          <t>3.1.3.8.</t>
        </is>
      </c>
      <c r="E80" s="7" t="inlineStr">
        <is>
          <t>Устройство БСС-1а (Зона №1)- d 880 мм - длина 13,8 м - Бетона класса B25 W8. -армированная свая Ø32А500С (продольная рабочая арматура) - 12 шт. и Ø8А240 (поперечное армирование)</t>
        </is>
      </c>
      <c r="F80" s="518" t="inlineStr">
        <is>
          <t>шт.</t>
        </is>
      </c>
      <c r="G80" s="519" t="n">
        <v>30</v>
      </c>
      <c r="H80" s="520" t="n">
        <v>178270.39</v>
      </c>
      <c r="I80" s="521" t="n">
        <v>235673.85</v>
      </c>
      <c r="J80" s="522" t="n">
        <v>18416.88</v>
      </c>
      <c r="K80" s="523">
        <f>SUBTOTAL(9,H80:J80)</f>
        <v/>
      </c>
      <c r="L80" s="520">
        <f>$G80*H80</f>
        <v/>
      </c>
      <c r="M80" s="521">
        <f>$G80*I80</f>
        <v/>
      </c>
      <c r="N80" s="522">
        <f>$G80*J80</f>
        <v/>
      </c>
      <c r="O80" s="523">
        <f>G80*K80</f>
        <v/>
      </c>
      <c r="P80" s="79" t="inlineStr">
        <is>
          <t>Карм.= 133,54 кг/м³</t>
        </is>
      </c>
      <c r="Q80" s="104" t="inlineStr">
        <is>
          <t>Карм. - 235,7 кг/м3</t>
        </is>
      </c>
    </row>
    <row r="81" outlineLevel="3" ht="50.25" customHeight="1">
      <c r="A81" s="3" t="n"/>
      <c r="B81" s="3" t="n"/>
      <c r="C81" s="25" t="n"/>
      <c r="D81" s="3" t="inlineStr">
        <is>
          <t>3.1.3.9.</t>
        </is>
      </c>
      <c r="E81" s="7" t="inlineStr">
        <is>
          <t>Устройство БСС-2н (Зона №2)- d 880 мм - длина 13,3 м - Бетона класса B25 W8. -неармированная свая</t>
        </is>
      </c>
      <c r="F81" s="518" t="inlineStr">
        <is>
          <t>шт.</t>
        </is>
      </c>
      <c r="G81" s="519" t="n">
        <v>68</v>
      </c>
      <c r="H81" s="520" t="n">
        <v>54246.12</v>
      </c>
      <c r="I81" s="521" t="n">
        <v>72259.14</v>
      </c>
      <c r="J81" s="522" t="n">
        <v>5627.34</v>
      </c>
      <c r="K81" s="523">
        <f>SUBTOTAL(9,H81:J81)</f>
        <v/>
      </c>
      <c r="L81" s="520">
        <f>$G81*H81</f>
        <v/>
      </c>
      <c r="M81" s="521">
        <f>$G81*I81</f>
        <v/>
      </c>
      <c r="N81" s="522">
        <f>$G81*J81</f>
        <v/>
      </c>
      <c r="O81" s="523">
        <f>G81*K81</f>
        <v/>
      </c>
      <c r="P81" s="79" t="n"/>
      <c r="Q81" s="104" t="n"/>
    </row>
    <row r="82" outlineLevel="3" ht="50.25" customHeight="1">
      <c r="A82" s="3" t="n"/>
      <c r="B82" s="3" t="n"/>
      <c r="C82" s="25" t="n"/>
      <c r="D82" s="3" t="inlineStr">
        <is>
          <t>3.1.3.10.</t>
        </is>
      </c>
      <c r="E82" s="7" t="inlineStr">
        <is>
          <t>Устройство БСС-2а (Зона №2)- d 880 мм - длина 13,3 м - Бетона класса B25 W8. -армированная свая Ø32А500С (продольная рабочая арматура) - 12 шт. и Ø8А240 (поперечное армирование)</t>
        </is>
      </c>
      <c r="F82" s="518" t="inlineStr">
        <is>
          <t>шт.</t>
        </is>
      </c>
      <c r="G82" s="519" t="n">
        <v>69</v>
      </c>
      <c r="H82" s="520" t="n">
        <v>171811.32</v>
      </c>
      <c r="I82" s="521" t="n">
        <v>227134.94</v>
      </c>
      <c r="J82" s="522" t="n">
        <v>17749.6</v>
      </c>
      <c r="K82" s="523">
        <f>SUBTOTAL(9,H82:J82)</f>
        <v/>
      </c>
      <c r="L82" s="520">
        <f>$G82*H82</f>
        <v/>
      </c>
      <c r="M82" s="521">
        <f>$G82*I82</f>
        <v/>
      </c>
      <c r="N82" s="522">
        <f>$G82*J82</f>
        <v/>
      </c>
      <c r="O82" s="523">
        <f>G82*K82</f>
        <v/>
      </c>
      <c r="P82" s="79" t="inlineStr">
        <is>
          <t>Карм.= 133,54 кг/м³</t>
        </is>
      </c>
      <c r="Q82" s="104" t="inlineStr">
        <is>
          <t>Карм. - 235,7 кг/м3</t>
        </is>
      </c>
    </row>
    <row r="83" outlineLevel="3" ht="50.25" customHeight="1">
      <c r="A83" s="3" t="n"/>
      <c r="B83" s="3" t="n"/>
      <c r="C83" s="25" t="n"/>
      <c r="D83" s="3" t="inlineStr">
        <is>
          <t>3.1.3.11.</t>
        </is>
      </c>
      <c r="E83" s="7" t="inlineStr">
        <is>
          <t>Устройство БСС-3н (Зона №3)- d 880 мм - длина 14,90 м - Бетона класса B25 W8. -неармированная свая</t>
        </is>
      </c>
      <c r="F83" s="518" t="inlineStr">
        <is>
          <t>шт.</t>
        </is>
      </c>
      <c r="G83" s="519" t="n">
        <v>40</v>
      </c>
      <c r="H83" s="520" t="n">
        <v>60771.97</v>
      </c>
      <c r="I83" s="521" t="n">
        <v>80951.97</v>
      </c>
      <c r="J83" s="522" t="n">
        <v>6304.3</v>
      </c>
      <c r="K83" s="523">
        <f>SUBTOTAL(9,H83:J83)</f>
        <v/>
      </c>
      <c r="L83" s="520">
        <f>$G83*H83</f>
        <v/>
      </c>
      <c r="M83" s="521">
        <f>$G83*I83</f>
        <v/>
      </c>
      <c r="N83" s="522">
        <f>$G83*J83</f>
        <v/>
      </c>
      <c r="O83" s="523">
        <f>G83*K83</f>
        <v/>
      </c>
      <c r="P83" s="79" t="n"/>
      <c r="Q83" s="104" t="n"/>
    </row>
    <row r="84" outlineLevel="3" ht="50.25" customHeight="1">
      <c r="A84" s="3" t="n"/>
      <c r="B84" s="3" t="n"/>
      <c r="C84" s="25" t="n"/>
      <c r="D84" s="3" t="inlineStr">
        <is>
          <t>3.1.3.12.</t>
        </is>
      </c>
      <c r="E84" s="7" t="inlineStr">
        <is>
          <t>Устройство БСС-3а (Зона №3)- d 880 мм - длина 14,90 м - Бетона класса B25 W8. -армированная свая Ø32А500С (продольная рабочая арматура) - 12 шт. и Ø8А240 (поперечное армирование)</t>
        </is>
      </c>
      <c r="F84" s="518" t="inlineStr">
        <is>
          <t>шт.</t>
        </is>
      </c>
      <c r="G84" s="519" t="n">
        <v>40</v>
      </c>
      <c r="H84" s="520" t="n">
        <v>192480.35</v>
      </c>
      <c r="I84" s="521" t="n">
        <v>254459.45</v>
      </c>
      <c r="J84" s="522" t="n">
        <v>19884.89</v>
      </c>
      <c r="K84" s="523">
        <f>SUBTOTAL(9,H84:J84)</f>
        <v/>
      </c>
      <c r="L84" s="520">
        <f>$G84*H84</f>
        <v/>
      </c>
      <c r="M84" s="521">
        <f>$G84*I84</f>
        <v/>
      </c>
      <c r="N84" s="522">
        <f>$G84*J84</f>
        <v/>
      </c>
      <c r="O84" s="523">
        <f>G84*K84</f>
        <v/>
      </c>
      <c r="P84" s="79" t="inlineStr">
        <is>
          <t>Карм.= 133,54 кг/м³</t>
        </is>
      </c>
      <c r="Q84" s="104" t="inlineStr">
        <is>
          <t>Карм. - 235,7 кг/м3</t>
        </is>
      </c>
    </row>
    <row r="85" outlineLevel="3" ht="50.25" customHeight="1">
      <c r="A85" s="3" t="n"/>
      <c r="B85" s="3" t="n"/>
      <c r="C85" s="25" t="n"/>
      <c r="D85" s="3" t="inlineStr">
        <is>
          <t>3.1.3.13.</t>
        </is>
      </c>
      <c r="E85" s="7" t="inlineStr">
        <is>
          <t>Бурение диаметром Ф750 мм под обсадной трубой</t>
        </is>
      </c>
      <c r="F85" s="518" t="inlineStr">
        <is>
          <t>м.п.</t>
        </is>
      </c>
      <c r="G85" s="519" t="n">
        <v>907.35</v>
      </c>
      <c r="H85" s="520" t="n">
        <v>0</v>
      </c>
      <c r="I85" s="521" t="n">
        <v>13800</v>
      </c>
      <c r="J85" s="522" t="n">
        <v>1725</v>
      </c>
      <c r="K85" s="523">
        <f>SUBTOTAL(9,H85:J85)</f>
        <v/>
      </c>
      <c r="L85" s="520">
        <f>$G85*H85</f>
        <v/>
      </c>
      <c r="M85" s="521">
        <f>$G85*I85</f>
        <v/>
      </c>
      <c r="N85" s="522">
        <f>$G85*J85</f>
        <v/>
      </c>
      <c r="O85" s="523">
        <f>G85*K85</f>
        <v/>
      </c>
      <c r="P85" s="79" t="n"/>
      <c r="Q85" s="104" t="n"/>
    </row>
    <row r="86" outlineLevel="3" ht="50.25" customHeight="1">
      <c r="A86" s="3" t="n"/>
      <c r="B86" s="3" t="n"/>
      <c r="C86" s="25" t="n"/>
      <c r="D86" s="3" t="inlineStr">
        <is>
          <t>3.1.3.14.</t>
        </is>
      </c>
      <c r="E86" s="7" t="inlineStr">
        <is>
          <t>вывоз и утилизация грунта</t>
        </is>
      </c>
      <c r="F86" s="518" t="inlineStr">
        <is>
          <t>м3</t>
        </is>
      </c>
      <c r="G86" s="519" t="n">
        <v>400.65</v>
      </c>
      <c r="H86" s="520" t="n">
        <v>0</v>
      </c>
      <c r="I86" s="521" t="n">
        <v>1200</v>
      </c>
      <c r="J86" s="522" t="n">
        <v>150</v>
      </c>
      <c r="K86" s="523">
        <f>SUBTOTAL(9,H86:J86)</f>
        <v/>
      </c>
      <c r="L86" s="520">
        <f>$G86*H86</f>
        <v/>
      </c>
      <c r="M86" s="521">
        <f>$G86*I86</f>
        <v/>
      </c>
      <c r="N86" s="522">
        <f>$G86*J86</f>
        <v/>
      </c>
      <c r="O86" s="523">
        <f>G86*K86</f>
        <v/>
      </c>
      <c r="P86" s="79" t="n"/>
      <c r="Q86" s="104" t="n"/>
    </row>
    <row r="87" outlineLevel="3" ht="50.25" customHeight="1">
      <c r="A87" s="3" t="n"/>
      <c r="B87" s="3" t="n"/>
      <c r="C87" s="25" t="n"/>
      <c r="D87" s="3" t="inlineStr">
        <is>
          <t>3.1.3.15.</t>
        </is>
      </c>
      <c r="E87" s="7" t="inlineStr">
        <is>
          <t>Погружение трубы Ф530х8</t>
        </is>
      </c>
      <c r="F87" s="518" t="inlineStr">
        <is>
          <t>м.п.</t>
        </is>
      </c>
      <c r="G87" s="519" t="n">
        <v>941.85</v>
      </c>
      <c r="H87" s="520" t="n">
        <v>7078.8</v>
      </c>
      <c r="I87" s="521" t="n">
        <v>3500</v>
      </c>
      <c r="J87" s="522" t="n">
        <v>482.15</v>
      </c>
      <c r="K87" s="523">
        <f>SUBTOTAL(9,H87:J87)</f>
        <v/>
      </c>
      <c r="L87" s="520">
        <f>$G87*H87</f>
        <v/>
      </c>
      <c r="M87" s="521">
        <f>$G87*I87</f>
        <v/>
      </c>
      <c r="N87" s="522">
        <f>$G87*J87</f>
        <v/>
      </c>
      <c r="O87" s="523">
        <f>G87*K87</f>
        <v/>
      </c>
      <c r="P87" s="79" t="n"/>
      <c r="Q87" s="104" t="n"/>
    </row>
    <row r="88" outlineLevel="3" ht="50.25" customHeight="1">
      <c r="A88" s="3" t="n"/>
      <c r="B88" s="3" t="n"/>
      <c r="C88" s="25" t="n"/>
      <c r="D88" s="3" t="inlineStr">
        <is>
          <t>3.1.3.16.</t>
        </is>
      </c>
      <c r="E88" s="7" t="inlineStr">
        <is>
          <t>бетонирование бетоном В15</t>
        </is>
      </c>
      <c r="F88" s="518" t="inlineStr">
        <is>
          <t>м3</t>
        </is>
      </c>
      <c r="G88" s="519" t="n">
        <v>194.69</v>
      </c>
      <c r="H88" s="520" t="n">
        <v>7000</v>
      </c>
      <c r="I88" s="521" t="n">
        <v>7000</v>
      </c>
      <c r="J88" s="522" t="n">
        <v>875</v>
      </c>
      <c r="K88" s="523">
        <f>SUBTOTAL(9,H88:J88)</f>
        <v/>
      </c>
      <c r="L88" s="520">
        <f>$G88*H88</f>
        <v/>
      </c>
      <c r="M88" s="521">
        <f>$G88*I88</f>
        <v/>
      </c>
      <c r="N88" s="522">
        <f>$G88*J88</f>
        <v/>
      </c>
      <c r="O88" s="523">
        <f>G88*K88</f>
        <v/>
      </c>
      <c r="P88" s="79" t="n"/>
      <c r="Q88" s="104" t="n"/>
    </row>
    <row r="89" outlineLevel="3" ht="50.25" customHeight="1">
      <c r="A89" s="3" t="n"/>
      <c r="B89" s="3" t="n"/>
      <c r="C89" s="25" t="n"/>
      <c r="D89" s="3" t="inlineStr">
        <is>
          <t>3.1.3.17.</t>
        </is>
      </c>
      <c r="E89" s="7" t="inlineStr">
        <is>
          <t xml:space="preserve">Демонтаж (срезка)   труб - d 530х8мм </t>
        </is>
      </c>
      <c r="F89" s="518" t="inlineStr">
        <is>
          <t>шт.</t>
        </is>
      </c>
      <c r="G89" s="519" t="n">
        <v>69</v>
      </c>
      <c r="H89" s="520" t="n">
        <v>0</v>
      </c>
      <c r="I89" s="521" t="n">
        <v>26411.79</v>
      </c>
      <c r="J89" s="522" t="n">
        <v>1875.23</v>
      </c>
      <c r="K89" s="523">
        <f>SUBTOTAL(9,H89:J89)</f>
        <v/>
      </c>
      <c r="L89" s="520">
        <f>$G89*H89</f>
        <v/>
      </c>
      <c r="M89" s="521">
        <f>$G89*I89</f>
        <v/>
      </c>
      <c r="N89" s="522">
        <f>$G89*J89</f>
        <v/>
      </c>
      <c r="O89" s="523">
        <f>G89*K89</f>
        <v/>
      </c>
      <c r="P89" s="79" t="n"/>
      <c r="Q89" s="104" t="inlineStr">
        <is>
          <t>Учтено: Срубка труб шпунта Ф530х8мм (включая уголок 50х5мм) - 49,13 тн</t>
        </is>
      </c>
    </row>
    <row r="90" outlineLevel="3" ht="50.25" customHeight="1">
      <c r="A90" s="3" t="n"/>
      <c r="B90" s="3" t="n"/>
      <c r="C90" s="25" t="n"/>
      <c r="D90" s="3" t="inlineStr">
        <is>
          <t>3.1.3.18.</t>
        </is>
      </c>
      <c r="E90" s="3" t="inlineStr">
        <is>
          <t>Срубка стены в грунте с погрузкой, вывозом и утилизацией боя</t>
        </is>
      </c>
      <c r="F90" s="518" t="inlineStr">
        <is>
          <t>м3</t>
        </is>
      </c>
      <c r="G90" s="519" t="n">
        <v>0</v>
      </c>
      <c r="H90" s="520" t="n">
        <v>0</v>
      </c>
      <c r="I90" s="521" t="n">
        <v>25716.49</v>
      </c>
      <c r="J90" s="522" t="n">
        <v>1095.11</v>
      </c>
      <c r="K90" s="523">
        <f>SUBTOTAL(9,H90:J90)</f>
        <v/>
      </c>
      <c r="L90" s="520">
        <f>$G90*H90</f>
        <v/>
      </c>
      <c r="M90" s="521">
        <f>ROUNDUP($G90*I90,2)</f>
        <v/>
      </c>
      <c r="N90" s="522">
        <f>$G90*J90</f>
        <v/>
      </c>
      <c r="O90" s="523">
        <f>G90*K90</f>
        <v/>
      </c>
      <c r="P90" s="79" t="n"/>
      <c r="Q90" s="104" t="n"/>
    </row>
    <row r="91" outlineLevel="2" ht="50.25" customHeight="1">
      <c r="A91" s="3" t="n"/>
      <c r="B91" s="3" t="n"/>
      <c r="C91" s="240" t="n"/>
      <c r="D91" s="146" t="inlineStr">
        <is>
          <t>3.1.4.</t>
        </is>
      </c>
      <c r="E91" s="146" t="inlineStr">
        <is>
          <t>Устройство Свай / 2-го этапа (15-25 / Д-М)</t>
        </is>
      </c>
      <c r="F91" s="241" t="inlineStr">
        <is>
          <t>шт.</t>
        </is>
      </c>
      <c r="G91" s="422" t="n">
        <v>186</v>
      </c>
      <c r="H91" s="423">
        <f>IFERROR(L91/G91,0)</f>
        <v/>
      </c>
      <c r="I91" s="424">
        <f>IFERROR(M91/G91,0)</f>
        <v/>
      </c>
      <c r="J91" s="425">
        <f>IFERROR(N91/G91,0)</f>
        <v/>
      </c>
      <c r="K91" s="432">
        <f>+IFERROR(O91/G91,0)</f>
        <v/>
      </c>
      <c r="L91" s="423">
        <f>SUBTOTAL(9,L92:L97)</f>
        <v/>
      </c>
      <c r="M91" s="424">
        <f>SUBTOTAL(9,M92:M97)</f>
        <v/>
      </c>
      <c r="N91" s="425">
        <f>SUBTOTAL(9,N92:N97)</f>
        <v/>
      </c>
      <c r="O91" s="427">
        <f>SUBTOTAL(9,O92:O97)</f>
        <v/>
      </c>
      <c r="P91" s="242" t="n"/>
      <c r="Q91" s="243" t="n"/>
    </row>
    <row r="92" outlineLevel="3" ht="50.25" customHeight="1">
      <c r="A92" s="3" t="n"/>
      <c r="B92" s="3" t="n"/>
      <c r="C92" s="25" t="n"/>
      <c r="D92" s="3" t="inlineStr">
        <is>
          <t>3.1.4.1.</t>
        </is>
      </c>
      <c r="E92" s="7" t="inlineStr">
        <is>
          <t>Устройство Бурения лидерных скважин для свай (с использованием обсадной трубы d880мм)</t>
        </is>
      </c>
      <c r="F92" s="518" t="inlineStr">
        <is>
          <t>п.м.</t>
        </is>
      </c>
      <c r="G92" s="519" t="n">
        <v>3480.5</v>
      </c>
      <c r="H92" s="520" t="n">
        <v>0</v>
      </c>
      <c r="I92" s="521" t="n">
        <v>23306.43</v>
      </c>
      <c r="J92" s="522" t="n">
        <v>992.47</v>
      </c>
      <c r="K92" s="523">
        <f>SUBTOTAL(9,H92:J92)</f>
        <v/>
      </c>
      <c r="L92" s="520">
        <f>$G92*H92</f>
        <v/>
      </c>
      <c r="M92" s="521">
        <f>ROUNDDOWN($G92*I92,2)</f>
        <v/>
      </c>
      <c r="N92" s="522">
        <f>$G92*J92</f>
        <v/>
      </c>
      <c r="O92" s="523">
        <f>G92*K92</f>
        <v/>
      </c>
      <c r="P92" s="79" t="n"/>
      <c r="Q92" s="104" t="n"/>
    </row>
    <row r="93" outlineLevel="3" ht="50.25" customHeight="1">
      <c r="A93" s="3" t="n"/>
      <c r="B93" s="3" t="n"/>
      <c r="C93" s="25" t="n"/>
      <c r="D93" s="3" t="inlineStr">
        <is>
          <t>3.1.4.2.</t>
        </is>
      </c>
      <c r="E93" s="7" t="inlineStr">
        <is>
          <t>Вывоз грунта на полигон</t>
        </is>
      </c>
      <c r="F93" s="518" t="inlineStr">
        <is>
          <t>м3</t>
        </is>
      </c>
      <c r="G93" s="519" t="n">
        <v>2363.07</v>
      </c>
      <c r="H93" s="520" t="n">
        <v>0</v>
      </c>
      <c r="I93" s="521" t="n">
        <v>2857.38</v>
      </c>
      <c r="J93" s="522" t="n">
        <v>121.68</v>
      </c>
      <c r="K93" s="523">
        <f>SUBTOTAL(9,H93:J93)</f>
        <v/>
      </c>
      <c r="L93" s="520">
        <f>$G93*H93</f>
        <v/>
      </c>
      <c r="M93" s="521">
        <f>ROUNDDOWN($G93*I93,2)</f>
        <v/>
      </c>
      <c r="N93" s="522">
        <f>$G93*J93</f>
        <v/>
      </c>
      <c r="O93" s="523">
        <f>G93*K93</f>
        <v/>
      </c>
      <c r="P93" s="79" t="n"/>
      <c r="Q93" s="104" t="inlineStr">
        <is>
          <t>Учтено: Погрузка, вывоз и утилизация грунта на полигоне</t>
        </is>
      </c>
    </row>
    <row r="94" outlineLevel="3" ht="50.25" customHeight="1">
      <c r="A94" s="3" t="n"/>
      <c r="B94" s="3" t="n"/>
      <c r="C94" s="25" t="n"/>
      <c r="D94" s="3" t="inlineStr">
        <is>
          <t>3.1.4.3.</t>
        </is>
      </c>
      <c r="E94" s="7" t="inlineStr">
        <is>
          <t>Устройство БСС-1н (Зона №1)- d 880 мм - длина 13,8 м - Бетона класса B25 W8. -неармированная свая</t>
        </is>
      </c>
      <c r="F94" s="518" t="inlineStr">
        <is>
          <t>шт.</t>
        </is>
      </c>
      <c r="G94" s="519" t="n">
        <v>63</v>
      </c>
      <c r="H94" s="520" t="n">
        <v>56285.45</v>
      </c>
      <c r="I94" s="521" t="n">
        <v>74975.64999999999</v>
      </c>
      <c r="J94" s="522" t="n">
        <v>5838.89</v>
      </c>
      <c r="K94" s="523">
        <f>SUBTOTAL(9,H94:J94)</f>
        <v/>
      </c>
      <c r="L94" s="520">
        <f>$G94*H94</f>
        <v/>
      </c>
      <c r="M94" s="521">
        <f>$G94*I94</f>
        <v/>
      </c>
      <c r="N94" s="522">
        <f>$G94*J94</f>
        <v/>
      </c>
      <c r="O94" s="523">
        <f>G94*K94</f>
        <v/>
      </c>
      <c r="P94" s="79" t="n"/>
      <c r="Q94" s="104" t="n"/>
    </row>
    <row r="95" outlineLevel="3" ht="50.25" customHeight="1">
      <c r="A95" s="3" t="n"/>
      <c r="B95" s="3" t="n"/>
      <c r="C95" s="25" t="n"/>
      <c r="D95" s="3" t="inlineStr">
        <is>
          <t>3.1.4.4.</t>
        </is>
      </c>
      <c r="E95" s="7" t="inlineStr">
        <is>
          <t>Устройство БСС-1а (Зона №1)- d 880 мм - длина 13,8 м - Бетона класса B25 W8. -армированная свая Ø32А500С (продольная рабочая арматура) - 12 шт. и Ø8А240 (поперечное армирование)</t>
        </is>
      </c>
      <c r="F95" s="518" t="inlineStr">
        <is>
          <t>шт.</t>
        </is>
      </c>
      <c r="G95" s="519" t="n">
        <v>61</v>
      </c>
      <c r="H95" s="520" t="n">
        <v>178270.39</v>
      </c>
      <c r="I95" s="521" t="n">
        <v>235673.85</v>
      </c>
      <c r="J95" s="522" t="n">
        <v>18416.88</v>
      </c>
      <c r="K95" s="523">
        <f>SUBTOTAL(9,H95:J95)</f>
        <v/>
      </c>
      <c r="L95" s="520">
        <f>$G95*H95</f>
        <v/>
      </c>
      <c r="M95" s="521">
        <f>$G95*I95</f>
        <v/>
      </c>
      <c r="N95" s="522">
        <f>$G95*J95</f>
        <v/>
      </c>
      <c r="O95" s="523">
        <f>G95*K95</f>
        <v/>
      </c>
      <c r="P95" s="79" t="n"/>
      <c r="Q95" s="104" t="inlineStr">
        <is>
          <t>Карм. - 235,7 кг/м3</t>
        </is>
      </c>
    </row>
    <row r="96" outlineLevel="3" ht="50.25" customHeight="1">
      <c r="A96" s="3" t="n"/>
      <c r="B96" s="3" t="n"/>
      <c r="C96" s="25" t="n"/>
      <c r="D96" s="3" t="inlineStr">
        <is>
          <t>3.1.4.5.</t>
        </is>
      </c>
      <c r="E96" s="7" t="inlineStr">
        <is>
          <t>Устройство БСС-2н (Зона №2)- d 880 мм - длина 13,3 м - Бетона класса B25 W8. -неармированная свая</t>
        </is>
      </c>
      <c r="F96" s="518" t="inlineStr">
        <is>
          <t>шт.</t>
        </is>
      </c>
      <c r="G96" s="519" t="n">
        <v>31</v>
      </c>
      <c r="H96" s="520" t="n">
        <v>54246.12</v>
      </c>
      <c r="I96" s="521" t="n">
        <v>72259.14</v>
      </c>
      <c r="J96" s="522" t="n">
        <v>5627.34</v>
      </c>
      <c r="K96" s="523">
        <f>SUBTOTAL(9,H96:J96)</f>
        <v/>
      </c>
      <c r="L96" s="520">
        <f>$G96*H96</f>
        <v/>
      </c>
      <c r="M96" s="521">
        <f>$G96*I96</f>
        <v/>
      </c>
      <c r="N96" s="522">
        <f>$G96*J96</f>
        <v/>
      </c>
      <c r="O96" s="523">
        <f>G96*K96</f>
        <v/>
      </c>
      <c r="P96" s="79" t="n"/>
      <c r="Q96" s="104" t="n"/>
    </row>
    <row r="97" outlineLevel="3" ht="50.25" customHeight="1">
      <c r="A97" s="3" t="n"/>
      <c r="B97" s="3" t="n"/>
      <c r="C97" s="25" t="n"/>
      <c r="D97" s="3" t="inlineStr">
        <is>
          <t>3.1.4.6.</t>
        </is>
      </c>
      <c r="E97" s="7" t="inlineStr">
        <is>
          <t>Устройство БСС-2а (Зона №2)- d 880 мм - длина 13,3 м - Бетона класса B25 W8. -армированная свая Ø32А500С (продольная рабочая арматура) - 12 шт. и Ø8А240 (поперечное армирование)</t>
        </is>
      </c>
      <c r="F97" s="518" t="inlineStr">
        <is>
          <t>шт.</t>
        </is>
      </c>
      <c r="G97" s="519" t="n">
        <v>31</v>
      </c>
      <c r="H97" s="520" t="n">
        <v>171811.32</v>
      </c>
      <c r="I97" s="521" t="n">
        <v>227134.94</v>
      </c>
      <c r="J97" s="522" t="n">
        <v>17749.6</v>
      </c>
      <c r="K97" s="523">
        <f>SUBTOTAL(9,H97:J97)</f>
        <v/>
      </c>
      <c r="L97" s="520">
        <f>$G97*H97</f>
        <v/>
      </c>
      <c r="M97" s="521">
        <f>$G97*I97</f>
        <v/>
      </c>
      <c r="N97" s="522">
        <f>$G97*J97</f>
        <v/>
      </c>
      <c r="O97" s="523">
        <f>G97*K97</f>
        <v/>
      </c>
      <c r="P97" s="79" t="n"/>
      <c r="Q97" s="104" t="inlineStr">
        <is>
          <t>Карм. - 235,7 кг/м3</t>
        </is>
      </c>
    </row>
    <row r="98" outlineLevel="2" ht="50.25" customHeight="1">
      <c r="A98" s="3" t="n"/>
      <c r="B98" s="3" t="n"/>
      <c r="C98" s="240" t="n"/>
      <c r="D98" s="146" t="inlineStr">
        <is>
          <t>3.1.5.</t>
        </is>
      </c>
      <c r="E98" s="146" t="inlineStr">
        <is>
          <t>Срубка оголовков свай</t>
        </is>
      </c>
      <c r="F98" s="241" t="inlineStr">
        <is>
          <t>м3</t>
        </is>
      </c>
      <c r="G98" s="422" t="n">
        <v>125.71</v>
      </c>
      <c r="H98" s="423">
        <f>IFERROR(L98/G98,0)</f>
        <v/>
      </c>
      <c r="I98" s="424">
        <f>IFERROR(M98/G98,0)</f>
        <v/>
      </c>
      <c r="J98" s="425">
        <f>IFERROR(N98/G98,0)</f>
        <v/>
      </c>
      <c r="K98" s="432">
        <f>+IFERROR(O98/G98,0)</f>
        <v/>
      </c>
      <c r="L98" s="423">
        <f>SUBTOTAL(9,L99:L100)</f>
        <v/>
      </c>
      <c r="M98" s="424">
        <f>SUBTOTAL(9,M99:M100)</f>
        <v/>
      </c>
      <c r="N98" s="425">
        <f>SUBTOTAL(9,N99:N100)</f>
        <v/>
      </c>
      <c r="O98" s="427">
        <f>SUBTOTAL(9,O99:O100)</f>
        <v/>
      </c>
      <c r="P98" s="242" t="n"/>
      <c r="Q98" s="243" t="n"/>
    </row>
    <row r="99" outlineLevel="3" ht="50.25" customHeight="1">
      <c r="A99" s="3" t="n"/>
      <c r="B99" s="3" t="n"/>
      <c r="C99" s="25" t="n"/>
      <c r="D99" s="3" t="inlineStr">
        <is>
          <t>3.1.5.1.</t>
        </is>
      </c>
      <c r="E99" s="7" t="inlineStr">
        <is>
          <t>Срубка оголовков свай  / 1-го этапа (1-17 / А-П)</t>
        </is>
      </c>
      <c r="F99" s="518" t="inlineStr">
        <is>
          <t>м3</t>
        </is>
      </c>
      <c r="G99" s="519" t="n">
        <v>75.20999999999999</v>
      </c>
      <c r="H99" s="520" t="n">
        <v>0</v>
      </c>
      <c r="I99" s="521" t="n">
        <v>24910.56</v>
      </c>
      <c r="J99" s="522" t="n">
        <v>1060.8</v>
      </c>
      <c r="K99" s="523">
        <f>SUBTOTAL(9,H99:J99)</f>
        <v/>
      </c>
      <c r="L99" s="520">
        <f>$G99*H99</f>
        <v/>
      </c>
      <c r="M99" s="521">
        <f>$G99*I99</f>
        <v/>
      </c>
      <c r="N99" s="522">
        <f>$G99*J99</f>
        <v/>
      </c>
      <c r="O99" s="523">
        <f>G99*K99</f>
        <v/>
      </c>
      <c r="P99" s="79" t="n"/>
      <c r="Q99" s="104" t="inlineStr">
        <is>
          <t>Учтено: Срубка некондиционного бетона свай; Погрузка, вывоз и утилизация боя на полигоне</t>
        </is>
      </c>
    </row>
    <row r="100" outlineLevel="3" ht="50.25" customHeight="1">
      <c r="A100" s="3" t="n"/>
      <c r="B100" s="3" t="n"/>
      <c r="C100" s="25" t="n"/>
      <c r="D100" s="3" t="inlineStr">
        <is>
          <t>3.1.5.2.</t>
        </is>
      </c>
      <c r="E100" s="7" t="inlineStr">
        <is>
          <t>Срубка оголовков свай / 2-го этапа (15-25 / Д-М)</t>
        </is>
      </c>
      <c r="F100" s="518" t="inlineStr">
        <is>
          <t>м3</t>
        </is>
      </c>
      <c r="G100" s="519" t="n">
        <v>50.49999999999999</v>
      </c>
      <c r="H100" s="520" t="n">
        <v>0</v>
      </c>
      <c r="I100" s="521" t="n">
        <v>25716.49</v>
      </c>
      <c r="J100" s="522" t="n">
        <v>1095.11</v>
      </c>
      <c r="K100" s="523">
        <f>SUBTOTAL(9,H100:J100)</f>
        <v/>
      </c>
      <c r="L100" s="520">
        <f>$G100*H100</f>
        <v/>
      </c>
      <c r="M100" s="521">
        <f>$G100*I100</f>
        <v/>
      </c>
      <c r="N100" s="522">
        <f>$G100*J100</f>
        <v/>
      </c>
      <c r="O100" s="523">
        <f>G100*K100</f>
        <v/>
      </c>
      <c r="P100" s="79" t="n"/>
      <c r="Q100" s="104" t="inlineStr">
        <is>
          <t>Учтено: Срубка некондиционного бетона свай; Погрузка, вывоз и утилизация боя на полигоне</t>
        </is>
      </c>
    </row>
    <row r="101" outlineLevel="2" ht="50.25" customHeight="1">
      <c r="A101" s="3" t="n"/>
      <c r="B101" s="3" t="n"/>
      <c r="C101" s="240" t="n"/>
      <c r="D101" s="146" t="inlineStr">
        <is>
          <t>3.1.6.</t>
        </is>
      </c>
      <c r="E101" s="146" t="inlineStr">
        <is>
          <t>Устройство обьязочной балки над свай</t>
        </is>
      </c>
      <c r="F101" s="241" t="inlineStr">
        <is>
          <t>м3</t>
        </is>
      </c>
      <c r="G101" s="422" t="n">
        <v>172.8</v>
      </c>
      <c r="H101" s="423">
        <f>IFERROR(L101/G101,0)</f>
        <v/>
      </c>
      <c r="I101" s="424">
        <f>IFERROR(M101/G101,0)</f>
        <v/>
      </c>
      <c r="J101" s="425">
        <f>IFERROR(N101/G101,0)</f>
        <v/>
      </c>
      <c r="K101" s="432">
        <f>+IFERROR(O101/G101,0)</f>
        <v/>
      </c>
      <c r="L101" s="423">
        <f>SUBTOTAL(9,L102:L102)</f>
        <v/>
      </c>
      <c r="M101" s="424">
        <f>SUBTOTAL(9,M102:M102)</f>
        <v/>
      </c>
      <c r="N101" s="425">
        <f>SUBTOTAL(9,N102:N102)</f>
        <v/>
      </c>
      <c r="O101" s="427">
        <f>SUBTOTAL(9,O102:O102)</f>
        <v/>
      </c>
      <c r="P101" s="242" t="n"/>
      <c r="Q101" s="243" t="n"/>
    </row>
    <row r="102" outlineLevel="3" ht="50.25" customHeight="1">
      <c r="A102" s="3" t="n"/>
      <c r="B102" s="3" t="n"/>
      <c r="C102" s="25" t="n"/>
      <c r="D102" s="3" t="inlineStr">
        <is>
          <t>3.1.6.1.</t>
        </is>
      </c>
      <c r="E102" s="7" t="inlineStr">
        <is>
          <t>Обьязочная балка над свай</t>
        </is>
      </c>
      <c r="F102" s="518" t="inlineStr">
        <is>
          <t>м3</t>
        </is>
      </c>
      <c r="G102" s="519" t="n">
        <v>172.8</v>
      </c>
      <c r="H102" s="520" t="n">
        <v>19576</v>
      </c>
      <c r="I102" s="521" t="n">
        <v>46887.34</v>
      </c>
      <c r="J102" s="522" t="n">
        <v>2916.97</v>
      </c>
      <c r="K102" s="523">
        <f>SUBTOTAL(9,H102:J102)</f>
        <v/>
      </c>
      <c r="L102" s="520">
        <f>$G102*H102</f>
        <v/>
      </c>
      <c r="M102" s="521">
        <f>$G102*I102</f>
        <v/>
      </c>
      <c r="N102" s="522">
        <f>$G102*J102</f>
        <v/>
      </c>
      <c r="O102" s="523">
        <f>G102*K102</f>
        <v/>
      </c>
      <c r="P102" s="79" t="n"/>
      <c r="Q102" s="104" t="inlineStr">
        <is>
          <t>Карм. - 235,7 кг/м3</t>
        </is>
      </c>
    </row>
    <row r="103" outlineLevel="1" ht="50.25" customHeight="1">
      <c r="A103" s="3" t="inlineStr">
        <is>
          <t>2.3.</t>
        </is>
      </c>
      <c r="B103" s="3" t="inlineStr">
        <is>
          <t xml:space="preserve">Устройство распорной системы </t>
        </is>
      </c>
      <c r="C103" s="235" t="inlineStr">
        <is>
          <t>2.3.</t>
        </is>
      </c>
      <c r="D103" s="236" t="inlineStr">
        <is>
          <t>3.2.</t>
        </is>
      </c>
      <c r="E103" s="145" t="inlineStr">
        <is>
          <t>Распорная система</t>
        </is>
      </c>
      <c r="F103" s="237" t="inlineStr">
        <is>
          <t>т.</t>
        </is>
      </c>
      <c r="G103" s="335" t="n">
        <v>203.91</v>
      </c>
      <c r="H103" s="336">
        <f>+IFERROR(L103/G103,0)</f>
        <v/>
      </c>
      <c r="I103" s="337">
        <f>IFERROR(M103/G103,0)</f>
        <v/>
      </c>
      <c r="J103" s="338">
        <f>IFERROR(N103/G103,0)</f>
        <v/>
      </c>
      <c r="K103" s="339">
        <f>+IFERROR(O103/G103,0)</f>
        <v/>
      </c>
      <c r="L103" s="336">
        <f>SUBTOTAL(9,L104:L128)</f>
        <v/>
      </c>
      <c r="M103" s="337">
        <f>SUBTOTAL(9,M104:M128)</f>
        <v/>
      </c>
      <c r="N103" s="338">
        <f>SUBTOTAL(9,N104:N128)</f>
        <v/>
      </c>
      <c r="O103" s="339" t="n">
        <v>41875930.20402827</v>
      </c>
      <c r="P103" s="238" t="n"/>
      <c r="Q103" s="239" t="inlineStr">
        <is>
          <t>Расчётом учтено использование б/у (восстановленных) труб при устройстве шпунта и распорной системы</t>
        </is>
      </c>
      <c r="R103" t="n">
        <v>41875930.20402827</v>
      </c>
    </row>
    <row r="104" outlineLevel="2" ht="50.25" customHeight="1">
      <c r="A104" s="3" t="n"/>
      <c r="B104" s="3" t="n"/>
      <c r="C104" s="240" t="n"/>
      <c r="D104" s="146" t="inlineStr">
        <is>
          <t>3.2.1.</t>
        </is>
      </c>
      <c r="E104" s="146" t="inlineStr">
        <is>
          <t>Устройство Распорной системы нижнего яруса 1 этапа</t>
        </is>
      </c>
      <c r="F104" s="241" t="inlineStr">
        <is>
          <t>т.</t>
        </is>
      </c>
      <c r="G104" s="422" t="n">
        <v>114.83</v>
      </c>
      <c r="H104" s="423">
        <f>IFERROR(L104/G104,0)</f>
        <v/>
      </c>
      <c r="I104" s="424">
        <f>IFERROR(M104/G104,0)</f>
        <v/>
      </c>
      <c r="J104" s="425">
        <f>IFERROR(N104/G104,0)</f>
        <v/>
      </c>
      <c r="K104" s="432">
        <f>+IFERROR(O104/G104,0)</f>
        <v/>
      </c>
      <c r="L104" s="423">
        <f>SUBTOTAL(9,L105:L111)</f>
        <v/>
      </c>
      <c r="M104" s="424">
        <f>SUBTOTAL(9,M105:M111)</f>
        <v/>
      </c>
      <c r="N104" s="425">
        <f>SUBTOTAL(9,N105:N111)</f>
        <v/>
      </c>
      <c r="O104" s="427">
        <f>SUBTOTAL(9,O105:O111)</f>
        <v/>
      </c>
      <c r="P104" s="242" t="n"/>
      <c r="Q104" s="243" t="n"/>
    </row>
    <row r="105" outlineLevel="3" ht="50.25" customHeight="1">
      <c r="A105" s="3" t="n"/>
      <c r="B105" s="3" t="n"/>
      <c r="C105" s="25" t="n"/>
      <c r="D105" s="3" t="inlineStr">
        <is>
          <t>3.2.1.1.</t>
        </is>
      </c>
      <c r="E105" s="7" t="inlineStr">
        <is>
          <t>Монтаж распорной системы из труб Ø 530х8мм - Ст20 (с учётом узлов стыка)</t>
        </is>
      </c>
      <c r="F105" s="518" t="inlineStr">
        <is>
          <t>т.</t>
        </is>
      </c>
      <c r="G105" s="519" t="n">
        <v>15.95</v>
      </c>
      <c r="H105" s="520" t="n">
        <v>72754.17</v>
      </c>
      <c r="I105" s="521" t="n">
        <v>51147.38</v>
      </c>
      <c r="J105" s="522" t="n">
        <v>9334.219999999999</v>
      </c>
      <c r="K105" s="523">
        <f>SUBTOTAL(9,H105:J105)</f>
        <v/>
      </c>
      <c r="L105" s="520">
        <f>$G105*H105</f>
        <v/>
      </c>
      <c r="M105" s="521">
        <f>$G105*I105</f>
        <v/>
      </c>
      <c r="N105" s="522">
        <f>$G105*J105</f>
        <v/>
      </c>
      <c r="O105" s="523">
        <f>G105*K105</f>
        <v/>
      </c>
      <c r="P105" s="79" t="n"/>
      <c r="Q105" s="104" t="n"/>
    </row>
    <row r="106" outlineLevel="3" ht="50.25" customHeight="1">
      <c r="A106" s="3" t="n"/>
      <c r="B106" s="3" t="n"/>
      <c r="C106" s="25" t="n"/>
      <c r="D106" s="3" t="inlineStr">
        <is>
          <t>3.2.1.2.</t>
        </is>
      </c>
      <c r="E106" s="7" t="inlineStr">
        <is>
          <t>Монтаж распорной системы из труб Ø 720х10мм - Ст20 (с учётом узлов стыка)</t>
        </is>
      </c>
      <c r="F106" s="518" t="inlineStr">
        <is>
          <t>т.</t>
        </is>
      </c>
      <c r="G106" s="519" t="n">
        <v>37.23</v>
      </c>
      <c r="H106" s="520" t="n">
        <v>72754.17</v>
      </c>
      <c r="I106" s="521" t="n">
        <v>51147.38</v>
      </c>
      <c r="J106" s="522" t="n">
        <v>9334.219999999999</v>
      </c>
      <c r="K106" s="523">
        <f>SUBTOTAL(9,H106:J106)</f>
        <v/>
      </c>
      <c r="L106" s="520">
        <f>$G106*H106</f>
        <v/>
      </c>
      <c r="M106" s="521">
        <f>$G106*I106</f>
        <v/>
      </c>
      <c r="N106" s="522">
        <f>$G106*J106</f>
        <v/>
      </c>
      <c r="O106" s="523">
        <f>G106*K106</f>
        <v/>
      </c>
      <c r="P106" s="79" t="n"/>
      <c r="Q106" s="104" t="n"/>
    </row>
    <row r="107" outlineLevel="3" ht="50.25" customHeight="1">
      <c r="A107" s="3" t="n"/>
      <c r="B107" s="3" t="n"/>
      <c r="C107" s="25" t="n"/>
      <c r="D107" s="3" t="inlineStr">
        <is>
          <t>3.2.1.3.</t>
        </is>
      </c>
      <c r="E107" s="7" t="inlineStr">
        <is>
          <t>Монтаж обвязочного пояса из балки 2х55Б1 - ст. С245 шаг 3,0м с учётом узлов стыков</t>
        </is>
      </c>
      <c r="F107" s="518" t="inlineStr">
        <is>
          <t>т.</t>
        </is>
      </c>
      <c r="G107" s="519" t="n">
        <v>46.53</v>
      </c>
      <c r="H107" s="520" t="n">
        <v>72437.5</v>
      </c>
      <c r="I107" s="521" t="n">
        <v>52968.98</v>
      </c>
      <c r="J107" s="522" t="n">
        <v>9438.73</v>
      </c>
      <c r="K107" s="523">
        <f>SUBTOTAL(9,H107:J107)</f>
        <v/>
      </c>
      <c r="L107" s="520">
        <f>$G107*H107</f>
        <v/>
      </c>
      <c r="M107" s="521">
        <f>ROUNDDOWN($G107*I107,2)</f>
        <v/>
      </c>
      <c r="N107" s="522">
        <f>$G107*J107</f>
        <v/>
      </c>
      <c r="O107" s="523">
        <f>G107*K107</f>
        <v/>
      </c>
      <c r="P107" s="79" t="n"/>
      <c r="Q107" s="104" t="n"/>
    </row>
    <row r="108" outlineLevel="3" ht="50.25" customHeight="1">
      <c r="A108" s="3" t="n"/>
      <c r="B108" s="3" t="n"/>
      <c r="C108" s="25" t="n"/>
      <c r="D108" s="3" t="inlineStr">
        <is>
          <t>3.2.1.4.</t>
        </is>
      </c>
      <c r="E108" s="7" t="inlineStr">
        <is>
          <t>Монтаж балки ракскрепления 55Б1 с учетом узлов стыков</t>
        </is>
      </c>
      <c r="F108" s="518" t="inlineStr">
        <is>
          <t>т.</t>
        </is>
      </c>
      <c r="G108" s="519" t="n">
        <v>1.54</v>
      </c>
      <c r="H108" s="520" t="n">
        <v>72437.5</v>
      </c>
      <c r="I108" s="521" t="n">
        <v>52968.98</v>
      </c>
      <c r="J108" s="522" t="n">
        <v>9438.73</v>
      </c>
      <c r="K108" s="523">
        <f>SUBTOTAL(9,H108:J108)</f>
        <v/>
      </c>
      <c r="L108" s="520">
        <f>$G108*H108</f>
        <v/>
      </c>
      <c r="M108" s="521">
        <f>$G108*I108</f>
        <v/>
      </c>
      <c r="N108" s="522">
        <f>$G108*J108</f>
        <v/>
      </c>
      <c r="O108" s="523">
        <f>G108*K108</f>
        <v/>
      </c>
      <c r="P108" s="79" t="n"/>
      <c r="Q108" s="104" t="n"/>
    </row>
    <row r="109" outlineLevel="3" ht="50.25" customHeight="1">
      <c r="A109" s="3" t="n"/>
      <c r="B109" s="3" t="n"/>
      <c r="C109" s="25" t="n"/>
      <c r="D109" s="3" t="inlineStr">
        <is>
          <t>3.2.1.5.</t>
        </is>
      </c>
      <c r="E109" s="7" t="inlineStr">
        <is>
          <t xml:space="preserve">Монтаж опорных стоек из закладные детали ЗД-2, ЗД-3, ЗД-4  С245 </t>
        </is>
      </c>
      <c r="F109" s="518" t="inlineStr">
        <is>
          <t>т.</t>
        </is>
      </c>
      <c r="G109" s="519" t="n">
        <v>7.879999999999999</v>
      </c>
      <c r="H109" s="520" t="n">
        <v>72913.42</v>
      </c>
      <c r="I109" s="521" t="n">
        <v>75996.63</v>
      </c>
      <c r="J109" s="522" t="n">
        <v>11111.01</v>
      </c>
      <c r="K109" s="523">
        <f>SUBTOTAL(9,H109:J109)</f>
        <v/>
      </c>
      <c r="L109" s="520">
        <f>$G109*H109</f>
        <v/>
      </c>
      <c r="M109" s="521">
        <f>ROUNDDOWN($G109*I109,2)</f>
        <v/>
      </c>
      <c r="N109" s="522">
        <f>$G109*J109</f>
        <v/>
      </c>
      <c r="O109" s="523">
        <f>G109*K109</f>
        <v/>
      </c>
      <c r="P109" s="79" t="n"/>
      <c r="Q109" s="104" t="n"/>
    </row>
    <row r="110" outlineLevel="3" ht="50.25" customHeight="1">
      <c r="A110" s="3" t="n"/>
      <c r="B110" s="3" t="n"/>
      <c r="C110" s="25" t="n"/>
      <c r="D110" s="3" t="inlineStr">
        <is>
          <t>3.2.1.6.</t>
        </is>
      </c>
      <c r="E110" s="7" t="inlineStr">
        <is>
          <t xml:space="preserve">Монтаж опорных стоек из закладные детали  ЗД-4  С245 </t>
        </is>
      </c>
      <c r="F110" s="518" t="inlineStr">
        <is>
          <t>т.</t>
        </is>
      </c>
      <c r="G110" s="519" t="n">
        <v>0.88</v>
      </c>
      <c r="H110" s="520" t="n">
        <v>72913.42</v>
      </c>
      <c r="I110" s="521" t="n">
        <v>75996.63</v>
      </c>
      <c r="J110" s="522" t="n">
        <v>11111.01</v>
      </c>
      <c r="K110" s="523">
        <f>SUBTOTAL(9,H110:J110)</f>
        <v/>
      </c>
      <c r="L110" s="520">
        <f>$G110*H110</f>
        <v/>
      </c>
      <c r="M110" s="521">
        <f>$G110*I110</f>
        <v/>
      </c>
      <c r="N110" s="522">
        <f>$G110*J110</f>
        <v/>
      </c>
      <c r="O110" s="523">
        <f>G110*K110</f>
        <v/>
      </c>
      <c r="P110" s="79" t="n"/>
      <c r="Q110" s="104" t="n"/>
    </row>
    <row r="111" outlineLevel="3" ht="50.25" customHeight="1">
      <c r="A111" s="3" t="n"/>
      <c r="B111" s="3" t="n"/>
      <c r="C111" s="25" t="n"/>
      <c r="D111" s="3" t="inlineStr">
        <is>
          <t>3.2.1.7.</t>
        </is>
      </c>
      <c r="E111" s="7" t="inlineStr">
        <is>
          <t>Монтаж стоек раскрепления из труб  Ø 530х8мм - Ст20</t>
        </is>
      </c>
      <c r="F111" s="518" t="inlineStr">
        <is>
          <t>т.</t>
        </is>
      </c>
      <c r="G111" s="519" t="n">
        <v>4.82</v>
      </c>
      <c r="H111" s="520" t="n">
        <v>72754.17</v>
      </c>
      <c r="I111" s="521" t="n">
        <v>51147.38</v>
      </c>
      <c r="J111" s="522" t="n">
        <v>9334.219999999999</v>
      </c>
      <c r="K111" s="523">
        <f>SUBTOTAL(9,H111:J111)</f>
        <v/>
      </c>
      <c r="L111" s="520">
        <f>$G111*H111</f>
        <v/>
      </c>
      <c r="M111" s="521">
        <f>$G111*I111</f>
        <v/>
      </c>
      <c r="N111" s="522">
        <f>$G111*J111</f>
        <v/>
      </c>
      <c r="O111" s="523">
        <f>G111*K111</f>
        <v/>
      </c>
      <c r="P111" s="79" t="n"/>
      <c r="Q111" s="104" t="n"/>
    </row>
    <row r="112" outlineLevel="2" ht="50.25" customHeight="1">
      <c r="A112" s="3" t="n"/>
      <c r="B112" s="3" t="n"/>
      <c r="C112" s="240" t="n"/>
      <c r="D112" s="146" t="inlineStr">
        <is>
          <t>3.2.2.</t>
        </is>
      </c>
      <c r="E112" s="146" t="inlineStr">
        <is>
          <t>Устройство подкосов переоперания 1 этапа</t>
        </is>
      </c>
      <c r="F112" s="241" t="inlineStr">
        <is>
          <t>т.</t>
        </is>
      </c>
      <c r="G112" s="422" t="n">
        <v>21.64</v>
      </c>
      <c r="H112" s="423">
        <f>IFERROR(L112/G112,0)</f>
        <v/>
      </c>
      <c r="I112" s="424">
        <f>IFERROR(M112/G112,0)</f>
        <v/>
      </c>
      <c r="J112" s="425">
        <f>IFERROR(N112/G112,0)</f>
        <v/>
      </c>
      <c r="K112" s="432">
        <f>+IFERROR(O112/G112,0)</f>
        <v/>
      </c>
      <c r="L112" s="423">
        <f>SUBTOTAL(9,L113:L113)</f>
        <v/>
      </c>
      <c r="M112" s="424">
        <f>SUBTOTAL(9,M113:M113)</f>
        <v/>
      </c>
      <c r="N112" s="425">
        <f>SUBTOTAL(9,N113:N113)</f>
        <v/>
      </c>
      <c r="O112" s="427">
        <f>SUBTOTAL(9,O113:O113)</f>
        <v/>
      </c>
      <c r="P112" s="242" t="n"/>
      <c r="Q112" s="243" t="n"/>
    </row>
    <row r="113" outlineLevel="3" ht="50.25" customHeight="1">
      <c r="A113" s="3" t="n"/>
      <c r="B113" s="3" t="n"/>
      <c r="C113" s="25" t="n"/>
      <c r="D113" s="3" t="inlineStr">
        <is>
          <t>3.2.2.1.</t>
        </is>
      </c>
      <c r="E113" s="7" t="inlineStr">
        <is>
          <t>Монтаж подкосов переопирания из труб Ø 530х8мм - Ст20 (с учётом узлов стыка)</t>
        </is>
      </c>
      <c r="F113" s="518" t="inlineStr">
        <is>
          <t>т.</t>
        </is>
      </c>
      <c r="G113" s="519" t="n">
        <v>21.638</v>
      </c>
      <c r="H113" s="520" t="n">
        <v>72754.17</v>
      </c>
      <c r="I113" s="521" t="n">
        <v>51147.38</v>
      </c>
      <c r="J113" s="522" t="n">
        <v>9334.219999999999</v>
      </c>
      <c r="K113" s="523">
        <f>SUBTOTAL(9,H113:J113)</f>
        <v/>
      </c>
      <c r="L113" s="520">
        <f>$G113*H113</f>
        <v/>
      </c>
      <c r="M113" s="521">
        <f>ROUNDDOWN($G113*I113,2)</f>
        <v/>
      </c>
      <c r="N113" s="522">
        <f>$G113*J113</f>
        <v/>
      </c>
      <c r="O113" s="523">
        <f>G113*K113</f>
        <v/>
      </c>
      <c r="P113" s="79" t="n"/>
      <c r="Q113" s="104" t="n"/>
    </row>
    <row r="114" outlineLevel="2" ht="50.25" customHeight="1">
      <c r="A114" s="3" t="n"/>
      <c r="B114" s="3" t="n"/>
      <c r="C114" s="240" t="n"/>
      <c r="D114" s="146" t="inlineStr">
        <is>
          <t>3.2.3.</t>
        </is>
      </c>
      <c r="E114" s="146" t="inlineStr">
        <is>
          <t>Устройство Распорной системы нижнего яруса 2 го этапа</t>
        </is>
      </c>
      <c r="F114" s="241" t="inlineStr">
        <is>
          <t>т.</t>
        </is>
      </c>
      <c r="G114" s="422" t="n">
        <v>121.03</v>
      </c>
      <c r="H114" s="423">
        <f>IFERROR(L114/G114,0)</f>
        <v/>
      </c>
      <c r="I114" s="424">
        <f>IFERROR(M114/G114,0)</f>
        <v/>
      </c>
      <c r="J114" s="425">
        <f>IFERROR(N114/G114,0)</f>
        <v/>
      </c>
      <c r="K114" s="432">
        <f>+IFERROR(O114/G114,0)</f>
        <v/>
      </c>
      <c r="L114" s="423">
        <f>SUBTOTAL(9,L115:L120)</f>
        <v/>
      </c>
      <c r="M114" s="424">
        <f>SUBTOTAL(9,M115:M120)</f>
        <v/>
      </c>
      <c r="N114" s="425">
        <f>SUBTOTAL(9,N115:N120)</f>
        <v/>
      </c>
      <c r="O114" s="427">
        <f>SUBTOTAL(9,O115:O120)</f>
        <v/>
      </c>
      <c r="P114" s="242" t="n"/>
      <c r="Q114" s="243" t="n"/>
    </row>
    <row r="115" outlineLevel="3" ht="50.25" customHeight="1">
      <c r="A115" s="3" t="n"/>
      <c r="B115" s="3" t="n"/>
      <c r="C115" s="25" t="n"/>
      <c r="D115" s="3" t="inlineStr">
        <is>
          <t>3.2.3.1.</t>
        </is>
      </c>
      <c r="E115" s="7" t="inlineStr">
        <is>
          <t>Монтаж распорной системы из труб Ø 530х8мм - Ст20 (с учётом узлов стыка)</t>
        </is>
      </c>
      <c r="F115" s="518" t="inlineStr">
        <is>
          <t>т.</t>
        </is>
      </c>
      <c r="G115" s="519" t="n">
        <v>7.49</v>
      </c>
      <c r="H115" s="520" t="n">
        <v>72754.17</v>
      </c>
      <c r="I115" s="521" t="n">
        <v>51147.38</v>
      </c>
      <c r="J115" s="522" t="n">
        <v>9334.219999999999</v>
      </c>
      <c r="K115" s="523">
        <f>SUBTOTAL(9,H115:J115)</f>
        <v/>
      </c>
      <c r="L115" s="520">
        <f>$G115*H115</f>
        <v/>
      </c>
      <c r="M115" s="521">
        <f>$G115*I115</f>
        <v/>
      </c>
      <c r="N115" s="522">
        <f>$G115*J115</f>
        <v/>
      </c>
      <c r="O115" s="523">
        <f>G115*K115</f>
        <v/>
      </c>
      <c r="P115" s="79" t="n"/>
      <c r="Q115" s="104" t="n"/>
    </row>
    <row r="116" outlineLevel="3" ht="50.25" customHeight="1">
      <c r="A116" s="3" t="n"/>
      <c r="B116" s="3" t="n"/>
      <c r="C116" s="25" t="n"/>
      <c r="D116" s="3" t="inlineStr">
        <is>
          <t>3.2.3.2.</t>
        </is>
      </c>
      <c r="E116" s="7" t="inlineStr">
        <is>
          <t>Монтаж распорной системы из труб Ø 720х10мм - Ст20 (с учётом узлов стыка)</t>
        </is>
      </c>
      <c r="F116" s="518" t="inlineStr">
        <is>
          <t>т.</t>
        </is>
      </c>
      <c r="G116" s="519" t="n">
        <v>33.52</v>
      </c>
      <c r="H116" s="520" t="n">
        <v>72754.17</v>
      </c>
      <c r="I116" s="521" t="n">
        <v>51147.38</v>
      </c>
      <c r="J116" s="522" t="n">
        <v>9334.219999999999</v>
      </c>
      <c r="K116" s="523">
        <f>SUBTOTAL(9,H116:J116)</f>
        <v/>
      </c>
      <c r="L116" s="520">
        <f>$G116*H116</f>
        <v/>
      </c>
      <c r="M116" s="521">
        <f>$G116*I116</f>
        <v/>
      </c>
      <c r="N116" s="522">
        <f>$G116*J116</f>
        <v/>
      </c>
      <c r="O116" s="523">
        <f>G116*K116</f>
        <v/>
      </c>
      <c r="P116" s="79" t="n"/>
      <c r="Q116" s="104" t="n"/>
    </row>
    <row r="117" outlineLevel="3" ht="50.25" customHeight="1">
      <c r="A117" s="3" t="n"/>
      <c r="B117" s="3" t="n"/>
      <c r="C117" s="25" t="n"/>
      <c r="D117" s="3" t="inlineStr">
        <is>
          <t>3.2.3.3.</t>
        </is>
      </c>
      <c r="E117" s="7" t="inlineStr">
        <is>
          <t>Монтаж распорной системы из труб Ø 820х10мм - Ст20 (с учётом узлов стыка)</t>
        </is>
      </c>
      <c r="F117" s="518" t="inlineStr">
        <is>
          <t>т.</t>
        </is>
      </c>
      <c r="G117" s="519" t="n">
        <v>38.85</v>
      </c>
      <c r="H117" s="520" t="n">
        <v>72754.17</v>
      </c>
      <c r="I117" s="521" t="n">
        <v>51147.38</v>
      </c>
      <c r="J117" s="522" t="n">
        <v>9334.219999999999</v>
      </c>
      <c r="K117" s="523">
        <f>SUBTOTAL(9,H117:J117)</f>
        <v/>
      </c>
      <c r="L117" s="520">
        <f>$G117*H117</f>
        <v/>
      </c>
      <c r="M117" s="521">
        <f>$G117*I117</f>
        <v/>
      </c>
      <c r="N117" s="522">
        <f>$G117*J117</f>
        <v/>
      </c>
      <c r="O117" s="523">
        <f>G117*K117</f>
        <v/>
      </c>
      <c r="P117" s="79" t="n"/>
      <c r="Q117" s="104" t="n"/>
    </row>
    <row r="118" outlineLevel="3" ht="50.25" customHeight="1">
      <c r="A118" s="3" t="n"/>
      <c r="B118" s="3" t="n"/>
      <c r="C118" s="25" t="n"/>
      <c r="D118" s="3" t="inlineStr">
        <is>
          <t>3.2.3.4.</t>
        </is>
      </c>
      <c r="E118" s="7" t="inlineStr">
        <is>
          <t>Монтаж обвязочного пояса из балки 2х55Б1 - ст. С245 шаг 3,0м с учётом узлов стыков</t>
        </is>
      </c>
      <c r="F118" s="518" t="inlineStr">
        <is>
          <t>т.</t>
        </is>
      </c>
      <c r="G118" s="519" t="n">
        <v>36.68</v>
      </c>
      <c r="H118" s="520" t="n">
        <v>72437.5</v>
      </c>
      <c r="I118" s="521" t="n">
        <v>52968.98</v>
      </c>
      <c r="J118" s="522" t="n">
        <v>9438.73</v>
      </c>
      <c r="K118" s="523">
        <f>SUBTOTAL(9,H118:J118)</f>
        <v/>
      </c>
      <c r="L118" s="520">
        <f>$G118*H118</f>
        <v/>
      </c>
      <c r="M118" s="521">
        <f>$G118*I118</f>
        <v/>
      </c>
      <c r="N118" s="522">
        <f>$G118*J118</f>
        <v/>
      </c>
      <c r="O118" s="523">
        <f>G118*K118</f>
        <v/>
      </c>
      <c r="P118" s="79" t="n"/>
      <c r="Q118" s="104" t="n"/>
    </row>
    <row r="119" outlineLevel="3" ht="50.25" customHeight="1">
      <c r="A119" s="3" t="n"/>
      <c r="B119" s="3" t="n"/>
      <c r="C119" s="25" t="n"/>
      <c r="D119" s="3" t="inlineStr">
        <is>
          <t>3.2.3.5.</t>
        </is>
      </c>
      <c r="E119" s="7" t="inlineStr">
        <is>
          <t>Монтаж опорных стоек из закладные детали ЗД-2, ЗД-3, ЗД-4  С245</t>
        </is>
      </c>
      <c r="F119" s="518" t="inlineStr">
        <is>
          <t>т.</t>
        </is>
      </c>
      <c r="G119" s="519" t="n">
        <v>3.61</v>
      </c>
      <c r="H119" s="520" t="n">
        <v>72474.91</v>
      </c>
      <c r="I119" s="521" t="n">
        <v>75971.14999999999</v>
      </c>
      <c r="J119" s="522" t="n">
        <v>11074.82</v>
      </c>
      <c r="K119" s="523">
        <f>SUBTOTAL(9,H119:J119)</f>
        <v/>
      </c>
      <c r="L119" s="520">
        <f>$G119*H119</f>
        <v/>
      </c>
      <c r="M119" s="521">
        <f>$G119*I119</f>
        <v/>
      </c>
      <c r="N119" s="522">
        <f>$G119*J119</f>
        <v/>
      </c>
      <c r="O119" s="523">
        <f>G119*K119</f>
        <v/>
      </c>
      <c r="P119" s="79" t="n"/>
      <c r="Q119" s="104" t="n"/>
    </row>
    <row r="120" outlineLevel="3" ht="50.25" customHeight="1">
      <c r="A120" s="3" t="n"/>
      <c r="B120" s="3" t="n"/>
      <c r="C120" s="25" t="n"/>
      <c r="D120" s="3" t="inlineStr">
        <is>
          <t>3.2.3.6.</t>
        </is>
      </c>
      <c r="E120" s="7" t="inlineStr">
        <is>
          <t>Монтаж опорных стоек из закладные детали  ЗД-4  С245</t>
        </is>
      </c>
      <c r="F120" s="518" t="inlineStr">
        <is>
          <t>т.</t>
        </is>
      </c>
      <c r="G120" s="519" t="n">
        <v>0.88</v>
      </c>
      <c r="H120" s="520" t="n">
        <v>72474.91</v>
      </c>
      <c r="I120" s="521" t="n">
        <v>75971.14999999999</v>
      </c>
      <c r="J120" s="522" t="n">
        <v>11074.82</v>
      </c>
      <c r="K120" s="523">
        <f>SUBTOTAL(9,H120:J120)</f>
        <v/>
      </c>
      <c r="L120" s="520">
        <f>$G120*H120</f>
        <v/>
      </c>
      <c r="M120" s="521">
        <f>$G120*I120</f>
        <v/>
      </c>
      <c r="N120" s="522">
        <f>$G120*J120</f>
        <v/>
      </c>
      <c r="O120" s="523">
        <f>G120*K120</f>
        <v/>
      </c>
      <c r="P120" s="79" t="n"/>
      <c r="Q120" s="104" t="n"/>
    </row>
    <row r="121" outlineLevel="2" ht="50.25" customHeight="1">
      <c r="A121" s="3" t="n"/>
      <c r="B121" s="3" t="n"/>
      <c r="C121" s="240" t="n"/>
      <c r="D121" s="146" t="inlineStr">
        <is>
          <t>3.2.4.</t>
        </is>
      </c>
      <c r="E121" s="146" t="inlineStr">
        <is>
          <t>Устройство подкосов переопирания 2 го этапа</t>
        </is>
      </c>
      <c r="F121" s="241" t="inlineStr">
        <is>
          <t>т.</t>
        </is>
      </c>
      <c r="G121" s="422" t="n">
        <v>17.91</v>
      </c>
      <c r="H121" s="423">
        <f>IFERROR(L121/G121,0)</f>
        <v/>
      </c>
      <c r="I121" s="424">
        <f>IFERROR(M121/G121,0)</f>
        <v/>
      </c>
      <c r="J121" s="425">
        <f>IFERROR(N121/G121,0)</f>
        <v/>
      </c>
      <c r="K121" s="432">
        <f>+IFERROR(O121/G121,0)</f>
        <v/>
      </c>
      <c r="L121" s="423">
        <f>SUBTOTAL(9,L122:L122)</f>
        <v/>
      </c>
      <c r="M121" s="424">
        <f>SUBTOTAL(9,M122:M122)</f>
        <v/>
      </c>
      <c r="N121" s="425">
        <f>SUBTOTAL(9,N122:N122)</f>
        <v/>
      </c>
      <c r="O121" s="427">
        <f>SUBTOTAL(9,O122:O122)</f>
        <v/>
      </c>
      <c r="P121" s="242" t="n"/>
      <c r="Q121" s="243" t="n"/>
    </row>
    <row r="122" outlineLevel="3" ht="50.25" customHeight="1">
      <c r="A122" s="3" t="n"/>
      <c r="B122" s="3" t="n"/>
      <c r="C122" s="25" t="n"/>
      <c r="D122" s="3" t="inlineStr">
        <is>
          <t>3.2.4.1.</t>
        </is>
      </c>
      <c r="E122" s="7" t="inlineStr">
        <is>
          <t>Монтаж подкосов переопирания из труб Ø 530х12мм - Ст20 - (с учётом узлов стыка)</t>
        </is>
      </c>
      <c r="F122" s="518" t="inlineStr">
        <is>
          <t>т.</t>
        </is>
      </c>
      <c r="G122" s="519" t="n">
        <v>17.91</v>
      </c>
      <c r="H122" s="520" t="n">
        <v>72754.17</v>
      </c>
      <c r="I122" s="521" t="n">
        <v>51147.38</v>
      </c>
      <c r="J122" s="522" t="n">
        <v>9334.219999999999</v>
      </c>
      <c r="K122" s="523">
        <f>SUBTOTAL(9,H122:J122)</f>
        <v/>
      </c>
      <c r="L122" s="520">
        <f>$G122*H122</f>
        <v/>
      </c>
      <c r="M122" s="521">
        <f>ROUNDDOWN($G122*I122,2)</f>
        <v/>
      </c>
      <c r="N122" s="522">
        <f>$G122*J122</f>
        <v/>
      </c>
      <c r="O122" s="523">
        <f>G122*K122</f>
        <v/>
      </c>
      <c r="P122" s="79" t="n"/>
      <c r="Q122" s="104" t="n"/>
    </row>
    <row r="123" outlineLevel="2" ht="50.25" customHeight="1">
      <c r="A123" s="3" t="n"/>
      <c r="B123" s="3" t="n"/>
      <c r="C123" s="240" t="n"/>
      <c r="D123" s="146" t="inlineStr">
        <is>
          <t>3.2.5.</t>
        </is>
      </c>
      <c r="E123" s="146" t="inlineStr">
        <is>
          <t>Демонтаж распорной системы ограждения котлована</t>
        </is>
      </c>
      <c r="F123" s="241" t="inlineStr">
        <is>
          <t>т.</t>
        </is>
      </c>
      <c r="G123" s="422" t="n">
        <v>205.84</v>
      </c>
      <c r="H123" s="423">
        <f>IFERROR(L123/G123,0)</f>
        <v/>
      </c>
      <c r="I123" s="424">
        <f>IFERROR(M123/G123,0)</f>
        <v/>
      </c>
      <c r="J123" s="425">
        <f>IFERROR(N123/G123,0)</f>
        <v/>
      </c>
      <c r="K123" s="432">
        <f>+IFERROR(O123/G123,0)</f>
        <v/>
      </c>
      <c r="L123" s="423">
        <f>SUBTOTAL(9,L124:L125)</f>
        <v/>
      </c>
      <c r="M123" s="424">
        <f>SUBTOTAL(9,M124:M125)</f>
        <v/>
      </c>
      <c r="N123" s="425">
        <f>SUBTOTAL(9,N124:N125)</f>
        <v/>
      </c>
      <c r="O123" s="427">
        <f>SUBTOTAL(9,O124:O125)</f>
        <v/>
      </c>
      <c r="P123" s="242" t="n"/>
      <c r="Q123" s="243" t="n"/>
    </row>
    <row r="124" outlineLevel="3" ht="50.25" customHeight="1">
      <c r="A124" s="3" t="n"/>
      <c r="B124" s="3" t="n"/>
      <c r="C124" s="25" t="n"/>
      <c r="D124" s="3" t="inlineStr">
        <is>
          <t>3.2.5.1.</t>
        </is>
      </c>
      <c r="E124" s="7" t="inlineStr">
        <is>
          <t>Демонтаж распорной системы ограждения котлована - 1 этап</t>
        </is>
      </c>
      <c r="F124" s="518" t="inlineStr">
        <is>
          <t>т.</t>
        </is>
      </c>
      <c r="G124" s="519" t="n">
        <v>94.56999999999999</v>
      </c>
      <c r="H124" s="520" t="n">
        <v>-16625</v>
      </c>
      <c r="I124" s="521" t="n">
        <v>30911.99</v>
      </c>
      <c r="J124" s="522" t="n">
        <v>2194.75</v>
      </c>
      <c r="K124" s="523">
        <f>SUBTOTAL(9,H124:J124)</f>
        <v/>
      </c>
      <c r="L124" s="520">
        <f>$G124*H124</f>
        <v/>
      </c>
      <c r="M124" s="521">
        <f>$G124*I124</f>
        <v/>
      </c>
      <c r="N124" s="522">
        <f>$G124*J124</f>
        <v/>
      </c>
      <c r="O124" s="523">
        <f>G124*K124</f>
        <v/>
      </c>
      <c r="P124" s="79" t="n"/>
      <c r="Q124" s="104" t="inlineStr">
        <is>
          <t>С учетом обратного выкупа металла</t>
        </is>
      </c>
    </row>
    <row r="125" outlineLevel="3" ht="50.25" customHeight="1">
      <c r="A125" s="3" t="n"/>
      <c r="B125" s="3" t="n"/>
      <c r="C125" s="25" t="n"/>
      <c r="D125" s="3" t="inlineStr">
        <is>
          <t>3.2.5.2.</t>
        </is>
      </c>
      <c r="E125" s="7" t="inlineStr">
        <is>
          <t>Демонтаж распорной системы ограждения котлована - 2 этап</t>
        </is>
      </c>
      <c r="F125" s="518" t="inlineStr">
        <is>
          <t>т.</t>
        </is>
      </c>
      <c r="G125" s="519" t="n">
        <v>111.27</v>
      </c>
      <c r="H125" s="520" t="n">
        <v>-16625</v>
      </c>
      <c r="I125" s="521" t="n">
        <v>30911.99</v>
      </c>
      <c r="J125" s="522" t="n">
        <v>2194.75</v>
      </c>
      <c r="K125" s="523">
        <f>SUBTOTAL(9,H125:J125)</f>
        <v/>
      </c>
      <c r="L125" s="520">
        <f>$G125*H125</f>
        <v/>
      </c>
      <c r="M125" s="521">
        <f>$G125*I125</f>
        <v/>
      </c>
      <c r="N125" s="522">
        <f>$G125*J125</f>
        <v/>
      </c>
      <c r="O125" s="523">
        <f>G125*K125</f>
        <v/>
      </c>
      <c r="P125" s="79" t="n"/>
      <c r="Q125" s="104" t="inlineStr">
        <is>
          <t>С учетом обратного выкупа металла</t>
        </is>
      </c>
    </row>
    <row r="126" outlineLevel="2" ht="50.25" customHeight="1">
      <c r="A126" s="3" t="n"/>
      <c r="B126" s="3" t="n"/>
      <c r="C126" s="240" t="n"/>
      <c r="D126" s="146" t="inlineStr">
        <is>
          <t>3.2.6.</t>
        </is>
      </c>
      <c r="E126" s="146" t="inlineStr">
        <is>
          <t>Прочие работы</t>
        </is>
      </c>
      <c r="F126" s="241" t="inlineStr">
        <is>
          <t>м2</t>
        </is>
      </c>
      <c r="G126" s="422" t="n">
        <v>234.22</v>
      </c>
      <c r="H126" s="423">
        <f>IFERROR(L126/G126,0)</f>
        <v/>
      </c>
      <c r="I126" s="424">
        <f>IFERROR(M126/G126,0)</f>
        <v/>
      </c>
      <c r="J126" s="425">
        <f>IFERROR(N126/G126,0)</f>
        <v/>
      </c>
      <c r="K126" s="432">
        <f>+IFERROR(O126/G126,0)</f>
        <v/>
      </c>
      <c r="L126" s="423">
        <f>SUBTOTAL(9,L127:L128)</f>
        <v/>
      </c>
      <c r="M126" s="424">
        <f>SUBTOTAL(9,M127:M128)</f>
        <v/>
      </c>
      <c r="N126" s="425">
        <f>SUBTOTAL(9,N127:N128)</f>
        <v/>
      </c>
      <c r="O126" s="427">
        <f>SUBTOTAL(9,O127:O128)</f>
        <v/>
      </c>
      <c r="P126" s="242" t="n"/>
      <c r="Q126" s="243" t="n"/>
    </row>
    <row r="127" outlineLevel="3" ht="50.25" customHeight="1">
      <c r="A127" s="3" t="n"/>
      <c r="B127" s="3" t="n"/>
      <c r="C127" s="25" t="n"/>
      <c r="D127" s="3" t="inlineStr">
        <is>
          <t>3.2.6.1.</t>
        </is>
      </c>
      <c r="E127" s="7" t="inlineStr">
        <is>
          <t>Устройство досок ограждения котлована -40мм 1 го этапа</t>
        </is>
      </c>
      <c r="F127" s="518" t="inlineStr">
        <is>
          <t>м2</t>
        </is>
      </c>
      <c r="G127" s="519" t="n">
        <v>216.63</v>
      </c>
      <c r="H127" s="520" t="n">
        <v>1508.82</v>
      </c>
      <c r="I127" s="521" t="n">
        <v>1677.98</v>
      </c>
      <c r="J127" s="522" t="n">
        <v>237.39</v>
      </c>
      <c r="K127" s="523">
        <f>SUBTOTAL(9,H127:J127)</f>
        <v/>
      </c>
      <c r="L127" s="520">
        <f>$G127*H127</f>
        <v/>
      </c>
      <c r="M127" s="521">
        <f>ROUNDDOWN($G127*I127,2)</f>
        <v/>
      </c>
      <c r="N127" s="522">
        <f>$G127*J127</f>
        <v/>
      </c>
      <c r="O127" s="523">
        <f>G127*K127</f>
        <v/>
      </c>
      <c r="P127" s="79" t="n"/>
      <c r="Q127" s="104" t="inlineStr">
        <is>
          <t>Учтено: Устройство забирки: Доска толщ.40мм - 9,79 м3; Уголок 50х5мм - 2,28 тн</t>
        </is>
      </c>
    </row>
    <row r="128" outlineLevel="3" ht="50.25" customHeight="1">
      <c r="A128" s="3" t="n"/>
      <c r="B128" s="3" t="n"/>
      <c r="C128" s="25" t="n"/>
      <c r="D128" s="3" t="inlineStr">
        <is>
          <t>3.2.6.2.</t>
        </is>
      </c>
      <c r="E128" s="7" t="inlineStr">
        <is>
          <t>Зачеканка пространства между распределительной балкой и "свай " безусадочным цементным раствором - ЦПС р-р М150</t>
        </is>
      </c>
      <c r="F128" s="518" t="inlineStr">
        <is>
          <t>м3</t>
        </is>
      </c>
      <c r="G128" s="519" t="n">
        <v>17.59</v>
      </c>
      <c r="H128" s="520" t="n">
        <v>8637</v>
      </c>
      <c r="I128" s="521" t="n">
        <v>12122.9</v>
      </c>
      <c r="J128" s="522" t="n">
        <v>1537.74</v>
      </c>
      <c r="K128" s="523">
        <f>SUBTOTAL(9,H128:J128)</f>
        <v/>
      </c>
      <c r="L128" s="520">
        <f>$G128*H128</f>
        <v/>
      </c>
      <c r="M128" s="521">
        <f>$G128*I128</f>
        <v/>
      </c>
      <c r="N128" s="522">
        <f>$G128*J128</f>
        <v/>
      </c>
      <c r="O128" s="523">
        <f>G128*K128</f>
        <v/>
      </c>
      <c r="P128" s="79" t="n"/>
      <c r="Q128" s="104" t="n"/>
    </row>
    <row r="129" outlineLevel="1" ht="50.25" customHeight="1">
      <c r="A129" s="3" t="n"/>
      <c r="B129" s="3" t="inlineStr">
        <is>
          <t>Строительное водопонижение</t>
        </is>
      </c>
      <c r="C129" s="235" t="n"/>
      <c r="D129" s="236" t="inlineStr">
        <is>
          <t>3.3.</t>
        </is>
      </c>
      <c r="E129" s="145" t="inlineStr">
        <is>
          <t>Строительное водопонижение</t>
        </is>
      </c>
      <c r="F129" s="237" t="inlineStr">
        <is>
          <t>компл.</t>
        </is>
      </c>
      <c r="G129" s="335" t="n">
        <v>0</v>
      </c>
      <c r="H129" s="336">
        <f>+IFERROR(L129/G129,0)</f>
        <v/>
      </c>
      <c r="I129" s="337">
        <f>IFERROR(M129/G129,0)</f>
        <v/>
      </c>
      <c r="J129" s="338">
        <f>IFERROR(N129/G129,0)</f>
        <v/>
      </c>
      <c r="K129" s="339">
        <f>+IFERROR(O129/G129,0)</f>
        <v/>
      </c>
      <c r="L129" s="336">
        <f>SUBTOTAL(9,L130:L132)</f>
        <v/>
      </c>
      <c r="M129" s="337">
        <f>SUBTOTAL(9,M130:M132)</f>
        <v/>
      </c>
      <c r="N129" s="338">
        <f>SUBTOTAL(9,N130:N132)</f>
        <v/>
      </c>
      <c r="O129" s="339">
        <f>SUBTOTAL(9,O130:O132)</f>
        <v/>
      </c>
      <c r="P129" s="238" t="n"/>
      <c r="Q129" s="239" t="n"/>
    </row>
    <row r="130" outlineLevel="2" ht="139.5" customHeight="1">
      <c r="A130" s="3" t="n"/>
      <c r="B130" s="3" t="n"/>
      <c r="C130" s="25" t="n"/>
      <c r="D130" s="3" t="inlineStr">
        <is>
          <t>3.3.1.</t>
        </is>
      </c>
      <c r="E130" s="7" t="inlineStr">
        <is>
          <t>Устройство зумпфов и траншей поверхностного водоотлива
Разработка грунта 2 категории под траншии и зумпфы - 92 м3, 
Погрузка, вывоз и утилизация грунта на полигон (с талонами) - 92 м3, 
Укладка дренажной трубы Магнум Black OD 160 SN8 ПЭ  - 368 м.п., 
Устройство зумпфов из трубы Д 1020 мм длиной 1 м - 3 шт., 
Обсыпка зумпфов и труб щебнем ср. фракцией Гравийный -92 м3, 
Установка/демонтаж насосов мощностью 10 м3/ч типа ГНОМ 10-10 L=16м - 3 компл.</t>
        </is>
      </c>
      <c r="F130" s="518" t="inlineStr">
        <is>
          <t>компл.</t>
        </is>
      </c>
      <c r="G130" s="327" t="n">
        <v>0</v>
      </c>
      <c r="H130" s="520" t="n">
        <v>746668.88</v>
      </c>
      <c r="I130" s="521" t="n">
        <v>628825.72</v>
      </c>
      <c r="J130" s="522" t="n">
        <v>97660.12</v>
      </c>
      <c r="K130" s="523">
        <f>SUBTOTAL(9,H130:J130)</f>
        <v/>
      </c>
      <c r="L130" s="520">
        <f>$G130*H130</f>
        <v/>
      </c>
      <c r="M130" s="521">
        <f>$G130*I130</f>
        <v/>
      </c>
      <c r="N130" s="522">
        <f>$G130*J130</f>
        <v/>
      </c>
      <c r="O130" s="523">
        <f>G130*K130</f>
        <v/>
      </c>
      <c r="P130" s="79" t="n"/>
      <c r="Q130" s="104" t="inlineStr">
        <is>
          <t>Разработка грунта 2 категории под траншии и зумпфы - 92 м3, Погрузка, вывоз и утилизация грунта на полигон (с талонами) - 92 м3, Укладка дренажной трубы Магнум Black OD 160 SN8 ПЭ  - 368 м.п., Устройство зумпфов из трубы Д 1020 мм длиной 1 м - 3 шт., Обсыпка зумпфов и труб щебнем ср. фракцией Гравийный -92 м3, Установка/демонтаж насосов мощностью 10 м3/ч типа ГНОМ 10-10 L=16м - 3 компл.</t>
        </is>
      </c>
    </row>
    <row r="131" outlineLevel="2" ht="76.5" customHeight="1">
      <c r="A131" s="3" t="n"/>
      <c r="B131" s="3" t="n"/>
      <c r="C131" s="25" t="n"/>
      <c r="D131" s="3" t="inlineStr">
        <is>
          <t>3.3.2.</t>
        </is>
      </c>
      <c r="E131" s="7" t="inlineStr">
        <is>
          <t>Монтаж/демонтаж сбросного трубопровода 
Укладка сбросного коллектора из трубы ПЭ (объем ориентировочный и требует корректировки)  - 100 м.п., 
Утепление сбросного трубопровода шлаковатой, с обмоткой рубероидом и проволокой - 100 м.п.</t>
        </is>
      </c>
      <c r="F131" s="518" t="inlineStr">
        <is>
          <t>м.п.</t>
        </is>
      </c>
      <c r="G131" s="327" t="n">
        <v>0</v>
      </c>
      <c r="H131" s="520" t="n">
        <v>455</v>
      </c>
      <c r="I131" s="521" t="n">
        <v>481.29</v>
      </c>
      <c r="J131" s="522" t="n">
        <v>66.47</v>
      </c>
      <c r="K131" s="523">
        <f>SUBTOTAL(9,H131:J131)</f>
        <v/>
      </c>
      <c r="L131" s="520">
        <f>$G131*H131</f>
        <v/>
      </c>
      <c r="M131" s="521">
        <f>$G131*I131</f>
        <v/>
      </c>
      <c r="N131" s="522">
        <f>$G131*J131</f>
        <v/>
      </c>
      <c r="O131" s="523">
        <f>G131*K131</f>
        <v/>
      </c>
      <c r="P131" s="79" t="n"/>
      <c r="Q131" s="104" t="inlineStr">
        <is>
          <t>Укладка сбросного коллектора из трубы ПЭ (объем ориентировочный и требует корректировки)  - 100 м.п., Утепление сбросного трубопровода шлаковатой, с обмоткой рубероидом и проволокой - 100 м.п.</t>
        </is>
      </c>
    </row>
    <row r="132" outlineLevel="2" ht="50.25" customHeight="1">
      <c r="A132" s="3" t="n"/>
      <c r="B132" s="3" t="n"/>
      <c r="C132" s="25" t="n"/>
      <c r="D132" s="3" t="inlineStr">
        <is>
          <t>3.3.3.</t>
        </is>
      </c>
      <c r="E132" s="7" t="inlineStr">
        <is>
          <t>Эксплуатация насосов ГНОМ 10-10 - 3 шт.</t>
        </is>
      </c>
      <c r="F132" s="518" t="inlineStr">
        <is>
          <t>час</t>
        </is>
      </c>
      <c r="G132" s="327" t="n">
        <v>0</v>
      </c>
      <c r="H132" s="520" t="n">
        <v>0</v>
      </c>
      <c r="I132" s="521" t="n">
        <v>141.91</v>
      </c>
      <c r="J132" s="522" t="n">
        <v>10.08</v>
      </c>
      <c r="K132" s="523">
        <f>SUBTOTAL(9,H132:J132)</f>
        <v/>
      </c>
      <c r="L132" s="520">
        <f>$G132*H132</f>
        <v/>
      </c>
      <c r="M132" s="521">
        <f>$G132*I132</f>
        <v/>
      </c>
      <c r="N132" s="522">
        <f>$G132*J132</f>
        <v/>
      </c>
      <c r="O132" s="523">
        <f>G132*K132</f>
        <v/>
      </c>
      <c r="P132" s="79" t="n"/>
      <c r="Q132" s="104" t="inlineStr">
        <is>
          <t>Эксплуатация насосов ГНОМ 10-10 - 3 шт.</t>
        </is>
      </c>
    </row>
    <row r="133" outlineLevel="1" ht="50.25" customHeight="1">
      <c r="A133" s="3" t="inlineStr">
        <is>
          <t>2.6.</t>
        </is>
      </c>
      <c r="B133" s="3" t="inlineStr">
        <is>
          <t>Земляные работы</t>
        </is>
      </c>
      <c r="C133" s="235" t="inlineStr">
        <is>
          <t>2.6.</t>
        </is>
      </c>
      <c r="D133" s="236" t="inlineStr">
        <is>
          <t>3.4.</t>
        </is>
      </c>
      <c r="E133" s="145" t="inlineStr">
        <is>
          <t>Земляные работы</t>
        </is>
      </c>
      <c r="F133" s="237" t="inlineStr">
        <is>
          <t>м3</t>
        </is>
      </c>
      <c r="G133" s="335" t="n">
        <v>27337.71</v>
      </c>
      <c r="H133" s="336">
        <f>+IFERROR(L133/G133,0)</f>
        <v/>
      </c>
      <c r="I133" s="337">
        <f>IFERROR(M133/G133,0)</f>
        <v/>
      </c>
      <c r="J133" s="338">
        <f>IFERROR(N133/G133,0)</f>
        <v/>
      </c>
      <c r="K133" s="339">
        <f>+IFERROR(O133/G133,0)</f>
        <v/>
      </c>
      <c r="L133" s="336">
        <f>SUBTOTAL(9,L134:L137)</f>
        <v/>
      </c>
      <c r="M133" s="337">
        <f>SUBTOTAL(9,M134:M137)</f>
        <v/>
      </c>
      <c r="N133" s="338">
        <f>SUBTOTAL(9,N134:N137)</f>
        <v/>
      </c>
      <c r="O133" s="339" t="n">
        <v>59388321.02170647</v>
      </c>
      <c r="P133" s="238" t="n"/>
      <c r="Q133" s="239" t="n"/>
      <c r="R133" t="n">
        <v>59388321.02170647</v>
      </c>
    </row>
    <row r="134" outlineLevel="2" ht="50.25" customHeight="1">
      <c r="A134" s="3" t="n"/>
      <c r="B134" s="3" t="n"/>
      <c r="C134" s="25" t="n"/>
      <c r="D134" s="3" t="inlineStr">
        <is>
          <t>3.4.1.</t>
        </is>
      </c>
      <c r="E134" s="7" t="inlineStr">
        <is>
          <t>Разработка грунта котлована экскаватором</t>
        </is>
      </c>
      <c r="F134" s="518" t="inlineStr">
        <is>
          <t>м3</t>
        </is>
      </c>
      <c r="G134" s="328" t="n">
        <v>26925.55</v>
      </c>
      <c r="H134" s="520" t="n">
        <v>0</v>
      </c>
      <c r="I134" s="521" t="n">
        <v>338.98</v>
      </c>
      <c r="J134" s="522" t="n">
        <v>24.06</v>
      </c>
      <c r="K134" s="523">
        <f>SUBTOTAL(9,H134:J134)</f>
        <v/>
      </c>
      <c r="L134" s="520">
        <f>$G134*H134</f>
        <v/>
      </c>
      <c r="M134" s="521">
        <f>$G134*I134</f>
        <v/>
      </c>
      <c r="N134" s="522">
        <f>$G134*J134</f>
        <v/>
      </c>
      <c r="O134" s="523">
        <f>G134*K134</f>
        <v/>
      </c>
      <c r="P134" s="79" t="n"/>
      <c r="Q134" s="104" t="n"/>
    </row>
    <row r="135" outlineLevel="2" ht="50.25" customHeight="1">
      <c r="A135" s="3" t="n"/>
      <c r="B135" s="3" t="n"/>
      <c r="C135" s="25" t="n"/>
      <c r="D135" s="3" t="inlineStr">
        <is>
          <t>3.4.2.</t>
        </is>
      </c>
      <c r="E135" s="7" t="inlineStr">
        <is>
          <t>Разработка грунта вручную</t>
        </is>
      </c>
      <c r="F135" s="518" t="inlineStr">
        <is>
          <t>м3</t>
        </is>
      </c>
      <c r="G135" s="328" t="n">
        <v>412.157</v>
      </c>
      <c r="H135" s="520" t="n">
        <v>0</v>
      </c>
      <c r="I135" s="521" t="n">
        <v>847.4400000000001</v>
      </c>
      <c r="J135" s="522" t="n">
        <v>60.17</v>
      </c>
      <c r="K135" s="523">
        <f>SUBTOTAL(9,H135:J135)</f>
        <v/>
      </c>
      <c r="L135" s="520">
        <f>$G135*H135</f>
        <v/>
      </c>
      <c r="M135" s="521">
        <f>$G135*I135</f>
        <v/>
      </c>
      <c r="N135" s="522">
        <f>$G135*J135</f>
        <v/>
      </c>
      <c r="O135" s="523">
        <f>G135*K135</f>
        <v/>
      </c>
      <c r="P135" s="79" t="n"/>
      <c r="Q135" s="104" t="n"/>
    </row>
    <row r="136" outlineLevel="2" ht="50.25" customHeight="1">
      <c r="A136" s="3" t="n"/>
      <c r="B136" s="3" t="n"/>
      <c r="C136" s="25" t="n"/>
      <c r="D136" s="3" t="inlineStr">
        <is>
          <t>3.4.3.</t>
        </is>
      </c>
      <c r="E136" s="7" t="inlineStr">
        <is>
          <t>Вывоз и утилизацией грунта с представлением талонов</t>
        </is>
      </c>
      <c r="F136" s="518" t="inlineStr">
        <is>
          <t>м3</t>
        </is>
      </c>
      <c r="G136" s="328" t="n">
        <v>27337.70968</v>
      </c>
      <c r="H136" s="520" t="n">
        <v>0</v>
      </c>
      <c r="I136" s="521" t="n">
        <v>1673.69</v>
      </c>
      <c r="J136" s="522" t="n">
        <v>118.84</v>
      </c>
      <c r="K136" s="523">
        <f>SUBTOTAL(9,H136:J136)</f>
        <v/>
      </c>
      <c r="L136" s="520">
        <f>$G136*H136</f>
        <v/>
      </c>
      <c r="M136" s="521">
        <f>$G136*I136</f>
        <v/>
      </c>
      <c r="N136" s="522">
        <f>$G136*J136</f>
        <v/>
      </c>
      <c r="O136" s="523">
        <f>G136*K136</f>
        <v/>
      </c>
      <c r="P136" s="79" t="n"/>
      <c r="Q136" s="104" t="inlineStr">
        <is>
          <t>Учтен вывоз и утилизация грунта 4 класса опасности</t>
        </is>
      </c>
    </row>
    <row r="137" outlineLevel="2" ht="50.25" customHeight="1">
      <c r="A137" s="3" t="n"/>
      <c r="B137" s="3" t="n"/>
      <c r="C137" s="25" t="n"/>
      <c r="D137" s="3" t="inlineStr">
        <is>
          <t>3.4.4.</t>
        </is>
      </c>
      <c r="E137" s="3" t="inlineStr">
        <is>
          <t>Разработка грунта вручную для устройства уширения плиты над -1 этажом с погрузкой вывозом и утилизацией 4 класса опасности</t>
        </is>
      </c>
      <c r="F137" s="518" t="inlineStr">
        <is>
          <t>м3</t>
        </is>
      </c>
      <c r="G137" s="328" t="n">
        <v>0</v>
      </c>
      <c r="H137" s="520" t="n">
        <v>0</v>
      </c>
      <c r="I137" s="521" t="n">
        <v>2521.13</v>
      </c>
      <c r="J137" s="522" t="n">
        <v>179</v>
      </c>
      <c r="K137" s="523">
        <f>SUBTOTAL(9,H137:J137)</f>
        <v/>
      </c>
      <c r="L137" s="520">
        <f>$G137*H137</f>
        <v/>
      </c>
      <c r="M137" s="521">
        <f>$G137*I137</f>
        <v/>
      </c>
      <c r="N137" s="522">
        <f>$G137*J137</f>
        <v/>
      </c>
      <c r="O137" s="523">
        <f>G137*K137</f>
        <v/>
      </c>
      <c r="P137" s="79" t="n"/>
      <c r="Q137" s="104" t="inlineStr">
        <is>
          <t>Учтен вывоз и утилизация грунта 4 класса опасности</t>
        </is>
      </c>
    </row>
    <row r="138" ht="50.25" customHeight="1">
      <c r="A138" s="3" t="n"/>
      <c r="B138" s="3" t="inlineStr">
        <is>
          <t>Устройство гидроизоляции подземной части</t>
        </is>
      </c>
      <c r="C138" s="117" t="n"/>
      <c r="D138" s="124" t="inlineStr">
        <is>
          <t>4.</t>
        </is>
      </c>
      <c r="E138" s="124" t="inlineStr">
        <is>
          <t>Устройство основания, Гидроизоляции, Теплоизоляции подземной части здания</t>
        </is>
      </c>
      <c r="F138" s="528" t="inlineStr">
        <is>
          <t>м2</t>
        </is>
      </c>
      <c r="G138" s="329" t="n">
        <v>6295.110000000001</v>
      </c>
      <c r="H138" s="530">
        <f>IFERROR(L138/G138,0)</f>
        <v/>
      </c>
      <c r="I138" s="531">
        <f>IFERROR(M138/G138,0)</f>
        <v/>
      </c>
      <c r="J138" s="532">
        <f>IFERROR(N138/G138,0)</f>
        <v/>
      </c>
      <c r="K138" s="533">
        <f>+IFERROR(O138/G138,0)</f>
        <v/>
      </c>
      <c r="L138" s="534">
        <f>SUBTOTAL(9,L139:L172)</f>
        <v/>
      </c>
      <c r="M138" s="535">
        <f>SUBTOTAL(9,M139:M172)</f>
        <v/>
      </c>
      <c r="N138" s="536">
        <f>SUBTOTAL(9,N139:N172)</f>
        <v/>
      </c>
      <c r="O138" s="537">
        <f>SUBTOTAL(9,O139:O172)</f>
        <v/>
      </c>
      <c r="P138" s="77" t="n"/>
      <c r="Q138" s="102" t="n"/>
    </row>
    <row r="139" outlineLevel="1" ht="50.25" customHeight="1">
      <c r="A139" s="3" t="inlineStr">
        <is>
          <t>3.1.</t>
        </is>
      </c>
      <c r="B139" s="3" t="inlineStr">
        <is>
          <t>Устройство подготовки под фундаментную плиту</t>
        </is>
      </c>
      <c r="C139" s="235" t="inlineStr">
        <is>
          <t>3.1.</t>
        </is>
      </c>
      <c r="D139" s="236" t="inlineStr">
        <is>
          <t>4.1.</t>
        </is>
      </c>
      <c r="E139" s="145" t="inlineStr">
        <is>
          <t>Подготовка основания под устройство гидроизоляции фундаментной плиты</t>
        </is>
      </c>
      <c r="F139" s="237" t="inlineStr">
        <is>
          <t>м2</t>
        </is>
      </c>
      <c r="G139" s="335" t="n">
        <v>3602.044</v>
      </c>
      <c r="H139" s="336">
        <f>+IFERROR(L139/G139,0)</f>
        <v/>
      </c>
      <c r="I139" s="337">
        <f>IFERROR(M139/G139,0)</f>
        <v/>
      </c>
      <c r="J139" s="338">
        <f>IFERROR(N139/G139,0)</f>
        <v/>
      </c>
      <c r="K139" s="339">
        <f>+IFERROR(O139/G139,0)</f>
        <v/>
      </c>
      <c r="L139" s="336">
        <f>SUBTOTAL(9,L140:L142)</f>
        <v/>
      </c>
      <c r="M139" s="337">
        <f>SUBTOTAL(9,M140:M142)</f>
        <v/>
      </c>
      <c r="N139" s="338">
        <f>SUBTOTAL(9,N140:N142)</f>
        <v/>
      </c>
      <c r="O139" s="339" t="n">
        <v>8596444.345527673</v>
      </c>
      <c r="P139" s="238" t="n"/>
      <c r="Q139" s="244" t="n"/>
      <c r="R139" t="n">
        <v>8596444.345527673</v>
      </c>
    </row>
    <row r="140" outlineLevel="2" ht="50.25" customHeight="1">
      <c r="A140" s="3" t="n"/>
      <c r="B140" s="3" t="n"/>
      <c r="C140" s="25" t="n"/>
      <c r="D140" s="3" t="inlineStr">
        <is>
          <t>4.1.1.</t>
        </is>
      </c>
      <c r="E140" s="3" t="inlineStr">
        <is>
          <t>Уплотнение грунта основания</t>
        </is>
      </c>
      <c r="F140" s="518" t="inlineStr">
        <is>
          <t>м2</t>
        </is>
      </c>
      <c r="G140" s="327" t="n">
        <v>3602.044</v>
      </c>
      <c r="H140" s="520" t="n">
        <v>0</v>
      </c>
      <c r="I140" s="521" t="n">
        <v>158.89</v>
      </c>
      <c r="J140" s="522" t="n">
        <v>11.29</v>
      </c>
      <c r="K140" s="523">
        <f>SUBTOTAL(9,H140:J140)</f>
        <v/>
      </c>
      <c r="L140" s="520">
        <f>$G140*H140</f>
        <v/>
      </c>
      <c r="M140" s="521">
        <f>$G140*I140</f>
        <v/>
      </c>
      <c r="N140" s="522">
        <f>$G140*J140</f>
        <v/>
      </c>
      <c r="O140" s="523">
        <f>G140*K140</f>
        <v/>
      </c>
      <c r="P140" s="79" t="n"/>
      <c r="Q140" s="104" t="n"/>
    </row>
    <row r="141" outlineLevel="2" ht="50.25" customHeight="1">
      <c r="A141" s="3" t="n"/>
      <c r="B141" s="3" t="n"/>
      <c r="C141" s="25" t="n"/>
      <c r="D141" s="3" t="inlineStr">
        <is>
          <t>4.1.2.</t>
        </is>
      </c>
      <c r="E141" s="3" t="inlineStr">
        <is>
          <t>Уплотненная выравнивающая песчаная подготовка - 100 мм</t>
        </is>
      </c>
      <c r="F141" s="518" t="inlineStr">
        <is>
          <t>м3</t>
        </is>
      </c>
      <c r="G141" s="327" t="n">
        <v>412.1574</v>
      </c>
      <c r="H141" s="520" t="n">
        <v>1000</v>
      </c>
      <c r="I141" s="521" t="n">
        <v>2647.42</v>
      </c>
      <c r="J141" s="522" t="n">
        <v>258.97</v>
      </c>
      <c r="K141" s="523">
        <f>SUBTOTAL(9,H141:J141)</f>
        <v/>
      </c>
      <c r="L141" s="520">
        <f>$G141*H141</f>
        <v/>
      </c>
      <c r="M141" s="521">
        <f>$G141*I141</f>
        <v/>
      </c>
      <c r="N141" s="522">
        <f>$G141*J141</f>
        <v/>
      </c>
      <c r="O141" s="523">
        <f>G141*K141</f>
        <v/>
      </c>
      <c r="P141" s="79" t="n"/>
      <c r="Q141" s="104" t="n"/>
    </row>
    <row r="142" outlineLevel="2" ht="50.25" customHeight="1">
      <c r="A142" s="3" t="n"/>
      <c r="B142" s="3" t="n"/>
      <c r="C142" s="25" t="n"/>
      <c r="D142" s="3" t="inlineStr">
        <is>
          <t>4.1.3.</t>
        </is>
      </c>
      <c r="E142" s="3" t="inlineStr">
        <is>
          <t>Бетонная подготовка В15 - 100мм</t>
        </is>
      </c>
      <c r="F142" s="518" t="inlineStr">
        <is>
          <t>м3</t>
        </is>
      </c>
      <c r="G142" s="327" t="n">
        <v>412.157</v>
      </c>
      <c r="H142" s="520" t="n">
        <v>5960.37</v>
      </c>
      <c r="I142" s="521" t="n">
        <v>5987.09</v>
      </c>
      <c r="J142" s="522" t="n">
        <v>3433.35</v>
      </c>
      <c r="K142" s="523">
        <f>SUBTOTAL(9,H142:J142)</f>
        <v/>
      </c>
      <c r="L142" s="520">
        <f>$G142*H142</f>
        <v/>
      </c>
      <c r="M142" s="521">
        <f>$G142*I142</f>
        <v/>
      </c>
      <c r="N142" s="522">
        <f>$G142*J142</f>
        <v/>
      </c>
      <c r="O142" s="523">
        <f>G142*K142</f>
        <v/>
      </c>
      <c r="P142" s="79" t="n"/>
      <c r="Q142" s="104" t="n"/>
    </row>
    <row r="143" outlineLevel="1" ht="50.25" customHeight="1">
      <c r="A143" s="3" t="inlineStr">
        <is>
          <t>3.2.</t>
        </is>
      </c>
      <c r="B143" s="3" t="inlineStr">
        <is>
          <t>Устройство гидроизоляции фундамента и подземной части здания</t>
        </is>
      </c>
      <c r="C143" s="235" t="inlineStr">
        <is>
          <t>3.2.</t>
        </is>
      </c>
      <c r="D143" s="236" t="inlineStr">
        <is>
          <t>4.2.</t>
        </is>
      </c>
      <c r="E143" s="145" t="inlineStr">
        <is>
          <t>Гидроизоляция, виброизоляция и утепление подземной части</t>
        </is>
      </c>
      <c r="F143" s="237" t="inlineStr">
        <is>
          <t>м2</t>
        </is>
      </c>
      <c r="G143" s="335" t="n">
        <v>6295.110000000001</v>
      </c>
      <c r="H143" s="336">
        <f>+IFERROR(L143/G143,0)</f>
        <v/>
      </c>
      <c r="I143" s="337">
        <f>IFERROR(M143/G143,0)</f>
        <v/>
      </c>
      <c r="J143" s="338">
        <f>IFERROR(N143/G143,0)</f>
        <v/>
      </c>
      <c r="K143" s="339">
        <f>+IFERROR(O143/G143,0)</f>
        <v/>
      </c>
      <c r="L143" s="336">
        <f>SUBTOTAL(9,L144:L167)</f>
        <v/>
      </c>
      <c r="M143" s="337">
        <f>SUBTOTAL(9,M144:M167)</f>
        <v/>
      </c>
      <c r="N143" s="338">
        <f>SUBTOTAL(9,N144:N167)</f>
        <v/>
      </c>
      <c r="O143" s="339" t="n">
        <v>68820704.27143499</v>
      </c>
      <c r="P143" s="238" t="inlineStr">
        <is>
          <t xml:space="preserve">Включая заделку отверстий от промежуточных опор распорной системы ограждения котлована, заделку анкеров и т.п. </t>
        </is>
      </c>
      <c r="Q143" s="244" t="n"/>
      <c r="R143" t="n">
        <v>68820704.27143499</v>
      </c>
    </row>
    <row r="144" outlineLevel="2" ht="50.25" customHeight="1">
      <c r="A144" s="3" t="n"/>
      <c r="B144" s="3" t="n"/>
      <c r="C144" s="240" t="n"/>
      <c r="D144" s="146" t="inlineStr">
        <is>
          <t>4.2.1.</t>
        </is>
      </c>
      <c r="E144" s="146" t="inlineStr">
        <is>
          <t>Горизонтальная гидроизоляция фундамента  - Тип 1</t>
        </is>
      </c>
      <c r="F144" s="241" t="inlineStr">
        <is>
          <t>м2</t>
        </is>
      </c>
      <c r="G144" s="422" t="n">
        <v>4022.34</v>
      </c>
      <c r="H144" s="423">
        <f>IFERROR(L144/G144,0)</f>
        <v/>
      </c>
      <c r="I144" s="424">
        <f>IFERROR(M144/G144,0)</f>
        <v/>
      </c>
      <c r="J144" s="425">
        <f>IFERROR(N144/G144,0)</f>
        <v/>
      </c>
      <c r="K144" s="432">
        <f>+IFERROR(O144/G144,0)</f>
        <v/>
      </c>
      <c r="L144" s="423">
        <f>SUBTOTAL(9,L145:L151)</f>
        <v/>
      </c>
      <c r="M144" s="424">
        <f>SUBTOTAL(9,M145:M151)</f>
        <v/>
      </c>
      <c r="N144" s="425">
        <f>SUBTOTAL(9,N145:N151)</f>
        <v/>
      </c>
      <c r="O144" s="427">
        <f>SUBTOTAL(9,O145:O151)</f>
        <v/>
      </c>
      <c r="P144" s="242" t="n"/>
      <c r="Q144" s="243" t="n"/>
    </row>
    <row r="145" outlineLevel="3" ht="50.25" customHeight="1">
      <c r="A145" s="3" t="n"/>
      <c r="B145" s="3" t="n"/>
      <c r="C145" s="25" t="n"/>
      <c r="D145" s="3" t="inlineStr">
        <is>
          <t>4.2.1.1.</t>
        </is>
      </c>
      <c r="E145" s="3" t="inlineStr">
        <is>
          <t>Защитная цементно-песчаная стяжка М100 - 50мм</t>
        </is>
      </c>
      <c r="F145" s="518" t="inlineStr">
        <is>
          <t>м2</t>
        </is>
      </c>
      <c r="G145" s="327" t="n">
        <v>4022.34</v>
      </c>
      <c r="H145" s="520" t="n">
        <v>313.79</v>
      </c>
      <c r="I145" s="521" t="n">
        <v>699.67</v>
      </c>
      <c r="J145" s="522" t="n">
        <v>192.57</v>
      </c>
      <c r="K145" s="523">
        <f>SUBTOTAL(9,H145:J145)</f>
        <v/>
      </c>
      <c r="L145" s="520">
        <f>$G145*H145</f>
        <v/>
      </c>
      <c r="M145" s="521">
        <f>$G145*I145</f>
        <v/>
      </c>
      <c r="N145" s="522">
        <f>$G145*J145</f>
        <v/>
      </c>
      <c r="O145" s="523">
        <f>G145*K145</f>
        <v/>
      </c>
      <c r="P145" s="79" t="n"/>
      <c r="Q145" s="104" t="inlineStr">
        <is>
          <t>Защитная цементно-песчаная стяжка М150 - 50 мм</t>
        </is>
      </c>
    </row>
    <row r="146" outlineLevel="3" ht="50.25" customHeight="1">
      <c r="A146" s="3" t="n"/>
      <c r="B146" s="3" t="n"/>
      <c r="C146" s="25" t="n"/>
      <c r="D146" s="3" t="inlineStr">
        <is>
          <t>4.2.1.2.</t>
        </is>
      </c>
      <c r="E146" s="3" t="inlineStr">
        <is>
          <t>Полиэтиленовая пленка</t>
        </is>
      </c>
      <c r="F146" s="518" t="inlineStr">
        <is>
          <t>м2</t>
        </is>
      </c>
      <c r="G146" s="327" t="n">
        <v>4022.34</v>
      </c>
      <c r="H146" s="520" t="n">
        <v>67.09</v>
      </c>
      <c r="I146" s="521" t="n">
        <v>187.26</v>
      </c>
      <c r="J146" s="522" t="n">
        <v>48.32</v>
      </c>
      <c r="K146" s="523">
        <f>SUBTOTAL(9,H146:J146)</f>
        <v/>
      </c>
      <c r="L146" s="520">
        <f>$G146*H146</f>
        <v/>
      </c>
      <c r="M146" s="521">
        <f>$G146*I146</f>
        <v/>
      </c>
      <c r="N146" s="522">
        <f>$G146*J146</f>
        <v/>
      </c>
      <c r="O146" s="523">
        <f>G146*K146</f>
        <v/>
      </c>
      <c r="P146" s="79" t="n"/>
      <c r="Q146" s="104" t="inlineStr">
        <is>
          <t>Полиэтиленовая пленка 200 мкм, учтено 2 слоя</t>
        </is>
      </c>
    </row>
    <row r="147" outlineLevel="3" ht="50.25" customHeight="1">
      <c r="A147" s="3" t="n"/>
      <c r="B147" s="3" t="n"/>
      <c r="C147" s="25" t="n"/>
      <c r="D147" s="3" t="inlineStr">
        <is>
          <t>4.2.1.3.</t>
        </is>
      </c>
      <c r="E147" s="3" t="inlineStr">
        <is>
          <t>Геотекстильное полотно ТехноНИКОЛЬ</t>
        </is>
      </c>
      <c r="F147" s="518" t="inlineStr">
        <is>
          <t>м2</t>
        </is>
      </c>
      <c r="G147" s="327" t="n">
        <v>4022.34</v>
      </c>
      <c r="H147" s="520" t="n">
        <v>124.2</v>
      </c>
      <c r="I147" s="521" t="n">
        <v>99.17</v>
      </c>
      <c r="J147" s="522" t="n">
        <v>42.44</v>
      </c>
      <c r="K147" s="523">
        <f>SUBTOTAL(9,H147:J147)</f>
        <v/>
      </c>
      <c r="L147" s="520">
        <f>$G147*H147</f>
        <v/>
      </c>
      <c r="M147" s="521">
        <f>$G147*I147</f>
        <v/>
      </c>
      <c r="N147" s="522">
        <f>$G147*J147</f>
        <v/>
      </c>
      <c r="O147" s="523">
        <f>G147*K147</f>
        <v/>
      </c>
      <c r="P147" s="79" t="n"/>
      <c r="Q147" s="104" t="inlineStr">
        <is>
          <t>Геотекстильное полотно 500 г/м2</t>
        </is>
      </c>
    </row>
    <row r="148" outlineLevel="3" ht="50.25" customHeight="1">
      <c r="A148" s="3" t="n"/>
      <c r="B148" s="3" t="n"/>
      <c r="C148" s="25" t="n"/>
      <c r="D148" s="3" t="inlineStr">
        <is>
          <t>4.2.1.4.</t>
        </is>
      </c>
      <c r="E148" s="3" t="inlineStr">
        <is>
          <t>Гидроизоляционная мембрана LOGICROOF T-SL</t>
        </is>
      </c>
      <c r="F148" s="518" t="inlineStr">
        <is>
          <t>м2</t>
        </is>
      </c>
      <c r="G148" s="327" t="n">
        <v>4022.34</v>
      </c>
      <c r="H148" s="520" t="n">
        <v>2974.95</v>
      </c>
      <c r="I148" s="521" t="n">
        <v>1392.49</v>
      </c>
      <c r="J148" s="522" t="n">
        <v>829.8099999999999</v>
      </c>
      <c r="K148" s="523">
        <f>SUBTOTAL(9,H148:J148)</f>
        <v/>
      </c>
      <c r="L148" s="520">
        <f>$G148*H148</f>
        <v/>
      </c>
      <c r="M148" s="521">
        <f>$G148*I148</f>
        <v/>
      </c>
      <c r="N148" s="522">
        <f>$G148*J148</f>
        <v/>
      </c>
      <c r="O148" s="523">
        <f>G148*K148</f>
        <v/>
      </c>
      <c r="P148" s="79" t="n"/>
      <c r="Q148" s="104" t="inlineStr">
        <is>
          <t>Учтено: Гидроизоляция Технониколь Logicbase V-SL и Logicbase V-ST - 2 мм- 4022,34 м2; Экструдированный пенополистирола Технониколь Carbon Prof - 100 мм- 98,69 м2</t>
        </is>
      </c>
    </row>
    <row r="149" outlineLevel="3" ht="50.25" customHeight="1">
      <c r="A149" s="3" t="n"/>
      <c r="B149" s="3" t="n"/>
      <c r="C149" s="25" t="n"/>
      <c r="D149" s="3" t="inlineStr">
        <is>
          <t>4.2.1.5.</t>
        </is>
      </c>
      <c r="E149" s="3" t="inlineStr">
        <is>
          <t>Геотекстильное полотно ТехноНИКОЛЬ</t>
        </is>
      </c>
      <c r="F149" s="518" t="inlineStr">
        <is>
          <t>м2</t>
        </is>
      </c>
      <c r="G149" s="327" t="n">
        <v>4022.34</v>
      </c>
      <c r="H149" s="520" t="n">
        <v>124.2</v>
      </c>
      <c r="I149" s="521" t="n">
        <v>99.17</v>
      </c>
      <c r="J149" s="522" t="n">
        <v>42.44</v>
      </c>
      <c r="K149" s="523">
        <f>SUBTOTAL(9,H149:J149)</f>
        <v/>
      </c>
      <c r="L149" s="520">
        <f>$G149*H149</f>
        <v/>
      </c>
      <c r="M149" s="521">
        <f>$G149*I149</f>
        <v/>
      </c>
      <c r="N149" s="522">
        <f>$G149*J149</f>
        <v/>
      </c>
      <c r="O149" s="523">
        <f>G149*K149</f>
        <v/>
      </c>
      <c r="P149" s="79" t="n"/>
      <c r="Q149" s="104" t="inlineStr">
        <is>
          <t>Геотекстильное полотно 500 г/м2</t>
        </is>
      </c>
    </row>
    <row r="150" outlineLevel="3" ht="50.25" customHeight="1">
      <c r="A150" s="3" t="n"/>
      <c r="B150" s="3" t="n"/>
      <c r="C150" s="25" t="n"/>
      <c r="D150" s="3" t="inlineStr">
        <is>
          <t>4.2.1.6.</t>
        </is>
      </c>
      <c r="E150" s="3" t="inlineStr">
        <is>
          <t>Устройство ПВХ гидрошпонки - ТехноНИКОЛЬ НР-220 (разбивка на секции от 150 до 400 м2)</t>
        </is>
      </c>
      <c r="F150" s="518" t="inlineStr">
        <is>
          <t>п.м.</t>
        </is>
      </c>
      <c r="G150" s="327" t="n">
        <v>1108.84</v>
      </c>
      <c r="H150" s="520" t="n">
        <v>1535.24</v>
      </c>
      <c r="I150" s="521" t="n">
        <v>1399.13</v>
      </c>
      <c r="J150" s="522" t="n">
        <v>557.53</v>
      </c>
      <c r="K150" s="523">
        <f>SUBTOTAL(9,H150:J150)</f>
        <v/>
      </c>
      <c r="L150" s="520">
        <f>$G150*H150-0.01</f>
        <v/>
      </c>
      <c r="M150" s="521">
        <f>$G150*I150</f>
        <v/>
      </c>
      <c r="N150" s="522">
        <f>$G150*J150</f>
        <v/>
      </c>
      <c r="O150" s="523">
        <f>G150*K150</f>
        <v/>
      </c>
      <c r="P150" s="79" t="n"/>
      <c r="Q150" s="104" t="inlineStr">
        <is>
          <t>Учтено: Гидрошпонка Технониколь EC-220-3 (или 320-4) - 1113,66 мп; Переход с горизонта на вертикал (галтель из экструзии 100х100 мм + усиление гидроизоляции)- 452,96 мп</t>
        </is>
      </c>
    </row>
    <row r="151" outlineLevel="3" ht="50.25" customHeight="1">
      <c r="A151" s="3" t="n"/>
      <c r="B151" s="3" t="n"/>
      <c r="C151" s="25" t="n"/>
      <c r="D151" s="3" t="inlineStr">
        <is>
          <t>4.2.1.7.</t>
        </is>
      </c>
      <c r="E151" s="3" t="inlineStr">
        <is>
          <t xml:space="preserve">Устройство ПВХ Штуцеров инъекционных с трубкой </t>
        </is>
      </c>
      <c r="F151" s="518" t="inlineStr">
        <is>
          <t>шт.</t>
        </is>
      </c>
      <c r="G151" s="327" t="n">
        <v>291</v>
      </c>
      <c r="H151" s="520" t="n">
        <v>3008.35</v>
      </c>
      <c r="I151" s="521" t="n">
        <v>2437.82</v>
      </c>
      <c r="J151" s="522" t="n">
        <v>1034.77</v>
      </c>
      <c r="K151" s="523">
        <f>SUBTOTAL(9,H151:J151)</f>
        <v/>
      </c>
      <c r="L151" s="520">
        <f>$G151*H151</f>
        <v/>
      </c>
      <c r="M151" s="521">
        <f>$G151*I151</f>
        <v/>
      </c>
      <c r="N151" s="522">
        <f>$G151*J151</f>
        <v/>
      </c>
      <c r="O151" s="523">
        <f>G151*K151</f>
        <v/>
      </c>
      <c r="P151" s="79" t="n"/>
      <c r="Q151" s="104" t="inlineStr">
        <is>
          <t xml:space="preserve">Учтено: Штуцер инъецирования- 257 шт; Фитинг- 257 шт; Трубка инъекционная- 385,5 мп; Лючок металлический с крышкой- 51 шт; </t>
        </is>
      </c>
    </row>
    <row r="152" outlineLevel="2" ht="50.25" customHeight="1">
      <c r="A152" s="3" t="n"/>
      <c r="B152" s="3" t="n"/>
      <c r="C152" s="240" t="n"/>
      <c r="D152" s="146" t="inlineStr">
        <is>
          <t>4.2.2.</t>
        </is>
      </c>
      <c r="E152" s="146" t="inlineStr">
        <is>
          <t>Вертикальная гидроизоляция, виброизоляция и утепление в уровне ограждающих стен между ФП, плитами перекрытия и покрытия - Тип 2</t>
        </is>
      </c>
      <c r="F152" s="241" t="inlineStr">
        <is>
          <t>м2</t>
        </is>
      </c>
      <c r="G152" s="422" t="n">
        <v>2272.77</v>
      </c>
      <c r="H152" s="423">
        <f>IFERROR(L152/G152,0)</f>
        <v/>
      </c>
      <c r="I152" s="424">
        <f>IFERROR(M152/G152,0)</f>
        <v/>
      </c>
      <c r="J152" s="425">
        <f>IFERROR(N152/G152,0)</f>
        <v/>
      </c>
      <c r="K152" s="432">
        <f>+IFERROR(O152/G152,0)</f>
        <v/>
      </c>
      <c r="L152" s="423">
        <f>SUBTOTAL(9,L153:L167)</f>
        <v/>
      </c>
      <c r="M152" s="424">
        <f>SUBTOTAL(9,M153:M167)</f>
        <v/>
      </c>
      <c r="N152" s="425">
        <f>SUBTOTAL(9,N153:N167)</f>
        <v/>
      </c>
      <c r="O152" s="427">
        <f>SUBTOTAL(9,O153:O167)</f>
        <v/>
      </c>
      <c r="P152" s="242" t="n"/>
      <c r="Q152" s="243" t="n"/>
    </row>
    <row r="153" outlineLevel="3" ht="50.25" customHeight="1">
      <c r="A153" s="3" t="n"/>
      <c r="B153" s="3" t="n"/>
      <c r="C153" s="25" t="n"/>
      <c r="D153" s="3" t="inlineStr">
        <is>
          <t>4.2.2.1.</t>
        </is>
      </c>
      <c r="E153" s="3" t="inlineStr">
        <is>
          <t>Выравнивающий штукатурный слой, толщ. ≤ 150 мм</t>
        </is>
      </c>
      <c r="F153" s="518" t="inlineStr">
        <is>
          <t>м2</t>
        </is>
      </c>
      <c r="G153" s="327" t="n">
        <v>1989.18</v>
      </c>
      <c r="H153" s="520" t="n">
        <v>1633.79</v>
      </c>
      <c r="I153" s="521" t="n">
        <v>2249.47</v>
      </c>
      <c r="J153" s="522" t="n">
        <v>1115.93</v>
      </c>
      <c r="K153" s="523">
        <f>SUBTOTAL(9,H153:J153)</f>
        <v/>
      </c>
      <c r="L153" s="520">
        <f>$G153*H153</f>
        <v/>
      </c>
      <c r="M153" s="521">
        <f>$G153*I153</f>
        <v/>
      </c>
      <c r="N153" s="522">
        <f>$G153*J153</f>
        <v/>
      </c>
      <c r="O153" s="523">
        <f>G153*K153</f>
        <v/>
      </c>
      <c r="P153" s="79" t="n"/>
      <c r="Q153" s="104" t="inlineStr">
        <is>
          <t>Учтено: Выравнивающая прижимная стенка В20 армированная сеткой 5Вр1 100х100 мм - 150 мм (Бетон  В20 W6 F150 П4 Карм. - до 18,67 кг/м3)</t>
        </is>
      </c>
    </row>
    <row r="154" outlineLevel="3" ht="50.25" customHeight="1">
      <c r="A154" s="3" t="n"/>
      <c r="B154" s="3" t="n"/>
      <c r="C154" s="25" t="n"/>
      <c r="D154" s="3" t="inlineStr">
        <is>
          <t>4.2.2.2.</t>
        </is>
      </c>
      <c r="E154" s="3" t="inlineStr">
        <is>
          <t>Геотекстильное полотно ТехноНИКОЛЬ</t>
        </is>
      </c>
      <c r="F154" s="518" t="inlineStr">
        <is>
          <t>м2</t>
        </is>
      </c>
      <c r="G154" s="327" t="n">
        <v>2272.77</v>
      </c>
      <c r="H154" s="520" t="n">
        <v>124.2</v>
      </c>
      <c r="I154" s="521" t="n">
        <v>145.48</v>
      </c>
      <c r="J154" s="522" t="n">
        <v>51.24</v>
      </c>
      <c r="K154" s="523">
        <f>SUBTOTAL(9,H154:J154)</f>
        <v/>
      </c>
      <c r="L154" s="520">
        <f>$G154*H154+0.01</f>
        <v/>
      </c>
      <c r="M154" s="521">
        <f>$G154*I154</f>
        <v/>
      </c>
      <c r="N154" s="522">
        <f>$G154*J154</f>
        <v/>
      </c>
      <c r="O154" s="523">
        <f>G154*K154</f>
        <v/>
      </c>
      <c r="P154" s="79" t="n"/>
      <c r="Q154" s="104" t="inlineStr">
        <is>
          <t>Геотекстильное полотно 500 г/м2</t>
        </is>
      </c>
    </row>
    <row r="155" outlineLevel="3" ht="50.25" customHeight="1">
      <c r="A155" s="3" t="n"/>
      <c r="B155" s="3" t="n"/>
      <c r="C155" s="25" t="n"/>
      <c r="D155" s="3" t="inlineStr">
        <is>
          <t>4.2.2.3.</t>
        </is>
      </c>
      <c r="E155" s="3" t="inlineStr">
        <is>
          <t>Гидроизоляционная мембрана LOGICROOF T-SL</t>
        </is>
      </c>
      <c r="F155" s="518" t="inlineStr">
        <is>
          <t>м2</t>
        </is>
      </c>
      <c r="G155" s="327" t="n">
        <v>2272.77</v>
      </c>
      <c r="H155" s="520" t="n">
        <v>3320.17</v>
      </c>
      <c r="I155" s="521" t="n">
        <v>2186.62</v>
      </c>
      <c r="J155" s="522" t="n">
        <v>1046.3</v>
      </c>
      <c r="K155" s="523">
        <f>SUBTOTAL(9,H155:J155)</f>
        <v/>
      </c>
      <c r="L155" s="520">
        <f>$G155*H155</f>
        <v/>
      </c>
      <c r="M155" s="521">
        <f>$G155*I155</f>
        <v/>
      </c>
      <c r="N155" s="522">
        <f>$G155*J155</f>
        <v/>
      </c>
      <c r="O155" s="523">
        <f>G155*K155</f>
        <v/>
      </c>
      <c r="P155" s="79" t="n"/>
      <c r="Q155" s="104" t="inlineStr">
        <is>
          <t>Учтено: Гидроизоляция Технониколь Logicbase V-SLи Logicbase V-ST - 2 мм- 2500,06 м2; Утеплитель Технониколь Carbon Prof - 100 мм- 691,44 м2; Дренажная мембрана Planter GEO- 394,61 м2</t>
        </is>
      </c>
    </row>
    <row r="156" outlineLevel="3" ht="50.25" customHeight="1">
      <c r="A156" s="3" t="n"/>
      <c r="B156" s="3" t="n"/>
      <c r="C156" s="25" t="n"/>
      <c r="D156" s="3" t="inlineStr">
        <is>
          <t>4.2.2.4.</t>
        </is>
      </c>
      <c r="E156" s="3" t="inlineStr">
        <is>
          <t>Геотекстильное полотно ТехноНИКОЛЬ</t>
        </is>
      </c>
      <c r="F156" s="518" t="inlineStr">
        <is>
          <t>м2</t>
        </is>
      </c>
      <c r="G156" s="327" t="n">
        <v>2272.77</v>
      </c>
      <c r="H156" s="520" t="n">
        <v>124.2</v>
      </c>
      <c r="I156" s="521" t="n">
        <v>145.48</v>
      </c>
      <c r="J156" s="522" t="n">
        <v>51.24</v>
      </c>
      <c r="K156" s="523">
        <f>SUBTOTAL(9,H156:J156)</f>
        <v/>
      </c>
      <c r="L156" s="520">
        <f>$G156*H156+0.01</f>
        <v/>
      </c>
      <c r="M156" s="521">
        <f>$G156*I156</f>
        <v/>
      </c>
      <c r="N156" s="522">
        <f>$G156*J156</f>
        <v/>
      </c>
      <c r="O156" s="523">
        <f>G156*K156</f>
        <v/>
      </c>
      <c r="P156" s="79" t="n"/>
      <c r="Q156" s="104" t="inlineStr">
        <is>
          <t>Геотекстильное полотно 500 г/м2</t>
        </is>
      </c>
    </row>
    <row r="157" outlineLevel="3" ht="50.25" customHeight="1">
      <c r="A157" s="3" t="n"/>
      <c r="B157" s="3" t="n"/>
      <c r="C157" s="25" t="n"/>
      <c r="D157" s="3" t="inlineStr">
        <is>
          <t>4.2.2.5.</t>
        </is>
      </c>
      <c r="E157" s="3" t="inlineStr">
        <is>
          <t>Полиэтиленовая пленка</t>
        </is>
      </c>
      <c r="F157" s="518" t="inlineStr">
        <is>
          <t>м2</t>
        </is>
      </c>
      <c r="G157" s="327" t="n">
        <v>1989.18</v>
      </c>
      <c r="H157" s="520" t="n">
        <v>33.82</v>
      </c>
      <c r="I157" s="521" t="n">
        <v>94.41</v>
      </c>
      <c r="J157" s="522" t="n">
        <v>24.37</v>
      </c>
      <c r="K157" s="523">
        <f>SUBTOTAL(9,H157:J157)</f>
        <v/>
      </c>
      <c r="L157" s="520">
        <f>$G157*H157+0.01</f>
        <v/>
      </c>
      <c r="M157" s="521">
        <f>$G157*I157</f>
        <v/>
      </c>
      <c r="N157" s="522">
        <f>$G157*J157</f>
        <v/>
      </c>
      <c r="O157" s="523">
        <f>G157*K157</f>
        <v/>
      </c>
      <c r="P157" s="79" t="n"/>
      <c r="Q157" s="104" t="inlineStr">
        <is>
          <t>Полиэтиленовая пленка 200 мкм</t>
        </is>
      </c>
    </row>
    <row r="158" outlineLevel="3" ht="50.25" customHeight="1">
      <c r="A158" s="3" t="n"/>
      <c r="B158" s="3" t="n"/>
      <c r="C158" s="25" t="n"/>
      <c r="D158" s="3" t="inlineStr">
        <is>
          <t>4.2.2.6.</t>
        </is>
      </c>
      <c r="E158" s="3" t="inlineStr">
        <is>
          <t>Устройство ПВХ гидрошпонки - ТехноНИКОЛЬ НР-220 (разбивка на секции от 150 до 400 м2)</t>
        </is>
      </c>
      <c r="F158" s="518" t="inlineStr">
        <is>
          <t>п.м.</t>
        </is>
      </c>
      <c r="G158" s="327" t="n">
        <v>1167.67</v>
      </c>
      <c r="H158" s="520" t="n">
        <v>1232.74</v>
      </c>
      <c r="I158" s="521" t="n">
        <v>1629.66</v>
      </c>
      <c r="J158" s="522" t="n">
        <v>543.86</v>
      </c>
      <c r="K158" s="523">
        <f>SUBTOTAL(9,H158:J158)</f>
        <v/>
      </c>
      <c r="L158" s="520">
        <f>$G158*H158</f>
        <v/>
      </c>
      <c r="M158" s="521">
        <f>$G158*I158</f>
        <v/>
      </c>
      <c r="N158" s="522">
        <f>$G158*J158</f>
        <v/>
      </c>
      <c r="O158" s="523">
        <f>G158*K158</f>
        <v/>
      </c>
      <c r="P158" s="79" t="n"/>
      <c r="Q158" s="104" t="inlineStr">
        <is>
          <t xml:space="preserve">Учтено: Гидрошпонка Технониколь EC-220-3 (или 320-4) - 1254 мп; Переход с вертикала на горизонт (Вилатерм + усиление гидроизоляции)- 345,72 мп; </t>
        </is>
      </c>
    </row>
    <row r="159" outlineLevel="3" ht="50.25" customHeight="1">
      <c r="A159" s="3" t="n"/>
      <c r="B159" s="3" t="n"/>
      <c r="C159" s="25" t="n"/>
      <c r="D159" s="3" t="inlineStr">
        <is>
          <t>4.2.2.7.</t>
        </is>
      </c>
      <c r="E159" s="3" t="inlineStr">
        <is>
          <t xml:space="preserve">Устройство ПВХ Штуцеров инъекционных с трубкой </t>
        </is>
      </c>
      <c r="F159" s="518" t="inlineStr">
        <is>
          <t>шт.</t>
        </is>
      </c>
      <c r="G159" s="327" t="n">
        <v>392</v>
      </c>
      <c r="H159" s="520" t="n">
        <v>2024.94</v>
      </c>
      <c r="I159" s="521" t="n">
        <v>3151.31</v>
      </c>
      <c r="J159" s="522" t="n">
        <v>983.5</v>
      </c>
      <c r="K159" s="523">
        <f>SUBTOTAL(9,H159:J159)</f>
        <v/>
      </c>
      <c r="L159" s="520">
        <f>$G159*H159</f>
        <v/>
      </c>
      <c r="M159" s="521">
        <f>$G159*I159</f>
        <v/>
      </c>
      <c r="N159" s="522">
        <f>$G159*J159</f>
        <v/>
      </c>
      <c r="O159" s="523">
        <f>G159*K159</f>
        <v/>
      </c>
      <c r="P159" s="79" t="n"/>
      <c r="Q159" s="104" t="inlineStr">
        <is>
          <t xml:space="preserve">Учтено: Штуцер инъецирования- 239 шт; Фитинг- 239 шт; Трубка инъекционная- 167,3 мп; Лючок ПВХ с крышкой- 48 шт; </t>
        </is>
      </c>
    </row>
    <row r="160" outlineLevel="3" ht="50.25" customHeight="1">
      <c r="A160" s="3" t="n"/>
      <c r="B160" s="3" t="n"/>
      <c r="C160" s="25" t="n"/>
      <c r="D160" s="3" t="inlineStr">
        <is>
          <t>4.2.2.8.</t>
        </is>
      </c>
      <c r="E160" s="3" t="inlineStr">
        <is>
          <t>Укладка утеплителя толщиной 100мм экструдированный пенополстирол ТЕХНОНИКОЛЬ</t>
        </is>
      </c>
      <c r="F160" s="518" t="inlineStr">
        <is>
          <t>м2</t>
        </is>
      </c>
      <c r="G160" s="327" t="n">
        <v>0</v>
      </c>
      <c r="H160" s="520" t="n">
        <v>660</v>
      </c>
      <c r="I160" s="521" t="n">
        <v>521.1</v>
      </c>
      <c r="J160" s="522" t="n">
        <v>147.64</v>
      </c>
      <c r="K160" s="523">
        <f>SUBTOTAL(9,H160:J160)</f>
        <v/>
      </c>
      <c r="L160" s="520">
        <f>$G160*H160</f>
        <v/>
      </c>
      <c r="M160" s="521">
        <f>$G160*I160</f>
        <v/>
      </c>
      <c r="N160" s="522">
        <f>$G160*J160</f>
        <v/>
      </c>
      <c r="O160" s="523">
        <f>G160*K160</f>
        <v/>
      </c>
      <c r="P160" s="79" t="n"/>
      <c r="Q160" s="104" t="n"/>
    </row>
    <row r="161" outlineLevel="3" ht="50.25" customHeight="1">
      <c r="A161" s="3" t="n"/>
      <c r="B161" s="3" t="n"/>
      <c r="C161" s="25" t="n"/>
      <c r="D161" s="3" t="inlineStr">
        <is>
          <t>4.2.2.9.</t>
        </is>
      </c>
      <c r="E161" s="3" t="inlineStr">
        <is>
          <t>Окончание на краевую рейку и ПУ герметик</t>
        </is>
      </c>
      <c r="F161" s="518" t="inlineStr">
        <is>
          <t>п.м.</t>
        </is>
      </c>
      <c r="G161" s="327" t="n">
        <v>0</v>
      </c>
      <c r="H161" s="520" t="n">
        <v>33</v>
      </c>
      <c r="I161" s="521" t="n">
        <v>193</v>
      </c>
      <c r="J161" s="522" t="n">
        <v>28.25</v>
      </c>
      <c r="K161" s="523">
        <f>SUBTOTAL(9,H161:J161)</f>
        <v/>
      </c>
      <c r="L161" s="520">
        <f>$G161*H161</f>
        <v/>
      </c>
      <c r="M161" s="521">
        <f>$G161*I161</f>
        <v/>
      </c>
      <c r="N161" s="522">
        <f>$G161*J161</f>
        <v/>
      </c>
      <c r="O161" s="523">
        <f>G161*K161</f>
        <v/>
      </c>
      <c r="P161" s="79" t="n"/>
      <c r="Q161" s="104" t="n"/>
    </row>
    <row r="162" outlineLevel="3" ht="50.25" customHeight="1">
      <c r="A162" s="3" t="n"/>
      <c r="B162" s="3" t="n"/>
      <c r="C162" s="25" t="n"/>
      <c r="D162" s="3" t="inlineStr">
        <is>
          <t>4.2.2.10.</t>
        </is>
      </c>
      <c r="E162" s="3" t="inlineStr">
        <is>
          <t>Укладка утеплителя толщиной 50мм экструдированный пенополстирол ТЕХНОНИКОЛЬ на консоли</t>
        </is>
      </c>
      <c r="F162" s="518" t="inlineStr">
        <is>
          <t>м2</t>
        </is>
      </c>
      <c r="G162" s="327" t="n">
        <v>12.4</v>
      </c>
      <c r="H162" s="520" t="n">
        <v>547.21</v>
      </c>
      <c r="I162" s="521" t="n">
        <v>540</v>
      </c>
      <c r="J162" s="522" t="n">
        <v>135.9</v>
      </c>
      <c r="K162" s="523">
        <f>SUBTOTAL(9,H162:J162)</f>
        <v/>
      </c>
      <c r="L162" s="520">
        <f>$G162*H162</f>
        <v/>
      </c>
      <c r="M162" s="521">
        <f>$G162*I162</f>
        <v/>
      </c>
      <c r="N162" s="522">
        <f>$G162*J162</f>
        <v/>
      </c>
      <c r="O162" s="523">
        <f>G162*K162</f>
        <v/>
      </c>
      <c r="P162" s="79" t="n"/>
      <c r="Q162" s="104" t="n"/>
    </row>
    <row r="163" outlineLevel="3" ht="50.25" customHeight="1">
      <c r="A163" s="3" t="n"/>
      <c r="B163" s="3" t="n"/>
      <c r="C163" s="25" t="n"/>
      <c r="D163" s="3" t="inlineStr">
        <is>
          <t>4.2.2.11.</t>
        </is>
      </c>
      <c r="E163" s="3" t="inlineStr">
        <is>
          <t>Укладка усадочного слоя из пенопласта 150 мм на консоли</t>
        </is>
      </c>
      <c r="F163" s="518" t="inlineStr">
        <is>
          <t>м2</t>
        </is>
      </c>
      <c r="G163" s="327" t="n">
        <v>44.5</v>
      </c>
      <c r="H163" s="520" t="n">
        <v>924.3</v>
      </c>
      <c r="I163" s="521" t="n">
        <v>540</v>
      </c>
      <c r="J163" s="522" t="n">
        <v>183.04</v>
      </c>
      <c r="K163" s="523">
        <f>SUBTOTAL(9,H163:J163)</f>
        <v/>
      </c>
      <c r="L163" s="520">
        <f>$G163*H163-0.01</f>
        <v/>
      </c>
      <c r="M163" s="521">
        <f>$G163*I163</f>
        <v/>
      </c>
      <c r="N163" s="522">
        <f>$G163*J163</f>
        <v/>
      </c>
      <c r="O163" s="523">
        <f>G163*K163</f>
        <v/>
      </c>
      <c r="P163" s="79" t="n"/>
      <c r="Q163" s="104" t="n"/>
    </row>
    <row r="164" outlineLevel="3" ht="50.25" customHeight="1">
      <c r="A164" s="3" t="n"/>
      <c r="B164" s="3" t="n"/>
      <c r="C164" s="25" t="n"/>
      <c r="D164" s="3" t="inlineStr">
        <is>
          <t>4.2.2.12.</t>
        </is>
      </c>
      <c r="E164" s="3" t="inlineStr">
        <is>
          <t>Монтаж гидроизоляционной ленты в зоне перехода с ПВХ гидроизоляции на битумную гидроизоляцию</t>
        </is>
      </c>
      <c r="F164" s="518" t="inlineStr">
        <is>
          <t>п.м.</t>
        </is>
      </c>
      <c r="G164" s="327" t="n">
        <v>29.3</v>
      </c>
      <c r="H164" s="520" t="n">
        <v>2113.72</v>
      </c>
      <c r="I164" s="521" t="n">
        <v>2500</v>
      </c>
      <c r="J164" s="522" t="n">
        <v>576.72</v>
      </c>
      <c r="K164" s="523">
        <f>SUBTOTAL(9,H164:J164)</f>
        <v/>
      </c>
      <c r="L164" s="520">
        <f>$G164*H164-0.01</f>
        <v/>
      </c>
      <c r="M164" s="521">
        <f>$G164*I164</f>
        <v/>
      </c>
      <c r="N164" s="522">
        <f>$G164*J164</f>
        <v/>
      </c>
      <c r="O164" s="523">
        <f>G164*K164</f>
        <v/>
      </c>
      <c r="P164" s="79" t="n"/>
      <c r="Q164" s="104" t="n"/>
    </row>
    <row r="165" outlineLevel="3" ht="50.25" customHeight="1">
      <c r="A165" s="3" t="n"/>
      <c r="B165" s="3" t="n"/>
      <c r="C165" s="25" t="n"/>
      <c r="D165" s="3" t="inlineStr">
        <is>
          <t>4.2.2.13.</t>
        </is>
      </c>
      <c r="E165" s="3" t="inlineStr">
        <is>
          <t>Монтаж гидроизоляционной ленты для секционирования гидроизоляции по горизонтальной поверхности</t>
        </is>
      </c>
      <c r="F165" s="518" t="inlineStr">
        <is>
          <t>п.м.</t>
        </is>
      </c>
      <c r="G165" s="327" t="n">
        <v>8.199999999999999</v>
      </c>
      <c r="H165" s="520" t="n">
        <v>2891.76</v>
      </c>
      <c r="I165" s="521" t="n">
        <v>1740</v>
      </c>
      <c r="J165" s="522" t="n">
        <v>578.97</v>
      </c>
      <c r="K165" s="523">
        <f>SUBTOTAL(9,H165:J165)</f>
        <v/>
      </c>
      <c r="L165" s="520">
        <f>$G165*H165+0.01</f>
        <v/>
      </c>
      <c r="M165" s="521">
        <f>$G165*I165</f>
        <v/>
      </c>
      <c r="N165" s="522">
        <f>$G165*J165</f>
        <v/>
      </c>
      <c r="O165" s="523">
        <f>G165*K165</f>
        <v/>
      </c>
      <c r="P165" s="79" t="n"/>
      <c r="Q165" s="104" t="n"/>
    </row>
    <row r="166" outlineLevel="3" ht="50.25" customHeight="1">
      <c r="A166" s="3" t="n"/>
      <c r="B166" s="3" t="n"/>
      <c r="C166" s="25" t="n"/>
      <c r="D166" s="3" t="inlineStr">
        <is>
          <t>4.2.2.14.</t>
        </is>
      </c>
      <c r="E166" s="3" t="inlineStr">
        <is>
          <t xml:space="preserve">Устройство деформационного шва </t>
        </is>
      </c>
      <c r="F166" s="518" t="inlineStr">
        <is>
          <t>п.м.</t>
        </is>
      </c>
      <c r="G166" s="327" t="n">
        <v>23.3</v>
      </c>
      <c r="H166" s="520" t="n">
        <v>695.98</v>
      </c>
      <c r="I166" s="521" t="n">
        <v>1470</v>
      </c>
      <c r="J166" s="522" t="n">
        <v>270.75</v>
      </c>
      <c r="K166" s="523">
        <f>SUBTOTAL(9,H166:J166)</f>
        <v/>
      </c>
      <c r="L166" s="520">
        <f>$G166*H166</f>
        <v/>
      </c>
      <c r="M166" s="521">
        <f>$G166*I166</f>
        <v/>
      </c>
      <c r="N166" s="522">
        <f>$G166*J166</f>
        <v/>
      </c>
      <c r="O166" s="523">
        <f>G166*K166</f>
        <v/>
      </c>
      <c r="P166" s="79" t="n"/>
      <c r="Q166" s="104" t="n"/>
    </row>
    <row r="167" outlineLevel="3" ht="50.25" customHeight="1">
      <c r="A167" s="3" t="n"/>
      <c r="B167" s="3" t="n"/>
      <c r="C167" s="25" t="n"/>
      <c r="D167" s="3" t="inlineStr">
        <is>
          <t>4.2.2.15.</t>
        </is>
      </c>
      <c r="E167" s="3" t="inlineStr">
        <is>
          <t>Узел пропуска коммуникаций в наружных стенах Ø160мм</t>
        </is>
      </c>
      <c r="F167" s="518" t="inlineStr">
        <is>
          <t>шт.</t>
        </is>
      </c>
      <c r="G167" s="327" t="n">
        <v>28</v>
      </c>
      <c r="H167" s="520" t="n">
        <v>6222.53</v>
      </c>
      <c r="I167" s="521" t="n">
        <v>4747.8</v>
      </c>
      <c r="J167" s="522" t="n">
        <v>1371.29</v>
      </c>
      <c r="K167" s="523">
        <f>SUBTOTAL(9,H167:J167)</f>
        <v/>
      </c>
      <c r="L167" s="520">
        <f>$G167*H167</f>
        <v/>
      </c>
      <c r="M167" s="521">
        <f>$G167*I167</f>
        <v/>
      </c>
      <c r="N167" s="522">
        <f>$G167*J167</f>
        <v/>
      </c>
      <c r="O167" s="523">
        <f>G167*K167</f>
        <v/>
      </c>
      <c r="P167" s="79" t="n"/>
      <c r="Q167" s="104" t="n"/>
    </row>
    <row r="168" outlineLevel="1" ht="50.25" customHeight="1">
      <c r="A168" s="3" t="n"/>
      <c r="B168" s="3" t="inlineStr">
        <is>
          <t>Устройство гидроизоляции фундамента и подземной части здания</t>
        </is>
      </c>
      <c r="C168" s="235" t="n"/>
      <c r="D168" s="236" t="inlineStr">
        <is>
          <t>4.3.</t>
        </is>
      </c>
      <c r="E168" s="145" t="inlineStr">
        <is>
          <t>Гидроизоляция смотрового колодца и опор под наружное освещение</t>
        </is>
      </c>
      <c r="F168" s="237" t="inlineStr">
        <is>
          <t>м2</t>
        </is>
      </c>
      <c r="G168" s="335" t="n">
        <v>0</v>
      </c>
      <c r="H168" s="336">
        <f>+IFERROR(L168/G168,0)</f>
        <v/>
      </c>
      <c r="I168" s="337">
        <f>IFERROR(M168/G168,0)</f>
        <v/>
      </c>
      <c r="J168" s="338">
        <f>IFERROR(N168/G168,0)</f>
        <v/>
      </c>
      <c r="K168" s="339">
        <f>+IFERROR(O168/G168,0)</f>
        <v/>
      </c>
      <c r="L168" s="336">
        <f>SUBTOTAL(9,L169:L172)</f>
        <v/>
      </c>
      <c r="M168" s="337">
        <f>SUBTOTAL(9,M169:M172)</f>
        <v/>
      </c>
      <c r="N168" s="338">
        <f>SUBTOTAL(9,N169:N172)</f>
        <v/>
      </c>
      <c r="O168" s="339">
        <f>SUBTOTAL(9,O169:O172)</f>
        <v/>
      </c>
      <c r="P168" s="238" t="n"/>
      <c r="Q168" s="244" t="n"/>
    </row>
    <row r="169" outlineLevel="2" ht="50.25" customHeight="1">
      <c r="A169" s="3" t="n"/>
      <c r="B169" s="3" t="n"/>
      <c r="C169" s="25" t="n"/>
      <c r="D169" s="3" t="inlineStr">
        <is>
          <t>4.3.1.</t>
        </is>
      </c>
      <c r="E169" s="3" t="inlineStr">
        <is>
          <t>Уплотненное грунтовое основание</t>
        </is>
      </c>
      <c r="F169" s="518" t="inlineStr">
        <is>
          <t>м2</t>
        </is>
      </c>
      <c r="G169" s="327" t="n">
        <v>0</v>
      </c>
      <c r="H169" s="520" t="n">
        <v>0</v>
      </c>
      <c r="I169" s="521" t="n">
        <v>158.9</v>
      </c>
      <c r="J169" s="522" t="n">
        <v>11.28</v>
      </c>
      <c r="K169" s="523">
        <f>SUBTOTAL(9,H169:J169)</f>
        <v/>
      </c>
      <c r="L169" s="520">
        <f>$G169*H169</f>
        <v/>
      </c>
      <c r="M169" s="521">
        <f>$G169*I169</f>
        <v/>
      </c>
      <c r="N169" s="522">
        <f>$G169*J169</f>
        <v/>
      </c>
      <c r="O169" s="523">
        <f>G169*K169</f>
        <v/>
      </c>
      <c r="P169" s="79" t="n"/>
      <c r="Q169" s="104" t="n"/>
    </row>
    <row r="170" outlineLevel="2" ht="50.25" customHeight="1">
      <c r="A170" s="3" t="n"/>
      <c r="B170" s="3" t="n"/>
      <c r="C170" s="25" t="n"/>
      <c r="D170" s="3" t="inlineStr">
        <is>
          <t>4.3.2.</t>
        </is>
      </c>
      <c r="E170" s="3" t="inlineStr">
        <is>
          <t>Уплотненная выравнивающая песчаная подготовка - 100 мм</t>
        </is>
      </c>
      <c r="F170" s="518" t="inlineStr">
        <is>
          <t>м2</t>
        </is>
      </c>
      <c r="G170" s="327" t="n">
        <v>0</v>
      </c>
      <c r="H170" s="520" t="n">
        <v>1155.18</v>
      </c>
      <c r="I170" s="521" t="n">
        <v>745.01</v>
      </c>
      <c r="J170" s="522" t="n">
        <v>364.83</v>
      </c>
      <c r="K170" s="523">
        <f>SUBTOTAL(9,H170:J170)</f>
        <v/>
      </c>
      <c r="L170" s="520">
        <f>$G170*H170</f>
        <v/>
      </c>
      <c r="M170" s="521">
        <f>$G170*I170</f>
        <v/>
      </c>
      <c r="N170" s="522">
        <f>$G170*J170</f>
        <v/>
      </c>
      <c r="O170" s="523">
        <f>G170*K170</f>
        <v/>
      </c>
      <c r="P170" s="79" t="n"/>
      <c r="Q170" s="104" t="n"/>
    </row>
    <row r="171" outlineLevel="2" ht="50.25" customHeight="1">
      <c r="A171" s="3" t="n"/>
      <c r="B171" s="3" t="n"/>
      <c r="C171" s="25" t="n"/>
      <c r="D171" s="3" t="inlineStr">
        <is>
          <t>4.3.3.</t>
        </is>
      </c>
      <c r="E171" s="3" t="inlineStr">
        <is>
          <t>Битумный праймер Технониколь №01</t>
        </is>
      </c>
      <c r="F171" s="518" t="inlineStr">
        <is>
          <t>м2</t>
        </is>
      </c>
      <c r="G171" s="327" t="n">
        <v>0</v>
      </c>
      <c r="H171" s="520" t="n">
        <v>134.38</v>
      </c>
      <c r="I171" s="521" t="n">
        <v>164.97</v>
      </c>
      <c r="J171" s="522" t="n">
        <v>57.47</v>
      </c>
      <c r="K171" s="523">
        <f>SUBTOTAL(9,H171:J171)</f>
        <v/>
      </c>
      <c r="L171" s="520">
        <f>$G171*H171</f>
        <v/>
      </c>
      <c r="M171" s="521">
        <f>$G171*I171</f>
        <v/>
      </c>
      <c r="N171" s="522">
        <f>$G171*J171</f>
        <v/>
      </c>
      <c r="O171" s="523">
        <f>G171*K171</f>
        <v/>
      </c>
      <c r="P171" s="79" t="n"/>
      <c r="Q171" s="104" t="n"/>
    </row>
    <row r="172" outlineLevel="2" ht="50.25" customHeight="1">
      <c r="A172" s="3" t="n"/>
      <c r="B172" s="3" t="n"/>
      <c r="C172" s="25" t="n"/>
      <c r="D172" s="3" t="inlineStr">
        <is>
          <t>4.3.4.</t>
        </is>
      </c>
      <c r="E172" s="3" t="inlineStr">
        <is>
          <t>Битумный мастика Технониколь №21</t>
        </is>
      </c>
      <c r="F172" s="518" t="inlineStr">
        <is>
          <t>м2</t>
        </is>
      </c>
      <c r="G172" s="327" t="n">
        <v>0</v>
      </c>
      <c r="H172" s="520" t="n">
        <v>1023.85</v>
      </c>
      <c r="I172" s="521" t="n">
        <v>811.78</v>
      </c>
      <c r="J172" s="522" t="n">
        <v>352.45</v>
      </c>
      <c r="K172" s="523">
        <f>SUBTOTAL(9,H172:J172)</f>
        <v/>
      </c>
      <c r="L172" s="520">
        <f>$G172*H172</f>
        <v/>
      </c>
      <c r="M172" s="521">
        <f>$G172*I172</f>
        <v/>
      </c>
      <c r="N172" s="522">
        <f>$G172*J172</f>
        <v/>
      </c>
      <c r="O172" s="523">
        <f>G172*K172</f>
        <v/>
      </c>
      <c r="P172" s="79" t="n"/>
      <c r="Q172" s="104" t="n"/>
    </row>
    <row r="173" ht="50.25" customHeight="1">
      <c r="A173" s="3" t="n"/>
      <c r="B173" s="3" t="inlineStr">
        <is>
          <t>Конструктивные решения</t>
        </is>
      </c>
      <c r="C173" s="117" t="n"/>
      <c r="D173" s="124" t="inlineStr">
        <is>
          <t>5.</t>
        </is>
      </c>
      <c r="E173" s="124" t="inlineStr">
        <is>
          <t xml:space="preserve">Возведение несущих конструкций здания </t>
        </is>
      </c>
      <c r="F173" s="528" t="inlineStr">
        <is>
          <t>м3</t>
        </is>
      </c>
      <c r="G173" s="529" t="n">
        <v>12521.36</v>
      </c>
      <c r="H173" s="530">
        <f>IFERROR(L173/G173,0)</f>
        <v/>
      </c>
      <c r="I173" s="531">
        <f>IFERROR(M173/G173,0)</f>
        <v/>
      </c>
      <c r="J173" s="532">
        <f>IFERROR(N173/G173,0)</f>
        <v/>
      </c>
      <c r="K173" s="533">
        <f>+IFERROR(O173/G173,0)</f>
        <v/>
      </c>
      <c r="L173" s="534">
        <f>SUBTOTAL(9,L174:L302)</f>
        <v/>
      </c>
      <c r="M173" s="535">
        <f>SUBTOTAL(9,M174:M302)</f>
        <v/>
      </c>
      <c r="N173" s="536">
        <f>SUBTOTAL(9,N174:N302)</f>
        <v/>
      </c>
      <c r="O173" s="537">
        <f>SUBTOTAL(9,O174:O302)</f>
        <v/>
      </c>
      <c r="P173" s="77" t="n"/>
      <c r="Q173" s="106" t="inlineStr">
        <is>
          <t>Учтены все монолитные конструкции согласно тендерной документации и КРВ/21-КР1 «Конструктивные и объемно-планировочные решения». Учтён класс поверхности монолитных конструкций "А6" в соответствии с СП 70.13330.2012. Коэф. армирования монолитных конструкций принят согласно данных, предоставленных Заказчиком. Армирование монолитных конструкций учтено отдельными стержнями (нахлёст), без сварки перехлёстов и каркасов, муфт и химических анкеров. В расчете стоимости не учтены кабель-каналы и распределительные коробки</t>
        </is>
      </c>
    </row>
    <row r="174" outlineLevel="1" ht="50.25" customHeight="1">
      <c r="A174" s="3" t="n"/>
      <c r="B174" s="3" t="inlineStr">
        <is>
          <t>Подземная часть. Конструктивные решения</t>
        </is>
      </c>
      <c r="C174" s="235" t="n"/>
      <c r="D174" s="236" t="inlineStr">
        <is>
          <t>5.1.</t>
        </is>
      </c>
      <c r="E174" s="145" t="inlineStr">
        <is>
          <t>Фундаменты на отм. -6,950 толщ. 850-800мм.</t>
        </is>
      </c>
      <c r="F174" s="237" t="inlineStr">
        <is>
          <t>м3</t>
        </is>
      </c>
      <c r="G174" s="335" t="n">
        <v>3552.96</v>
      </c>
      <c r="H174" s="336">
        <f>+IFERROR(L174/G174,0)</f>
        <v/>
      </c>
      <c r="I174" s="337">
        <f>IFERROR(M174/G174,0)</f>
        <v/>
      </c>
      <c r="J174" s="338">
        <f>IFERROR(N174/G174,0)</f>
        <v/>
      </c>
      <c r="K174" s="339">
        <f>+IFERROR(O174/G174,0)</f>
        <v/>
      </c>
      <c r="L174" s="336">
        <f>SUBTOTAL(9,L175:L175)</f>
        <v/>
      </c>
      <c r="M174" s="337">
        <f>SUBTOTAL(9,M175:M175)</f>
        <v/>
      </c>
      <c r="N174" s="338">
        <f>SUBTOTAL(9,N175:N175)</f>
        <v/>
      </c>
      <c r="O174" s="339">
        <f>SUBTOTAL(9,O175:O175)</f>
        <v/>
      </c>
      <c r="P174" s="238" t="n"/>
      <c r="Q174" s="244" t="n"/>
    </row>
    <row r="175" outlineLevel="2" ht="50.25" customHeight="1">
      <c r="A175" s="3" t="inlineStr">
        <is>
          <t>4.1.1.</t>
        </is>
      </c>
      <c r="B175" s="3" t="inlineStr">
        <is>
          <t xml:space="preserve">Устройство фундаментной плиты </t>
        </is>
      </c>
      <c r="C175" s="25" t="inlineStr">
        <is>
          <t>4.1.1.</t>
        </is>
      </c>
      <c r="D175" s="3" t="inlineStr">
        <is>
          <t>5.1.1.</t>
        </is>
      </c>
      <c r="E175" s="7" t="inlineStr">
        <is>
          <t>Бетонирование монолитной ж/б фундаментной плиты толщ.850-600мм. - Бетон - Монолитный бетон В40 W10 F200</t>
        </is>
      </c>
      <c r="F175" s="518" t="inlineStr">
        <is>
          <t>м3</t>
        </is>
      </c>
      <c r="G175" s="519" t="n">
        <v>3552.96</v>
      </c>
      <c r="H175" s="520" t="n">
        <v>17027.01</v>
      </c>
      <c r="I175" s="521" t="n">
        <v>16901.36</v>
      </c>
      <c r="J175" s="522" t="n">
        <v>12294.4</v>
      </c>
      <c r="K175" s="523">
        <f>SUBTOTAL(9,H175:J175)</f>
        <v/>
      </c>
      <c r="L175" s="520">
        <f>$G175*H175</f>
        <v/>
      </c>
      <c r="M175" s="521">
        <f>$G175*I175</f>
        <v/>
      </c>
      <c r="N175" s="522">
        <f>$G175*J175</f>
        <v/>
      </c>
      <c r="O175" s="523" t="n">
        <v>116669342.7736647</v>
      </c>
      <c r="P175" s="79" t="inlineStr">
        <is>
          <t>Карм.= 130,00 кг/м³</t>
        </is>
      </c>
      <c r="Q175" s="104" t="inlineStr">
        <is>
          <t>Карм. - 130 кг/м3</t>
        </is>
      </c>
      <c r="R175" t="n">
        <v>116669342.7736647</v>
      </c>
    </row>
    <row r="176" outlineLevel="1" ht="50.25" customHeight="1">
      <c r="A176" s="3" t="n"/>
      <c r="B176" s="3" t="inlineStr">
        <is>
          <t>Подземная часть. Конструктивные решения</t>
        </is>
      </c>
      <c r="C176" s="235" t="n"/>
      <c r="D176" s="236" t="inlineStr">
        <is>
          <t>5.2.</t>
        </is>
      </c>
      <c r="E176" s="145" t="inlineStr">
        <is>
          <t xml:space="preserve">Ж/Б конструкции подземной части </t>
        </is>
      </c>
      <c r="F176" s="237" t="inlineStr">
        <is>
          <t>м3</t>
        </is>
      </c>
      <c r="G176" s="335" t="n">
        <v>3587.220000000001</v>
      </c>
      <c r="H176" s="336">
        <f>+IFERROR(L176/G176,0)</f>
        <v/>
      </c>
      <c r="I176" s="337">
        <f>IFERROR(M176/G176,0)</f>
        <v/>
      </c>
      <c r="J176" s="338">
        <f>IFERROR(N176/G176,0)</f>
        <v/>
      </c>
      <c r="K176" s="339">
        <f>+IFERROR(O176/G176,0)</f>
        <v/>
      </c>
      <c r="L176" s="336">
        <f>SUBTOTAL(9,L177:L213)</f>
        <v/>
      </c>
      <c r="M176" s="337">
        <f>SUBTOTAL(9,M177:M213)</f>
        <v/>
      </c>
      <c r="N176" s="338">
        <f>SUBTOTAL(9,N177:N213)</f>
        <v/>
      </c>
      <c r="O176" s="339">
        <f>SUBTOTAL(9,O177:O213)</f>
        <v/>
      </c>
      <c r="P176" s="238" t="n"/>
      <c r="Q176" s="244" t="n"/>
    </row>
    <row r="177" outlineLevel="2" ht="50.25" customHeight="1">
      <c r="A177" s="3" t="inlineStr">
        <is>
          <t>4.1.3.</t>
        </is>
      </c>
      <c r="B177" s="3" t="inlineStr">
        <is>
          <t>Устройство вертикальных монолитных ж/б конструкций подземной части</t>
        </is>
      </c>
      <c r="C177" s="240" t="inlineStr">
        <is>
          <t>4.1.3.</t>
        </is>
      </c>
      <c r="D177" s="146" t="inlineStr">
        <is>
          <t>5.2.1.</t>
        </is>
      </c>
      <c r="E177" s="146" t="inlineStr">
        <is>
          <t>Вертикальные конструкции на отм. -6,950</t>
        </is>
      </c>
      <c r="F177" s="241" t="inlineStr">
        <is>
          <t>м3</t>
        </is>
      </c>
      <c r="G177" s="422" t="n">
        <v>987.83</v>
      </c>
      <c r="H177" s="423">
        <f>IFERROR(L177/G177,0)</f>
        <v/>
      </c>
      <c r="I177" s="424">
        <f>IFERROR(M177/G177,0)</f>
        <v/>
      </c>
      <c r="J177" s="425">
        <f>IFERROR(N177/G177,0)</f>
        <v/>
      </c>
      <c r="K177" s="432">
        <f>+IFERROR(O177/G177,0)</f>
        <v/>
      </c>
      <c r="L177" s="423">
        <f>SUBTOTAL(9,L178:L188)</f>
        <v/>
      </c>
      <c r="M177" s="424">
        <f>SUBTOTAL(9,M178:M188)</f>
        <v/>
      </c>
      <c r="N177" s="425">
        <f>SUBTOTAL(9,N178:N188)</f>
        <v/>
      </c>
      <c r="O177" s="427" t="n">
        <v>62156047.75218617</v>
      </c>
      <c r="P177" s="242" t="n"/>
      <c r="Q177" s="243" t="n"/>
      <c r="R177" t="n">
        <v>62156047.75218617</v>
      </c>
    </row>
    <row r="178" outlineLevel="3" ht="50.25" customHeight="1">
      <c r="A178" s="3" t="n"/>
      <c r="B178" s="3" t="n"/>
      <c r="C178" s="25" t="n"/>
      <c r="D178" s="3" t="inlineStr">
        <is>
          <t>5.2.1.1.</t>
        </is>
      </c>
      <c r="E178" s="10" t="inlineStr">
        <is>
          <t>Стены толщ. 200-250мм, в составе:</t>
        </is>
      </c>
      <c r="F178" s="518" t="n"/>
      <c r="G178" s="519" t="n"/>
      <c r="H178" s="520" t="n"/>
      <c r="I178" s="521" t="n"/>
      <c r="J178" s="522" t="n"/>
      <c r="K178" s="545" t="n"/>
      <c r="L178" s="546" t="n"/>
      <c r="M178" s="547" t="n"/>
      <c r="N178" s="548" t="n"/>
      <c r="O178" s="545" t="n"/>
      <c r="P178" s="79" t="n"/>
      <c r="Q178" s="107" t="n"/>
    </row>
    <row r="179" outlineLevel="3" ht="50.25" customHeight="1">
      <c r="A179" s="3" t="n"/>
      <c r="B179" s="3" t="n"/>
      <c r="C179" s="25" t="n"/>
      <c r="D179" s="3" t="inlineStr">
        <is>
          <t>5.2.1.2.</t>
        </is>
      </c>
      <c r="E179" s="3" t="inlineStr">
        <is>
          <t>Устройство ж/б стен толщ. 200мм
Монолитный бетон В40 W10 F200</t>
        </is>
      </c>
      <c r="F179" s="518" t="inlineStr">
        <is>
          <t>м3</t>
        </is>
      </c>
      <c r="G179" s="519" t="n">
        <v>132.68</v>
      </c>
      <c r="H179" s="520" t="n">
        <v>19340.55</v>
      </c>
      <c r="I179" s="521" t="n">
        <v>44294.42</v>
      </c>
      <c r="J179" s="522" t="n">
        <v>24979.88</v>
      </c>
      <c r="K179" s="523">
        <f>SUBTOTAL(9,H179:J179)</f>
        <v/>
      </c>
      <c r="L179" s="520">
        <f>$G179*H179-0.01</f>
        <v/>
      </c>
      <c r="M179" s="521">
        <f>$G179*I179</f>
        <v/>
      </c>
      <c r="N179" s="522">
        <f>$G179*J179</f>
        <v/>
      </c>
      <c r="O179" s="523">
        <f>G179*K179</f>
        <v/>
      </c>
      <c r="P179" s="79" t="inlineStr">
        <is>
          <t>Карм.= 140,00 кг/м³</t>
        </is>
      </c>
      <c r="Q179" s="104" t="inlineStr">
        <is>
          <t>Карм. - 140 кг/м3</t>
        </is>
      </c>
    </row>
    <row r="180" outlineLevel="3" ht="50.25" customHeight="1">
      <c r="A180" s="3" t="n"/>
      <c r="B180" s="3" t="n"/>
      <c r="C180" s="25" t="n"/>
      <c r="D180" s="3" t="inlineStr">
        <is>
          <t>5.2.1.3.</t>
        </is>
      </c>
      <c r="E180" s="3" t="inlineStr">
        <is>
          <t>Устройство ж/б стен толщ. 220мм
Монолитный бетон В40 W10 F200</t>
        </is>
      </c>
      <c r="F180" s="518" t="inlineStr">
        <is>
          <t>м3</t>
        </is>
      </c>
      <c r="G180" s="519" t="n">
        <v>1.21</v>
      </c>
      <c r="H180" s="520" t="n">
        <v>19340.55</v>
      </c>
      <c r="I180" s="521" t="n">
        <v>44294.42</v>
      </c>
      <c r="J180" s="522" t="n">
        <v>24979.88</v>
      </c>
      <c r="K180" s="523">
        <f>SUBTOTAL(9,H180:J180)</f>
        <v/>
      </c>
      <c r="L180" s="520">
        <f>$G180*H180</f>
        <v/>
      </c>
      <c r="M180" s="521">
        <f>$G180*I180</f>
        <v/>
      </c>
      <c r="N180" s="522">
        <f>$G180*J180</f>
        <v/>
      </c>
      <c r="O180" s="523">
        <f>G180*K180</f>
        <v/>
      </c>
      <c r="P180" s="79" t="n"/>
      <c r="Q180" s="104" t="n"/>
    </row>
    <row r="181" outlineLevel="3" ht="50.25" customHeight="1">
      <c r="A181" s="3" t="n"/>
      <c r="B181" s="3" t="n"/>
      <c r="C181" s="25" t="n"/>
      <c r="D181" s="3" t="inlineStr">
        <is>
          <t>5.2.1.4.</t>
        </is>
      </c>
      <c r="E181" s="3" t="inlineStr">
        <is>
          <t>Устройство ж/б стен толщ. 250мм
Монолитный бетон В40 W10 F200</t>
        </is>
      </c>
      <c r="F181" s="518" t="inlineStr">
        <is>
          <t>м3</t>
        </is>
      </c>
      <c r="G181" s="519" t="n">
        <v>149.75</v>
      </c>
      <c r="H181" s="520" t="n">
        <v>19340.55</v>
      </c>
      <c r="I181" s="521" t="n">
        <v>44294.42</v>
      </c>
      <c r="J181" s="522" t="n">
        <v>24979.88</v>
      </c>
      <c r="K181" s="523">
        <f>SUBTOTAL(9,H181:J181)</f>
        <v/>
      </c>
      <c r="L181" s="520">
        <f>$G181*H181</f>
        <v/>
      </c>
      <c r="M181" s="521">
        <f>$G181*I181</f>
        <v/>
      </c>
      <c r="N181" s="522">
        <f>$G181*J181</f>
        <v/>
      </c>
      <c r="O181" s="523">
        <f>G181*K181</f>
        <v/>
      </c>
      <c r="P181" s="79" t="n"/>
      <c r="Q181" s="104" t="n"/>
    </row>
    <row r="182" outlineLevel="3" ht="50.25" customHeight="1">
      <c r="A182" s="3" t="n"/>
      <c r="B182" s="3" t="n"/>
      <c r="C182" s="25" t="n"/>
      <c r="D182" s="3" t="inlineStr">
        <is>
          <t>5.2.1.5.</t>
        </is>
      </c>
      <c r="E182" s="10" t="inlineStr">
        <is>
          <t>Стены толщ. 300-325мм, в составе:</t>
        </is>
      </c>
      <c r="F182" s="518" t="n"/>
      <c r="G182" s="519" t="n"/>
      <c r="H182" s="520" t="n"/>
      <c r="I182" s="521" t="n"/>
      <c r="J182" s="522" t="n"/>
      <c r="K182" s="523" t="n"/>
      <c r="L182" s="520" t="n"/>
      <c r="M182" s="521" t="n"/>
      <c r="N182" s="522" t="n"/>
      <c r="O182" s="523" t="n"/>
      <c r="P182" s="79" t="n"/>
      <c r="Q182" s="104" t="n"/>
    </row>
    <row r="183" outlineLevel="3" ht="50.25" customHeight="1">
      <c r="A183" s="3" t="n"/>
      <c r="B183" s="3" t="n"/>
      <c r="C183" s="25" t="n"/>
      <c r="D183" s="3" t="inlineStr">
        <is>
          <t>5.2.1.6.</t>
        </is>
      </c>
      <c r="E183" s="3" t="inlineStr">
        <is>
          <t>Устройство ж/б стен толщ. 300мм
бетон В40 W10 F200</t>
        </is>
      </c>
      <c r="F183" s="518" t="inlineStr">
        <is>
          <t>м3</t>
        </is>
      </c>
      <c r="G183" s="519" t="n">
        <v>346.53</v>
      </c>
      <c r="H183" s="520" t="n">
        <v>19340.55</v>
      </c>
      <c r="I183" s="521" t="n">
        <v>44089.28</v>
      </c>
      <c r="J183" s="522" t="n">
        <v>24864.19</v>
      </c>
      <c r="K183" s="523">
        <f>SUBTOTAL(9,H183:J183)</f>
        <v/>
      </c>
      <c r="L183" s="520">
        <f>$G183*H183</f>
        <v/>
      </c>
      <c r="M183" s="521">
        <f>$G183*I183</f>
        <v/>
      </c>
      <c r="N183" s="522">
        <f>$G183*J183</f>
        <v/>
      </c>
      <c r="O183" s="523">
        <f>G183*K183</f>
        <v/>
      </c>
      <c r="P183" s="79" t="inlineStr">
        <is>
          <t>Карм.= 140,00 кг/м³</t>
        </is>
      </c>
      <c r="Q183" s="104" t="inlineStr">
        <is>
          <t>Карм. - 140 кг/м3</t>
        </is>
      </c>
    </row>
    <row r="184" outlineLevel="3" ht="50.25" customHeight="1">
      <c r="A184" s="3" t="n"/>
      <c r="B184" s="3" t="n"/>
      <c r="C184" s="25" t="n"/>
      <c r="D184" s="3" t="inlineStr">
        <is>
          <t>5.2.1.7.</t>
        </is>
      </c>
      <c r="E184" s="3" t="inlineStr">
        <is>
          <t>Устройство ж/б стен толщ. 325мм
Монолитный бетон В40 W10 F200</t>
        </is>
      </c>
      <c r="F184" s="518" t="inlineStr">
        <is>
          <t>м3</t>
        </is>
      </c>
      <c r="G184" s="519" t="n">
        <v>233.99</v>
      </c>
      <c r="H184" s="520" t="n">
        <v>19340.55</v>
      </c>
      <c r="I184" s="521" t="n">
        <v>44089.28</v>
      </c>
      <c r="J184" s="522" t="n">
        <v>24864.19</v>
      </c>
      <c r="K184" s="523">
        <f>SUBTOTAL(9,H184:J184)</f>
        <v/>
      </c>
      <c r="L184" s="520">
        <f>$G184*H184</f>
        <v/>
      </c>
      <c r="M184" s="521">
        <f>$G184*I184</f>
        <v/>
      </c>
      <c r="N184" s="522">
        <f>$G184*J184</f>
        <v/>
      </c>
      <c r="O184" s="523">
        <f>G184*K184</f>
        <v/>
      </c>
      <c r="P184" s="79" t="n"/>
      <c r="Q184" s="104" t="n"/>
    </row>
    <row r="185" outlineLevel="3" ht="50.25" customHeight="1">
      <c r="A185" s="3" t="n"/>
      <c r="B185" s="3" t="n"/>
      <c r="C185" s="25" t="n"/>
      <c r="D185" s="3" t="inlineStr">
        <is>
          <t>5.2.1.8.</t>
        </is>
      </c>
      <c r="E185" s="10" t="inlineStr">
        <is>
          <t>Стены толщ. 350мм, в составе:</t>
        </is>
      </c>
      <c r="F185" s="518" t="n"/>
      <c r="G185" s="519" t="n"/>
      <c r="H185" s="520" t="n"/>
      <c r="I185" s="521" t="n"/>
      <c r="J185" s="522" t="n"/>
      <c r="K185" s="523" t="n"/>
      <c r="L185" s="520" t="n"/>
      <c r="M185" s="521" t="n"/>
      <c r="N185" s="522" t="n"/>
      <c r="O185" s="523" t="n"/>
      <c r="P185" s="79" t="n"/>
      <c r="Q185" s="104" t="n"/>
    </row>
    <row r="186" outlineLevel="3" ht="50.25" customHeight="1">
      <c r="A186" s="3" t="n"/>
      <c r="B186" s="3" t="n"/>
      <c r="C186" s="25" t="n"/>
      <c r="D186" s="3" t="inlineStr">
        <is>
          <t>5.2.1.9.</t>
        </is>
      </c>
      <c r="E186" s="3" t="inlineStr">
        <is>
          <t>Устройство ж/б стен толщ. 350мм
Монолитный бетон В40 W10 F200</t>
        </is>
      </c>
      <c r="F186" s="518" t="inlineStr">
        <is>
          <t>м3</t>
        </is>
      </c>
      <c r="G186" s="519" t="n">
        <v>39.57</v>
      </c>
      <c r="H186" s="520" t="n">
        <v>20366.28</v>
      </c>
      <c r="I186" s="521" t="n">
        <v>43291.97</v>
      </c>
      <c r="J186" s="522" t="n">
        <v>24611.68</v>
      </c>
      <c r="K186" s="523">
        <f>SUBTOTAL(9,H186:J186)</f>
        <v/>
      </c>
      <c r="L186" s="520">
        <f>$G186*H186</f>
        <v/>
      </c>
      <c r="M186" s="521">
        <f>$G186*I186</f>
        <v/>
      </c>
      <c r="N186" s="522">
        <f>$G186*J186</f>
        <v/>
      </c>
      <c r="O186" s="523">
        <f>G186*K186</f>
        <v/>
      </c>
      <c r="P186" s="79" t="inlineStr">
        <is>
          <t>Карм.= 140,00 кг/м³</t>
        </is>
      </c>
      <c r="Q186" s="104" t="inlineStr">
        <is>
          <t>Карм. - 140 кг/м3</t>
        </is>
      </c>
    </row>
    <row r="187" outlineLevel="3" ht="50.25" customHeight="1">
      <c r="A187" s="3" t="n"/>
      <c r="B187" s="3" t="n"/>
      <c r="C187" s="25" t="n"/>
      <c r="D187" s="3" t="inlineStr">
        <is>
          <t>5.2.1.10.</t>
        </is>
      </c>
      <c r="E187" s="10" t="inlineStr">
        <is>
          <t>Колонны монолитные</t>
        </is>
      </c>
      <c r="F187" s="518" t="n"/>
      <c r="G187" s="519" t="n"/>
      <c r="H187" s="520" t="n"/>
      <c r="I187" s="521" t="n"/>
      <c r="J187" s="522" t="n"/>
      <c r="K187" s="523" t="n"/>
      <c r="L187" s="520" t="n"/>
      <c r="M187" s="521" t="n"/>
      <c r="N187" s="522" t="n"/>
      <c r="O187" s="523" t="n"/>
      <c r="P187" s="79" t="n"/>
      <c r="Q187" s="104" t="n"/>
    </row>
    <row r="188" outlineLevel="3" ht="50.25" customHeight="1">
      <c r="A188" s="3" t="n"/>
      <c r="B188" s="3" t="n"/>
      <c r="C188" s="25" t="n"/>
      <c r="D188" s="3" t="inlineStr">
        <is>
          <t>5.2.1.11.</t>
        </is>
      </c>
      <c r="E188" s="3" t="inlineStr">
        <is>
          <t>Устройство ж/б колонн
Монолитныйбетон В40 W10 F200</t>
        </is>
      </c>
      <c r="F188" s="518" t="inlineStr">
        <is>
          <t>м3</t>
        </is>
      </c>
      <c r="G188" s="519" t="n">
        <v>84.10000000000001</v>
      </c>
      <c r="H188" s="520" t="n">
        <v>20178.38</v>
      </c>
      <c r="I188" s="521" t="n">
        <v>44651.59</v>
      </c>
      <c r="J188" s="522" t="n">
        <v>25644.72</v>
      </c>
      <c r="K188" s="523">
        <f>SUBTOTAL(9,H188:J188)</f>
        <v/>
      </c>
      <c r="L188" s="520">
        <f>$G188*H188</f>
        <v/>
      </c>
      <c r="M188" s="521">
        <f>$G188*I188</f>
        <v/>
      </c>
      <c r="N188" s="522">
        <f>$G188*J188</f>
        <v/>
      </c>
      <c r="O188" s="523">
        <f>G188*K188</f>
        <v/>
      </c>
      <c r="P188" s="79" t="inlineStr">
        <is>
          <t>Карм.= 150,00 кг/м³</t>
        </is>
      </c>
      <c r="Q188" s="104" t="inlineStr">
        <is>
          <t>Карм. - 150 кг/м3</t>
        </is>
      </c>
    </row>
    <row r="189" outlineLevel="2" ht="50.25" customHeight="1">
      <c r="A189" s="3" t="inlineStr">
        <is>
          <t>4.1.2.</t>
        </is>
      </c>
      <c r="B189" s="3" t="inlineStr">
        <is>
          <t xml:space="preserve">Устройство горизонтальных монолитных ж/б конструкций подземной части </t>
        </is>
      </c>
      <c r="C189" s="240" t="inlineStr">
        <is>
          <t>4.1.2.</t>
        </is>
      </c>
      <c r="D189" s="146" t="inlineStr">
        <is>
          <t>5.2.2.</t>
        </is>
      </c>
      <c r="E189" s="146" t="inlineStr">
        <is>
          <t>Плиты перекрытия на отм. -1.200, -0.450</t>
        </is>
      </c>
      <c r="F189" s="241" t="inlineStr">
        <is>
          <t>м3</t>
        </is>
      </c>
      <c r="G189" s="422" t="n">
        <v>1697.9</v>
      </c>
      <c r="H189" s="423">
        <f>IFERROR(L189/G189,0)</f>
        <v/>
      </c>
      <c r="I189" s="424">
        <f>IFERROR(M189/G189,0)</f>
        <v/>
      </c>
      <c r="J189" s="425">
        <f>IFERROR(N189/G189,0)</f>
        <v/>
      </c>
      <c r="K189" s="432">
        <f>+IFERROR(O189/G189,0)</f>
        <v/>
      </c>
      <c r="L189" s="423">
        <f>SUBTOTAL(9,L190:L193)</f>
        <v/>
      </c>
      <c r="M189" s="424">
        <f>SUBTOTAL(9,M190:M193)</f>
        <v/>
      </c>
      <c r="N189" s="425">
        <f>SUBTOTAL(9,N190:N193)</f>
        <v/>
      </c>
      <c r="O189" s="427" t="n">
        <v>80841280.66906631</v>
      </c>
      <c r="P189" s="242" t="n"/>
      <c r="Q189" s="243" t="n"/>
      <c r="R189" t="n">
        <v>80841280.66906631</v>
      </c>
    </row>
    <row r="190" outlineLevel="3" ht="50.25" customHeight="1">
      <c r="A190" s="3" t="n"/>
      <c r="B190" s="3" t="n"/>
      <c r="C190" s="25" t="n"/>
      <c r="D190" s="3" t="inlineStr">
        <is>
          <t>5.2.2.1.</t>
        </is>
      </c>
      <c r="E190" s="3" t="inlineStr">
        <is>
          <t>Устройство ж/б плиты перекрытия, балки и капители толщиной 200-300мм 
Бетон - Монолитный бетон В40 W10 F200</t>
        </is>
      </c>
      <c r="F190" s="518" t="inlineStr">
        <is>
          <t>м3</t>
        </is>
      </c>
      <c r="G190" s="519" t="n">
        <v>473.02</v>
      </c>
      <c r="H190" s="520" t="n">
        <v>19013.54</v>
      </c>
      <c r="I190" s="521" t="n">
        <v>30691.25</v>
      </c>
      <c r="J190" s="522" t="n">
        <v>17315.09</v>
      </c>
      <c r="K190" s="523">
        <f>SUBTOTAL(9,H190:J190)</f>
        <v/>
      </c>
      <c r="L190" s="520">
        <f>$G190*H190</f>
        <v/>
      </c>
      <c r="M190" s="521">
        <f>$G190*I190</f>
        <v/>
      </c>
      <c r="N190" s="522">
        <f>$G190*J190</f>
        <v/>
      </c>
      <c r="O190" s="523">
        <f>G190*K190</f>
        <v/>
      </c>
      <c r="P190" s="79" t="inlineStr">
        <is>
          <t>Карм.= 130,00 кг/м³</t>
        </is>
      </c>
      <c r="Q190" s="104" t="inlineStr">
        <is>
          <t>Карм. - 130 кг/м3 - 407,4545 м3</t>
        </is>
      </c>
    </row>
    <row r="191" outlineLevel="3" ht="50.25" customHeight="1">
      <c r="A191" s="3" t="n"/>
      <c r="B191" s="3" t="n"/>
      <c r="C191" s="25" t="n"/>
      <c r="D191" s="3" t="inlineStr">
        <is>
          <t>5.2.2.2.</t>
        </is>
      </c>
      <c r="E191" s="3" t="inlineStr">
        <is>
          <t>Устройство ж/б плиты перекрытия, балки и капители толщиной 350-550мм 
Бетон - Монолитный бетон В40 W10 F200</t>
        </is>
      </c>
      <c r="F191" s="518" t="inlineStr">
        <is>
          <t>м3</t>
        </is>
      </c>
      <c r="G191" s="519" t="n">
        <v>704.97</v>
      </c>
      <c r="H191" s="520" t="n">
        <v>19015.03</v>
      </c>
      <c r="I191" s="521" t="n">
        <v>30691.25</v>
      </c>
      <c r="J191" s="522" t="n">
        <v>17315.09</v>
      </c>
      <c r="K191" s="523">
        <f>SUBTOTAL(9,H191:J191)</f>
        <v/>
      </c>
      <c r="L191" s="520">
        <f>$G191*H191</f>
        <v/>
      </c>
      <c r="M191" s="521">
        <f>$G191*I191</f>
        <v/>
      </c>
      <c r="N191" s="522">
        <f>$G191*J191</f>
        <v/>
      </c>
      <c r="O191" s="523">
        <f>G191*K191</f>
        <v/>
      </c>
      <c r="P191" s="79" t="n"/>
      <c r="Q191" s="104" t="n"/>
    </row>
    <row r="192" outlineLevel="3" ht="50.25" customHeight="1">
      <c r="A192" s="3" t="n"/>
      <c r="B192" s="3" t="n"/>
      <c r="C192" s="25" t="n"/>
      <c r="D192" s="3" t="inlineStr">
        <is>
          <t>5.2.2.3.</t>
        </is>
      </c>
      <c r="E192" s="3" t="inlineStr">
        <is>
          <t>Устройство ж/б плиты перекрытия, балки и капители толщиной 650-720мм
Бетон - Монолитный бетон В40 W10 F2000</t>
        </is>
      </c>
      <c r="F192" s="518" t="inlineStr">
        <is>
          <t>м3</t>
        </is>
      </c>
      <c r="G192" s="519" t="n">
        <v>512.6799999999999</v>
      </c>
      <c r="H192" s="520" t="n">
        <v>19015.03</v>
      </c>
      <c r="I192" s="521" t="n">
        <v>30691.25</v>
      </c>
      <c r="J192" s="522" t="n">
        <v>17315.09</v>
      </c>
      <c r="K192" s="523">
        <f>SUBTOTAL(9,H192:J192)</f>
        <v/>
      </c>
      <c r="L192" s="520">
        <f>$G192*H192</f>
        <v/>
      </c>
      <c r="M192" s="521">
        <f>$G192*I192</f>
        <v/>
      </c>
      <c r="N192" s="522">
        <f>$G192*J192</f>
        <v/>
      </c>
      <c r="O192" s="523">
        <f>G192*K192</f>
        <v/>
      </c>
      <c r="P192" s="79" t="n"/>
      <c r="Q192" s="104" t="n"/>
    </row>
    <row r="193" outlineLevel="3" ht="50.25" customHeight="1">
      <c r="A193" s="3" t="n"/>
      <c r="B193" s="3" t="n"/>
      <c r="C193" s="25" t="n"/>
      <c r="D193" s="3" t="inlineStr">
        <is>
          <t>5.2.2.4.</t>
        </is>
      </c>
      <c r="E193" s="3" t="inlineStr">
        <is>
          <t>Устройство ж/б плиты перекрытия, балки и капители толщиной 1100-1300мм
Бетон - Монолитный бетон В40 W10 F200</t>
        </is>
      </c>
      <c r="F193" s="518" t="inlineStr">
        <is>
          <t>м3</t>
        </is>
      </c>
      <c r="G193" s="519" t="n">
        <v>7.23</v>
      </c>
      <c r="H193" s="520" t="n">
        <v>19015.03</v>
      </c>
      <c r="I193" s="521" t="n">
        <v>30691.25</v>
      </c>
      <c r="J193" s="522" t="n">
        <v>17315.09</v>
      </c>
      <c r="K193" s="523">
        <f>SUBTOTAL(9,H193:J193)</f>
        <v/>
      </c>
      <c r="L193" s="520">
        <f>$G193*H193</f>
        <v/>
      </c>
      <c r="M193" s="521">
        <f>$G193*I193</f>
        <v/>
      </c>
      <c r="N193" s="522">
        <f>$G193*J193</f>
        <v/>
      </c>
      <c r="O193" s="523">
        <f>G193*K193</f>
        <v/>
      </c>
      <c r="P193" s="79" t="n"/>
      <c r="Q193" s="104" t="n"/>
    </row>
    <row r="194" outlineLevel="2" ht="50.25" customHeight="1">
      <c r="A194" s="3" t="n"/>
      <c r="B194" s="3" t="inlineStr">
        <is>
          <t xml:space="preserve">Устройство горизонтальных монолитных ж/б конструкций подземной части </t>
        </is>
      </c>
      <c r="C194" s="240" t="n"/>
      <c r="D194" s="146" t="inlineStr">
        <is>
          <t>5.2.3.</t>
        </is>
      </c>
      <c r="E194" s="146" t="inlineStr">
        <is>
          <t>Канал для прохода наружных сетей на отм. -3,750 - толщ. 300мм.</t>
        </is>
      </c>
      <c r="F194" s="241" t="inlineStr">
        <is>
          <t>м3</t>
        </is>
      </c>
      <c r="G194" s="422" t="n">
        <v>120.25</v>
      </c>
      <c r="H194" s="423">
        <f>IFERROR(L194/G194,0)</f>
        <v/>
      </c>
      <c r="I194" s="424">
        <f>IFERROR(M194/G194,0)</f>
        <v/>
      </c>
      <c r="J194" s="425">
        <f>IFERROR(N194/G194,0)</f>
        <v/>
      </c>
      <c r="K194" s="432">
        <f>+IFERROR(O194/G194,0)</f>
        <v/>
      </c>
      <c r="L194" s="423">
        <f>SUBTOTAL(9,L195:L195)</f>
        <v/>
      </c>
      <c r="M194" s="424">
        <f>SUBTOTAL(9,M195:M195)</f>
        <v/>
      </c>
      <c r="N194" s="425">
        <f>SUBTOTAL(9,N195:N195)</f>
        <v/>
      </c>
      <c r="O194" s="427">
        <f>SUBTOTAL(9,O195:O195)</f>
        <v/>
      </c>
      <c r="P194" s="242" t="n"/>
      <c r="Q194" s="243" t="n"/>
    </row>
    <row r="195" outlineLevel="3" ht="50.25" customHeight="1">
      <c r="A195" s="3" t="n"/>
      <c r="B195" s="3" t="n"/>
      <c r="C195" s="25" t="n"/>
      <c r="D195" s="3" t="inlineStr">
        <is>
          <t>5.2.3.1.</t>
        </is>
      </c>
      <c r="E195" s="7" t="inlineStr">
        <is>
          <t>Устройство монолитных ж/б плит перекрытия толщ. 300мм и балок - Бетон - Монолитный бетон В40 W10 F200</t>
        </is>
      </c>
      <c r="F195" s="518" t="inlineStr">
        <is>
          <t>м3</t>
        </is>
      </c>
      <c r="G195" s="519" t="n">
        <v>120.25</v>
      </c>
      <c r="H195" s="520" t="n">
        <v>19084.47</v>
      </c>
      <c r="I195" s="521" t="n">
        <v>30629.86</v>
      </c>
      <c r="J195" s="522" t="n">
        <v>17175.23</v>
      </c>
      <c r="K195" s="523">
        <f>SUBTOTAL(9,H195:J195)</f>
        <v/>
      </c>
      <c r="L195" s="520">
        <f>$G195*H195-0.01</f>
        <v/>
      </c>
      <c r="M195" s="521">
        <f>$G195*I195</f>
        <v/>
      </c>
      <c r="N195" s="522">
        <f>$G195*J195</f>
        <v/>
      </c>
      <c r="O195" s="523">
        <f>G195*K195</f>
        <v/>
      </c>
      <c r="P195" s="79" t="inlineStr">
        <is>
          <t>Карм.= 130,00 кг/м³</t>
        </is>
      </c>
      <c r="Q195" s="104" t="inlineStr">
        <is>
          <t>Карм. - 130 кг/м3 - 84,342 м3; Карм. - 130 кг/м3 - 23,076 м3</t>
        </is>
      </c>
    </row>
    <row r="196" outlineLevel="2" ht="50.25" customHeight="1">
      <c r="A196" s="3" t="n"/>
      <c r="B196" s="3" t="inlineStr">
        <is>
          <t xml:space="preserve">Устройство горизонтальных монолитных ж/б конструкций подземной части </t>
        </is>
      </c>
      <c r="C196" s="240" t="n"/>
      <c r="D196" s="146" t="inlineStr">
        <is>
          <t>5.2.4.</t>
        </is>
      </c>
      <c r="E196" s="146" t="inlineStr">
        <is>
          <t>Плиты перекрытия технического пространства на отм. -6.850, -3.150, -3.350, -2.800</t>
        </is>
      </c>
      <c r="F196" s="241" t="inlineStr">
        <is>
          <t>м3</t>
        </is>
      </c>
      <c r="G196" s="422" t="n">
        <v>119.28</v>
      </c>
      <c r="H196" s="423">
        <f>IFERROR(L196/G196,0)</f>
        <v/>
      </c>
      <c r="I196" s="424">
        <f>IFERROR(M196/G196,0)</f>
        <v/>
      </c>
      <c r="J196" s="425">
        <f>IFERROR(N196/G196,0)</f>
        <v/>
      </c>
      <c r="K196" s="432">
        <f>+IFERROR(O196/G196,0)</f>
        <v/>
      </c>
      <c r="L196" s="423">
        <f>SUBTOTAL(9,L197:L197)</f>
        <v/>
      </c>
      <c r="M196" s="424">
        <f>SUBTOTAL(9,M197:M197)</f>
        <v/>
      </c>
      <c r="N196" s="425">
        <f>SUBTOTAL(9,N197:N197)</f>
        <v/>
      </c>
      <c r="O196" s="427">
        <f>SUBTOTAL(9,O197:O197)</f>
        <v/>
      </c>
      <c r="P196" s="242" t="n"/>
      <c r="Q196" s="243" t="n"/>
    </row>
    <row r="197" outlineLevel="3" ht="50.25" customHeight="1">
      <c r="A197" s="3" t="n"/>
      <c r="B197" s="3" t="n"/>
      <c r="C197" s="25" t="n"/>
      <c r="D197" s="3" t="inlineStr">
        <is>
          <t>5.2.4.1.</t>
        </is>
      </c>
      <c r="E197" s="3" t="inlineStr">
        <is>
          <t>Устройство монолитных ж/б плит перекрытия - Бетон - Монолитный бетон В40 W10 F200</t>
        </is>
      </c>
      <c r="F197" s="518" t="inlineStr">
        <is>
          <t>м3</t>
        </is>
      </c>
      <c r="G197" s="519" t="n">
        <v>119.28</v>
      </c>
      <c r="H197" s="520" t="n">
        <v>19015.03</v>
      </c>
      <c r="I197" s="521" t="n">
        <v>30691.25</v>
      </c>
      <c r="J197" s="522" t="n">
        <v>17315.09</v>
      </c>
      <c r="K197" s="523">
        <f>SUBTOTAL(9,H197:J197)</f>
        <v/>
      </c>
      <c r="L197" s="520">
        <f>$G197*H197-0.01</f>
        <v/>
      </c>
      <c r="M197" s="521">
        <f>$G197*I197</f>
        <v/>
      </c>
      <c r="N197" s="522">
        <f>$G197*J197</f>
        <v/>
      </c>
      <c r="O197" s="523">
        <f>G197*K197</f>
        <v/>
      </c>
      <c r="P197" s="79" t="inlineStr">
        <is>
          <t>Карм.= 130,00 кг/м³</t>
        </is>
      </c>
      <c r="Q197" s="104" t="inlineStr">
        <is>
          <t>Карм. - 130 кг/м3</t>
        </is>
      </c>
    </row>
    <row r="198" outlineLevel="2" ht="50.25" customHeight="1">
      <c r="A198" s="3" t="n"/>
      <c r="B198" s="3" t="inlineStr">
        <is>
          <t>Устройство вертикальных монолитных ж/б конструкций подземной части</t>
        </is>
      </c>
      <c r="C198" s="240" t="n"/>
      <c r="D198" s="146" t="inlineStr">
        <is>
          <t>5.2.6.</t>
        </is>
      </c>
      <c r="E198" s="146" t="inlineStr">
        <is>
          <t>Вертикальные конструкции на отм. -0,450</t>
        </is>
      </c>
      <c r="F198" s="241" t="inlineStr">
        <is>
          <t>м3</t>
        </is>
      </c>
      <c r="G198" s="422" t="n">
        <v>599.05</v>
      </c>
      <c r="H198" s="423">
        <f>IFERROR(L198/G198,0)</f>
        <v/>
      </c>
      <c r="I198" s="424">
        <f>IFERROR(M198/G198,0)</f>
        <v/>
      </c>
      <c r="J198" s="425">
        <f>IFERROR(N198/G198,0)</f>
        <v/>
      </c>
      <c r="K198" s="432">
        <f>+IFERROR(O198/G198,0)</f>
        <v/>
      </c>
      <c r="L198" s="423">
        <f>SUBTOTAL(9,L199:L209)</f>
        <v/>
      </c>
      <c r="M198" s="424">
        <f>SUBTOTAL(9,M199:M209)</f>
        <v/>
      </c>
      <c r="N198" s="425">
        <f>SUBTOTAL(9,N199:N209)</f>
        <v/>
      </c>
      <c r="O198" s="427">
        <f>SUBTOTAL(9,O199:O209)</f>
        <v/>
      </c>
      <c r="P198" s="242" t="n"/>
      <c r="Q198" s="243" t="n"/>
    </row>
    <row r="199" outlineLevel="3" ht="50.25" customHeight="1">
      <c r="A199" s="3" t="n"/>
      <c r="B199" s="3" t="n"/>
      <c r="C199" s="25" t="n"/>
      <c r="D199" s="3" t="inlineStr">
        <is>
          <t>5.2.6.1.</t>
        </is>
      </c>
      <c r="E199" s="10" t="inlineStr">
        <is>
          <t>Стены толщ. 200-220мм, в составе:</t>
        </is>
      </c>
      <c r="F199" s="18" t="n"/>
      <c r="G199" s="519" t="n"/>
      <c r="H199" s="546" t="n"/>
      <c r="I199" s="547" t="n"/>
      <c r="J199" s="548" t="n"/>
      <c r="K199" s="545" t="n"/>
      <c r="L199" s="546" t="n"/>
      <c r="M199" s="547" t="n"/>
      <c r="N199" s="548" t="n"/>
      <c r="O199" s="545" t="n"/>
      <c r="P199" s="79" t="n"/>
      <c r="Q199" s="104" t="n"/>
    </row>
    <row r="200" outlineLevel="3" ht="50.25" customHeight="1">
      <c r="A200" s="3" t="n"/>
      <c r="B200" s="3" t="n"/>
      <c r="C200" s="25" t="n"/>
      <c r="D200" s="3" t="inlineStr">
        <is>
          <t>5.2.6.2.</t>
        </is>
      </c>
      <c r="E200" s="3" t="inlineStr">
        <is>
          <t>Устройство ж/б стен толщ. 200мм
Монолитный бетон В40 W10 F200</t>
        </is>
      </c>
      <c r="F200" s="518" t="inlineStr">
        <is>
          <t>м3</t>
        </is>
      </c>
      <c r="G200" s="519" t="n">
        <v>212.39</v>
      </c>
      <c r="H200" s="520" t="n">
        <v>19329.61</v>
      </c>
      <c r="I200" s="521" t="n">
        <v>43773.35</v>
      </c>
      <c r="J200" s="522" t="n">
        <v>25180.09</v>
      </c>
      <c r="K200" s="523">
        <f>SUBTOTAL(9,H200:J200)</f>
        <v/>
      </c>
      <c r="L200" s="520">
        <f>$G200*H200</f>
        <v/>
      </c>
      <c r="M200" s="521">
        <f>$G200*I200</f>
        <v/>
      </c>
      <c r="N200" s="522">
        <f>$G200*J200</f>
        <v/>
      </c>
      <c r="O200" s="523">
        <f>G200*K200</f>
        <v/>
      </c>
      <c r="P200" s="79" t="inlineStr">
        <is>
          <t>Карм.= 140,00 кг/м³</t>
        </is>
      </c>
      <c r="Q200" s="104" t="inlineStr">
        <is>
          <t>Карм. - 140 кг/м3</t>
        </is>
      </c>
    </row>
    <row r="201" outlineLevel="3" ht="50.25" customHeight="1">
      <c r="A201" s="3" t="n"/>
      <c r="B201" s="3" t="n"/>
      <c r="C201" s="25" t="n"/>
      <c r="D201" s="3" t="inlineStr">
        <is>
          <t>5.2.6.3.</t>
        </is>
      </c>
      <c r="E201" s="3" t="inlineStr">
        <is>
          <t>Устройство ж/б стен толщ. 220мм
Монолитный бетон В40 W10 F200</t>
        </is>
      </c>
      <c r="F201" s="518" t="inlineStr">
        <is>
          <t>м3</t>
        </is>
      </c>
      <c r="G201" s="519" t="n">
        <v>6.38</v>
      </c>
      <c r="H201" s="520" t="n">
        <v>19329.61</v>
      </c>
      <c r="I201" s="521" t="n">
        <v>43773.35</v>
      </c>
      <c r="J201" s="522" t="n">
        <v>25180.09</v>
      </c>
      <c r="K201" s="523">
        <f>SUBTOTAL(9,H201:J201)</f>
        <v/>
      </c>
      <c r="L201" s="520">
        <f>$G201*H201+0.01</f>
        <v/>
      </c>
      <c r="M201" s="521">
        <f>$G201*I201</f>
        <v/>
      </c>
      <c r="N201" s="522">
        <f>$G201*J201</f>
        <v/>
      </c>
      <c r="O201" s="523">
        <f>G201*K201</f>
        <v/>
      </c>
      <c r="P201" s="79" t="n"/>
      <c r="Q201" s="104" t="n"/>
    </row>
    <row r="202" outlineLevel="3" ht="50.25" customHeight="1">
      <c r="A202" s="3" t="n"/>
      <c r="B202" s="3" t="n"/>
      <c r="C202" s="25" t="n"/>
      <c r="D202" s="3" t="inlineStr">
        <is>
          <t>5.2.6.4.</t>
        </is>
      </c>
      <c r="E202" s="10" t="inlineStr">
        <is>
          <t>Стены толщ. 250мм, в составе:</t>
        </is>
      </c>
      <c r="F202" s="18" t="n"/>
      <c r="G202" s="519" t="n"/>
      <c r="H202" s="546" t="n"/>
      <c r="I202" s="547" t="n"/>
      <c r="J202" s="548" t="n"/>
      <c r="K202" s="545" t="n"/>
      <c r="L202" s="546" t="n"/>
      <c r="M202" s="547" t="n"/>
      <c r="N202" s="548" t="n"/>
      <c r="O202" s="545" t="n"/>
      <c r="P202" s="79" t="n"/>
      <c r="Q202" s="104" t="n"/>
    </row>
    <row r="203" outlineLevel="3" ht="50.25" customHeight="1">
      <c r="A203" s="3" t="n"/>
      <c r="B203" s="3" t="n"/>
      <c r="C203" s="25" t="n"/>
      <c r="D203" s="3" t="inlineStr">
        <is>
          <t>5.2.6.5.</t>
        </is>
      </c>
      <c r="E203" s="3" t="inlineStr">
        <is>
          <t>Устройство ж/б стен толщ. 250мм
Монолитный бетон В40 W10 F200</t>
        </is>
      </c>
      <c r="F203" s="518" t="inlineStr">
        <is>
          <t>м3</t>
        </is>
      </c>
      <c r="G203" s="519" t="n">
        <v>198.98</v>
      </c>
      <c r="H203" s="520" t="n">
        <v>19329.61</v>
      </c>
      <c r="I203" s="521" t="n">
        <v>43773.05</v>
      </c>
      <c r="J203" s="522" t="n">
        <v>25179.92</v>
      </c>
      <c r="K203" s="523">
        <f>SUBTOTAL(9,H203:J203)</f>
        <v/>
      </c>
      <c r="L203" s="520">
        <f>$G203*H203+0.01</f>
        <v/>
      </c>
      <c r="M203" s="521">
        <f>$G203*I203</f>
        <v/>
      </c>
      <c r="N203" s="522">
        <f>$G203*J203</f>
        <v/>
      </c>
      <c r="O203" s="523">
        <f>G203*K203</f>
        <v/>
      </c>
      <c r="P203" s="79" t="inlineStr">
        <is>
          <t>Карм.= 140,00 кг/м³</t>
        </is>
      </c>
      <c r="Q203" s="104" t="inlineStr">
        <is>
          <t>Карм. - 140 кг/м3</t>
        </is>
      </c>
    </row>
    <row r="204" outlineLevel="3" ht="50.25" customHeight="1">
      <c r="A204" s="3" t="n"/>
      <c r="B204" s="3" t="n"/>
      <c r="C204" s="25" t="n"/>
      <c r="D204" s="3" t="inlineStr">
        <is>
          <t>5.2.6.6.</t>
        </is>
      </c>
      <c r="E204" s="10" t="inlineStr">
        <is>
          <t>Стены толщ. 300мм, в составе:</t>
        </is>
      </c>
      <c r="F204" s="18" t="n"/>
      <c r="G204" s="519" t="n"/>
      <c r="H204" s="546" t="n"/>
      <c r="I204" s="547" t="n"/>
      <c r="J204" s="548" t="n"/>
      <c r="K204" s="545" t="n"/>
      <c r="L204" s="546" t="n"/>
      <c r="M204" s="547" t="n"/>
      <c r="N204" s="548" t="n"/>
      <c r="O204" s="545" t="n"/>
      <c r="P204" s="79" t="n"/>
      <c r="Q204" s="104" t="n"/>
    </row>
    <row r="205" outlineLevel="3" ht="50.25" customHeight="1">
      <c r="A205" s="3" t="n"/>
      <c r="B205" s="3" t="n"/>
      <c r="C205" s="25" t="n"/>
      <c r="D205" s="3" t="inlineStr">
        <is>
          <t>5.2.6.7.</t>
        </is>
      </c>
      <c r="E205" s="3" t="inlineStr">
        <is>
          <t>Устройство ж/б стен толщ. 300мм
Монолитный бетон В40 W10 F200</t>
        </is>
      </c>
      <c r="F205" s="518" t="inlineStr">
        <is>
          <t>м3</t>
        </is>
      </c>
      <c r="G205" s="519" t="n">
        <v>131.64</v>
      </c>
      <c r="H205" s="520" t="n">
        <v>19329.61</v>
      </c>
      <c r="I205" s="521" t="n">
        <v>43773.38</v>
      </c>
      <c r="J205" s="522" t="n">
        <v>25180.1</v>
      </c>
      <c r="K205" s="523">
        <f>SUBTOTAL(9,H205:J205)</f>
        <v/>
      </c>
      <c r="L205" s="520">
        <f>$G205*H205</f>
        <v/>
      </c>
      <c r="M205" s="521">
        <f>$G205*I205</f>
        <v/>
      </c>
      <c r="N205" s="522">
        <f>$G205*J205</f>
        <v/>
      </c>
      <c r="O205" s="523">
        <f>G205*K205</f>
        <v/>
      </c>
      <c r="P205" s="79" t="inlineStr">
        <is>
          <t>Карм.= 140,00 кг/м³</t>
        </is>
      </c>
      <c r="Q205" s="104" t="inlineStr">
        <is>
          <t>Карм. - 140 кг/м3</t>
        </is>
      </c>
    </row>
    <row r="206" outlineLevel="3" ht="50.25" customHeight="1">
      <c r="A206" s="3" t="n"/>
      <c r="B206" s="3" t="n"/>
      <c r="C206" s="25" t="n"/>
      <c r="D206" s="3" t="inlineStr">
        <is>
          <t>5.2.6.8.</t>
        </is>
      </c>
      <c r="E206" s="10" t="inlineStr">
        <is>
          <t>Колонны монолитные</t>
        </is>
      </c>
      <c r="F206" s="18" t="n"/>
      <c r="G206" s="519" t="n"/>
      <c r="H206" s="546" t="n"/>
      <c r="I206" s="547" t="n"/>
      <c r="J206" s="548" t="n"/>
      <c r="K206" s="545" t="n"/>
      <c r="L206" s="546" t="n"/>
      <c r="M206" s="547" t="n"/>
      <c r="N206" s="548" t="n"/>
      <c r="O206" s="545" t="n"/>
      <c r="P206" s="79" t="n"/>
      <c r="Q206" s="104" t="n"/>
    </row>
    <row r="207" outlineLevel="3" ht="50.25" customHeight="1">
      <c r="A207" s="3" t="n"/>
      <c r="B207" s="3" t="n"/>
      <c r="C207" s="25" t="n"/>
      <c r="D207" s="3" t="inlineStr">
        <is>
          <t>5.2.6.9.</t>
        </is>
      </c>
      <c r="E207" s="3" t="inlineStr">
        <is>
          <t>Устройство ж/б колонн
Монолитный бетон В40 W10 F200</t>
        </is>
      </c>
      <c r="F207" s="518" t="inlineStr">
        <is>
          <t>м3</t>
        </is>
      </c>
      <c r="G207" s="519" t="n">
        <v>27.39</v>
      </c>
      <c r="H207" s="520" t="n">
        <v>20171.52</v>
      </c>
      <c r="I207" s="521" t="n">
        <v>44055.88</v>
      </c>
      <c r="J207" s="522" t="n">
        <v>26150.46</v>
      </c>
      <c r="K207" s="523">
        <f>SUBTOTAL(9,H207:J207)</f>
        <v/>
      </c>
      <c r="L207" s="520">
        <f>$G207*H207</f>
        <v/>
      </c>
      <c r="M207" s="521">
        <f>$G207*I207</f>
        <v/>
      </c>
      <c r="N207" s="522">
        <f>$G207*J207</f>
        <v/>
      </c>
      <c r="O207" s="523">
        <f>G207*K207</f>
        <v/>
      </c>
      <c r="P207" s="79" t="inlineStr">
        <is>
          <t>Карм.= 150,00 кг/м³</t>
        </is>
      </c>
      <c r="Q207" s="104" t="inlineStr">
        <is>
          <t>Карм. - 150 кг/м3</t>
        </is>
      </c>
    </row>
    <row r="208" outlineLevel="3" ht="50.25" customHeight="1">
      <c r="A208" s="3" t="n"/>
      <c r="B208" s="3" t="n"/>
      <c r="C208" s="25" t="n"/>
      <c r="D208" s="3" t="inlineStr">
        <is>
          <t>5.2.6.10.</t>
        </is>
      </c>
      <c r="E208" s="10" t="inlineStr">
        <is>
          <t>Пилоны монолитные</t>
        </is>
      </c>
      <c r="F208" s="18" t="n"/>
      <c r="G208" s="519" t="n"/>
      <c r="H208" s="546" t="n"/>
      <c r="I208" s="547" t="n"/>
      <c r="J208" s="548" t="n"/>
      <c r="K208" s="545" t="n"/>
      <c r="L208" s="546" t="n"/>
      <c r="M208" s="547" t="n"/>
      <c r="N208" s="548" t="n"/>
      <c r="O208" s="545" t="n"/>
      <c r="P208" s="79" t="n"/>
      <c r="Q208" s="104" t="n"/>
    </row>
    <row r="209" outlineLevel="3" ht="50.25" customHeight="1">
      <c r="A209" s="3" t="n"/>
      <c r="B209" s="3" t="n"/>
      <c r="C209" s="25" t="n"/>
      <c r="D209" s="3" t="inlineStr">
        <is>
          <t>5.2.6.11.</t>
        </is>
      </c>
      <c r="E209" s="3" t="inlineStr">
        <is>
          <t>Устройство ж/б пилонов 
Монолитный бетон В40 W10 F200</t>
        </is>
      </c>
      <c r="F209" s="518" t="inlineStr">
        <is>
          <t>м3</t>
        </is>
      </c>
      <c r="G209" s="519" t="n">
        <v>22.27</v>
      </c>
      <c r="H209" s="520" t="n">
        <v>20171.52</v>
      </c>
      <c r="I209" s="521" t="n">
        <v>44055.88</v>
      </c>
      <c r="J209" s="522" t="n">
        <v>26150.46</v>
      </c>
      <c r="K209" s="523">
        <f>SUBTOTAL(9,H209:J209)</f>
        <v/>
      </c>
      <c r="L209" s="520">
        <f>$G209*H209</f>
        <v/>
      </c>
      <c r="M209" s="521">
        <f>$G209*I209</f>
        <v/>
      </c>
      <c r="N209" s="522">
        <f>$G209*J209</f>
        <v/>
      </c>
      <c r="O209" s="523">
        <f>G209*K209</f>
        <v/>
      </c>
      <c r="P209" s="79" t="inlineStr">
        <is>
          <t>Карм.= 150,00 кг/м³</t>
        </is>
      </c>
      <c r="Q209" s="104" t="inlineStr">
        <is>
          <t>Карм. - 150 кг/м3</t>
        </is>
      </c>
    </row>
    <row r="210" outlineLevel="2" ht="50.25" customHeight="1">
      <c r="A210" s="3" t="n"/>
      <c r="B210" s="3" t="inlineStr">
        <is>
          <t xml:space="preserve">Устройство горизонтальных монолитных ж/б конструкций подземной части </t>
        </is>
      </c>
      <c r="C210" s="240" t="n"/>
      <c r="D210" s="146" t="inlineStr">
        <is>
          <t>5.2.7.</t>
        </is>
      </c>
      <c r="E210" s="146" t="inlineStr">
        <is>
          <t xml:space="preserve">Лестничные марши и площадки подземной части </t>
        </is>
      </c>
      <c r="F210" s="241" t="inlineStr">
        <is>
          <t>м3</t>
        </is>
      </c>
      <c r="G210" s="422" t="n">
        <v>20.15</v>
      </c>
      <c r="H210" s="423">
        <f>IFERROR(L210/G210,0)</f>
        <v/>
      </c>
      <c r="I210" s="424">
        <f>IFERROR(M210/G210,0)</f>
        <v/>
      </c>
      <c r="J210" s="425">
        <f>IFERROR(N210/G210,0)</f>
        <v/>
      </c>
      <c r="K210" s="432">
        <f>+IFERROR(O210/G210,0)</f>
        <v/>
      </c>
      <c r="L210" s="423">
        <f>SUBTOTAL(9,L211:L211)</f>
        <v/>
      </c>
      <c r="M210" s="424">
        <f>SUBTOTAL(9,M211:M211)</f>
        <v/>
      </c>
      <c r="N210" s="425">
        <f>SUBTOTAL(9,N211:N211)</f>
        <v/>
      </c>
      <c r="O210" s="427">
        <f>SUBTOTAL(9,O211:O211)</f>
        <v/>
      </c>
      <c r="P210" s="242" t="n"/>
      <c r="Q210" s="243" t="n"/>
    </row>
    <row r="211" outlineLevel="3" ht="50.25" customHeight="1">
      <c r="A211" s="3" t="n"/>
      <c r="B211" s="3" t="n"/>
      <c r="C211" s="25" t="n"/>
      <c r="D211" s="3" t="inlineStr">
        <is>
          <t>5.2.7.1.</t>
        </is>
      </c>
      <c r="E211" s="3" t="inlineStr">
        <is>
          <t>Устройство монолитных ж/б лестниц, - Бетон - Монолитный бетон В25 W8 F200</t>
        </is>
      </c>
      <c r="F211" s="518" t="inlineStr">
        <is>
          <t>м3</t>
        </is>
      </c>
      <c r="G211" s="519" t="n">
        <v>20.15</v>
      </c>
      <c r="H211" s="520" t="n">
        <v>18997.23</v>
      </c>
      <c r="I211" s="521" t="n">
        <v>76249.2</v>
      </c>
      <c r="J211" s="522" t="n">
        <v>40931.48</v>
      </c>
      <c r="K211" s="523">
        <f>SUBTOTAL(9,H211:J211)</f>
        <v/>
      </c>
      <c r="L211" s="520">
        <f>$G211*H211+0.01</f>
        <v/>
      </c>
      <c r="M211" s="521">
        <f>$G211*I211</f>
        <v/>
      </c>
      <c r="N211" s="522">
        <f>$G211*J211</f>
        <v/>
      </c>
      <c r="O211" s="523">
        <f>G211*K211</f>
        <v/>
      </c>
      <c r="P211" s="80" t="inlineStr">
        <is>
          <t>Карм.= 130,00 кг/м³</t>
        </is>
      </c>
      <c r="Q211" s="104" t="inlineStr">
        <is>
          <t>Карм. - 130 кг/м3</t>
        </is>
      </c>
    </row>
    <row r="212" outlineLevel="2" ht="50.25" customHeight="1">
      <c r="A212" s="3" t="n"/>
      <c r="B212" s="3" t="inlineStr">
        <is>
          <t xml:space="preserve">Устройство горизонтальных монолитных ж/б конструкций подземной части </t>
        </is>
      </c>
      <c r="C212" s="240" t="n"/>
      <c r="D212" s="146" t="inlineStr">
        <is>
          <t>5.2.8.</t>
        </is>
      </c>
      <c r="E212" s="146" t="inlineStr">
        <is>
          <t>Рампа, балки под рампой</t>
        </is>
      </c>
      <c r="F212" s="241" t="inlineStr">
        <is>
          <t>м3</t>
        </is>
      </c>
      <c r="G212" s="422" t="n">
        <v>42.76</v>
      </c>
      <c r="H212" s="423">
        <f>IFERROR(L212/G212,0)</f>
        <v/>
      </c>
      <c r="I212" s="424">
        <f>IFERROR(M212/G212,0)</f>
        <v/>
      </c>
      <c r="J212" s="425">
        <f>IFERROR(N212/G212,0)</f>
        <v/>
      </c>
      <c r="K212" s="432">
        <f>+IFERROR(O212/G212,0)</f>
        <v/>
      </c>
      <c r="L212" s="423">
        <f>SUBTOTAL(9,L213:L213)</f>
        <v/>
      </c>
      <c r="M212" s="424">
        <f>SUBTOTAL(9,M213:M213)</f>
        <v/>
      </c>
      <c r="N212" s="425">
        <f>SUBTOTAL(9,N213:N213)</f>
        <v/>
      </c>
      <c r="O212" s="427">
        <f>SUBTOTAL(9,O213:O213)</f>
        <v/>
      </c>
      <c r="P212" s="242" t="n"/>
      <c r="Q212" s="243" t="n"/>
    </row>
    <row r="213" outlineLevel="3" ht="50.25" customHeight="1">
      <c r="A213" s="3" t="n"/>
      <c r="B213" s="3" t="n"/>
      <c r="C213" s="25" t="n"/>
      <c r="D213" s="3" t="inlineStr">
        <is>
          <t>5.2.8.1.</t>
        </is>
      </c>
      <c r="E213" s="3" t="inlineStr">
        <is>
          <t>Устройство монолитных ж/б площадок, толщ. 250-300мм. - Бетон - Монолитный бетон В40 W10 F200</t>
        </is>
      </c>
      <c r="F213" s="518" t="inlineStr">
        <is>
          <t>м3</t>
        </is>
      </c>
      <c r="G213" s="519" t="n">
        <v>42.76</v>
      </c>
      <c r="H213" s="520" t="n">
        <v>18450.23</v>
      </c>
      <c r="I213" s="521" t="n">
        <v>75130.96000000001</v>
      </c>
      <c r="J213" s="522" t="n">
        <v>41526.12</v>
      </c>
      <c r="K213" s="523">
        <f>SUBTOTAL(9,H213:J213)</f>
        <v/>
      </c>
      <c r="L213" s="520">
        <f>$G213*H213+0.01</f>
        <v/>
      </c>
      <c r="M213" s="521">
        <f>$G213*I213</f>
        <v/>
      </c>
      <c r="N213" s="522">
        <f>$G213*J213</f>
        <v/>
      </c>
      <c r="O213" s="523">
        <f>G213*K213</f>
        <v/>
      </c>
      <c r="P213" s="79" t="inlineStr">
        <is>
          <t>Карм.= 130,00 кг/м³</t>
        </is>
      </c>
      <c r="Q213" s="104" t="inlineStr">
        <is>
          <t>Карм. - 130 кг/м3</t>
        </is>
      </c>
    </row>
    <row r="214" outlineLevel="1" ht="50.25" customHeight="1">
      <c r="A214" s="3" t="n"/>
      <c r="B214" s="3" t="inlineStr">
        <is>
          <t>Надземная часть. Конструктивные решения</t>
        </is>
      </c>
      <c r="C214" s="235" t="n"/>
      <c r="D214" s="236" t="inlineStr">
        <is>
          <t>5.3.</t>
        </is>
      </c>
      <c r="E214" s="145" t="inlineStr">
        <is>
          <t xml:space="preserve">Ж/Б конструкции надземной части </t>
        </is>
      </c>
      <c r="F214" s="237" t="inlineStr">
        <is>
          <t>м3</t>
        </is>
      </c>
      <c r="G214" s="335" t="n">
        <v>5381.18</v>
      </c>
      <c r="H214" s="336">
        <f>+IFERROR(L214/G214,0)</f>
        <v/>
      </c>
      <c r="I214" s="337">
        <f>IFERROR(M214/G214,0)</f>
        <v/>
      </c>
      <c r="J214" s="338">
        <f>IFERROR(N214/G214,0)</f>
        <v/>
      </c>
      <c r="K214" s="339">
        <f>+IFERROR(O214/G214,0)</f>
        <v/>
      </c>
      <c r="L214" s="336">
        <f>SUBTOTAL(9,L215:L302)</f>
        <v/>
      </c>
      <c r="M214" s="337">
        <f>SUBTOTAL(9,M215:M302)</f>
        <v/>
      </c>
      <c r="N214" s="338">
        <f>SUBTOTAL(9,N215:N302)</f>
        <v/>
      </c>
      <c r="O214" s="339">
        <f>SUBTOTAL(9,O215:O302)</f>
        <v/>
      </c>
      <c r="P214" s="238" t="n"/>
      <c r="Q214" s="244" t="n"/>
    </row>
    <row r="215" outlineLevel="2" ht="50.25" customHeight="1">
      <c r="A215" s="3" t="inlineStr">
        <is>
          <t>4.2.1.</t>
        </is>
      </c>
      <c r="B215" s="3" t="inlineStr">
        <is>
          <t xml:space="preserve">Устройство горизонтальных монолитных конструкций 1-го этажа </t>
        </is>
      </c>
      <c r="C215" s="240" t="inlineStr">
        <is>
          <t>4.2.1.</t>
        </is>
      </c>
      <c r="D215" s="146" t="inlineStr">
        <is>
          <t>5.3.1.</t>
        </is>
      </c>
      <c r="E215" s="146" t="inlineStr">
        <is>
          <t>Плита перекрытия, балки и капители на отм. +5,100, +2,810, +3,400 - толщ. 250…...550мм.</t>
        </is>
      </c>
      <c r="F215" s="241" t="inlineStr">
        <is>
          <t>м3</t>
        </is>
      </c>
      <c r="G215" s="422" t="n">
        <v>588.74</v>
      </c>
      <c r="H215" s="423">
        <f>IFERROR(L215/G215,0)</f>
        <v/>
      </c>
      <c r="I215" s="424">
        <f>IFERROR(M215/G215,0)</f>
        <v/>
      </c>
      <c r="J215" s="425">
        <f>IFERROR(N215/G215,0)</f>
        <v/>
      </c>
      <c r="K215" s="432">
        <f>+IFERROR(O215/G215,0)</f>
        <v/>
      </c>
      <c r="L215" s="423">
        <f>SUBTOTAL(9,L216:L216)</f>
        <v/>
      </c>
      <c r="M215" s="424">
        <f>SUBTOTAL(9,M216:M216)</f>
        <v/>
      </c>
      <c r="N215" s="425">
        <f>SUBTOTAL(9,N216:N216)</f>
        <v/>
      </c>
      <c r="O215" s="427" t="n">
        <v>138515213.825721</v>
      </c>
      <c r="P215" s="242" t="n"/>
      <c r="Q215" s="243" t="n"/>
      <c r="R215" t="n">
        <v>138515213.825721</v>
      </c>
    </row>
    <row r="216" outlineLevel="3" ht="50.25" customHeight="1">
      <c r="A216" s="3" t="n"/>
      <c r="B216" s="3" t="n"/>
      <c r="C216" s="25" t="n"/>
      <c r="D216" s="3" t="inlineStr">
        <is>
          <t>5.3.1.1.</t>
        </is>
      </c>
      <c r="E216" s="3" t="inlineStr">
        <is>
          <t>Устройство монолитных ж/б плит перекрытия толщ. 200-250мм и балок - Бетон - Монолитный бетон В35 W10 F200</t>
        </is>
      </c>
      <c r="F216" s="518" t="inlineStr">
        <is>
          <t>м3</t>
        </is>
      </c>
      <c r="G216" s="519" t="n">
        <v>588.74</v>
      </c>
      <c r="H216" s="520" t="n">
        <v>19165.08</v>
      </c>
      <c r="I216" s="521" t="n">
        <v>19863.05</v>
      </c>
      <c r="J216" s="522" t="n">
        <v>11417</v>
      </c>
      <c r="K216" s="523">
        <f>SUBTOTAL(9,H216:J216)</f>
        <v/>
      </c>
      <c r="L216" s="520">
        <f>$G216*H216-0.01</f>
        <v/>
      </c>
      <c r="M216" s="521">
        <f>$G216*I216</f>
        <v/>
      </c>
      <c r="N216" s="522">
        <f>$G216*J216</f>
        <v/>
      </c>
      <c r="O216" s="523">
        <f>G216*K216</f>
        <v/>
      </c>
      <c r="P216" s="79" t="inlineStr">
        <is>
          <t>Карм.= 130,00 кг/м³</t>
        </is>
      </c>
      <c r="Q216" s="104" t="inlineStr">
        <is>
          <t>Карм. - 130 кг/м3</t>
        </is>
      </c>
    </row>
    <row r="217" outlineLevel="2" ht="50.25" customHeight="1">
      <c r="A217" s="3" t="inlineStr">
        <is>
          <t>4.2.2.</t>
        </is>
      </c>
      <c r="B217" s="3" t="inlineStr">
        <is>
          <t xml:space="preserve">Устройство вертикальных монолитных конструкций 1-го этажа </t>
        </is>
      </c>
      <c r="C217" s="240" t="inlineStr">
        <is>
          <t>4.2.2.</t>
        </is>
      </c>
      <c r="D217" s="146" t="inlineStr">
        <is>
          <t>5.3.2.</t>
        </is>
      </c>
      <c r="E217" s="146" t="inlineStr">
        <is>
          <t>Вертикальные конструкции на отм. +5,100</t>
        </is>
      </c>
      <c r="F217" s="241" t="inlineStr">
        <is>
          <t>м3</t>
        </is>
      </c>
      <c r="G217" s="422" t="n">
        <v>395.44</v>
      </c>
      <c r="H217" s="423">
        <f>IFERROR(L217/G217,0)</f>
        <v/>
      </c>
      <c r="I217" s="424">
        <f>IFERROR(M217/G217,0)</f>
        <v/>
      </c>
      <c r="J217" s="425">
        <f>IFERROR(N217/G217,0)</f>
        <v/>
      </c>
      <c r="K217" s="432">
        <f>+IFERROR(O217/G217,0)</f>
        <v/>
      </c>
      <c r="L217" s="423">
        <f>SUBTOTAL(9,L218:L226)</f>
        <v/>
      </c>
      <c r="M217" s="424">
        <f>SUBTOTAL(9,M218:M226)</f>
        <v/>
      </c>
      <c r="N217" s="425">
        <f>SUBTOTAL(9,N218:N226)</f>
        <v/>
      </c>
      <c r="O217" s="427" t="n">
        <v>131997968.8186226</v>
      </c>
      <c r="P217" s="242" t="n"/>
      <c r="Q217" s="243" t="n"/>
      <c r="R217" t="n">
        <v>131997968.8186226</v>
      </c>
    </row>
    <row r="218" outlineLevel="3" ht="50.25" customHeight="1">
      <c r="A218" s="3" t="n"/>
      <c r="B218" s="3" t="n"/>
      <c r="C218" s="25" t="n"/>
      <c r="D218" s="3" t="inlineStr">
        <is>
          <t>5.3.2.1.</t>
        </is>
      </c>
      <c r="E218" s="10" t="inlineStr">
        <is>
          <t>Стены толщ. 200мм, в составе:</t>
        </is>
      </c>
      <c r="F218" s="11" t="n"/>
      <c r="G218" s="549" t="n"/>
      <c r="H218" s="546" t="n"/>
      <c r="I218" s="547" t="n"/>
      <c r="J218" s="548" t="n"/>
      <c r="K218" s="545" t="n"/>
      <c r="L218" s="546" t="n"/>
      <c r="M218" s="547" t="n"/>
      <c r="N218" s="548" t="n"/>
      <c r="O218" s="545" t="n"/>
      <c r="P218" s="79" t="n"/>
      <c r="Q218" s="104" t="n"/>
    </row>
    <row r="219" outlineLevel="3" ht="50.25" customHeight="1">
      <c r="A219" s="3" t="n"/>
      <c r="B219" s="3" t="n"/>
      <c r="C219" s="25" t="n"/>
      <c r="D219" s="3" t="inlineStr">
        <is>
          <t>5.3.2.2.</t>
        </is>
      </c>
      <c r="E219" s="3" t="inlineStr">
        <is>
          <t>Устройство ж/б стен толщ. 200мм
Монолитный бетон В35 W10 F200</t>
        </is>
      </c>
      <c r="F219" s="518" t="inlineStr">
        <is>
          <t>м3</t>
        </is>
      </c>
      <c r="G219" s="519" t="n">
        <v>263.86</v>
      </c>
      <c r="H219" s="520" t="n">
        <v>18439.61</v>
      </c>
      <c r="I219" s="521" t="n">
        <v>33491.94</v>
      </c>
      <c r="J219" s="522" t="n">
        <v>19265.84</v>
      </c>
      <c r="K219" s="523">
        <f>SUBTOTAL(9,H219:J219)</f>
        <v/>
      </c>
      <c r="L219" s="520">
        <f>$G219*H219+0.01</f>
        <v/>
      </c>
      <c r="M219" s="521">
        <f>$G219*I219</f>
        <v/>
      </c>
      <c r="N219" s="522">
        <f>$G219*J219</f>
        <v/>
      </c>
      <c r="O219" s="523">
        <f>G219*K219</f>
        <v/>
      </c>
      <c r="P219" s="79" t="inlineStr">
        <is>
          <t>Карм.= 140,00 кг/м³</t>
        </is>
      </c>
      <c r="Q219" s="104" t="inlineStr">
        <is>
          <t>Карм. - 140 кг/м3</t>
        </is>
      </c>
    </row>
    <row r="220" outlineLevel="3" ht="50.25" customHeight="1">
      <c r="A220" s="3" t="n"/>
      <c r="B220" s="3" t="n"/>
      <c r="C220" s="25" t="n"/>
      <c r="D220" s="3" t="inlineStr">
        <is>
          <t>5.3.2.3.</t>
        </is>
      </c>
      <c r="E220" s="3" t="inlineStr">
        <is>
          <t>Устройство ж/б стен толщ. 220мм
Монолитный бетон В35 W10 F200</t>
        </is>
      </c>
      <c r="F220" s="518" t="inlineStr">
        <is>
          <t>м3</t>
        </is>
      </c>
      <c r="G220" s="519" t="n">
        <v>3.24</v>
      </c>
      <c r="H220" s="520" t="n">
        <v>18439.61</v>
      </c>
      <c r="I220" s="521" t="n">
        <v>33491.94</v>
      </c>
      <c r="J220" s="522" t="n">
        <v>19265.84</v>
      </c>
      <c r="K220" s="523">
        <f>SUBTOTAL(9,H220:J220)</f>
        <v/>
      </c>
      <c r="L220" s="520">
        <f>$G220*H220-0.01</f>
        <v/>
      </c>
      <c r="M220" s="521">
        <f>$G220*I220</f>
        <v/>
      </c>
      <c r="N220" s="522">
        <f>$G220*J220</f>
        <v/>
      </c>
      <c r="O220" s="523">
        <f>G220*K220</f>
        <v/>
      </c>
      <c r="P220" s="79" t="n"/>
      <c r="Q220" s="104" t="n"/>
    </row>
    <row r="221" outlineLevel="3" ht="50.25" customHeight="1">
      <c r="A221" s="3" t="n"/>
      <c r="B221" s="3" t="n"/>
      <c r="C221" s="25" t="n"/>
      <c r="D221" s="3" t="inlineStr">
        <is>
          <t>5.3.2.4.</t>
        </is>
      </c>
      <c r="E221" s="10" t="inlineStr">
        <is>
          <t>Стены толщ. 250мм, в составе:</t>
        </is>
      </c>
      <c r="F221" s="11" t="n"/>
      <c r="G221" s="549" t="n"/>
      <c r="H221" s="546" t="n"/>
      <c r="I221" s="547" t="n"/>
      <c r="J221" s="548" t="n"/>
      <c r="K221" s="545" t="n"/>
      <c r="L221" s="546" t="n"/>
      <c r="M221" s="547" t="n"/>
      <c r="N221" s="548" t="n"/>
      <c r="O221" s="545" t="n"/>
      <c r="P221" s="79" t="n"/>
      <c r="Q221" s="104" t="n"/>
    </row>
    <row r="222" outlineLevel="3" ht="50.25" customHeight="1">
      <c r="A222" s="3" t="n"/>
      <c r="B222" s="3" t="n"/>
      <c r="C222" s="25" t="n"/>
      <c r="D222" s="3" t="inlineStr">
        <is>
          <t>5.3.2.5.</t>
        </is>
      </c>
      <c r="E222" s="3" t="inlineStr">
        <is>
          <t>Устройство ж/б стен толщ. 250мм
Монолитный бетон В35 W10 F200</t>
        </is>
      </c>
      <c r="F222" s="518" t="inlineStr">
        <is>
          <t>м3</t>
        </is>
      </c>
      <c r="G222" s="519" t="n">
        <v>49.31</v>
      </c>
      <c r="H222" s="520" t="n">
        <v>18439.61</v>
      </c>
      <c r="I222" s="521" t="n">
        <v>33754.5</v>
      </c>
      <c r="J222" s="522" t="n">
        <v>19416.87</v>
      </c>
      <c r="K222" s="523">
        <f>SUBTOTAL(9,H222:J222)</f>
        <v/>
      </c>
      <c r="L222" s="520">
        <f>$G222*H222-0.01</f>
        <v/>
      </c>
      <c r="M222" s="521">
        <f>$G222*I222</f>
        <v/>
      </c>
      <c r="N222" s="522">
        <f>$G222*J222</f>
        <v/>
      </c>
      <c r="O222" s="523">
        <f>G222*K222</f>
        <v/>
      </c>
      <c r="P222" s="79" t="inlineStr">
        <is>
          <t>Карм.= 140,00 кг/м³</t>
        </is>
      </c>
      <c r="Q222" s="104" t="inlineStr">
        <is>
          <t>Карм. - 140 кг/м3</t>
        </is>
      </c>
    </row>
    <row r="223" outlineLevel="3" ht="50.25" customHeight="1">
      <c r="A223" s="3" t="n"/>
      <c r="B223" s="3" t="n"/>
      <c r="C223" s="25" t="n"/>
      <c r="D223" s="3" t="inlineStr">
        <is>
          <t>5.3.2.6.</t>
        </is>
      </c>
      <c r="E223" s="10" t="inlineStr">
        <is>
          <t>Стены толщ. 300мм, в составе:</t>
        </is>
      </c>
      <c r="F223" s="518" t="n"/>
      <c r="G223" s="519" t="n"/>
      <c r="H223" s="520" t="n"/>
      <c r="I223" s="521" t="n"/>
      <c r="J223" s="522" t="n"/>
      <c r="K223" s="523" t="n"/>
      <c r="L223" s="520" t="n"/>
      <c r="M223" s="521" t="n"/>
      <c r="N223" s="522" t="n"/>
      <c r="O223" s="523" t="n"/>
      <c r="P223" s="79" t="n"/>
      <c r="Q223" s="104" t="n"/>
    </row>
    <row r="224" outlineLevel="3" ht="50.25" customHeight="1">
      <c r="A224" s="3" t="n"/>
      <c r="B224" s="3" t="n"/>
      <c r="C224" s="25" t="n"/>
      <c r="D224" s="3" t="inlineStr">
        <is>
          <t>5.3.2.7.</t>
        </is>
      </c>
      <c r="E224" s="3" t="inlineStr">
        <is>
          <t>Устройство ж/б стен толщ. 300мм
Монолитный бетон В35 W10 F200</t>
        </is>
      </c>
      <c r="F224" s="518" t="inlineStr">
        <is>
          <t>м3</t>
        </is>
      </c>
      <c r="G224" s="519" t="n">
        <v>60.27</v>
      </c>
      <c r="H224" s="520" t="n">
        <v>18439.61</v>
      </c>
      <c r="I224" s="521" t="n">
        <v>33754.5</v>
      </c>
      <c r="J224" s="522" t="n">
        <v>19416.87</v>
      </c>
      <c r="K224" s="523">
        <f>SUBTOTAL(9,H224:J224)</f>
        <v/>
      </c>
      <c r="L224" s="520">
        <f>$G224*H224</f>
        <v/>
      </c>
      <c r="M224" s="521">
        <f>$G224*I224</f>
        <v/>
      </c>
      <c r="N224" s="522">
        <f>$G224*J224</f>
        <v/>
      </c>
      <c r="O224" s="523">
        <f>G224*K224</f>
        <v/>
      </c>
      <c r="P224" s="79" t="n"/>
      <c r="Q224" s="104" t="n"/>
    </row>
    <row r="225" outlineLevel="3" ht="50.25" customHeight="1">
      <c r="A225" s="3" t="n"/>
      <c r="B225" s="3" t="n"/>
      <c r="C225" s="25" t="n"/>
      <c r="D225" s="3" t="inlineStr">
        <is>
          <t>5.3.2.8.</t>
        </is>
      </c>
      <c r="E225" s="10" t="inlineStr">
        <is>
          <t>Пилоны монолитные</t>
        </is>
      </c>
      <c r="F225" s="11" t="n"/>
      <c r="G225" s="549" t="n"/>
      <c r="H225" s="546" t="n"/>
      <c r="I225" s="547" t="n"/>
      <c r="J225" s="548" t="n"/>
      <c r="K225" s="545" t="n"/>
      <c r="L225" s="546" t="n"/>
      <c r="M225" s="547" t="n"/>
      <c r="N225" s="548" t="n"/>
      <c r="O225" s="545" t="n"/>
      <c r="P225" s="79" t="n"/>
      <c r="Q225" s="104" t="n"/>
    </row>
    <row r="226" outlineLevel="3" ht="50.25" customHeight="1">
      <c r="A226" s="3" t="n"/>
      <c r="B226" s="3" t="n"/>
      <c r="C226" s="25" t="n"/>
      <c r="D226" s="3" t="inlineStr">
        <is>
          <t>5.3.2.9.</t>
        </is>
      </c>
      <c r="E226" s="3" t="inlineStr">
        <is>
          <t>Устройство ж/б пилонов 
Монолитный бетон В35 W10 F200</t>
        </is>
      </c>
      <c r="F226" s="518" t="inlineStr">
        <is>
          <t>м3</t>
        </is>
      </c>
      <c r="G226" s="519" t="n">
        <v>18.76</v>
      </c>
      <c r="H226" s="520" t="n">
        <v>19828.52</v>
      </c>
      <c r="I226" s="521" t="n">
        <v>35648.94</v>
      </c>
      <c r="J226" s="522" t="n">
        <v>21161.58</v>
      </c>
      <c r="K226" s="523">
        <f>SUBTOTAL(9,H226:J226)</f>
        <v/>
      </c>
      <c r="L226" s="520">
        <f>$G226*H226</f>
        <v/>
      </c>
      <c r="M226" s="521">
        <f>$G226*I226</f>
        <v/>
      </c>
      <c r="N226" s="522">
        <f>$G226*J226</f>
        <v/>
      </c>
      <c r="O226" s="523">
        <f>G226*K226</f>
        <v/>
      </c>
      <c r="P226" s="79" t="inlineStr">
        <is>
          <t>Карм.= 150,00 кг/м³</t>
        </is>
      </c>
      <c r="Q226" s="104" t="inlineStr">
        <is>
          <t>Карм. - 150 кг/м3</t>
        </is>
      </c>
    </row>
    <row r="227" outlineLevel="2" ht="50.25" customHeight="1">
      <c r="A227" s="3" t="inlineStr">
        <is>
          <t>4.2.3.</t>
        </is>
      </c>
      <c r="B227" s="3" t="inlineStr">
        <is>
          <t xml:space="preserve">Устройство горизонтальных монолитных конструкций надземных этажей (кроме 1-го) </t>
        </is>
      </c>
      <c r="C227" s="240" t="inlineStr">
        <is>
          <t>4.2.3.</t>
        </is>
      </c>
      <c r="D227" s="146" t="inlineStr">
        <is>
          <t>5.3.3.</t>
        </is>
      </c>
      <c r="E227" s="146" t="inlineStr">
        <is>
          <t>Плита переркытия, балки и капители на отм. +9,000 - толщ. 220мм.</t>
        </is>
      </c>
      <c r="F227" s="241" t="inlineStr">
        <is>
          <t>м3</t>
        </is>
      </c>
      <c r="G227" s="422" t="n">
        <v>516.4299999999999</v>
      </c>
      <c r="H227" s="423">
        <f>IFERROR(L227/G227,0)</f>
        <v/>
      </c>
      <c r="I227" s="424">
        <f>IFERROR(M227/G227,0)</f>
        <v/>
      </c>
      <c r="J227" s="425">
        <f>IFERROR(N227/G227,0)</f>
        <v/>
      </c>
      <c r="K227" s="432">
        <f>+IFERROR(O227/G227,0)</f>
        <v/>
      </c>
      <c r="L227" s="423">
        <f>SUBTOTAL(9,L228:L228)</f>
        <v/>
      </c>
      <c r="M227" s="424">
        <f>SUBTOTAL(9,M228:M228)</f>
        <v/>
      </c>
      <c r="N227" s="425">
        <f>SUBTOTAL(9,N228:N228)</f>
        <v/>
      </c>
      <c r="O227" s="427" t="n">
        <v>122248761.8899153</v>
      </c>
      <c r="P227" s="242" t="n"/>
      <c r="Q227" s="243" t="n"/>
      <c r="R227" t="n">
        <v>122248761.8899153</v>
      </c>
    </row>
    <row r="228" outlineLevel="3" ht="50.25" customHeight="1">
      <c r="A228" s="3" t="n"/>
      <c r="B228" s="3" t="n"/>
      <c r="C228" s="25" t="n"/>
      <c r="D228" s="3" t="inlineStr">
        <is>
          <t>5.3.3.1.</t>
        </is>
      </c>
      <c r="E228" s="3" t="inlineStr">
        <is>
          <t>Устройство монолитных ж/б плит перекрытия толщ. 220мм и балок - Бетон - Монолитный бетон В35 W10 F200</t>
        </is>
      </c>
      <c r="F228" s="518" t="inlineStr">
        <is>
          <t>м3</t>
        </is>
      </c>
      <c r="G228" s="519" t="n">
        <v>516.4299999999999</v>
      </c>
      <c r="H228" s="520" t="n">
        <v>18743.7</v>
      </c>
      <c r="I228" s="521" t="n">
        <v>20369.98</v>
      </c>
      <c r="J228" s="522" t="n">
        <v>11641.26</v>
      </c>
      <c r="K228" s="523">
        <f>SUBTOTAL(9,H228:J228)</f>
        <v/>
      </c>
      <c r="L228" s="520">
        <f>$G228*H228</f>
        <v/>
      </c>
      <c r="M228" s="521">
        <f>$G228*I228</f>
        <v/>
      </c>
      <c r="N228" s="522">
        <f>$G228*J228</f>
        <v/>
      </c>
      <c r="O228" s="523">
        <f>G228*K228</f>
        <v/>
      </c>
      <c r="P228" s="79" t="inlineStr">
        <is>
          <t>Карм.= 130,00 кг/м³</t>
        </is>
      </c>
      <c r="Q228" s="104" t="inlineStr">
        <is>
          <t>Карм. - 130 кг/м3</t>
        </is>
      </c>
    </row>
    <row r="229" outlineLevel="2" ht="50.25" customHeight="1">
      <c r="A229" s="3" t="inlineStr">
        <is>
          <t>4.2.4.</t>
        </is>
      </c>
      <c r="B229" s="3" t="inlineStr">
        <is>
          <t xml:space="preserve">Устройство вертикальных монолитных конструкций надземных этажей (кроме 1-го) </t>
        </is>
      </c>
      <c r="C229" s="240" t="inlineStr">
        <is>
          <t>4.2.4.</t>
        </is>
      </c>
      <c r="D229" s="146" t="inlineStr">
        <is>
          <t>5.3.4.</t>
        </is>
      </c>
      <c r="E229" s="146" t="inlineStr">
        <is>
          <t>Вертикальные конструкции на отм. +9,000</t>
        </is>
      </c>
      <c r="F229" s="241" t="inlineStr">
        <is>
          <t>м3</t>
        </is>
      </c>
      <c r="G229" s="422" t="n">
        <v>342.3199999999999</v>
      </c>
      <c r="H229" s="423">
        <f>IFERROR(L229/G229,0)</f>
        <v/>
      </c>
      <c r="I229" s="424">
        <f>IFERROR(M229/G229,0)</f>
        <v/>
      </c>
      <c r="J229" s="425">
        <f>IFERROR(N229/G229,0)</f>
        <v/>
      </c>
      <c r="K229" s="432">
        <f>+IFERROR(O229/G229,0)</f>
        <v/>
      </c>
      <c r="L229" s="423">
        <f>SUBTOTAL(9,L230:L239)</f>
        <v/>
      </c>
      <c r="M229" s="424">
        <f>SUBTOTAL(9,M230:M239)</f>
        <v/>
      </c>
      <c r="N229" s="425">
        <f>SUBTOTAL(9,N230:N239)</f>
        <v/>
      </c>
      <c r="O229" s="427" t="n">
        <v>114494278.2819129</v>
      </c>
      <c r="P229" s="242" t="n"/>
      <c r="Q229" s="243" t="n"/>
      <c r="R229" t="n">
        <v>114494278.2819129</v>
      </c>
    </row>
    <row r="230" outlineLevel="3" ht="50.25" customHeight="1">
      <c r="A230" s="3" t="n"/>
      <c r="B230" s="3" t="n"/>
      <c r="C230" s="25" t="n"/>
      <c r="D230" s="3" t="inlineStr">
        <is>
          <t>5.3.4.1.</t>
        </is>
      </c>
      <c r="E230" s="10" t="inlineStr">
        <is>
          <t>Стены толщ. 200мм, в составе:</t>
        </is>
      </c>
      <c r="F230" s="11" t="n"/>
      <c r="G230" s="519" t="n"/>
      <c r="H230" s="546" t="n"/>
      <c r="I230" s="547" t="n"/>
      <c r="J230" s="548" t="n"/>
      <c r="K230" s="545" t="n"/>
      <c r="L230" s="546" t="n"/>
      <c r="M230" s="547" t="n"/>
      <c r="N230" s="548" t="n"/>
      <c r="O230" s="545" t="n"/>
      <c r="P230" s="79" t="n"/>
      <c r="Q230" s="104" t="n"/>
    </row>
    <row r="231" outlineLevel="3" ht="50.25" customHeight="1">
      <c r="A231" s="3" t="n"/>
      <c r="B231" s="3" t="n"/>
      <c r="C231" s="25" t="n"/>
      <c r="D231" s="3" t="inlineStr">
        <is>
          <t>5.3.4.2.</t>
        </is>
      </c>
      <c r="E231" s="3" t="inlineStr">
        <is>
          <t>Устройство ж/б стен толщ. 200мм
Монолитный бетон В35 W10 F200</t>
        </is>
      </c>
      <c r="F231" s="518" t="inlineStr">
        <is>
          <t>м3</t>
        </is>
      </c>
      <c r="G231" s="519" t="n">
        <v>270.34</v>
      </c>
      <c r="H231" s="520" t="n">
        <v>18439.61</v>
      </c>
      <c r="I231" s="521" t="n">
        <v>33491.85</v>
      </c>
      <c r="J231" s="522" t="n">
        <v>19265.78</v>
      </c>
      <c r="K231" s="523">
        <f>SUBTOTAL(9,H231:J231)</f>
        <v/>
      </c>
      <c r="L231" s="520">
        <f>$G231*H231</f>
        <v/>
      </c>
      <c r="M231" s="521">
        <f>$G231*I231</f>
        <v/>
      </c>
      <c r="N231" s="522">
        <f>$G231*J231</f>
        <v/>
      </c>
      <c r="O231" s="523">
        <f>G231*K231</f>
        <v/>
      </c>
      <c r="P231" s="79" t="inlineStr">
        <is>
          <t>Карм.= 140,00 кг/м³</t>
        </is>
      </c>
      <c r="Q231" s="104" t="inlineStr">
        <is>
          <t>Карм. - 140 кг/м3</t>
        </is>
      </c>
    </row>
    <row r="232" outlineLevel="3" ht="50.25" customHeight="1">
      <c r="A232" s="3" t="n"/>
      <c r="B232" s="3" t="n"/>
      <c r="C232" s="25" t="n"/>
      <c r="D232" s="3" t="inlineStr">
        <is>
          <t>5.3.4.3.</t>
        </is>
      </c>
      <c r="E232" s="10" t="inlineStr">
        <is>
          <t>Стены толщ. 250мм, в составе:</t>
        </is>
      </c>
      <c r="F232" s="11" t="n"/>
      <c r="G232" s="519" t="n"/>
      <c r="H232" s="546" t="n"/>
      <c r="I232" s="547" t="n"/>
      <c r="J232" s="548" t="n"/>
      <c r="K232" s="545" t="n"/>
      <c r="L232" s="546" t="n"/>
      <c r="M232" s="547" t="n"/>
      <c r="N232" s="548" t="n"/>
      <c r="O232" s="545" t="n"/>
      <c r="P232" s="79" t="n"/>
      <c r="Q232" s="104" t="n"/>
    </row>
    <row r="233" outlineLevel="3" ht="50.25" customHeight="1">
      <c r="A233" s="3" t="n"/>
      <c r="B233" s="3" t="n"/>
      <c r="C233" s="25" t="n"/>
      <c r="D233" s="3" t="inlineStr">
        <is>
          <t>5.3.4.4.</t>
        </is>
      </c>
      <c r="E233" s="3" t="inlineStr">
        <is>
          <t>Устройство ж/б стен толщ. 250мм
Монолитный  бетон В35 W10 F200</t>
        </is>
      </c>
      <c r="F233" s="518" t="inlineStr">
        <is>
          <t>м3</t>
        </is>
      </c>
      <c r="G233" s="519" t="n">
        <v>36.09</v>
      </c>
      <c r="H233" s="520" t="n">
        <v>18439.61</v>
      </c>
      <c r="I233" s="521" t="n">
        <v>33753.78</v>
      </c>
      <c r="J233" s="522" t="n">
        <v>19416.45</v>
      </c>
      <c r="K233" s="523">
        <f>SUBTOTAL(9,H233:J233)</f>
        <v/>
      </c>
      <c r="L233" s="520">
        <f>$G233*H233+0.01</f>
        <v/>
      </c>
      <c r="M233" s="521">
        <f>$G233*I233</f>
        <v/>
      </c>
      <c r="N233" s="522">
        <f>$G233*J233</f>
        <v/>
      </c>
      <c r="O233" s="523">
        <f>G233*K233</f>
        <v/>
      </c>
      <c r="P233" s="79" t="inlineStr">
        <is>
          <t>Карм.= 140,00 кг/м³</t>
        </is>
      </c>
      <c r="Q233" s="104" t="inlineStr">
        <is>
          <t>Карм. - 140 кг/м3</t>
        </is>
      </c>
    </row>
    <row r="234" outlineLevel="3" ht="50.25" customHeight="1">
      <c r="A234" s="3" t="n"/>
      <c r="B234" s="3" t="n"/>
      <c r="C234" s="25" t="n"/>
      <c r="D234" s="3" t="inlineStr">
        <is>
          <t>5.3.4.5.</t>
        </is>
      </c>
      <c r="E234" s="10" t="inlineStr">
        <is>
          <t>Стены толщ. 300мм, в составе:</t>
        </is>
      </c>
      <c r="F234" s="518" t="n"/>
      <c r="G234" s="519" t="n"/>
      <c r="H234" s="520" t="n"/>
      <c r="I234" s="521" t="n"/>
      <c r="J234" s="522" t="n"/>
      <c r="K234" s="523" t="n"/>
      <c r="L234" s="520" t="n"/>
      <c r="M234" s="521" t="n"/>
      <c r="N234" s="522" t="n"/>
      <c r="O234" s="523" t="n"/>
      <c r="P234" s="79" t="n"/>
      <c r="Q234" s="104" t="n"/>
    </row>
    <row r="235" outlineLevel="3" ht="50.25" customHeight="1">
      <c r="A235" s="3" t="n"/>
      <c r="B235" s="3" t="n"/>
      <c r="C235" s="25" t="n"/>
      <c r="D235" s="3" t="inlineStr">
        <is>
          <t>5.3.4.6.</t>
        </is>
      </c>
      <c r="E235" s="3" t="inlineStr">
        <is>
          <t>Устройство ж/б стен толщ. 300мм
Монолитный бетон В35 W10 F200</t>
        </is>
      </c>
      <c r="F235" s="518" t="inlineStr">
        <is>
          <t>м3</t>
        </is>
      </c>
      <c r="G235" s="519" t="n">
        <v>6.7</v>
      </c>
      <c r="H235" s="520" t="n">
        <v>18439.61</v>
      </c>
      <c r="I235" s="521" t="n">
        <v>33753.78</v>
      </c>
      <c r="J235" s="522" t="n">
        <v>19416.45</v>
      </c>
      <c r="K235" s="523">
        <f>SUBTOTAL(9,H235:J235)</f>
        <v/>
      </c>
      <c r="L235" s="520">
        <f>$G235*H235-0.01</f>
        <v/>
      </c>
      <c r="M235" s="521">
        <f>$G235*I235</f>
        <v/>
      </c>
      <c r="N235" s="522">
        <f>$G235*J235</f>
        <v/>
      </c>
      <c r="O235" s="523">
        <f>G235*K235</f>
        <v/>
      </c>
      <c r="P235" s="79" t="n"/>
      <c r="Q235" s="104" t="n"/>
    </row>
    <row r="236" outlineLevel="3" ht="50.25" customHeight="1">
      <c r="A236" s="3" t="n"/>
      <c r="B236" s="3" t="n"/>
      <c r="C236" s="25" t="n"/>
      <c r="D236" s="3" t="inlineStr">
        <is>
          <t>5.3.4.7.</t>
        </is>
      </c>
      <c r="E236" s="10" t="inlineStr">
        <is>
          <t>Колонны монолитные</t>
        </is>
      </c>
      <c r="F236" s="18" t="n"/>
      <c r="G236" s="519" t="n"/>
      <c r="H236" s="546" t="n"/>
      <c r="I236" s="547" t="n"/>
      <c r="J236" s="548" t="n"/>
      <c r="K236" s="545" t="n"/>
      <c r="L236" s="546" t="n"/>
      <c r="M236" s="547" t="n"/>
      <c r="N236" s="548" t="n"/>
      <c r="O236" s="545" t="n"/>
      <c r="P236" s="79" t="n"/>
      <c r="Q236" s="104" t="n"/>
    </row>
    <row r="237" outlineLevel="3" ht="50.25" customHeight="1">
      <c r="A237" s="3" t="n"/>
      <c r="B237" s="3" t="n"/>
      <c r="C237" s="25" t="n"/>
      <c r="D237" s="3" t="inlineStr">
        <is>
          <t>5.3.4.8.</t>
        </is>
      </c>
      <c r="E237" s="3" t="inlineStr">
        <is>
          <t>Устройство ж/б колонн
Монолитный бетон В35 W10 F200</t>
        </is>
      </c>
      <c r="F237" s="518" t="inlineStr">
        <is>
          <t>м3</t>
        </is>
      </c>
      <c r="G237" s="519" t="n">
        <v>4.08</v>
      </c>
      <c r="H237" s="520" t="n">
        <v>19828.52</v>
      </c>
      <c r="I237" s="521" t="n">
        <v>35648.94</v>
      </c>
      <c r="J237" s="522" t="n">
        <v>21161.35</v>
      </c>
      <c r="K237" s="523">
        <f>SUBTOTAL(9,H237:J237)</f>
        <v/>
      </c>
      <c r="L237" s="520">
        <f>$G237*H237-0.01</f>
        <v/>
      </c>
      <c r="M237" s="521">
        <f>$G237*I237</f>
        <v/>
      </c>
      <c r="N237" s="522">
        <f>$G237*J237</f>
        <v/>
      </c>
      <c r="O237" s="523">
        <f>G237*K237</f>
        <v/>
      </c>
      <c r="P237" s="79" t="inlineStr">
        <is>
          <t>Карм.= 150,00 кг/м³</t>
        </is>
      </c>
      <c r="Q237" s="104" t="inlineStr">
        <is>
          <t>Карм. - 150 кг/м3</t>
        </is>
      </c>
    </row>
    <row r="238" outlineLevel="3" ht="50.25" customHeight="1">
      <c r="A238" s="3" t="n"/>
      <c r="B238" s="3" t="n"/>
      <c r="C238" s="25" t="n"/>
      <c r="D238" s="3" t="inlineStr">
        <is>
          <t>5.3.4.9.</t>
        </is>
      </c>
      <c r="E238" s="10" t="inlineStr">
        <is>
          <t>Пилоны монолитные</t>
        </is>
      </c>
      <c r="F238" s="18" t="n"/>
      <c r="G238" s="519" t="n"/>
      <c r="H238" s="546" t="n"/>
      <c r="I238" s="547" t="n"/>
      <c r="J238" s="548" t="n"/>
      <c r="K238" s="545" t="n"/>
      <c r="L238" s="546" t="n"/>
      <c r="M238" s="547" t="n"/>
      <c r="N238" s="548" t="n"/>
      <c r="O238" s="545" t="n"/>
      <c r="P238" s="79" t="n"/>
      <c r="Q238" s="104" t="n"/>
    </row>
    <row r="239" outlineLevel="3" ht="50.25" customHeight="1">
      <c r="A239" s="3" t="n"/>
      <c r="B239" s="3" t="n"/>
      <c r="C239" s="25" t="n"/>
      <c r="D239" s="3" t="inlineStr">
        <is>
          <t>5.3.4.10.</t>
        </is>
      </c>
      <c r="E239" s="3" t="inlineStr">
        <is>
          <t>Устройство ж/б пилонов 
Монолитный бетон В35 W10 F200</t>
        </is>
      </c>
      <c r="F239" s="518" t="inlineStr">
        <is>
          <t>м3</t>
        </is>
      </c>
      <c r="G239" s="519" t="n">
        <v>25.11</v>
      </c>
      <c r="H239" s="520" t="n">
        <v>19828.52</v>
      </c>
      <c r="I239" s="521" t="n">
        <v>35648.94</v>
      </c>
      <c r="J239" s="522" t="n">
        <v>21161.35</v>
      </c>
      <c r="K239" s="523">
        <f>SUBTOTAL(9,H239:J239)</f>
        <v/>
      </c>
      <c r="L239" s="520">
        <f>$G239*H239</f>
        <v/>
      </c>
      <c r="M239" s="521">
        <f>$G239*I239</f>
        <v/>
      </c>
      <c r="N239" s="522">
        <f>$G239*J239</f>
        <v/>
      </c>
      <c r="O239" s="523">
        <f>G239*K239</f>
        <v/>
      </c>
      <c r="P239" s="79" t="inlineStr">
        <is>
          <t>Карм.= 150,00 кг/м³</t>
        </is>
      </c>
      <c r="Q239" s="104" t="inlineStr">
        <is>
          <t>Карм. - 150 кг/м3</t>
        </is>
      </c>
    </row>
    <row r="240" outlineLevel="2" ht="50.25" customHeight="1">
      <c r="A240" s="3" t="n"/>
      <c r="B240" s="3" t="inlineStr">
        <is>
          <t xml:space="preserve">Устройство горизонтальных монолитных конструкций надземных этажей (кроме 1-го) </t>
        </is>
      </c>
      <c r="C240" s="240" t="n"/>
      <c r="D240" s="146" t="inlineStr">
        <is>
          <t>5.3.5.</t>
        </is>
      </c>
      <c r="E240" s="146" t="inlineStr">
        <is>
          <t>Плита перекрытия, балки и капители на отм. +12,900 - толщ. 220мм.</t>
        </is>
      </c>
      <c r="F240" s="241" t="inlineStr">
        <is>
          <t>м3</t>
        </is>
      </c>
      <c r="G240" s="422" t="n">
        <v>505.76</v>
      </c>
      <c r="H240" s="423">
        <f>IFERROR(L240/G240,0)</f>
        <v/>
      </c>
      <c r="I240" s="424">
        <f>IFERROR(M240/G240,0)</f>
        <v/>
      </c>
      <c r="J240" s="425">
        <f>IFERROR(N240/G240,0)</f>
        <v/>
      </c>
      <c r="K240" s="432">
        <f>+IFERROR(O240/G240,0)</f>
        <v/>
      </c>
      <c r="L240" s="423">
        <f>SUBTOTAL(9,L241:L242)</f>
        <v/>
      </c>
      <c r="M240" s="424">
        <f>SUBTOTAL(9,M241:M242)</f>
        <v/>
      </c>
      <c r="N240" s="425">
        <f>SUBTOTAL(9,N241:N242)</f>
        <v/>
      </c>
      <c r="O240" s="427">
        <f>SUBTOTAL(9,O241:O242)</f>
        <v/>
      </c>
      <c r="P240" s="242" t="n"/>
      <c r="Q240" s="243" t="n"/>
    </row>
    <row r="241" outlineLevel="3" ht="50.25" customHeight="1">
      <c r="A241" s="3" t="n"/>
      <c r="B241" s="3" t="n"/>
      <c r="C241" s="25" t="n"/>
      <c r="D241" s="3" t="inlineStr">
        <is>
          <t>5.3.5.1.</t>
        </is>
      </c>
      <c r="E241" s="3" t="inlineStr">
        <is>
          <t>Устройство монолитных ж/п плит перекрытия толщ. 220мм и балок - Бетон - Монолитный  бетон В35 W10 F200</t>
        </is>
      </c>
      <c r="F241" s="518" t="inlineStr">
        <is>
          <t>м3</t>
        </is>
      </c>
      <c r="G241" s="519" t="n">
        <v>500.41</v>
      </c>
      <c r="H241" s="520" t="n">
        <v>18740.36</v>
      </c>
      <c r="I241" s="521" t="n">
        <v>20372.05</v>
      </c>
      <c r="J241" s="522" t="n">
        <v>11641.88</v>
      </c>
      <c r="K241" s="523">
        <f>SUBTOTAL(9,H241:J241)</f>
        <v/>
      </c>
      <c r="L241" s="520">
        <f>$G241*H241</f>
        <v/>
      </c>
      <c r="M241" s="521">
        <f>$G241*I241</f>
        <v/>
      </c>
      <c r="N241" s="522">
        <f>$G241*J241</f>
        <v/>
      </c>
      <c r="O241" s="523">
        <f>G241*K241</f>
        <v/>
      </c>
      <c r="P241" s="79" t="inlineStr">
        <is>
          <t>Карм.= 130,00 кг/м³</t>
        </is>
      </c>
      <c r="Q241" s="104" t="inlineStr">
        <is>
          <t>Карм. - 130 кг/м3</t>
        </is>
      </c>
    </row>
    <row r="242" outlineLevel="3" ht="50.25" customHeight="1">
      <c r="A242" s="3" t="n"/>
      <c r="B242" s="3" t="n"/>
      <c r="C242" s="25" t="n"/>
      <c r="D242" s="3" t="inlineStr">
        <is>
          <t>5.3.5.2.</t>
        </is>
      </c>
      <c r="E242" s="3" t="inlineStr">
        <is>
          <t>Устройство монолитных ж/п плит перекрытия толщ. 220мм и балок - Бетон - Монолитный  бетон В50 W10 F200</t>
        </is>
      </c>
      <c r="F242" s="518" t="inlineStr">
        <is>
          <t>м3</t>
        </is>
      </c>
      <c r="G242" s="519" t="n">
        <v>5.35</v>
      </c>
      <c r="H242" s="520" t="n">
        <v>18193.36</v>
      </c>
      <c r="I242" s="521" t="n">
        <v>20372.05</v>
      </c>
      <c r="J242" s="522" t="n">
        <v>11641.88</v>
      </c>
      <c r="K242" s="523">
        <f>SUBTOTAL(9,H242:J242)</f>
        <v/>
      </c>
      <c r="L242" s="520">
        <f>$G242*H242-0.01</f>
        <v/>
      </c>
      <c r="M242" s="521">
        <f>$G242*I242</f>
        <v/>
      </c>
      <c r="N242" s="522">
        <f>$G242*J242</f>
        <v/>
      </c>
      <c r="O242" s="523">
        <f>G242*K242</f>
        <v/>
      </c>
      <c r="P242" s="79" t="n"/>
      <c r="Q242" s="104" t="n"/>
    </row>
    <row r="243" outlineLevel="2" ht="50.25" customHeight="1">
      <c r="A243" s="3" t="n"/>
      <c r="B243" s="3" t="inlineStr">
        <is>
          <t xml:space="preserve">Устройство вертикальных монолитных конструкций надземных этажей (кроме 1-го) </t>
        </is>
      </c>
      <c r="C243" s="240" t="n"/>
      <c r="D243" s="146" t="inlineStr">
        <is>
          <t>5.3.6.</t>
        </is>
      </c>
      <c r="E243" s="146" t="inlineStr">
        <is>
          <t>Вертикальные конструкции на отм. +12,900</t>
        </is>
      </c>
      <c r="F243" s="241" t="inlineStr">
        <is>
          <t>м3</t>
        </is>
      </c>
      <c r="G243" s="422" t="n">
        <v>330.61</v>
      </c>
      <c r="H243" s="423">
        <f>IFERROR(L243/G243,0)</f>
        <v/>
      </c>
      <c r="I243" s="424">
        <f>IFERROR(M243/G243,0)</f>
        <v/>
      </c>
      <c r="J243" s="425">
        <f>IFERROR(N243/G243,0)</f>
        <v/>
      </c>
      <c r="K243" s="432">
        <f>+IFERROR(O243/G243,0)</f>
        <v/>
      </c>
      <c r="L243" s="423">
        <f>SUBTOTAL(9,L244:L253)</f>
        <v/>
      </c>
      <c r="M243" s="424">
        <f>SUBTOTAL(9,M244:M253)</f>
        <v/>
      </c>
      <c r="N243" s="425">
        <f>SUBTOTAL(9,N244:N253)</f>
        <v/>
      </c>
      <c r="O243" s="427">
        <f>SUBTOTAL(9,O244:O253)</f>
        <v/>
      </c>
      <c r="P243" s="242" t="n"/>
      <c r="Q243" s="243" t="n"/>
    </row>
    <row r="244" outlineLevel="3" ht="50.25" customHeight="1">
      <c r="A244" s="3" t="n"/>
      <c r="B244" s="3" t="n"/>
      <c r="C244" s="25" t="n"/>
      <c r="D244" s="3" t="inlineStr">
        <is>
          <t>5.3.6.1.</t>
        </is>
      </c>
      <c r="E244" s="10" t="inlineStr">
        <is>
          <t>Стены толщ. 200мм, в составе:</t>
        </is>
      </c>
      <c r="F244" s="11" t="n"/>
      <c r="G244" s="519" t="n"/>
      <c r="H244" s="546" t="n"/>
      <c r="I244" s="547" t="n"/>
      <c r="J244" s="548" t="n"/>
      <c r="K244" s="545" t="n"/>
      <c r="L244" s="546" t="n"/>
      <c r="M244" s="547" t="n"/>
      <c r="N244" s="548" t="n"/>
      <c r="O244" s="545" t="n"/>
      <c r="P244" s="79" t="n"/>
      <c r="Q244" s="104" t="n"/>
    </row>
    <row r="245" outlineLevel="3" ht="50.25" customHeight="1">
      <c r="A245" s="3" t="n"/>
      <c r="B245" s="3" t="n"/>
      <c r="C245" s="25" t="n"/>
      <c r="D245" s="3" t="inlineStr">
        <is>
          <t>5.3.6.2.</t>
        </is>
      </c>
      <c r="E245" s="3" t="inlineStr">
        <is>
          <t>Устройство ж/б стен толщ. 200мм
Монолитный  бетон В35 W10 F200</t>
        </is>
      </c>
      <c r="F245" s="518" t="inlineStr">
        <is>
          <t>м3</t>
        </is>
      </c>
      <c r="G245" s="519" t="n">
        <v>258.46</v>
      </c>
      <c r="H245" s="520" t="n">
        <v>18986.61</v>
      </c>
      <c r="I245" s="521" t="n">
        <v>33491.85</v>
      </c>
      <c r="J245" s="522" t="n">
        <v>19265.78</v>
      </c>
      <c r="K245" s="523">
        <f>SUBTOTAL(9,H245:J245)</f>
        <v/>
      </c>
      <c r="L245" s="520">
        <f>$G245*H245</f>
        <v/>
      </c>
      <c r="M245" s="521">
        <f>$G245*I245</f>
        <v/>
      </c>
      <c r="N245" s="522">
        <f>$G245*J245</f>
        <v/>
      </c>
      <c r="O245" s="523">
        <f>G245*K245</f>
        <v/>
      </c>
      <c r="P245" s="79" t="inlineStr">
        <is>
          <t>Карм.= 140,00 кг/м³</t>
        </is>
      </c>
      <c r="Q245" s="104" t="inlineStr">
        <is>
          <t>Карм. - 140 кг/м3</t>
        </is>
      </c>
    </row>
    <row r="246" outlineLevel="3" ht="50.25" customHeight="1">
      <c r="A246" s="3" t="n"/>
      <c r="B246" s="3" t="n"/>
      <c r="C246" s="25" t="n"/>
      <c r="D246" s="3" t="inlineStr">
        <is>
          <t>5.3.6.3.</t>
        </is>
      </c>
      <c r="E246" s="10" t="inlineStr">
        <is>
          <t>Стены толщ. 250мм, в составе:</t>
        </is>
      </c>
      <c r="F246" s="11" t="n"/>
      <c r="G246" s="519" t="n"/>
      <c r="H246" s="546" t="n"/>
      <c r="I246" s="547" t="n"/>
      <c r="J246" s="548" t="n"/>
      <c r="K246" s="545" t="n"/>
      <c r="L246" s="546" t="n"/>
      <c r="M246" s="547" t="n"/>
      <c r="N246" s="548" t="n"/>
      <c r="O246" s="545" t="n"/>
      <c r="P246" s="79" t="n"/>
      <c r="Q246" s="104" t="n"/>
    </row>
    <row r="247" outlineLevel="3" ht="50.25" customHeight="1">
      <c r="A247" s="3" t="n"/>
      <c r="B247" s="3" t="n"/>
      <c r="C247" s="25" t="n"/>
      <c r="D247" s="3" t="inlineStr">
        <is>
          <t>5.3.6.4.</t>
        </is>
      </c>
      <c r="E247" s="3" t="inlineStr">
        <is>
          <t>Устройство ж/б стен толщ. 250мм
Монолитный  бетон В35 W10 F200</t>
        </is>
      </c>
      <c r="F247" s="518" t="inlineStr">
        <is>
          <t>м3</t>
        </is>
      </c>
      <c r="G247" s="519" t="n">
        <v>36.09</v>
      </c>
      <c r="H247" s="520" t="n">
        <v>18986.61</v>
      </c>
      <c r="I247" s="521" t="n">
        <v>33492.33</v>
      </c>
      <c r="J247" s="522" t="n">
        <v>19264.59</v>
      </c>
      <c r="K247" s="523">
        <f>SUBTOTAL(9,H247:J247)</f>
        <v/>
      </c>
      <c r="L247" s="520">
        <f>$G247*H247</f>
        <v/>
      </c>
      <c r="M247" s="521">
        <f>$G247*I247</f>
        <v/>
      </c>
      <c r="N247" s="522">
        <f>$G247*J247</f>
        <v/>
      </c>
      <c r="O247" s="523">
        <f>G247*K247</f>
        <v/>
      </c>
      <c r="P247" s="79" t="inlineStr">
        <is>
          <t>Карм.= 140,00 кг/м³</t>
        </is>
      </c>
      <c r="Q247" s="104" t="inlineStr">
        <is>
          <t>Карм. - 140 кг/м3</t>
        </is>
      </c>
    </row>
    <row r="248" outlineLevel="3" ht="50.25" customHeight="1">
      <c r="A248" s="3" t="n"/>
      <c r="B248" s="3" t="n"/>
      <c r="C248" s="25" t="n"/>
      <c r="D248" s="3" t="inlineStr">
        <is>
          <t>5.3.6.5.</t>
        </is>
      </c>
      <c r="E248" s="10" t="inlineStr">
        <is>
          <t>Стены толщ. 300мм, в составе:</t>
        </is>
      </c>
      <c r="F248" s="518" t="n"/>
      <c r="G248" s="519" t="n"/>
      <c r="H248" s="520" t="n"/>
      <c r="I248" s="550" t="n"/>
      <c r="J248" s="522" t="n"/>
      <c r="K248" s="523" t="n"/>
      <c r="L248" s="520" t="n"/>
      <c r="M248" s="521" t="n"/>
      <c r="N248" s="522" t="n"/>
      <c r="O248" s="523" t="n"/>
      <c r="P248" s="79" t="n"/>
      <c r="Q248" s="104" t="n"/>
    </row>
    <row r="249" outlineLevel="3" ht="50.25" customHeight="1">
      <c r="A249" s="3" t="n"/>
      <c r="B249" s="3" t="n"/>
      <c r="C249" s="25" t="n"/>
      <c r="D249" s="3" t="inlineStr">
        <is>
          <t>5.3.6.6.</t>
        </is>
      </c>
      <c r="E249" s="3" t="inlineStr">
        <is>
          <t>Устройство ж/б стен толщ. 300мм
Монолитный  бетон В35 W10 F200</t>
        </is>
      </c>
      <c r="F249" s="518" t="inlineStr">
        <is>
          <t>м3</t>
        </is>
      </c>
      <c r="G249" s="519" t="n">
        <v>6.69</v>
      </c>
      <c r="H249" s="520" t="n">
        <v>18986.61</v>
      </c>
      <c r="I249" s="521" t="n">
        <v>33492.33</v>
      </c>
      <c r="J249" s="522" t="n">
        <v>19264.59</v>
      </c>
      <c r="K249" s="523">
        <f>SUBTOTAL(9,H249:J249)</f>
        <v/>
      </c>
      <c r="L249" s="520">
        <f>$G249*H249</f>
        <v/>
      </c>
      <c r="M249" s="521">
        <f>$G249*I249</f>
        <v/>
      </c>
      <c r="N249" s="522">
        <f>$G249*J249</f>
        <v/>
      </c>
      <c r="O249" s="523">
        <f>G249*K249</f>
        <v/>
      </c>
      <c r="P249" s="79" t="n"/>
      <c r="Q249" s="104" t="n"/>
    </row>
    <row r="250" outlineLevel="3" ht="50.25" customHeight="1">
      <c r="A250" s="3" t="n"/>
      <c r="B250" s="3" t="n"/>
      <c r="C250" s="25" t="n"/>
      <c r="D250" s="3" t="inlineStr">
        <is>
          <t>5.3.6.7.</t>
        </is>
      </c>
      <c r="E250" s="10" t="inlineStr">
        <is>
          <t>Колонны монолитные</t>
        </is>
      </c>
      <c r="F250" s="18" t="n"/>
      <c r="G250" s="519" t="n"/>
      <c r="H250" s="546" t="n"/>
      <c r="I250" s="547" t="n"/>
      <c r="J250" s="548" t="n"/>
      <c r="K250" s="545" t="n"/>
      <c r="L250" s="546" t="n"/>
      <c r="M250" s="547" t="n"/>
      <c r="N250" s="548" t="n"/>
      <c r="O250" s="545" t="n"/>
      <c r="P250" s="79" t="n"/>
      <c r="Q250" s="104" t="n"/>
    </row>
    <row r="251" outlineLevel="3" ht="50.25" customHeight="1">
      <c r="A251" s="3" t="n"/>
      <c r="B251" s="3" t="n"/>
      <c r="C251" s="25" t="n"/>
      <c r="D251" s="3" t="inlineStr">
        <is>
          <t>5.3.6.8.</t>
        </is>
      </c>
      <c r="E251" s="3" t="inlineStr">
        <is>
          <t>Устройство ж/б колонн
Монолитный  бетон В35 W10 F200</t>
        </is>
      </c>
      <c r="F251" s="518" t="inlineStr">
        <is>
          <t>м3</t>
        </is>
      </c>
      <c r="G251" s="519" t="n">
        <v>4.08</v>
      </c>
      <c r="H251" s="520" t="n">
        <v>19828.52</v>
      </c>
      <c r="I251" s="521" t="n">
        <v>35648.94</v>
      </c>
      <c r="J251" s="522" t="n">
        <v>21161.35</v>
      </c>
      <c r="K251" s="523">
        <f>SUBTOTAL(9,H251:J251)</f>
        <v/>
      </c>
      <c r="L251" s="520">
        <f>$G251*H251</f>
        <v/>
      </c>
      <c r="M251" s="521">
        <f>$G251*I251</f>
        <v/>
      </c>
      <c r="N251" s="522">
        <f>$G251*J251</f>
        <v/>
      </c>
      <c r="O251" s="523">
        <f>G251*K251</f>
        <v/>
      </c>
      <c r="P251" s="79" t="inlineStr">
        <is>
          <t>Карм.= 150,00 кг/м³</t>
        </is>
      </c>
      <c r="Q251" s="104" t="inlineStr">
        <is>
          <t>Карм. - 150 кг/м3</t>
        </is>
      </c>
    </row>
    <row r="252" outlineLevel="3" ht="50.25" customHeight="1">
      <c r="A252" s="3" t="n"/>
      <c r="B252" s="3" t="n"/>
      <c r="C252" s="25" t="n"/>
      <c r="D252" s="3" t="inlineStr">
        <is>
          <t>5.3.6.9.</t>
        </is>
      </c>
      <c r="E252" s="10" t="inlineStr">
        <is>
          <t>Пилоны монолитные</t>
        </is>
      </c>
      <c r="F252" s="18" t="n"/>
      <c r="G252" s="519" t="n"/>
      <c r="H252" s="546" t="n"/>
      <c r="I252" s="547" t="n"/>
      <c r="J252" s="548" t="n"/>
      <c r="K252" s="545" t="n"/>
      <c r="L252" s="546" t="n"/>
      <c r="M252" s="547" t="n"/>
      <c r="N252" s="548" t="n"/>
      <c r="O252" s="545" t="n"/>
      <c r="P252" s="79" t="n"/>
      <c r="Q252" s="104" t="n"/>
    </row>
    <row r="253" outlineLevel="3" ht="50.25" customHeight="1">
      <c r="A253" s="3" t="n"/>
      <c r="B253" s="3" t="n"/>
      <c r="C253" s="25" t="n"/>
      <c r="D253" s="3" t="inlineStr">
        <is>
          <t>5.3.6.10.</t>
        </is>
      </c>
      <c r="E253" s="3" t="inlineStr">
        <is>
          <t>Устройство ж/б пилонов 
Монолитный  бетон В35 W10 F200</t>
        </is>
      </c>
      <c r="F253" s="518" t="inlineStr">
        <is>
          <t>м3</t>
        </is>
      </c>
      <c r="G253" s="519" t="n">
        <v>25.29</v>
      </c>
      <c r="H253" s="520" t="n">
        <v>19828.52</v>
      </c>
      <c r="I253" s="521" t="n">
        <v>35648.94</v>
      </c>
      <c r="J253" s="522" t="n">
        <v>21161.35</v>
      </c>
      <c r="K253" s="523">
        <f>SUBTOTAL(9,H253:J253)</f>
        <v/>
      </c>
      <c r="L253" s="520">
        <f>$G253*H253</f>
        <v/>
      </c>
      <c r="M253" s="521">
        <f>$G253*I253</f>
        <v/>
      </c>
      <c r="N253" s="522">
        <f>$G253*J253</f>
        <v/>
      </c>
      <c r="O253" s="523">
        <f>G253*K253</f>
        <v/>
      </c>
      <c r="P253" s="79" t="inlineStr">
        <is>
          <t>Карм.= 150,00 кг/м³</t>
        </is>
      </c>
      <c r="Q253" s="104" t="inlineStr">
        <is>
          <t>Карм. - 150 кг/м3</t>
        </is>
      </c>
    </row>
    <row r="254" outlineLevel="2" ht="50.25" customHeight="1">
      <c r="A254" s="3" t="n"/>
      <c r="B254" s="3" t="inlineStr">
        <is>
          <t xml:space="preserve">Устройство горизонтальных монолитных конструкций надземных этажей (кроме 1-го) </t>
        </is>
      </c>
      <c r="C254" s="240" t="n"/>
      <c r="D254" s="146" t="inlineStr">
        <is>
          <t>5.3.7.</t>
        </is>
      </c>
      <c r="E254" s="146" t="inlineStr">
        <is>
          <t>Плита перекрытия, балки и капители на отм. +16,800 - толщ. 220мм.</t>
        </is>
      </c>
      <c r="F254" s="241" t="inlineStr">
        <is>
          <t>м3</t>
        </is>
      </c>
      <c r="G254" s="422" t="n">
        <v>493.71</v>
      </c>
      <c r="H254" s="423">
        <f>IFERROR(L254/G254,0)</f>
        <v/>
      </c>
      <c r="I254" s="424">
        <f>IFERROR(M254/G254,0)</f>
        <v/>
      </c>
      <c r="J254" s="425">
        <f>IFERROR(N254/G254,0)</f>
        <v/>
      </c>
      <c r="K254" s="432">
        <f>+IFERROR(O254/G254,0)</f>
        <v/>
      </c>
      <c r="L254" s="423">
        <f>SUBTOTAL(9,L255:L256)</f>
        <v/>
      </c>
      <c r="M254" s="424">
        <f>SUBTOTAL(9,M255:M256)</f>
        <v/>
      </c>
      <c r="N254" s="425">
        <f>SUBTOTAL(9,N255:N256)</f>
        <v/>
      </c>
      <c r="O254" s="427">
        <f>SUBTOTAL(9,O255:O256)</f>
        <v/>
      </c>
      <c r="P254" s="242" t="n"/>
      <c r="Q254" s="243" t="n"/>
    </row>
    <row r="255" outlineLevel="3" ht="50.25" customHeight="1">
      <c r="A255" s="3" t="n"/>
      <c r="B255" s="3" t="n"/>
      <c r="C255" s="25" t="n"/>
      <c r="D255" s="3" t="inlineStr">
        <is>
          <t>5.3.7.1.</t>
        </is>
      </c>
      <c r="E255" s="3" t="inlineStr">
        <is>
          <t>Устройство монолитных ж/б плит перекрытия толщ. 220мм и балок - Бетон - Монолитный бетон В35 W10 F200</t>
        </is>
      </c>
      <c r="F255" s="518" t="inlineStr">
        <is>
          <t>м3</t>
        </is>
      </c>
      <c r="G255" s="519" t="n">
        <v>488.31</v>
      </c>
      <c r="H255" s="520" t="n">
        <v>18719.59</v>
      </c>
      <c r="I255" s="521" t="n">
        <v>20384.87</v>
      </c>
      <c r="J255" s="522" t="n">
        <v>11645.91</v>
      </c>
      <c r="K255" s="523">
        <f>SUBTOTAL(9,H255:J255)</f>
        <v/>
      </c>
      <c r="L255" s="520">
        <f>$G255*H255</f>
        <v/>
      </c>
      <c r="M255" s="521">
        <f>$G255*I255</f>
        <v/>
      </c>
      <c r="N255" s="522">
        <f>$G255*J255</f>
        <v/>
      </c>
      <c r="O255" s="523">
        <f>G255*K255</f>
        <v/>
      </c>
      <c r="P255" s="79" t="inlineStr">
        <is>
          <t>Карм.= 130,00 кг/м³</t>
        </is>
      </c>
      <c r="Q255" s="104" t="inlineStr">
        <is>
          <t>Карм. - 130 кг/м3</t>
        </is>
      </c>
    </row>
    <row r="256" outlineLevel="3" ht="50.25" customHeight="1">
      <c r="A256" s="3" t="n"/>
      <c r="B256" s="3" t="n"/>
      <c r="C256" s="25" t="n"/>
      <c r="D256" s="3" t="inlineStr">
        <is>
          <t>5.3.7.2.</t>
        </is>
      </c>
      <c r="E256" s="3" t="inlineStr">
        <is>
          <t>Устройство монолитных ж/б плит перекрытия толщ. 220мм и балок - Бетон - Монолитный бетон В50 W10 F200</t>
        </is>
      </c>
      <c r="F256" s="518" t="inlineStr">
        <is>
          <t>м3</t>
        </is>
      </c>
      <c r="G256" s="519" t="n">
        <v>5.4</v>
      </c>
      <c r="H256" s="520" t="n">
        <v>19315.59</v>
      </c>
      <c r="I256" s="521" t="n">
        <v>20384.87</v>
      </c>
      <c r="J256" s="522" t="n">
        <v>11645.91</v>
      </c>
      <c r="K256" s="523">
        <f>SUBTOTAL(9,H256:J256)</f>
        <v/>
      </c>
      <c r="L256" s="520">
        <f>$G256*H256</f>
        <v/>
      </c>
      <c r="M256" s="521">
        <f>$G256*I256</f>
        <v/>
      </c>
      <c r="N256" s="522">
        <f>$G256*J256</f>
        <v/>
      </c>
      <c r="O256" s="523">
        <f>G256*K256</f>
        <v/>
      </c>
      <c r="P256" s="79" t="n"/>
      <c r="Q256" s="104" t="n"/>
    </row>
    <row r="257" outlineLevel="2" ht="50.25" customHeight="1">
      <c r="A257" s="3" t="n"/>
      <c r="B257" s="3" t="inlineStr">
        <is>
          <t xml:space="preserve">Устройство вертикальных монолитных конструкций надземных этажей (кроме 1-го) </t>
        </is>
      </c>
      <c r="C257" s="240" t="n"/>
      <c r="D257" s="146" t="inlineStr">
        <is>
          <t>5.3.8.</t>
        </is>
      </c>
      <c r="E257" s="146" t="inlineStr">
        <is>
          <t>Вертикальные конструкции на отм. +16,800</t>
        </is>
      </c>
      <c r="F257" s="241" t="inlineStr">
        <is>
          <t>м3</t>
        </is>
      </c>
      <c r="G257" s="422" t="n">
        <v>314.7</v>
      </c>
      <c r="H257" s="423">
        <f>IFERROR(L257/G257,0)</f>
        <v/>
      </c>
      <c r="I257" s="424">
        <f>IFERROR(M257/G257,0)</f>
        <v/>
      </c>
      <c r="J257" s="425">
        <f>IFERROR(N257/G257,0)</f>
        <v/>
      </c>
      <c r="K257" s="432">
        <f>+IFERROR(O257/G257,0)</f>
        <v/>
      </c>
      <c r="L257" s="423">
        <f>SUBTOTAL(9,L258:L268)</f>
        <v/>
      </c>
      <c r="M257" s="424">
        <f>SUBTOTAL(9,M258:M268)</f>
        <v/>
      </c>
      <c r="N257" s="425">
        <f>SUBTOTAL(9,N258:N268)</f>
        <v/>
      </c>
      <c r="O257" s="427">
        <f>SUBTOTAL(9,O258:O268)</f>
        <v/>
      </c>
      <c r="P257" s="242" t="n"/>
      <c r="Q257" s="243" t="n"/>
    </row>
    <row r="258" outlineLevel="3" ht="50.25" customHeight="1">
      <c r="A258" s="3" t="n"/>
      <c r="B258" s="3" t="n"/>
      <c r="C258" s="25" t="n"/>
      <c r="D258" s="3" t="inlineStr">
        <is>
          <t>5.3.8.1.</t>
        </is>
      </c>
      <c r="E258" s="10" t="inlineStr">
        <is>
          <t>Стены толщ. 200-220мм, в составе:</t>
        </is>
      </c>
      <c r="F258" s="11" t="n"/>
      <c r="G258" s="519" t="n"/>
      <c r="H258" s="546" t="n"/>
      <c r="I258" s="547" t="n"/>
      <c r="J258" s="548" t="n"/>
      <c r="K258" s="545" t="n"/>
      <c r="L258" s="546" t="n"/>
      <c r="M258" s="547" t="n"/>
      <c r="N258" s="548" t="n"/>
      <c r="O258" s="545" t="n"/>
      <c r="P258" s="79" t="n"/>
      <c r="Q258" s="107" t="n"/>
    </row>
    <row r="259" outlineLevel="3" ht="50.25" customHeight="1">
      <c r="A259" s="3" t="n"/>
      <c r="B259" s="3" t="n"/>
      <c r="C259" s="25" t="n"/>
      <c r="D259" s="3" t="inlineStr">
        <is>
          <t>5.3.8.2.</t>
        </is>
      </c>
      <c r="E259" s="3" t="inlineStr">
        <is>
          <t>Устройство ж/б стен толщ. 200мм
Монолитный  бетон В35 W10 F200</t>
        </is>
      </c>
      <c r="F259" s="518" t="inlineStr">
        <is>
          <t>м3</t>
        </is>
      </c>
      <c r="G259" s="519" t="n">
        <v>244.16</v>
      </c>
      <c r="H259" s="520" t="n">
        <v>18986.61</v>
      </c>
      <c r="I259" s="521" t="n">
        <v>33491.85</v>
      </c>
      <c r="J259" s="522" t="n">
        <v>19265.78</v>
      </c>
      <c r="K259" s="523">
        <f>SUBTOTAL(9,H259:J259)</f>
        <v/>
      </c>
      <c r="L259" s="520">
        <f>$G259*H259+0.01</f>
        <v/>
      </c>
      <c r="M259" s="521">
        <f>$G259*I259</f>
        <v/>
      </c>
      <c r="N259" s="522">
        <f>$G259*J259</f>
        <v/>
      </c>
      <c r="O259" s="523">
        <f>G259*K259</f>
        <v/>
      </c>
      <c r="P259" s="79" t="inlineStr">
        <is>
          <t>Карм.= 140,00 кг/м³</t>
        </is>
      </c>
      <c r="Q259" s="104" t="inlineStr">
        <is>
          <t>Карм. - 140 кг/м3</t>
        </is>
      </c>
    </row>
    <row r="260" outlineLevel="3" ht="50.25" customHeight="1">
      <c r="A260" s="3" t="n"/>
      <c r="B260" s="3" t="n"/>
      <c r="C260" s="25" t="n"/>
      <c r="D260" s="3" t="inlineStr">
        <is>
          <t>5.3.8.3.</t>
        </is>
      </c>
      <c r="E260" s="3" t="inlineStr">
        <is>
          <t>Устройство ж/б стен толщ. 220мм
Монолитный бетон В35 W10 F200</t>
        </is>
      </c>
      <c r="F260" s="518" t="inlineStr">
        <is>
          <t>м3</t>
        </is>
      </c>
      <c r="G260" s="519" t="n">
        <v>0.72</v>
      </c>
      <c r="H260" s="520" t="n">
        <v>18986.61</v>
      </c>
      <c r="I260" s="521" t="n">
        <v>33491.85</v>
      </c>
      <c r="J260" s="522" t="n">
        <v>19265.78</v>
      </c>
      <c r="K260" s="523">
        <f>SUBTOTAL(9,H260:J260)</f>
        <v/>
      </c>
      <c r="L260" s="520">
        <f>$G260*H260</f>
        <v/>
      </c>
      <c r="M260" s="521">
        <f>$G260*I260</f>
        <v/>
      </c>
      <c r="N260" s="522">
        <f>$G260*J260</f>
        <v/>
      </c>
      <c r="O260" s="523">
        <f>G260*K260</f>
        <v/>
      </c>
      <c r="P260" s="79" t="n"/>
      <c r="Q260" s="104" t="n"/>
    </row>
    <row r="261" outlineLevel="3" ht="50.25" customHeight="1">
      <c r="A261" s="3" t="n"/>
      <c r="B261" s="3" t="n"/>
      <c r="C261" s="25" t="n"/>
      <c r="D261" s="3" t="inlineStr">
        <is>
          <t>5.3.8.4.</t>
        </is>
      </c>
      <c r="E261" s="10" t="inlineStr">
        <is>
          <t>Стены толщ. 250мм, в составе:</t>
        </is>
      </c>
      <c r="F261" s="11" t="n"/>
      <c r="G261" s="519" t="n"/>
      <c r="H261" s="546" t="n"/>
      <c r="I261" s="547" t="n"/>
      <c r="J261" s="548" t="n"/>
      <c r="K261" s="545" t="n"/>
      <c r="L261" s="546" t="n"/>
      <c r="M261" s="547" t="n"/>
      <c r="N261" s="548" t="n"/>
      <c r="O261" s="545" t="n"/>
      <c r="P261" s="79" t="n"/>
      <c r="Q261" s="104" t="n"/>
    </row>
    <row r="262" outlineLevel="3" ht="50.25" customHeight="1">
      <c r="A262" s="3" t="n"/>
      <c r="B262" s="3" t="n"/>
      <c r="C262" s="25" t="n"/>
      <c r="D262" s="3" t="inlineStr">
        <is>
          <t>5.3.8.5.</t>
        </is>
      </c>
      <c r="E262" s="3" t="inlineStr">
        <is>
          <t>Устройство ж/б стен толщ. 250мм
Монолитный бетон В35 W10 F200</t>
        </is>
      </c>
      <c r="F262" s="518" t="inlineStr">
        <is>
          <t>м3</t>
        </is>
      </c>
      <c r="G262" s="519" t="n">
        <v>34.98</v>
      </c>
      <c r="H262" s="520" t="n">
        <v>18986.61</v>
      </c>
      <c r="I262" s="521" t="n">
        <v>33491.37</v>
      </c>
      <c r="J262" s="522" t="n">
        <v>19265.51</v>
      </c>
      <c r="K262" s="523">
        <f>SUBTOTAL(9,H262:J262)</f>
        <v/>
      </c>
      <c r="L262" s="520">
        <f>$G262*H262</f>
        <v/>
      </c>
      <c r="M262" s="521">
        <f>$G262*I262</f>
        <v/>
      </c>
      <c r="N262" s="522">
        <f>$G262*J262</f>
        <v/>
      </c>
      <c r="O262" s="523">
        <f>G262*K262</f>
        <v/>
      </c>
      <c r="P262" s="79" t="inlineStr">
        <is>
          <t>Карм.= 140,00 кг/м³</t>
        </is>
      </c>
      <c r="Q262" s="104" t="inlineStr">
        <is>
          <t>Карм. - 140 кг/м3</t>
        </is>
      </c>
    </row>
    <row r="263" outlineLevel="3" ht="50.25" customHeight="1">
      <c r="A263" s="3" t="n"/>
      <c r="B263" s="3" t="n"/>
      <c r="C263" s="25" t="n"/>
      <c r="D263" s="3" t="inlineStr">
        <is>
          <t>5.3.8.6.</t>
        </is>
      </c>
      <c r="E263" s="10" t="inlineStr">
        <is>
          <t>Стены толщ. 300мм, в составе:</t>
        </is>
      </c>
      <c r="F263" s="518" t="n"/>
      <c r="G263" s="519" t="n"/>
      <c r="H263" s="520" t="n"/>
      <c r="I263" s="521" t="n"/>
      <c r="J263" s="522" t="n"/>
      <c r="K263" s="523" t="n"/>
      <c r="L263" s="520" t="n"/>
      <c r="M263" s="521" t="n"/>
      <c r="N263" s="522" t="n"/>
      <c r="O263" s="523" t="n"/>
      <c r="P263" s="79" t="n"/>
      <c r="Q263" s="104" t="n"/>
    </row>
    <row r="264" outlineLevel="3" ht="50.25" customHeight="1">
      <c r="A264" s="3" t="n"/>
      <c r="B264" s="3" t="n"/>
      <c r="C264" s="25" t="n"/>
      <c r="D264" s="3" t="inlineStr">
        <is>
          <t>5.3.8.7.</t>
        </is>
      </c>
      <c r="E264" s="3" t="inlineStr">
        <is>
          <t>Устройство ж/б стен толщ. 300мм
Монолитныйбетон В35 W10 F200</t>
        </is>
      </c>
      <c r="F264" s="518" t="inlineStr">
        <is>
          <t>м3</t>
        </is>
      </c>
      <c r="G264" s="519" t="n">
        <v>6.57</v>
      </c>
      <c r="H264" s="520" t="n">
        <v>18986.61</v>
      </c>
      <c r="I264" s="521" t="n">
        <v>33491.37</v>
      </c>
      <c r="J264" s="522" t="n">
        <v>19265.51</v>
      </c>
      <c r="K264" s="523">
        <f>SUBTOTAL(9,H264:J264)</f>
        <v/>
      </c>
      <c r="L264" s="520">
        <f>$G264*H264</f>
        <v/>
      </c>
      <c r="M264" s="521">
        <f>$G264*I264</f>
        <v/>
      </c>
      <c r="N264" s="522">
        <f>$G264*J264</f>
        <v/>
      </c>
      <c r="O264" s="523">
        <f>G264*K264</f>
        <v/>
      </c>
      <c r="P264" s="79" t="n"/>
      <c r="Q264" s="104" t="n"/>
    </row>
    <row r="265" outlineLevel="3" ht="50.25" customHeight="1">
      <c r="A265" s="3" t="n"/>
      <c r="B265" s="3" t="n"/>
      <c r="C265" s="25" t="n"/>
      <c r="D265" s="3" t="inlineStr">
        <is>
          <t>5.3.8.8.</t>
        </is>
      </c>
      <c r="E265" s="10" t="inlineStr">
        <is>
          <t>Колонны монолитные</t>
        </is>
      </c>
      <c r="F265" s="18" t="n"/>
      <c r="G265" s="519" t="n"/>
      <c r="H265" s="546" t="n"/>
      <c r="I265" s="547" t="n"/>
      <c r="J265" s="548" t="n"/>
      <c r="K265" s="545" t="n"/>
      <c r="L265" s="546" t="n"/>
      <c r="M265" s="547" t="n"/>
      <c r="N265" s="548" t="n"/>
      <c r="O265" s="545" t="n"/>
      <c r="P265" s="79" t="n"/>
      <c r="Q265" s="104" t="n"/>
    </row>
    <row r="266" outlineLevel="3" ht="50.25" customHeight="1">
      <c r="A266" s="3" t="n"/>
      <c r="B266" s="3" t="n"/>
      <c r="C266" s="25" t="n"/>
      <c r="D266" s="3" t="inlineStr">
        <is>
          <t>5.3.8.9.</t>
        </is>
      </c>
      <c r="E266" s="3" t="inlineStr">
        <is>
          <t>Устройство ж/б колонн
Монолитный бетон В35 W10 F200</t>
        </is>
      </c>
      <c r="F266" s="518" t="inlineStr">
        <is>
          <t>м3</t>
        </is>
      </c>
      <c r="G266" s="519" t="n">
        <v>4.07</v>
      </c>
      <c r="H266" s="520" t="n">
        <v>19828.52</v>
      </c>
      <c r="I266" s="521" t="n">
        <v>35648.94</v>
      </c>
      <c r="J266" s="522" t="n">
        <v>21161.32</v>
      </c>
      <c r="K266" s="523">
        <f>SUBTOTAL(9,H266:J266)</f>
        <v/>
      </c>
      <c r="L266" s="520">
        <f>$G266*H266-0.01</f>
        <v/>
      </c>
      <c r="M266" s="521">
        <f>$G266*I266</f>
        <v/>
      </c>
      <c r="N266" s="522">
        <f>$G266*J266</f>
        <v/>
      </c>
      <c r="O266" s="523">
        <f>G266*K266</f>
        <v/>
      </c>
      <c r="P266" s="79" t="inlineStr">
        <is>
          <t>Карм.= 150,00 кг/м³</t>
        </is>
      </c>
      <c r="Q266" s="104" t="inlineStr">
        <is>
          <t>Карм. - 150 кг/м3</t>
        </is>
      </c>
    </row>
    <row r="267" outlineLevel="3" ht="50.25" customHeight="1">
      <c r="A267" s="3" t="n"/>
      <c r="B267" s="3" t="n"/>
      <c r="C267" s="25" t="n"/>
      <c r="D267" s="3" t="inlineStr">
        <is>
          <t>5.3.8.10.</t>
        </is>
      </c>
      <c r="E267" s="10" t="inlineStr">
        <is>
          <t>Пилоны монолитные</t>
        </is>
      </c>
      <c r="F267" s="18" t="n"/>
      <c r="G267" s="519" t="n"/>
      <c r="H267" s="546" t="n"/>
      <c r="I267" s="547" t="n"/>
      <c r="J267" s="548" t="n"/>
      <c r="K267" s="545" t="n"/>
      <c r="L267" s="546" t="n"/>
      <c r="M267" s="547" t="n"/>
      <c r="N267" s="548" t="n"/>
      <c r="O267" s="545" t="n"/>
      <c r="P267" s="79" t="n"/>
      <c r="Q267" s="104" t="n"/>
    </row>
    <row r="268" outlineLevel="3" ht="50.25" customHeight="1">
      <c r="A268" s="3" t="n"/>
      <c r="B268" s="3" t="n"/>
      <c r="C268" s="25" t="n"/>
      <c r="D268" s="3" t="inlineStr">
        <is>
          <t>5.3.8.11.</t>
        </is>
      </c>
      <c r="E268" s="3" t="inlineStr">
        <is>
          <t>Устройство ж/б пилонов 
Монолитный бетон В35 W10 F200</t>
        </is>
      </c>
      <c r="F268" s="518" t="inlineStr">
        <is>
          <t>м3</t>
        </is>
      </c>
      <c r="G268" s="519" t="n">
        <v>24.2</v>
      </c>
      <c r="H268" s="520" t="n">
        <v>19828.52</v>
      </c>
      <c r="I268" s="521" t="n">
        <v>35648.94</v>
      </c>
      <c r="J268" s="522" t="n">
        <v>21161.32</v>
      </c>
      <c r="K268" s="523">
        <f>SUBTOTAL(9,H268:J268)</f>
        <v/>
      </c>
      <c r="L268" s="520">
        <f>$G268*H268</f>
        <v/>
      </c>
      <c r="M268" s="521">
        <f>$G268*I268</f>
        <v/>
      </c>
      <c r="N268" s="522">
        <f>$G268*J268</f>
        <v/>
      </c>
      <c r="O268" s="523">
        <f>G268*K268</f>
        <v/>
      </c>
      <c r="P268" s="79" t="inlineStr">
        <is>
          <t>Карм.= 150,00 кг/м³</t>
        </is>
      </c>
      <c r="Q268" s="104" t="inlineStr">
        <is>
          <t>Карм. - 150 кг/м3</t>
        </is>
      </c>
    </row>
    <row r="269" outlineLevel="2" ht="50.25" customHeight="1">
      <c r="A269" s="3" t="n"/>
      <c r="B269" s="3" t="inlineStr">
        <is>
          <t xml:space="preserve">Устройство горизонтальных монолитных конструкций надземных этажей (кроме 1-го) </t>
        </is>
      </c>
      <c r="C269" s="240" t="n"/>
      <c r="D269" s="146" t="inlineStr">
        <is>
          <t>5.3.9.</t>
        </is>
      </c>
      <c r="E269" s="146" t="inlineStr">
        <is>
          <t>Плита перекрытия, балки и капители на отм. +20,700, +20,800 - толщ. 250-350мм.</t>
        </is>
      </c>
      <c r="F269" s="241" t="inlineStr">
        <is>
          <t>м3</t>
        </is>
      </c>
      <c r="G269" s="422" t="n">
        <v>564.84</v>
      </c>
      <c r="H269" s="423">
        <f>IFERROR(L269/G269,0)</f>
        <v/>
      </c>
      <c r="I269" s="424">
        <f>IFERROR(M269/G269,0)</f>
        <v/>
      </c>
      <c r="J269" s="425">
        <f>IFERROR(N269/G269,0)</f>
        <v/>
      </c>
      <c r="K269" s="432">
        <f>+IFERROR(O269/G269,0)</f>
        <v/>
      </c>
      <c r="L269" s="423">
        <f>SUBTOTAL(9,L270:L270)</f>
        <v/>
      </c>
      <c r="M269" s="424">
        <f>SUBTOTAL(9,M270:M270)</f>
        <v/>
      </c>
      <c r="N269" s="425">
        <f>SUBTOTAL(9,N270:N270)</f>
        <v/>
      </c>
      <c r="O269" s="427">
        <f>SUBTOTAL(9,O270:O270)</f>
        <v/>
      </c>
      <c r="P269" s="242" t="n"/>
      <c r="Q269" s="243" t="n"/>
    </row>
    <row r="270" outlineLevel="3" ht="50.25" customHeight="1">
      <c r="A270" s="3" t="n"/>
      <c r="B270" s="3" t="n"/>
      <c r="C270" s="25" t="n"/>
      <c r="D270" s="3" t="inlineStr">
        <is>
          <t>5.3.9.1.</t>
        </is>
      </c>
      <c r="E270" s="3" t="inlineStr">
        <is>
          <t>Устройство монолитных ж/б плит перекрытия толщ. 250мм и балок - Бетон - Монолитный бетон В35 W10 F200</t>
        </is>
      </c>
      <c r="F270" s="518" t="inlineStr">
        <is>
          <t>м3</t>
        </is>
      </c>
      <c r="G270" s="519" t="n">
        <v>564.84</v>
      </c>
      <c r="H270" s="520" t="n">
        <v>18795.7</v>
      </c>
      <c r="I270" s="521" t="n">
        <v>20566.5</v>
      </c>
      <c r="J270" s="522" t="n">
        <v>11829.3</v>
      </c>
      <c r="K270" s="523">
        <f>SUBTOTAL(9,H270:J270)</f>
        <v/>
      </c>
      <c r="L270" s="520">
        <f>$G270*H270</f>
        <v/>
      </c>
      <c r="M270" s="521">
        <f>$G270*I270</f>
        <v/>
      </c>
      <c r="N270" s="522">
        <f>$G270*J270</f>
        <v/>
      </c>
      <c r="O270" s="523">
        <f>G270*K270</f>
        <v/>
      </c>
      <c r="P270" s="79" t="inlineStr">
        <is>
          <t>Карм.= 130,00 кг/м³</t>
        </is>
      </c>
      <c r="Q270" s="104" t="inlineStr">
        <is>
          <t>Карм. - 130 кг/м3</t>
        </is>
      </c>
    </row>
    <row r="271" outlineLevel="2" ht="50.25" customHeight="1">
      <c r="A271" s="3" t="n"/>
      <c r="B271" s="3" t="inlineStr">
        <is>
          <t xml:space="preserve">Устройство вертикальных монолитных конструкций надземных этажей (кроме 1-го) </t>
        </is>
      </c>
      <c r="C271" s="240" t="n"/>
      <c r="D271" s="146" t="inlineStr">
        <is>
          <t>5.3.10.</t>
        </is>
      </c>
      <c r="E271" s="146" t="inlineStr">
        <is>
          <t>Вертикальные конструкции на отм. +20,700,+20,800</t>
        </is>
      </c>
      <c r="F271" s="241" t="inlineStr">
        <is>
          <t>м3</t>
        </is>
      </c>
      <c r="G271" s="422" t="n">
        <v>344.64</v>
      </c>
      <c r="H271" s="423">
        <f>IFERROR(L271/G271,0)</f>
        <v/>
      </c>
      <c r="I271" s="424">
        <f>IFERROR(M271/G271,0)</f>
        <v/>
      </c>
      <c r="J271" s="425">
        <f>IFERROR(N271/G271,0)</f>
        <v/>
      </c>
      <c r="K271" s="432">
        <f>+IFERROR(O271/G271,0)</f>
        <v/>
      </c>
      <c r="L271" s="423">
        <f>SUBTOTAL(9,L272:L281)</f>
        <v/>
      </c>
      <c r="M271" s="424">
        <f>SUBTOTAL(9,M272:M281)</f>
        <v/>
      </c>
      <c r="N271" s="425">
        <f>SUBTOTAL(9,N272:N281)</f>
        <v/>
      </c>
      <c r="O271" s="427">
        <f>SUBTOTAL(9,O272:O281)</f>
        <v/>
      </c>
      <c r="P271" s="242" t="n"/>
      <c r="Q271" s="243" t="n"/>
    </row>
    <row r="272" outlineLevel="3" ht="50.25" customHeight="1">
      <c r="A272" s="3" t="n"/>
      <c r="B272" s="3" t="n"/>
      <c r="C272" s="25" t="n"/>
      <c r="D272" s="3" t="inlineStr">
        <is>
          <t>5.3.10.1.</t>
        </is>
      </c>
      <c r="E272" s="10" t="inlineStr">
        <is>
          <t>Стены толщ. 200мм, в составе:</t>
        </is>
      </c>
      <c r="F272" s="18" t="n"/>
      <c r="G272" s="519" t="n"/>
      <c r="H272" s="546" t="n"/>
      <c r="I272" s="547" t="n"/>
      <c r="J272" s="548" t="n"/>
      <c r="K272" s="545" t="n"/>
      <c r="L272" s="546" t="n"/>
      <c r="M272" s="547" t="n"/>
      <c r="N272" s="548" t="n"/>
      <c r="O272" s="545" t="n"/>
      <c r="P272" s="79" t="n"/>
      <c r="Q272" s="104" t="n"/>
    </row>
    <row r="273" outlineLevel="3" ht="50.25" customHeight="1">
      <c r="A273" s="3" t="n"/>
      <c r="B273" s="3" t="n"/>
      <c r="C273" s="25" t="n"/>
      <c r="D273" s="3" t="inlineStr">
        <is>
          <t>5.3.10.2.</t>
        </is>
      </c>
      <c r="E273" s="3" t="inlineStr">
        <is>
          <t>Устройство ж/б стен толщ. 200мм
Монолитный  бетон В35 W10 F200</t>
        </is>
      </c>
      <c r="F273" s="518" t="inlineStr">
        <is>
          <t>м3</t>
        </is>
      </c>
      <c r="G273" s="519" t="n">
        <v>283.13</v>
      </c>
      <c r="H273" s="520" t="n">
        <v>18986.61</v>
      </c>
      <c r="I273" s="521" t="n">
        <v>33491.87</v>
      </c>
      <c r="J273" s="522" t="n">
        <v>19265.79</v>
      </c>
      <c r="K273" s="523">
        <f>SUBTOTAL(9,H273:J273)</f>
        <v/>
      </c>
      <c r="L273" s="520">
        <f>$G273*H273</f>
        <v/>
      </c>
      <c r="M273" s="521">
        <f>$G273*I273</f>
        <v/>
      </c>
      <c r="N273" s="522">
        <f>$G273*J273</f>
        <v/>
      </c>
      <c r="O273" s="523">
        <f>G273*K273</f>
        <v/>
      </c>
      <c r="P273" s="79" t="inlineStr">
        <is>
          <t>Карм.= 140,00 кг/м³</t>
        </is>
      </c>
      <c r="Q273" s="104" t="inlineStr">
        <is>
          <t>Карм. - 140 кг/м3</t>
        </is>
      </c>
    </row>
    <row r="274" outlineLevel="3" ht="50.25" customHeight="1">
      <c r="A274" s="3" t="n"/>
      <c r="B274" s="3" t="n"/>
      <c r="C274" s="25" t="n"/>
      <c r="D274" s="3" t="inlineStr">
        <is>
          <t>5.3.10.3.</t>
        </is>
      </c>
      <c r="E274" s="10" t="inlineStr">
        <is>
          <t>Стены толщ. 250мм, в составе:</t>
        </is>
      </c>
      <c r="F274" s="18" t="n"/>
      <c r="G274" s="519" t="n"/>
      <c r="H274" s="546" t="n"/>
      <c r="I274" s="547" t="n"/>
      <c r="J274" s="548" t="n"/>
      <c r="K274" s="545" t="n"/>
      <c r="L274" s="546" t="n"/>
      <c r="M274" s="547" t="n"/>
      <c r="N274" s="548" t="n"/>
      <c r="O274" s="545" t="n"/>
      <c r="P274" s="79" t="n"/>
      <c r="Q274" s="104" t="n"/>
    </row>
    <row r="275" outlineLevel="3" ht="50.25" customHeight="1">
      <c r="A275" s="3" t="n"/>
      <c r="B275" s="3" t="n"/>
      <c r="C275" s="25" t="n"/>
      <c r="D275" s="3" t="inlineStr">
        <is>
          <t>5.3.10.4.</t>
        </is>
      </c>
      <c r="E275" s="3" t="inlineStr">
        <is>
          <t>Устройство ж/б стен толщ. 250мм
Монолитный  бетон В35 W10 F200</t>
        </is>
      </c>
      <c r="F275" s="518" t="inlineStr">
        <is>
          <t>м3</t>
        </is>
      </c>
      <c r="G275" s="519" t="n">
        <v>35.34</v>
      </c>
      <c r="H275" s="520" t="n">
        <v>18986.61</v>
      </c>
      <c r="I275" s="521" t="n">
        <v>33492.43</v>
      </c>
      <c r="J275" s="522" t="n">
        <v>19266.12</v>
      </c>
      <c r="K275" s="523">
        <f>SUBTOTAL(9,H275:J275)</f>
        <v/>
      </c>
      <c r="L275" s="520">
        <f>$G275*H275</f>
        <v/>
      </c>
      <c r="M275" s="521">
        <f>$G275*I275</f>
        <v/>
      </c>
      <c r="N275" s="522">
        <f>$G275*J275</f>
        <v/>
      </c>
      <c r="O275" s="523">
        <f>G275*K275</f>
        <v/>
      </c>
      <c r="P275" s="79" t="inlineStr">
        <is>
          <t>Карм.= 140,00 кг/м³</t>
        </is>
      </c>
      <c r="Q275" s="104" t="inlineStr">
        <is>
          <t>Карм. - 140 кг/м3</t>
        </is>
      </c>
    </row>
    <row r="276" outlineLevel="3" ht="50.25" customHeight="1">
      <c r="A276" s="3" t="n"/>
      <c r="B276" s="3" t="n"/>
      <c r="C276" s="25" t="n"/>
      <c r="D276" s="3" t="inlineStr">
        <is>
          <t>5.3.10.5.</t>
        </is>
      </c>
      <c r="E276" s="10" t="inlineStr">
        <is>
          <t>Стены толщ. 300мм, в составе:</t>
        </is>
      </c>
      <c r="F276" s="518" t="n"/>
      <c r="G276" s="519" t="n"/>
      <c r="H276" s="520" t="n"/>
      <c r="I276" s="521" t="n"/>
      <c r="J276" s="522" t="n"/>
      <c r="K276" s="523" t="n"/>
      <c r="L276" s="520" t="n"/>
      <c r="M276" s="521" t="n"/>
      <c r="N276" s="522" t="n"/>
      <c r="O276" s="523" t="n"/>
      <c r="P276" s="79" t="n"/>
      <c r="Q276" s="104" t="n"/>
    </row>
    <row r="277" outlineLevel="3" ht="50.25" customHeight="1">
      <c r="A277" s="3" t="n"/>
      <c r="B277" s="3" t="n"/>
      <c r="C277" s="25" t="n"/>
      <c r="D277" s="3" t="inlineStr">
        <is>
          <t>5.3.10.6.</t>
        </is>
      </c>
      <c r="E277" s="3" t="inlineStr">
        <is>
          <t>Устройство ж/б стен толщ. 300мм
Монолитный  бетон В35 W10 F200</t>
        </is>
      </c>
      <c r="F277" s="518" t="inlineStr">
        <is>
          <t>м3</t>
        </is>
      </c>
      <c r="G277" s="519" t="n">
        <v>7.99</v>
      </c>
      <c r="H277" s="520" t="n">
        <v>18986.61</v>
      </c>
      <c r="I277" s="521" t="n">
        <v>33492.43</v>
      </c>
      <c r="J277" s="522" t="n">
        <v>19266.12</v>
      </c>
      <c r="K277" s="523">
        <f>SUBTOTAL(9,H277:J277)</f>
        <v/>
      </c>
      <c r="L277" s="520">
        <f>$G277*H277</f>
        <v/>
      </c>
      <c r="M277" s="521">
        <f>$G277*I277</f>
        <v/>
      </c>
      <c r="N277" s="522">
        <f>$G277*J277</f>
        <v/>
      </c>
      <c r="O277" s="523">
        <f>G277*K277</f>
        <v/>
      </c>
      <c r="P277" s="79" t="n"/>
      <c r="Q277" s="104" t="n"/>
    </row>
    <row r="278" outlineLevel="3" ht="50.25" customHeight="1">
      <c r="A278" s="3" t="n"/>
      <c r="B278" s="3" t="n"/>
      <c r="C278" s="25" t="n"/>
      <c r="D278" s="3" t="inlineStr">
        <is>
          <t>5.3.10.7.</t>
        </is>
      </c>
      <c r="E278" s="10" t="inlineStr">
        <is>
          <t>Колонны монолитные</t>
        </is>
      </c>
      <c r="F278" s="18" t="n"/>
      <c r="G278" s="519" t="n"/>
      <c r="H278" s="546" t="n"/>
      <c r="I278" s="547" t="n"/>
      <c r="J278" s="548" t="n"/>
      <c r="K278" s="545" t="n"/>
      <c r="L278" s="546" t="n"/>
      <c r="M278" s="547" t="n"/>
      <c r="N278" s="548" t="n"/>
      <c r="O278" s="545" t="n"/>
      <c r="P278" s="79" t="n"/>
      <c r="Q278" s="104" t="n"/>
    </row>
    <row r="279" outlineLevel="3" ht="50.25" customHeight="1">
      <c r="A279" s="3" t="n"/>
      <c r="B279" s="3" t="n"/>
      <c r="C279" s="25" t="n"/>
      <c r="D279" s="3" t="inlineStr">
        <is>
          <t>5.3.10.8.</t>
        </is>
      </c>
      <c r="E279" s="3" t="inlineStr">
        <is>
          <t>Устройство ж/б колонн
Монолитный  бетон В35 W10 F200</t>
        </is>
      </c>
      <c r="F279" s="518" t="inlineStr">
        <is>
          <t>м3</t>
        </is>
      </c>
      <c r="G279" s="519" t="n">
        <v>2.35</v>
      </c>
      <c r="H279" s="520" t="n">
        <v>19828.52</v>
      </c>
      <c r="I279" s="521" t="n">
        <v>35648.94</v>
      </c>
      <c r="J279" s="522" t="n">
        <v>21161.09</v>
      </c>
      <c r="K279" s="523">
        <f>SUBTOTAL(9,H279:J279)</f>
        <v/>
      </c>
      <c r="L279" s="520">
        <f>$G279*H279</f>
        <v/>
      </c>
      <c r="M279" s="521">
        <f>$G279*I279</f>
        <v/>
      </c>
      <c r="N279" s="522">
        <f>$G279*J279</f>
        <v/>
      </c>
      <c r="O279" s="523">
        <f>G279*K279</f>
        <v/>
      </c>
      <c r="P279" s="79" t="inlineStr">
        <is>
          <t>Карм.= 150,00 кг/м³</t>
        </is>
      </c>
      <c r="Q279" s="104" t="inlineStr">
        <is>
          <t>Карм. - 150 кг/м3</t>
        </is>
      </c>
    </row>
    <row r="280" outlineLevel="3" ht="50.25" customHeight="1">
      <c r="A280" s="3" t="n"/>
      <c r="B280" s="3" t="n"/>
      <c r="C280" s="25" t="n"/>
      <c r="D280" s="3" t="inlineStr">
        <is>
          <t>5.3.10.9.</t>
        </is>
      </c>
      <c r="E280" s="10" t="inlineStr">
        <is>
          <t>Пилоны монолитные</t>
        </is>
      </c>
      <c r="F280" s="18" t="n"/>
      <c r="G280" s="519" t="n"/>
      <c r="H280" s="546" t="n"/>
      <c r="I280" s="547" t="n"/>
      <c r="J280" s="548" t="n"/>
      <c r="K280" s="545" t="n"/>
      <c r="L280" s="546" t="n"/>
      <c r="M280" s="547" t="n"/>
      <c r="N280" s="548" t="n"/>
      <c r="O280" s="545" t="n"/>
      <c r="P280" s="79" t="n"/>
      <c r="Q280" s="104" t="n"/>
    </row>
    <row r="281" outlineLevel="3" ht="50.25" customHeight="1">
      <c r="A281" s="3" t="n"/>
      <c r="B281" s="3" t="n"/>
      <c r="C281" s="25" t="n"/>
      <c r="D281" s="3" t="inlineStr">
        <is>
          <t>5.3.10.10.</t>
        </is>
      </c>
      <c r="E281" s="3" t="inlineStr">
        <is>
          <t>Устройство ж/б пилонов 
Монолитный  бетон В35 W10 F200</t>
        </is>
      </c>
      <c r="F281" s="518" t="inlineStr">
        <is>
          <t>м3</t>
        </is>
      </c>
      <c r="G281" s="519" t="n">
        <v>15.83</v>
      </c>
      <c r="H281" s="520" t="n">
        <v>19828.52</v>
      </c>
      <c r="I281" s="521" t="n">
        <v>35648.94</v>
      </c>
      <c r="J281" s="522" t="n">
        <v>21161.09</v>
      </c>
      <c r="K281" s="523">
        <f>SUBTOTAL(9,H281:J281)</f>
        <v/>
      </c>
      <c r="L281" s="520">
        <f>$G281*H281</f>
        <v/>
      </c>
      <c r="M281" s="521">
        <f>$G281*I281</f>
        <v/>
      </c>
      <c r="N281" s="522">
        <f>$G281*J281</f>
        <v/>
      </c>
      <c r="O281" s="523">
        <f>G281*K281</f>
        <v/>
      </c>
      <c r="P281" s="79" t="inlineStr">
        <is>
          <t>Карм.= 150,00 кг/м³</t>
        </is>
      </c>
      <c r="Q281" s="104" t="inlineStr">
        <is>
          <t>Карм. - 150 кг/м3</t>
        </is>
      </c>
    </row>
    <row r="282" outlineLevel="2" ht="50.25" customHeight="1">
      <c r="A282" s="3" t="n"/>
      <c r="B282" s="3" t="inlineStr">
        <is>
          <t xml:space="preserve">Устройство горизонтальных монолитных конструкций надземных этажей (кроме 1-го) </t>
        </is>
      </c>
      <c r="C282" s="240" t="n"/>
      <c r="D282" s="146" t="inlineStr">
        <is>
          <t>5.3.11.</t>
        </is>
      </c>
      <c r="E282" s="146" t="inlineStr">
        <is>
          <t>Плита перекрытия, балки и капители на отм. +25,000, +25,800 толщ. 250…350мм.</t>
        </is>
      </c>
      <c r="F282" s="241" t="inlineStr">
        <is>
          <t>м3</t>
        </is>
      </c>
      <c r="G282" s="422" t="n">
        <v>221.5</v>
      </c>
      <c r="H282" s="423">
        <f>IFERROR(L282/G282,0)</f>
        <v/>
      </c>
      <c r="I282" s="424">
        <f>IFERROR(M282/G282,0)</f>
        <v/>
      </c>
      <c r="J282" s="425">
        <f>IFERROR(N282/G282,0)</f>
        <v/>
      </c>
      <c r="K282" s="432">
        <f>+IFERROR(O282/G282,0)</f>
        <v/>
      </c>
      <c r="L282" s="423">
        <f>SUBTOTAL(9,L283:L283)</f>
        <v/>
      </c>
      <c r="M282" s="424">
        <f>SUBTOTAL(9,M283:M283)</f>
        <v/>
      </c>
      <c r="N282" s="425">
        <f>SUBTOTAL(9,N283:N283)</f>
        <v/>
      </c>
      <c r="O282" s="427">
        <f>SUBTOTAL(9,O283:O283)</f>
        <v/>
      </c>
      <c r="P282" s="242" t="n"/>
      <c r="Q282" s="243" t="n"/>
    </row>
    <row r="283" outlineLevel="3" ht="50.25" customHeight="1">
      <c r="A283" s="3" t="n"/>
      <c r="B283" s="3" t="n"/>
      <c r="C283" s="25" t="n"/>
      <c r="D283" s="3" t="inlineStr">
        <is>
          <t>5.3.11.1.</t>
        </is>
      </c>
      <c r="E283" s="3" t="inlineStr">
        <is>
          <t>Устройство монолитных ж/б плит перекрытия толщ. 250…350мм и балок - Бетон - Монолитный бетон В35 W10 F200</t>
        </is>
      </c>
      <c r="F283" s="518" t="inlineStr">
        <is>
          <t>м3</t>
        </is>
      </c>
      <c r="G283" s="519" t="n">
        <v>221.5</v>
      </c>
      <c r="H283" s="520" t="n">
        <v>18115.74</v>
      </c>
      <c r="I283" s="521" t="n">
        <v>22307.56</v>
      </c>
      <c r="J283" s="522" t="n">
        <v>12735.4</v>
      </c>
      <c r="K283" s="523">
        <f>SUBTOTAL(9,H283:J283)</f>
        <v/>
      </c>
      <c r="L283" s="520">
        <f>$G283*H283</f>
        <v/>
      </c>
      <c r="M283" s="521">
        <f>$G283*I283</f>
        <v/>
      </c>
      <c r="N283" s="522">
        <f>$G283*J283</f>
        <v/>
      </c>
      <c r="O283" s="523">
        <f>G283*K283</f>
        <v/>
      </c>
      <c r="P283" s="79" t="inlineStr">
        <is>
          <t>Карм.= 130,00 кг/м³</t>
        </is>
      </c>
      <c r="Q283" s="104" t="inlineStr">
        <is>
          <t>Карм. - 130 кг/м3</t>
        </is>
      </c>
    </row>
    <row r="284" outlineLevel="2" ht="50.25" customHeight="1">
      <c r="A284" s="3" t="n"/>
      <c r="B284" s="3" t="inlineStr">
        <is>
          <t xml:space="preserve">Устройство вертикальных монолитных конструкций надземных этажей (кроме 1-го) </t>
        </is>
      </c>
      <c r="C284" s="240" t="n"/>
      <c r="D284" s="146" t="inlineStr">
        <is>
          <t>5.3.12.</t>
        </is>
      </c>
      <c r="E284" s="146" t="inlineStr">
        <is>
          <t>Вертикальные конструкции на отм. +25,000</t>
        </is>
      </c>
      <c r="F284" s="241" t="inlineStr">
        <is>
          <t>м3</t>
        </is>
      </c>
      <c r="G284" s="422" t="n">
        <v>132.77</v>
      </c>
      <c r="H284" s="423">
        <f>IFERROR(L284/G284,0)</f>
        <v/>
      </c>
      <c r="I284" s="424">
        <f>IFERROR(M284/G284,0)</f>
        <v/>
      </c>
      <c r="J284" s="425">
        <f>IFERROR(N284/G284,0)</f>
        <v/>
      </c>
      <c r="K284" s="432">
        <f>+IFERROR(O284/G284,0)</f>
        <v/>
      </c>
      <c r="L284" s="423">
        <f>SUBTOTAL(9,L285:L294)</f>
        <v/>
      </c>
      <c r="M284" s="424">
        <f>SUBTOTAL(9,M285:M294)</f>
        <v/>
      </c>
      <c r="N284" s="425">
        <f>SUBTOTAL(9,N285:N294)</f>
        <v/>
      </c>
      <c r="O284" s="427">
        <f>SUBTOTAL(9,O285:O294)</f>
        <v/>
      </c>
      <c r="P284" s="242" t="n"/>
      <c r="Q284" s="243" t="n"/>
    </row>
    <row r="285" outlineLevel="3" ht="50.25" customHeight="1">
      <c r="A285" s="3" t="n"/>
      <c r="B285" s="3" t="n"/>
      <c r="C285" s="25" t="n"/>
      <c r="D285" s="3" t="inlineStr">
        <is>
          <t>5.3.12.1.</t>
        </is>
      </c>
      <c r="E285" s="10" t="inlineStr">
        <is>
          <t>Стены толщ. 200мм, в составе:</t>
        </is>
      </c>
      <c r="F285" s="18" t="n"/>
      <c r="G285" s="519" t="n"/>
      <c r="H285" s="546" t="n"/>
      <c r="I285" s="547" t="n"/>
      <c r="J285" s="548" t="n"/>
      <c r="K285" s="545" t="n"/>
      <c r="L285" s="546" t="n"/>
      <c r="M285" s="547" t="n"/>
      <c r="N285" s="548" t="n"/>
      <c r="O285" s="545" t="n"/>
      <c r="P285" s="79" t="n"/>
      <c r="Q285" s="104" t="n"/>
    </row>
    <row r="286" outlineLevel="3" ht="50.25" customHeight="1">
      <c r="A286" s="3" t="n"/>
      <c r="B286" s="3" t="n"/>
      <c r="C286" s="25" t="n"/>
      <c r="D286" s="3" t="inlineStr">
        <is>
          <t>5.3.12.2.</t>
        </is>
      </c>
      <c r="E286" s="3" t="inlineStr">
        <is>
          <t>Устройство ж/б стен толщ. 200мм
Монолитный бетон В35 W10 F200</t>
        </is>
      </c>
      <c r="F286" s="518" t="inlineStr">
        <is>
          <t>м3</t>
        </is>
      </c>
      <c r="G286" s="519" t="n">
        <v>101.76</v>
      </c>
      <c r="H286" s="520" t="n">
        <v>18986.61</v>
      </c>
      <c r="I286" s="521" t="n">
        <v>33491.63</v>
      </c>
      <c r="J286" s="522" t="n">
        <v>19265.65</v>
      </c>
      <c r="K286" s="523">
        <f>SUBTOTAL(9,H286:J286)</f>
        <v/>
      </c>
      <c r="L286" s="520">
        <f>$G286*H286-0.01</f>
        <v/>
      </c>
      <c r="M286" s="521">
        <f>$G286*I286</f>
        <v/>
      </c>
      <c r="N286" s="522">
        <f>$G286*J286</f>
        <v/>
      </c>
      <c r="O286" s="523">
        <f>G286*K286</f>
        <v/>
      </c>
      <c r="P286" s="79" t="inlineStr">
        <is>
          <t>Карм.= 140,00 кг/м³</t>
        </is>
      </c>
      <c r="Q286" s="104" t="inlineStr">
        <is>
          <t>Карм. - 140 кг/м3</t>
        </is>
      </c>
    </row>
    <row r="287" outlineLevel="3" ht="50.25" customHeight="1">
      <c r="A287" s="3" t="n"/>
      <c r="B287" s="3" t="n"/>
      <c r="C287" s="25" t="n"/>
      <c r="D287" s="3" t="inlineStr">
        <is>
          <t>5.3.12.3.</t>
        </is>
      </c>
      <c r="E287" s="10" t="inlineStr">
        <is>
          <t>Стены толщ. 250мм, в составе:</t>
        </is>
      </c>
      <c r="F287" s="18" t="n"/>
      <c r="G287" s="519" t="n"/>
      <c r="H287" s="546" t="n"/>
      <c r="I287" s="547" t="n"/>
      <c r="J287" s="548" t="n"/>
      <c r="K287" s="545" t="n"/>
      <c r="L287" s="546" t="n"/>
      <c r="M287" s="547" t="n"/>
      <c r="N287" s="548" t="n"/>
      <c r="O287" s="545" t="n"/>
      <c r="P287" s="79" t="n"/>
      <c r="Q287" s="104" t="n"/>
    </row>
    <row r="288" outlineLevel="3" ht="50.25" customHeight="1">
      <c r="A288" s="3" t="n"/>
      <c r="B288" s="3" t="n"/>
      <c r="C288" s="25" t="n"/>
      <c r="D288" s="3" t="inlineStr">
        <is>
          <t>5.3.12.4.</t>
        </is>
      </c>
      <c r="E288" s="3" t="inlineStr">
        <is>
          <t>Устройство ж/б стен толщ. 250мм
Монолитный бетон В35 W10 F200</t>
        </is>
      </c>
      <c r="F288" s="518" t="inlineStr">
        <is>
          <t>м3</t>
        </is>
      </c>
      <c r="G288" s="519" t="n">
        <v>22.77</v>
      </c>
      <c r="H288" s="520" t="n">
        <v>18986.61</v>
      </c>
      <c r="I288" s="521" t="n">
        <v>33492.58</v>
      </c>
      <c r="J288" s="522" t="n">
        <v>19266.2</v>
      </c>
      <c r="K288" s="523">
        <f>SUBTOTAL(9,H288:J288)</f>
        <v/>
      </c>
      <c r="L288" s="520">
        <f>$G288*H288</f>
        <v/>
      </c>
      <c r="M288" s="521">
        <f>$G288*I288</f>
        <v/>
      </c>
      <c r="N288" s="522">
        <f>$G288*J288</f>
        <v/>
      </c>
      <c r="O288" s="523">
        <f>G288*K288</f>
        <v/>
      </c>
      <c r="P288" s="79" t="inlineStr">
        <is>
          <t>Карм.= 140,00 кг/м³</t>
        </is>
      </c>
      <c r="Q288" s="104" t="inlineStr">
        <is>
          <t>Карм. - 140 кг/м3</t>
        </is>
      </c>
    </row>
    <row r="289" outlineLevel="3" ht="50.25" customHeight="1">
      <c r="A289" s="3" t="n"/>
      <c r="B289" s="3" t="n"/>
      <c r="C289" s="25" t="n"/>
      <c r="D289" s="3" t="inlineStr">
        <is>
          <t>5.3.12.5.</t>
        </is>
      </c>
      <c r="E289" s="10" t="inlineStr">
        <is>
          <t>Стены толщ. 300мм, в составе:</t>
        </is>
      </c>
      <c r="F289" s="518" t="n"/>
      <c r="G289" s="519" t="n"/>
      <c r="H289" s="520" t="n"/>
      <c r="I289" s="521" t="n"/>
      <c r="J289" s="522" t="n"/>
      <c r="K289" s="523" t="n"/>
      <c r="L289" s="520" t="n"/>
      <c r="M289" s="521" t="n"/>
      <c r="N289" s="522" t="n"/>
      <c r="O289" s="523" t="n"/>
      <c r="P289" s="79" t="n"/>
      <c r="Q289" s="104" t="n"/>
    </row>
    <row r="290" outlineLevel="3" ht="50.25" customHeight="1">
      <c r="A290" s="3" t="n"/>
      <c r="B290" s="3" t="n"/>
      <c r="C290" s="25" t="n"/>
      <c r="D290" s="3" t="inlineStr">
        <is>
          <t>5.3.12.6.</t>
        </is>
      </c>
      <c r="E290" s="3" t="inlineStr">
        <is>
          <t>Устройство ж/б стен толщ. 300мм
Монолитный бетон В30 W6 F150</t>
        </is>
      </c>
      <c r="F290" s="518" t="inlineStr">
        <is>
          <t>м3</t>
        </is>
      </c>
      <c r="G290" s="519" t="n">
        <v>2.68</v>
      </c>
      <c r="H290" s="520" t="n">
        <v>18986.61</v>
      </c>
      <c r="I290" s="521" t="n">
        <v>33492.58</v>
      </c>
      <c r="J290" s="522" t="n">
        <v>19266.2</v>
      </c>
      <c r="K290" s="523">
        <f>SUBTOTAL(9,H290:J290)</f>
        <v/>
      </c>
      <c r="L290" s="520">
        <f>$G290*H290+0.01</f>
        <v/>
      </c>
      <c r="M290" s="521">
        <f>$G290*I290</f>
        <v/>
      </c>
      <c r="N290" s="522">
        <f>$G290*J290</f>
        <v/>
      </c>
      <c r="O290" s="523">
        <f>G290*K290</f>
        <v/>
      </c>
      <c r="P290" s="79" t="n"/>
      <c r="Q290" s="104" t="n"/>
    </row>
    <row r="291" outlineLevel="3" ht="50.25" customHeight="1">
      <c r="A291" s="3" t="n"/>
      <c r="B291" s="3" t="n"/>
      <c r="C291" s="25" t="n"/>
      <c r="D291" s="3" t="inlineStr">
        <is>
          <t>5.3.12.7.</t>
        </is>
      </c>
      <c r="E291" s="10" t="inlineStr">
        <is>
          <t>Колонны монолитные</t>
        </is>
      </c>
      <c r="F291" s="18" t="n"/>
      <c r="G291" s="519" t="n"/>
      <c r="H291" s="546" t="n"/>
      <c r="I291" s="547" t="n"/>
      <c r="J291" s="548" t="n"/>
      <c r="K291" s="545" t="n"/>
      <c r="L291" s="546" t="n"/>
      <c r="M291" s="547" t="n"/>
      <c r="N291" s="548" t="n"/>
      <c r="O291" s="545" t="n"/>
      <c r="P291" s="79" t="n"/>
      <c r="Q291" s="104" t="n"/>
    </row>
    <row r="292" outlineLevel="3" ht="50.25" customHeight="1">
      <c r="A292" s="3" t="n"/>
      <c r="B292" s="3" t="n"/>
      <c r="C292" s="25" t="n"/>
      <c r="D292" s="3" t="inlineStr">
        <is>
          <t>5.3.12.8.</t>
        </is>
      </c>
      <c r="E292" s="3" t="inlineStr">
        <is>
          <t>Устройство ж/б колонн
Монолитный бетон В35 W10 F200</t>
        </is>
      </c>
      <c r="F292" s="518" t="inlineStr">
        <is>
          <t>м3</t>
        </is>
      </c>
      <c r="G292" s="519" t="n">
        <v>0.95</v>
      </c>
      <c r="H292" s="520" t="n">
        <v>19828.52</v>
      </c>
      <c r="I292" s="521" t="n">
        <v>35650.51</v>
      </c>
      <c r="J292" s="522" t="n">
        <v>21163.62</v>
      </c>
      <c r="K292" s="523">
        <f>SUBTOTAL(9,H292:J292)</f>
        <v/>
      </c>
      <c r="L292" s="520">
        <f>$G292*H292+0.01</f>
        <v/>
      </c>
      <c r="M292" s="521">
        <f>$G292*I292</f>
        <v/>
      </c>
      <c r="N292" s="522">
        <f>$G292*J292</f>
        <v/>
      </c>
      <c r="O292" s="523">
        <f>G292*K292</f>
        <v/>
      </c>
      <c r="P292" s="79" t="inlineStr">
        <is>
          <t>Карм.= 150,00 кг/м³</t>
        </is>
      </c>
      <c r="Q292" s="104" t="inlineStr">
        <is>
          <t>Карм. - 150 кг/м3</t>
        </is>
      </c>
    </row>
    <row r="293" outlineLevel="3" ht="50.25" customHeight="1">
      <c r="A293" s="3" t="n"/>
      <c r="B293" s="3" t="n"/>
      <c r="C293" s="25" t="n"/>
      <c r="D293" s="3" t="inlineStr">
        <is>
          <t>5.3.12.9.</t>
        </is>
      </c>
      <c r="E293" s="10" t="inlineStr">
        <is>
          <t>Пилоны монолитные</t>
        </is>
      </c>
      <c r="F293" s="18" t="n"/>
      <c r="G293" s="519" t="n"/>
      <c r="H293" s="546" t="n"/>
      <c r="I293" s="547" t="n"/>
      <c r="J293" s="548" t="n"/>
      <c r="K293" s="545" t="n"/>
      <c r="L293" s="546" t="n"/>
      <c r="M293" s="547" t="n"/>
      <c r="N293" s="548" t="n"/>
      <c r="O293" s="545" t="n"/>
      <c r="P293" s="79" t="n"/>
      <c r="Q293" s="104" t="n"/>
    </row>
    <row r="294" outlineLevel="3" ht="50.25" customHeight="1">
      <c r="A294" s="3" t="n"/>
      <c r="B294" s="3" t="n"/>
      <c r="C294" s="25" t="n"/>
      <c r="D294" s="3" t="inlineStr">
        <is>
          <t>5.3.12.10.</t>
        </is>
      </c>
      <c r="E294" s="3" t="inlineStr">
        <is>
          <t>Устройство ж/б пилонов 
Монолитный бетон В35 W10 F200</t>
        </is>
      </c>
      <c r="F294" s="518" t="inlineStr">
        <is>
          <t>м3</t>
        </is>
      </c>
      <c r="G294" s="519" t="n">
        <v>4.61</v>
      </c>
      <c r="H294" s="520" t="n">
        <v>19828.52</v>
      </c>
      <c r="I294" s="521" t="n">
        <v>35650.51</v>
      </c>
      <c r="J294" s="522" t="n">
        <v>21163.62</v>
      </c>
      <c r="K294" s="523">
        <f>SUBTOTAL(9,H294:J294)</f>
        <v/>
      </c>
      <c r="L294" s="520">
        <f>$G294*H294</f>
        <v/>
      </c>
      <c r="M294" s="521">
        <f>$G294*I294</f>
        <v/>
      </c>
      <c r="N294" s="522">
        <f>$G294*J294</f>
        <v/>
      </c>
      <c r="O294" s="523">
        <f>G294*K294</f>
        <v/>
      </c>
      <c r="P294" s="79" t="inlineStr">
        <is>
          <t>Карм.= 150,00 кг/м³</t>
        </is>
      </c>
      <c r="Q294" s="104" t="inlineStr">
        <is>
          <t>Карм. - 150 кг/м3</t>
        </is>
      </c>
    </row>
    <row r="295" outlineLevel="2" ht="50.25" customHeight="1">
      <c r="A295" s="3" t="n"/>
      <c r="B295" s="3" t="inlineStr">
        <is>
          <t xml:space="preserve">Устройство горизонтальных монолитных конструкций надземных этажей (кроме 1-го) </t>
        </is>
      </c>
      <c r="C295" s="240" t="n"/>
      <c r="D295" s="146" t="inlineStr">
        <is>
          <t>5.3.13.</t>
        </is>
      </c>
      <c r="E295" s="146" t="inlineStr">
        <is>
          <t>Плита покрытия на отм. +25.240, +29.450 толщ. 300мм</t>
        </is>
      </c>
      <c r="F295" s="241" t="inlineStr">
        <is>
          <t>м3</t>
        </is>
      </c>
      <c r="G295" s="422" t="n">
        <v>499.24</v>
      </c>
      <c r="H295" s="423">
        <f>IFERROR(L295/G295,0)</f>
        <v/>
      </c>
      <c r="I295" s="424">
        <f>IFERROR(M295/G295,0)</f>
        <v/>
      </c>
      <c r="J295" s="425">
        <f>IFERROR(N295/G295,0)</f>
        <v/>
      </c>
      <c r="K295" s="432">
        <f>+IFERROR(O295/G295,0)</f>
        <v/>
      </c>
      <c r="L295" s="423">
        <f>SUBTOTAL(9,L296:L296)</f>
        <v/>
      </c>
      <c r="M295" s="424">
        <f>SUBTOTAL(9,M296:M296)</f>
        <v/>
      </c>
      <c r="N295" s="425">
        <f>SUBTOTAL(9,N296:N296)</f>
        <v/>
      </c>
      <c r="O295" s="427">
        <f>SUBTOTAL(9,O296:O296)</f>
        <v/>
      </c>
      <c r="P295" s="242" t="n"/>
      <c r="Q295" s="243" t="n"/>
    </row>
    <row r="296" outlineLevel="3" ht="50.25" customHeight="1">
      <c r="A296" s="3" t="n"/>
      <c r="B296" s="3" t="n"/>
      <c r="C296" s="25" t="n"/>
      <c r="D296" s="3" t="inlineStr">
        <is>
          <t>5.3.13.1.</t>
        </is>
      </c>
      <c r="E296" s="3" t="inlineStr">
        <is>
          <t>Устройство монолитных ж/б плит перекрытия толщ. 300мм и балок - Бетон - Монолитный бетон В40 W10 F200</t>
        </is>
      </c>
      <c r="F296" s="518" t="inlineStr">
        <is>
          <t>м3</t>
        </is>
      </c>
      <c r="G296" s="519" t="n">
        <v>499.24</v>
      </c>
      <c r="H296" s="520" t="n">
        <v>18107.23</v>
      </c>
      <c r="I296" s="521" t="n">
        <v>28543.65</v>
      </c>
      <c r="J296" s="522" t="n">
        <v>16292.35</v>
      </c>
      <c r="K296" s="523">
        <f>SUBTOTAL(9,H296:J296)</f>
        <v/>
      </c>
      <c r="L296" s="520">
        <f>$G296*H296</f>
        <v/>
      </c>
      <c r="M296" s="521">
        <f>$G296*I296</f>
        <v/>
      </c>
      <c r="N296" s="522">
        <f>$G296*J296</f>
        <v/>
      </c>
      <c r="O296" s="523">
        <f>G296*K296</f>
        <v/>
      </c>
      <c r="P296" s="79" t="inlineStr">
        <is>
          <t>Карм.= 130,00 кг/м³</t>
        </is>
      </c>
      <c r="Q296" s="104" t="inlineStr">
        <is>
          <t>Карм. - 130 кг/м3</t>
        </is>
      </c>
    </row>
    <row r="297" outlineLevel="2" ht="50.25" customHeight="1">
      <c r="A297" s="3" t="n"/>
      <c r="B297" s="3" t="inlineStr">
        <is>
          <t xml:space="preserve">Устройство вертикальных монолитных конструкций надземных этажей (кроме 1-го) </t>
        </is>
      </c>
      <c r="C297" s="240" t="n"/>
      <c r="D297" s="146" t="inlineStr">
        <is>
          <t>5.3.14.</t>
        </is>
      </c>
      <c r="E297" s="146" t="inlineStr">
        <is>
          <t>Вертикальные конструкции на отм. +25.240, +29.450 (парапет)</t>
        </is>
      </c>
      <c r="F297" s="241" t="inlineStr">
        <is>
          <t>м3</t>
        </is>
      </c>
      <c r="G297" s="422" t="n">
        <v>50.86</v>
      </c>
      <c r="H297" s="423">
        <f>IFERROR(L297/G297,0)</f>
        <v/>
      </c>
      <c r="I297" s="424">
        <f>IFERROR(M297/G297,0)</f>
        <v/>
      </c>
      <c r="J297" s="425">
        <f>IFERROR(N297/G297,0)</f>
        <v/>
      </c>
      <c r="K297" s="432">
        <f>+IFERROR(O297/G297,0)</f>
        <v/>
      </c>
      <c r="L297" s="423">
        <f>SUBTOTAL(9,L298:L299)</f>
        <v/>
      </c>
      <c r="M297" s="424">
        <f>SUBTOTAL(9,M298:M299)</f>
        <v/>
      </c>
      <c r="N297" s="425">
        <f>SUBTOTAL(9,N298:N299)</f>
        <v/>
      </c>
      <c r="O297" s="427">
        <f>SUBTOTAL(9,O298:O299)</f>
        <v/>
      </c>
      <c r="P297" s="242" t="n"/>
      <c r="Q297" s="243" t="n"/>
    </row>
    <row r="298" outlineLevel="3" ht="50.25" customHeight="1">
      <c r="A298" s="3" t="n"/>
      <c r="B298" s="3" t="n"/>
      <c r="C298" s="452" t="n"/>
      <c r="D298" s="254" t="inlineStr">
        <is>
          <t>5.3.14.1.</t>
        </is>
      </c>
      <c r="E298" s="254" t="inlineStr">
        <is>
          <t>Стены толщ. 200мм, в составе:</t>
        </is>
      </c>
      <c r="F298" s="262" t="inlineStr">
        <is>
          <t>м3</t>
        </is>
      </c>
      <c r="G298" s="472" t="n">
        <v>50.86</v>
      </c>
      <c r="H298" s="473">
        <f>+IFERROR(L298/G298,0)</f>
        <v/>
      </c>
      <c r="I298" s="474">
        <f>+IFERROR(M298/G298,0)</f>
        <v/>
      </c>
      <c r="J298" s="475">
        <f>+IFERROR(N298/G298,0)</f>
        <v/>
      </c>
      <c r="K298" s="476">
        <f>+IFERROR(O298/G298,0)</f>
        <v/>
      </c>
      <c r="L298" s="473">
        <f>SUBTOTAL(9,L299:L299)</f>
        <v/>
      </c>
      <c r="M298" s="474">
        <f>SUBTOTAL(9,M299:M299)</f>
        <v/>
      </c>
      <c r="N298" s="475">
        <f>SUBTOTAL(9,N299:N299)</f>
        <v/>
      </c>
      <c r="O298" s="476">
        <f>SUBTOTAL(9,O299:O299)</f>
        <v/>
      </c>
      <c r="P298" s="263" t="n"/>
      <c r="Q298" s="453" t="n"/>
    </row>
    <row r="299" outlineLevel="4" ht="50.25" customHeight="1">
      <c r="A299" s="3" t="n"/>
      <c r="B299" s="3" t="n"/>
      <c r="C299" s="25" t="n"/>
      <c r="D299" s="3" t="inlineStr">
        <is>
          <t>5.3.14.1.1.</t>
        </is>
      </c>
      <c r="E299" s="3" t="inlineStr">
        <is>
          <t>Устройство ж/б стен толщ. 200мм
Монолитный бетон В40 W10 F200</t>
        </is>
      </c>
      <c r="F299" s="518" t="inlineStr">
        <is>
          <t>м3</t>
        </is>
      </c>
      <c r="G299" s="519" t="n">
        <v>50.86</v>
      </c>
      <c r="H299" s="520" t="n">
        <v>18986.61</v>
      </c>
      <c r="I299" s="521" t="n">
        <v>28618.23</v>
      </c>
      <c r="J299" s="522" t="n">
        <v>16462.29</v>
      </c>
      <c r="K299" s="523">
        <f>SUBTOTAL(9,H299:J299)</f>
        <v/>
      </c>
      <c r="L299" s="520">
        <f>$G299*H299-0.01</f>
        <v/>
      </c>
      <c r="M299" s="521">
        <f>$G299*I299</f>
        <v/>
      </c>
      <c r="N299" s="522">
        <f>$G299*J299</f>
        <v/>
      </c>
      <c r="O299" s="523">
        <f>G299*K299</f>
        <v/>
      </c>
      <c r="P299" s="79" t="inlineStr">
        <is>
          <t>Карм.= 140,00 кг/м³</t>
        </is>
      </c>
      <c r="Q299" s="104" t="inlineStr">
        <is>
          <t>Карм. - 140 кг/м3</t>
        </is>
      </c>
    </row>
    <row r="300" outlineLevel="2" ht="50.25" customHeight="1">
      <c r="A300" s="3" t="n"/>
      <c r="B300" s="3" t="inlineStr">
        <is>
          <t xml:space="preserve">Устройство горизонтальных монолитных конструкций надземных этажей (кроме 1-го) </t>
        </is>
      </c>
      <c r="C300" s="240" t="n"/>
      <c r="D300" s="146" t="inlineStr">
        <is>
          <t>5.3.15.</t>
        </is>
      </c>
      <c r="E300" s="146" t="inlineStr">
        <is>
          <t xml:space="preserve">Лестничные марши и площадки надземной части </t>
        </is>
      </c>
      <c r="F300" s="241" t="inlineStr">
        <is>
          <t>м3</t>
        </is>
      </c>
      <c r="G300" s="422" t="n">
        <v>79.62</v>
      </c>
      <c r="H300" s="423">
        <f>IFERROR(L300/G300,0)</f>
        <v/>
      </c>
      <c r="I300" s="424">
        <f>IFERROR(M300/G300,0)</f>
        <v/>
      </c>
      <c r="J300" s="425">
        <f>IFERROR(N300/G300,0)</f>
        <v/>
      </c>
      <c r="K300" s="432">
        <f>+IFERROR(O300/G300,0)</f>
        <v/>
      </c>
      <c r="L300" s="423">
        <f>SUBTOTAL(9,L301:L302)</f>
        <v/>
      </c>
      <c r="M300" s="424">
        <f>SUBTOTAL(9,M301:M302)</f>
        <v/>
      </c>
      <c r="N300" s="425">
        <f>SUBTOTAL(9,N301:N302)</f>
        <v/>
      </c>
      <c r="O300" s="427">
        <f>SUBTOTAL(9,O301:O302)</f>
        <v/>
      </c>
      <c r="P300" s="242" t="n"/>
      <c r="Q300" s="243" t="n"/>
    </row>
    <row r="301" outlineLevel="3" ht="50.25" customHeight="1">
      <c r="A301" s="3" t="n"/>
      <c r="B301" s="3" t="n"/>
      <c r="C301" s="25" t="n"/>
      <c r="D301" s="3" t="inlineStr">
        <is>
          <t>5.3.15.1.</t>
        </is>
      </c>
      <c r="E301" s="3" t="inlineStr">
        <is>
          <t>Устройство монолитных ж/б лестниц - Бетон - Монолитный бетон В25 W10 F200</t>
        </is>
      </c>
      <c r="F301" s="518" t="inlineStr">
        <is>
          <t>м3</t>
        </is>
      </c>
      <c r="G301" s="519" t="n">
        <v>79.62</v>
      </c>
      <c r="H301" s="520" t="n">
        <v>18107.23</v>
      </c>
      <c r="I301" s="521" t="n">
        <v>28543.65</v>
      </c>
      <c r="J301" s="522" t="n">
        <v>16292.35</v>
      </c>
      <c r="K301" s="523">
        <f>SUBTOTAL(9,H301:J301)</f>
        <v/>
      </c>
      <c r="L301" s="520">
        <f>$G301*H301</f>
        <v/>
      </c>
      <c r="M301" s="521">
        <f>$G301*I301</f>
        <v/>
      </c>
      <c r="N301" s="522">
        <f>$G301*J301</f>
        <v/>
      </c>
      <c r="O301" s="523">
        <f>G301*K301</f>
        <v/>
      </c>
      <c r="P301" s="79" t="inlineStr">
        <is>
          <t>Карм.= 130,00 кг/м³</t>
        </is>
      </c>
      <c r="Q301" s="104" t="inlineStr">
        <is>
          <t>Карм. - 130 кг/м3</t>
        </is>
      </c>
    </row>
    <row r="302" outlineLevel="3" ht="50.25" customHeight="1">
      <c r="A302" s="3" t="n"/>
      <c r="B302" s="3" t="n"/>
      <c r="C302" s="25" t="n"/>
      <c r="D302" s="3" t="inlineStr">
        <is>
          <t>5.3.15.2.</t>
        </is>
      </c>
      <c r="E302" s="3" t="inlineStr">
        <is>
          <t>Устройство монолитных ж/б входных групп, крылец - Бетон - Монолитный бетон В35 W10 F200</t>
        </is>
      </c>
      <c r="F302" s="518" t="inlineStr">
        <is>
          <t>м3</t>
        </is>
      </c>
      <c r="G302" s="519" t="n">
        <v>0</v>
      </c>
      <c r="H302" s="520" t="n">
        <v>18654.23</v>
      </c>
      <c r="I302" s="521" t="n">
        <v>28543.65</v>
      </c>
      <c r="J302" s="522" t="n">
        <v>16292.35</v>
      </c>
      <c r="K302" s="523">
        <f>SUBTOTAL(9,H302:J302)</f>
        <v/>
      </c>
      <c r="L302" s="520">
        <f>$G302*H302</f>
        <v/>
      </c>
      <c r="M302" s="521">
        <f>$G302*I302</f>
        <v/>
      </c>
      <c r="N302" s="522">
        <f>$G302*J302</f>
        <v/>
      </c>
      <c r="O302" s="523">
        <f>G302*K302</f>
        <v/>
      </c>
      <c r="P302" s="79" t="n"/>
      <c r="Q302" s="104" t="n"/>
    </row>
    <row r="303" ht="50.25" customHeight="1">
      <c r="A303" s="3" t="n"/>
      <c r="B303" s="3" t="inlineStr">
        <is>
          <t>Общестроительные работы (без отделки)</t>
        </is>
      </c>
      <c r="C303" s="117" t="n"/>
      <c r="D303" s="124" t="inlineStr">
        <is>
          <t>6.</t>
        </is>
      </c>
      <c r="E303" s="124" t="inlineStr">
        <is>
          <t xml:space="preserve">Общестроительные работы - перегородки и стены </t>
        </is>
      </c>
      <c r="F303" s="528" t="inlineStr">
        <is>
          <t>м2</t>
        </is>
      </c>
      <c r="G303" s="529" t="n">
        <v>613.83</v>
      </c>
      <c r="H303" s="530">
        <f>IFERROR(L303/G303,0)</f>
        <v/>
      </c>
      <c r="I303" s="531">
        <f>IFERROR(M303/G303,0)</f>
        <v/>
      </c>
      <c r="J303" s="532">
        <f>IFERROR(N303/G303,0)</f>
        <v/>
      </c>
      <c r="K303" s="533">
        <f>+IFERROR(O303/G303,0)</f>
        <v/>
      </c>
      <c r="L303" s="534">
        <f>SUBTOTAL(9,L304:L334)</f>
        <v/>
      </c>
      <c r="M303" s="535">
        <f>SUBTOTAL(9,M304:M334)</f>
        <v/>
      </c>
      <c r="N303" s="536">
        <f>SUBTOTAL(9,N304:N334)</f>
        <v/>
      </c>
      <c r="O303" s="537">
        <f>SUBTOTAL(9,O304:O334)</f>
        <v/>
      </c>
      <c r="P303" s="77" t="n"/>
      <c r="Q303" s="102" t="n"/>
    </row>
    <row r="304" outlineLevel="1" ht="50.25" customHeight="1">
      <c r="A304" s="3" t="n"/>
      <c r="B304" s="3" t="n"/>
      <c r="C304" s="235" t="n"/>
      <c r="D304" s="236" t="inlineStr">
        <is>
          <t>6.1.</t>
        </is>
      </c>
      <c r="E304" s="145" t="inlineStr">
        <is>
          <t>Перегородки и стены из газобетона</t>
        </is>
      </c>
      <c r="F304" s="237" t="inlineStr">
        <is>
          <t>м2</t>
        </is>
      </c>
      <c r="G304" s="335" t="n">
        <v>613.83</v>
      </c>
      <c r="H304" s="336">
        <f>+IFERROR(L304/G304,0)</f>
        <v/>
      </c>
      <c r="I304" s="337">
        <f>IFERROR(M304/G304,0)</f>
        <v/>
      </c>
      <c r="J304" s="338">
        <f>IFERROR(N304/G304,0)</f>
        <v/>
      </c>
      <c r="K304" s="339">
        <f>+IFERROR(O304/G304,0)</f>
        <v/>
      </c>
      <c r="L304" s="336">
        <f>SUBTOTAL(9,L305:L329)</f>
        <v/>
      </c>
      <c r="M304" s="337">
        <f>SUBTOTAL(9,M305:M329)</f>
        <v/>
      </c>
      <c r="N304" s="338">
        <f>SUBTOTAL(9,N305:N329)</f>
        <v/>
      </c>
      <c r="O304" s="339">
        <f>SUBTOTAL(9,O305:O329)</f>
        <v/>
      </c>
      <c r="P304" s="238" t="inlineStr">
        <is>
          <t>Включая металлоконструкции усиления и Включая устройство инженерных шахт</t>
        </is>
      </c>
      <c r="Q304" s="244" t="n"/>
    </row>
    <row r="305" outlineLevel="2" ht="50.25" customHeight="1">
      <c r="A305" s="3" t="inlineStr">
        <is>
          <t>5.1.</t>
        </is>
      </c>
      <c r="B305" s="3" t="inlineStr">
        <is>
          <t>Устройство перегородок и стен подземной части (каменная кладка, ГКЛ)</t>
        </is>
      </c>
      <c r="C305" s="240" t="inlineStr">
        <is>
          <t>5.1.</t>
        </is>
      </c>
      <c r="D305" s="146" t="inlineStr">
        <is>
          <t>6.1.1.</t>
        </is>
      </c>
      <c r="E305" s="146" t="inlineStr">
        <is>
          <t>Подземная часть</t>
        </is>
      </c>
      <c r="F305" s="241" t="inlineStr">
        <is>
          <t>м2</t>
        </is>
      </c>
      <c r="G305" s="422" t="n">
        <v>613.83</v>
      </c>
      <c r="H305" s="423">
        <f>IFERROR(L305/G305,0)</f>
        <v/>
      </c>
      <c r="I305" s="424">
        <f>IFERROR(M305/G305,0)</f>
        <v/>
      </c>
      <c r="J305" s="425">
        <f>IFERROR(N305/G305,0)</f>
        <v/>
      </c>
      <c r="K305" s="432">
        <f>+IFERROR(O305/G305,0)</f>
        <v/>
      </c>
      <c r="L305" s="423">
        <f>SUBTOTAL(9,L306:L311)</f>
        <v/>
      </c>
      <c r="M305" s="424">
        <f>SUBTOTAL(9,M306:M311)</f>
        <v/>
      </c>
      <c r="N305" s="425">
        <f>SUBTOTAL(9,N306:N311)</f>
        <v/>
      </c>
      <c r="O305" s="427" t="n">
        <v>4471628.776964527</v>
      </c>
      <c r="P305" s="242" t="n"/>
      <c r="Q305" s="243" t="n"/>
      <c r="R305" t="n">
        <v>4471628.776964527</v>
      </c>
    </row>
    <row r="306" outlineLevel="3" ht="90" customHeight="1">
      <c r="A306" s="3" t="n"/>
      <c r="B306" s="3" t="n"/>
      <c r="C306" s="25" t="n"/>
      <c r="D306" s="3" t="inlineStr">
        <is>
          <t>6.1.1.1.</t>
        </is>
      </c>
      <c r="E306" s="3" t="inlineStr">
        <is>
          <t>Кладка из кирпича с армированием металлической сеткой ГОСТ 530-2012 (Кирпич КР-р-по 250х120х65/1НФ/100/2,0/25/ГОСТ 530-2012, раствор кладочный, цементно-песчаный, М50, кладочная сетка 4Вр1 ячейкой 100х100 ГОСТ Р 57265-2016, укладка через 5 рядов) - толщиной 120 мм</t>
        </is>
      </c>
      <c r="F306" s="518" t="inlineStr">
        <is>
          <t>м2</t>
        </is>
      </c>
      <c r="G306" s="519" t="n">
        <v>216.16</v>
      </c>
      <c r="H306" s="520" t="n">
        <v>1700.96</v>
      </c>
      <c r="I306" s="521" t="n">
        <v>3289.14</v>
      </c>
      <c r="J306" s="522" t="n">
        <v>541.73</v>
      </c>
      <c r="K306" s="523">
        <f>SUBTOTAL(9,H306:J306)</f>
        <v/>
      </c>
      <c r="L306" s="520">
        <f>$G306*H306</f>
        <v/>
      </c>
      <c r="M306" s="521">
        <f>$G306*I306</f>
        <v/>
      </c>
      <c r="N306" s="522">
        <f>$G306*J306</f>
        <v/>
      </c>
      <c r="O306" s="523">
        <f>G306*K306</f>
        <v/>
      </c>
      <c r="P306" s="79" t="n"/>
      <c r="Q306" s="104" t="inlineStr">
        <is>
          <t>Кирпич полнотелый марки М150; Сухая смесь М 150; Сетка кладочная 50х50х3 оцинкованная; Минеральная вата (средней плотности) смоченная в цем. молочке (Кавити Баттс 100 мм); Уголок 200х200х10 L=150 мм, с шагом 750 мм -примыкание к перекрытию</t>
        </is>
      </c>
    </row>
    <row r="307" outlineLevel="3" ht="87" customHeight="1">
      <c r="A307" s="3" t="n"/>
      <c r="B307" s="3" t="n"/>
      <c r="C307" s="25" t="n"/>
      <c r="D307" s="3" t="inlineStr">
        <is>
          <t>6.1.1.2.</t>
        </is>
      </c>
      <c r="E307" s="3" t="inlineStr">
        <is>
          <t>Кладка из кирпича с армированием металлической сеткой ГОСТ 530-2012 (Кирпич КР-р-по 250х120х65/1НФ/100/2,0/25/ГОСТ 530-2012, раствор кладочный, цементно-песчаный, М50, кладочная сетка 4Вр1 ячейкой 100х100 ГОСТ Р 57265-2016, укладка через 5 рядов)  - толщиной 250 мм</t>
        </is>
      </c>
      <c r="F307" s="518" t="inlineStr">
        <is>
          <t>м2</t>
        </is>
      </c>
      <c r="G307" s="519" t="n">
        <v>397.67</v>
      </c>
      <c r="H307" s="520" t="n">
        <v>3384.71</v>
      </c>
      <c r="I307" s="521" t="n">
        <v>2498.63</v>
      </c>
      <c r="J307" s="522" t="n">
        <v>638.6900000000001</v>
      </c>
      <c r="K307" s="523">
        <f>SUBTOTAL(9,H307:J307)</f>
        <v/>
      </c>
      <c r="L307" s="520">
        <f>$G307*H307</f>
        <v/>
      </c>
      <c r="M307" s="521">
        <f>$G307*I307</f>
        <v/>
      </c>
      <c r="N307" s="522">
        <f>$G307*J307</f>
        <v/>
      </c>
      <c r="O307" s="523">
        <f>G307*K307</f>
        <v/>
      </c>
      <c r="P307" s="79" t="n"/>
      <c r="Q307" s="104" t="inlineStr">
        <is>
          <t>Кирпич полнотелый марки М150; Сухая смесь М 150; Сетка кладочная 50х50х3 оцинкованная; Минеральная вата (средней плотности) смоченная в цем. молочке (Кавити Баттс 100 мм); Уголок 200х200х10 L=150 мм, с шагом 750 мм -примыкание к перекрытию</t>
        </is>
      </c>
    </row>
    <row r="308" outlineLevel="3" ht="125.25" customHeight="1">
      <c r="A308" s="3" t="n"/>
      <c r="B308" s="3" t="n"/>
      <c r="C308" s="25" t="n"/>
      <c r="D308" s="3" t="inlineStr">
        <is>
          <t>6.1.1.3.</t>
        </is>
      </c>
      <c r="E308" s="3" t="inlineStr">
        <is>
          <t>Устройство перегородки из пеноблока 100мм:
1 газобетонный блок Bonolit D500, 600х250х150 мм
2 смесь для тонкошовной кладки Bonolit Premium
3 армирование кладки каждые 3 ряда сеткой 4С
(3Вр-I-50/3Dh-I-50) 250 по ГОСТ 23279-2012
* Перегородку закрепить в верхнем сечении к монолитному перекрытию при помощи стальных уголков 200х200х100мм с шагом 750мм, с заполнением стыка минеральной ватой и запениванием</t>
        </is>
      </c>
      <c r="F308" s="518" t="inlineStr">
        <is>
          <t>м2</t>
        </is>
      </c>
      <c r="G308" s="551" t="n">
        <v>0</v>
      </c>
      <c r="H308" s="520" t="n">
        <v>1489.51</v>
      </c>
      <c r="I308" s="521" t="n">
        <v>2011.33</v>
      </c>
      <c r="J308" s="522" t="n">
        <v>380.05</v>
      </c>
      <c r="K308" s="523">
        <f>SUBTOTAL(9,H308:J308)</f>
        <v/>
      </c>
      <c r="L308" s="520">
        <f>$G308*H308</f>
        <v/>
      </c>
      <c r="M308" s="521">
        <f>$G308*I308</f>
        <v/>
      </c>
      <c r="N308" s="522">
        <f>$G308*J308</f>
        <v/>
      </c>
      <c r="O308" s="523">
        <f>G308*K308</f>
        <v/>
      </c>
      <c r="P308" s="79" t="n"/>
      <c r="Q308" s="104" t="inlineStr">
        <is>
          <t>Блок газобетонный D600 100х250х625 Bonolit; Клей для тонкошовной кладки Bonolit Premium; Сетка кладочная 50х50х3 оцинкованная; Минеральная вата (средней плотности) смоченная в цем. молочке (Кавити Баттс 100 мм); Уголок 200х200х10 L=150 мм, с шагом 750 мм -примыкание к перекрытию</t>
        </is>
      </c>
    </row>
    <row r="309" outlineLevel="3" ht="50.25" customHeight="1">
      <c r="A309" s="3" t="n"/>
      <c r="B309" s="3" t="n"/>
      <c r="C309" s="25" t="n"/>
      <c r="D309" s="3" t="inlineStr">
        <is>
          <t>6.1.1.4.</t>
        </is>
      </c>
      <c r="E309" s="3" t="inlineStr">
        <is>
          <t>ВС_Утеплитель, t=100мм, ГВЛ</t>
        </is>
      </c>
      <c r="F309" s="518" t="inlineStr">
        <is>
          <t>м2</t>
        </is>
      </c>
      <c r="G309" s="551" t="n">
        <v>0</v>
      </c>
      <c r="H309" s="520" t="n">
        <v>737.79</v>
      </c>
      <c r="I309" s="521" t="n">
        <v>301.99</v>
      </c>
      <c r="J309" s="522" t="n">
        <v>112.88</v>
      </c>
      <c r="K309" s="523">
        <f>SUBTOTAL(9,H309:J309)</f>
        <v/>
      </c>
      <c r="L309" s="520">
        <f>$G309*H309</f>
        <v/>
      </c>
      <c r="M309" s="521">
        <f>$G309*I309</f>
        <v/>
      </c>
      <c r="N309" s="522">
        <f>$G309*J309</f>
        <v/>
      </c>
      <c r="O309" s="523">
        <f>G309*K309</f>
        <v/>
      </c>
      <c r="P309" s="79" t="n"/>
      <c r="Q309" s="104" t="inlineStr">
        <is>
          <t xml:space="preserve">Rockwool АКУСТИК БАТТС t=100мм </t>
        </is>
      </c>
    </row>
    <row r="310" outlineLevel="3" ht="50.25" customHeight="1">
      <c r="A310" s="3" t="n"/>
      <c r="B310" s="3" t="n"/>
      <c r="C310" s="25" t="n"/>
      <c r="D310" s="3" t="inlineStr">
        <is>
          <t>6.1.1.5.</t>
        </is>
      </c>
      <c r="E310" s="3" t="inlineStr">
        <is>
          <t>Зашивка ГКЛВ</t>
        </is>
      </c>
      <c r="F310" s="518" t="inlineStr">
        <is>
          <t>м2</t>
        </is>
      </c>
      <c r="G310" s="551" t="n">
        <v>0</v>
      </c>
      <c r="H310" s="520" t="n">
        <v>942.4299999999999</v>
      </c>
      <c r="I310" s="521" t="n">
        <v>1638.84</v>
      </c>
      <c r="J310" s="522" t="n">
        <v>280.23</v>
      </c>
      <c r="K310" s="523">
        <f>SUBTOTAL(9,H310:J310)</f>
        <v/>
      </c>
      <c r="L310" s="520">
        <f>$G310*H310</f>
        <v/>
      </c>
      <c r="M310" s="521">
        <f>$G310*I310</f>
        <v/>
      </c>
      <c r="N310" s="522">
        <f>$G310*J310</f>
        <v/>
      </c>
      <c r="O310" s="523">
        <f>G310*K310</f>
        <v/>
      </c>
      <c r="P310" s="79" t="n"/>
      <c r="Q310" s="104" t="inlineStr">
        <is>
          <t>1 Лист ГКЛВ КНАУФ 12,5мм*2 слоя, шпаклевка стыков КНАУФ-Фуген, армирование бумажной лентой, 25мм
2 Профиль алюминиевый  КНАУФ ПН /ПС 50мм</t>
        </is>
      </c>
    </row>
    <row r="311" outlineLevel="3" ht="50.25" customHeight="1">
      <c r="A311" s="3" t="n"/>
      <c r="B311" s="3" t="n"/>
      <c r="C311" s="25" t="n"/>
      <c r="D311" s="3" t="inlineStr">
        <is>
          <t>6.1.1.6.</t>
        </is>
      </c>
      <c r="E311" s="3" t="inlineStr">
        <is>
          <t>Устройство металлических креплений кладочных стен, (перемычек, стоек и тд из прокатной стали)
 -расход М/К 7 кг на 1 м3</t>
        </is>
      </c>
      <c r="F311" s="518" t="inlineStr">
        <is>
          <t>т.</t>
        </is>
      </c>
      <c r="G311" s="551" t="n">
        <v>2.48</v>
      </c>
      <c r="H311" s="520" t="n">
        <v>92144.17</v>
      </c>
      <c r="I311" s="521" t="n">
        <v>149566.82</v>
      </c>
      <c r="J311" s="522" t="n">
        <v>26240.14</v>
      </c>
      <c r="K311" s="523">
        <f>SUBTOTAL(9,H311:J311)</f>
        <v/>
      </c>
      <c r="L311" s="520">
        <f>$G311*H311</f>
        <v/>
      </c>
      <c r="M311" s="521">
        <f>$G311*I311</f>
        <v/>
      </c>
      <c r="N311" s="522">
        <f>$G311*J311</f>
        <v/>
      </c>
      <c r="O311" s="523">
        <f>G311*K311</f>
        <v/>
      </c>
      <c r="P311" s="79" t="n"/>
      <c r="Q311" s="104" t="inlineStr">
        <is>
          <t>Вертикальное примыкание к монолитным стеным - Арматура d6. 
Перемычки металлические - Уголок 75х75х5 и Сталь полосовая 40х5</t>
        </is>
      </c>
    </row>
    <row r="312" outlineLevel="2" ht="50.25" customHeight="1">
      <c r="A312" s="3" t="n"/>
      <c r="B312" s="3" t="inlineStr">
        <is>
          <t>Устройство перегородок и стен надземной части (каменная кладка, ГКЛ)</t>
        </is>
      </c>
      <c r="C312" s="240" t="n"/>
      <c r="D312" s="146" t="inlineStr">
        <is>
          <t>6.1.2.</t>
        </is>
      </c>
      <c r="E312" s="146" t="inlineStr">
        <is>
          <t>Надземная часть</t>
        </is>
      </c>
      <c r="F312" s="241" t="inlineStr">
        <is>
          <t>м2</t>
        </is>
      </c>
      <c r="G312" s="422" t="n">
        <v>0</v>
      </c>
      <c r="H312" s="423">
        <f>IFERROR(L312/G312,0)</f>
        <v/>
      </c>
      <c r="I312" s="424">
        <f>IFERROR(M312/G312,0)</f>
        <v/>
      </c>
      <c r="J312" s="425">
        <f>IFERROR(N312/G312,0)</f>
        <v/>
      </c>
      <c r="K312" s="432">
        <f>+IFERROR(O312/G312,0)</f>
        <v/>
      </c>
      <c r="L312" s="423">
        <f>SUBTOTAL(9,L313:L329)</f>
        <v/>
      </c>
      <c r="M312" s="424">
        <f>SUBTOTAL(9,M313:M329)</f>
        <v/>
      </c>
      <c r="N312" s="425">
        <f>SUBTOTAL(9,N313:N329)</f>
        <v/>
      </c>
      <c r="O312" s="427">
        <f>SUBTOTAL(9,O313:O329)</f>
        <v/>
      </c>
      <c r="P312" s="242" t="n"/>
      <c r="Q312" s="243" t="n"/>
    </row>
    <row r="313" outlineLevel="3" ht="50.25" customHeight="1">
      <c r="A313" s="3" t="n"/>
      <c r="B313" s="3" t="n"/>
      <c r="C313" s="26" t="n"/>
      <c r="D313" s="3" t="inlineStr">
        <is>
          <t>6.1.2.1.</t>
        </is>
      </c>
      <c r="E313" s="10" t="inlineStr">
        <is>
          <t>Внутренные Стены</t>
        </is>
      </c>
      <c r="F313" s="11" t="n"/>
      <c r="G313" s="552" t="n">
        <v>0</v>
      </c>
      <c r="H313" s="520" t="n">
        <v>0</v>
      </c>
      <c r="I313" s="521" t="n">
        <v>0</v>
      </c>
      <c r="J313" s="522" t="n"/>
      <c r="K313" s="523" t="n"/>
      <c r="L313" s="520" t="n"/>
      <c r="M313" s="521" t="n"/>
      <c r="N313" s="522" t="n"/>
      <c r="O313" s="523" t="n"/>
      <c r="P313" s="79" t="n"/>
      <c r="Q313" s="104" t="n"/>
    </row>
    <row r="314" outlineLevel="3" ht="82.5" customHeight="1">
      <c r="A314" s="3" t="n"/>
      <c r="B314" s="3" t="n"/>
      <c r="C314" s="25" t="n"/>
      <c r="D314" s="3" t="inlineStr">
        <is>
          <t>6.1.2.2.</t>
        </is>
      </c>
      <c r="E314" s="3" t="inlineStr">
        <is>
          <t>Устройство перегородки из пеноблока 100мм:
1 газобетонный блок Bonolit D500, 600х250х150 мм
2 смесь для тонкошовной кладки Bonolit Premium
3 армирование кладки каждые 3 ряда сеткой 4С
(3Вр-I-50/3Dh-I-50) 250 по ГОСТ 23279-2012
* Перегородку закрепить в верхнем сечении к монолитному перекрытию при помощи стальных уголков 200х200х100мм с шагом 750мм, с заполнением стыка минеральной ватой и запениванием</t>
        </is>
      </c>
      <c r="F314" s="518" t="inlineStr">
        <is>
          <t>м2</t>
        </is>
      </c>
      <c r="G314" s="551" t="n">
        <v>0</v>
      </c>
      <c r="H314" s="520" t="n">
        <v>1093.85</v>
      </c>
      <c r="I314" s="521" t="n">
        <v>1769.14</v>
      </c>
      <c r="J314" s="522" t="n">
        <v>310.81</v>
      </c>
      <c r="K314" s="523">
        <f>SUBTOTAL(9,H314:J314)</f>
        <v/>
      </c>
      <c r="L314" s="520">
        <f>$G314*H314</f>
        <v/>
      </c>
      <c r="M314" s="521">
        <f>$G314*I314</f>
        <v/>
      </c>
      <c r="N314" s="522">
        <f>$G314*J314</f>
        <v/>
      </c>
      <c r="O314" s="523">
        <f>G314*K314</f>
        <v/>
      </c>
      <c r="P314" s="79" t="n"/>
      <c r="Q314" s="104" t="inlineStr">
        <is>
          <t>Блок газобетонный D600 100х300х600 Bonolit; Клей для тонкошовной кладки Bonolit Premium; Сетка кладочная 50х50х3 оцинкованная; Минеральная вата (средней плотности) смоченная в цем. молочке (Кавити Баттс 100 мм); Уголок 50х50х5 L=200 мм, с шагом 750 мм -примыкание к перекрытию</t>
        </is>
      </c>
    </row>
    <row r="315" outlineLevel="3" ht="139.5" customHeight="1">
      <c r="A315" s="3" t="n"/>
      <c r="B315" s="3" t="n"/>
      <c r="C315" s="25" t="n"/>
      <c r="D315" s="3" t="inlineStr">
        <is>
          <t>6.1.2.3.</t>
        </is>
      </c>
      <c r="E315" s="3" t="inlineStr">
        <is>
          <t>Устройство перегородки из пеноблока 200мм:
1 газобетонный блок Bonolit D500, 600х250х150 мм
2 смесь для тонкошовной кладки Bonolit Premium
3 армирование кладки каждые 3 ряда сеткой 4С
(3Вр-I-50/3Dh-I-50) 250 по ГОСТ 23279-2012
* Перегородку закрепить в верхнем сечении к монолитному перекрытию при помощи стальных уголков 200х200х100мм с шагом 750мм, с заполнением стыка минеральной ватой и запениванием</t>
        </is>
      </c>
      <c r="F315" s="518" t="inlineStr">
        <is>
          <t>м2</t>
        </is>
      </c>
      <c r="G315" s="551" t="n">
        <v>0</v>
      </c>
      <c r="H315" s="520" t="n">
        <v>2183.57</v>
      </c>
      <c r="I315" s="521" t="n">
        <v>1711.16</v>
      </c>
      <c r="J315" s="522" t="n">
        <v>422.82</v>
      </c>
      <c r="K315" s="523">
        <f>SUBTOTAL(9,H315:J315)</f>
        <v/>
      </c>
      <c r="L315" s="520">
        <f>$G315*H315</f>
        <v/>
      </c>
      <c r="M315" s="521">
        <f>$G315*I315</f>
        <v/>
      </c>
      <c r="N315" s="522">
        <f>$G315*J315</f>
        <v/>
      </c>
      <c r="O315" s="523">
        <f>G315*K315</f>
        <v/>
      </c>
      <c r="P315" s="79" t="n"/>
      <c r="Q315" s="104" t="inlineStr">
        <is>
          <t xml:space="preserve">Блок газобетонный D500 600*200*300 Bonolit; Клей для тонкошовной кладки Bonolit Premium; Сетка кладочная 50х50х3 оцинкованная; Минеральная вата (средней плотности) смоченная в цем. молочке (Кавити Баттс 100 мм); Уголок 50х50х5 L=200 мм, с шагом 750 мм -примыкание к перекрытию </t>
        </is>
      </c>
    </row>
    <row r="316" outlineLevel="3" ht="130.5" customHeight="1">
      <c r="A316" s="3" t="n"/>
      <c r="B316" s="3" t="n"/>
      <c r="C316" s="25" t="n"/>
      <c r="D316" s="3" t="inlineStr">
        <is>
          <t>6.1.2.4.</t>
        </is>
      </c>
      <c r="E316" s="3" t="inlineStr">
        <is>
          <t>Устройство перегородки из пеноблока 80мм:
1 газобетонный блок Bonolit D500, 600х250х150 мм
2 смесь для тонкошовной кладки Bonolit Premium
3 армирование кладки каждые 3 ряда сеткой 4С
(3Вр-I-50/3Dh-I-50) 250 по ГОСТ 23279-2012
* Перегородку закрепить в верхнем сечении к монолитному перекрытию при помощи стальных уголков 200х200х100мм с шагом 750мм, с заполнением стыка минеральной ватой и запениванием</t>
        </is>
      </c>
      <c r="F316" s="518" t="inlineStr">
        <is>
          <t>м2</t>
        </is>
      </c>
      <c r="G316" s="551" t="n">
        <v>0</v>
      </c>
      <c r="H316" s="520" t="n">
        <v>1133.41</v>
      </c>
      <c r="I316" s="521" t="n">
        <v>1929.07</v>
      </c>
      <c r="J316" s="522" t="n">
        <v>332.47</v>
      </c>
      <c r="K316" s="523">
        <f>SUBTOTAL(9,H316:J316)</f>
        <v/>
      </c>
      <c r="L316" s="520">
        <f>$G316*H316</f>
        <v/>
      </c>
      <c r="M316" s="521">
        <f>$G316*I316</f>
        <v/>
      </c>
      <c r="N316" s="522">
        <f>$G316*J316</f>
        <v/>
      </c>
      <c r="O316" s="523">
        <f>G316*K316</f>
        <v/>
      </c>
      <c r="P316" s="79" t="n"/>
      <c r="Q316" s="104" t="inlineStr">
        <is>
          <t xml:space="preserve">Блок газобетонный D500 600*250*75 Bonolit; Клей для тонкошовной кладки Bonolit Premium; Сетка кладочная 50х50х3 оцинкованная; Минеральная вата (средней плотности) смоченная в цем. молочке (Кавити Баттс 100 мм); Уголок 50х50х5 L=200 мм, с шагом 750 мм -примыкание к перекрытию </t>
        </is>
      </c>
    </row>
    <row r="317" outlineLevel="3" ht="86.25" customHeight="1">
      <c r="A317" s="3" t="n"/>
      <c r="B317" s="3" t="n"/>
      <c r="C317" s="25" t="n"/>
      <c r="D317" s="3" t="inlineStr">
        <is>
          <t>6.1.2.5.</t>
        </is>
      </c>
      <c r="E317" s="3" t="inlineStr">
        <is>
          <t>Кладка из кирпича с армированием металлической сеткой ГОСТ 530-2012 (Кирпич КР-р-по 250х120х65/1НФ/100/2,0/25/ГОСТ 530-2012, раствор кладочный, цементно-песчаный, М50, кладочная сетка 4Вр1 ячейкой 100х100 ГОСТ Р 57265-2016, укладка через 5 рядов) - толщиной 120 мм</t>
        </is>
      </c>
      <c r="F317" s="518" t="inlineStr">
        <is>
          <t>м2</t>
        </is>
      </c>
      <c r="G317" s="551" t="n">
        <v>0</v>
      </c>
      <c r="H317" s="520" t="n">
        <v>1585.93</v>
      </c>
      <c r="I317" s="521" t="n">
        <v>3187.12</v>
      </c>
      <c r="J317" s="522" t="n">
        <v>518.17</v>
      </c>
      <c r="K317" s="523">
        <f>SUBTOTAL(9,H317:J317)</f>
        <v/>
      </c>
      <c r="L317" s="520">
        <f>$G317*H317</f>
        <v/>
      </c>
      <c r="M317" s="521">
        <f>$G317*I317</f>
        <v/>
      </c>
      <c r="N317" s="522">
        <f>$G317*J317</f>
        <v/>
      </c>
      <c r="O317" s="523">
        <f>G317*K317</f>
        <v/>
      </c>
      <c r="P317" s="79" t="n"/>
      <c r="Q317" s="104" t="inlineStr">
        <is>
          <t xml:space="preserve">(в т.ч. сендвич перегородки 1157,28м2) объем предоставлен в Две нити (в развернутом виде) из 
Кирпич полнотелый марки М150; Сухая смесь М 150; Сетка кладочная 50х50х3 оцинкованная; Минеральная вата (средней плотности) смоченная в цем. молочке (Кавити Баттс 100 мм); Уголок 200х200х10 L=150 мм, с шагом 750 мм -примыкание к перекрытию </t>
        </is>
      </c>
    </row>
    <row r="318" outlineLevel="3" ht="50.25" customHeight="1">
      <c r="A318" s="3" t="n"/>
      <c r="B318" s="3" t="n"/>
      <c r="C318" s="25" t="n"/>
      <c r="D318" s="3" t="inlineStr">
        <is>
          <t>6.1.2.6.</t>
        </is>
      </c>
      <c r="E318" s="3" t="inlineStr">
        <is>
          <t>Устройство утеплителя минераловатного - (Звукоизоляция), t=50мм.</t>
        </is>
      </c>
      <c r="F318" s="518" t="inlineStr">
        <is>
          <t>м2</t>
        </is>
      </c>
      <c r="G318" s="551" t="n">
        <v>0</v>
      </c>
      <c r="H318" s="520" t="n">
        <v>254.9</v>
      </c>
      <c r="I318" s="521" t="n">
        <v>454.13</v>
      </c>
      <c r="J318" s="522" t="n">
        <v>76.98</v>
      </c>
      <c r="K318" s="523">
        <f>SUBTOTAL(9,H318:J318)</f>
        <v/>
      </c>
      <c r="L318" s="520">
        <f>$G318*H318</f>
        <v/>
      </c>
      <c r="M318" s="521">
        <f>$G318*I318</f>
        <v/>
      </c>
      <c r="N318" s="522">
        <f>$G318*J318</f>
        <v/>
      </c>
      <c r="O318" s="523">
        <f>G318*K318</f>
        <v/>
      </c>
      <c r="P318" s="79" t="n"/>
      <c r="Q318" s="104" t="inlineStr">
        <is>
          <t>Утеплитель Rockwool Акустик БАТТС 1000х600х50мм -между кирпичными перегородками;</t>
        </is>
      </c>
    </row>
    <row r="319" outlineLevel="3" ht="81.75" customHeight="1">
      <c r="A319" s="3" t="n"/>
      <c r="B319" s="3" t="n"/>
      <c r="C319" s="25" t="n"/>
      <c r="D319" s="3" t="inlineStr">
        <is>
          <t>6.1.2.7.</t>
        </is>
      </c>
      <c r="E319" s="3" t="inlineStr">
        <is>
          <t>Кладка из кирпича с армированием металлической сеткой ГОСТ 530-2012 (Кирпич КР-р-по 250х120х65/1НФ/100/2,0/25/ГОСТ 530-2012, раствор кладочный, цементно-песчаный, М50, кладочная сетка 4Вр1 ячейкой 100х100 ГОСТ Р 57265-2016, укладка через 5 рядов)  - толщиной 250 мм</t>
        </is>
      </c>
      <c r="F319" s="518" t="inlineStr">
        <is>
          <t>м2</t>
        </is>
      </c>
      <c r="G319" s="551" t="n">
        <v>0</v>
      </c>
      <c r="H319" s="520" t="n">
        <v>3144.73</v>
      </c>
      <c r="I319" s="521" t="n">
        <v>2177.92</v>
      </c>
      <c r="J319" s="522" t="n">
        <v>577.8200000000001</v>
      </c>
      <c r="K319" s="523">
        <f>SUBTOTAL(9,H319:J319)</f>
        <v/>
      </c>
      <c r="L319" s="520">
        <f>$G319*H319</f>
        <v/>
      </c>
      <c r="M319" s="521">
        <f>$G319*I319</f>
        <v/>
      </c>
      <c r="N319" s="522">
        <f>$G319*J319</f>
        <v/>
      </c>
      <c r="O319" s="523">
        <f>G319*K319</f>
        <v/>
      </c>
      <c r="P319" s="79" t="n"/>
      <c r="Q319" s="104" t="inlineStr">
        <is>
          <t xml:space="preserve">Кирпич полнотелый марки М150; Сухая смесь М 150; Сетка кладочная 50х50х3 оцинкованная; Минеральная вата (средней плотности) смоченная в цем. молочке (Кавити Баттс 100 мм); Уголок 200х200х10 L=150 мм, с шагом 750 мм -примыкание к перекрытию  </t>
        </is>
      </c>
    </row>
    <row r="320" outlineLevel="3" ht="111" customHeight="1">
      <c r="A320" s="3" t="n"/>
      <c r="B320" s="3" t="n"/>
      <c r="C320" s="25" t="n"/>
      <c r="D320" s="3" t="inlineStr">
        <is>
          <t>6.1.2.8.</t>
        </is>
      </c>
      <c r="E320" s="3" t="inlineStr">
        <is>
          <t>Устройство межкомнатных перегородки из ПГП 100мм:
1 Пазогребневая плита (ПГП) полнотелая KNAUF влагостойкая 667х500х100 мм
2 клей для ПГП Knauf Перлфикс гипсовый</t>
        </is>
      </c>
      <c r="F320" s="518" t="inlineStr">
        <is>
          <t>м2</t>
        </is>
      </c>
      <c r="G320" s="551" t="n">
        <v>0</v>
      </c>
      <c r="H320" s="520" t="n">
        <v>1443.51</v>
      </c>
      <c r="I320" s="521" t="n">
        <v>2006.36</v>
      </c>
      <c r="J320" s="522" t="n">
        <v>374.52</v>
      </c>
      <c r="K320" s="523">
        <f>SUBTOTAL(9,H320:J320)</f>
        <v/>
      </c>
      <c r="L320" s="520">
        <f>$G320*H320</f>
        <v/>
      </c>
      <c r="M320" s="521">
        <f>$G320*I320</f>
        <v/>
      </c>
      <c r="N320" s="522">
        <f>$G320*J320</f>
        <v/>
      </c>
      <c r="O320" s="523">
        <f>G320*K320</f>
        <v/>
      </c>
      <c r="P320" s="79" t="n"/>
      <c r="Q320" s="104" t="inlineStr">
        <is>
          <t xml:space="preserve">Плита пазогребневая Кнауф полнотелая 667х500х100 мм; Клей гипсовый монтажный Кнауф Перлфикс; Полоса перфор.оц. 30*1,5; Полоса перфор.оц. 30*1,5 L=250 мм, с шагом 667 мм -примыкание к перекрытию 
</t>
        </is>
      </c>
    </row>
    <row r="321" outlineLevel="3" ht="50.25" customHeight="1">
      <c r="A321" s="3" t="n"/>
      <c r="B321" s="3" t="n"/>
      <c r="C321" s="25" t="n"/>
      <c r="D321" s="3" t="inlineStr">
        <is>
          <t>6.1.2.9.</t>
        </is>
      </c>
      <c r="E321" s="3" t="inlineStr">
        <is>
          <t>Обшивка Шахт ГКЛВ 75мм</t>
        </is>
      </c>
      <c r="F321" s="518" t="inlineStr">
        <is>
          <t>м2</t>
        </is>
      </c>
      <c r="G321" s="551" t="n">
        <v>0</v>
      </c>
      <c r="H321" s="520" t="n">
        <v>942.4299999999999</v>
      </c>
      <c r="I321" s="521" t="n">
        <v>1638.84</v>
      </c>
      <c r="J321" s="522" t="n">
        <v>280.23</v>
      </c>
      <c r="K321" s="523">
        <f>SUBTOTAL(9,H321:J321)</f>
        <v/>
      </c>
      <c r="L321" s="520">
        <f>$G321*H321</f>
        <v/>
      </c>
      <c r="M321" s="521">
        <f>$G321*I321</f>
        <v/>
      </c>
      <c r="N321" s="522">
        <f>$G321*J321</f>
        <v/>
      </c>
      <c r="O321" s="523">
        <f>G321*K321</f>
        <v/>
      </c>
      <c r="P321" s="79" t="n"/>
      <c r="Q321" s="104" t="inlineStr">
        <is>
          <t xml:space="preserve"> ГКЛВ 12,5мм в 2 слоя на каркасе 50мм. Зашивка шахт в квартирах в расчете стоимости не учтена, не входит в объемГП</t>
        </is>
      </c>
    </row>
    <row r="322" outlineLevel="3" ht="50.25" customHeight="1">
      <c r="A322" s="3" t="n"/>
      <c r="B322" s="3" t="n"/>
      <c r="C322" s="25" t="n"/>
      <c r="D322" s="3" t="inlineStr">
        <is>
          <t>6.1.2.10.</t>
        </is>
      </c>
      <c r="E322" s="3" t="inlineStr">
        <is>
          <t>Устройсвто утеплителя 100 мм вокруг лифотвых шахт в осях 3-5</t>
        </is>
      </c>
      <c r="F322" s="518" t="inlineStr">
        <is>
          <t>м2</t>
        </is>
      </c>
      <c r="G322" s="551" t="n">
        <v>0</v>
      </c>
      <c r="H322" s="520" t="n">
        <v>737.79</v>
      </c>
      <c r="I322" s="521" t="n">
        <v>511.84</v>
      </c>
      <c r="J322" s="522" t="n">
        <v>135.66</v>
      </c>
      <c r="K322" s="523">
        <f>SUBTOTAL(9,H322:J322)</f>
        <v/>
      </c>
      <c r="L322" s="520">
        <f>$G322*H322</f>
        <v/>
      </c>
      <c r="M322" s="521">
        <f>$G322*I322</f>
        <v/>
      </c>
      <c r="N322" s="522">
        <f>$G322*J322</f>
        <v/>
      </c>
      <c r="O322" s="523">
        <f>G322*K322</f>
        <v/>
      </c>
      <c r="P322" s="79" t="n"/>
      <c r="Q322" s="104" t="inlineStr">
        <is>
          <t xml:space="preserve">Rockwool АКУСТИК БАТТС t=100мм </t>
        </is>
      </c>
    </row>
    <row r="323" outlineLevel="3" ht="50.25" customHeight="1">
      <c r="A323" s="3" t="n"/>
      <c r="B323" s="3" t="n"/>
      <c r="C323" s="25" t="n"/>
      <c r="D323" s="3" t="inlineStr">
        <is>
          <t>6.1.2.11.</t>
        </is>
      </c>
      <c r="E323" s="3" t="inlineStr">
        <is>
          <t>Устройство металлических креплений кладочных стен, (перемычек, стоек и тд из прокатной стали)
 -расход М/К 7 кг на 1 м3</t>
        </is>
      </c>
      <c r="F323" s="518" t="inlineStr">
        <is>
          <t>т.</t>
        </is>
      </c>
      <c r="G323" s="551" t="n">
        <v>0</v>
      </c>
      <c r="H323" s="520" t="n">
        <v>92144.17</v>
      </c>
      <c r="I323" s="521" t="n">
        <v>149566.82</v>
      </c>
      <c r="J323" s="522" t="n">
        <v>26240.14</v>
      </c>
      <c r="K323" s="523">
        <f>SUBTOTAL(9,H323:J323)</f>
        <v/>
      </c>
      <c r="L323" s="520">
        <f>$G323*H323</f>
        <v/>
      </c>
      <c r="M323" s="521">
        <f>$G323*I323</f>
        <v/>
      </c>
      <c r="N323" s="522">
        <f>$G323*J323</f>
        <v/>
      </c>
      <c r="O323" s="523">
        <f>G323*K323</f>
        <v/>
      </c>
      <c r="P323" s="79" t="n"/>
      <c r="Q323" s="104" t="inlineStr">
        <is>
          <t>Вертикальное примыкание к монолитным стеным - Арматура d6. 
Перемычки металлические - Уголок 75х75х5 и Сталь полосовая 40х5</t>
        </is>
      </c>
    </row>
    <row r="324" outlineLevel="3" ht="50.25" customHeight="1">
      <c r="A324" s="3" t="n"/>
      <c r="B324" s="3" t="n"/>
      <c r="C324" s="27" t="n"/>
      <c r="D324" s="3" t="inlineStr">
        <is>
          <t>6.1.2.12.</t>
        </is>
      </c>
      <c r="E324" s="10" t="inlineStr">
        <is>
          <t>Наружные Стены</t>
        </is>
      </c>
      <c r="F324" s="518" t="n"/>
      <c r="G324" s="551" t="n">
        <v>0</v>
      </c>
      <c r="H324" s="520" t="n">
        <v>0</v>
      </c>
      <c r="I324" s="521" t="n">
        <v>0</v>
      </c>
      <c r="J324" s="522" t="n"/>
      <c r="K324" s="523" t="n"/>
      <c r="L324" s="520" t="n"/>
      <c r="M324" s="521" t="n"/>
      <c r="N324" s="522" t="n"/>
      <c r="O324" s="523" t="n"/>
      <c r="P324" s="79" t="n"/>
      <c r="Q324" s="104" t="n"/>
    </row>
    <row r="325" outlineLevel="3" ht="50.25" customHeight="1">
      <c r="A325" s="3" t="n"/>
      <c r="B325" s="3" t="n"/>
      <c r="C325" s="25" t="n"/>
      <c r="D325" s="3" t="inlineStr">
        <is>
          <t>6.1.2.13.</t>
        </is>
      </c>
      <c r="E325" s="3" t="inlineStr">
        <is>
          <t>Кладка из кирпича с армированием металлической сеткой ГОСТ 530-2012 (Кирпич КР-р-по 250х120х65/1НФ/100/2,0/25/ГОСТ 530-2012, раствор кладочный, цементно-песчаный, М50, кладочная сетка 4Вр1 ячейкой 100х100 ГОСТ Р 57265-2016, укладка через 5 рядов) - толщиной 120 мм</t>
        </is>
      </c>
      <c r="F325" s="518" t="inlineStr">
        <is>
          <t>м2</t>
        </is>
      </c>
      <c r="G325" s="551" t="n">
        <v>0</v>
      </c>
      <c r="H325" s="520" t="n">
        <v>984.27</v>
      </c>
      <c r="I325" s="521" t="n">
        <v>2115.12</v>
      </c>
      <c r="J325" s="522" t="n">
        <v>336.47</v>
      </c>
      <c r="K325" s="523">
        <f>SUBTOTAL(9,H325:J325)</f>
        <v/>
      </c>
      <c r="L325" s="520">
        <f>$G325*H325</f>
        <v/>
      </c>
      <c r="M325" s="521">
        <f>$G325*I325</f>
        <v/>
      </c>
      <c r="N325" s="522">
        <f>$G325*J325</f>
        <v/>
      </c>
      <c r="O325" s="523">
        <f>G325*K325</f>
        <v/>
      </c>
      <c r="P325" s="79" t="n"/>
      <c r="Q325" s="104" t="inlineStr">
        <is>
          <t>Кирпич полнотелый марки М150; Сухая смесь М 150; Сетка кладочная 50х50х3 оцинкованная</t>
        </is>
      </c>
    </row>
    <row r="326" outlineLevel="3" ht="50.25" customHeight="1">
      <c r="A326" s="3" t="n"/>
      <c r="B326" s="3" t="n"/>
      <c r="C326" s="25" t="n"/>
      <c r="D326" s="3" t="inlineStr">
        <is>
          <t>6.1.2.14.</t>
        </is>
      </c>
      <c r="E326" s="3" t="inlineStr">
        <is>
          <t>Кладка из кирпича с армированием металлической сеткой ГОСТ 530-2012 (Кирпич КР-р-по 250х120х65/1НФ/100/2,0/25/ГОСТ 530-2012, раствор кладочный, цементно-песчаный, М50, кладочная сетка 4Вр1 ячейкой 100х100 ГОСТ Р 57265-2016, укладка через 5 рядов)  - толщиной 250 мм</t>
        </is>
      </c>
      <c r="F326" s="518" t="inlineStr">
        <is>
          <t>м2</t>
        </is>
      </c>
      <c r="G326" s="551" t="n">
        <v>0</v>
      </c>
      <c r="H326" s="520" t="n">
        <v>3972.57</v>
      </c>
      <c r="I326" s="521" t="n">
        <v>2916.53</v>
      </c>
      <c r="J326" s="522" t="n">
        <v>747.88</v>
      </c>
      <c r="K326" s="523">
        <f>SUBTOTAL(9,H326:J326)</f>
        <v/>
      </c>
      <c r="L326" s="520">
        <f>$G326*H326</f>
        <v/>
      </c>
      <c r="M326" s="521">
        <f>$G326*I326</f>
        <v/>
      </c>
      <c r="N326" s="522">
        <f>$G326*J326</f>
        <v/>
      </c>
      <c r="O326" s="523">
        <f>G326*K326</f>
        <v/>
      </c>
      <c r="P326" s="79" t="n"/>
      <c r="Q326" s="104" t="inlineStr">
        <is>
          <t xml:space="preserve">Кирпич полнотелый марки М150; Сухая смесь М 150; Сетка кладочная 50х50х3 оцинкованная; Минеральная вата (средней плотности) смоченная в цем. Молочке (Кавити Баттс 100мм); Противопожарный акриловый герметик INVAMAT 606 </t>
        </is>
      </c>
    </row>
    <row r="327" outlineLevel="3" ht="50.25" customHeight="1">
      <c r="A327" s="3" t="n"/>
      <c r="B327" s="3" t="n"/>
      <c r="C327" s="25" t="n"/>
      <c r="D327" s="3" t="inlineStr">
        <is>
          <t>6.1.2.15.</t>
        </is>
      </c>
      <c r="E327" s="3" t="inlineStr">
        <is>
          <t>Устройство металлических креплений кладочных стен, (перемычек, стоек и тд из прокатной стали)
 -расход М/К 7 кг на 1 м3</t>
        </is>
      </c>
      <c r="F327" s="518" t="inlineStr">
        <is>
          <t>т.</t>
        </is>
      </c>
      <c r="G327" s="551" t="n">
        <v>0</v>
      </c>
      <c r="H327" s="520" t="n">
        <v>153760.76</v>
      </c>
      <c r="I327" s="521" t="n">
        <v>181512.4</v>
      </c>
      <c r="J327" s="522" t="n">
        <v>36397.26</v>
      </c>
      <c r="K327" s="523">
        <f>SUBTOTAL(9,H327:J327)</f>
        <v/>
      </c>
      <c r="L327" s="520">
        <f>$G327*H327</f>
        <v/>
      </c>
      <c r="M327" s="521">
        <f>$G327*I327</f>
        <v/>
      </c>
      <c r="N327" s="522">
        <f>$G327*J327</f>
        <v/>
      </c>
      <c r="O327" s="523">
        <f>G327*K327</f>
        <v/>
      </c>
      <c r="P327" s="79" t="n"/>
      <c r="Q327" s="104" t="n"/>
    </row>
    <row r="328" outlineLevel="3" ht="50.25" customHeight="1">
      <c r="A328" s="3" t="n"/>
      <c r="B328" s="3" t="n"/>
      <c r="C328" s="25" t="n"/>
      <c r="D328" s="3" t="inlineStr">
        <is>
          <t>6.1.2.16.</t>
        </is>
      </c>
      <c r="E328" s="3" t="inlineStr">
        <is>
          <t xml:space="preserve">Устройство перегородок из ПГП KNAUF 100мм в 1 ряд для обмера БТИ трассировка </t>
        </is>
      </c>
      <c r="F328" s="518" t="inlineStr">
        <is>
          <t>м2</t>
        </is>
      </c>
      <c r="G328" s="551" t="n">
        <v>0</v>
      </c>
      <c r="H328" s="520" t="n">
        <v>729.48</v>
      </c>
      <c r="I328" s="521" t="n">
        <v>904.29</v>
      </c>
      <c r="J328" s="522" t="n">
        <v>177.36</v>
      </c>
      <c r="K328" s="523">
        <f>SUBTOTAL(9,H328:J328)</f>
        <v/>
      </c>
      <c r="L328" s="520">
        <f>$G328*H328</f>
        <v/>
      </c>
      <c r="M328" s="521">
        <f>$G328*I328</f>
        <v/>
      </c>
      <c r="N328" s="522">
        <f>$G328*J328</f>
        <v/>
      </c>
      <c r="O328" s="523">
        <f>G328*K328</f>
        <v/>
      </c>
      <c r="P328" s="79" t="n"/>
      <c r="Q328" s="104" t="inlineStr">
        <is>
          <t>Плита пазогребневая Кнауф полнотелая 667х500х100 мм; Клей гипсовый монтажный Кнауф Перлфикс; Полоса перфор.оц. 30*1,5 (учтена трассировка в помещениях БКТ; трассировка в квартирах в расчете стоимости не учтена)</t>
        </is>
      </c>
    </row>
    <row r="329" outlineLevel="3" ht="50.25" customHeight="1">
      <c r="A329" s="3" t="n"/>
      <c r="B329" s="3" t="n"/>
      <c r="C329" s="25" t="n"/>
      <c r="D329" s="3" t="inlineStr">
        <is>
          <t>6.1.2.17.</t>
        </is>
      </c>
      <c r="E329" s="3" t="inlineStr">
        <is>
          <t xml:space="preserve">Устройство перегородок из влагостойких ПГПВ KNAUF 100мм в 1 ряд для обмера БТИ трассировка </t>
        </is>
      </c>
      <c r="F329" s="518" t="inlineStr">
        <is>
          <t>м2</t>
        </is>
      </c>
      <c r="G329" s="551" t="n">
        <v>0</v>
      </c>
      <c r="H329" s="520" t="n">
        <v>830.6900000000001</v>
      </c>
      <c r="I329" s="521" t="n">
        <v>915.23</v>
      </c>
      <c r="J329" s="522" t="n">
        <v>189.54</v>
      </c>
      <c r="K329" s="523">
        <f>SUBTOTAL(9,H329:J329)</f>
        <v/>
      </c>
      <c r="L329" s="520">
        <f>$G329*H329</f>
        <v/>
      </c>
      <c r="M329" s="521">
        <f>$G329*I329</f>
        <v/>
      </c>
      <c r="N329" s="522">
        <f>$G329*J329</f>
        <v/>
      </c>
      <c r="O329" s="523">
        <f>G329*K329</f>
        <v/>
      </c>
      <c r="P329" s="79" t="n"/>
      <c r="Q329" s="104" t="inlineStr">
        <is>
          <t>Плита пазогребневая Кнауф влагостойкая полнотелая 667х500х100 мм; Клей гипсовый монтажный Кнауф Перлфикс; Полоса перфор.оц. 30*1,5 (учтена трассировка в помещениях БКТ; трассировка в квартирах в расчете стоимости не учтена)</t>
        </is>
      </c>
    </row>
    <row r="330" outlineLevel="1" ht="50.25" customHeight="1">
      <c r="A330" s="3" t="n"/>
      <c r="B330" s="3" t="inlineStr">
        <is>
          <t>Устройство светопрозрачных перегородок</t>
        </is>
      </c>
      <c r="C330" s="235" t="n"/>
      <c r="D330" s="236" t="inlineStr">
        <is>
          <t>6.2.</t>
        </is>
      </c>
      <c r="E330" s="145" t="inlineStr">
        <is>
          <t>Перегородки и стены светопрозрачные</t>
        </is>
      </c>
      <c r="F330" s="237" t="inlineStr">
        <is>
          <t>м2</t>
        </is>
      </c>
      <c r="G330" s="335" t="n">
        <v>0</v>
      </c>
      <c r="H330" s="336">
        <f>+IFERROR(L330/G330,0)</f>
        <v/>
      </c>
      <c r="I330" s="337">
        <f>IFERROR(M330/G330,0)</f>
        <v/>
      </c>
      <c r="J330" s="338">
        <f>IFERROR(N330/G330,0)</f>
        <v/>
      </c>
      <c r="K330" s="339">
        <f>+IFERROR(O330/G330,0)</f>
        <v/>
      </c>
      <c r="L330" s="336">
        <f>SUBTOTAL(9,L331:L334)</f>
        <v/>
      </c>
      <c r="M330" s="337">
        <f>SUBTOTAL(9,M331:M334)</f>
        <v/>
      </c>
      <c r="N330" s="338">
        <f>SUBTOTAL(9,N331:N334)</f>
        <v/>
      </c>
      <c r="O330" s="339">
        <f>SUBTOTAL(9,O331:O334)</f>
        <v/>
      </c>
      <c r="P330" s="238" t="n"/>
      <c r="Q330" s="244" t="inlineStr">
        <is>
          <t>Нефиксированная цена в договоре. Финальная стоимость будет определена по факту проведения совместных закупочных процедур с Заказчиком</t>
        </is>
      </c>
    </row>
    <row r="331" outlineLevel="2" ht="125.25" customHeight="1">
      <c r="A331" s="3" t="n"/>
      <c r="B331" s="3" t="n"/>
      <c r="C331" s="25" t="n"/>
      <c r="D331" s="3" t="inlineStr">
        <is>
          <t>6.2.1.</t>
        </is>
      </c>
      <c r="E331" s="3" t="inlineStr">
        <is>
          <t>Двери в составе перегородки (Витражная_Двойная_Остекленная) 2000х3480мм
*двухкамерные стеклопакеты с мягким селективным покрытием кол-во (6 шт) с заполнением стеклопакета аргоном в алюминиевых профилях с формулой 8 mm inplus Energy NT pos.2 – 14 mm Argon 90% - 6 mm Planibel Clear – 14 mm Argon 90% - 66.2 Stratophone 2x Planibel Clear</t>
        </is>
      </c>
      <c r="F331" s="518" t="inlineStr">
        <is>
          <t>шт.</t>
        </is>
      </c>
      <c r="G331" s="551" t="n">
        <v>0</v>
      </c>
      <c r="H331" s="520" t="n">
        <v>3207482.48</v>
      </c>
      <c r="I331" s="521" t="n">
        <v>974411.16</v>
      </c>
      <c r="J331" s="522" t="n">
        <v>453986.37</v>
      </c>
      <c r="K331" s="523">
        <f>SUBTOTAL(9,H331:J331)</f>
        <v/>
      </c>
      <c r="L331" s="520">
        <f>$G331*H331</f>
        <v/>
      </c>
      <c r="M331" s="521">
        <f>$G331*I331</f>
        <v/>
      </c>
      <c r="N331" s="522">
        <f>$G331*J331</f>
        <v/>
      </c>
      <c r="O331" s="523">
        <f>G331*K331</f>
        <v/>
      </c>
      <c r="P331" s="79" t="inlineStr">
        <is>
          <t>С учетом дверного проемов.</t>
        </is>
      </c>
      <c r="Q331" s="104" t="inlineStr">
        <is>
          <t>Витражные конструкции FWS 50 с интегрируемыми дверными конструкциями ADS 75.SI. 
Покраска по RAL. 
Заполнение: 8 mm inplus Energy NT pos.2 – 14 mm Argon 90% - 6 mm Planibel Clear – 14 mm Argon 90% - 66.2 Stratophone 2x Planibel Clear
Кол-во витража 235,8 м2 в ее составе 41,76 м2 двери</t>
        </is>
      </c>
    </row>
    <row r="332" outlineLevel="2" ht="84" customHeight="1">
      <c r="A332" s="3" t="n"/>
      <c r="B332" s="3" t="n"/>
      <c r="C332" s="25" t="n"/>
      <c r="D332" s="3" t="inlineStr">
        <is>
          <t>6.2.2.</t>
        </is>
      </c>
      <c r="E332" s="3" t="inlineStr">
        <is>
          <t>Двери в составе перегородки (Витражная_Двойная_Остекленная) 1600х3480мм
*двухкамерные стеклопакеты с мягким селективным покрытием кол-во (3 шт) с заполнением стеклопакета аргоном в алюминиевых профилях с формулой 8 mm inplus Energy NT pos.2 – 14 mm Argon 90% - 6 mm Planibel Clear – 14 mm Argon 90% - 66.2 Stratophone 2x Planibel Clear</t>
        </is>
      </c>
      <c r="F332" s="518" t="inlineStr">
        <is>
          <t>шт.</t>
        </is>
      </c>
      <c r="G332" s="551" t="n">
        <v>0</v>
      </c>
      <c r="H332" s="520" t="n">
        <v>2266962.69</v>
      </c>
      <c r="I332" s="521" t="n">
        <v>625145.49</v>
      </c>
      <c r="J332" s="522" t="n">
        <v>313967.26</v>
      </c>
      <c r="K332" s="523">
        <f>SUBTOTAL(9,H332:J332)</f>
        <v/>
      </c>
      <c r="L332" s="520">
        <f>$G332*H332</f>
        <v/>
      </c>
      <c r="M332" s="521">
        <f>$G332*I332</f>
        <v/>
      </c>
      <c r="N332" s="522">
        <f>$G332*J332</f>
        <v/>
      </c>
      <c r="O332" s="523">
        <f>G332*K332</f>
        <v/>
      </c>
      <c r="P332" s="79" t="n"/>
      <c r="Q332" s="104" t="inlineStr">
        <is>
          <t>Витражные конструкции FWS 50 с интегрируемыми дверными конструкциями ADS 75.SI. 
Покраска по RAL. 
Заполнение: 8 mm inplus Energy NT pos.2 – 14 mm Argon 90% - 6 mm Planibel Clear – 14 mm Argon 90% - 66.2 Stratophone 2x Planibel Clear
Кол-во витража 57,72 м2 в ее составе 22,27 м2 двери</t>
        </is>
      </c>
    </row>
    <row r="333" outlineLevel="2" ht="88.5" customHeight="1">
      <c r="A333" s="3" t="n"/>
      <c r="B333" s="3" t="n"/>
      <c r="C333" s="25" t="n"/>
      <c r="D333" s="3" t="inlineStr">
        <is>
          <t>6.2.3.</t>
        </is>
      </c>
      <c r="E333" s="3" t="inlineStr">
        <is>
          <t>Двери в составе перегородки (Витражная_Двойная_Остекленная) 1700х3480мм
*двухкамерные стеклопакеты с мягким селективным покрытием кол-во (1 шт) с заполнением стеклопакета аргоном в алюминиевых профилях с формулой 8 mm inplus Energy NT pos.2 – 14 mm Argon 90% - 6 mm Planibel Clear – 14 mm Argon 90% - 66.2 Stratophone 2x Planibel Clear</t>
        </is>
      </c>
      <c r="F333" s="518" t="inlineStr">
        <is>
          <t>шт.</t>
        </is>
      </c>
      <c r="G333" s="551" t="n">
        <v>0</v>
      </c>
      <c r="H333" s="520" t="n">
        <v>2415131.56</v>
      </c>
      <c r="I333" s="521" t="n">
        <v>716568.5699999999</v>
      </c>
      <c r="J333" s="522" t="n">
        <v>339977.37</v>
      </c>
      <c r="K333" s="523">
        <f>SUBTOTAL(9,H333:J333)</f>
        <v/>
      </c>
      <c r="L333" s="520">
        <f>$G333*H333</f>
        <v/>
      </c>
      <c r="M333" s="521">
        <f>$G333*I333</f>
        <v/>
      </c>
      <c r="N333" s="522">
        <f>$G333*J333</f>
        <v/>
      </c>
      <c r="O333" s="523">
        <f>G333*K333</f>
        <v/>
      </c>
      <c r="P333" s="79" t="n"/>
      <c r="Q333" s="104" t="inlineStr">
        <is>
          <t>Витражные конструкции FWS 50 с интегрируемыми дверными конструкциями ADS 75.SI. 
Покраска по RAL. 
Заполнение: 8 mm inplus Energy NT pos.2 – 14 mm Argon 90% - 6 mm Planibel Clear – 14 mm Argon 90% - 66.2 Stratophone 2x Planibel Clear
Кол-во витража 27,29 м2 в ее составе 5,92 м2 двери</t>
        </is>
      </c>
    </row>
    <row r="334" outlineLevel="2" ht="81.75" customHeight="1">
      <c r="A334" s="3" t="n"/>
      <c r="B334" s="3" t="n"/>
      <c r="C334" s="25" t="n"/>
      <c r="D334" s="3" t="inlineStr">
        <is>
          <t>6.2.4.</t>
        </is>
      </c>
      <c r="E334" s="3" t="inlineStr">
        <is>
          <t>Двери в составе перегородки (Витражная_Двойная_Остекленная) 1900х3480мм
*двухкамерные стеклопакеты с мягким селективным покрытием кол-во (1 шт) с заполнением стеклопакета аргоном в алюминиевых профилях с формулой 8 mm inplus Energy NT pos.2 – 14 mm Argon 90% - 6 mm Planibel Clear – 14 mm Argon 90% - 66.2 Stratophone 2x Planibel Clear</t>
        </is>
      </c>
      <c r="F334" s="518" t="inlineStr">
        <is>
          <t>шт.</t>
        </is>
      </c>
      <c r="G334" s="551" t="n">
        <v>0</v>
      </c>
      <c r="H334" s="520" t="n">
        <v>2406206.11</v>
      </c>
      <c r="I334" s="521" t="n">
        <v>695709.9300000001</v>
      </c>
      <c r="J334" s="522" t="n">
        <v>336744</v>
      </c>
      <c r="K334" s="523">
        <f>SUBTOTAL(9,H334:J334)</f>
        <v/>
      </c>
      <c r="L334" s="520">
        <f>$G334*H334</f>
        <v/>
      </c>
      <c r="M334" s="521">
        <f>$G334*I334</f>
        <v/>
      </c>
      <c r="N334" s="522">
        <f>$G334*J334</f>
        <v/>
      </c>
      <c r="O334" s="523">
        <f>G334*K334</f>
        <v/>
      </c>
      <c r="P334" s="79" t="n"/>
      <c r="Q334" s="104" t="inlineStr">
        <is>
          <t>Витражные конструкции FWS 50 с интегрируемыми дверными конструкциями ADS 75.SI. 
Покраска по RAL. 
Заполнение: 8 mm inplus Energy NT pos.2 – 14 mm Argon 90% - 6 mm Planibel Clear – 14 mm Argon 90% - 66.2 Stratophone 2x Planibel Clear
Кол-во витража 24,76 м2 в ее составе 6,61 м2 двери</t>
        </is>
      </c>
    </row>
    <row r="335" ht="50.25" customHeight="1">
      <c r="A335" s="3" t="n"/>
      <c r="B335" s="3" t="inlineStr">
        <is>
          <t>Кровля</t>
        </is>
      </c>
      <c r="C335" s="117" t="n"/>
      <c r="D335" s="124" t="inlineStr">
        <is>
          <t>8.</t>
        </is>
      </c>
      <c r="E335" s="124" t="inlineStr">
        <is>
          <t>Устройство кровли</t>
        </is>
      </c>
      <c r="F335" s="528" t="inlineStr">
        <is>
          <t>м2</t>
        </is>
      </c>
      <c r="G335" s="529" t="n">
        <v>355.25</v>
      </c>
      <c r="H335" s="530">
        <f>IFERROR(L335/G335,0)</f>
        <v/>
      </c>
      <c r="I335" s="531">
        <f>IFERROR(M335/G335,0)</f>
        <v/>
      </c>
      <c r="J335" s="532">
        <f>IFERROR(N335/G335,0)</f>
        <v/>
      </c>
      <c r="K335" s="533">
        <f>+IFERROR(O335/G335,0)</f>
        <v/>
      </c>
      <c r="L335" s="534">
        <f>SUBTOTAL(9,L336:L426)</f>
        <v/>
      </c>
      <c r="M335" s="535">
        <f>SUBTOTAL(9,M336:M426)</f>
        <v/>
      </c>
      <c r="N335" s="536">
        <f>SUBTOTAL(9,N336:N426)</f>
        <v/>
      </c>
      <c r="O335" s="537">
        <f>SUBTOTAL(9,O336:O426)</f>
        <v/>
      </c>
      <c r="P335" s="77" t="n"/>
      <c r="Q335" s="102" t="n"/>
    </row>
    <row r="336" outlineLevel="1" ht="50.25" customHeight="1">
      <c r="A336" s="3" t="n"/>
      <c r="B336" s="3" t="inlineStr">
        <is>
          <t>Устройство кровли зданий</t>
        </is>
      </c>
      <c r="C336" s="235" t="n"/>
      <c r="D336" s="236" t="inlineStr">
        <is>
          <t>8.1.</t>
        </is>
      </c>
      <c r="E336" s="145" t="inlineStr">
        <is>
          <t>Покрытие кровли над отапливаемыми помещениями квартир последнего этажа ТИП 4 по данным КР1</t>
        </is>
      </c>
      <c r="F336" s="237" t="inlineStr">
        <is>
          <t>м2</t>
        </is>
      </c>
      <c r="G336" s="335" t="n">
        <v>0</v>
      </c>
      <c r="H336" s="336">
        <f>+IFERROR(L336/G336,0)</f>
        <v/>
      </c>
      <c r="I336" s="337">
        <f>IFERROR(M336/G336,0)</f>
        <v/>
      </c>
      <c r="J336" s="338">
        <f>IFERROR(N336/G336,0)</f>
        <v/>
      </c>
      <c r="K336" s="339">
        <f>+IFERROR(O336/G336,0)</f>
        <v/>
      </c>
      <c r="L336" s="336">
        <f>SUBTOTAL(9,L337:L347)</f>
        <v/>
      </c>
      <c r="M336" s="337">
        <f>SUBTOTAL(9,M337:M347)</f>
        <v/>
      </c>
      <c r="N336" s="338">
        <f>SUBTOTAL(9,N337:N347)</f>
        <v/>
      </c>
      <c r="O336" s="339">
        <f>SUBTOTAL(9,O337:O347)</f>
        <v/>
      </c>
      <c r="P336" s="238" t="n"/>
      <c r="Q336" s="244" t="inlineStr">
        <is>
          <t>Учтена площадь балконов и террас</t>
        </is>
      </c>
    </row>
    <row r="337" outlineLevel="2" ht="50.25" customHeight="1">
      <c r="A337" s="3" t="n"/>
      <c r="B337" s="3" t="n"/>
      <c r="C337" s="25" t="n"/>
      <c r="D337" s="3" t="inlineStr">
        <is>
          <t>8.1.1.</t>
        </is>
      </c>
      <c r="E337" s="3" t="inlineStr">
        <is>
          <t>Тротуарная плитка - 40мм</t>
        </is>
      </c>
      <c r="F337" s="518" t="inlineStr">
        <is>
          <t>м2</t>
        </is>
      </c>
      <c r="G337" s="551" t="n">
        <v>0</v>
      </c>
      <c r="H337" s="520" t="n">
        <v>967.03</v>
      </c>
      <c r="I337" s="521" t="n">
        <v>2945.63</v>
      </c>
      <c r="J337" s="522" t="n">
        <v>751.23</v>
      </c>
      <c r="K337" s="523">
        <f>SUBTOTAL(9,H337:J337)</f>
        <v/>
      </c>
      <c r="L337" s="520">
        <f>$G337*H337</f>
        <v/>
      </c>
      <c r="M337" s="521">
        <f>$G337*I337</f>
        <v/>
      </c>
      <c r="N337" s="522">
        <f>$G337*J337</f>
        <v/>
      </c>
      <c r="O337" s="523">
        <f>G337*K337</f>
        <v/>
      </c>
      <c r="P337" s="79" t="n"/>
      <c r="Q337" s="104" t="inlineStr">
        <is>
          <t>Керамогранитная плитка</t>
        </is>
      </c>
    </row>
    <row r="338" outlineLevel="2" ht="50.25" customHeight="1">
      <c r="A338" s="3" t="n"/>
      <c r="B338" s="3" t="n"/>
      <c r="C338" s="25" t="n"/>
      <c r="D338" s="3" t="inlineStr">
        <is>
          <t>8.1.2.</t>
        </is>
      </c>
      <c r="E338" s="3" t="inlineStr">
        <is>
          <t>Сухая цементно-песчаная смесь - 50мм</t>
        </is>
      </c>
      <c r="F338" s="518" t="inlineStr">
        <is>
          <t>м2</t>
        </is>
      </c>
      <c r="G338" s="551" t="n">
        <v>0</v>
      </c>
      <c r="H338" s="520" t="n">
        <v>487.41</v>
      </c>
      <c r="I338" s="521" t="n">
        <v>731.97</v>
      </c>
      <c r="J338" s="522" t="n">
        <v>234.12</v>
      </c>
      <c r="K338" s="523">
        <f>SUBTOTAL(9,H338:J338)</f>
        <v/>
      </c>
      <c r="L338" s="520">
        <f>$G338*H338</f>
        <v/>
      </c>
      <c r="M338" s="521">
        <f>$G338*I338</f>
        <v/>
      </c>
      <c r="N338" s="522">
        <f>$G338*J338</f>
        <v/>
      </c>
      <c r="O338" s="523">
        <f>G338*K338</f>
        <v/>
      </c>
      <c r="P338" s="79" t="n"/>
      <c r="Q338" s="104" t="inlineStr">
        <is>
          <t xml:space="preserve">Учтено: Геотекстильное полотно 300 г/м2- 836,31 м2; Сухая цеметно-песчаная смесь - 50 мм- 836,31 м2; </t>
        </is>
      </c>
    </row>
    <row r="339" outlineLevel="2" ht="50.25" customHeight="1">
      <c r="A339" s="3" t="n"/>
      <c r="B339" s="3" t="n"/>
      <c r="C339" s="25" t="n"/>
      <c r="D339" s="3" t="inlineStr">
        <is>
          <t>8.1.3.</t>
        </is>
      </c>
      <c r="E339" s="3" t="inlineStr">
        <is>
          <t>Гидроизоляция битумно-полимерная (Техноэласт ЭПП) - 2 слоя (с учетом усиления гидроизоляции шириной 300 мм)</t>
        </is>
      </c>
      <c r="F339" s="518" t="inlineStr">
        <is>
          <t>м2</t>
        </is>
      </c>
      <c r="G339" s="551" t="n">
        <v>0</v>
      </c>
      <c r="H339" s="520" t="n">
        <v>921.72</v>
      </c>
      <c r="I339" s="521" t="n">
        <v>882.2</v>
      </c>
      <c r="J339" s="522" t="n">
        <v>346.35</v>
      </c>
      <c r="K339" s="523">
        <f>SUBTOTAL(9,H339:J339)</f>
        <v/>
      </c>
      <c r="L339" s="520">
        <f>$G339*H339</f>
        <v/>
      </c>
      <c r="M339" s="521">
        <f>$G339*I339</f>
        <v/>
      </c>
      <c r="N339" s="522">
        <f>$G339*J339</f>
        <v/>
      </c>
      <c r="O339" s="523">
        <f>G339*K339</f>
        <v/>
      </c>
      <c r="P339" s="79" t="n"/>
      <c r="Q339" s="104" t="inlineStr">
        <is>
          <t xml:space="preserve">Учтено: Гидроизоляция Техноэласт ЭПП - 1 слой- 836,31 м2, в 2 слоя; </t>
        </is>
      </c>
    </row>
    <row r="340" outlineLevel="2" ht="50.25" customHeight="1">
      <c r="A340" s="3" t="n"/>
      <c r="B340" s="3" t="n"/>
      <c r="C340" s="25" t="n"/>
      <c r="D340" s="3" t="inlineStr">
        <is>
          <t>8.1.4.</t>
        </is>
      </c>
      <c r="E340" s="3" t="inlineStr">
        <is>
          <t>Огрунтовка битумным праймером в 1 слой</t>
        </is>
      </c>
      <c r="F340" s="518" t="inlineStr">
        <is>
          <t>м2</t>
        </is>
      </c>
      <c r="G340" s="551" t="n">
        <v>0</v>
      </c>
      <c r="H340" s="520" t="n">
        <v>54.58</v>
      </c>
      <c r="I340" s="521" t="n">
        <v>95.5</v>
      </c>
      <c r="J340" s="522" t="n">
        <v>28.82</v>
      </c>
      <c r="K340" s="523">
        <f>SUBTOTAL(9,H340:J340)</f>
        <v/>
      </c>
      <c r="L340" s="520">
        <f>$G340*H340</f>
        <v/>
      </c>
      <c r="M340" s="521">
        <f>$G340*I340</f>
        <v/>
      </c>
      <c r="N340" s="522">
        <f>$G340*J340</f>
        <v/>
      </c>
      <c r="O340" s="523">
        <f>G340*K340</f>
        <v/>
      </c>
      <c r="P340" s="79" t="n"/>
      <c r="Q340" s="104" t="inlineStr">
        <is>
          <t>Битумный праймер Технониколь №01</t>
        </is>
      </c>
    </row>
    <row r="341" outlineLevel="2" ht="50.25" customHeight="1">
      <c r="A341" s="3" t="n"/>
      <c r="B341" s="3" t="n"/>
      <c r="C341" s="25" t="n"/>
      <c r="D341" s="3" t="inlineStr">
        <is>
          <t>8.1.5.</t>
        </is>
      </c>
      <c r="E341" s="3" t="inlineStr">
        <is>
          <t>Стяжка цементно-песчаная армированная М100 - 50мм армированная сеткой 100х100х5мм</t>
        </is>
      </c>
      <c r="F341" s="518" t="inlineStr">
        <is>
          <t>м2</t>
        </is>
      </c>
      <c r="G341" s="551" t="n">
        <v>0</v>
      </c>
      <c r="H341" s="520" t="n">
        <v>642.8099999999999</v>
      </c>
      <c r="I341" s="521" t="n">
        <v>647.52</v>
      </c>
      <c r="J341" s="522" t="n">
        <v>247.74</v>
      </c>
      <c r="K341" s="523">
        <f>SUBTOTAL(9,H341:J341)</f>
        <v/>
      </c>
      <c r="L341" s="520">
        <f>$G341*H341</f>
        <v/>
      </c>
      <c r="M341" s="521">
        <f>$G341*I341</f>
        <v/>
      </c>
      <c r="N341" s="522">
        <f>$G341*J341</f>
        <v/>
      </c>
      <c r="O341" s="523">
        <f>G341*K341</f>
        <v/>
      </c>
      <c r="P341" s="79" t="n"/>
      <c r="Q341" s="104" t="inlineStr">
        <is>
          <t>Цементно-песчаная стяжка М150 армированная сеткой 5Вр1 100х100 мм - 50 мм</t>
        </is>
      </c>
    </row>
    <row r="342" outlineLevel="2" ht="50.25" customHeight="1">
      <c r="A342" s="3" t="n"/>
      <c r="B342" s="3" t="n"/>
      <c r="C342" s="25" t="n"/>
      <c r="D342" s="3" t="inlineStr">
        <is>
          <t>8.1.6.</t>
        </is>
      </c>
      <c r="E342" s="3" t="inlineStr">
        <is>
          <t>Уклонообразующий слой из бетона В10 - 50 - 150мм</t>
        </is>
      </c>
      <c r="F342" s="518" t="inlineStr">
        <is>
          <t>м2</t>
        </is>
      </c>
      <c r="G342" s="551" t="n">
        <v>0</v>
      </c>
      <c r="H342" s="520" t="n">
        <v>803.13</v>
      </c>
      <c r="I342" s="521" t="n">
        <v>684.38</v>
      </c>
      <c r="J342" s="522" t="n">
        <v>285.59</v>
      </c>
      <c r="K342" s="523">
        <f>SUBTOTAL(9,H342:J342)</f>
        <v/>
      </c>
      <c r="L342" s="520">
        <f>$G342*H342</f>
        <v/>
      </c>
      <c r="M342" s="521">
        <f>$G342*I342</f>
        <v/>
      </c>
      <c r="N342" s="522">
        <f>$G342*J342</f>
        <v/>
      </c>
      <c r="O342" s="523">
        <f>G342*K342</f>
        <v/>
      </c>
      <c r="P342" s="79" t="n"/>
      <c r="Q342" s="104" t="inlineStr">
        <is>
          <t>Уклонообразующий слой из керамзитового гравия - 50-150 мм</t>
        </is>
      </c>
    </row>
    <row r="343" outlineLevel="2" ht="50.25" customHeight="1">
      <c r="A343" s="3" t="n"/>
      <c r="B343" s="3" t="n"/>
      <c r="C343" s="25" t="n"/>
      <c r="D343" s="3" t="inlineStr">
        <is>
          <t>8.1.7.</t>
        </is>
      </c>
      <c r="E343" s="3" t="inlineStr">
        <is>
          <t>Укладка раделительного слоя из п/э пленки -1 слой</t>
        </is>
      </c>
      <c r="F343" s="518" t="inlineStr">
        <is>
          <t>м2</t>
        </is>
      </c>
      <c r="G343" s="551" t="n">
        <v>0</v>
      </c>
      <c r="H343" s="520" t="n">
        <v>33.83</v>
      </c>
      <c r="I343" s="521" t="n">
        <v>94.41</v>
      </c>
      <c r="J343" s="522" t="n">
        <v>24.62</v>
      </c>
      <c r="K343" s="523">
        <f>SUBTOTAL(9,H343:J343)</f>
        <v/>
      </c>
      <c r="L343" s="520">
        <f>$G343*H343</f>
        <v/>
      </c>
      <c r="M343" s="521">
        <f>$G343*I343</f>
        <v/>
      </c>
      <c r="N343" s="522">
        <f>$G343*J343</f>
        <v/>
      </c>
      <c r="O343" s="523">
        <f>G343*K343</f>
        <v/>
      </c>
      <c r="P343" s="79" t="n"/>
      <c r="Q343" s="104" t="inlineStr">
        <is>
          <t>Полиэтиленовая пленка 200 мкм</t>
        </is>
      </c>
    </row>
    <row r="344" outlineLevel="2" ht="50.25" customHeight="1">
      <c r="A344" s="3" t="n"/>
      <c r="B344" s="3" t="n"/>
      <c r="C344" s="25" t="n"/>
      <c r="D344" s="3" t="inlineStr">
        <is>
          <t>8.1.8.</t>
        </is>
      </c>
      <c r="E344" s="3" t="inlineStr">
        <is>
          <t>Устройство плит теплоизоляционных из каменной ваты - 200 мм</t>
        </is>
      </c>
      <c r="F344" s="518" t="inlineStr">
        <is>
          <t>м2</t>
        </is>
      </c>
      <c r="G344" s="551" t="n">
        <v>0</v>
      </c>
      <c r="H344" s="520" t="n">
        <v>2970.39</v>
      </c>
      <c r="I344" s="521" t="n">
        <v>387.92</v>
      </c>
      <c r="J344" s="522" t="n">
        <v>644.79</v>
      </c>
      <c r="K344" s="523">
        <f>SUBTOTAL(9,H344:J344)</f>
        <v/>
      </c>
      <c r="L344" s="520">
        <f>$G344*H344</f>
        <v/>
      </c>
      <c r="M344" s="521">
        <f>$G344*I344</f>
        <v/>
      </c>
      <c r="N344" s="522">
        <f>$G344*J344</f>
        <v/>
      </c>
      <c r="O344" s="523">
        <f>G344*K344</f>
        <v/>
      </c>
      <c r="P344" s="79" t="n"/>
      <c r="Q344" s="104" t="inlineStr">
        <is>
          <t>Утеплитель минераловатный Rockwool Руф Баттс В Оптима - 200 мм (100+100 мм)</t>
        </is>
      </c>
    </row>
    <row r="345" outlineLevel="2" ht="50.25" customHeight="1">
      <c r="A345" s="3" t="n"/>
      <c r="B345" s="3" t="n"/>
      <c r="C345" s="25" t="n"/>
      <c r="D345" s="3" t="inlineStr">
        <is>
          <t>8.1.9.</t>
        </is>
      </c>
      <c r="E345" s="3" t="inlineStr">
        <is>
          <t>Устройство битумной пароизоляции рулонной  - 3 мм</t>
        </is>
      </c>
      <c r="F345" s="518" t="inlineStr">
        <is>
          <t>м2</t>
        </is>
      </c>
      <c r="G345" s="551" t="n">
        <v>0</v>
      </c>
      <c r="H345" s="520" t="n">
        <v>460.86</v>
      </c>
      <c r="I345" s="521" t="n">
        <v>441.1</v>
      </c>
      <c r="J345" s="522" t="n">
        <v>173.17</v>
      </c>
      <c r="K345" s="523">
        <f>SUBTOTAL(9,H345:J345)</f>
        <v/>
      </c>
      <c r="L345" s="520">
        <f>$G345*H345</f>
        <v/>
      </c>
      <c r="M345" s="521">
        <f>$G345*I345</f>
        <v/>
      </c>
      <c r="N345" s="522">
        <f>$G345*J345</f>
        <v/>
      </c>
      <c r="O345" s="523">
        <f>G345*K345</f>
        <v/>
      </c>
      <c r="P345" s="79" t="n"/>
      <c r="Q345" s="104" t="inlineStr">
        <is>
          <t>Пароизоляция Техноэласт ЭПП - 1 слой</t>
        </is>
      </c>
    </row>
    <row r="346" outlineLevel="2" ht="50.25" customHeight="1">
      <c r="A346" s="3" t="n"/>
      <c r="B346" s="3" t="n"/>
      <c r="C346" s="25" t="n"/>
      <c r="D346" s="3" t="inlineStr">
        <is>
          <t>8.1.10.</t>
        </is>
      </c>
      <c r="E346" s="3" t="inlineStr">
        <is>
          <t>Огрунтовка битумным праймером - 1 слой</t>
        </is>
      </c>
      <c r="F346" s="518" t="inlineStr">
        <is>
          <t>м2</t>
        </is>
      </c>
      <c r="G346" s="551" t="n">
        <v>0</v>
      </c>
      <c r="H346" s="520" t="n">
        <v>54.58</v>
      </c>
      <c r="I346" s="521" t="n">
        <v>95.5</v>
      </c>
      <c r="J346" s="522" t="n">
        <v>28.82</v>
      </c>
      <c r="K346" s="523">
        <f>SUBTOTAL(9,H346:J346)</f>
        <v/>
      </c>
      <c r="L346" s="520">
        <f>$G346*H346</f>
        <v/>
      </c>
      <c r="M346" s="521">
        <f>$G346*I346</f>
        <v/>
      </c>
      <c r="N346" s="522">
        <f>$G346*J346</f>
        <v/>
      </c>
      <c r="O346" s="523">
        <f>G346*K346</f>
        <v/>
      </c>
      <c r="P346" s="79" t="n"/>
      <c r="Q346" s="104" t="inlineStr">
        <is>
          <t>Битумный праймер Технониколь №01</t>
        </is>
      </c>
    </row>
    <row r="347" outlineLevel="2" ht="50.25" customHeight="1">
      <c r="A347" s="3" t="n"/>
      <c r="B347" s="3" t="n"/>
      <c r="C347" s="25" t="n"/>
      <c r="D347" s="3" t="inlineStr">
        <is>
          <t>8.1.11.</t>
        </is>
      </c>
      <c r="E347" s="3" t="inlineStr">
        <is>
          <t>Выравнивающая стяжка - 30мм (с учетом галтели - ЦП М150 100х100 мм)</t>
        </is>
      </c>
      <c r="F347" s="518" t="inlineStr">
        <is>
          <t>м2</t>
        </is>
      </c>
      <c r="G347" s="551" t="n">
        <v>0</v>
      </c>
      <c r="H347" s="520" t="n">
        <v>307.89</v>
      </c>
      <c r="I347" s="521" t="n">
        <v>384.63</v>
      </c>
      <c r="J347" s="522" t="n">
        <v>132.96</v>
      </c>
      <c r="K347" s="523">
        <f>SUBTOTAL(9,H347:J347)</f>
        <v/>
      </c>
      <c r="L347" s="520">
        <f>$G347*H347</f>
        <v/>
      </c>
      <c r="M347" s="521">
        <f>$G347*I347</f>
        <v/>
      </c>
      <c r="N347" s="522">
        <f>$G347*J347</f>
        <v/>
      </c>
      <c r="O347" s="523">
        <f>G347*K347</f>
        <v/>
      </c>
      <c r="P347" s="79" t="n"/>
      <c r="Q347" s="104" t="inlineStr">
        <is>
          <t>Выравнивающая стяжка - 30мм</t>
        </is>
      </c>
    </row>
    <row r="348" outlineLevel="1" ht="50.25" customHeight="1">
      <c r="A348" s="3" t="n"/>
      <c r="B348" s="3" t="inlineStr">
        <is>
          <t>Устройство кровли зданий</t>
        </is>
      </c>
      <c r="C348" s="235" t="n"/>
      <c r="D348" s="236" t="inlineStr">
        <is>
          <t>8.2.</t>
        </is>
      </c>
      <c r="E348" s="145" t="inlineStr">
        <is>
          <t>Покрытие кровли над отапливаемым помещением, лестничными клетками и лифтовыми шахтами ТИП 5 по данным КР1</t>
        </is>
      </c>
      <c r="F348" s="237" t="inlineStr">
        <is>
          <t>м2</t>
        </is>
      </c>
      <c r="G348" s="335" t="n">
        <v>0</v>
      </c>
      <c r="H348" s="336">
        <f>+IFERROR(L348/G348,0)</f>
        <v/>
      </c>
      <c r="I348" s="337">
        <f>IFERROR(M348/G348,0)</f>
        <v/>
      </c>
      <c r="J348" s="338">
        <f>IFERROR(N348/G348,0)</f>
        <v/>
      </c>
      <c r="K348" s="339">
        <f>+IFERROR(O348/G348,0)</f>
        <v/>
      </c>
      <c r="L348" s="336">
        <f>SUBTOTAL(9,L349:L360)</f>
        <v/>
      </c>
      <c r="M348" s="337">
        <f>SUBTOTAL(9,M349:M360)</f>
        <v/>
      </c>
      <c r="N348" s="338">
        <f>SUBTOTAL(9,N349:N360)</f>
        <v/>
      </c>
      <c r="O348" s="339">
        <f>SUBTOTAL(9,O349:O360)</f>
        <v/>
      </c>
      <c r="P348" s="238" t="n"/>
      <c r="Q348" s="244" t="n"/>
    </row>
    <row r="349" outlineLevel="2" ht="50.25" customHeight="1">
      <c r="A349" s="3" t="n"/>
      <c r="B349" s="3" t="n"/>
      <c r="C349" s="25" t="n"/>
      <c r="D349" s="3" t="inlineStr">
        <is>
          <t>8.2.1.</t>
        </is>
      </c>
      <c r="E349" s="3" t="inlineStr">
        <is>
          <t>Тротуарная плитка - 40мм</t>
        </is>
      </c>
      <c r="F349" s="518" t="inlineStr">
        <is>
          <t>м2</t>
        </is>
      </c>
      <c r="G349" s="551" t="n">
        <v>0</v>
      </c>
      <c r="H349" s="520" t="n">
        <v>967.03</v>
      </c>
      <c r="I349" s="521" t="n">
        <v>2945.63</v>
      </c>
      <c r="J349" s="522" t="n">
        <v>751.23</v>
      </c>
      <c r="K349" s="523">
        <f>SUBTOTAL(9,H349:J349)</f>
        <v/>
      </c>
      <c r="L349" s="520">
        <f>$G349*H349</f>
        <v/>
      </c>
      <c r="M349" s="521">
        <f>$G349*I349</f>
        <v/>
      </c>
      <c r="N349" s="522">
        <f>$G349*J349</f>
        <v/>
      </c>
      <c r="O349" s="523">
        <f>G349*K349</f>
        <v/>
      </c>
      <c r="P349" s="79" t="n"/>
      <c r="Q349" s="104" t="inlineStr">
        <is>
          <t>Бетонная тротуарная плитка</t>
        </is>
      </c>
    </row>
    <row r="350" outlineLevel="2" ht="50.25" customHeight="1">
      <c r="A350" s="3" t="n"/>
      <c r="B350" s="3" t="n"/>
      <c r="C350" s="25" t="n"/>
      <c r="D350" s="3" t="inlineStr">
        <is>
          <t>8.2.2.</t>
        </is>
      </c>
      <c r="E350" s="3" t="inlineStr">
        <is>
          <t>Сухая цементно-песчаная смесь - 50мм</t>
        </is>
      </c>
      <c r="F350" s="518" t="inlineStr">
        <is>
          <t>м2</t>
        </is>
      </c>
      <c r="G350" s="551" t="n">
        <v>0</v>
      </c>
      <c r="H350" s="520" t="n">
        <v>373.51</v>
      </c>
      <c r="I350" s="521" t="n">
        <v>633.34</v>
      </c>
      <c r="J350" s="522" t="n">
        <v>193.32</v>
      </c>
      <c r="K350" s="523">
        <f>SUBTOTAL(9,H350:J350)</f>
        <v/>
      </c>
      <c r="L350" s="520">
        <f>$G350*H350</f>
        <v/>
      </c>
      <c r="M350" s="521">
        <f>$G350*I350</f>
        <v/>
      </c>
      <c r="N350" s="522">
        <f>$G350*J350</f>
        <v/>
      </c>
      <c r="O350" s="523">
        <f>G350*K350</f>
        <v/>
      </c>
      <c r="P350" s="79" t="n"/>
      <c r="Q350" s="104" t="inlineStr">
        <is>
          <t>Сухая цеметно-песчаная смесь - 50 мм</t>
        </is>
      </c>
    </row>
    <row r="351" outlineLevel="2" ht="50.25" customHeight="1">
      <c r="A351" s="3" t="n"/>
      <c r="B351" s="3" t="n"/>
      <c r="C351" s="25" t="n"/>
      <c r="D351" s="3" t="inlineStr">
        <is>
          <t>8.2.3.</t>
        </is>
      </c>
      <c r="E351" s="3" t="inlineStr">
        <is>
          <t>Укладка Геотекстильного полотна ТехноНИКОЛЬ в 1 слой</t>
        </is>
      </c>
      <c r="F351" s="518" t="inlineStr">
        <is>
          <t>м2</t>
        </is>
      </c>
      <c r="G351" s="551" t="n">
        <v>0</v>
      </c>
      <c r="H351" s="520" t="n">
        <v>113.9</v>
      </c>
      <c r="I351" s="521" t="n">
        <v>98.63</v>
      </c>
      <c r="J351" s="522" t="n">
        <v>40.8</v>
      </c>
      <c r="K351" s="523">
        <f>SUBTOTAL(9,H351:J351)</f>
        <v/>
      </c>
      <c r="L351" s="520">
        <f>$G351*H351</f>
        <v/>
      </c>
      <c r="M351" s="521">
        <f>$G351*I351</f>
        <v/>
      </c>
      <c r="N351" s="522">
        <f>$G351*J351</f>
        <v/>
      </c>
      <c r="O351" s="523">
        <f>G351*K351</f>
        <v/>
      </c>
      <c r="P351" s="79" t="n"/>
      <c r="Q351" s="104" t="inlineStr">
        <is>
          <t>Геотекстильное полотно 300 г/м2</t>
        </is>
      </c>
    </row>
    <row r="352" outlineLevel="2" ht="50.25" customHeight="1">
      <c r="A352" s="3" t="n"/>
      <c r="B352" s="3" t="n"/>
      <c r="C352" s="25" t="n"/>
      <c r="D352" s="3" t="inlineStr">
        <is>
          <t>8.2.4.</t>
        </is>
      </c>
      <c r="E352" s="3" t="inlineStr">
        <is>
          <t>Гидроизоляция битумно-полимерная (Техноэласт ЭПП) - 2 слоя (с учетом усиления гидроизоляции шириной 300 мм)</t>
        </is>
      </c>
      <c r="F352" s="518" t="inlineStr">
        <is>
          <t>м2</t>
        </is>
      </c>
      <c r="G352" s="551" t="n">
        <v>0</v>
      </c>
      <c r="H352" s="520" t="n">
        <v>921.72</v>
      </c>
      <c r="I352" s="521" t="n">
        <v>882.2</v>
      </c>
      <c r="J352" s="522" t="n">
        <v>346.35</v>
      </c>
      <c r="K352" s="523">
        <f>SUBTOTAL(9,H352:J352)</f>
        <v/>
      </c>
      <c r="L352" s="520">
        <f>$G352*H352</f>
        <v/>
      </c>
      <c r="M352" s="521">
        <f>$G352*I352</f>
        <v/>
      </c>
      <c r="N352" s="522">
        <f>$G352*J352</f>
        <v/>
      </c>
      <c r="O352" s="523">
        <f>G352*K352</f>
        <v/>
      </c>
      <c r="P352" s="79" t="n"/>
      <c r="Q352" s="104" t="inlineStr">
        <is>
          <t xml:space="preserve">Учтено: Гидроизоляция Техноэласт ЭПП - 1 слой- 1661,59 м2, в 2 слоя; </t>
        </is>
      </c>
    </row>
    <row r="353" outlineLevel="2" ht="50.25" customHeight="1">
      <c r="A353" s="3" t="n"/>
      <c r="B353" s="3" t="n"/>
      <c r="C353" s="25" t="n"/>
      <c r="D353" s="3" t="inlineStr">
        <is>
          <t>8.2.5.</t>
        </is>
      </c>
      <c r="E353" s="3" t="inlineStr">
        <is>
          <t>Огрунтовка битумным праймером в 1 слой</t>
        </is>
      </c>
      <c r="F353" s="518" t="inlineStr">
        <is>
          <t>м2</t>
        </is>
      </c>
      <c r="G353" s="551" t="n">
        <v>0</v>
      </c>
      <c r="H353" s="520" t="n">
        <v>54.58</v>
      </c>
      <c r="I353" s="521" t="n">
        <v>95.5</v>
      </c>
      <c r="J353" s="522" t="n">
        <v>28.82</v>
      </c>
      <c r="K353" s="523">
        <f>SUBTOTAL(9,H353:J353)</f>
        <v/>
      </c>
      <c r="L353" s="520">
        <f>$G353*H353</f>
        <v/>
      </c>
      <c r="M353" s="521">
        <f>$G353*I353</f>
        <v/>
      </c>
      <c r="N353" s="522">
        <f>$G353*J353</f>
        <v/>
      </c>
      <c r="O353" s="523">
        <f>G353*K353</f>
        <v/>
      </c>
      <c r="P353" s="79" t="n"/>
      <c r="Q353" s="104" t="inlineStr">
        <is>
          <t>Битумный праймер Технониколь №01</t>
        </is>
      </c>
    </row>
    <row r="354" outlineLevel="2" ht="50.25" customHeight="1">
      <c r="A354" s="3" t="n"/>
      <c r="B354" s="3" t="n"/>
      <c r="C354" s="25" t="n"/>
      <c r="D354" s="3" t="inlineStr">
        <is>
          <t>8.2.6.</t>
        </is>
      </c>
      <c r="E354" s="3" t="inlineStr">
        <is>
          <t>Стяжка цементно-песчаная армированная М100 - 50мм армированная сеткой 100х100х5мм</t>
        </is>
      </c>
      <c r="F354" s="518" t="inlineStr">
        <is>
          <t>м2</t>
        </is>
      </c>
      <c r="G354" s="551" t="n">
        <v>0</v>
      </c>
      <c r="H354" s="520" t="n">
        <v>642.8099999999999</v>
      </c>
      <c r="I354" s="521" t="n">
        <v>647.52</v>
      </c>
      <c r="J354" s="522" t="n">
        <v>247.74</v>
      </c>
      <c r="K354" s="523">
        <f>SUBTOTAL(9,H354:J354)</f>
        <v/>
      </c>
      <c r="L354" s="520">
        <f>$G354*H354</f>
        <v/>
      </c>
      <c r="M354" s="521">
        <f>$G354*I354</f>
        <v/>
      </c>
      <c r="N354" s="522">
        <f>$G354*J354</f>
        <v/>
      </c>
      <c r="O354" s="523">
        <f>G354*K354</f>
        <v/>
      </c>
      <c r="P354" s="79" t="n"/>
      <c r="Q354" s="104" t="inlineStr">
        <is>
          <t>Цементно-песчаная стяжка М150 армированная сеткой 5Вр1 100х100 мм - 50 мм</t>
        </is>
      </c>
    </row>
    <row r="355" outlineLevel="2" ht="50.25" customHeight="1">
      <c r="A355" s="3" t="n"/>
      <c r="B355" s="3" t="n"/>
      <c r="C355" s="25" t="n"/>
      <c r="D355" s="3" t="inlineStr">
        <is>
          <t>8.2.7.</t>
        </is>
      </c>
      <c r="E355" s="3" t="inlineStr">
        <is>
          <t>Уклонообразующий слой из бетона В10 - 50 - 150мм</t>
        </is>
      </c>
      <c r="F355" s="518" t="inlineStr">
        <is>
          <t>м2</t>
        </is>
      </c>
      <c r="G355" s="551" t="n">
        <v>0</v>
      </c>
      <c r="H355" s="520" t="n">
        <v>803.13</v>
      </c>
      <c r="I355" s="521" t="n">
        <v>684.38</v>
      </c>
      <c r="J355" s="522" t="n">
        <v>285.59</v>
      </c>
      <c r="K355" s="523">
        <f>SUBTOTAL(9,H355:J355)</f>
        <v/>
      </c>
      <c r="L355" s="520">
        <f>$G355*H355</f>
        <v/>
      </c>
      <c r="M355" s="521">
        <f>$G355*I355</f>
        <v/>
      </c>
      <c r="N355" s="522">
        <f>$G355*J355</f>
        <v/>
      </c>
      <c r="O355" s="523">
        <f>G355*K355</f>
        <v/>
      </c>
      <c r="P355" s="79" t="n"/>
      <c r="Q355" s="104" t="inlineStr">
        <is>
          <t>Уклонообразующий слой из керамзитового гравия - 50-150 мм</t>
        </is>
      </c>
    </row>
    <row r="356" outlineLevel="2" ht="50.25" customHeight="1">
      <c r="A356" s="3" t="n"/>
      <c r="B356" s="3" t="n"/>
      <c r="C356" s="25" t="n"/>
      <c r="D356" s="3" t="inlineStr">
        <is>
          <t>8.2.8.</t>
        </is>
      </c>
      <c r="E356" s="3" t="inlineStr">
        <is>
          <t>Укладка раделительного слоя из п/э пленки -1 слой</t>
        </is>
      </c>
      <c r="F356" s="518" t="inlineStr">
        <is>
          <t>м2</t>
        </is>
      </c>
      <c r="G356" s="551" t="n">
        <v>0</v>
      </c>
      <c r="H356" s="520" t="n">
        <v>33.82</v>
      </c>
      <c r="I356" s="521" t="n">
        <v>94.41</v>
      </c>
      <c r="J356" s="522" t="n">
        <v>24.63</v>
      </c>
      <c r="K356" s="523">
        <f>SUBTOTAL(9,H356:J356)</f>
        <v/>
      </c>
      <c r="L356" s="520">
        <f>$G356*H356</f>
        <v/>
      </c>
      <c r="M356" s="521">
        <f>$G356*I356</f>
        <v/>
      </c>
      <c r="N356" s="522">
        <f>$G356*J356</f>
        <v/>
      </c>
      <c r="O356" s="523">
        <f>G356*K356</f>
        <v/>
      </c>
      <c r="P356" s="79" t="n"/>
      <c r="Q356" s="104" t="inlineStr">
        <is>
          <t>Полиэтиленовая пленка 200 мкм</t>
        </is>
      </c>
    </row>
    <row r="357" outlineLevel="2" ht="50.25" customHeight="1">
      <c r="A357" s="3" t="n"/>
      <c r="B357" s="3" t="n"/>
      <c r="C357" s="25" t="n"/>
      <c r="D357" s="3" t="inlineStr">
        <is>
          <t>8.2.9.</t>
        </is>
      </c>
      <c r="E357" s="3" t="inlineStr">
        <is>
          <t>Устройство плит теплоизоляционных из каменной ваты - 200 мм</t>
        </is>
      </c>
      <c r="F357" s="518" t="inlineStr">
        <is>
          <t>м2</t>
        </is>
      </c>
      <c r="G357" s="551" t="n">
        <v>0</v>
      </c>
      <c r="H357" s="520" t="n">
        <v>2970.39</v>
      </c>
      <c r="I357" s="521" t="n">
        <v>387.92</v>
      </c>
      <c r="J357" s="522" t="n">
        <v>644.79</v>
      </c>
      <c r="K357" s="523">
        <f>SUBTOTAL(9,H357:J357)</f>
        <v/>
      </c>
      <c r="L357" s="520">
        <f>$G357*H357</f>
        <v/>
      </c>
      <c r="M357" s="521">
        <f>$G357*I357</f>
        <v/>
      </c>
      <c r="N357" s="522">
        <f>$G357*J357</f>
        <v/>
      </c>
      <c r="O357" s="523">
        <f>G357*K357</f>
        <v/>
      </c>
      <c r="P357" s="79" t="n"/>
      <c r="Q357" s="104" t="inlineStr">
        <is>
          <t>Утеплитель минераловатный Rockwool Руф Баттс В Оптима - 200 мм (100+100 мм)</t>
        </is>
      </c>
    </row>
    <row r="358" outlineLevel="2" ht="50.25" customHeight="1">
      <c r="A358" s="3" t="n"/>
      <c r="B358" s="3" t="n"/>
      <c r="C358" s="25" t="n"/>
      <c r="D358" s="3" t="inlineStr">
        <is>
          <t>8.2.10.</t>
        </is>
      </c>
      <c r="E358" s="3" t="inlineStr">
        <is>
          <t>Устройство битумной пароизоляции рулонной  - 3 мм</t>
        </is>
      </c>
      <c r="F358" s="518" t="inlineStr">
        <is>
          <t>м2</t>
        </is>
      </c>
      <c r="G358" s="551" t="n">
        <v>0</v>
      </c>
      <c r="H358" s="520" t="n">
        <v>460.86</v>
      </c>
      <c r="I358" s="521" t="n">
        <v>441.1</v>
      </c>
      <c r="J358" s="522" t="n">
        <v>173.17</v>
      </c>
      <c r="K358" s="523">
        <f>SUBTOTAL(9,H358:J358)</f>
        <v/>
      </c>
      <c r="L358" s="520">
        <f>$G358*H358</f>
        <v/>
      </c>
      <c r="M358" s="521">
        <f>$G358*I358</f>
        <v/>
      </c>
      <c r="N358" s="522">
        <f>$G358*J358</f>
        <v/>
      </c>
      <c r="O358" s="523">
        <f>G358*K358</f>
        <v/>
      </c>
      <c r="P358" s="79" t="n"/>
      <c r="Q358" s="104" t="inlineStr">
        <is>
          <t>Пароизоляция Техноэласт ЭПП - 1 слой</t>
        </is>
      </c>
    </row>
    <row r="359" outlineLevel="2" ht="50.25" customHeight="1">
      <c r="A359" s="3" t="n"/>
      <c r="B359" s="3" t="n"/>
      <c r="C359" s="25" t="n"/>
      <c r="D359" s="3" t="inlineStr">
        <is>
          <t>8.2.11.</t>
        </is>
      </c>
      <c r="E359" s="3" t="inlineStr">
        <is>
          <t>Огрунтовка битумным праймером - 1 слой</t>
        </is>
      </c>
      <c r="F359" s="518" t="inlineStr">
        <is>
          <t>м2</t>
        </is>
      </c>
      <c r="G359" s="551" t="n">
        <v>0</v>
      </c>
      <c r="H359" s="520" t="n">
        <v>54.58</v>
      </c>
      <c r="I359" s="521" t="n">
        <v>95.5</v>
      </c>
      <c r="J359" s="522" t="n">
        <v>28.82</v>
      </c>
      <c r="K359" s="523">
        <f>SUBTOTAL(9,H359:J359)</f>
        <v/>
      </c>
      <c r="L359" s="520">
        <f>$G359*H359</f>
        <v/>
      </c>
      <c r="M359" s="521">
        <f>$G359*I359</f>
        <v/>
      </c>
      <c r="N359" s="522">
        <f>$G359*J359</f>
        <v/>
      </c>
      <c r="O359" s="523">
        <f>G359*K359</f>
        <v/>
      </c>
      <c r="P359" s="79" t="n"/>
      <c r="Q359" s="104" t="inlineStr">
        <is>
          <t>Битумный праймер Технониколь №01</t>
        </is>
      </c>
    </row>
    <row r="360" outlineLevel="2" ht="50.25" customHeight="1">
      <c r="A360" s="3" t="n"/>
      <c r="B360" s="3" t="n"/>
      <c r="C360" s="25" t="n"/>
      <c r="D360" s="3" t="inlineStr">
        <is>
          <t>8.2.12.</t>
        </is>
      </c>
      <c r="E360" s="3" t="inlineStr">
        <is>
          <t>Выравнивающая стяжка - 30мм (с учетом галтели - ЦП М150 100х100 мм)</t>
        </is>
      </c>
      <c r="F360" s="518" t="inlineStr">
        <is>
          <t>м2</t>
        </is>
      </c>
      <c r="G360" s="551" t="n">
        <v>0</v>
      </c>
      <c r="H360" s="520" t="n">
        <v>307.89</v>
      </c>
      <c r="I360" s="521" t="n">
        <v>384.63</v>
      </c>
      <c r="J360" s="522" t="n">
        <v>132.96</v>
      </c>
      <c r="K360" s="523">
        <f>SUBTOTAL(9,H360:J360)</f>
        <v/>
      </c>
      <c r="L360" s="520">
        <f>$G360*H360</f>
        <v/>
      </c>
      <c r="M360" s="521">
        <f>$G360*I360</f>
        <v/>
      </c>
      <c r="N360" s="522">
        <f>$G360*J360</f>
        <v/>
      </c>
      <c r="O360" s="523">
        <f>G360*K360</f>
        <v/>
      </c>
      <c r="P360" s="79" t="n"/>
      <c r="Q360" s="104" t="inlineStr">
        <is>
          <t>Выравнивающая стяжка - 30мм</t>
        </is>
      </c>
    </row>
    <row r="361" outlineLevel="1" ht="50.25" customHeight="1">
      <c r="A361" s="3" t="inlineStr">
        <is>
          <t>7.1.</t>
        </is>
      </c>
      <c r="B361" s="3" t="inlineStr">
        <is>
          <t>Устройство кровли подземной части/стилобата (пирог кровли под финишное покрытие благоустройства)</t>
        </is>
      </c>
      <c r="C361" s="235" t="inlineStr">
        <is>
          <t>7.1.</t>
        </is>
      </c>
      <c r="D361" s="236" t="inlineStr">
        <is>
          <t>8.3.</t>
        </is>
      </c>
      <c r="E361" s="145" t="inlineStr">
        <is>
          <t>Кровля над подземной автостоянкой - ТИП 6</t>
        </is>
      </c>
      <c r="F361" s="237" t="inlineStr">
        <is>
          <t>м2</t>
        </is>
      </c>
      <c r="G361" s="335" t="n">
        <v>355.25</v>
      </c>
      <c r="H361" s="336">
        <f>+IFERROR(L361/G361,0)</f>
        <v/>
      </c>
      <c r="I361" s="337">
        <f>IFERROR(M361/G361,0)</f>
        <v/>
      </c>
      <c r="J361" s="338">
        <f>IFERROR(N361/G361,0)</f>
        <v/>
      </c>
      <c r="K361" s="339">
        <f>+IFERROR(O361/G361,0)</f>
        <v/>
      </c>
      <c r="L361" s="336">
        <f>SUBTOTAL(9,L362:L370)</f>
        <v/>
      </c>
      <c r="M361" s="337">
        <f>SUBTOTAL(9,M362:M370)</f>
        <v/>
      </c>
      <c r="N361" s="338">
        <f>SUBTOTAL(9,N362:N370)</f>
        <v/>
      </c>
      <c r="O361" s="339" t="n">
        <v>447267.9674394933</v>
      </c>
      <c r="P361" s="238" t="inlineStr">
        <is>
          <t>Здесь указаны все подстилающие слои до верхнего слоя благоустройства, финишные покрытия благоустройства - в разделе благоустройства.</t>
        </is>
      </c>
      <c r="Q361" s="244" t="n"/>
      <c r="R361" t="n">
        <v>447267.9674394933</v>
      </c>
    </row>
    <row r="362" outlineLevel="2" ht="50.25" customHeight="1">
      <c r="A362" s="3" t="n"/>
      <c r="B362" s="3" t="n"/>
      <c r="C362" s="25" t="n"/>
      <c r="D362" s="3" t="inlineStr">
        <is>
          <t>8.3.1.</t>
        </is>
      </c>
      <c r="E362" s="3" t="inlineStr">
        <is>
          <t>Цементно-песчаная стяжка М100 - 40 мм (с учетом галтели - ЦП М150 100х100 мм)</t>
        </is>
      </c>
      <c r="F362" s="518" t="inlineStr">
        <is>
          <t>м2</t>
        </is>
      </c>
      <c r="G362" s="551" t="n">
        <v>0</v>
      </c>
      <c r="H362" s="520" t="n">
        <v>301.67</v>
      </c>
      <c r="I362" s="521" t="n">
        <v>699.04</v>
      </c>
      <c r="J362" s="522" t="n">
        <v>192.13</v>
      </c>
      <c r="K362" s="523">
        <f>SUBTOTAL(9,H362:J362)</f>
        <v/>
      </c>
      <c r="L362" s="520">
        <f>$G362*H362</f>
        <v/>
      </c>
      <c r="M362" s="521">
        <f>$G362*I362</f>
        <v/>
      </c>
      <c r="N362" s="522">
        <f>$G362*J362</f>
        <v/>
      </c>
      <c r="O362" s="523">
        <f>G362*K362</f>
        <v/>
      </c>
      <c r="P362" s="553" t="n"/>
      <c r="Q362" s="104" t="inlineStr">
        <is>
          <t>Цементно-песчаная стяжка М100 - 40 мм</t>
        </is>
      </c>
    </row>
    <row r="363" outlineLevel="2" ht="50.25" customHeight="1">
      <c r="A363" s="3" t="n"/>
      <c r="B363" s="3" t="n"/>
      <c r="C363" s="25" t="n"/>
      <c r="D363" s="3" t="inlineStr">
        <is>
          <t>8.3.2.</t>
        </is>
      </c>
      <c r="E363" s="3" t="inlineStr">
        <is>
          <t>Гидроизоляция битумно-полимерная (Техноэласт ЭПП) - 2 слоя (с учетом усиления гидроизоляции шириной 300 мм)</t>
        </is>
      </c>
      <c r="F363" s="518" t="inlineStr">
        <is>
          <t>м2</t>
        </is>
      </c>
      <c r="G363" s="551" t="n">
        <v>0</v>
      </c>
      <c r="H363" s="520" t="n">
        <v>921.72</v>
      </c>
      <c r="I363" s="521" t="n">
        <v>882.2</v>
      </c>
      <c r="J363" s="522" t="n">
        <v>346.35</v>
      </c>
      <c r="K363" s="523">
        <f>SUBTOTAL(9,H363:J363)</f>
        <v/>
      </c>
      <c r="L363" s="520">
        <f>$G363*H363</f>
        <v/>
      </c>
      <c r="M363" s="521">
        <f>$G363*I363</f>
        <v/>
      </c>
      <c r="N363" s="522">
        <f>$G363*J363</f>
        <v/>
      </c>
      <c r="O363" s="523">
        <f>G363*K363</f>
        <v/>
      </c>
      <c r="P363" s="553" t="n"/>
      <c r="Q363" s="104" t="inlineStr">
        <is>
          <t>Гидроизоляция Техноэласт ЭПП - 1 слой, в 2 слоя</t>
        </is>
      </c>
    </row>
    <row r="364" outlineLevel="2" ht="50.25" customHeight="1">
      <c r="A364" s="3" t="n"/>
      <c r="B364" s="3" t="n"/>
      <c r="C364" s="25" t="n"/>
      <c r="D364" s="3" t="inlineStr">
        <is>
          <t>8.3.3.</t>
        </is>
      </c>
      <c r="E364" s="3" t="inlineStr">
        <is>
          <t>Огрунтовка битумным праймером - 1 слой</t>
        </is>
      </c>
      <c r="F364" s="518" t="inlineStr">
        <is>
          <t>м2</t>
        </is>
      </c>
      <c r="G364" s="551" t="n">
        <v>0</v>
      </c>
      <c r="H364" s="520" t="n">
        <v>54.58</v>
      </c>
      <c r="I364" s="521" t="n">
        <v>95.5</v>
      </c>
      <c r="J364" s="522" t="n">
        <v>28.82</v>
      </c>
      <c r="K364" s="523">
        <f>SUBTOTAL(9,H364:J364)</f>
        <v/>
      </c>
      <c r="L364" s="520">
        <f>$G364*H364</f>
        <v/>
      </c>
      <c r="M364" s="521">
        <f>$G364*I364</f>
        <v/>
      </c>
      <c r="N364" s="522">
        <f>$G364*J364</f>
        <v/>
      </c>
      <c r="O364" s="523">
        <f>G364*K364</f>
        <v/>
      </c>
      <c r="P364" s="553" t="n"/>
      <c r="Q364" s="104" t="inlineStr">
        <is>
          <t>Битумный праймер Технониколь №01</t>
        </is>
      </c>
    </row>
    <row r="365" outlineLevel="2" ht="50.25" customHeight="1">
      <c r="A365" s="3" t="n"/>
      <c r="B365" s="3" t="n"/>
      <c r="C365" s="25" t="n"/>
      <c r="D365" s="3" t="inlineStr">
        <is>
          <t>8.3.4.</t>
        </is>
      </c>
      <c r="E365" s="3" t="inlineStr">
        <is>
          <t>Цементно-песчаная стяжка М100, армированная сеткой 100х100х5 -50 мм (с учетом галтели - ЦП М150 100х100 мм)</t>
        </is>
      </c>
      <c r="F365" s="518" t="inlineStr">
        <is>
          <t>м2</t>
        </is>
      </c>
      <c r="G365" s="551" t="n">
        <v>0</v>
      </c>
      <c r="H365" s="520" t="n">
        <v>642.8099999999999</v>
      </c>
      <c r="I365" s="521" t="n">
        <v>832.78</v>
      </c>
      <c r="J365" s="522" t="n">
        <v>283.31</v>
      </c>
      <c r="K365" s="523">
        <f>SUBTOTAL(9,H365:J365)</f>
        <v/>
      </c>
      <c r="L365" s="520">
        <f>$G365*H365</f>
        <v/>
      </c>
      <c r="M365" s="521">
        <f>$G365*I365</f>
        <v/>
      </c>
      <c r="N365" s="522">
        <f>$G365*J365</f>
        <v/>
      </c>
      <c r="O365" s="523">
        <f>G365*K365</f>
        <v/>
      </c>
      <c r="P365" s="553" t="n"/>
      <c r="Q365" s="104" t="inlineStr">
        <is>
          <t>Цементно-песчаная стяжка М150 армированная сеткой 5Вр1 100х100 мм - 50 мм</t>
        </is>
      </c>
    </row>
    <row r="366" outlineLevel="2" ht="50.25" customHeight="1">
      <c r="A366" s="3" t="n"/>
      <c r="B366" s="3" t="n"/>
      <c r="C366" s="25" t="n"/>
      <c r="D366" s="3" t="inlineStr">
        <is>
          <t>8.3.5.</t>
        </is>
      </c>
      <c r="E366" s="3" t="inlineStr">
        <is>
          <t>Разуклонка из бетона B10 - 50 - 150 мм</t>
        </is>
      </c>
      <c r="F366" s="518" t="inlineStr">
        <is>
          <t>м2</t>
        </is>
      </c>
      <c r="G366" s="551" t="n">
        <v>0</v>
      </c>
      <c r="H366" s="520" t="n">
        <v>943.35</v>
      </c>
      <c r="I366" s="521" t="n">
        <v>691.76</v>
      </c>
      <c r="J366" s="522" t="n">
        <v>313.93</v>
      </c>
      <c r="K366" s="523">
        <f>SUBTOTAL(9,H366:J366)</f>
        <v/>
      </c>
      <c r="L366" s="520">
        <f>$G366*H366</f>
        <v/>
      </c>
      <c r="M366" s="521">
        <f>$G366*I366</f>
        <v/>
      </c>
      <c r="N366" s="522">
        <f>$G366*J366</f>
        <v/>
      </c>
      <c r="O366" s="523">
        <f>G366*K366</f>
        <v/>
      </c>
      <c r="P366" s="553" t="n"/>
      <c r="Q366" s="104" t="inlineStr">
        <is>
          <t>Разуклонка из бетона В10 армированная сеткой 5Вр1 100х100 мм - 50-150 мм</t>
        </is>
      </c>
    </row>
    <row r="367" outlineLevel="2" ht="50.25" customHeight="1">
      <c r="A367" s="3" t="n"/>
      <c r="B367" s="3" t="n"/>
      <c r="C367" s="25" t="n"/>
      <c r="D367" s="3" t="inlineStr">
        <is>
          <t>8.3.6.</t>
        </is>
      </c>
      <c r="E367" s="3" t="inlineStr">
        <is>
          <t>Полиэтиленовая пленка - 1 слой</t>
        </is>
      </c>
      <c r="F367" s="518" t="inlineStr">
        <is>
          <t>м2</t>
        </is>
      </c>
      <c r="G367" s="551" t="n">
        <v>0</v>
      </c>
      <c r="H367" s="520" t="n">
        <v>33.82</v>
      </c>
      <c r="I367" s="521" t="n">
        <v>94.41</v>
      </c>
      <c r="J367" s="522" t="n">
        <v>24.63</v>
      </c>
      <c r="K367" s="523">
        <f>SUBTOTAL(9,H367:J367)</f>
        <v/>
      </c>
      <c r="L367" s="520">
        <f>$G367*H367</f>
        <v/>
      </c>
      <c r="M367" s="521">
        <f>$G367*I367</f>
        <v/>
      </c>
      <c r="N367" s="522">
        <f>$G367*J367</f>
        <v/>
      </c>
      <c r="O367" s="523">
        <f>G367*K367</f>
        <v/>
      </c>
      <c r="P367" s="553" t="n"/>
      <c r="Q367" s="104" t="inlineStr">
        <is>
          <t>Полиэтиленовая пленка 200 мкм</t>
        </is>
      </c>
    </row>
    <row r="368" outlineLevel="2" ht="50.25" customHeight="1">
      <c r="A368" s="3" t="n"/>
      <c r="B368" s="3" t="n"/>
      <c r="C368" s="25" t="n"/>
      <c r="D368" s="3" t="inlineStr">
        <is>
          <t>8.3.7.</t>
        </is>
      </c>
      <c r="E368" s="3" t="inlineStr">
        <is>
          <t>Утеплитель Экструдированный ППС (45 кг/м3) Пеноплекс - 200 мм</t>
        </is>
      </c>
      <c r="F368" s="518" t="inlineStr">
        <is>
          <t>м2</t>
        </is>
      </c>
      <c r="G368" s="551" t="n">
        <v>0</v>
      </c>
      <c r="H368" s="520" t="n">
        <v>3089.64</v>
      </c>
      <c r="I368" s="521" t="n">
        <v>440.51</v>
      </c>
      <c r="J368" s="522" t="n">
        <v>677.78</v>
      </c>
      <c r="K368" s="523">
        <f>SUBTOTAL(9,H368:J368)</f>
        <v/>
      </c>
      <c r="L368" s="520">
        <f>$G368*H368</f>
        <v/>
      </c>
      <c r="M368" s="521">
        <f>$G368*I368</f>
        <v/>
      </c>
      <c r="N368" s="522">
        <f>$G368*J368</f>
        <v/>
      </c>
      <c r="O368" s="523">
        <f>G368*K368</f>
        <v/>
      </c>
      <c r="P368" s="553" t="n"/>
      <c r="Q368" s="104" t="inlineStr">
        <is>
          <t>Утеплитель Пеноплэкс 45 кг/м3 - 200 мм (100+100 мм)</t>
        </is>
      </c>
    </row>
    <row r="369" outlineLevel="2" ht="50.25" customHeight="1">
      <c r="A369" s="3" t="n"/>
      <c r="B369" s="3" t="n"/>
      <c r="C369" s="25" t="n"/>
      <c r="D369" s="3" t="inlineStr">
        <is>
          <t>8.3.8.</t>
        </is>
      </c>
      <c r="E369" s="3" t="inlineStr">
        <is>
          <t>Битумный пароизоляционный слой - 3 мм</t>
        </is>
      </c>
      <c r="F369" s="518" t="inlineStr">
        <is>
          <t>м2</t>
        </is>
      </c>
      <c r="G369" s="519" t="n">
        <v>355.25</v>
      </c>
      <c r="H369" s="520" t="n">
        <v>460.86</v>
      </c>
      <c r="I369" s="521" t="n">
        <v>441.1</v>
      </c>
      <c r="J369" s="522" t="n">
        <v>173.17</v>
      </c>
      <c r="K369" s="523">
        <f>SUBTOTAL(9,H369:J369)</f>
        <v/>
      </c>
      <c r="L369" s="520">
        <f>$G369*H369</f>
        <v/>
      </c>
      <c r="M369" s="521">
        <f>$G369*I369</f>
        <v/>
      </c>
      <c r="N369" s="522">
        <f>$G369*J369</f>
        <v/>
      </c>
      <c r="O369" s="523">
        <f>G369*K369</f>
        <v/>
      </c>
      <c r="P369" s="553" t="n"/>
      <c r="Q369" s="104" t="inlineStr">
        <is>
          <t>Пароизоляция Техноэласт ЭПП - 1 слой</t>
        </is>
      </c>
    </row>
    <row r="370" outlineLevel="2" ht="50.25" customHeight="1">
      <c r="A370" s="3" t="n"/>
      <c r="B370" s="3" t="n"/>
      <c r="C370" s="25" t="n"/>
      <c r="D370" s="3" t="inlineStr">
        <is>
          <t>8.3.9.</t>
        </is>
      </c>
      <c r="E370" s="3" t="inlineStr">
        <is>
          <t>Огрунтовка битумным праймером - 1 слой</t>
        </is>
      </c>
      <c r="F370" s="518" t="inlineStr">
        <is>
          <t>м2</t>
        </is>
      </c>
      <c r="G370" s="519" t="n">
        <v>355.25</v>
      </c>
      <c r="H370" s="520" t="n">
        <v>54.58</v>
      </c>
      <c r="I370" s="521" t="n">
        <v>95.5</v>
      </c>
      <c r="J370" s="522" t="n">
        <v>28.82</v>
      </c>
      <c r="K370" s="523">
        <f>SUBTOTAL(9,H370:J370)</f>
        <v/>
      </c>
      <c r="L370" s="520">
        <f>$G370*H370</f>
        <v/>
      </c>
      <c r="M370" s="521">
        <f>$G370*I370</f>
        <v/>
      </c>
      <c r="N370" s="522">
        <f>$G370*J370</f>
        <v/>
      </c>
      <c r="O370" s="523">
        <f>G370*K370</f>
        <v/>
      </c>
      <c r="P370" s="553" t="n"/>
      <c r="Q370" s="104" t="inlineStr">
        <is>
          <t>Битумный праймер Технониколь №01</t>
        </is>
      </c>
    </row>
    <row r="371" outlineLevel="1" ht="50.25" customHeight="1">
      <c r="A371" s="3" t="n"/>
      <c r="B371" s="3" t="inlineStr">
        <is>
          <t>Прочее (кровля)</t>
        </is>
      </c>
      <c r="C371" s="245" t="n"/>
      <c r="D371" s="246" t="inlineStr">
        <is>
          <t>8.4.</t>
        </is>
      </c>
      <c r="E371" s="145" t="inlineStr">
        <is>
          <t>Устройство зонтов над шахтами на кровле</t>
        </is>
      </c>
      <c r="F371" s="237" t="inlineStr">
        <is>
          <t>м2</t>
        </is>
      </c>
      <c r="G371" s="335" t="n">
        <v>0</v>
      </c>
      <c r="H371" s="336">
        <f>+IFERROR(L371/G371,0)</f>
        <v/>
      </c>
      <c r="I371" s="337">
        <f>IFERROR(M371/G371,0)</f>
        <v/>
      </c>
      <c r="J371" s="338">
        <f>IFERROR(N371/G371,0)</f>
        <v/>
      </c>
      <c r="K371" s="339">
        <f>+IFERROR(O371/G371,0)</f>
        <v/>
      </c>
      <c r="L371" s="336">
        <f>SUBTOTAL(9,L372:L372)</f>
        <v/>
      </c>
      <c r="M371" s="337">
        <f>SUBTOTAL(9,M372:M372)</f>
        <v/>
      </c>
      <c r="N371" s="338">
        <f>SUBTOTAL(9,N372:N372)</f>
        <v/>
      </c>
      <c r="O371" s="339">
        <f>SUBTOTAL(9,O372:O372)</f>
        <v/>
      </c>
      <c r="P371" s="238" t="n"/>
      <c r="Q371" s="244" t="n"/>
    </row>
    <row r="372" outlineLevel="2" ht="50.25" customHeight="1">
      <c r="A372" s="3" t="n"/>
      <c r="B372" s="3" t="n"/>
      <c r="C372" s="12" t="n"/>
      <c r="D372" s="165" t="inlineStr">
        <is>
          <t>8.4.1.</t>
        </is>
      </c>
      <c r="E372" s="3" t="inlineStr">
        <is>
          <t>Изготовление и монтаж металических зонтов над шахтами на кровле</t>
        </is>
      </c>
      <c r="F372" s="518" t="inlineStr">
        <is>
          <t>м2</t>
        </is>
      </c>
      <c r="G372" s="551" t="n">
        <v>0</v>
      </c>
      <c r="H372" s="520" t="n">
        <v>1643.08</v>
      </c>
      <c r="I372" s="521" t="n">
        <v>981.21</v>
      </c>
      <c r="J372" s="522" t="n">
        <v>503.86</v>
      </c>
      <c r="K372" s="523">
        <f>SUBTOTAL(9,H372:J372)</f>
        <v/>
      </c>
      <c r="L372" s="520">
        <f>$G372*H372</f>
        <v/>
      </c>
      <c r="M372" s="521">
        <f>$G372*I372</f>
        <v/>
      </c>
      <c r="N372" s="522">
        <f>$G372*J372</f>
        <v/>
      </c>
      <c r="O372" s="523">
        <f>G372*K372</f>
        <v/>
      </c>
      <c r="P372" s="79" t="n"/>
      <c r="Q372" s="104" t="inlineStr">
        <is>
          <t>Накрывные элементы из оцинкованной стали 0,55 мм</t>
        </is>
      </c>
    </row>
    <row r="373" outlineLevel="1" ht="50.25" customHeight="1">
      <c r="A373" s="3" t="n"/>
      <c r="B373" s="3" t="inlineStr">
        <is>
          <t>Прочее (кровля)</t>
        </is>
      </c>
      <c r="C373" s="245" t="n"/>
      <c r="D373" s="246" t="inlineStr">
        <is>
          <t>8.5.</t>
        </is>
      </c>
      <c r="E373" s="145" t="inlineStr">
        <is>
          <t>Устройство выходов на кровлю</t>
        </is>
      </c>
      <c r="F373" s="237" t="inlineStr">
        <is>
          <t>компл.</t>
        </is>
      </c>
      <c r="G373" s="335" t="n">
        <v>0</v>
      </c>
      <c r="H373" s="336">
        <f>+IFERROR(L373/G373,0)</f>
        <v/>
      </c>
      <c r="I373" s="337">
        <f>IFERROR(M373/G373,0)</f>
        <v/>
      </c>
      <c r="J373" s="338">
        <f>IFERROR(N373/G373,0)</f>
        <v/>
      </c>
      <c r="K373" s="339">
        <f>+IFERROR(O373/G373,0)</f>
        <v/>
      </c>
      <c r="L373" s="336">
        <f>SUBTOTAL(9,L374:L374)</f>
        <v/>
      </c>
      <c r="M373" s="337">
        <f>SUBTOTAL(9,M374:M374)</f>
        <v/>
      </c>
      <c r="N373" s="338">
        <f>SUBTOTAL(9,N374:N374)</f>
        <v/>
      </c>
      <c r="O373" s="339">
        <f>SUBTOTAL(9,O374:O374)</f>
        <v/>
      </c>
      <c r="P373" s="238" t="n"/>
      <c r="Q373" s="244" t="n"/>
    </row>
    <row r="374" outlineLevel="2" ht="50.25" customHeight="1">
      <c r="A374" s="3" t="n"/>
      <c r="B374" s="3" t="n"/>
      <c r="C374" s="12" t="n"/>
      <c r="D374" s="165" t="inlineStr">
        <is>
          <t>8.5.1.</t>
        </is>
      </c>
      <c r="E374" s="3" t="inlineStr">
        <is>
          <t>Изготовление и монтаж дверь/Люк 1000х1000мм. Люк на кровлю металлический EI30</t>
        </is>
      </c>
      <c r="F374" s="518" t="inlineStr">
        <is>
          <t>шт.</t>
        </is>
      </c>
      <c r="G374" s="551" t="n">
        <v>0</v>
      </c>
      <c r="H374" s="520" t="n">
        <v>168935.58</v>
      </c>
      <c r="I374" s="521" t="n">
        <v>38996.61</v>
      </c>
      <c r="J374" s="522" t="n">
        <v>39922.98</v>
      </c>
      <c r="K374" s="523">
        <f>SUBTOTAL(9,H374:J374)</f>
        <v/>
      </c>
      <c r="L374" s="520">
        <f>$G374*H374</f>
        <v/>
      </c>
      <c r="M374" s="521">
        <f>$G374*I374</f>
        <v/>
      </c>
      <c r="N374" s="522">
        <f>$G374*J374</f>
        <v/>
      </c>
      <c r="O374" s="523">
        <f>G374*K374</f>
        <v/>
      </c>
      <c r="P374" s="79" t="n"/>
      <c r="Q374" s="104" t="inlineStr">
        <is>
          <t>Люк выхода на кровлю противопожарный 1200х1200 мм</t>
        </is>
      </c>
    </row>
    <row r="375" outlineLevel="1" ht="50.25" customHeight="1">
      <c r="A375" s="3" t="n"/>
      <c r="B375" s="3" t="inlineStr">
        <is>
          <t>Прочее (кровля)</t>
        </is>
      </c>
      <c r="C375" s="245" t="n"/>
      <c r="D375" s="246" t="inlineStr">
        <is>
          <t>8.6.</t>
        </is>
      </c>
      <c r="E375" s="145" t="inlineStr">
        <is>
          <t>Выводы каналов на кровле</t>
        </is>
      </c>
      <c r="F375" s="237" t="inlineStr">
        <is>
          <t>компл.</t>
        </is>
      </c>
      <c r="G375" s="335" t="n">
        <v>0</v>
      </c>
      <c r="H375" s="336">
        <f>+IFERROR(L375/G375,0)</f>
        <v/>
      </c>
      <c r="I375" s="337">
        <f>IFERROR(M375/G375,0)</f>
        <v/>
      </c>
      <c r="J375" s="338">
        <f>IFERROR(N375/G375,0)</f>
        <v/>
      </c>
      <c r="K375" s="339">
        <f>+IFERROR(O375/G375,0)</f>
        <v/>
      </c>
      <c r="L375" s="336">
        <f>SUBTOTAL(9,L376:L377)</f>
        <v/>
      </c>
      <c r="M375" s="337">
        <f>SUBTOTAL(9,M376:M377)</f>
        <v/>
      </c>
      <c r="N375" s="338">
        <f>SUBTOTAL(9,N376:N377)</f>
        <v/>
      </c>
      <c r="O375" s="339">
        <f>SUBTOTAL(9,O376:O377)</f>
        <v/>
      </c>
      <c r="P375" s="238" t="n"/>
      <c r="Q375" s="244" t="n"/>
    </row>
    <row r="376" outlineLevel="2" ht="50.25" customHeight="1">
      <c r="A376" s="3" t="n"/>
      <c r="B376" s="3" t="n"/>
      <c r="C376" s="12" t="n"/>
      <c r="D376" s="165" t="inlineStr">
        <is>
          <t>8.6.1.</t>
        </is>
      </c>
      <c r="E376" s="3" t="inlineStr">
        <is>
          <t>Выводы каналов на кровле с учетом конструктива и отделки</t>
        </is>
      </c>
      <c r="F376" s="518" t="inlineStr">
        <is>
          <t>компл</t>
        </is>
      </c>
      <c r="G376" s="551" t="n">
        <v>0</v>
      </c>
      <c r="H376" s="520" t="n">
        <v>0</v>
      </c>
      <c r="I376" s="521" t="n">
        <v>0</v>
      </c>
      <c r="J376" s="522" t="n">
        <v>0</v>
      </c>
      <c r="K376" s="523">
        <f>SUBTOTAL(9,H376:J376)</f>
        <v/>
      </c>
      <c r="L376" s="520">
        <f>$G376*H376</f>
        <v/>
      </c>
      <c r="M376" s="521">
        <f>$G376*I376</f>
        <v/>
      </c>
      <c r="N376" s="522">
        <f>$G376*J376</f>
        <v/>
      </c>
      <c r="O376" s="523">
        <f>G376*K376</f>
        <v/>
      </c>
      <c r="P376" s="79" t="n"/>
      <c r="Q376" s="104" t="inlineStr">
        <is>
          <t>Учтено в разделе кладка и фасады</t>
        </is>
      </c>
    </row>
    <row r="377" outlineLevel="2" ht="50.25" customHeight="1">
      <c r="A377" s="3" t="n"/>
      <c r="B377" s="3" t="n"/>
      <c r="C377" s="12" t="n"/>
      <c r="D377" s="165" t="inlineStr">
        <is>
          <t>8.6.2.</t>
        </is>
      </c>
      <c r="E377" s="3" t="inlineStr">
        <is>
          <t>Примыкания</t>
        </is>
      </c>
      <c r="F377" s="518" t="inlineStr">
        <is>
          <t>мп</t>
        </is>
      </c>
      <c r="G377" s="551" t="n">
        <v>0</v>
      </c>
      <c r="H377" s="520" t="n">
        <v>0</v>
      </c>
      <c r="I377" s="521" t="n">
        <v>0</v>
      </c>
      <c r="J377" s="522" t="n">
        <v>0</v>
      </c>
      <c r="K377" s="523">
        <f>SUBTOTAL(9,H377:J377)</f>
        <v/>
      </c>
      <c r="L377" s="520">
        <f>$G377*H377</f>
        <v/>
      </c>
      <c r="M377" s="521">
        <f>$G377*I377</f>
        <v/>
      </c>
      <c r="N377" s="522">
        <f>$G377*J377</f>
        <v/>
      </c>
      <c r="O377" s="523">
        <f>G377*K377</f>
        <v/>
      </c>
      <c r="P377" s="79" t="n"/>
      <c r="Q377" s="104" t="inlineStr">
        <is>
          <t>Учтено в разделе кровля</t>
        </is>
      </c>
    </row>
    <row r="378" outlineLevel="1" ht="50.25" customHeight="1">
      <c r="A378" s="3" t="n"/>
      <c r="B378" s="3" t="inlineStr">
        <is>
          <t>Устройство лестниц, ограждения и проч.</t>
        </is>
      </c>
      <c r="C378" s="245" t="n"/>
      <c r="D378" s="246" t="inlineStr">
        <is>
          <t>8.7.</t>
        </is>
      </c>
      <c r="E378" s="145" t="inlineStr">
        <is>
          <t>Ограждения кровли</t>
        </is>
      </c>
      <c r="F378" s="237" t="inlineStr">
        <is>
          <t>компл.</t>
        </is>
      </c>
      <c r="G378" s="335" t="n">
        <v>0</v>
      </c>
      <c r="H378" s="336">
        <f>+IFERROR(L378/G378,0)</f>
        <v/>
      </c>
      <c r="I378" s="337">
        <f>IFERROR(M378/G378,0)</f>
        <v/>
      </c>
      <c r="J378" s="338">
        <f>IFERROR(N378/G378,0)</f>
        <v/>
      </c>
      <c r="K378" s="339">
        <f>+IFERROR(O378/G378,0)</f>
        <v/>
      </c>
      <c r="L378" s="336">
        <f>SUBTOTAL(9,L379:L380)</f>
        <v/>
      </c>
      <c r="M378" s="337">
        <f>SUBTOTAL(9,M379:M380)</f>
        <v/>
      </c>
      <c r="N378" s="338">
        <f>SUBTOTAL(9,N379:N380)</f>
        <v/>
      </c>
      <c r="O378" s="339">
        <f>SUBTOTAL(9,O379:O380)</f>
        <v/>
      </c>
      <c r="P378" s="238" t="n"/>
      <c r="Q378" s="244" t="n"/>
    </row>
    <row r="379" outlineLevel="2" ht="50.25" customHeight="1">
      <c r="A379" s="3" t="n"/>
      <c r="B379" s="3" t="inlineStr">
        <is>
          <t>Устройство лестниц, ограждения и проч.</t>
        </is>
      </c>
      <c r="C379" s="247" t="n"/>
      <c r="D379" s="146" t="inlineStr">
        <is>
          <t>8.7.1.</t>
        </is>
      </c>
      <c r="E379" s="146" t="inlineStr">
        <is>
          <t>Стеклянное ограждения (устанавливается вдоль парапетных фартуков с внутренней стороны кровли)</t>
        </is>
      </c>
      <c r="F379" s="241" t="inlineStr">
        <is>
          <t>м.п.</t>
        </is>
      </c>
      <c r="G379" s="422" t="n"/>
      <c r="H379" s="423">
        <f>IFERROR(L379/G379,0)</f>
        <v/>
      </c>
      <c r="I379" s="424">
        <f>IFERROR(M379/G379,0)</f>
        <v/>
      </c>
      <c r="J379" s="425">
        <f>IFERROR(N379/G379,0)</f>
        <v/>
      </c>
      <c r="K379" s="432">
        <f>+IFERROR(O379/G379,0)</f>
        <v/>
      </c>
      <c r="L379" s="423">
        <f>SUBTOTAL(9,L380:L380)</f>
        <v/>
      </c>
      <c r="M379" s="424">
        <f>SUBTOTAL(9,M380:M380)</f>
        <v/>
      </c>
      <c r="N379" s="425">
        <f>SUBTOTAL(9,N380:N380)</f>
        <v/>
      </c>
      <c r="O379" s="427">
        <f>SUBTOTAL(9,O380:O380)</f>
        <v/>
      </c>
      <c r="P379" s="242" t="n"/>
      <c r="Q379" s="243" t="n"/>
    </row>
    <row r="380" outlineLevel="3" ht="50.25" customHeight="1">
      <c r="A380" s="3" t="n"/>
      <c r="B380" s="3" t="n"/>
      <c r="C380" s="12" t="n"/>
      <c r="D380" s="165" t="inlineStr">
        <is>
          <t>8.7.1.1.</t>
        </is>
      </c>
      <c r="E380" s="3" t="inlineStr">
        <is>
          <t>Изготовление и монтаж ограждения из закалённого стекла на кровле выс: 1200мм</t>
        </is>
      </c>
      <c r="F380" s="518" t="inlineStr">
        <is>
          <t>м.п.</t>
        </is>
      </c>
      <c r="G380" s="551" t="n">
        <v>0</v>
      </c>
      <c r="H380" s="520" t="n">
        <v>31595.81</v>
      </c>
      <c r="I380" s="521" t="n">
        <v>7878.16</v>
      </c>
      <c r="J380" s="522" t="n">
        <v>6010.43</v>
      </c>
      <c r="K380" s="523">
        <f>SUBTOTAL(9,H380:J380)</f>
        <v/>
      </c>
      <c r="L380" s="520">
        <f>$G380*H380</f>
        <v/>
      </c>
      <c r="M380" s="521">
        <f>$G380*I380</f>
        <v/>
      </c>
      <c r="N380" s="522">
        <f>$G380*J380</f>
        <v/>
      </c>
      <c r="O380" s="523">
        <f>G380*K380</f>
        <v/>
      </c>
      <c r="P380" s="112" t="n"/>
      <c r="Q380" s="104" t="inlineStr">
        <is>
          <t>Триплекс 10+10, высота 1200мм, стекло закаленное, прозрачное, торцы полированные. Профиль зажимной 102мм, покраска по RAL, крепеж, стальные кронштейны для крепления профиля. Ограждения без поручня. Крепление сверху на парапет.</t>
        </is>
      </c>
    </row>
    <row r="381" outlineLevel="1" ht="99" customHeight="1">
      <c r="A381" s="3" t="n"/>
      <c r="B381" s="3" t="inlineStr">
        <is>
          <t>Устройство кровли зданий</t>
        </is>
      </c>
      <c r="C381" s="235" t="n"/>
      <c r="D381" s="236" t="inlineStr">
        <is>
          <t>8.8.</t>
        </is>
      </c>
      <c r="E381" s="145" t="inlineStr">
        <is>
          <t>Устройство фундаментов под инженерное оборудование с виброизоляцией на кровле технического этажа</t>
        </is>
      </c>
      <c r="F381" s="237" t="inlineStr">
        <is>
          <t>м3</t>
        </is>
      </c>
      <c r="G381" s="335" t="n">
        <v>0</v>
      </c>
      <c r="H381" s="336">
        <f>+IFERROR(L381/G381,0)</f>
        <v/>
      </c>
      <c r="I381" s="337">
        <f>IFERROR(M381/G381,0)</f>
        <v/>
      </c>
      <c r="J381" s="338">
        <f>IFERROR(N381/G381,0)</f>
        <v/>
      </c>
      <c r="K381" s="339">
        <f>+IFERROR(O381/G381,0)</f>
        <v/>
      </c>
      <c r="L381" s="336">
        <f>SUBTOTAL(9,L382:L382)</f>
        <v/>
      </c>
      <c r="M381" s="337">
        <f>SUBTOTAL(9,M382:M382)</f>
        <v/>
      </c>
      <c r="N381" s="338">
        <f>SUBTOTAL(9,N382:N382)</f>
        <v/>
      </c>
      <c r="O381" s="339">
        <f>SUBTOTAL(9,O382:O382)</f>
        <v/>
      </c>
      <c r="P381" s="238" t="n"/>
      <c r="Q381" s="244" t="n"/>
    </row>
    <row r="382" outlineLevel="2" ht="111" customHeight="1">
      <c r="A382" s="3" t="n"/>
      <c r="B382" s="3" t="n"/>
      <c r="C382" s="25" t="n"/>
      <c r="D382" s="3" t="inlineStr">
        <is>
          <t>8.8.1.</t>
        </is>
      </c>
      <c r="E382" s="3" t="inlineStr">
        <is>
          <t>Устройство фундементов под инженерное оборудование с виброизоляцией на кровле технического этажа</t>
        </is>
      </c>
      <c r="F382" s="518" t="inlineStr">
        <is>
          <t>м2</t>
        </is>
      </c>
      <c r="G382" s="551" t="n">
        <v>0</v>
      </c>
      <c r="H382" s="520" t="n">
        <v>8127.14</v>
      </c>
      <c r="I382" s="521" t="n">
        <v>4158.04</v>
      </c>
      <c r="J382" s="522" t="n">
        <v>1333.68</v>
      </c>
      <c r="K382" s="523">
        <f>SUBTOTAL(9,H382:J382)</f>
        <v/>
      </c>
      <c r="L382" s="520">
        <f>$G382*H382</f>
        <v/>
      </c>
      <c r="M382" s="521">
        <f>$G382*I382</f>
        <v/>
      </c>
      <c r="N382" s="522">
        <f>$G382*J382</f>
        <v/>
      </c>
      <c r="O382" s="523">
        <f>G382*K382</f>
        <v/>
      </c>
      <c r="P382" s="79" t="n"/>
      <c r="Q382" s="104" t="inlineStr">
        <is>
          <t>Фундаменты под оборудование составляют 70% от общей площади техпомещений (ед.расценка дана за 100 м2 согласно договоренностям с Заказчиком, объем будет скорректирован согласно РД)
Учтено: Устройство "плавающего пола" в помещениях с повышенной вибрацией; Виброизоляционный материал Vibrafoam SD 26 / 12,5mm; Пленка  200 мкм; Ж/б В25 плита 80мм армированная сеткой 5Вр1 100х100 мм; Обмазочная гидроизоляция за 2 раза</t>
        </is>
      </c>
    </row>
    <row r="383" outlineLevel="1" ht="50.25" customHeight="1">
      <c r="A383" s="3" t="n"/>
      <c r="B383" s="3" t="inlineStr">
        <is>
          <t>Устройство кровли зданий</t>
        </is>
      </c>
      <c r="C383" s="235" t="n"/>
      <c r="D383" s="236" t="inlineStr">
        <is>
          <t>8.9.</t>
        </is>
      </c>
      <c r="E383" s="145" t="inlineStr">
        <is>
          <t>Покрытие кровли над отапливаемыми помещениями квартир последнего этажа ТИП 4 по данным КР1 - примыкания</t>
        </is>
      </c>
      <c r="F383" s="237" t="inlineStr">
        <is>
          <t>м2</t>
        </is>
      </c>
      <c r="G383" s="335" t="n">
        <v>0</v>
      </c>
      <c r="H383" s="336">
        <f>+IFERROR(L383/G383,0)</f>
        <v/>
      </c>
      <c r="I383" s="337">
        <f>IFERROR(M383/G383,0)</f>
        <v/>
      </c>
      <c r="J383" s="338">
        <f>IFERROR(N383/G383,0)</f>
        <v/>
      </c>
      <c r="K383" s="339">
        <f>+IFERROR(O383/G383,0)</f>
        <v/>
      </c>
      <c r="L383" s="336">
        <f>SUBTOTAL(9,L384:L397)</f>
        <v/>
      </c>
      <c r="M383" s="337">
        <f>SUBTOTAL(9,M384:M397)</f>
        <v/>
      </c>
      <c r="N383" s="338">
        <f>SUBTOTAL(9,N384:N397)</f>
        <v/>
      </c>
      <c r="O383" s="339">
        <f>SUBTOTAL(9,O384:O397)</f>
        <v/>
      </c>
      <c r="P383" s="238" t="n"/>
      <c r="Q383" s="244" t="inlineStr">
        <is>
          <t>Подлежит корректировке после разработки РД. В стадии "П" отсутствует узел заведения примыкания</t>
        </is>
      </c>
    </row>
    <row r="384" outlineLevel="2" ht="50.25" customHeight="1">
      <c r="A384" s="3" t="n"/>
      <c r="B384" s="3" t="n"/>
      <c r="C384" s="25" t="n"/>
      <c r="D384" s="3" t="inlineStr">
        <is>
          <t>8.9.1.</t>
        </is>
      </c>
      <c r="E384" s="3" t="inlineStr">
        <is>
          <t>Цементно-песчаная галтель М150 100х100 мм</t>
        </is>
      </c>
      <c r="F384" s="518" t="inlineStr">
        <is>
          <t>мп</t>
        </is>
      </c>
      <c r="G384" s="551" t="n">
        <v>0</v>
      </c>
      <c r="H384" s="520" t="n">
        <v>37.44</v>
      </c>
      <c r="I384" s="521" t="n">
        <v>233.55</v>
      </c>
      <c r="J384" s="522" t="n">
        <v>52.03</v>
      </c>
      <c r="K384" s="523">
        <f>SUBTOTAL(9,H384:J384)</f>
        <v/>
      </c>
      <c r="L384" s="520">
        <f>$G384*H384</f>
        <v/>
      </c>
      <c r="M384" s="521">
        <f>$G384*I384</f>
        <v/>
      </c>
      <c r="N384" s="522">
        <f>$G384*J384</f>
        <v/>
      </c>
      <c r="O384" s="523">
        <f>G384*K384</f>
        <v/>
      </c>
      <c r="P384" s="79" t="n"/>
      <c r="Q384" s="104" t="n"/>
    </row>
    <row r="385" outlineLevel="2" ht="50.25" customHeight="1">
      <c r="A385" s="3" t="n"/>
      <c r="B385" s="3" t="n"/>
      <c r="C385" s="25" t="n"/>
      <c r="D385" s="3" t="inlineStr">
        <is>
          <t>8.9.2.</t>
        </is>
      </c>
      <c r="E385" s="3" t="inlineStr">
        <is>
          <t>Усиление гидроизоляции шириной 300 мм</t>
        </is>
      </c>
      <c r="F385" s="518" t="inlineStr">
        <is>
          <t>мп</t>
        </is>
      </c>
      <c r="G385" s="551" t="n">
        <v>0</v>
      </c>
      <c r="H385" s="520" t="n">
        <v>191.62</v>
      </c>
      <c r="I385" s="521" t="n">
        <v>287.98</v>
      </c>
      <c r="J385" s="522" t="n">
        <v>92.09</v>
      </c>
      <c r="K385" s="523">
        <f>SUBTOTAL(9,H385:J385)</f>
        <v/>
      </c>
      <c r="L385" s="520">
        <f>$G385*H385</f>
        <v/>
      </c>
      <c r="M385" s="521">
        <f>$G385*I385</f>
        <v/>
      </c>
      <c r="N385" s="522">
        <f>$G385*J385</f>
        <v/>
      </c>
      <c r="O385" s="523">
        <f>G385*K385</f>
        <v/>
      </c>
      <c r="P385" s="79" t="n"/>
      <c r="Q385" s="104" t="n"/>
    </row>
    <row r="386" outlineLevel="2" ht="50.25" customHeight="1">
      <c r="A386" s="3" t="n"/>
      <c r="B386" s="3" t="n"/>
      <c r="C386" s="25" t="n"/>
      <c r="D386" s="3" t="inlineStr">
        <is>
          <t>8.9.3.</t>
        </is>
      </c>
      <c r="E386" s="3" t="inlineStr">
        <is>
          <t>Битумный праймер Технониколь №01</t>
        </is>
      </c>
      <c r="F386" s="518" t="inlineStr">
        <is>
          <t>м2</t>
        </is>
      </c>
      <c r="G386" s="551" t="n">
        <v>0</v>
      </c>
      <c r="H386" s="520" t="n">
        <v>54.58</v>
      </c>
      <c r="I386" s="521" t="n">
        <v>95.5</v>
      </c>
      <c r="J386" s="522" t="n">
        <v>28.82</v>
      </c>
      <c r="K386" s="523">
        <f>SUBTOTAL(9,H386:J386)</f>
        <v/>
      </c>
      <c r="L386" s="520">
        <f>$G386*H386</f>
        <v/>
      </c>
      <c r="M386" s="521">
        <f>$G386*I386</f>
        <v/>
      </c>
      <c r="N386" s="522">
        <f>$G386*J386</f>
        <v/>
      </c>
      <c r="O386" s="523">
        <f>G386*K386</f>
        <v/>
      </c>
      <c r="P386" s="79" t="n"/>
      <c r="Q386" s="104" t="n"/>
    </row>
    <row r="387" outlineLevel="2" ht="50.25" customHeight="1">
      <c r="A387" s="3" t="n"/>
      <c r="B387" s="3" t="n"/>
      <c r="C387" s="25" t="n"/>
      <c r="D387" s="3" t="inlineStr">
        <is>
          <t>8.9.4.</t>
        </is>
      </c>
      <c r="E387" s="3" t="inlineStr">
        <is>
          <t>Пароизоляция Техноэласт ЭПП - 1 слой</t>
        </is>
      </c>
      <c r="F387" s="518" t="inlineStr">
        <is>
          <t>м2</t>
        </is>
      </c>
      <c r="G387" s="551" t="n">
        <v>0</v>
      </c>
      <c r="H387" s="520" t="n">
        <v>460.86</v>
      </c>
      <c r="I387" s="521" t="n">
        <v>649.52</v>
      </c>
      <c r="J387" s="522" t="n">
        <v>213.19</v>
      </c>
      <c r="K387" s="523">
        <f>SUBTOTAL(9,H387:J387)</f>
        <v/>
      </c>
      <c r="L387" s="520">
        <f>$G387*H387</f>
        <v/>
      </c>
      <c r="M387" s="521">
        <f>$G387*I387</f>
        <v/>
      </c>
      <c r="N387" s="522">
        <f>$G387*J387</f>
        <v/>
      </c>
      <c r="O387" s="523">
        <f>G387*K387</f>
        <v/>
      </c>
      <c r="P387" s="79" t="n"/>
      <c r="Q387" s="104" t="n"/>
    </row>
    <row r="388" outlineLevel="2" ht="50.25" customHeight="1">
      <c r="A388" s="3" t="n"/>
      <c r="B388" s="3" t="n"/>
      <c r="C388" s="25" t="n"/>
      <c r="D388" s="3" t="inlineStr">
        <is>
          <t>8.9.5.</t>
        </is>
      </c>
      <c r="E388" s="3" t="inlineStr">
        <is>
          <t>Утеплитель минераловатный Rockwool Руф Баттс В Оптима - 200 мм (100+100 мм)</t>
        </is>
      </c>
      <c r="F388" s="518" t="inlineStr">
        <is>
          <t>м2</t>
        </is>
      </c>
      <c r="G388" s="551" t="n">
        <v>0</v>
      </c>
      <c r="H388" s="520" t="n">
        <v>2970.39</v>
      </c>
      <c r="I388" s="521" t="n">
        <v>387.92</v>
      </c>
      <c r="J388" s="522" t="n">
        <v>644.79</v>
      </c>
      <c r="K388" s="523">
        <f>SUBTOTAL(9,H388:J388)</f>
        <v/>
      </c>
      <c r="L388" s="520">
        <f>$G388*H388</f>
        <v/>
      </c>
      <c r="M388" s="521">
        <f>$G388*I388</f>
        <v/>
      </c>
      <c r="N388" s="522">
        <f>$G388*J388</f>
        <v/>
      </c>
      <c r="O388" s="523">
        <f>G388*K388</f>
        <v/>
      </c>
      <c r="P388" s="79" t="n"/>
      <c r="Q388" s="104" t="n"/>
    </row>
    <row r="389" outlineLevel="2" ht="50.25" customHeight="1">
      <c r="A389" s="3" t="n"/>
      <c r="B389" s="3" t="n"/>
      <c r="C389" s="25" t="n"/>
      <c r="D389" s="3" t="inlineStr">
        <is>
          <t>8.9.6.</t>
        </is>
      </c>
      <c r="E389" s="3" t="inlineStr">
        <is>
          <t>Лист АЦЛ - 10 мм</t>
        </is>
      </c>
      <c r="F389" s="518" t="inlineStr">
        <is>
          <t>м2</t>
        </is>
      </c>
      <c r="G389" s="551" t="n">
        <v>0</v>
      </c>
      <c r="H389" s="520" t="n">
        <v>1841.73</v>
      </c>
      <c r="I389" s="521" t="n">
        <v>1000.09</v>
      </c>
      <c r="J389" s="522" t="n">
        <v>545.63</v>
      </c>
      <c r="K389" s="523">
        <f>SUBTOTAL(9,H389:J389)</f>
        <v/>
      </c>
      <c r="L389" s="520">
        <f>$G389*H389</f>
        <v/>
      </c>
      <c r="M389" s="521">
        <f>$G389*I389</f>
        <v/>
      </c>
      <c r="N389" s="522">
        <f>$G389*J389</f>
        <v/>
      </c>
      <c r="O389" s="523">
        <f>G389*K389</f>
        <v/>
      </c>
      <c r="P389" s="79" t="n"/>
      <c r="Q389" s="104" t="n"/>
    </row>
    <row r="390" outlineLevel="2" ht="50.25" customHeight="1">
      <c r="A390" s="3" t="n"/>
      <c r="B390" s="3" t="n"/>
      <c r="C390" s="25" t="n"/>
      <c r="D390" s="3" t="inlineStr">
        <is>
          <t>8.9.7.</t>
        </is>
      </c>
      <c r="E390" s="3" t="inlineStr">
        <is>
          <t>Цементно-песчаная галтель М150 100х100 мм</t>
        </is>
      </c>
      <c r="F390" s="518" t="inlineStr">
        <is>
          <t>мп</t>
        </is>
      </c>
      <c r="G390" s="551" t="n">
        <v>0</v>
      </c>
      <c r="H390" s="520" t="n">
        <v>37.44</v>
      </c>
      <c r="I390" s="521" t="n">
        <v>233.55</v>
      </c>
      <c r="J390" s="522" t="n">
        <v>52.03</v>
      </c>
      <c r="K390" s="523">
        <f>SUBTOTAL(9,H390:J390)</f>
        <v/>
      </c>
      <c r="L390" s="520">
        <f>$G390*H390</f>
        <v/>
      </c>
      <c r="M390" s="521">
        <f>$G390*I390</f>
        <v/>
      </c>
      <c r="N390" s="522">
        <f>$G390*J390</f>
        <v/>
      </c>
      <c r="O390" s="523">
        <f>G390*K390</f>
        <v/>
      </c>
      <c r="P390" s="79" t="n"/>
      <c r="Q390" s="104" t="n"/>
    </row>
    <row r="391" outlineLevel="2" ht="50.25" customHeight="1">
      <c r="A391" s="3" t="n"/>
      <c r="B391" s="3" t="n"/>
      <c r="C391" s="25" t="n"/>
      <c r="D391" s="3" t="inlineStr">
        <is>
          <t>8.9.8.</t>
        </is>
      </c>
      <c r="E391" s="3" t="inlineStr">
        <is>
          <t>Усиление гидроизоляции шириной 300 мм</t>
        </is>
      </c>
      <c r="F391" s="518" t="inlineStr">
        <is>
          <t>мп</t>
        </is>
      </c>
      <c r="G391" s="551" t="n">
        <v>0</v>
      </c>
      <c r="H391" s="520" t="n">
        <v>191.62</v>
      </c>
      <c r="I391" s="521" t="n">
        <v>287.98</v>
      </c>
      <c r="J391" s="522" t="n">
        <v>92.09</v>
      </c>
      <c r="K391" s="523">
        <f>SUBTOTAL(9,H391:J391)</f>
        <v/>
      </c>
      <c r="L391" s="520">
        <f>$G391*H391</f>
        <v/>
      </c>
      <c r="M391" s="521">
        <f>$G391*I391</f>
        <v/>
      </c>
      <c r="N391" s="522">
        <f>$G391*J391</f>
        <v/>
      </c>
      <c r="O391" s="523">
        <f>G391*K391</f>
        <v/>
      </c>
      <c r="P391" s="79" t="n"/>
      <c r="Q391" s="104" t="n"/>
    </row>
    <row r="392" outlineLevel="2" ht="50.25" customHeight="1">
      <c r="A392" s="3" t="n"/>
      <c r="B392" s="3" t="n"/>
      <c r="C392" s="25" t="n"/>
      <c r="D392" s="3" t="inlineStr">
        <is>
          <t>8.9.9.</t>
        </is>
      </c>
      <c r="E392" s="3" t="inlineStr">
        <is>
          <t>Битумный праймер Технониколь №01</t>
        </is>
      </c>
      <c r="F392" s="518" t="inlineStr">
        <is>
          <t>м2</t>
        </is>
      </c>
      <c r="G392" s="551" t="n">
        <v>0</v>
      </c>
      <c r="H392" s="520" t="n">
        <v>54.58</v>
      </c>
      <c r="I392" s="521" t="n">
        <v>95.5</v>
      </c>
      <c r="J392" s="522" t="n">
        <v>28.82</v>
      </c>
      <c r="K392" s="523">
        <f>SUBTOTAL(9,H392:J392)</f>
        <v/>
      </c>
      <c r="L392" s="520">
        <f>$G392*H392</f>
        <v/>
      </c>
      <c r="M392" s="521">
        <f>$G392*I392</f>
        <v/>
      </c>
      <c r="N392" s="522">
        <f>$G392*J392</f>
        <v/>
      </c>
      <c r="O392" s="523">
        <f>G392*K392</f>
        <v/>
      </c>
      <c r="P392" s="79" t="n"/>
      <c r="Q392" s="104" t="n"/>
    </row>
    <row r="393" outlineLevel="2" ht="50.25" customHeight="1">
      <c r="A393" s="3" t="n"/>
      <c r="B393" s="3" t="n"/>
      <c r="C393" s="25" t="n"/>
      <c r="D393" s="3" t="inlineStr">
        <is>
          <t>8.9.10.</t>
        </is>
      </c>
      <c r="E393" s="3" t="inlineStr">
        <is>
          <t>Гидроизоляция Техноэласт ЭПП - 1 слой</t>
        </is>
      </c>
      <c r="F393" s="518" t="inlineStr">
        <is>
          <t>м2</t>
        </is>
      </c>
      <c r="G393" s="551" t="n">
        <v>0</v>
      </c>
      <c r="H393" s="520" t="n">
        <v>460.86</v>
      </c>
      <c r="I393" s="521" t="n">
        <v>649.52</v>
      </c>
      <c r="J393" s="522" t="n">
        <v>213.19</v>
      </c>
      <c r="K393" s="523">
        <f>SUBTOTAL(9,H393:J393)</f>
        <v/>
      </c>
      <c r="L393" s="520">
        <f>$G393*H393</f>
        <v/>
      </c>
      <c r="M393" s="521">
        <f>$G393*I393</f>
        <v/>
      </c>
      <c r="N393" s="522">
        <f>$G393*J393</f>
        <v/>
      </c>
      <c r="O393" s="523">
        <f>G393*K393</f>
        <v/>
      </c>
      <c r="P393" s="79" t="n"/>
      <c r="Q393" s="104" t="n"/>
    </row>
    <row r="394" outlineLevel="2" ht="50.25" customHeight="1">
      <c r="A394" s="3" t="n"/>
      <c r="B394" s="3" t="n"/>
      <c r="C394" s="25" t="n"/>
      <c r="D394" s="3" t="inlineStr">
        <is>
          <t>8.9.11.</t>
        </is>
      </c>
      <c r="E394" s="3" t="inlineStr">
        <is>
          <t>Гидроизоляция Техноэласт ЭПП - 1 слой</t>
        </is>
      </c>
      <c r="F394" s="518" t="inlineStr">
        <is>
          <t>м2</t>
        </is>
      </c>
      <c r="G394" s="551" t="n">
        <v>0</v>
      </c>
      <c r="H394" s="520" t="n">
        <v>460.86</v>
      </c>
      <c r="I394" s="521" t="n">
        <v>649.52</v>
      </c>
      <c r="J394" s="522" t="n">
        <v>213.19</v>
      </c>
      <c r="K394" s="523">
        <f>SUBTOTAL(9,H394:J394)</f>
        <v/>
      </c>
      <c r="L394" s="520">
        <f>$G394*H394</f>
        <v/>
      </c>
      <c r="M394" s="521">
        <f>$G394*I394</f>
        <v/>
      </c>
      <c r="N394" s="522">
        <f>$G394*J394</f>
        <v/>
      </c>
      <c r="O394" s="523">
        <f>G394*K394</f>
        <v/>
      </c>
      <c r="P394" s="79" t="n"/>
      <c r="Q394" s="104" t="n"/>
    </row>
    <row r="395" outlineLevel="2" ht="50.25" customHeight="1">
      <c r="A395" s="3" t="n"/>
      <c r="B395" s="3" t="n"/>
      <c r="C395" s="25" t="n"/>
      <c r="D395" s="3" t="inlineStr">
        <is>
          <t>8.9.12.</t>
        </is>
      </c>
      <c r="E395" s="3" t="inlineStr">
        <is>
          <t>Краевая рейка с герметизацией шва</t>
        </is>
      </c>
      <c r="F395" s="518" t="inlineStr">
        <is>
          <t>мп</t>
        </is>
      </c>
      <c r="G395" s="551" t="n">
        <v>0</v>
      </c>
      <c r="H395" s="520" t="n">
        <v>1073.31</v>
      </c>
      <c r="I395" s="521" t="n">
        <v>982.8099999999999</v>
      </c>
      <c r="J395" s="522" t="n">
        <v>394.77</v>
      </c>
      <c r="K395" s="523">
        <f>SUBTOTAL(9,H395:J395)</f>
        <v/>
      </c>
      <c r="L395" s="520">
        <f>$G395*H395</f>
        <v/>
      </c>
      <c r="M395" s="521">
        <f>$G395*I395</f>
        <v/>
      </c>
      <c r="N395" s="522">
        <f>$G395*J395</f>
        <v/>
      </c>
      <c r="O395" s="523">
        <f>G395*K395</f>
        <v/>
      </c>
      <c r="P395" s="79" t="n"/>
      <c r="Q395" s="104" t="n"/>
    </row>
    <row r="396" outlineLevel="2" ht="50.25" customHeight="1">
      <c r="A396" s="3" t="n"/>
      <c r="B396" s="3" t="n"/>
      <c r="C396" s="25" t="n"/>
      <c r="D396" s="3" t="inlineStr">
        <is>
          <t>8.9.13.</t>
        </is>
      </c>
      <c r="E396" s="3" t="inlineStr">
        <is>
          <t>Воронка обогреваемая типа HL</t>
        </is>
      </c>
      <c r="F396" s="518" t="inlineStr">
        <is>
          <t>шт</t>
        </is>
      </c>
      <c r="G396" s="551" t="n">
        <v>0</v>
      </c>
      <c r="H396" s="520" t="n">
        <v>26327.13</v>
      </c>
      <c r="I396" s="521" t="n">
        <v>5658.27</v>
      </c>
      <c r="J396" s="522" t="n">
        <v>6141.19</v>
      </c>
      <c r="K396" s="523">
        <f>SUBTOTAL(9,H396:J396)</f>
        <v/>
      </c>
      <c r="L396" s="520">
        <f>$G396*H396</f>
        <v/>
      </c>
      <c r="M396" s="521">
        <f>$G396*I396</f>
        <v/>
      </c>
      <c r="N396" s="522">
        <f>$G396*J396</f>
        <v/>
      </c>
      <c r="O396" s="523">
        <f>G396*K396</f>
        <v/>
      </c>
      <c r="P396" s="79" t="n"/>
      <c r="Q396" s="104" t="n"/>
    </row>
    <row r="397" outlineLevel="2" ht="50.25" customHeight="1">
      <c r="A397" s="3" t="n"/>
      <c r="B397" s="3" t="n"/>
      <c r="C397" s="25" t="n"/>
      <c r="D397" s="3" t="inlineStr">
        <is>
          <t>8.9.14.</t>
        </is>
      </c>
      <c r="E397" s="3" t="inlineStr">
        <is>
          <t>Лоток водоприемный с решеткой ACO (или аналог)</t>
        </is>
      </c>
      <c r="F397" s="518" t="inlineStr">
        <is>
          <t>мп</t>
        </is>
      </c>
      <c r="G397" s="551" t="n">
        <v>0</v>
      </c>
      <c r="H397" s="520" t="n">
        <v>8287.129999999999</v>
      </c>
      <c r="I397" s="521" t="n">
        <v>2882.94</v>
      </c>
      <c r="J397" s="522" t="n">
        <v>2144.65</v>
      </c>
      <c r="K397" s="523">
        <f>SUBTOTAL(9,H397:J397)</f>
        <v/>
      </c>
      <c r="L397" s="520">
        <f>$G397*H397</f>
        <v/>
      </c>
      <c r="M397" s="521">
        <f>$G397*I397</f>
        <v/>
      </c>
      <c r="N397" s="522">
        <f>$G397*J397</f>
        <v/>
      </c>
      <c r="O397" s="523">
        <f>G397*K397</f>
        <v/>
      </c>
      <c r="P397" s="79" t="n"/>
      <c r="Q397" s="104" t="n"/>
    </row>
    <row r="398" outlineLevel="1" ht="50.25" customHeight="1">
      <c r="A398" s="3" t="n"/>
      <c r="B398" s="3" t="inlineStr">
        <is>
          <t>Устройство кровли зданий</t>
        </is>
      </c>
      <c r="C398" s="235" t="n"/>
      <c r="D398" s="236" t="inlineStr">
        <is>
          <t>8.10.</t>
        </is>
      </c>
      <c r="E398" s="145" t="inlineStr">
        <is>
          <t>Покрытие кровли над отапливаемым помещением, лестничными клетками и лифтовыми шахтами ТИП 5 по данным КР1 - примыкания</t>
        </is>
      </c>
      <c r="F398" s="237" t="inlineStr">
        <is>
          <t>м2</t>
        </is>
      </c>
      <c r="G398" s="335" t="n">
        <v>0</v>
      </c>
      <c r="H398" s="336">
        <f>+IFERROR(L398/G398,0)</f>
        <v/>
      </c>
      <c r="I398" s="337">
        <f>IFERROR(M398/G398,0)</f>
        <v/>
      </c>
      <c r="J398" s="338">
        <f>IFERROR(N398/G398,0)</f>
        <v/>
      </c>
      <c r="K398" s="339">
        <f>+IFERROR(O398/G398,0)</f>
        <v/>
      </c>
      <c r="L398" s="336">
        <f>SUBTOTAL(9,L399:L411)</f>
        <v/>
      </c>
      <c r="M398" s="337">
        <f>SUBTOTAL(9,M399:M411)</f>
        <v/>
      </c>
      <c r="N398" s="338">
        <f>SUBTOTAL(9,N399:N411)</f>
        <v/>
      </c>
      <c r="O398" s="339">
        <f>SUBTOTAL(9,O399:O411)</f>
        <v/>
      </c>
      <c r="P398" s="238" t="n"/>
      <c r="Q398" s="244" t="inlineStr">
        <is>
          <t>Подлежит корректировке после разработки РД. В стадии "П" отсутствует узел заведения примыкания</t>
        </is>
      </c>
    </row>
    <row r="399" outlineLevel="2" ht="50.25" customHeight="1">
      <c r="A399" s="3" t="n"/>
      <c r="B399" s="3" t="n"/>
      <c r="C399" s="25" t="n"/>
      <c r="D399" s="3" t="inlineStr">
        <is>
          <t>8.10.1.</t>
        </is>
      </c>
      <c r="E399" s="3" t="inlineStr">
        <is>
          <t>Цементно-песчаная галтель М150 100х100 мм</t>
        </is>
      </c>
      <c r="F399" s="518" t="inlineStr">
        <is>
          <t>мп</t>
        </is>
      </c>
      <c r="G399" s="551" t="n">
        <v>0</v>
      </c>
      <c r="H399" s="520" t="n">
        <v>37.44</v>
      </c>
      <c r="I399" s="521" t="n">
        <v>233.55</v>
      </c>
      <c r="J399" s="522" t="n">
        <v>52.03</v>
      </c>
      <c r="K399" s="523">
        <f>SUBTOTAL(9,H399:J399)</f>
        <v/>
      </c>
      <c r="L399" s="520">
        <f>$G399*H399</f>
        <v/>
      </c>
      <c r="M399" s="521">
        <f>$G399*I399</f>
        <v/>
      </c>
      <c r="N399" s="522">
        <f>$G399*J399</f>
        <v/>
      </c>
      <c r="O399" s="523">
        <f>G399*K399</f>
        <v/>
      </c>
      <c r="P399" s="79" t="n"/>
      <c r="Q399" s="104" t="n"/>
    </row>
    <row r="400" outlineLevel="2" ht="50.25" customHeight="1">
      <c r="A400" s="3" t="n"/>
      <c r="B400" s="3" t="n"/>
      <c r="C400" s="25" t="n"/>
      <c r="D400" s="3" t="inlineStr">
        <is>
          <t>8.10.2.</t>
        </is>
      </c>
      <c r="E400" s="3" t="inlineStr">
        <is>
          <t>Усиление гидроизоляции шириной 300 мм</t>
        </is>
      </c>
      <c r="F400" s="518" t="inlineStr">
        <is>
          <t>мп</t>
        </is>
      </c>
      <c r="G400" s="551" t="n">
        <v>0</v>
      </c>
      <c r="H400" s="520" t="n">
        <v>191.62</v>
      </c>
      <c r="I400" s="521" t="n">
        <v>287.98</v>
      </c>
      <c r="J400" s="522" t="n">
        <v>92.09</v>
      </c>
      <c r="K400" s="523">
        <f>SUBTOTAL(9,H400:J400)</f>
        <v/>
      </c>
      <c r="L400" s="520">
        <f>$G400*H400</f>
        <v/>
      </c>
      <c r="M400" s="521">
        <f>$G400*I400</f>
        <v/>
      </c>
      <c r="N400" s="522">
        <f>$G400*J400</f>
        <v/>
      </c>
      <c r="O400" s="523">
        <f>G400*K400</f>
        <v/>
      </c>
      <c r="P400" s="79" t="n"/>
      <c r="Q400" s="104" t="n"/>
    </row>
    <row r="401" outlineLevel="2" ht="50.25" customHeight="1">
      <c r="A401" s="3" t="n"/>
      <c r="B401" s="3" t="n"/>
      <c r="C401" s="25" t="n"/>
      <c r="D401" s="3" t="inlineStr">
        <is>
          <t>8.10.3.</t>
        </is>
      </c>
      <c r="E401" s="3" t="inlineStr">
        <is>
          <t>Битумный праймер Технониколь №01</t>
        </is>
      </c>
      <c r="F401" s="518" t="inlineStr">
        <is>
          <t>м2</t>
        </is>
      </c>
      <c r="G401" s="551" t="n">
        <v>0</v>
      </c>
      <c r="H401" s="520" t="n">
        <v>54.58</v>
      </c>
      <c r="I401" s="521" t="n">
        <v>95.5</v>
      </c>
      <c r="J401" s="522" t="n">
        <v>28.82</v>
      </c>
      <c r="K401" s="523">
        <f>SUBTOTAL(9,H401:J401)</f>
        <v/>
      </c>
      <c r="L401" s="520">
        <f>$G401*H401</f>
        <v/>
      </c>
      <c r="M401" s="521">
        <f>$G401*I401</f>
        <v/>
      </c>
      <c r="N401" s="522">
        <f>$G401*J401</f>
        <v/>
      </c>
      <c r="O401" s="523">
        <f>G401*K401</f>
        <v/>
      </c>
      <c r="P401" s="79" t="n"/>
      <c r="Q401" s="104" t="n"/>
    </row>
    <row r="402" outlineLevel="2" ht="50.25" customHeight="1">
      <c r="A402" s="3" t="n"/>
      <c r="B402" s="3" t="n"/>
      <c r="C402" s="25" t="n"/>
      <c r="D402" s="3" t="inlineStr">
        <is>
          <t>8.10.4.</t>
        </is>
      </c>
      <c r="E402" s="3" t="inlineStr">
        <is>
          <t>Пароизоляция Техноэласт ЭПП - 1 слой</t>
        </is>
      </c>
      <c r="F402" s="518" t="inlineStr">
        <is>
          <t>м2</t>
        </is>
      </c>
      <c r="G402" s="551" t="n">
        <v>0</v>
      </c>
      <c r="H402" s="520" t="n">
        <v>460.86</v>
      </c>
      <c r="I402" s="521" t="n">
        <v>649.52</v>
      </c>
      <c r="J402" s="522" t="n">
        <v>213.19</v>
      </c>
      <c r="K402" s="523">
        <f>SUBTOTAL(9,H402:J402)</f>
        <v/>
      </c>
      <c r="L402" s="520">
        <f>$G402*H402</f>
        <v/>
      </c>
      <c r="M402" s="521">
        <f>$G402*I402</f>
        <v/>
      </c>
      <c r="N402" s="522">
        <f>$G402*J402</f>
        <v/>
      </c>
      <c r="O402" s="523">
        <f>G402*K402</f>
        <v/>
      </c>
      <c r="P402" s="79" t="n"/>
      <c r="Q402" s="104" t="n"/>
    </row>
    <row r="403" outlineLevel="2" ht="50.25" customHeight="1">
      <c r="A403" s="3" t="n"/>
      <c r="B403" s="3" t="n"/>
      <c r="C403" s="25" t="n"/>
      <c r="D403" s="3" t="inlineStr">
        <is>
          <t>8.10.5.</t>
        </is>
      </c>
      <c r="E403" s="3" t="inlineStr">
        <is>
          <t>Утеплитель минераловатный Rockwool Руф Баттс В Оптима - 200 мм (100+100 мм)</t>
        </is>
      </c>
      <c r="F403" s="518" t="inlineStr">
        <is>
          <t>м2</t>
        </is>
      </c>
      <c r="G403" s="551" t="n">
        <v>0</v>
      </c>
      <c r="H403" s="520" t="n">
        <v>2970.39</v>
      </c>
      <c r="I403" s="521" t="n">
        <v>387.92</v>
      </c>
      <c r="J403" s="522" t="n">
        <v>644.79</v>
      </c>
      <c r="K403" s="523">
        <f>SUBTOTAL(9,H403:J403)</f>
        <v/>
      </c>
      <c r="L403" s="520">
        <f>$G403*H403</f>
        <v/>
      </c>
      <c r="M403" s="521">
        <f>$G403*I403</f>
        <v/>
      </c>
      <c r="N403" s="522">
        <f>$G403*J403</f>
        <v/>
      </c>
      <c r="O403" s="523">
        <f>G403*K403</f>
        <v/>
      </c>
      <c r="P403" s="79" t="n"/>
      <c r="Q403" s="104" t="n"/>
    </row>
    <row r="404" outlineLevel="2" ht="50.25" customHeight="1">
      <c r="A404" s="3" t="n"/>
      <c r="B404" s="3" t="n"/>
      <c r="C404" s="25" t="n"/>
      <c r="D404" s="3" t="inlineStr">
        <is>
          <t>8.10.6.</t>
        </is>
      </c>
      <c r="E404" s="3" t="inlineStr">
        <is>
          <t>Лист АЦЛ - 10 мм</t>
        </is>
      </c>
      <c r="F404" s="518" t="inlineStr">
        <is>
          <t>м2</t>
        </is>
      </c>
      <c r="G404" s="551" t="n">
        <v>0</v>
      </c>
      <c r="H404" s="520" t="n">
        <v>1841.73</v>
      </c>
      <c r="I404" s="521" t="n">
        <v>1000.09</v>
      </c>
      <c r="J404" s="522" t="n">
        <v>545.63</v>
      </c>
      <c r="K404" s="523">
        <f>SUBTOTAL(9,H404:J404)</f>
        <v/>
      </c>
      <c r="L404" s="520">
        <f>$G404*H404</f>
        <v/>
      </c>
      <c r="M404" s="521">
        <f>$G404*I404</f>
        <v/>
      </c>
      <c r="N404" s="522">
        <f>$G404*J404</f>
        <v/>
      </c>
      <c r="O404" s="523">
        <f>G404*K404</f>
        <v/>
      </c>
      <c r="P404" s="79" t="n"/>
      <c r="Q404" s="104" t="n"/>
    </row>
    <row r="405" outlineLevel="2" ht="50.25" customHeight="1">
      <c r="A405" s="3" t="n"/>
      <c r="B405" s="3" t="n"/>
      <c r="C405" s="25" t="n"/>
      <c r="D405" s="3" t="inlineStr">
        <is>
          <t>8.10.7.</t>
        </is>
      </c>
      <c r="E405" s="3" t="inlineStr">
        <is>
          <t>Цементно-песчаная галтель М150 100х100 мм</t>
        </is>
      </c>
      <c r="F405" s="518" t="inlineStr">
        <is>
          <t>мп</t>
        </is>
      </c>
      <c r="G405" s="551" t="n">
        <v>0</v>
      </c>
      <c r="H405" s="520" t="n">
        <v>37.44</v>
      </c>
      <c r="I405" s="521" t="n">
        <v>233.55</v>
      </c>
      <c r="J405" s="522" t="n">
        <v>52.03</v>
      </c>
      <c r="K405" s="523">
        <f>SUBTOTAL(9,H405:J405)</f>
        <v/>
      </c>
      <c r="L405" s="520">
        <f>$G405*H405</f>
        <v/>
      </c>
      <c r="M405" s="521">
        <f>$G405*I405</f>
        <v/>
      </c>
      <c r="N405" s="522">
        <f>$G405*J405</f>
        <v/>
      </c>
      <c r="O405" s="523">
        <f>G405*K405</f>
        <v/>
      </c>
      <c r="P405" s="79" t="n"/>
      <c r="Q405" s="104" t="n"/>
    </row>
    <row r="406" outlineLevel="2" ht="50.25" customHeight="1">
      <c r="A406" s="3" t="n"/>
      <c r="B406" s="3" t="n"/>
      <c r="C406" s="25" t="n"/>
      <c r="D406" s="3" t="inlineStr">
        <is>
          <t>8.10.8.</t>
        </is>
      </c>
      <c r="E406" s="3" t="inlineStr">
        <is>
          <t>Усиление гидроизоляции шириной 300 мм</t>
        </is>
      </c>
      <c r="F406" s="518" t="inlineStr">
        <is>
          <t>мп</t>
        </is>
      </c>
      <c r="G406" s="551" t="n">
        <v>0</v>
      </c>
      <c r="H406" s="520" t="n">
        <v>191.62</v>
      </c>
      <c r="I406" s="521" t="n">
        <v>287.98</v>
      </c>
      <c r="J406" s="522" t="n">
        <v>92.09</v>
      </c>
      <c r="K406" s="523">
        <f>SUBTOTAL(9,H406:J406)</f>
        <v/>
      </c>
      <c r="L406" s="520">
        <f>$G406*H406</f>
        <v/>
      </c>
      <c r="M406" s="521">
        <f>$G406*I406</f>
        <v/>
      </c>
      <c r="N406" s="522">
        <f>$G406*J406</f>
        <v/>
      </c>
      <c r="O406" s="523">
        <f>G406*K406</f>
        <v/>
      </c>
      <c r="P406" s="79" t="n"/>
      <c r="Q406" s="104" t="n"/>
    </row>
    <row r="407" outlineLevel="2" ht="50.25" customHeight="1">
      <c r="A407" s="3" t="n"/>
      <c r="B407" s="3" t="n"/>
      <c r="C407" s="25" t="n"/>
      <c r="D407" s="3" t="inlineStr">
        <is>
          <t>8.10.9.</t>
        </is>
      </c>
      <c r="E407" s="3" t="inlineStr">
        <is>
          <t>Битумный праймер Технониколь №01</t>
        </is>
      </c>
      <c r="F407" s="518" t="inlineStr">
        <is>
          <t>м2</t>
        </is>
      </c>
      <c r="G407" s="551" t="n">
        <v>0</v>
      </c>
      <c r="H407" s="520" t="n">
        <v>54.58</v>
      </c>
      <c r="I407" s="521" t="n">
        <v>95.5</v>
      </c>
      <c r="J407" s="522" t="n">
        <v>28.82</v>
      </c>
      <c r="K407" s="523">
        <f>SUBTOTAL(9,H407:J407)</f>
        <v/>
      </c>
      <c r="L407" s="520">
        <f>$G407*H407</f>
        <v/>
      </c>
      <c r="M407" s="521">
        <f>$G407*I407</f>
        <v/>
      </c>
      <c r="N407" s="522">
        <f>$G407*J407</f>
        <v/>
      </c>
      <c r="O407" s="523">
        <f>G407*K407</f>
        <v/>
      </c>
      <c r="P407" s="79" t="n"/>
      <c r="Q407" s="104" t="n"/>
    </row>
    <row r="408" outlineLevel="2" ht="50.25" customHeight="1">
      <c r="A408" s="3" t="n"/>
      <c r="B408" s="3" t="n"/>
      <c r="C408" s="25" t="n"/>
      <c r="D408" s="3" t="inlineStr">
        <is>
          <t>8.10.10.</t>
        </is>
      </c>
      <c r="E408" s="3" t="inlineStr">
        <is>
          <t>Гидроизоляция Техноэласт ЭПП - 1 слой</t>
        </is>
      </c>
      <c r="F408" s="518" t="inlineStr">
        <is>
          <t>м2</t>
        </is>
      </c>
      <c r="G408" s="551" t="n">
        <v>0</v>
      </c>
      <c r="H408" s="520" t="n">
        <v>460.86</v>
      </c>
      <c r="I408" s="521" t="n">
        <v>649.52</v>
      </c>
      <c r="J408" s="522" t="n">
        <v>213.19</v>
      </c>
      <c r="K408" s="523">
        <f>SUBTOTAL(9,H408:J408)</f>
        <v/>
      </c>
      <c r="L408" s="520">
        <f>$G408*H408</f>
        <v/>
      </c>
      <c r="M408" s="521">
        <f>$G408*I408</f>
        <v/>
      </c>
      <c r="N408" s="522">
        <f>$G408*J408</f>
        <v/>
      </c>
      <c r="O408" s="523">
        <f>G408*K408</f>
        <v/>
      </c>
      <c r="P408" s="79" t="n"/>
      <c r="Q408" s="104" t="n"/>
    </row>
    <row r="409" outlineLevel="2" ht="50.25" customHeight="1">
      <c r="A409" s="3" t="n"/>
      <c r="B409" s="3" t="n"/>
      <c r="C409" s="25" t="n"/>
      <c r="D409" s="3" t="inlineStr">
        <is>
          <t>8.10.11.</t>
        </is>
      </c>
      <c r="E409" s="3" t="inlineStr">
        <is>
          <t>Гидроизоляция Техноэласт ЭПП - 1 слой</t>
        </is>
      </c>
      <c r="F409" s="518" t="inlineStr">
        <is>
          <t>м2</t>
        </is>
      </c>
      <c r="G409" s="551" t="n">
        <v>0</v>
      </c>
      <c r="H409" s="520" t="n">
        <v>460.86</v>
      </c>
      <c r="I409" s="521" t="n">
        <v>649.52</v>
      </c>
      <c r="J409" s="522" t="n">
        <v>213.19</v>
      </c>
      <c r="K409" s="523">
        <f>SUBTOTAL(9,H409:J409)</f>
        <v/>
      </c>
      <c r="L409" s="520">
        <f>$G409*H409</f>
        <v/>
      </c>
      <c r="M409" s="521">
        <f>$G409*I409</f>
        <v/>
      </c>
      <c r="N409" s="522">
        <f>$G409*J409</f>
        <v/>
      </c>
      <c r="O409" s="523">
        <f>G409*K409</f>
        <v/>
      </c>
      <c r="P409" s="79" t="n"/>
      <c r="Q409" s="104" t="n"/>
    </row>
    <row r="410" outlineLevel="2" ht="50.25" customHeight="1">
      <c r="A410" s="3" t="n"/>
      <c r="B410" s="3" t="n"/>
      <c r="C410" s="25" t="n"/>
      <c r="D410" s="3" t="inlineStr">
        <is>
          <t>8.10.12.</t>
        </is>
      </c>
      <c r="E410" s="3" t="inlineStr">
        <is>
          <t>Краевая рейка с герметизацией шва</t>
        </is>
      </c>
      <c r="F410" s="518" t="inlineStr">
        <is>
          <t>мп</t>
        </is>
      </c>
      <c r="G410" s="551" t="n">
        <v>0</v>
      </c>
      <c r="H410" s="520" t="n">
        <v>1073.31</v>
      </c>
      <c r="I410" s="521" t="n">
        <v>982.8099999999999</v>
      </c>
      <c r="J410" s="522" t="n">
        <v>394.77</v>
      </c>
      <c r="K410" s="523">
        <f>SUBTOTAL(9,H410:J410)</f>
        <v/>
      </c>
      <c r="L410" s="520">
        <f>$G410*H410</f>
        <v/>
      </c>
      <c r="M410" s="521">
        <f>$G410*I410</f>
        <v/>
      </c>
      <c r="N410" s="522">
        <f>$G410*J410</f>
        <v/>
      </c>
      <c r="O410" s="523">
        <f>G410*K410</f>
        <v/>
      </c>
      <c r="P410" s="79" t="n"/>
      <c r="Q410" s="104" t="n"/>
    </row>
    <row r="411" outlineLevel="2" ht="50.25" customHeight="1">
      <c r="A411" s="3" t="n"/>
      <c r="B411" s="3" t="n"/>
      <c r="C411" s="25" t="n"/>
      <c r="D411" s="3" t="inlineStr">
        <is>
          <t>8.10.13.</t>
        </is>
      </c>
      <c r="E411" s="3" t="inlineStr">
        <is>
          <t>Воронка обогреваемая типа HL</t>
        </is>
      </c>
      <c r="F411" s="518" t="inlineStr">
        <is>
          <t>шт</t>
        </is>
      </c>
      <c r="G411" s="551" t="n">
        <v>0</v>
      </c>
      <c r="H411" s="520" t="n">
        <v>26327.13</v>
      </c>
      <c r="I411" s="521" t="n">
        <v>5658.27</v>
      </c>
      <c r="J411" s="522" t="n">
        <v>6141.19</v>
      </c>
      <c r="K411" s="523">
        <f>SUBTOTAL(9,H411:J411)</f>
        <v/>
      </c>
      <c r="L411" s="520">
        <f>$G411*H411</f>
        <v/>
      </c>
      <c r="M411" s="521">
        <f>$G411*I411</f>
        <v/>
      </c>
      <c r="N411" s="522">
        <f>$G411*J411</f>
        <v/>
      </c>
      <c r="O411" s="523">
        <f>G411*K411</f>
        <v/>
      </c>
      <c r="P411" s="79" t="n"/>
      <c r="Q411" s="104" t="n"/>
    </row>
    <row r="412" outlineLevel="1" ht="50.25" customHeight="1">
      <c r="A412" s="3" t="n"/>
      <c r="B412" s="3" t="inlineStr">
        <is>
          <t>Устройство кровли подземной части/стилобата (пирог кровли под финишное покрытие благоустройства)</t>
        </is>
      </c>
      <c r="C412" s="235" t="n"/>
      <c r="D412" s="236" t="inlineStr">
        <is>
          <t>8.11.</t>
        </is>
      </c>
      <c r="E412" s="145" t="inlineStr">
        <is>
          <t>Кровля над подземной автостоянкой - ТИП 6 - примыкания</t>
        </is>
      </c>
      <c r="F412" s="237" t="inlineStr">
        <is>
          <t>м2</t>
        </is>
      </c>
      <c r="G412" s="335" t="n">
        <v>0</v>
      </c>
      <c r="H412" s="336">
        <f>+IFERROR(L412/G412,0)</f>
        <v/>
      </c>
      <c r="I412" s="337">
        <f>IFERROR(M412/G412,0)</f>
        <v/>
      </c>
      <c r="J412" s="338">
        <f>IFERROR(N412/G412,0)</f>
        <v/>
      </c>
      <c r="K412" s="339">
        <f>+IFERROR(O412/G412,0)</f>
        <v/>
      </c>
      <c r="L412" s="336">
        <f>SUBTOTAL(9,L413:L426)</f>
        <v/>
      </c>
      <c r="M412" s="337">
        <f>SUBTOTAL(9,M413:M426)</f>
        <v/>
      </c>
      <c r="N412" s="338">
        <f>SUBTOTAL(9,N413:N426)</f>
        <v/>
      </c>
      <c r="O412" s="339">
        <f>SUBTOTAL(9,O413:O426)</f>
        <v/>
      </c>
      <c r="P412" s="238" t="n"/>
      <c r="Q412" s="244" t="inlineStr">
        <is>
          <t>Подлежит корректировке после разработки РД. В стадии "П" отсутствует узел заведения примыкания</t>
        </is>
      </c>
    </row>
    <row r="413" outlineLevel="2" ht="50.25" customHeight="1">
      <c r="A413" s="3" t="n"/>
      <c r="B413" s="3" t="n"/>
      <c r="C413" s="25" t="n"/>
      <c r="D413" s="3" t="inlineStr">
        <is>
          <t>8.11.1.</t>
        </is>
      </c>
      <c r="E413" s="3" t="inlineStr">
        <is>
          <t>Цементно-песчаная галтель М150 100х100 мм</t>
        </is>
      </c>
      <c r="F413" s="518" t="inlineStr">
        <is>
          <t>мп</t>
        </is>
      </c>
      <c r="G413" s="551" t="n">
        <v>0</v>
      </c>
      <c r="H413" s="520" t="n">
        <v>37.44</v>
      </c>
      <c r="I413" s="521" t="n">
        <v>233.55</v>
      </c>
      <c r="J413" s="522" t="n">
        <v>52.03</v>
      </c>
      <c r="K413" s="523">
        <f>SUBTOTAL(9,H413:J413)</f>
        <v/>
      </c>
      <c r="L413" s="520">
        <f>$G413*H413</f>
        <v/>
      </c>
      <c r="M413" s="521">
        <f>$G413*I413</f>
        <v/>
      </c>
      <c r="N413" s="522">
        <f>$G413*J413</f>
        <v/>
      </c>
      <c r="O413" s="523">
        <f>G413*K413</f>
        <v/>
      </c>
      <c r="P413" s="79" t="n"/>
      <c r="Q413" s="104" t="n"/>
    </row>
    <row r="414" outlineLevel="2" ht="50.25" customHeight="1">
      <c r="A414" s="3" t="n"/>
      <c r="B414" s="3" t="n"/>
      <c r="C414" s="25" t="n"/>
      <c r="D414" s="3" t="inlineStr">
        <is>
          <t>8.11.2.</t>
        </is>
      </c>
      <c r="E414" s="3" t="inlineStr">
        <is>
          <t>Усиление гидроизоляции шириной 300 мм</t>
        </is>
      </c>
      <c r="F414" s="518" t="inlineStr">
        <is>
          <t>мп</t>
        </is>
      </c>
      <c r="G414" s="551" t="n">
        <v>0</v>
      </c>
      <c r="H414" s="520" t="n">
        <v>191.62</v>
      </c>
      <c r="I414" s="521" t="n">
        <v>287.98</v>
      </c>
      <c r="J414" s="522" t="n">
        <v>92.09</v>
      </c>
      <c r="K414" s="523">
        <f>SUBTOTAL(9,H414:J414)</f>
        <v/>
      </c>
      <c r="L414" s="520">
        <f>$G414*H414</f>
        <v/>
      </c>
      <c r="M414" s="521">
        <f>$G414*I414</f>
        <v/>
      </c>
      <c r="N414" s="522">
        <f>$G414*J414</f>
        <v/>
      </c>
      <c r="O414" s="523">
        <f>G414*K414</f>
        <v/>
      </c>
      <c r="P414" s="79" t="n"/>
      <c r="Q414" s="104" t="n"/>
    </row>
    <row r="415" outlineLevel="2" ht="50.25" customHeight="1">
      <c r="A415" s="3" t="n"/>
      <c r="B415" s="3" t="n"/>
      <c r="C415" s="25" t="n"/>
      <c r="D415" s="3" t="inlineStr">
        <is>
          <t>8.11.3.</t>
        </is>
      </c>
      <c r="E415" s="3" t="inlineStr">
        <is>
          <t>Битумный праймер Технониколь №01</t>
        </is>
      </c>
      <c r="F415" s="518" t="inlineStr">
        <is>
          <t>м2</t>
        </is>
      </c>
      <c r="G415" s="551" t="n">
        <v>0</v>
      </c>
      <c r="H415" s="520" t="n">
        <v>54.58</v>
      </c>
      <c r="I415" s="521" t="n">
        <v>95.5</v>
      </c>
      <c r="J415" s="522" t="n">
        <v>28.82</v>
      </c>
      <c r="K415" s="523">
        <f>SUBTOTAL(9,H415:J415)</f>
        <v/>
      </c>
      <c r="L415" s="520">
        <f>$G415*H415</f>
        <v/>
      </c>
      <c r="M415" s="521">
        <f>$G415*I415</f>
        <v/>
      </c>
      <c r="N415" s="522">
        <f>$G415*J415</f>
        <v/>
      </c>
      <c r="O415" s="523">
        <f>G415*K415</f>
        <v/>
      </c>
      <c r="P415" s="79" t="n"/>
      <c r="Q415" s="104" t="n"/>
    </row>
    <row r="416" outlineLevel="2" ht="50.25" customHeight="1">
      <c r="A416" s="3" t="n"/>
      <c r="B416" s="3" t="n"/>
      <c r="C416" s="25" t="n"/>
      <c r="D416" s="3" t="inlineStr">
        <is>
          <t>8.11.4.</t>
        </is>
      </c>
      <c r="E416" s="3" t="inlineStr">
        <is>
          <t>Пароизоляция Техноэласт ЭПП - 1 слой</t>
        </is>
      </c>
      <c r="F416" s="518" t="inlineStr">
        <is>
          <t>м2</t>
        </is>
      </c>
      <c r="G416" s="551" t="n">
        <v>0</v>
      </c>
      <c r="H416" s="520" t="n">
        <v>460.86</v>
      </c>
      <c r="I416" s="521" t="n">
        <v>649.52</v>
      </c>
      <c r="J416" s="522" t="n">
        <v>213.19</v>
      </c>
      <c r="K416" s="523">
        <f>SUBTOTAL(9,H416:J416)</f>
        <v/>
      </c>
      <c r="L416" s="520">
        <f>$G416*H416</f>
        <v/>
      </c>
      <c r="M416" s="521">
        <f>$G416*I416</f>
        <v/>
      </c>
      <c r="N416" s="522">
        <f>$G416*J416</f>
        <v/>
      </c>
      <c r="O416" s="523">
        <f>G416*K416</f>
        <v/>
      </c>
      <c r="P416" s="79" t="n"/>
      <c r="Q416" s="104" t="n"/>
    </row>
    <row r="417" outlineLevel="2" ht="50.25" customHeight="1">
      <c r="A417" s="3" t="n"/>
      <c r="B417" s="3" t="n"/>
      <c r="C417" s="25" t="n"/>
      <c r="D417" s="3" t="inlineStr">
        <is>
          <t>8.11.5.</t>
        </is>
      </c>
      <c r="E417" s="3" t="inlineStr">
        <is>
          <t>Утеплитель Пеноплэкс 45 кг/м3 - 200 мм (100+100 мм)</t>
        </is>
      </c>
      <c r="F417" s="518" t="inlineStr">
        <is>
          <t>м2</t>
        </is>
      </c>
      <c r="G417" s="551" t="n">
        <v>0</v>
      </c>
      <c r="H417" s="520" t="n">
        <v>3089.64</v>
      </c>
      <c r="I417" s="521" t="n">
        <v>579.45</v>
      </c>
      <c r="J417" s="522" t="n">
        <v>704.47</v>
      </c>
      <c r="K417" s="523">
        <f>SUBTOTAL(9,H417:J417)</f>
        <v/>
      </c>
      <c r="L417" s="520">
        <f>$G417*H417</f>
        <v/>
      </c>
      <c r="M417" s="521">
        <f>$G417*I417</f>
        <v/>
      </c>
      <c r="N417" s="522">
        <f>$G417*J417</f>
        <v/>
      </c>
      <c r="O417" s="523">
        <f>G417*K417</f>
        <v/>
      </c>
      <c r="P417" s="79" t="n"/>
      <c r="Q417" s="104" t="n"/>
    </row>
    <row r="418" outlineLevel="2" ht="50.25" customHeight="1">
      <c r="A418" s="3" t="n"/>
      <c r="B418" s="3" t="n"/>
      <c r="C418" s="25" t="n"/>
      <c r="D418" s="3" t="inlineStr">
        <is>
          <t>8.11.6.</t>
        </is>
      </c>
      <c r="E418" s="3" t="inlineStr">
        <is>
          <t>Лист АЦЛ - 10 мм</t>
        </is>
      </c>
      <c r="F418" s="518" t="inlineStr">
        <is>
          <t>м2</t>
        </is>
      </c>
      <c r="G418" s="551" t="n">
        <v>0</v>
      </c>
      <c r="H418" s="520" t="n">
        <v>1841.73</v>
      </c>
      <c r="I418" s="521" t="n">
        <v>1000.09</v>
      </c>
      <c r="J418" s="522" t="n">
        <v>545.63</v>
      </c>
      <c r="K418" s="523">
        <f>SUBTOTAL(9,H418:J418)</f>
        <v/>
      </c>
      <c r="L418" s="520">
        <f>$G418*H418</f>
        <v/>
      </c>
      <c r="M418" s="521">
        <f>$G418*I418</f>
        <v/>
      </c>
      <c r="N418" s="522">
        <f>$G418*J418</f>
        <v/>
      </c>
      <c r="O418" s="523">
        <f>G418*K418</f>
        <v/>
      </c>
      <c r="P418" s="79" t="n"/>
      <c r="Q418" s="104" t="n"/>
    </row>
    <row r="419" outlineLevel="2" ht="50.25" customHeight="1">
      <c r="A419" s="3" t="n"/>
      <c r="B419" s="3" t="n"/>
      <c r="C419" s="25" t="n"/>
      <c r="D419" s="3" t="inlineStr">
        <is>
          <t>8.11.7.</t>
        </is>
      </c>
      <c r="E419" s="3" t="inlineStr">
        <is>
          <t>Цементно-песчаная галтель М150 100х100 мм</t>
        </is>
      </c>
      <c r="F419" s="518" t="inlineStr">
        <is>
          <t>мп</t>
        </is>
      </c>
      <c r="G419" s="551" t="n">
        <v>0</v>
      </c>
      <c r="H419" s="520" t="n">
        <v>37.44</v>
      </c>
      <c r="I419" s="521" t="n">
        <v>233.55</v>
      </c>
      <c r="J419" s="522" t="n">
        <v>52.03</v>
      </c>
      <c r="K419" s="523">
        <f>SUBTOTAL(9,H419:J419)</f>
        <v/>
      </c>
      <c r="L419" s="520">
        <f>$G419*H419</f>
        <v/>
      </c>
      <c r="M419" s="521">
        <f>$G419*I419</f>
        <v/>
      </c>
      <c r="N419" s="522">
        <f>$G419*J419</f>
        <v/>
      </c>
      <c r="O419" s="523">
        <f>G419*K419</f>
        <v/>
      </c>
      <c r="P419" s="79" t="n"/>
      <c r="Q419" s="104" t="n"/>
    </row>
    <row r="420" outlineLevel="2" ht="50.25" customHeight="1">
      <c r="A420" s="3" t="n"/>
      <c r="B420" s="3" t="n"/>
      <c r="C420" s="25" t="n"/>
      <c r="D420" s="3" t="inlineStr">
        <is>
          <t>8.11.8.</t>
        </is>
      </c>
      <c r="E420" s="3" t="inlineStr">
        <is>
          <t>Усиление гидроизоляции шириной 300 мм</t>
        </is>
      </c>
      <c r="F420" s="518" t="inlineStr">
        <is>
          <t>мп</t>
        </is>
      </c>
      <c r="G420" s="551" t="n">
        <v>0</v>
      </c>
      <c r="H420" s="520" t="n">
        <v>191.62</v>
      </c>
      <c r="I420" s="521" t="n">
        <v>287.98</v>
      </c>
      <c r="J420" s="522" t="n">
        <v>92.09</v>
      </c>
      <c r="K420" s="523">
        <f>SUBTOTAL(9,H420:J420)</f>
        <v/>
      </c>
      <c r="L420" s="520">
        <f>$G420*H420</f>
        <v/>
      </c>
      <c r="M420" s="521">
        <f>$G420*I420</f>
        <v/>
      </c>
      <c r="N420" s="522">
        <f>$G420*J420</f>
        <v/>
      </c>
      <c r="O420" s="523">
        <f>G420*K420</f>
        <v/>
      </c>
      <c r="P420" s="79" t="n"/>
      <c r="Q420" s="104" t="n"/>
    </row>
    <row r="421" outlineLevel="2" ht="50.25" customHeight="1">
      <c r="A421" s="3" t="n"/>
      <c r="B421" s="3" t="n"/>
      <c r="C421" s="25" t="n"/>
      <c r="D421" s="3" t="inlineStr">
        <is>
          <t>8.11.9.</t>
        </is>
      </c>
      <c r="E421" s="3" t="inlineStr">
        <is>
          <t>Битумный праймер Технониколь №01</t>
        </is>
      </c>
      <c r="F421" s="518" t="inlineStr">
        <is>
          <t>м2</t>
        </is>
      </c>
      <c r="G421" s="551" t="n">
        <v>0</v>
      </c>
      <c r="H421" s="520" t="n">
        <v>50.27</v>
      </c>
      <c r="I421" s="521" t="n">
        <v>95.28</v>
      </c>
      <c r="J421" s="522" t="n">
        <v>27.94</v>
      </c>
      <c r="K421" s="523">
        <f>SUBTOTAL(9,H421:J421)</f>
        <v/>
      </c>
      <c r="L421" s="520">
        <f>$G421*H421</f>
        <v/>
      </c>
      <c r="M421" s="521">
        <f>$G421*I421</f>
        <v/>
      </c>
      <c r="N421" s="522">
        <f>$G421*J421</f>
        <v/>
      </c>
      <c r="O421" s="523">
        <f>G421*K421</f>
        <v/>
      </c>
      <c r="P421" s="79" t="n"/>
      <c r="Q421" s="104" t="n"/>
    </row>
    <row r="422" outlineLevel="2" ht="50.25" customHeight="1">
      <c r="A422" s="3" t="n"/>
      <c r="B422" s="3" t="n"/>
      <c r="C422" s="25" t="n"/>
      <c r="D422" s="3" t="inlineStr">
        <is>
          <t>8.11.10.</t>
        </is>
      </c>
      <c r="E422" s="3" t="inlineStr">
        <is>
          <t>Гидроизоляция Техноэласт ЭПП - 1 слой</t>
        </is>
      </c>
      <c r="F422" s="518" t="inlineStr">
        <is>
          <t>м2</t>
        </is>
      </c>
      <c r="G422" s="551" t="n">
        <v>0</v>
      </c>
      <c r="H422" s="520" t="n">
        <v>460.86</v>
      </c>
      <c r="I422" s="521" t="n">
        <v>649.52</v>
      </c>
      <c r="J422" s="522" t="n">
        <v>213.19</v>
      </c>
      <c r="K422" s="523">
        <f>SUBTOTAL(9,H422:J422)</f>
        <v/>
      </c>
      <c r="L422" s="520">
        <f>$G422*H422</f>
        <v/>
      </c>
      <c r="M422" s="521">
        <f>$G422*I422</f>
        <v/>
      </c>
      <c r="N422" s="522">
        <f>$G422*J422</f>
        <v/>
      </c>
      <c r="O422" s="523">
        <f>G422*K422</f>
        <v/>
      </c>
      <c r="P422" s="79" t="n"/>
      <c r="Q422" s="104" t="n"/>
    </row>
    <row r="423" outlineLevel="2" ht="50.25" customHeight="1">
      <c r="A423" s="3" t="n"/>
      <c r="B423" s="3" t="n"/>
      <c r="C423" s="25" t="n"/>
      <c r="D423" s="3" t="inlineStr">
        <is>
          <t>8.11.11.</t>
        </is>
      </c>
      <c r="E423" s="3" t="inlineStr">
        <is>
          <t>Гидроизоляция Техноэласт ЭПП - 1 слой</t>
        </is>
      </c>
      <c r="F423" s="518" t="inlineStr">
        <is>
          <t>м2</t>
        </is>
      </c>
      <c r="G423" s="551" t="n">
        <v>0</v>
      </c>
      <c r="H423" s="520" t="n">
        <v>460.86</v>
      </c>
      <c r="I423" s="521" t="n">
        <v>649.52</v>
      </c>
      <c r="J423" s="522" t="n">
        <v>213.19</v>
      </c>
      <c r="K423" s="523">
        <f>SUBTOTAL(9,H423:J423)</f>
        <v/>
      </c>
      <c r="L423" s="520">
        <f>$G423*H423</f>
        <v/>
      </c>
      <c r="M423" s="521">
        <f>$G423*I423</f>
        <v/>
      </c>
      <c r="N423" s="522">
        <f>$G423*J423</f>
        <v/>
      </c>
      <c r="O423" s="523">
        <f>G423*K423</f>
        <v/>
      </c>
      <c r="P423" s="79" t="n"/>
      <c r="Q423" s="104" t="n"/>
    </row>
    <row r="424" outlineLevel="2" ht="50.25" customHeight="1">
      <c r="A424" s="3" t="n"/>
      <c r="B424" s="3" t="n"/>
      <c r="C424" s="25" t="n"/>
      <c r="D424" s="3" t="inlineStr">
        <is>
          <t>8.11.12.</t>
        </is>
      </c>
      <c r="E424" s="3" t="inlineStr">
        <is>
          <t>Геофильтр TEGOLA 12 KN</t>
        </is>
      </c>
      <c r="F424" s="518" t="inlineStr">
        <is>
          <t>м2</t>
        </is>
      </c>
      <c r="G424" s="551" t="n">
        <v>0</v>
      </c>
      <c r="H424" s="520" t="n">
        <v>329.91</v>
      </c>
      <c r="I424" s="521" t="n">
        <v>248.94</v>
      </c>
      <c r="J424" s="522" t="n">
        <v>111.14</v>
      </c>
      <c r="K424" s="523">
        <f>SUBTOTAL(9,H424:J424)</f>
        <v/>
      </c>
      <c r="L424" s="520">
        <f>$G424*H424</f>
        <v/>
      </c>
      <c r="M424" s="521">
        <f>$G424*I424</f>
        <v/>
      </c>
      <c r="N424" s="522">
        <f>$G424*J424</f>
        <v/>
      </c>
      <c r="O424" s="523">
        <f>G424*K424</f>
        <v/>
      </c>
      <c r="P424" s="79" t="n"/>
      <c r="Q424" s="104" t="n"/>
    </row>
    <row r="425" outlineLevel="2" ht="50.25" customHeight="1">
      <c r="A425" s="3" t="n"/>
      <c r="B425" s="3" t="n"/>
      <c r="C425" s="25" t="n"/>
      <c r="D425" s="3" t="inlineStr">
        <is>
          <t>8.11.13.</t>
        </is>
      </c>
      <c r="E425" s="3" t="inlineStr">
        <is>
          <t>Краевая рейка с герметизацией шва</t>
        </is>
      </c>
      <c r="F425" s="518" t="inlineStr">
        <is>
          <t>мп</t>
        </is>
      </c>
      <c r="G425" s="551" t="n">
        <v>0</v>
      </c>
      <c r="H425" s="520" t="n">
        <v>1073.31</v>
      </c>
      <c r="I425" s="521" t="n">
        <v>982.8099999999999</v>
      </c>
      <c r="J425" s="522" t="n">
        <v>394.77</v>
      </c>
      <c r="K425" s="523">
        <f>SUBTOTAL(9,H425:J425)</f>
        <v/>
      </c>
      <c r="L425" s="520">
        <f>$G425*H425</f>
        <v/>
      </c>
      <c r="M425" s="521">
        <f>$G425*I425</f>
        <v/>
      </c>
      <c r="N425" s="522">
        <f>$G425*J425</f>
        <v/>
      </c>
      <c r="O425" s="523">
        <f>G425*K425</f>
        <v/>
      </c>
      <c r="P425" s="79" t="n"/>
      <c r="Q425" s="104" t="n"/>
    </row>
    <row r="426" outlineLevel="2" ht="50.25" customHeight="1">
      <c r="A426" s="3" t="n"/>
      <c r="B426" s="3" t="n"/>
      <c r="C426" s="25" t="n"/>
      <c r="D426" s="3" t="inlineStr">
        <is>
          <t>8.11.14.</t>
        </is>
      </c>
      <c r="E426" s="3" t="inlineStr">
        <is>
          <t>Воронка обогреваемая типа HL</t>
        </is>
      </c>
      <c r="F426" s="518" t="inlineStr">
        <is>
          <t>шт</t>
        </is>
      </c>
      <c r="G426" s="551" t="n">
        <v>0</v>
      </c>
      <c r="H426" s="520" t="n">
        <v>26327.13</v>
      </c>
      <c r="I426" s="521" t="n">
        <v>5658.27</v>
      </c>
      <c r="J426" s="522" t="n">
        <v>6141.19</v>
      </c>
      <c r="K426" s="523">
        <f>SUBTOTAL(9,H426:J426)</f>
        <v/>
      </c>
      <c r="L426" s="520">
        <f>$G426*H426</f>
        <v/>
      </c>
      <c r="M426" s="521">
        <f>$G426*I426</f>
        <v/>
      </c>
      <c r="N426" s="522">
        <f>$G426*J426</f>
        <v/>
      </c>
      <c r="O426" s="523">
        <f>G426*K426</f>
        <v/>
      </c>
      <c r="P426" s="79" t="n"/>
      <c r="Q426" s="104" t="n"/>
    </row>
    <row r="427" ht="50.25" customHeight="1">
      <c r="A427" s="3" t="n"/>
      <c r="B427" s="3" t="inlineStr">
        <is>
          <t>Отделочные работы (паркинг, надземная часть МОП)</t>
        </is>
      </c>
      <c r="C427" s="117" t="n"/>
      <c r="D427" s="124" t="inlineStr">
        <is>
          <t>12.</t>
        </is>
      </c>
      <c r="E427" s="124" t="inlineStr">
        <is>
          <t>Отделка паркинга, технических помещений, МОП, двери, ворота и шлагбаумы в соответствии с дизайн-проектом</t>
        </is>
      </c>
      <c r="F427" s="528" t="inlineStr">
        <is>
          <t>м2</t>
        </is>
      </c>
      <c r="G427" s="529" t="n">
        <v>122.88</v>
      </c>
      <c r="H427" s="530">
        <f>IFERROR(L427/G427,0)</f>
        <v/>
      </c>
      <c r="I427" s="531">
        <f>IFERROR(M427/G427,0)</f>
        <v/>
      </c>
      <c r="J427" s="532">
        <f>IFERROR(N427/G427,0)</f>
        <v/>
      </c>
      <c r="K427" s="533">
        <f>+IFERROR(O427/G427,0)</f>
        <v/>
      </c>
      <c r="L427" s="534">
        <f>SUBTOTAL(9,L428:L511)</f>
        <v/>
      </c>
      <c r="M427" s="535">
        <f>SUBTOTAL(9,M428:M511)</f>
        <v/>
      </c>
      <c r="N427" s="536">
        <f>SUBTOTAL(9,N428:N511)</f>
        <v/>
      </c>
      <c r="O427" s="537">
        <f>SUBTOTAL(9,O428:O511)</f>
        <v/>
      </c>
      <c r="P427" s="77" t="n"/>
      <c r="Q427" s="102" t="inlineStr">
        <is>
          <t>В расчете стоимости учтены номинированные Заказчиком цены типов отделки включая заполнение проемов. Нефиксированная цена в договоре. Финальная стоимость будет определена по факту проведения совместных закупочных процедур с Заказчиком</t>
        </is>
      </c>
    </row>
    <row r="428" outlineLevel="1" ht="50.25" customHeight="1">
      <c r="A428" s="3" t="n"/>
      <c r="B428" s="3" t="inlineStr">
        <is>
          <t>Отделка подземной части (в т.ч. меблировка)</t>
        </is>
      </c>
      <c r="C428" s="235" t="n"/>
      <c r="D428" s="246" t="inlineStr">
        <is>
          <t>12.1.</t>
        </is>
      </c>
      <c r="E428" s="145" t="inlineStr">
        <is>
          <t>Отделка подземной части (в соответствии с дизайн-проектом)</t>
        </is>
      </c>
      <c r="F428" s="237" t="inlineStr">
        <is>
          <t>м2</t>
        </is>
      </c>
      <c r="G428" s="335" t="n">
        <v>122.88</v>
      </c>
      <c r="H428" s="336">
        <f>+IFERROR(L428/G428,0)</f>
        <v/>
      </c>
      <c r="I428" s="337">
        <f>IFERROR(M428/G428,0)</f>
        <v/>
      </c>
      <c r="J428" s="338">
        <f>IFERROR(N428/G428,0)</f>
        <v/>
      </c>
      <c r="K428" s="339">
        <f>+IFERROR(O428/G428,0)</f>
        <v/>
      </c>
      <c r="L428" s="336">
        <f>SUBTOTAL(9,L429:L460)</f>
        <v/>
      </c>
      <c r="M428" s="337">
        <f>SUBTOTAL(9,M429:M460)</f>
        <v/>
      </c>
      <c r="N428" s="338">
        <f>SUBTOTAL(9,N429:N460)</f>
        <v/>
      </c>
      <c r="O428" s="339">
        <f>SUBTOTAL(9,O429:O460)</f>
        <v/>
      </c>
      <c r="P428" s="238" t="inlineStr">
        <is>
          <t>Помещения арендаторов (офисы, ритейл) отделываются силами арендаторов</t>
        </is>
      </c>
      <c r="Q428" s="244" t="n"/>
    </row>
    <row r="429" outlineLevel="2" ht="50.25" customHeight="1">
      <c r="A429" s="3" t="inlineStr">
        <is>
          <t>8.1.1.</t>
        </is>
      </c>
      <c r="B429" s="3" t="inlineStr">
        <is>
          <t>Отделка паркинг и рампы</t>
        </is>
      </c>
      <c r="C429" s="240" t="inlineStr">
        <is>
          <t>8.1.1.</t>
        </is>
      </c>
      <c r="D429" s="248" t="inlineStr">
        <is>
          <t>12.1.1.</t>
        </is>
      </c>
      <c r="E429" s="146" t="inlineStr">
        <is>
          <t>Подземный паркинг и рампы</t>
        </is>
      </c>
      <c r="F429" s="241" t="inlineStr">
        <is>
          <t>м2</t>
        </is>
      </c>
      <c r="G429" s="422" t="n">
        <v>122.88</v>
      </c>
      <c r="H429" s="423">
        <f>IFERROR(L429/G429,0)</f>
        <v/>
      </c>
      <c r="I429" s="424">
        <f>IFERROR(M429/G429,0)</f>
        <v/>
      </c>
      <c r="J429" s="425">
        <f>IFERROR(N429/G429,0)</f>
        <v/>
      </c>
      <c r="K429" s="432">
        <f>+IFERROR(O429/G429,0)</f>
        <v/>
      </c>
      <c r="L429" s="423">
        <f>SUBTOTAL(9,L430:L436)</f>
        <v/>
      </c>
      <c r="M429" s="424">
        <f>SUBTOTAL(9,M430:M436)</f>
        <v/>
      </c>
      <c r="N429" s="425">
        <f>SUBTOTAL(9,N430:N436)</f>
        <v/>
      </c>
      <c r="O429" s="427" t="n">
        <v>2467385.347874733</v>
      </c>
      <c r="P429" s="242" t="n"/>
      <c r="Q429" s="243" t="n"/>
      <c r="R429" t="n">
        <v>2467385.347874733</v>
      </c>
    </row>
    <row r="430" outlineLevel="3" ht="74.25" customHeight="1">
      <c r="A430" s="3" t="n"/>
      <c r="B430" s="3" t="n"/>
      <c r="C430" s="25" t="n"/>
      <c r="D430" s="165" t="inlineStr">
        <is>
          <t>12.1.1.1.</t>
        </is>
      </c>
      <c r="E430" s="3" t="inlineStr">
        <is>
          <t>Полы в зоне проезда и хранения автомобилей: 
Тротуарная брусчатка (100…200мм), металлические лотки без зазора, бетонные полы с уклоном 1% к лоткам t=80-180мм, гидроизоляция Техноэласт ЭПП или аналог с заводом на стены 50мм</t>
        </is>
      </c>
      <c r="F430" s="518" t="inlineStr">
        <is>
          <t>м2</t>
        </is>
      </c>
      <c r="G430" s="519" t="n">
        <v>122.88</v>
      </c>
      <c r="H430" s="520" t="n">
        <v>0</v>
      </c>
      <c r="I430" s="521" t="n">
        <v>20000</v>
      </c>
      <c r="J430" s="522" t="n">
        <v>0</v>
      </c>
      <c r="K430" s="523">
        <f>SUBTOTAL(9,H430:J430)</f>
        <v/>
      </c>
      <c r="L430" s="520">
        <f>$G430*H430</f>
        <v/>
      </c>
      <c r="M430" s="521">
        <f>$G430*I430</f>
        <v/>
      </c>
      <c r="N430" s="522">
        <f>$G430*J430</f>
        <v/>
      </c>
      <c r="O430" s="523">
        <f>G430*K430</f>
        <v/>
      </c>
      <c r="P430" s="79" t="n"/>
      <c r="Q430" s="104" t="inlineStr">
        <is>
          <t>Паркинг.
Нефиксированная цена в договоре. Финальная стоимость будет определена по факту проведения совместных закупочных процедур с Заказчиком</t>
        </is>
      </c>
    </row>
    <row r="431" outlineLevel="3" ht="50.25" customHeight="1">
      <c r="A431" s="3" t="n"/>
      <c r="B431" s="3" t="n"/>
      <c r="C431" s="25" t="n"/>
      <c r="D431" s="165" t="inlineStr">
        <is>
          <t>12.1.1.2.</t>
        </is>
      </c>
      <c r="E431" s="3" t="inlineStr">
        <is>
          <t>Напольное покрытие рампы выполнить из материалов предназначенных для данного типа помещений Топпинг, наливные полы по бетонной армированной стяжке 195мм</t>
        </is>
      </c>
      <c r="F431" s="518" t="inlineStr">
        <is>
          <t>м2</t>
        </is>
      </c>
      <c r="G431" s="551" t="n">
        <v>0</v>
      </c>
      <c r="H431" s="520" t="n">
        <v>0</v>
      </c>
      <c r="I431" s="521" t="n">
        <v>0</v>
      </c>
      <c r="J431" s="522" t="n">
        <v>0</v>
      </c>
      <c r="K431" s="523">
        <f>SUBTOTAL(9,H431:J431)</f>
        <v/>
      </c>
      <c r="L431" s="520">
        <f>$G431*H431</f>
        <v/>
      </c>
      <c r="M431" s="521">
        <f>$G431*I431</f>
        <v/>
      </c>
      <c r="N431" s="522">
        <f>$G431*J431</f>
        <v/>
      </c>
      <c r="O431" s="523">
        <f>G431*K431</f>
        <v/>
      </c>
      <c r="P431" s="79" t="n"/>
      <c r="Q431" s="104" t="n"/>
    </row>
    <row r="432" outlineLevel="3" ht="50.25" customHeight="1">
      <c r="A432" s="3" t="n"/>
      <c r="B432" s="3" t="n"/>
      <c r="C432" s="25" t="n"/>
      <c r="D432" s="165" t="inlineStr">
        <is>
          <t>12.1.1.3.</t>
        </is>
      </c>
      <c r="E432" s="3" t="inlineStr">
        <is>
          <t xml:space="preserve">Стены - бетон: 
Шлифовка неровностей, обеспыливание. </t>
        </is>
      </c>
      <c r="F432" s="518" t="inlineStr">
        <is>
          <t>м2</t>
        </is>
      </c>
      <c r="G432" s="551" t="n">
        <v>0</v>
      </c>
      <c r="H432" s="520" t="n">
        <v>0</v>
      </c>
      <c r="I432" s="521" t="n">
        <v>0</v>
      </c>
      <c r="J432" s="522" t="n">
        <v>0</v>
      </c>
      <c r="K432" s="523">
        <f>SUBTOTAL(9,H432:J432)</f>
        <v/>
      </c>
      <c r="L432" s="520">
        <f>$G432*H432</f>
        <v/>
      </c>
      <c r="M432" s="521">
        <f>$G432*I432</f>
        <v/>
      </c>
      <c r="N432" s="522">
        <f>$G432*J432</f>
        <v/>
      </c>
      <c r="O432" s="523">
        <f>G432*K432</f>
        <v/>
      </c>
      <c r="P432" s="79" t="n"/>
      <c r="Q432" s="104" t="n"/>
    </row>
    <row r="433" outlineLevel="3" ht="50.25" customHeight="1">
      <c r="A433" s="3" t="n"/>
      <c r="B433" s="3" t="n"/>
      <c r="C433" s="25" t="n"/>
      <c r="D433" s="165" t="inlineStr">
        <is>
          <t>12.1.1.4.</t>
        </is>
      </c>
      <c r="E433" s="3" t="inlineStr">
        <is>
          <t xml:space="preserve">Стены - колонны: 
Шлифовка неровностей, обеспыливание. </t>
        </is>
      </c>
      <c r="F433" s="518" t="inlineStr">
        <is>
          <t>м2</t>
        </is>
      </c>
      <c r="G433" s="551" t="n">
        <v>0</v>
      </c>
      <c r="H433" s="520" t="n">
        <v>0</v>
      </c>
      <c r="I433" s="521" t="n">
        <v>0</v>
      </c>
      <c r="J433" s="522" t="n">
        <v>0</v>
      </c>
      <c r="K433" s="523">
        <f>SUBTOTAL(9,H433:J433)</f>
        <v/>
      </c>
      <c r="L433" s="520">
        <f>$G433*H433</f>
        <v/>
      </c>
      <c r="M433" s="521">
        <f>$G433*I433</f>
        <v/>
      </c>
      <c r="N433" s="522">
        <f>$G433*J433</f>
        <v/>
      </c>
      <c r="O433" s="523">
        <f>G433*K433</f>
        <v/>
      </c>
      <c r="P433" s="79" t="n"/>
      <c r="Q433" s="104" t="n"/>
    </row>
    <row r="434" outlineLevel="3" ht="50.25" customHeight="1">
      <c r="A434" s="3" t="n"/>
      <c r="B434" s="3" t="n"/>
      <c r="C434" s="25" t="n"/>
      <c r="D434" s="165" t="inlineStr">
        <is>
          <t>12.1.1.5.</t>
        </is>
      </c>
      <c r="E434" s="3" t="inlineStr">
        <is>
          <t>Стены - блоки: 
Штукатурка и окраска, цвет согласовать с Заказчиком</t>
        </is>
      </c>
      <c r="F434" s="518" t="inlineStr">
        <is>
          <t>м2</t>
        </is>
      </c>
      <c r="G434" s="551" t="n">
        <v>0</v>
      </c>
      <c r="H434" s="520" t="n">
        <v>0</v>
      </c>
      <c r="I434" s="521" t="n">
        <v>0</v>
      </c>
      <c r="J434" s="522" t="n">
        <v>0</v>
      </c>
      <c r="K434" s="523">
        <f>SUBTOTAL(9,H434:J434)</f>
        <v/>
      </c>
      <c r="L434" s="520">
        <f>$G434*H434</f>
        <v/>
      </c>
      <c r="M434" s="521">
        <f>$G434*I434</f>
        <v/>
      </c>
      <c r="N434" s="522">
        <f>$G434*J434</f>
        <v/>
      </c>
      <c r="O434" s="523">
        <f>G434*K434</f>
        <v/>
      </c>
      <c r="P434" s="79" t="n"/>
      <c r="Q434" s="104" t="n"/>
    </row>
    <row r="435" outlineLevel="3" ht="50.25" customHeight="1">
      <c r="A435" s="3" t="n"/>
      <c r="B435" s="3" t="n"/>
      <c r="C435" s="25" t="n"/>
      <c r="D435" s="165" t="inlineStr">
        <is>
          <t>12.1.1.6.</t>
        </is>
      </c>
      <c r="E435" s="3" t="inlineStr">
        <is>
          <t>Потолок: 
Шлифовка, обеспыливание</t>
        </is>
      </c>
      <c r="F435" s="518" t="inlineStr">
        <is>
          <t>м2</t>
        </is>
      </c>
      <c r="G435" s="551" t="n">
        <v>0</v>
      </c>
      <c r="H435" s="520" t="n">
        <v>0</v>
      </c>
      <c r="I435" s="521" t="n">
        <v>0</v>
      </c>
      <c r="J435" s="522" t="n">
        <v>0</v>
      </c>
      <c r="K435" s="523">
        <f>SUBTOTAL(9,H435:J435)</f>
        <v/>
      </c>
      <c r="L435" s="520">
        <f>$G435*H435</f>
        <v/>
      </c>
      <c r="M435" s="521">
        <f>$G435*I435</f>
        <v/>
      </c>
      <c r="N435" s="522">
        <f>$G435*J435</f>
        <v/>
      </c>
      <c r="O435" s="523">
        <f>G435*K435</f>
        <v/>
      </c>
      <c r="P435" s="79" t="n"/>
      <c r="Q435" s="104" t="n"/>
    </row>
    <row r="436" outlineLevel="3" ht="50.25" customHeight="1">
      <c r="A436" s="3" t="n"/>
      <c r="B436" s="3" t="n"/>
      <c r="C436" s="25" t="n"/>
      <c r="D436" s="165" t="inlineStr">
        <is>
          <t>12.1.1.7.</t>
        </is>
      </c>
      <c r="E436" s="3" t="inlineStr">
        <is>
          <t>Навигация на стенах, полу по отдельному дизайн проекту, (предоставляется заказчиком)</t>
        </is>
      </c>
      <c r="F436" s="518" t="inlineStr">
        <is>
          <t>компл.</t>
        </is>
      </c>
      <c r="G436" s="551" t="n">
        <v>0</v>
      </c>
      <c r="H436" s="520" t="n">
        <v>0</v>
      </c>
      <c r="I436" s="521" t="n">
        <v>0</v>
      </c>
      <c r="J436" s="522" t="n">
        <v>0</v>
      </c>
      <c r="K436" s="523">
        <f>SUBTOTAL(9,H436:J436)</f>
        <v/>
      </c>
      <c r="L436" s="520">
        <f>$G436*H436</f>
        <v/>
      </c>
      <c r="M436" s="521">
        <f>$G436*I436</f>
        <v/>
      </c>
      <c r="N436" s="522">
        <f>$G436*J436</f>
        <v/>
      </c>
      <c r="O436" s="523">
        <f>G436*K436</f>
        <v/>
      </c>
      <c r="P436" s="79" t="n"/>
      <c r="Q436" s="104" t="n"/>
    </row>
    <row r="437" outlineLevel="2" ht="50.25" customHeight="1">
      <c r="A437" s="3" t="n"/>
      <c r="B437" s="3" t="inlineStr">
        <is>
          <t>Отделка эвакуационные лестничные клетки и коридоры подземная часть</t>
        </is>
      </c>
      <c r="C437" s="240" t="n"/>
      <c r="D437" s="248" t="inlineStr">
        <is>
          <t>12.1.2.</t>
        </is>
      </c>
      <c r="E437" s="146" t="inlineStr">
        <is>
          <t xml:space="preserve">Эвакуационные лестничные клетки и коридоры </t>
        </is>
      </c>
      <c r="F437" s="241" t="inlineStr">
        <is>
          <t>м2</t>
        </is>
      </c>
      <c r="G437" s="422" t="n">
        <v>0</v>
      </c>
      <c r="H437" s="423">
        <f>IFERROR(L437/G437,0)</f>
        <v/>
      </c>
      <c r="I437" s="424">
        <f>IFERROR(M437/G437,0)</f>
        <v/>
      </c>
      <c r="J437" s="425">
        <f>IFERROR(N437/G437,0)</f>
        <v/>
      </c>
      <c r="K437" s="432">
        <f>+IFERROR(O437/G437,0)</f>
        <v/>
      </c>
      <c r="L437" s="423">
        <f>SUBTOTAL(9,L438:L443)</f>
        <v/>
      </c>
      <c r="M437" s="424">
        <f>SUBTOTAL(9,M438:M443)</f>
        <v/>
      </c>
      <c r="N437" s="425">
        <f>SUBTOTAL(9,N438:N443)</f>
        <v/>
      </c>
      <c r="O437" s="427">
        <f>SUBTOTAL(9,O438:O443)</f>
        <v/>
      </c>
      <c r="P437" s="242" t="n"/>
      <c r="Q437" s="243" t="n"/>
    </row>
    <row r="438" outlineLevel="3" ht="50.25" customHeight="1">
      <c r="A438" s="3" t="n"/>
      <c r="B438" s="3" t="n"/>
      <c r="C438" s="25" t="n"/>
      <c r="D438" s="165" t="inlineStr">
        <is>
          <t>12.1.2.1.</t>
        </is>
      </c>
      <c r="E438" s="3" t="inlineStr">
        <is>
          <t>Пол отметка -6,750: 
Керамогранитная плитка на клею 20мм по стяжке толщ. 180мм</t>
        </is>
      </c>
      <c r="F438" s="518" t="inlineStr">
        <is>
          <t>м2</t>
        </is>
      </c>
      <c r="G438" s="551" t="n">
        <v>0</v>
      </c>
      <c r="H438" s="520" t="n">
        <v>0</v>
      </c>
      <c r="I438" s="521" t="n">
        <v>0</v>
      </c>
      <c r="J438" s="522" t="n">
        <v>0</v>
      </c>
      <c r="K438" s="523">
        <f>SUBTOTAL(9,H438:J438)</f>
        <v/>
      </c>
      <c r="L438" s="520">
        <f>$G438*H438</f>
        <v/>
      </c>
      <c r="M438" s="521">
        <f>$G438*I438</f>
        <v/>
      </c>
      <c r="N438" s="522">
        <f>$G438*J438</f>
        <v/>
      </c>
      <c r="O438" s="523">
        <f>G438*K438</f>
        <v/>
      </c>
      <c r="P438" s="79" t="n"/>
      <c r="Q438" s="104" t="n"/>
    </row>
    <row r="439" outlineLevel="3" ht="50.25" customHeight="1">
      <c r="A439" s="3" t="n"/>
      <c r="B439" s="3" t="n"/>
      <c r="C439" s="25" t="n"/>
      <c r="D439" s="165" t="inlineStr">
        <is>
          <t>12.1.2.2.</t>
        </is>
      </c>
      <c r="E439" s="3" t="inlineStr">
        <is>
          <t>Пол площадки
Керамогранитная плитка на клею 20мм по железобетону</t>
        </is>
      </c>
      <c r="F439" s="518" t="inlineStr">
        <is>
          <t>м2</t>
        </is>
      </c>
      <c r="G439" s="551" t="n">
        <v>0</v>
      </c>
      <c r="H439" s="520" t="n">
        <v>0</v>
      </c>
      <c r="I439" s="521" t="n">
        <v>0</v>
      </c>
      <c r="J439" s="522" t="n">
        <v>0</v>
      </c>
      <c r="K439" s="523">
        <f>SUBTOTAL(9,H439:J439)</f>
        <v/>
      </c>
      <c r="L439" s="520">
        <f>$G439*H439</f>
        <v/>
      </c>
      <c r="M439" s="521">
        <f>$G439*I439</f>
        <v/>
      </c>
      <c r="N439" s="522">
        <f>$G439*J439</f>
        <v/>
      </c>
      <c r="O439" s="523">
        <f>G439*K439</f>
        <v/>
      </c>
      <c r="P439" s="79" t="n"/>
      <c r="Q439" s="104" t="n"/>
    </row>
    <row r="440" outlineLevel="3" ht="50.25" customHeight="1">
      <c r="A440" s="3" t="n"/>
      <c r="B440" s="3" t="n"/>
      <c r="C440" s="25" t="n"/>
      <c r="D440" s="165" t="inlineStr">
        <is>
          <t>12.1.2.3.</t>
        </is>
      </c>
      <c r="E440" s="3" t="inlineStr">
        <is>
          <t>Пол ступени и подступеньки
Керамогранитная плитка на клею 20мм по железобетону</t>
        </is>
      </c>
      <c r="F440" s="518" t="inlineStr">
        <is>
          <t>м2</t>
        </is>
      </c>
      <c r="G440" s="551" t="n">
        <v>0</v>
      </c>
      <c r="H440" s="520" t="n">
        <v>0</v>
      </c>
      <c r="I440" s="521" t="n">
        <v>0</v>
      </c>
      <c r="J440" s="522" t="n">
        <v>0</v>
      </c>
      <c r="K440" s="523">
        <f>SUBTOTAL(9,H440:J440)</f>
        <v/>
      </c>
      <c r="L440" s="520">
        <f>$G440*H440</f>
        <v/>
      </c>
      <c r="M440" s="521">
        <f>$G440*I440</f>
        <v/>
      </c>
      <c r="N440" s="522">
        <f>$G440*J440</f>
        <v/>
      </c>
      <c r="O440" s="523">
        <f>G440*K440</f>
        <v/>
      </c>
      <c r="P440" s="79" t="n"/>
      <c r="Q440" s="104" t="n"/>
    </row>
    <row r="441" outlineLevel="3" ht="50.25" customHeight="1">
      <c r="A441" s="3" t="n"/>
      <c r="B441" s="3" t="n"/>
      <c r="C441" s="25" t="n"/>
      <c r="D441" s="165" t="inlineStr">
        <is>
          <t>12.1.2.4.</t>
        </is>
      </c>
      <c r="E441" s="3" t="inlineStr">
        <is>
          <t>Стены - бетон А3: 
Окраска высококачественной фасадной краской, цвет согласовать с Заказчиком</t>
        </is>
      </c>
      <c r="F441" s="518" t="inlineStr">
        <is>
          <t>м2</t>
        </is>
      </c>
      <c r="G441" s="551" t="n">
        <v>0</v>
      </c>
      <c r="H441" s="520" t="n">
        <v>0</v>
      </c>
      <c r="I441" s="521" t="n">
        <v>0</v>
      </c>
      <c r="J441" s="522" t="n">
        <v>0</v>
      </c>
      <c r="K441" s="523">
        <f>SUBTOTAL(9,H441:J441)</f>
        <v/>
      </c>
      <c r="L441" s="520">
        <f>$G441*H441</f>
        <v/>
      </c>
      <c r="M441" s="521">
        <f>$G441*I441</f>
        <v/>
      </c>
      <c r="N441" s="522">
        <f>$G441*J441</f>
        <v/>
      </c>
      <c r="O441" s="523">
        <f>G441*K441</f>
        <v/>
      </c>
      <c r="P441" s="79" t="n"/>
      <c r="Q441" s="104" t="n"/>
    </row>
    <row r="442" outlineLevel="3" ht="50.25" customHeight="1">
      <c r="A442" s="3" t="n"/>
      <c r="B442" s="3" t="n"/>
      <c r="C442" s="25" t="n"/>
      <c r="D442" s="165" t="inlineStr">
        <is>
          <t>12.1.2.5.</t>
        </is>
      </c>
      <c r="E442" s="3" t="inlineStr">
        <is>
          <t>Потолок - бетон А3:
Окраска высококачественной фасадной краской, цвет согласовать с Заказчиком</t>
        </is>
      </c>
      <c r="F442" s="518" t="inlineStr">
        <is>
          <t>м2</t>
        </is>
      </c>
      <c r="G442" s="551" t="n">
        <v>0</v>
      </c>
      <c r="H442" s="520" t="n">
        <v>0</v>
      </c>
      <c r="I442" s="521" t="n">
        <v>0</v>
      </c>
      <c r="J442" s="522" t="n">
        <v>0</v>
      </c>
      <c r="K442" s="523">
        <f>SUBTOTAL(9,H442:J442)</f>
        <v/>
      </c>
      <c r="L442" s="520">
        <f>$G442*H442</f>
        <v/>
      </c>
      <c r="M442" s="521">
        <f>$G442*I442</f>
        <v/>
      </c>
      <c r="N442" s="522">
        <f>$G442*J442</f>
        <v/>
      </c>
      <c r="O442" s="523">
        <f>G442*K442</f>
        <v/>
      </c>
      <c r="P442" s="79" t="n"/>
      <c r="Q442" s="104" t="n"/>
    </row>
    <row r="443" outlineLevel="3" ht="50.25" customHeight="1">
      <c r="A443" s="3" t="n"/>
      <c r="B443" s="3" t="n"/>
      <c r="C443" s="25" t="n"/>
      <c r="D443" s="165" t="inlineStr">
        <is>
          <t>12.1.2.6.</t>
        </is>
      </c>
      <c r="E443" s="3" t="inlineStr">
        <is>
          <t xml:space="preserve">Поручни. Согласовать с Заказчиком. </t>
        </is>
      </c>
      <c r="F443" s="518" t="inlineStr">
        <is>
          <t>п.м.</t>
        </is>
      </c>
      <c r="G443" s="551" t="n">
        <v>0</v>
      </c>
      <c r="H443" s="520" t="n">
        <v>0</v>
      </c>
      <c r="I443" s="521" t="n">
        <v>0</v>
      </c>
      <c r="J443" s="522" t="n">
        <v>0</v>
      </c>
      <c r="K443" s="523">
        <f>SUBTOTAL(9,H443:J443)</f>
        <v/>
      </c>
      <c r="L443" s="520">
        <f>$G443*H443</f>
        <v/>
      </c>
      <c r="M443" s="521">
        <f>$G443*I443</f>
        <v/>
      </c>
      <c r="N443" s="522">
        <f>$G443*J443</f>
        <v/>
      </c>
      <c r="O443" s="523">
        <f>G443*K443</f>
        <v/>
      </c>
      <c r="P443" s="79" t="n"/>
      <c r="Q443" s="104" t="n"/>
    </row>
    <row r="444" outlineLevel="2" ht="50.25" customHeight="1">
      <c r="A444" s="3" t="n"/>
      <c r="B444" s="3" t="inlineStr">
        <is>
          <t>Лифтовые холлы и коридоры, тамбур-шлюзы для посетителей подземной части</t>
        </is>
      </c>
      <c r="C444" s="240" t="n"/>
      <c r="D444" s="248" t="inlineStr">
        <is>
          <t>12.1.3.</t>
        </is>
      </c>
      <c r="E444" s="146" t="inlineStr">
        <is>
          <t>Лифтовые холлы и коридоры для посетителей подземной части</t>
        </is>
      </c>
      <c r="F444" s="241" t="inlineStr">
        <is>
          <t>м2</t>
        </is>
      </c>
      <c r="G444" s="422" t="n">
        <v>0</v>
      </c>
      <c r="H444" s="423">
        <f>IFERROR(L444/G444,0)</f>
        <v/>
      </c>
      <c r="I444" s="424">
        <f>IFERROR(M444/G444,0)</f>
        <v/>
      </c>
      <c r="J444" s="425">
        <f>IFERROR(N444/G444,0)</f>
        <v/>
      </c>
      <c r="K444" s="432">
        <f>+IFERROR(O444/G444,0)</f>
        <v/>
      </c>
      <c r="L444" s="423">
        <f>SUBTOTAL(9,L445:L448)</f>
        <v/>
      </c>
      <c r="M444" s="424">
        <f>SUBTOTAL(9,M445:M448)</f>
        <v/>
      </c>
      <c r="N444" s="425">
        <f>SUBTOTAL(9,N445:N448)</f>
        <v/>
      </c>
      <c r="O444" s="427">
        <f>SUBTOTAL(9,O445:O448)</f>
        <v/>
      </c>
      <c r="P444" s="242" t="n"/>
      <c r="Q444" s="243" t="n"/>
    </row>
    <row r="445" outlineLevel="3" ht="50.25" customHeight="1">
      <c r="A445" s="3" t="n"/>
      <c r="B445" s="3" t="n"/>
      <c r="C445" s="25" t="n"/>
      <c r="D445" s="165" t="inlineStr">
        <is>
          <t>12.1.3.1.</t>
        </is>
      </c>
      <c r="E445" s="3" t="inlineStr">
        <is>
          <t>Полы: 
Натуральный камень на клею - 40 мм, цементно-песчаная стяжка 100-140мм</t>
        </is>
      </c>
      <c r="F445" s="518" t="inlineStr">
        <is>
          <t>м2</t>
        </is>
      </c>
      <c r="G445" s="551" t="n">
        <v>0</v>
      </c>
      <c r="H445" s="520" t="n">
        <v>0</v>
      </c>
      <c r="I445" s="521" t="n">
        <v>0</v>
      </c>
      <c r="J445" s="522" t="n">
        <v>0</v>
      </c>
      <c r="K445" s="523">
        <f>SUBTOTAL(9,H445:J445)</f>
        <v/>
      </c>
      <c r="L445" s="520">
        <f>$G445*H445</f>
        <v/>
      </c>
      <c r="M445" s="521">
        <f>$G445*I445</f>
        <v/>
      </c>
      <c r="N445" s="522">
        <f>$G445*J445</f>
        <v/>
      </c>
      <c r="O445" s="523">
        <f>G445*K445</f>
        <v/>
      </c>
      <c r="P445" s="79" t="n"/>
      <c r="Q445" s="104" t="n"/>
    </row>
    <row r="446" outlineLevel="3" ht="50.25" customHeight="1">
      <c r="A446" s="3" t="n"/>
      <c r="B446" s="3" t="n"/>
      <c r="C446" s="25" t="n"/>
      <c r="D446" s="165" t="inlineStr">
        <is>
          <t>12.1.3.2.</t>
        </is>
      </c>
      <c r="E446" s="3" t="inlineStr">
        <is>
          <t>Стены: 
Натуральный камень/металлические панели. Уточняется дизайн-проектом на стадии РД.</t>
        </is>
      </c>
      <c r="F446" s="518" t="inlineStr">
        <is>
          <t>м2</t>
        </is>
      </c>
      <c r="G446" s="551" t="n">
        <v>0</v>
      </c>
      <c r="H446" s="520" t="n">
        <v>0</v>
      </c>
      <c r="I446" s="521" t="n">
        <v>0</v>
      </c>
      <c r="J446" s="522" t="n">
        <v>0</v>
      </c>
      <c r="K446" s="523">
        <f>SUBTOTAL(9,H446:J446)</f>
        <v/>
      </c>
      <c r="L446" s="520">
        <f>$G446*H446</f>
        <v/>
      </c>
      <c r="M446" s="521">
        <f>$G446*I446</f>
        <v/>
      </c>
      <c r="N446" s="522">
        <f>$G446*J446</f>
        <v/>
      </c>
      <c r="O446" s="523">
        <f>G446*K446</f>
        <v/>
      </c>
      <c r="P446" s="79" t="n"/>
      <c r="Q446" s="104" t="n"/>
    </row>
    <row r="447" outlineLevel="3" ht="50.25" customHeight="1">
      <c r="A447" s="3" t="n"/>
      <c r="B447" s="3" t="n"/>
      <c r="C447" s="25" t="n"/>
      <c r="D447" s="165" t="inlineStr">
        <is>
          <t>12.1.3.3.</t>
        </is>
      </c>
      <c r="E447" s="3" t="inlineStr">
        <is>
          <t>Потолок:
Окраска высококачественной фасадной краской (уточняется дизайн-проектом на стадии РД). Цвет согласовать с Заказчиком</t>
        </is>
      </c>
      <c r="F447" s="518" t="inlineStr">
        <is>
          <t>м2</t>
        </is>
      </c>
      <c r="G447" s="551" t="n">
        <v>0</v>
      </c>
      <c r="H447" s="520" t="n">
        <v>0</v>
      </c>
      <c r="I447" s="521" t="n">
        <v>0</v>
      </c>
      <c r="J447" s="522" t="n">
        <v>0</v>
      </c>
      <c r="K447" s="523">
        <f>SUBTOTAL(9,H447:J447)</f>
        <v/>
      </c>
      <c r="L447" s="520">
        <f>$G447*H447</f>
        <v/>
      </c>
      <c r="M447" s="521">
        <f>$G447*I447</f>
        <v/>
      </c>
      <c r="N447" s="522">
        <f>$G447*J447</f>
        <v/>
      </c>
      <c r="O447" s="523">
        <f>G447*K447</f>
        <v/>
      </c>
      <c r="P447" s="79" t="n"/>
      <c r="Q447" s="104" t="n"/>
    </row>
    <row r="448" outlineLevel="3" ht="50.25" customHeight="1">
      <c r="A448" s="3" t="n"/>
      <c r="B448" s="3" t="n"/>
      <c r="C448" s="25" t="n"/>
      <c r="D448" s="165" t="inlineStr">
        <is>
          <t>12.1.3.4.</t>
        </is>
      </c>
      <c r="E448" s="3" t="inlineStr">
        <is>
          <t>Светильники</t>
        </is>
      </c>
      <c r="F448" s="518" t="inlineStr">
        <is>
          <t>компл.</t>
        </is>
      </c>
      <c r="G448" s="551" t="n">
        <v>0</v>
      </c>
      <c r="H448" s="520" t="n">
        <v>0</v>
      </c>
      <c r="I448" s="521" t="n">
        <v>0</v>
      </c>
      <c r="J448" s="522" t="n">
        <v>0</v>
      </c>
      <c r="K448" s="523">
        <f>SUBTOTAL(9,H448:J448)</f>
        <v/>
      </c>
      <c r="L448" s="520">
        <f>$G448*H448</f>
        <v/>
      </c>
      <c r="M448" s="521">
        <f>$G448*I448</f>
        <v/>
      </c>
      <c r="N448" s="522">
        <f>$G448*J448</f>
        <v/>
      </c>
      <c r="O448" s="523">
        <f>G448*K448</f>
        <v/>
      </c>
      <c r="P448" s="79" t="n"/>
      <c r="Q448" s="104" t="n"/>
    </row>
    <row r="449" outlineLevel="2" ht="50.25" customHeight="1">
      <c r="A449" s="3" t="n"/>
      <c r="B449" s="3" t="inlineStr">
        <is>
          <t xml:space="preserve">Технические и инженерные помещения подземной части </t>
        </is>
      </c>
      <c r="C449" s="240" t="n"/>
      <c r="D449" s="248" t="inlineStr">
        <is>
          <t>12.1.4.</t>
        </is>
      </c>
      <c r="E449" s="146" t="inlineStr">
        <is>
          <t>Технические и инженерные помещения подземной части</t>
        </is>
      </c>
      <c r="F449" s="241" t="inlineStr">
        <is>
          <t>м2</t>
        </is>
      </c>
      <c r="G449" s="422" t="n">
        <v>0</v>
      </c>
      <c r="H449" s="423">
        <f>IFERROR(L449/G449,0)</f>
        <v/>
      </c>
      <c r="I449" s="424">
        <f>IFERROR(M449/G449,0)</f>
        <v/>
      </c>
      <c r="J449" s="425">
        <f>IFERROR(N449/G449,0)</f>
        <v/>
      </c>
      <c r="K449" s="432">
        <f>+IFERROR(O449/G449,0)</f>
        <v/>
      </c>
      <c r="L449" s="423">
        <f>SUBTOTAL(9,L450:L452)</f>
        <v/>
      </c>
      <c r="M449" s="424">
        <f>SUBTOTAL(9,M450:M452)</f>
        <v/>
      </c>
      <c r="N449" s="425">
        <f>SUBTOTAL(9,N450:N452)</f>
        <v/>
      </c>
      <c r="O449" s="427">
        <f>SUBTOTAL(9,O450:O452)</f>
        <v/>
      </c>
      <c r="P449" s="242" t="n"/>
      <c r="Q449" s="243" t="n"/>
    </row>
    <row r="450" outlineLevel="3" ht="50.25" customHeight="1">
      <c r="A450" s="3" t="n"/>
      <c r="B450" s="3" t="n"/>
      <c r="C450" s="25" t="n"/>
      <c r="D450" s="165" t="inlineStr">
        <is>
          <t>12.1.4.1.</t>
        </is>
      </c>
      <c r="E450" s="3" t="inlineStr">
        <is>
          <t>Полы:
Керамогранитная плитка на клею 20мм, цементно-песчаная стяжка. Гидроизоляция Техноэласт ЭПП или аналог (только в помещениях с мокрыми процессами)</t>
        </is>
      </c>
      <c r="F450" s="518" t="inlineStr">
        <is>
          <t>м2</t>
        </is>
      </c>
      <c r="G450" s="551" t="n">
        <v>0</v>
      </c>
      <c r="H450" s="520" t="n">
        <v>0</v>
      </c>
      <c r="I450" s="521" t="n">
        <v>0</v>
      </c>
      <c r="J450" s="522" t="n">
        <v>0</v>
      </c>
      <c r="K450" s="523">
        <f>SUBTOTAL(9,H450:J450)</f>
        <v/>
      </c>
      <c r="L450" s="520">
        <f>$G450*H450</f>
        <v/>
      </c>
      <c r="M450" s="521">
        <f>$G450*I450</f>
        <v/>
      </c>
      <c r="N450" s="522">
        <f>$G450*J450</f>
        <v/>
      </c>
      <c r="O450" s="523">
        <f>G450*K450</f>
        <v/>
      </c>
      <c r="P450" s="79" t="n"/>
      <c r="Q450" s="104" t="n"/>
    </row>
    <row r="451" outlineLevel="3" ht="50.25" customHeight="1">
      <c r="A451" s="3" t="n"/>
      <c r="B451" s="3" t="n"/>
      <c r="C451" s="25" t="n"/>
      <c r="D451" s="165" t="inlineStr">
        <is>
          <t>12.1.4.2.</t>
        </is>
      </c>
      <c r="E451" s="3" t="inlineStr">
        <is>
          <t>Стены: 
Окраска высококачественной фасадной краской, цвет согласовать с Заказчиком</t>
        </is>
      </c>
      <c r="F451" s="518" t="inlineStr">
        <is>
          <t>м2</t>
        </is>
      </c>
      <c r="G451" s="551" t="n">
        <v>0</v>
      </c>
      <c r="H451" s="520" t="n">
        <v>0</v>
      </c>
      <c r="I451" s="521" t="n">
        <v>0</v>
      </c>
      <c r="J451" s="522" t="n">
        <v>0</v>
      </c>
      <c r="K451" s="523">
        <f>SUBTOTAL(9,H451:J451)</f>
        <v/>
      </c>
      <c r="L451" s="520">
        <f>$G451*H451</f>
        <v/>
      </c>
      <c r="M451" s="521">
        <f>$G451*I451</f>
        <v/>
      </c>
      <c r="N451" s="522">
        <f>$G451*J451</f>
        <v/>
      </c>
      <c r="O451" s="523">
        <f>G451*K451</f>
        <v/>
      </c>
      <c r="P451" s="79" t="n"/>
      <c r="Q451" s="104" t="n"/>
    </row>
    <row r="452" outlineLevel="3" ht="50.25" customHeight="1">
      <c r="A452" s="3" t="n"/>
      <c r="B452" s="3" t="n"/>
      <c r="C452" s="25" t="n"/>
      <c r="D452" s="165" t="inlineStr">
        <is>
          <t>12.1.4.3.</t>
        </is>
      </c>
      <c r="E452" s="3" t="inlineStr">
        <is>
          <t>Потолок: 
Окраска высококачественной фасадной краской, цвет согласовать с Заказчиком</t>
        </is>
      </c>
      <c r="F452" s="518" t="inlineStr">
        <is>
          <t>м2</t>
        </is>
      </c>
      <c r="G452" s="551" t="n">
        <v>0</v>
      </c>
      <c r="H452" s="520" t="n">
        <v>0</v>
      </c>
      <c r="I452" s="521" t="n">
        <v>0</v>
      </c>
      <c r="J452" s="522" t="n">
        <v>0</v>
      </c>
      <c r="K452" s="523">
        <f>SUBTOTAL(9,H452:J452)</f>
        <v/>
      </c>
      <c r="L452" s="520">
        <f>$G452*H452</f>
        <v/>
      </c>
      <c r="M452" s="521">
        <f>$G452*I452</f>
        <v/>
      </c>
      <c r="N452" s="522">
        <f>$G452*J452</f>
        <v/>
      </c>
      <c r="O452" s="523">
        <f>G452*K452</f>
        <v/>
      </c>
      <c r="P452" s="79" t="n"/>
      <c r="Q452" s="104" t="n"/>
    </row>
    <row r="453" outlineLevel="2" ht="50.25" customHeight="1">
      <c r="A453" s="3" t="n"/>
      <c r="B453" s="3" t="inlineStr">
        <is>
          <t>Отделка прочие помещения подземная часть</t>
        </is>
      </c>
      <c r="C453" s="240" t="n"/>
      <c r="D453" s="248" t="inlineStr">
        <is>
          <t>12.1.5.</t>
        </is>
      </c>
      <c r="E453" s="146" t="inlineStr">
        <is>
          <t>Кладовые</t>
        </is>
      </c>
      <c r="F453" s="241" t="inlineStr">
        <is>
          <t>м2</t>
        </is>
      </c>
      <c r="G453" s="422" t="n">
        <v>0</v>
      </c>
      <c r="H453" s="423">
        <f>IFERROR(L453/G453,0)</f>
        <v/>
      </c>
      <c r="I453" s="424">
        <f>IFERROR(M453/G453,0)</f>
        <v/>
      </c>
      <c r="J453" s="425">
        <f>IFERROR(N453/G453,0)</f>
        <v/>
      </c>
      <c r="K453" s="432">
        <f>+IFERROR(O453/G453,0)</f>
        <v/>
      </c>
      <c r="L453" s="423">
        <f>SUBTOTAL(9,L454:L456)</f>
        <v/>
      </c>
      <c r="M453" s="424">
        <f>SUBTOTAL(9,M454:M456)</f>
        <v/>
      </c>
      <c r="N453" s="425">
        <f>SUBTOTAL(9,N454:N456)</f>
        <v/>
      </c>
      <c r="O453" s="427">
        <f>SUBTOTAL(9,O454:O456)</f>
        <v/>
      </c>
      <c r="P453" s="242" t="n"/>
      <c r="Q453" s="243" t="n"/>
    </row>
    <row r="454" outlineLevel="3" ht="50.25" customHeight="1">
      <c r="A454" s="3" t="n"/>
      <c r="B454" s="3" t="n"/>
      <c r="C454" s="25" t="n"/>
      <c r="D454" s="165" t="inlineStr">
        <is>
          <t>12.1.5.1.</t>
        </is>
      </c>
      <c r="E454" s="3" t="inlineStr">
        <is>
          <t>Пол: 
Полимерное покрытие по стяжке 195мм</t>
        </is>
      </c>
      <c r="F454" s="518" t="inlineStr">
        <is>
          <t>м2</t>
        </is>
      </c>
      <c r="G454" s="551" t="n">
        <v>0</v>
      </c>
      <c r="H454" s="520" t="n">
        <v>0</v>
      </c>
      <c r="I454" s="521" t="n">
        <v>0</v>
      </c>
      <c r="J454" s="522" t="n">
        <v>0</v>
      </c>
      <c r="K454" s="523">
        <f>SUBTOTAL(9,H454:J454)</f>
        <v/>
      </c>
      <c r="L454" s="520">
        <f>$G454*H454</f>
        <v/>
      </c>
      <c r="M454" s="521">
        <f>$G454*I454</f>
        <v/>
      </c>
      <c r="N454" s="522">
        <f>$G454*J454</f>
        <v/>
      </c>
      <c r="O454" s="523">
        <f>G454*K454</f>
        <v/>
      </c>
      <c r="P454" s="79" t="n"/>
      <c r="Q454" s="104" t="n"/>
    </row>
    <row r="455" outlineLevel="3" ht="50.25" customHeight="1">
      <c r="A455" s="3" t="n"/>
      <c r="B455" s="3" t="n"/>
      <c r="C455" s="25" t="n"/>
      <c r="D455" s="165" t="inlineStr">
        <is>
          <t>12.1.5.2.</t>
        </is>
      </c>
      <c r="E455" s="3" t="inlineStr">
        <is>
          <t>Стены: 
обеспыливание без штукатурки, цвет согласовать с Заказчиком</t>
        </is>
      </c>
      <c r="F455" s="518" t="inlineStr">
        <is>
          <t>м2</t>
        </is>
      </c>
      <c r="G455" s="551" t="n">
        <v>0</v>
      </c>
      <c r="H455" s="520" t="n">
        <v>0</v>
      </c>
      <c r="I455" s="521" t="n">
        <v>0</v>
      </c>
      <c r="J455" s="522" t="n">
        <v>0</v>
      </c>
      <c r="K455" s="523">
        <f>SUBTOTAL(9,H455:J455)</f>
        <v/>
      </c>
      <c r="L455" s="520">
        <f>$G455*H455</f>
        <v/>
      </c>
      <c r="M455" s="521">
        <f>$G455*I455</f>
        <v/>
      </c>
      <c r="N455" s="522">
        <f>$G455*J455</f>
        <v/>
      </c>
      <c r="O455" s="523">
        <f>G455*K455</f>
        <v/>
      </c>
      <c r="P455" s="79" t="n"/>
      <c r="Q455" s="104" t="n"/>
    </row>
    <row r="456" outlineLevel="3" ht="50.25" customHeight="1">
      <c r="A456" s="3" t="n"/>
      <c r="B456" s="3" t="n"/>
      <c r="C456" s="25" t="n"/>
      <c r="D456" s="165" t="inlineStr">
        <is>
          <t>12.1.5.3.</t>
        </is>
      </c>
      <c r="E456" s="3" t="inlineStr">
        <is>
          <t>Потолок: 
Обеспыливающая грунтовка</t>
        </is>
      </c>
      <c r="F456" s="518" t="inlineStr">
        <is>
          <t>м2</t>
        </is>
      </c>
      <c r="G456" s="551" t="n">
        <v>0</v>
      </c>
      <c r="H456" s="520" t="n">
        <v>0</v>
      </c>
      <c r="I456" s="521" t="n">
        <v>0</v>
      </c>
      <c r="J456" s="522" t="n">
        <v>0</v>
      </c>
      <c r="K456" s="523">
        <f>SUBTOTAL(9,H456:J456)</f>
        <v/>
      </c>
      <c r="L456" s="520">
        <f>$G456*H456</f>
        <v/>
      </c>
      <c r="M456" s="521">
        <f>$G456*I456</f>
        <v/>
      </c>
      <c r="N456" s="522">
        <f>$G456*J456</f>
        <v/>
      </c>
      <c r="O456" s="523">
        <f>G456*K456</f>
        <v/>
      </c>
      <c r="P456" s="79" t="n"/>
      <c r="Q456" s="104" t="n"/>
    </row>
    <row r="457" outlineLevel="2" ht="50.25" customHeight="1">
      <c r="A457" s="3" t="n"/>
      <c r="B457" s="3" t="inlineStr">
        <is>
          <t>Отделка прочие помещения подземная часть</t>
        </is>
      </c>
      <c r="C457" s="240" t="n"/>
      <c r="D457" s="248" t="inlineStr">
        <is>
          <t>12.1.6.</t>
        </is>
      </c>
      <c r="E457" s="146" t="inlineStr">
        <is>
          <t>Помещения персонала</t>
        </is>
      </c>
      <c r="F457" s="241" t="inlineStr">
        <is>
          <t>м2</t>
        </is>
      </c>
      <c r="G457" s="422" t="n">
        <v>0</v>
      </c>
      <c r="H457" s="423">
        <f>IFERROR(L457/G457,0)</f>
        <v/>
      </c>
      <c r="I457" s="424">
        <f>IFERROR(M457/G457,0)</f>
        <v/>
      </c>
      <c r="J457" s="425">
        <f>IFERROR(N457/G457,0)</f>
        <v/>
      </c>
      <c r="K457" s="432">
        <f>+IFERROR(O457/G457,0)</f>
        <v/>
      </c>
      <c r="L457" s="423">
        <f>SUBTOTAL(9,L458:L460)</f>
        <v/>
      </c>
      <c r="M457" s="424">
        <f>SUBTOTAL(9,M458:M460)</f>
        <v/>
      </c>
      <c r="N457" s="425">
        <f>SUBTOTAL(9,N458:N460)</f>
        <v/>
      </c>
      <c r="O457" s="427">
        <f>SUBTOTAL(9,O458:O460)</f>
        <v/>
      </c>
      <c r="P457" s="242" t="n"/>
      <c r="Q457" s="243" t="n"/>
    </row>
    <row r="458" outlineLevel="3" ht="50.25" customHeight="1">
      <c r="A458" s="3" t="n"/>
      <c r="B458" s="3" t="n"/>
      <c r="C458" s="25" t="n"/>
      <c r="D458" s="165" t="inlineStr">
        <is>
          <t>12.1.6.1.</t>
        </is>
      </c>
      <c r="E458" s="3" t="inlineStr">
        <is>
          <t xml:space="preserve">Полы: 
Керамогранитная плитка на клею 20мм, цементно-песчаная стяжка. Утепление по расчёту. </t>
        </is>
      </c>
      <c r="F458" s="518" t="inlineStr">
        <is>
          <t>м2</t>
        </is>
      </c>
      <c r="G458" s="551" t="n">
        <v>0</v>
      </c>
      <c r="H458" s="520" t="n">
        <v>0</v>
      </c>
      <c r="I458" s="521" t="n">
        <v>0</v>
      </c>
      <c r="J458" s="522" t="n">
        <v>0</v>
      </c>
      <c r="K458" s="523">
        <f>SUBTOTAL(9,H458:J458)</f>
        <v/>
      </c>
      <c r="L458" s="520">
        <f>$G458*H458</f>
        <v/>
      </c>
      <c r="M458" s="521">
        <f>$G458*I458</f>
        <v/>
      </c>
      <c r="N458" s="522">
        <f>$G458*J458</f>
        <v/>
      </c>
      <c r="O458" s="523">
        <f>G458*K458</f>
        <v/>
      </c>
      <c r="P458" s="79" t="n"/>
      <c r="Q458" s="104" t="n"/>
    </row>
    <row r="459" outlineLevel="3" ht="50.25" customHeight="1">
      <c r="A459" s="3" t="n"/>
      <c r="B459" s="3" t="n"/>
      <c r="C459" s="25" t="n"/>
      <c r="D459" s="165" t="inlineStr">
        <is>
          <t>12.1.6.2.</t>
        </is>
      </c>
      <c r="E459" s="3" t="inlineStr">
        <is>
          <t>Стены: 
Окраска высококачественной фасадной краской, цвет согласовать с Заказчиком</t>
        </is>
      </c>
      <c r="F459" s="518" t="inlineStr">
        <is>
          <t>м2</t>
        </is>
      </c>
      <c r="G459" s="551" t="n">
        <v>0</v>
      </c>
      <c r="H459" s="520" t="n">
        <v>0</v>
      </c>
      <c r="I459" s="521" t="n">
        <v>0</v>
      </c>
      <c r="J459" s="522" t="n">
        <v>0</v>
      </c>
      <c r="K459" s="523">
        <f>SUBTOTAL(9,H459:J459)</f>
        <v/>
      </c>
      <c r="L459" s="520">
        <f>$G459*H459</f>
        <v/>
      </c>
      <c r="M459" s="521">
        <f>$G459*I459</f>
        <v/>
      </c>
      <c r="N459" s="522">
        <f>$G459*J459</f>
        <v/>
      </c>
      <c r="O459" s="523">
        <f>G459*K459</f>
        <v/>
      </c>
      <c r="P459" s="79" t="n"/>
      <c r="Q459" s="104" t="n"/>
    </row>
    <row r="460" outlineLevel="3" ht="50.25" customHeight="1">
      <c r="A460" s="3" t="n"/>
      <c r="B460" s="3" t="n"/>
      <c r="C460" s="25" t="n"/>
      <c r="D460" s="165" t="inlineStr">
        <is>
          <t>12.1.6.3.</t>
        </is>
      </c>
      <c r="E460" s="3" t="inlineStr">
        <is>
          <t>Потолок: 
Окраска высококачественной фасадной краской, цвет согласовать с Заказчиком</t>
        </is>
      </c>
      <c r="F460" s="518" t="inlineStr">
        <is>
          <t>м2</t>
        </is>
      </c>
      <c r="G460" s="551" t="n">
        <v>0</v>
      </c>
      <c r="H460" s="520" t="n">
        <v>0</v>
      </c>
      <c r="I460" s="521" t="n">
        <v>0</v>
      </c>
      <c r="J460" s="522" t="n">
        <v>0</v>
      </c>
      <c r="K460" s="523">
        <f>SUBTOTAL(9,H460:J460)</f>
        <v/>
      </c>
      <c r="L460" s="520">
        <f>$G460*H460</f>
        <v/>
      </c>
      <c r="M460" s="521">
        <f>$G460*I460</f>
        <v/>
      </c>
      <c r="N460" s="522">
        <f>$G460*J460</f>
        <v/>
      </c>
      <c r="O460" s="523">
        <f>G460*K460</f>
        <v/>
      </c>
      <c r="P460" s="79" t="n"/>
      <c r="Q460" s="104" t="n"/>
    </row>
    <row r="461" outlineLevel="1" ht="50.25" customHeight="1">
      <c r="A461" s="3" t="n"/>
      <c r="B461" s="3" t="inlineStr">
        <is>
          <t>Отделка надземной части (в т.ч. меблировка)</t>
        </is>
      </c>
      <c r="C461" s="235" t="n"/>
      <c r="D461" s="246" t="inlineStr">
        <is>
          <t>12.2.</t>
        </is>
      </c>
      <c r="E461" s="145" t="inlineStr">
        <is>
          <t>Отделка надземной части (в соответствии с дизайн-проектом)</t>
        </is>
      </c>
      <c r="F461" s="237" t="inlineStr">
        <is>
          <t>м2</t>
        </is>
      </c>
      <c r="G461" s="335" t="n">
        <v>0</v>
      </c>
      <c r="H461" s="336">
        <f>+IFERROR(L461/G461,0)</f>
        <v/>
      </c>
      <c r="I461" s="337">
        <f>IFERROR(M461/G461,0)</f>
        <v/>
      </c>
      <c r="J461" s="338">
        <f>IFERROR(N461/G461,0)</f>
        <v/>
      </c>
      <c r="K461" s="339">
        <f>+IFERROR(O461/G461,0)</f>
        <v/>
      </c>
      <c r="L461" s="336">
        <f>SUBTOTAL(9,L462:L504)</f>
        <v/>
      </c>
      <c r="M461" s="337">
        <f>SUBTOTAL(9,M462:M504)</f>
        <v/>
      </c>
      <c r="N461" s="338">
        <f>SUBTOTAL(9,N462:N504)</f>
        <v/>
      </c>
      <c r="O461" s="339">
        <f>SUBTOTAL(9,O462:O504)</f>
        <v/>
      </c>
      <c r="P461" s="238" t="inlineStr">
        <is>
          <t>Помещения арендаторов (офисы, ритейл) отделываются силами арендаторов</t>
        </is>
      </c>
      <c r="Q461" s="244" t="n"/>
    </row>
    <row r="462" outlineLevel="2" ht="50.25" customHeight="1">
      <c r="A462" s="3" t="n"/>
      <c r="B462" s="3" t="inlineStr">
        <is>
          <t>Отделка лобби/гранд-лобби</t>
        </is>
      </c>
      <c r="C462" s="240" t="n"/>
      <c r="D462" s="248" t="inlineStr">
        <is>
          <t>12.2.1.</t>
        </is>
      </c>
      <c r="E462" s="146" t="inlineStr">
        <is>
          <t>Лобби и лифтовой холл 1-го этажа (уточняется на этапе РД)</t>
        </is>
      </c>
      <c r="F462" s="241" t="inlineStr">
        <is>
          <t>м2</t>
        </is>
      </c>
      <c r="G462" s="422" t="n">
        <v>0</v>
      </c>
      <c r="H462" s="423">
        <f>IFERROR(L462/G462,0)</f>
        <v/>
      </c>
      <c r="I462" s="424">
        <f>IFERROR(M462/G462,0)</f>
        <v/>
      </c>
      <c r="J462" s="425">
        <f>IFERROR(N462/G462,0)</f>
        <v/>
      </c>
      <c r="K462" s="432">
        <f>+IFERROR(O462/G462,0)</f>
        <v/>
      </c>
      <c r="L462" s="423">
        <f>SUBTOTAL(9,L463:L474)</f>
        <v/>
      </c>
      <c r="M462" s="424">
        <f>SUBTOTAL(9,M463:M474)</f>
        <v/>
      </c>
      <c r="N462" s="425">
        <f>SUBTOTAL(9,N463:N474)</f>
        <v/>
      </c>
      <c r="O462" s="427">
        <f>SUBTOTAL(9,O463:O474)</f>
        <v/>
      </c>
      <c r="P462" s="242" t="n"/>
      <c r="Q462" s="243" t="n"/>
    </row>
    <row r="463" outlineLevel="3" ht="50.25" customHeight="1">
      <c r="A463" s="3" t="n"/>
      <c r="B463" s="3" t="n"/>
      <c r="C463" s="25" t="n"/>
      <c r="D463" s="165" t="inlineStr">
        <is>
          <t>12.2.1.1.</t>
        </is>
      </c>
      <c r="E463" s="3" t="inlineStr">
        <is>
          <t xml:space="preserve">Пол лобби:
Натуральный камень/Керамогранит </t>
        </is>
      </c>
      <c r="F463" s="518" t="inlineStr">
        <is>
          <t>м2</t>
        </is>
      </c>
      <c r="G463" s="551" t="n">
        <v>0</v>
      </c>
      <c r="H463" s="520" t="n">
        <v>0</v>
      </c>
      <c r="I463" s="521" t="n">
        <v>330000</v>
      </c>
      <c r="J463" s="522" t="n">
        <v>0</v>
      </c>
      <c r="K463" s="523">
        <f>SUBTOTAL(9,H463:J463)</f>
        <v/>
      </c>
      <c r="L463" s="520">
        <f>$G463*H463</f>
        <v/>
      </c>
      <c r="M463" s="521">
        <f>$G463*I463</f>
        <v/>
      </c>
      <c r="N463" s="522">
        <f>$G463*J463</f>
        <v/>
      </c>
      <c r="O463" s="523">
        <f>G463*K463</f>
        <v/>
      </c>
      <c r="P463" s="79" t="n"/>
      <c r="Q463" s="104" t="inlineStr">
        <is>
          <t>Левое/правое лобби.
Нефиксированная цена в договоре. Финальная стоимость будет определена по факту проведения совместных закупочных процедур с Заказчиком</t>
        </is>
      </c>
    </row>
    <row r="464" outlineLevel="3" ht="50.25" customHeight="1">
      <c r="A464" s="3" t="n"/>
      <c r="B464" s="3" t="n"/>
      <c r="C464" s="25" t="n"/>
      <c r="D464" s="165" t="inlineStr">
        <is>
          <t>12.2.1.2.</t>
        </is>
      </c>
      <c r="E464" s="3" t="inlineStr">
        <is>
          <t xml:space="preserve">Пол лифтового холла:
Натуральный камень/Керамогранит </t>
        </is>
      </c>
      <c r="F464" s="518" t="inlineStr">
        <is>
          <t>м2</t>
        </is>
      </c>
      <c r="G464" s="551" t="n">
        <v>0</v>
      </c>
      <c r="H464" s="520" t="n">
        <v>0</v>
      </c>
      <c r="I464" s="521" t="n">
        <v>300000</v>
      </c>
      <c r="J464" s="522" t="n">
        <v>0</v>
      </c>
      <c r="K464" s="523">
        <f>SUBTOTAL(9,H464:J464)</f>
        <v/>
      </c>
      <c r="L464" s="520">
        <f>$G464*H464</f>
        <v/>
      </c>
      <c r="M464" s="521">
        <f>$G464*I464</f>
        <v/>
      </c>
      <c r="N464" s="522">
        <f>$G464*J464</f>
        <v/>
      </c>
      <c r="O464" s="523">
        <f>G464*K464</f>
        <v/>
      </c>
      <c r="P464" s="79" t="n"/>
      <c r="Q464" s="104" t="inlineStr">
        <is>
          <t>Центральное лобби.
Нефиксированная цена в договоре. Финальная стоимость будет определена по факту проведения совместных закупочных процедур с Заказчиком</t>
        </is>
      </c>
    </row>
    <row r="465" outlineLevel="3" ht="50.25" customHeight="1">
      <c r="A465" s="3" t="n"/>
      <c r="B465" s="3" t="n"/>
      <c r="C465" s="25" t="n"/>
      <c r="D465" s="165" t="inlineStr">
        <is>
          <t>12.2.1.3.</t>
        </is>
      </c>
      <c r="E465" s="3" t="inlineStr">
        <is>
          <t>Натуральный камень/Керамогранит на клею
Гидроизоляция с заводом на стены 100мм
Помещения ПУИ, мойки лап, вакумного мусороудаление</t>
        </is>
      </c>
      <c r="F465" s="518" t="inlineStr">
        <is>
          <t>м2</t>
        </is>
      </c>
      <c r="G465" s="551" t="n">
        <v>0</v>
      </c>
      <c r="H465" s="520" t="n">
        <v>0</v>
      </c>
      <c r="I465" s="521" t="n">
        <v>0</v>
      </c>
      <c r="J465" s="522" t="n">
        <v>0</v>
      </c>
      <c r="K465" s="523">
        <f>SUBTOTAL(9,H465:J465)</f>
        <v/>
      </c>
      <c r="L465" s="520">
        <f>$G465*H465</f>
        <v/>
      </c>
      <c r="M465" s="521">
        <f>$G465*I465</f>
        <v/>
      </c>
      <c r="N465" s="522">
        <f>$G465*J465</f>
        <v/>
      </c>
      <c r="O465" s="523">
        <f>G465*K465</f>
        <v/>
      </c>
      <c r="P465" s="79" t="n"/>
      <c r="Q465" s="104" t="n"/>
    </row>
    <row r="466" outlineLevel="3" ht="50.25" customHeight="1">
      <c r="A466" s="3" t="n"/>
      <c r="B466" s="3" t="n"/>
      <c r="C466" s="25" t="n"/>
      <c r="D466" s="165" t="inlineStr">
        <is>
          <t>12.2.1.4.</t>
        </is>
      </c>
      <c r="E466" s="3" t="inlineStr">
        <is>
          <t>Стены лобби: 
Натуральный камень/декоративные металлические панели/архитектурная покраска</t>
        </is>
      </c>
      <c r="F466" s="518" t="inlineStr">
        <is>
          <t>м2</t>
        </is>
      </c>
      <c r="G466" s="551" t="n">
        <v>0</v>
      </c>
      <c r="H466" s="520" t="n">
        <v>0</v>
      </c>
      <c r="I466" s="521" t="n">
        <v>0</v>
      </c>
      <c r="J466" s="522" t="n">
        <v>0</v>
      </c>
      <c r="K466" s="523">
        <f>SUBTOTAL(9,H466:J466)</f>
        <v/>
      </c>
      <c r="L466" s="520">
        <f>$G466*H466</f>
        <v/>
      </c>
      <c r="M466" s="521">
        <f>$G466*I466</f>
        <v/>
      </c>
      <c r="N466" s="522">
        <f>$G466*J466</f>
        <v/>
      </c>
      <c r="O466" s="523">
        <f>G466*K466</f>
        <v/>
      </c>
      <c r="P466" s="79" t="n"/>
      <c r="Q466" s="104" t="n"/>
    </row>
    <row r="467" outlineLevel="3" ht="50.25" customHeight="1">
      <c r="A467" s="3" t="n"/>
      <c r="B467" s="3" t="n"/>
      <c r="C467" s="25" t="n"/>
      <c r="D467" s="165" t="inlineStr">
        <is>
          <t>12.2.1.5.</t>
        </is>
      </c>
      <c r="E467" s="3" t="inlineStr">
        <is>
          <t>Натуральный камень/Керамогранит на клею
Помещения ПУИ, мойки лап, вакумного мусороудаление</t>
        </is>
      </c>
      <c r="F467" s="518" t="inlineStr">
        <is>
          <t>м2</t>
        </is>
      </c>
      <c r="G467" s="551" t="n">
        <v>0</v>
      </c>
      <c r="H467" s="520" t="n">
        <v>0</v>
      </c>
      <c r="I467" s="521" t="n">
        <v>0</v>
      </c>
      <c r="J467" s="522" t="n">
        <v>0</v>
      </c>
      <c r="K467" s="523">
        <f>SUBTOTAL(9,H467:J467)</f>
        <v/>
      </c>
      <c r="L467" s="520">
        <f>$G467*H467</f>
        <v/>
      </c>
      <c r="M467" s="521">
        <f>$G467*I467</f>
        <v/>
      </c>
      <c r="N467" s="522">
        <f>$G467*J467</f>
        <v/>
      </c>
      <c r="O467" s="523">
        <f>G467*K467</f>
        <v/>
      </c>
      <c r="P467" s="79" t="n"/>
      <c r="Q467" s="104" t="n"/>
    </row>
    <row r="468" outlineLevel="3" ht="50.25" customHeight="1">
      <c r="A468" s="3" t="n"/>
      <c r="B468" s="3" t="n"/>
      <c r="C468" s="25" t="n"/>
      <c r="D468" s="165" t="inlineStr">
        <is>
          <t>12.2.1.6.</t>
        </is>
      </c>
      <c r="E468" s="3" t="inlineStr">
        <is>
          <t>Стены лифтового холла:
Натуральный камень/декоративные металлические панели/архитектурная покраска</t>
        </is>
      </c>
      <c r="F468" s="518" t="inlineStr">
        <is>
          <t>м2</t>
        </is>
      </c>
      <c r="G468" s="551" t="n">
        <v>0</v>
      </c>
      <c r="H468" s="520" t="n">
        <v>0</v>
      </c>
      <c r="I468" s="521" t="n">
        <v>0</v>
      </c>
      <c r="J468" s="522" t="n">
        <v>0</v>
      </c>
      <c r="K468" s="523">
        <f>SUBTOTAL(9,H468:J468)</f>
        <v/>
      </c>
      <c r="L468" s="520">
        <f>$G468*H468</f>
        <v/>
      </c>
      <c r="M468" s="521">
        <f>$G468*I468</f>
        <v/>
      </c>
      <c r="N468" s="522">
        <f>$G468*J468</f>
        <v/>
      </c>
      <c r="O468" s="523">
        <f>G468*K468</f>
        <v/>
      </c>
      <c r="P468" s="79" t="n"/>
      <c r="Q468" s="104" t="n"/>
    </row>
    <row r="469" outlineLevel="3" ht="50.25" customHeight="1">
      <c r="A469" s="3" t="n"/>
      <c r="B469" s="3" t="n"/>
      <c r="C469" s="25" t="n"/>
      <c r="D469" s="165" t="inlineStr">
        <is>
          <t>12.2.1.7.</t>
        </is>
      </c>
      <c r="E469" s="3" t="inlineStr">
        <is>
          <t>Потолок: 
декоративные металлические панели/архитектурная покраска</t>
        </is>
      </c>
      <c r="F469" s="518" t="inlineStr">
        <is>
          <t>м2</t>
        </is>
      </c>
      <c r="G469" s="551" t="n">
        <v>0</v>
      </c>
      <c r="H469" s="520" t="n">
        <v>0</v>
      </c>
      <c r="I469" s="521" t="n">
        <v>0</v>
      </c>
      <c r="J469" s="522" t="n">
        <v>0</v>
      </c>
      <c r="K469" s="523">
        <f>SUBTOTAL(9,H469:J469)</f>
        <v/>
      </c>
      <c r="L469" s="520">
        <f>$G469*H469</f>
        <v/>
      </c>
      <c r="M469" s="521">
        <f>$G469*I469</f>
        <v/>
      </c>
      <c r="N469" s="522">
        <f>$G469*J469</f>
        <v/>
      </c>
      <c r="O469" s="523">
        <f>G469*K469</f>
        <v/>
      </c>
      <c r="P469" s="79" t="n"/>
      <c r="Q469" s="104" t="n"/>
    </row>
    <row r="470" outlineLevel="3" ht="50.25" customHeight="1">
      <c r="A470" s="3" t="n"/>
      <c r="B470" s="3" t="n"/>
      <c r="C470" s="25" t="n"/>
      <c r="D470" s="165" t="inlineStr">
        <is>
          <t>12.2.1.8.</t>
        </is>
      </c>
      <c r="E470" s="3" t="inlineStr">
        <is>
          <t>Светильники</t>
        </is>
      </c>
      <c r="F470" s="518" t="inlineStr">
        <is>
          <t>компл.</t>
        </is>
      </c>
      <c r="G470" s="551" t="n">
        <v>0</v>
      </c>
      <c r="H470" s="520" t="n">
        <v>0</v>
      </c>
      <c r="I470" s="521" t="n">
        <v>0</v>
      </c>
      <c r="J470" s="522" t="n">
        <v>0</v>
      </c>
      <c r="K470" s="523">
        <f>SUBTOTAL(9,H470:J470)</f>
        <v/>
      </c>
      <c r="L470" s="520">
        <f>$G470*H470</f>
        <v/>
      </c>
      <c r="M470" s="521">
        <f>$G470*I470</f>
        <v/>
      </c>
      <c r="N470" s="522">
        <f>$G470*J470</f>
        <v/>
      </c>
      <c r="O470" s="523">
        <f>G470*K470</f>
        <v/>
      </c>
      <c r="P470" s="79" t="n"/>
      <c r="Q470" s="104" t="n"/>
    </row>
    <row r="471" outlineLevel="3" ht="50.25" customHeight="1">
      <c r="A471" s="3" t="n"/>
      <c r="B471" s="3" t="n"/>
      <c r="C471" s="25" t="n"/>
      <c r="D471" s="165" t="inlineStr">
        <is>
          <t>12.2.1.9.</t>
        </is>
      </c>
      <c r="E471" s="3" t="inlineStr">
        <is>
          <t>Отделка лифтовых порталов</t>
        </is>
      </c>
      <c r="F471" s="518" t="inlineStr">
        <is>
          <t>шт.</t>
        </is>
      </c>
      <c r="G471" s="551" t="n">
        <v>0</v>
      </c>
      <c r="H471" s="520" t="n">
        <v>0</v>
      </c>
      <c r="I471" s="521" t="n">
        <v>0</v>
      </c>
      <c r="J471" s="522" t="n">
        <v>0</v>
      </c>
      <c r="K471" s="523">
        <f>SUBTOTAL(9,H471:J471)</f>
        <v/>
      </c>
      <c r="L471" s="520">
        <f>$G471*H471</f>
        <v/>
      </c>
      <c r="M471" s="521">
        <f>$G471*I471</f>
        <v/>
      </c>
      <c r="N471" s="522">
        <f>$G471*J471</f>
        <v/>
      </c>
      <c r="O471" s="523">
        <f>G471*K471</f>
        <v/>
      </c>
      <c r="P471" s="79" t="n"/>
      <c r="Q471" s="104" t="n"/>
    </row>
    <row r="472" outlineLevel="3" ht="50.25" customHeight="1">
      <c r="A472" s="3" t="n"/>
      <c r="B472" s="3" t="n"/>
      <c r="C472" s="25" t="n"/>
      <c r="D472" s="165" t="inlineStr">
        <is>
          <t>12.2.1.10.</t>
        </is>
      </c>
      <c r="E472" s="3" t="inlineStr">
        <is>
          <t>Стойка ресепшен:
В соответствии с дизайн-проектом на стадии РД</t>
        </is>
      </c>
      <c r="F472" s="518" t="inlineStr">
        <is>
          <t>шт.</t>
        </is>
      </c>
      <c r="G472" s="551" t="n">
        <v>0</v>
      </c>
      <c r="H472" s="520" t="n">
        <v>0</v>
      </c>
      <c r="I472" s="521" t="n">
        <v>0</v>
      </c>
      <c r="J472" s="522" t="n">
        <v>0</v>
      </c>
      <c r="K472" s="523">
        <f>SUBTOTAL(9,H472:J472)</f>
        <v/>
      </c>
      <c r="L472" s="520">
        <f>$G472*H472</f>
        <v/>
      </c>
      <c r="M472" s="521">
        <f>$G472*I472</f>
        <v/>
      </c>
      <c r="N472" s="522">
        <f>$G472*J472</f>
        <v/>
      </c>
      <c r="O472" s="523">
        <f>G472*K472</f>
        <v/>
      </c>
      <c r="P472" s="79" t="n"/>
      <c r="Q472" s="104" t="n"/>
    </row>
    <row r="473" outlineLevel="3" ht="50.25" customHeight="1">
      <c r="A473" s="3" t="n"/>
      <c r="B473" s="3" t="n"/>
      <c r="C473" s="25" t="n"/>
      <c r="D473" s="165" t="inlineStr">
        <is>
          <t>12.2.1.11.</t>
        </is>
      </c>
      <c r="E473" s="3" t="inlineStr">
        <is>
          <t>Потолок: Окраска высококачественной фасадной краской, согласовать с Заказчиком. Уточняется на РД согласно отдельного дизайн-проекта
Помещения ПУИ, мойки лап, вакумного мусороудаление</t>
        </is>
      </c>
      <c r="F473" s="518" t="inlineStr">
        <is>
          <t>м2</t>
        </is>
      </c>
      <c r="G473" s="551" t="n">
        <v>0</v>
      </c>
      <c r="H473" s="520" t="n">
        <v>0</v>
      </c>
      <c r="I473" s="521" t="n">
        <v>0</v>
      </c>
      <c r="J473" s="522" t="n">
        <v>0</v>
      </c>
      <c r="K473" s="523">
        <f>SUBTOTAL(9,H473:J473)</f>
        <v/>
      </c>
      <c r="L473" s="520">
        <f>$G473*H473</f>
        <v/>
      </c>
      <c r="M473" s="521">
        <f>$G473*I473</f>
        <v/>
      </c>
      <c r="N473" s="522">
        <f>$G473*J473</f>
        <v/>
      </c>
      <c r="O473" s="523">
        <f>G473*K473</f>
        <v/>
      </c>
      <c r="P473" s="79" t="n"/>
      <c r="Q473" s="104" t="n"/>
    </row>
    <row r="474" outlineLevel="3" ht="50.25" customHeight="1">
      <c r="A474" s="3" t="n"/>
      <c r="B474" s="3" t="n"/>
      <c r="C474" s="25" t="n"/>
      <c r="D474" s="165" t="inlineStr">
        <is>
          <t>12.2.1.12.</t>
        </is>
      </c>
      <c r="E474" s="3" t="inlineStr">
        <is>
          <t>Отдельно стоящая мебель: стулья, скамейки</t>
        </is>
      </c>
      <c r="F474" s="518" t="inlineStr">
        <is>
          <t>компл.</t>
        </is>
      </c>
      <c r="G474" s="551" t="n">
        <v>0</v>
      </c>
      <c r="H474" s="520" t="n">
        <v>0</v>
      </c>
      <c r="I474" s="521" t="n">
        <v>0</v>
      </c>
      <c r="J474" s="522" t="n">
        <v>0</v>
      </c>
      <c r="K474" s="523">
        <f>SUBTOTAL(9,H474:J474)</f>
        <v/>
      </c>
      <c r="L474" s="520">
        <f>$G474*H474</f>
        <v/>
      </c>
      <c r="M474" s="521">
        <f>$G474*I474</f>
        <v/>
      </c>
      <c r="N474" s="522">
        <f>$G474*J474</f>
        <v/>
      </c>
      <c r="O474" s="523">
        <f>G474*K474</f>
        <v/>
      </c>
      <c r="P474" s="79" t="n"/>
      <c r="Q474" s="104" t="n"/>
    </row>
    <row r="475" outlineLevel="2" ht="50.25" customHeight="1">
      <c r="A475" s="3" t="n"/>
      <c r="B475" s="3" t="inlineStr">
        <is>
          <t>Лифтовые холлы и коридоры, тамбур-шлюзы для посетителей надземной части</t>
        </is>
      </c>
      <c r="C475" s="240" t="n"/>
      <c r="D475" s="248" t="inlineStr">
        <is>
          <t>12.2.2.</t>
        </is>
      </c>
      <c r="E475" s="146" t="inlineStr">
        <is>
          <t>Лобби и лифтовой холл типового этажа (уточняется на этапе РД)</t>
        </is>
      </c>
      <c r="F475" s="241" t="inlineStr">
        <is>
          <t>м2</t>
        </is>
      </c>
      <c r="G475" s="422" t="n">
        <v>0</v>
      </c>
      <c r="H475" s="423">
        <f>IFERROR(L475/G475,0)</f>
        <v/>
      </c>
      <c r="I475" s="424">
        <f>IFERROR(M475/G475,0)</f>
        <v/>
      </c>
      <c r="J475" s="425">
        <f>IFERROR(N475/G475,0)</f>
        <v/>
      </c>
      <c r="K475" s="432">
        <f>+IFERROR(O475/G475,0)</f>
        <v/>
      </c>
      <c r="L475" s="423">
        <f>SUBTOTAL(9,L476:L480)</f>
        <v/>
      </c>
      <c r="M475" s="424">
        <f>SUBTOTAL(9,M476:M480)</f>
        <v/>
      </c>
      <c r="N475" s="425">
        <f>SUBTOTAL(9,N476:N480)</f>
        <v/>
      </c>
      <c r="O475" s="427">
        <f>SUBTOTAL(9,O476:O480)</f>
        <v/>
      </c>
      <c r="P475" s="242" t="n"/>
      <c r="Q475" s="243" t="n"/>
    </row>
    <row r="476" outlineLevel="3" ht="50.25" customHeight="1">
      <c r="A476" s="3" t="n"/>
      <c r="B476" s="3" t="n"/>
      <c r="C476" s="25" t="n"/>
      <c r="D476" s="165" t="inlineStr">
        <is>
          <t>12.2.2.1.</t>
        </is>
      </c>
      <c r="E476" s="3" t="inlineStr">
        <is>
          <t xml:space="preserve">Пол:
Натуральный камень/Керамогранит </t>
        </is>
      </c>
      <c r="F476" s="518" t="inlineStr">
        <is>
          <t>м2</t>
        </is>
      </c>
      <c r="G476" s="551" t="n">
        <v>0</v>
      </c>
      <c r="H476" s="520" t="n">
        <v>0</v>
      </c>
      <c r="I476" s="521" t="n">
        <v>175000</v>
      </c>
      <c r="J476" s="522" t="n">
        <v>0</v>
      </c>
      <c r="K476" s="523">
        <f>SUBTOTAL(9,H476:J476)</f>
        <v/>
      </c>
      <c r="L476" s="520">
        <f>$G476*H476</f>
        <v/>
      </c>
      <c r="M476" s="521">
        <f>$G476*I476</f>
        <v/>
      </c>
      <c r="N476" s="522">
        <f>$G476*J476</f>
        <v/>
      </c>
      <c r="O476" s="523">
        <f>G476*K476</f>
        <v/>
      </c>
      <c r="P476" s="79" t="n"/>
      <c r="Q476" s="104" t="inlineStr">
        <is>
          <t>МОП подземный паркинг, 1 этажа, типового этажа.
Нефиксированная цена в договоре. Финальная стоимость будет определена по факту проведения совместных закупочных процедур с Заказчиком</t>
        </is>
      </c>
    </row>
    <row r="477" outlineLevel="3" ht="50.25" customHeight="1">
      <c r="A477" s="3" t="n"/>
      <c r="B477" s="3" t="n"/>
      <c r="C477" s="25" t="n"/>
      <c r="D477" s="165" t="inlineStr">
        <is>
          <t>12.2.2.2.</t>
        </is>
      </c>
      <c r="E477" s="3" t="inlineStr">
        <is>
          <t>Стены (вариант с EW6):
Натуральный камень/декоративные металлические панели/архитектурная покраска</t>
        </is>
      </c>
      <c r="F477" s="518" t="inlineStr">
        <is>
          <t>м2</t>
        </is>
      </c>
      <c r="G477" s="551" t="n">
        <v>0</v>
      </c>
      <c r="H477" s="520" t="n">
        <v>0</v>
      </c>
      <c r="I477" s="521" t="n">
        <v>0</v>
      </c>
      <c r="J477" s="522" t="n">
        <v>0</v>
      </c>
      <c r="K477" s="523">
        <f>SUBTOTAL(9,H477:J477)</f>
        <v/>
      </c>
      <c r="L477" s="520">
        <f>$G477*H477</f>
        <v/>
      </c>
      <c r="M477" s="521">
        <f>$G477*I477</f>
        <v/>
      </c>
      <c r="N477" s="522">
        <f>$G477*J477</f>
        <v/>
      </c>
      <c r="O477" s="523">
        <f>G477*K477</f>
        <v/>
      </c>
      <c r="P477" s="79" t="n"/>
      <c r="Q477" s="104" t="n"/>
    </row>
    <row r="478" outlineLevel="3" ht="50.25" customHeight="1">
      <c r="A478" s="3" t="n"/>
      <c r="B478" s="3" t="n"/>
      <c r="C478" s="25" t="n"/>
      <c r="D478" s="165" t="inlineStr">
        <is>
          <t>12.2.2.3.</t>
        </is>
      </c>
      <c r="E478" s="3" t="inlineStr">
        <is>
          <t>Потолок:
декоративные металлические панели/архитектурная покраска</t>
        </is>
      </c>
      <c r="F478" s="518" t="inlineStr">
        <is>
          <t>м2</t>
        </is>
      </c>
      <c r="G478" s="551" t="n">
        <v>0</v>
      </c>
      <c r="H478" s="520" t="n">
        <v>0</v>
      </c>
      <c r="I478" s="521" t="n">
        <v>0</v>
      </c>
      <c r="J478" s="522" t="n">
        <v>0</v>
      </c>
      <c r="K478" s="523">
        <f>SUBTOTAL(9,H478:J478)</f>
        <v/>
      </c>
      <c r="L478" s="520">
        <f>$G478*H478</f>
        <v/>
      </c>
      <c r="M478" s="521">
        <f>$G478*I478</f>
        <v/>
      </c>
      <c r="N478" s="522">
        <f>$G478*J478</f>
        <v/>
      </c>
      <c r="O478" s="523">
        <f>G478*K478</f>
        <v/>
      </c>
      <c r="P478" s="79" t="n"/>
      <c r="Q478" s="104" t="n"/>
    </row>
    <row r="479" outlineLevel="3" ht="50.25" customHeight="1">
      <c r="A479" s="3" t="n"/>
      <c r="B479" s="3" t="n"/>
      <c r="C479" s="25" t="n"/>
      <c r="D479" s="165" t="inlineStr">
        <is>
          <t>12.2.2.4.</t>
        </is>
      </c>
      <c r="E479" s="3" t="inlineStr">
        <is>
          <t>Светильники</t>
        </is>
      </c>
      <c r="F479" s="518" t="inlineStr">
        <is>
          <t>компл.</t>
        </is>
      </c>
      <c r="G479" s="551" t="n">
        <v>0</v>
      </c>
      <c r="H479" s="520" t="n">
        <v>0</v>
      </c>
      <c r="I479" s="521" t="n">
        <v>0</v>
      </c>
      <c r="J479" s="522" t="n">
        <v>0</v>
      </c>
      <c r="K479" s="523">
        <f>SUBTOTAL(9,H479:J479)</f>
        <v/>
      </c>
      <c r="L479" s="520">
        <f>$G479*H479</f>
        <v/>
      </c>
      <c r="M479" s="521">
        <f>$G479*I479</f>
        <v/>
      </c>
      <c r="N479" s="522">
        <f>$G479*J479</f>
        <v/>
      </c>
      <c r="O479" s="523">
        <f>G479*K479</f>
        <v/>
      </c>
      <c r="P479" s="79" t="n"/>
      <c r="Q479" s="104" t="n"/>
    </row>
    <row r="480" outlineLevel="3" ht="50.25" customHeight="1">
      <c r="A480" s="3" t="n"/>
      <c r="B480" s="3" t="n"/>
      <c r="C480" s="25" t="n"/>
      <c r="D480" s="165" t="inlineStr">
        <is>
          <t>12.2.2.5.</t>
        </is>
      </c>
      <c r="E480" s="3" t="inlineStr">
        <is>
          <t>Отделка лифтовых порталов</t>
        </is>
      </c>
      <c r="F480" s="518" t="inlineStr">
        <is>
          <t>шт.</t>
        </is>
      </c>
      <c r="G480" s="551" t="n">
        <v>0</v>
      </c>
      <c r="H480" s="520" t="n">
        <v>0</v>
      </c>
      <c r="I480" s="521" t="n">
        <v>0</v>
      </c>
      <c r="J480" s="522" t="n">
        <v>0</v>
      </c>
      <c r="K480" s="523">
        <f>SUBTOTAL(9,H480:J480)</f>
        <v/>
      </c>
      <c r="L480" s="520">
        <f>$G480*H480</f>
        <v/>
      </c>
      <c r="M480" s="521">
        <f>$G480*I480</f>
        <v/>
      </c>
      <c r="N480" s="522">
        <f>$G480*J480</f>
        <v/>
      </c>
      <c r="O480" s="523">
        <f>G480*K480</f>
        <v/>
      </c>
      <c r="P480" s="79" t="n"/>
      <c r="Q480" s="104" t="n"/>
    </row>
    <row r="481" outlineLevel="2" ht="50.25" customHeight="1">
      <c r="A481" s="3" t="n"/>
      <c r="B481" s="3" t="inlineStr">
        <is>
          <t>Отделка эвакуационные лестничные клетки и коридоры надземная часть</t>
        </is>
      </c>
      <c r="C481" s="240" t="n"/>
      <c r="D481" s="248" t="inlineStr">
        <is>
          <t>12.2.3.</t>
        </is>
      </c>
      <c r="E481" s="146" t="inlineStr">
        <is>
          <t xml:space="preserve">Эвакуационные лестничные клетки и коридоры </t>
        </is>
      </c>
      <c r="F481" s="241" t="inlineStr">
        <is>
          <t>м2</t>
        </is>
      </c>
      <c r="G481" s="422" t="n">
        <v>0</v>
      </c>
      <c r="H481" s="423">
        <f>IFERROR(L481/G481,0)</f>
        <v/>
      </c>
      <c r="I481" s="424">
        <f>IFERROR(M481/G481,0)</f>
        <v/>
      </c>
      <c r="J481" s="425">
        <f>IFERROR(N481/G481,0)</f>
        <v/>
      </c>
      <c r="K481" s="432">
        <f>+IFERROR(O481/G481,0)</f>
        <v/>
      </c>
      <c r="L481" s="423">
        <f>SUBTOTAL(9,L482:L488)</f>
        <v/>
      </c>
      <c r="M481" s="424">
        <f>SUBTOTAL(9,M482:M488)</f>
        <v/>
      </c>
      <c r="N481" s="425">
        <f>SUBTOTAL(9,N482:N488)</f>
        <v/>
      </c>
      <c r="O481" s="427">
        <f>SUBTOTAL(9,O482:O488)</f>
        <v/>
      </c>
      <c r="P481" s="242" t="n"/>
      <c r="Q481" s="243" t="n"/>
    </row>
    <row r="482" outlineLevel="3" ht="50.25" customHeight="1">
      <c r="A482" s="3" t="n"/>
      <c r="B482" s="3" t="n"/>
      <c r="C482" s="25" t="n"/>
      <c r="D482" s="165" t="inlineStr">
        <is>
          <t>12.2.3.1.</t>
        </is>
      </c>
      <c r="E482" s="3" t="inlineStr">
        <is>
          <t>Пол (Площадки 1 эт):
Натуральный камень/Керамогранит на клею по ЖБ основанию.</t>
        </is>
      </c>
      <c r="F482" s="518" t="inlineStr">
        <is>
          <t>м2</t>
        </is>
      </c>
      <c r="G482" s="551" t="n">
        <v>0</v>
      </c>
      <c r="H482" s="520" t="n">
        <v>0</v>
      </c>
      <c r="I482" s="521" t="n">
        <v>50000</v>
      </c>
      <c r="J482" s="522" t="n">
        <v>0</v>
      </c>
      <c r="K482" s="523">
        <f>SUBTOTAL(9,H482:J482)</f>
        <v/>
      </c>
      <c r="L482" s="520">
        <f>$G482*H482</f>
        <v/>
      </c>
      <c r="M482" s="521">
        <f>$G482*I482</f>
        <v/>
      </c>
      <c r="N482" s="522">
        <f>$G482*J482</f>
        <v/>
      </c>
      <c r="O482" s="523">
        <f>G482*K482</f>
        <v/>
      </c>
      <c r="P482" s="79" t="n"/>
      <c r="Q482" s="104" t="inlineStr">
        <is>
          <t>Подземная часть и надземная.
Нефиксированная цена в договоре. Финальная стоимость будет определена по факту проведения совместных закупочных процедур с Заказчиком</t>
        </is>
      </c>
    </row>
    <row r="483" outlineLevel="3" ht="50.25" customHeight="1">
      <c r="A483" s="3" t="n"/>
      <c r="B483" s="3" t="n"/>
      <c r="C483" s="25" t="n"/>
      <c r="D483" s="165" t="inlineStr">
        <is>
          <t>12.2.3.2.</t>
        </is>
      </c>
      <c r="E483" s="3" t="inlineStr">
        <is>
          <t>Пол (Площадки):
Натуральный камень/Керамогранит на клею по ЖБ основанию.</t>
        </is>
      </c>
      <c r="F483" s="518" t="inlineStr">
        <is>
          <t>м2</t>
        </is>
      </c>
      <c r="G483" s="551" t="n">
        <v>0</v>
      </c>
      <c r="H483" s="520" t="n">
        <v>0</v>
      </c>
      <c r="I483" s="521" t="n">
        <v>0</v>
      </c>
      <c r="J483" s="522" t="n">
        <v>0</v>
      </c>
      <c r="K483" s="523">
        <f>SUBTOTAL(9,H483:J483)</f>
        <v/>
      </c>
      <c r="L483" s="520">
        <f>$G483*H483</f>
        <v/>
      </c>
      <c r="M483" s="521">
        <f>$G483*I483</f>
        <v/>
      </c>
      <c r="N483" s="522">
        <f>$G483*J483</f>
        <v/>
      </c>
      <c r="O483" s="523">
        <f>G483*K483</f>
        <v/>
      </c>
      <c r="P483" s="79" t="n"/>
      <c r="Q483" s="104" t="n"/>
    </row>
    <row r="484" outlineLevel="3" ht="50.25" customHeight="1">
      <c r="A484" s="3" t="n"/>
      <c r="B484" s="3" t="n"/>
      <c r="C484" s="25" t="n"/>
      <c r="D484" s="165" t="inlineStr">
        <is>
          <t>12.2.3.3.</t>
        </is>
      </c>
      <c r="E484" s="3" t="inlineStr">
        <is>
          <t>Пол (ступени и проступи):
Натуральный камень/Керамогранит на клею по ЖБ основанию.</t>
        </is>
      </c>
      <c r="F484" s="518" t="inlineStr">
        <is>
          <t>м2</t>
        </is>
      </c>
      <c r="G484" s="551" t="n">
        <v>0</v>
      </c>
      <c r="H484" s="520" t="n">
        <v>0</v>
      </c>
      <c r="I484" s="521" t="n">
        <v>0</v>
      </c>
      <c r="J484" s="522" t="n">
        <v>0</v>
      </c>
      <c r="K484" s="523">
        <f>SUBTOTAL(9,H484:J484)</f>
        <v/>
      </c>
      <c r="L484" s="520">
        <f>$G484*H484</f>
        <v/>
      </c>
      <c r="M484" s="521">
        <f>$G484*I484</f>
        <v/>
      </c>
      <c r="N484" s="522">
        <f>$G484*J484</f>
        <v/>
      </c>
      <c r="O484" s="523">
        <f>G484*K484</f>
        <v/>
      </c>
      <c r="P484" s="79" t="n"/>
      <c r="Q484" s="104" t="n"/>
    </row>
    <row r="485" outlineLevel="3" ht="50.25" customHeight="1">
      <c r="A485" s="3" t="n"/>
      <c r="B485" s="3" t="n"/>
      <c r="C485" s="25" t="n"/>
      <c r="D485" s="165" t="inlineStr">
        <is>
          <t>12.2.3.4.</t>
        </is>
      </c>
      <c r="E485" s="3" t="inlineStr">
        <is>
          <t>Стены - бетон А3: 
Натуральный камень/декоративные металлические панели/архитектурная покраска</t>
        </is>
      </c>
      <c r="F485" s="518" t="inlineStr">
        <is>
          <t>м2</t>
        </is>
      </c>
      <c r="G485" s="551" t="n">
        <v>0</v>
      </c>
      <c r="H485" s="520" t="n">
        <v>0</v>
      </c>
      <c r="I485" s="521" t="n">
        <v>0</v>
      </c>
      <c r="J485" s="522" t="n">
        <v>0</v>
      </c>
      <c r="K485" s="523">
        <f>SUBTOTAL(9,H485:J485)</f>
        <v/>
      </c>
      <c r="L485" s="520">
        <f>$G485*H485</f>
        <v/>
      </c>
      <c r="M485" s="521">
        <f>$G485*I485</f>
        <v/>
      </c>
      <c r="N485" s="522">
        <f>$G485*J485</f>
        <v/>
      </c>
      <c r="O485" s="523">
        <f>G485*K485</f>
        <v/>
      </c>
      <c r="P485" s="79" t="n"/>
      <c r="Q485" s="104" t="n"/>
    </row>
    <row r="486" outlineLevel="3" ht="50.25" customHeight="1">
      <c r="A486" s="3" t="n"/>
      <c r="B486" s="3" t="n"/>
      <c r="C486" s="25" t="n"/>
      <c r="D486" s="165" t="inlineStr">
        <is>
          <t>12.2.3.5.</t>
        </is>
      </c>
      <c r="E486" s="3" t="inlineStr">
        <is>
          <t>Потолок - бетон А3: 
Окраска высококачественной фасадной краской, цвет согласовать с Заказчиком</t>
        </is>
      </c>
      <c r="F486" s="518" t="inlineStr">
        <is>
          <t>м2</t>
        </is>
      </c>
      <c r="G486" s="551" t="n">
        <v>0</v>
      </c>
      <c r="H486" s="520" t="n">
        <v>0</v>
      </c>
      <c r="I486" s="521" t="n">
        <v>0</v>
      </c>
      <c r="J486" s="522" t="n">
        <v>0</v>
      </c>
      <c r="K486" s="523">
        <f>SUBTOTAL(9,H486:J486)</f>
        <v/>
      </c>
      <c r="L486" s="520">
        <f>$G486*H486</f>
        <v/>
      </c>
      <c r="M486" s="521">
        <f>$G486*I486</f>
        <v/>
      </c>
      <c r="N486" s="522">
        <f>$G486*J486</f>
        <v/>
      </c>
      <c r="O486" s="523">
        <f>G486*K486</f>
        <v/>
      </c>
      <c r="P486" s="79" t="n"/>
      <c r="Q486" s="104" t="n"/>
    </row>
    <row r="487" outlineLevel="3" ht="50.25" customHeight="1">
      <c r="A487" s="3" t="n"/>
      <c r="B487" s="3" t="n"/>
      <c r="C487" s="25" t="n"/>
      <c r="D487" s="165" t="inlineStr">
        <is>
          <t>12.2.3.6.</t>
        </is>
      </c>
      <c r="E487" s="3" t="inlineStr">
        <is>
          <t xml:space="preserve">Поручни. Согласовать с Заказчиком. </t>
        </is>
      </c>
      <c r="F487" s="518" t="inlineStr">
        <is>
          <t>п.м.</t>
        </is>
      </c>
      <c r="G487" s="551" t="n">
        <v>0</v>
      </c>
      <c r="H487" s="520" t="n">
        <v>0</v>
      </c>
      <c r="I487" s="521" t="n">
        <v>0</v>
      </c>
      <c r="J487" s="522" t="n">
        <v>0</v>
      </c>
      <c r="K487" s="523">
        <f>SUBTOTAL(9,H487:J487)</f>
        <v/>
      </c>
      <c r="L487" s="520">
        <f>$G487*H487</f>
        <v/>
      </c>
      <c r="M487" s="521">
        <f>$G487*I487</f>
        <v/>
      </c>
      <c r="N487" s="522">
        <f>$G487*J487</f>
        <v/>
      </c>
      <c r="O487" s="523">
        <f>G487*K487</f>
        <v/>
      </c>
      <c r="P487" s="79" t="n"/>
      <c r="Q487" s="104" t="n"/>
    </row>
    <row r="488" outlineLevel="3" ht="50.25" customHeight="1">
      <c r="A488" s="3" t="n"/>
      <c r="B488" s="3" t="n"/>
      <c r="C488" s="25" t="n"/>
      <c r="D488" s="165" t="inlineStr">
        <is>
          <t>12.2.3.7.</t>
        </is>
      </c>
      <c r="E488" s="3" t="inlineStr">
        <is>
          <t>Светильники</t>
        </is>
      </c>
      <c r="F488" s="518" t="inlineStr">
        <is>
          <t>компл.</t>
        </is>
      </c>
      <c r="G488" s="551" t="n">
        <v>0</v>
      </c>
      <c r="H488" s="520" t="n">
        <v>0</v>
      </c>
      <c r="I488" s="521" t="n">
        <v>0</v>
      </c>
      <c r="J488" s="522" t="n">
        <v>0</v>
      </c>
      <c r="K488" s="523">
        <f>SUBTOTAL(9,H488:J488)</f>
        <v/>
      </c>
      <c r="L488" s="520">
        <f>$G488*H488</f>
        <v/>
      </c>
      <c r="M488" s="521">
        <f>$G488*I488</f>
        <v/>
      </c>
      <c r="N488" s="522">
        <f>$G488*J488</f>
        <v/>
      </c>
      <c r="O488" s="523">
        <f>G488*K488</f>
        <v/>
      </c>
      <c r="P488" s="79" t="n"/>
      <c r="Q488" s="104" t="n"/>
    </row>
    <row r="489" outlineLevel="2" ht="50.25" customHeight="1">
      <c r="A489" s="3" t="n"/>
      <c r="B489" s="3" t="inlineStr">
        <is>
          <t xml:space="preserve">Технические и инженерные помещения надземной части </t>
        </is>
      </c>
      <c r="C489" s="240" t="n"/>
      <c r="D489" s="248" t="inlineStr">
        <is>
          <t>12.2.4.</t>
        </is>
      </c>
      <c r="E489" s="146" t="inlineStr">
        <is>
          <t>Технические и инженерные помещения надземной части</t>
        </is>
      </c>
      <c r="F489" s="241" t="inlineStr">
        <is>
          <t>м2</t>
        </is>
      </c>
      <c r="G489" s="422" t="n">
        <v>0</v>
      </c>
      <c r="H489" s="423">
        <f>IFERROR(L489/G489,0)</f>
        <v/>
      </c>
      <c r="I489" s="424">
        <f>IFERROR(M489/G489,0)</f>
        <v/>
      </c>
      <c r="J489" s="425">
        <f>IFERROR(N489/G489,0)</f>
        <v/>
      </c>
      <c r="K489" s="432">
        <f>+IFERROR(O489/G489,0)</f>
        <v/>
      </c>
      <c r="L489" s="423">
        <f>SUBTOTAL(9,L490:L493)</f>
        <v/>
      </c>
      <c r="M489" s="424">
        <f>SUBTOTAL(9,M490:M493)</f>
        <v/>
      </c>
      <c r="N489" s="425">
        <f>SUBTOTAL(9,N490:N493)</f>
        <v/>
      </c>
      <c r="O489" s="427">
        <f>SUBTOTAL(9,O490:O493)</f>
        <v/>
      </c>
      <c r="P489" s="242" t="n"/>
      <c r="Q489" s="243" t="n"/>
    </row>
    <row r="490" outlineLevel="3" ht="75" customHeight="1">
      <c r="A490" s="3" t="n"/>
      <c r="B490" s="3" t="n"/>
      <c r="C490" s="25" t="n"/>
      <c r="D490" s="165" t="inlineStr">
        <is>
          <t>12.2.4.1.</t>
        </is>
      </c>
      <c r="E490" s="3" t="inlineStr">
        <is>
          <t>Полы: 
Керамогранитная плитка на клею 20мм, цементно-песчаная стяжка. Гидроизоляция Техноэласт ЭПП или аналог  (только в помещениях с мокрыми процессами)</t>
        </is>
      </c>
      <c r="F490" s="518" t="inlineStr">
        <is>
          <t>м2</t>
        </is>
      </c>
      <c r="G490" s="551" t="n">
        <v>0</v>
      </c>
      <c r="H490" s="520" t="n">
        <v>0</v>
      </c>
      <c r="I490" s="521" t="n">
        <v>20000</v>
      </c>
      <c r="J490" s="522" t="n">
        <v>0</v>
      </c>
      <c r="K490" s="523">
        <f>SUBTOTAL(9,H490:J490)</f>
        <v/>
      </c>
      <c r="L490" s="520">
        <f>$G490*H490</f>
        <v/>
      </c>
      <c r="M490" s="521">
        <f>$G490*I490</f>
        <v/>
      </c>
      <c r="N490" s="522">
        <f>$G490*J490</f>
        <v/>
      </c>
      <c r="O490" s="523">
        <f>G490*K490</f>
        <v/>
      </c>
      <c r="P490" s="79" t="n"/>
      <c r="Q490" s="104" t="inlineStr">
        <is>
          <t>Подземная часть и надземная.
Нефиксированная цена в договоре. Финальная стоимость будет определена по факту проведения совместных закупочных процедур с Заказчиком</t>
        </is>
      </c>
    </row>
    <row r="491" outlineLevel="3" ht="50.25" customHeight="1">
      <c r="A491" s="3" t="n"/>
      <c r="B491" s="3" t="n"/>
      <c r="C491" s="25" t="n"/>
      <c r="D491" s="165" t="inlineStr">
        <is>
          <t>12.2.4.2.</t>
        </is>
      </c>
      <c r="E491" s="3" t="inlineStr">
        <is>
          <t>Стены:
Окраска высококачественной фасадной краской, согласовать с Заказчиком</t>
        </is>
      </c>
      <c r="F491" s="518" t="inlineStr">
        <is>
          <t>м2</t>
        </is>
      </c>
      <c r="G491" s="551" t="n">
        <v>0</v>
      </c>
      <c r="H491" s="520" t="n">
        <v>0</v>
      </c>
      <c r="I491" s="521" t="n">
        <v>0</v>
      </c>
      <c r="J491" s="522" t="n">
        <v>0</v>
      </c>
      <c r="K491" s="523">
        <f>SUBTOTAL(9,H491:J491)</f>
        <v/>
      </c>
      <c r="L491" s="520">
        <f>$G491*H491</f>
        <v/>
      </c>
      <c r="M491" s="521">
        <f>$G491*I491</f>
        <v/>
      </c>
      <c r="N491" s="522">
        <f>$G491*J491</f>
        <v/>
      </c>
      <c r="O491" s="523">
        <f>G491*K491</f>
        <v/>
      </c>
      <c r="P491" s="79" t="n"/>
      <c r="Q491" s="104" t="n"/>
    </row>
    <row r="492" outlineLevel="3" ht="50.25" customHeight="1">
      <c r="A492" s="3" t="n"/>
      <c r="B492" s="3" t="n"/>
      <c r="C492" s="25" t="n"/>
      <c r="D492" s="165" t="inlineStr">
        <is>
          <t>12.2.4.3.</t>
        </is>
      </c>
      <c r="E492" s="3" t="inlineStr">
        <is>
          <t>Потолок: 
Окраска высококачественной фасадной краской, согласовать с Заказчиком</t>
        </is>
      </c>
      <c r="F492" s="518" t="inlineStr">
        <is>
          <t>м2</t>
        </is>
      </c>
      <c r="G492" s="551" t="n">
        <v>0</v>
      </c>
      <c r="H492" s="520" t="n">
        <v>0</v>
      </c>
      <c r="I492" s="521" t="n">
        <v>0</v>
      </c>
      <c r="J492" s="522" t="n">
        <v>0</v>
      </c>
      <c r="K492" s="523">
        <f>SUBTOTAL(9,H492:J492)</f>
        <v/>
      </c>
      <c r="L492" s="520">
        <f>$G492*H492</f>
        <v/>
      </c>
      <c r="M492" s="521">
        <f>$G492*I492</f>
        <v/>
      </c>
      <c r="N492" s="522">
        <f>$G492*J492</f>
        <v/>
      </c>
      <c r="O492" s="523">
        <f>G492*K492</f>
        <v/>
      </c>
      <c r="P492" s="79" t="n"/>
      <c r="Q492" s="104" t="n"/>
    </row>
    <row r="493" outlineLevel="3" ht="50.25" customHeight="1">
      <c r="A493" s="3" t="n"/>
      <c r="B493" s="3" t="n"/>
      <c r="C493" s="25" t="n"/>
      <c r="D493" s="165" t="inlineStr">
        <is>
          <t>12.2.4.4.</t>
        </is>
      </c>
      <c r="E493" s="3" t="inlineStr">
        <is>
          <t>Светильники</t>
        </is>
      </c>
      <c r="F493" s="518" t="inlineStr">
        <is>
          <t>компл.</t>
        </is>
      </c>
      <c r="G493" s="551" t="n">
        <v>0</v>
      </c>
      <c r="H493" s="520" t="n">
        <v>0</v>
      </c>
      <c r="I493" s="521" t="n">
        <v>0</v>
      </c>
      <c r="J493" s="522" t="n">
        <v>0</v>
      </c>
      <c r="K493" s="523">
        <f>SUBTOTAL(9,H493:J493)</f>
        <v/>
      </c>
      <c r="L493" s="520">
        <f>$G493*H493</f>
        <v/>
      </c>
      <c r="M493" s="521">
        <f>$G493*I493</f>
        <v/>
      </c>
      <c r="N493" s="522">
        <f>$G493*J493</f>
        <v/>
      </c>
      <c r="O493" s="523">
        <f>G493*K493</f>
        <v/>
      </c>
      <c r="P493" s="79" t="n"/>
      <c r="Q493" s="104" t="n"/>
    </row>
    <row r="494" outlineLevel="2" ht="50.25" customHeight="1">
      <c r="A494" s="3" t="n"/>
      <c r="B494" s="3" t="inlineStr">
        <is>
          <t>Отделка коммерческих помещений надземной части</t>
        </is>
      </c>
      <c r="C494" s="240" t="n"/>
      <c r="D494" s="248" t="inlineStr">
        <is>
          <t>12.2.5.</t>
        </is>
      </c>
      <c r="E494" s="146" t="inlineStr">
        <is>
          <t>Помещения управляющей компании</t>
        </is>
      </c>
      <c r="F494" s="241" t="inlineStr">
        <is>
          <t>м2</t>
        </is>
      </c>
      <c r="G494" s="422" t="n">
        <v>0</v>
      </c>
      <c r="H494" s="423">
        <f>IFERROR(L494/G494,0)</f>
        <v/>
      </c>
      <c r="I494" s="424">
        <f>IFERROR(M494/G494,0)</f>
        <v/>
      </c>
      <c r="J494" s="425">
        <f>IFERROR(N494/G494,0)</f>
        <v/>
      </c>
      <c r="K494" s="432">
        <f>+IFERROR(O494/G494,0)</f>
        <v/>
      </c>
      <c r="L494" s="423">
        <f>SUBTOTAL(9,L495:L500)</f>
        <v/>
      </c>
      <c r="M494" s="424">
        <f>SUBTOTAL(9,M495:M500)</f>
        <v/>
      </c>
      <c r="N494" s="425">
        <f>SUBTOTAL(9,N495:N500)</f>
        <v/>
      </c>
      <c r="O494" s="427">
        <f>SUBTOTAL(9,O495:O500)</f>
        <v/>
      </c>
      <c r="P494" s="242" t="n"/>
      <c r="Q494" s="243" t="n"/>
    </row>
    <row r="495" outlineLevel="3" ht="50.25" customHeight="1">
      <c r="A495" s="3" t="n"/>
      <c r="B495" s="3" t="n"/>
      <c r="C495" s="25" t="n"/>
      <c r="D495" s="165" t="inlineStr">
        <is>
          <t>12.2.5.1.</t>
        </is>
      </c>
      <c r="E495" s="3" t="inlineStr">
        <is>
          <t>Полы:
Керамогранитная плитка на клею 20мм, цементно-песчаная стяжка. Утепление по расчёту. Уточняется на РД согласно отдельного дизайн-проекта.</t>
        </is>
      </c>
      <c r="F495" s="518" t="inlineStr">
        <is>
          <t>м2</t>
        </is>
      </c>
      <c r="G495" s="551" t="n">
        <v>0</v>
      </c>
      <c r="H495" s="520" t="n">
        <v>0</v>
      </c>
      <c r="I495" s="521" t="n">
        <v>40000</v>
      </c>
      <c r="J495" s="522" t="n">
        <v>0</v>
      </c>
      <c r="K495" s="523">
        <f>SUBTOTAL(9,H495:J495)</f>
        <v/>
      </c>
      <c r="L495" s="520">
        <f>$G495*H495</f>
        <v/>
      </c>
      <c r="M495" s="521">
        <f>$G495*I495</f>
        <v/>
      </c>
      <c r="N495" s="522">
        <f>$G495*J495</f>
        <v/>
      </c>
      <c r="O495" s="523">
        <f>G495*K495</f>
        <v/>
      </c>
      <c r="P495" s="79" t="n"/>
      <c r="Q495" s="104" t="inlineStr">
        <is>
          <t>Нефиксированная цена в договоре. Финальная стоимость будет определена по факту проведения совместных закупочных процедур с Заказчиком</t>
        </is>
      </c>
    </row>
    <row r="496" outlineLevel="3" ht="50.25" customHeight="1">
      <c r="A496" s="3" t="n"/>
      <c r="B496" s="3" t="n"/>
      <c r="C496" s="25" t="n"/>
      <c r="D496" s="165" t="inlineStr">
        <is>
          <t>12.2.5.2.</t>
        </is>
      </c>
      <c r="E496" s="3" t="inlineStr">
        <is>
          <t>Гидроизоляция</t>
        </is>
      </c>
      <c r="F496" s="518" t="inlineStr">
        <is>
          <t>м2</t>
        </is>
      </c>
      <c r="G496" s="551" t="n">
        <v>0</v>
      </c>
      <c r="H496" s="520" t="n">
        <v>0</v>
      </c>
      <c r="I496" s="521" t="n">
        <v>0</v>
      </c>
      <c r="J496" s="522" t="n">
        <v>0</v>
      </c>
      <c r="K496" s="523">
        <f>SUBTOTAL(9,H496:J496)</f>
        <v/>
      </c>
      <c r="L496" s="520">
        <f>$G496*H496</f>
        <v/>
      </c>
      <c r="M496" s="521">
        <f>$G496*I496</f>
        <v/>
      </c>
      <c r="N496" s="522">
        <f>$G496*J496</f>
        <v/>
      </c>
      <c r="O496" s="523">
        <f>G496*K496</f>
        <v/>
      </c>
      <c r="P496" s="79" t="n"/>
      <c r="Q496" s="104" t="n"/>
    </row>
    <row r="497" outlineLevel="3" ht="50.25" customHeight="1">
      <c r="A497" s="3" t="n"/>
      <c r="B497" s="3" t="n"/>
      <c r="C497" s="25" t="n"/>
      <c r="D497" s="165" t="inlineStr">
        <is>
          <t>12.2.5.3.</t>
        </is>
      </c>
      <c r="E497" s="3" t="inlineStr">
        <is>
          <t>Стены: 
Окраска высококачественной фасадной краской, согласовать с Заказчиком. Уточняется на РД согласно отдельного дизайн-проекта.</t>
        </is>
      </c>
      <c r="F497" s="518" t="inlineStr">
        <is>
          <t>м2</t>
        </is>
      </c>
      <c r="G497" s="551" t="n">
        <v>0</v>
      </c>
      <c r="H497" s="520" t="n">
        <v>0</v>
      </c>
      <c r="I497" s="521" t="n">
        <v>0</v>
      </c>
      <c r="J497" s="522" t="n">
        <v>0</v>
      </c>
      <c r="K497" s="523">
        <f>SUBTOTAL(9,H497:J497)</f>
        <v/>
      </c>
      <c r="L497" s="520">
        <f>$G497*H497</f>
        <v/>
      </c>
      <c r="M497" s="521">
        <f>$G497*I497</f>
        <v/>
      </c>
      <c r="N497" s="522">
        <f>$G497*J497</f>
        <v/>
      </c>
      <c r="O497" s="523">
        <f>G497*K497</f>
        <v/>
      </c>
      <c r="P497" s="79" t="n"/>
      <c r="Q497" s="104" t="n"/>
    </row>
    <row r="498" outlineLevel="3" ht="50.25" customHeight="1">
      <c r="A498" s="3" t="n"/>
      <c r="B498" s="3" t="n"/>
      <c r="C498" s="25" t="n"/>
      <c r="D498" s="165" t="inlineStr">
        <is>
          <t>12.2.5.4.</t>
        </is>
      </c>
      <c r="E498" s="3" t="inlineStr">
        <is>
          <t>Плинтус керамогранит на клею 100мм</t>
        </is>
      </c>
      <c r="F498" s="518" t="inlineStr">
        <is>
          <t>м.п.</t>
        </is>
      </c>
      <c r="G498" s="551" t="n">
        <v>0</v>
      </c>
      <c r="H498" s="520" t="n">
        <v>0</v>
      </c>
      <c r="I498" s="521" t="n">
        <v>0</v>
      </c>
      <c r="J498" s="522" t="n">
        <v>0</v>
      </c>
      <c r="K498" s="523">
        <f>SUBTOTAL(9,H498:J498)</f>
        <v/>
      </c>
      <c r="L498" s="520">
        <f>$G498*H498</f>
        <v/>
      </c>
      <c r="M498" s="521">
        <f>$G498*I498</f>
        <v/>
      </c>
      <c r="N498" s="522">
        <f>$G498*J498</f>
        <v/>
      </c>
      <c r="O498" s="523">
        <f>G498*K498</f>
        <v/>
      </c>
      <c r="P498" s="79" t="n"/>
      <c r="Q498" s="104" t="n"/>
    </row>
    <row r="499" outlineLevel="3" ht="50.25" customHeight="1">
      <c r="A499" s="3" t="n"/>
      <c r="B499" s="3" t="n"/>
      <c r="C499" s="25" t="n"/>
      <c r="D499" s="165" t="inlineStr">
        <is>
          <t>12.2.5.5.</t>
        </is>
      </c>
      <c r="E499" s="3" t="inlineStr">
        <is>
          <t>Потолок: 
Окраска высококачественной фасадной краской, согласовать с Заказчиком. Уточняется на РД согласно отдельного дизайн-проекта</t>
        </is>
      </c>
      <c r="F499" s="518" t="inlineStr">
        <is>
          <t>м2</t>
        </is>
      </c>
      <c r="G499" s="551" t="n">
        <v>0</v>
      </c>
      <c r="H499" s="520" t="n">
        <v>0</v>
      </c>
      <c r="I499" s="521" t="n">
        <v>0</v>
      </c>
      <c r="J499" s="522" t="n">
        <v>0</v>
      </c>
      <c r="K499" s="523">
        <f>SUBTOTAL(9,H499:J499)</f>
        <v/>
      </c>
      <c r="L499" s="520">
        <f>$G499*H499</f>
        <v/>
      </c>
      <c r="M499" s="521">
        <f>$G499*I499</f>
        <v/>
      </c>
      <c r="N499" s="522">
        <f>$G499*J499</f>
        <v/>
      </c>
      <c r="O499" s="523">
        <f>G499*K499</f>
        <v/>
      </c>
      <c r="P499" s="79" t="n"/>
      <c r="Q499" s="104" t="n"/>
    </row>
    <row r="500" outlineLevel="3" ht="50.25" customHeight="1">
      <c r="A500" s="3" t="n"/>
      <c r="B500" s="3" t="n"/>
      <c r="C500" s="25" t="n"/>
      <c r="D500" s="165" t="inlineStr">
        <is>
          <t>12.2.5.6.</t>
        </is>
      </c>
      <c r="E500" s="3" t="inlineStr">
        <is>
          <t>Светильники</t>
        </is>
      </c>
      <c r="F500" s="518" t="inlineStr">
        <is>
          <t>компл.</t>
        </is>
      </c>
      <c r="G500" s="551" t="n">
        <v>0</v>
      </c>
      <c r="H500" s="520" t="n">
        <v>0</v>
      </c>
      <c r="I500" s="521" t="n">
        <v>0</v>
      </c>
      <c r="J500" s="522" t="n">
        <v>0</v>
      </c>
      <c r="K500" s="523">
        <f>SUBTOTAL(9,H500:J500)</f>
        <v/>
      </c>
      <c r="L500" s="520">
        <f>$G500*H500</f>
        <v/>
      </c>
      <c r="M500" s="521">
        <f>$G500*I500</f>
        <v/>
      </c>
      <c r="N500" s="522">
        <f>$G500*J500</f>
        <v/>
      </c>
      <c r="O500" s="523">
        <f>G500*K500</f>
        <v/>
      </c>
      <c r="P500" s="79" t="n"/>
      <c r="Q500" s="104" t="n"/>
    </row>
    <row r="501" outlineLevel="2" ht="50.25" customHeight="1">
      <c r="A501" s="3" t="n"/>
      <c r="B501" s="3" t="inlineStr">
        <is>
          <t>Отделка коммерческих помещений надземной части</t>
        </is>
      </c>
      <c r="C501" s="240" t="n"/>
      <c r="D501" s="248" t="inlineStr">
        <is>
          <t>12.2.6.</t>
        </is>
      </c>
      <c r="E501" s="146" t="inlineStr">
        <is>
          <t>Помещения арендуемые SHELL&amp;CORE</t>
        </is>
      </c>
      <c r="F501" s="241" t="inlineStr">
        <is>
          <t>м2</t>
        </is>
      </c>
      <c r="G501" s="422" t="n">
        <v>0</v>
      </c>
      <c r="H501" s="423">
        <f>IFERROR(L501/G501,0)</f>
        <v/>
      </c>
      <c r="I501" s="424">
        <f>IFERROR(M501/G501,0)</f>
        <v/>
      </c>
      <c r="J501" s="425">
        <f>IFERROR(N501/G501,0)</f>
        <v/>
      </c>
      <c r="K501" s="432">
        <f>+IFERROR(O501/G501,0)</f>
        <v/>
      </c>
      <c r="L501" s="423">
        <f>SUBTOTAL(9,L502:L504)</f>
        <v/>
      </c>
      <c r="M501" s="424">
        <f>SUBTOTAL(9,M502:M504)</f>
        <v/>
      </c>
      <c r="N501" s="425">
        <f>SUBTOTAL(9,N502:N504)</f>
        <v/>
      </c>
      <c r="O501" s="427">
        <f>SUBTOTAL(9,O502:O504)</f>
        <v/>
      </c>
      <c r="P501" s="242" t="n"/>
      <c r="Q501" s="243" t="inlineStr">
        <is>
          <t>В расчете стоимости не учтено (не входит в объем ГП)</t>
        </is>
      </c>
    </row>
    <row r="502" outlineLevel="3" ht="50.25" customHeight="1">
      <c r="A502" s="3" t="n"/>
      <c r="B502" s="3" t="n"/>
      <c r="C502" s="25" t="n"/>
      <c r="D502" s="165" t="inlineStr">
        <is>
          <t>12.2.6.1.</t>
        </is>
      </c>
      <c r="E502" s="3" t="inlineStr">
        <is>
          <t>Пол-потолок</t>
        </is>
      </c>
      <c r="F502" s="518" t="inlineStr">
        <is>
          <t>м2</t>
        </is>
      </c>
      <c r="G502" s="551" t="n">
        <v>0</v>
      </c>
      <c r="H502" s="520" t="n">
        <v>0</v>
      </c>
      <c r="I502" s="521" t="n">
        <v>0</v>
      </c>
      <c r="J502" s="522" t="n">
        <v>0</v>
      </c>
      <c r="K502" s="523">
        <f>SUBTOTAL(9,H502:J502)</f>
        <v/>
      </c>
      <c r="L502" s="520">
        <f>$G502*H502</f>
        <v/>
      </c>
      <c r="M502" s="521">
        <f>$G502*I502</f>
        <v/>
      </c>
      <c r="N502" s="522">
        <f>$G502*J502</f>
        <v/>
      </c>
      <c r="O502" s="523">
        <f>G502*K502</f>
        <v/>
      </c>
      <c r="P502" s="79" t="n"/>
      <c r="Q502" s="104" t="n"/>
    </row>
    <row r="503" outlineLevel="3" ht="50.25" customHeight="1">
      <c r="A503" s="3" t="n"/>
      <c r="B503" s="3" t="n"/>
      <c r="C503" s="25" t="n"/>
      <c r="D503" s="165" t="inlineStr">
        <is>
          <t>12.2.6.2.</t>
        </is>
      </c>
      <c r="E503" s="3" t="inlineStr">
        <is>
          <t>Пол-гидроизол</t>
        </is>
      </c>
      <c r="F503" s="518" t="inlineStr">
        <is>
          <t>м2</t>
        </is>
      </c>
      <c r="G503" s="551" t="n">
        <v>0</v>
      </c>
      <c r="H503" s="520" t="n">
        <v>0</v>
      </c>
      <c r="I503" s="521" t="n">
        <v>0</v>
      </c>
      <c r="J503" s="522" t="n">
        <v>0</v>
      </c>
      <c r="K503" s="523">
        <f>SUBTOTAL(9,H503:J503)</f>
        <v/>
      </c>
      <c r="L503" s="520">
        <f>$G503*H503</f>
        <v/>
      </c>
      <c r="M503" s="521">
        <f>$G503*I503</f>
        <v/>
      </c>
      <c r="N503" s="522">
        <f>$G503*J503</f>
        <v/>
      </c>
      <c r="O503" s="523">
        <f>G503*K503</f>
        <v/>
      </c>
      <c r="P503" s="79" t="n"/>
      <c r="Q503" s="104" t="n"/>
    </row>
    <row r="504" outlineLevel="3" ht="50.25" customHeight="1">
      <c r="A504" s="3" t="n"/>
      <c r="B504" s="3" t="n"/>
      <c r="C504" s="25" t="n"/>
      <c r="D504" s="165" t="inlineStr">
        <is>
          <t>12.2.6.3.</t>
        </is>
      </c>
      <c r="E504" s="3" t="inlineStr">
        <is>
          <t>Стены</t>
        </is>
      </c>
      <c r="F504" s="518" t="inlineStr">
        <is>
          <t>м2</t>
        </is>
      </c>
      <c r="G504" s="551" t="n">
        <v>0</v>
      </c>
      <c r="H504" s="520" t="n">
        <v>0</v>
      </c>
      <c r="I504" s="521" t="n">
        <v>0</v>
      </c>
      <c r="J504" s="522" t="n">
        <v>0</v>
      </c>
      <c r="K504" s="523">
        <f>SUBTOTAL(9,H504:J504)</f>
        <v/>
      </c>
      <c r="L504" s="520">
        <f>$G504*H504</f>
        <v/>
      </c>
      <c r="M504" s="521">
        <f>$G504*I504</f>
        <v/>
      </c>
      <c r="N504" s="522">
        <f>$G504*J504</f>
        <v/>
      </c>
      <c r="O504" s="523">
        <f>G504*K504</f>
        <v/>
      </c>
      <c r="P504" s="79" t="n"/>
      <c r="Q504" s="104" t="n"/>
    </row>
    <row r="505" outlineLevel="1" ht="50.25" customHeight="1">
      <c r="A505" s="3" t="n"/>
      <c r="B505" s="3" t="n"/>
      <c r="C505" s="235" t="n"/>
      <c r="D505" s="246" t="inlineStr">
        <is>
          <t>12.3.</t>
        </is>
      </c>
      <c r="E505" s="145" t="inlineStr">
        <is>
          <t>Дополнительные работы</t>
        </is>
      </c>
      <c r="F505" s="237" t="inlineStr">
        <is>
          <t>компл.</t>
        </is>
      </c>
      <c r="G505" s="335" t="n">
        <v>0</v>
      </c>
      <c r="H505" s="336">
        <f>+IFERROR(L505/G505,0)</f>
        <v/>
      </c>
      <c r="I505" s="337">
        <f>IFERROR(M505/G505,0)</f>
        <v/>
      </c>
      <c r="J505" s="338">
        <f>IFERROR(N505/G505,0)</f>
        <v/>
      </c>
      <c r="K505" s="339">
        <f>+IFERROR(O505/G505,0)</f>
        <v/>
      </c>
      <c r="L505" s="336">
        <f>SUBTOTAL(9,L506:L508)</f>
        <v/>
      </c>
      <c r="M505" s="337">
        <f>SUBTOTAL(9,M506:M508)</f>
        <v/>
      </c>
      <c r="N505" s="338">
        <f>SUBTOTAL(9,N506:N508)</f>
        <v/>
      </c>
      <c r="O505" s="339">
        <f>SUBTOTAL(9,O506:O508)</f>
        <v/>
      </c>
      <c r="P505" s="238" t="n"/>
      <c r="Q505" s="244" t="inlineStr">
        <is>
          <t>В расчете стоимости не учтено (не входит в объем ГП)</t>
        </is>
      </c>
    </row>
    <row r="506" outlineLevel="2" ht="50.25" customHeight="1">
      <c r="A506" s="3" t="n"/>
      <c r="B506" s="3" t="n"/>
      <c r="C506" s="96" t="n"/>
      <c r="D506" s="165" t="inlineStr">
        <is>
          <t>12.3.1.</t>
        </is>
      </c>
      <c r="E506" s="97" t="inlineStr">
        <is>
          <t>Ниша под шторы</t>
        </is>
      </c>
      <c r="F506" s="518" t="inlineStr">
        <is>
          <t>м.п.</t>
        </is>
      </c>
      <c r="G506" s="551" t="n">
        <v>0</v>
      </c>
      <c r="H506" s="520" t="n">
        <v>0</v>
      </c>
      <c r="I506" s="521" t="n">
        <v>0</v>
      </c>
      <c r="J506" s="522" t="n">
        <v>0</v>
      </c>
      <c r="K506" s="523">
        <f>SUBTOTAL(9,H506:J506)</f>
        <v/>
      </c>
      <c r="L506" s="520">
        <f>$G506*H506</f>
        <v/>
      </c>
      <c r="M506" s="521">
        <f>$G506*I506</f>
        <v/>
      </c>
      <c r="N506" s="522">
        <f>$G506*J506</f>
        <v/>
      </c>
      <c r="O506" s="523">
        <f>G506*K506</f>
        <v/>
      </c>
      <c r="P506" s="112" t="n"/>
      <c r="Q506" s="108" t="n"/>
    </row>
    <row r="507" outlineLevel="2" ht="50.25" customHeight="1">
      <c r="A507" s="3" t="n"/>
      <c r="B507" s="3" t="n"/>
      <c r="C507" s="96" t="n"/>
      <c r="D507" s="165" t="inlineStr">
        <is>
          <t>12.3.2.</t>
        </is>
      </c>
      <c r="E507" s="97" t="inlineStr">
        <is>
          <t>Откосы</t>
        </is>
      </c>
      <c r="F507" s="518" t="inlineStr">
        <is>
          <t>м.п.</t>
        </is>
      </c>
      <c r="G507" s="551" t="n">
        <v>0</v>
      </c>
      <c r="H507" s="520" t="n">
        <v>0</v>
      </c>
      <c r="I507" s="521" t="n">
        <v>0</v>
      </c>
      <c r="J507" s="522" t="n">
        <v>0</v>
      </c>
      <c r="K507" s="523">
        <f>SUBTOTAL(9,H507:J507)</f>
        <v/>
      </c>
      <c r="L507" s="520">
        <f>$G507*H507</f>
        <v/>
      </c>
      <c r="M507" s="521">
        <f>$G507*I507</f>
        <v/>
      </c>
      <c r="N507" s="522">
        <f>$G507*J507</f>
        <v/>
      </c>
      <c r="O507" s="523">
        <f>G507*K507</f>
        <v/>
      </c>
      <c r="P507" s="112" t="n"/>
      <c r="Q507" s="108" t="n"/>
    </row>
    <row r="508" outlineLevel="2" ht="88.5" customHeight="1">
      <c r="A508" s="3" t="n"/>
      <c r="B508" s="3" t="n"/>
      <c r="C508" s="96" t="n"/>
      <c r="D508" s="165" t="inlineStr">
        <is>
          <t>12.3.3.</t>
        </is>
      </c>
      <c r="E508" s="97" t="inlineStr">
        <is>
          <t>Защита и укрытие финишных напольных покрытий материалами из сендвича "текстиль/ватин + оргалит с последующей проклейкой стыков малярным скотчем", для исключения повреждения паркетной доски, ламината и прочих мягких напольных покрытий</t>
        </is>
      </c>
      <c r="F508" s="518" t="inlineStr">
        <is>
          <t>м2</t>
        </is>
      </c>
      <c r="G508" s="551" t="n">
        <v>0</v>
      </c>
      <c r="H508" s="520" t="n">
        <v>0</v>
      </c>
      <c r="I508" s="521" t="n">
        <v>0</v>
      </c>
      <c r="J508" s="522" t="n">
        <v>0</v>
      </c>
      <c r="K508" s="523">
        <f>SUBTOTAL(9,H508:J508)</f>
        <v/>
      </c>
      <c r="L508" s="520">
        <f>$G508*H508</f>
        <v/>
      </c>
      <c r="M508" s="521">
        <f>$G508*I508</f>
        <v/>
      </c>
      <c r="N508" s="522">
        <f>$G508*J508</f>
        <v/>
      </c>
      <c r="O508" s="523">
        <f>G508*K508</f>
        <v/>
      </c>
      <c r="P508" s="112" t="n"/>
      <c r="Q508" s="108" t="n"/>
    </row>
    <row r="509" outlineLevel="1" ht="50.25" customHeight="1">
      <c r="A509" s="3" t="n"/>
      <c r="B509" s="3" t="inlineStr">
        <is>
          <t>Прочее Отделка (в т.ч. Навигация)</t>
        </is>
      </c>
      <c r="C509" s="235" t="n"/>
      <c r="D509" s="246" t="inlineStr">
        <is>
          <t>12.4.</t>
        </is>
      </c>
      <c r="E509" s="145" t="inlineStr">
        <is>
          <t>Визуальная навигация интерьеров - таблички, иконки, номера, подписи, указатели, в т.ч. устройство подсветки при необходимости</t>
        </is>
      </c>
      <c r="F509" s="237" t="inlineStr">
        <is>
          <t>компл.</t>
        </is>
      </c>
      <c r="G509" s="335" t="n">
        <v>0</v>
      </c>
      <c r="H509" s="336">
        <f>+IFERROR(L509/G509,0)</f>
        <v/>
      </c>
      <c r="I509" s="337">
        <f>IFERROR(M509/G509,0)</f>
        <v/>
      </c>
      <c r="J509" s="338">
        <f>IFERROR(N509/G509,0)</f>
        <v/>
      </c>
      <c r="K509" s="339">
        <f>+IFERROR(O509/G509,0)</f>
        <v/>
      </c>
      <c r="L509" s="336">
        <f>SUBTOTAL(9,L510:L511)</f>
        <v/>
      </c>
      <c r="M509" s="337">
        <f>SUBTOTAL(9,M510:M511)</f>
        <v/>
      </c>
      <c r="N509" s="338">
        <f>SUBTOTAL(9,N510:N511)</f>
        <v/>
      </c>
      <c r="O509" s="339">
        <f>SUBTOTAL(9,O510:O511)</f>
        <v/>
      </c>
      <c r="P509" s="238" t="inlineStr">
        <is>
          <t>Квартиры</t>
        </is>
      </c>
      <c r="Q509" s="244" t="inlineStr">
        <is>
          <t>В расчете стоимости не учтено (не входит в объем ГП)</t>
        </is>
      </c>
    </row>
    <row r="510" outlineLevel="2" ht="50.25" customHeight="1">
      <c r="A510" s="3" t="n"/>
      <c r="B510" s="3" t="n"/>
      <c r="C510" s="96" t="n"/>
      <c r="D510" s="165" t="inlineStr">
        <is>
          <t>12.4.1.</t>
        </is>
      </c>
      <c r="E510" s="97" t="inlineStr">
        <is>
          <t>Внутренняя навигация в паркинге, МОП и лестничных клетках подземной части</t>
        </is>
      </c>
      <c r="F510" s="518" t="inlineStr">
        <is>
          <t>компл.</t>
        </is>
      </c>
      <c r="G510" s="551" t="n">
        <v>0</v>
      </c>
      <c r="H510" s="520" t="n">
        <v>0</v>
      </c>
      <c r="I510" s="521" t="n">
        <v>0</v>
      </c>
      <c r="J510" s="522" t="n">
        <v>0</v>
      </c>
      <c r="K510" s="523">
        <f>SUBTOTAL(9,H510:J510)</f>
        <v/>
      </c>
      <c r="L510" s="520">
        <f>$G510*H510</f>
        <v/>
      </c>
      <c r="M510" s="521">
        <f>$G510*I510</f>
        <v/>
      </c>
      <c r="N510" s="522">
        <f>$G510*J510</f>
        <v/>
      </c>
      <c r="O510" s="523">
        <f>G510*K510</f>
        <v/>
      </c>
      <c r="P510" s="112" t="n"/>
      <c r="Q510" s="108" t="n"/>
    </row>
    <row r="511" outlineLevel="2" ht="50.25" customHeight="1">
      <c r="A511" s="3" t="n"/>
      <c r="B511" s="3" t="n"/>
      <c r="C511" s="96" t="n"/>
      <c r="D511" s="165" t="inlineStr">
        <is>
          <t>12.4.2.</t>
        </is>
      </c>
      <c r="E511" s="97" t="inlineStr">
        <is>
          <t>Внутренняя навигация в МОП и лестничных клетках надземной части</t>
        </is>
      </c>
      <c r="F511" s="518" t="inlineStr">
        <is>
          <t>компл.</t>
        </is>
      </c>
      <c r="G511" s="551" t="n">
        <v>0</v>
      </c>
      <c r="H511" s="520" t="n">
        <v>0</v>
      </c>
      <c r="I511" s="521" t="n">
        <v>0</v>
      </c>
      <c r="J511" s="522" t="n">
        <v>0</v>
      </c>
      <c r="K511" s="523">
        <f>SUBTOTAL(9,H511:J511)</f>
        <v/>
      </c>
      <c r="L511" s="520">
        <f>$G511*H511</f>
        <v/>
      </c>
      <c r="M511" s="521">
        <f>$G511*I511</f>
        <v/>
      </c>
      <c r="N511" s="522">
        <f>$G511*J511</f>
        <v/>
      </c>
      <c r="O511" s="523">
        <f>G511*K511</f>
        <v/>
      </c>
      <c r="P511" s="112" t="n"/>
      <c r="Q511" s="108" t="n"/>
    </row>
    <row r="512" ht="50.25" customHeight="1">
      <c r="A512" s="3" t="inlineStr">
        <is>
          <t>16.</t>
        </is>
      </c>
      <c r="B512" s="3" t="inlineStr">
        <is>
          <t>Разработка рабочей документации</t>
        </is>
      </c>
      <c r="C512" s="117" t="inlineStr">
        <is>
          <t>16.</t>
        </is>
      </c>
      <c r="D512" s="124" t="inlineStr">
        <is>
          <t>13.</t>
        </is>
      </c>
      <c r="E512" s="124" t="inlineStr">
        <is>
          <t>Разработка Документации (ПД и РД) (Проектирование)</t>
        </is>
      </c>
      <c r="F512" s="528" t="inlineStr">
        <is>
          <t>м2</t>
        </is>
      </c>
      <c r="G512" s="529" t="n">
        <v>18830.72</v>
      </c>
      <c r="H512" s="530">
        <f>IFERROR(L512/G512,0)</f>
        <v/>
      </c>
      <c r="I512" s="531">
        <f>IFERROR(M512/G512,0)</f>
        <v/>
      </c>
      <c r="J512" s="532">
        <f>IFERROR(N512/G512,0)</f>
        <v/>
      </c>
      <c r="K512" s="533">
        <f>+IFERROR(O512/G512,0)</f>
        <v/>
      </c>
      <c r="L512" s="534">
        <f>SUBTOTAL(9,L513:L618)</f>
        <v/>
      </c>
      <c r="M512" s="535">
        <f>SUBTOTAL(9,M513:M618)</f>
        <v/>
      </c>
      <c r="N512" s="536">
        <f>SUBTOTAL(9,N513:N618)</f>
        <v/>
      </c>
      <c r="O512" s="537" t="n">
        <v>129846952.5383689</v>
      </c>
      <c r="P512" s="77" t="n"/>
      <c r="Q512" s="102" t="n"/>
      <c r="R512" t="n">
        <v>129846952.5383689</v>
      </c>
    </row>
    <row r="513" outlineLevel="1" ht="50.25" customHeight="1">
      <c r="A513" s="3" t="n"/>
      <c r="B513" s="3" t="n"/>
      <c r="C513" s="235" t="n"/>
      <c r="D513" s="246" t="inlineStr">
        <is>
          <t>13.1.</t>
        </is>
      </c>
      <c r="E513" s="145" t="inlineStr">
        <is>
          <t>Разработка/Корректировка проектной документации (ПД)</t>
        </is>
      </c>
      <c r="F513" s="237" t="inlineStr">
        <is>
          <t>м2</t>
        </is>
      </c>
      <c r="G513" s="335" t="n">
        <v>18830.72</v>
      </c>
      <c r="H513" s="336">
        <f>+IFERROR(L513/G513,0)</f>
        <v/>
      </c>
      <c r="I513" s="337">
        <f>IFERROR(M513/G513,0)</f>
        <v/>
      </c>
      <c r="J513" s="338">
        <f>IFERROR(N513/G513,0)</f>
        <v/>
      </c>
      <c r="K513" s="339">
        <f>+IFERROR(O513/G513,0)</f>
        <v/>
      </c>
      <c r="L513" s="336">
        <f>SUBTOTAL(9,L514:L573)</f>
        <v/>
      </c>
      <c r="M513" s="337">
        <f>SUBTOTAL(9,M514:M573)</f>
        <v/>
      </c>
      <c r="N513" s="338">
        <f>SUBTOTAL(9,N514:N573)</f>
        <v/>
      </c>
      <c r="O513" s="339">
        <f>SUBTOTAL(9,O514:O573)</f>
        <v/>
      </c>
      <c r="P513" s="238" t="n"/>
      <c r="Q513" s="239" t="inlineStr">
        <is>
          <t>Любые изменения связанные с корректировкой стадии "П"  производит Заказчик. За наличие проектных ошибок Генподрядчик ответственности не несет</t>
        </is>
      </c>
    </row>
    <row r="514" outlineLevel="2" ht="50.25" customHeight="1">
      <c r="A514" s="3" t="n"/>
      <c r="B514" s="3" t="n"/>
      <c r="C514" s="240" t="n"/>
      <c r="D514" s="248" t="inlineStr">
        <is>
          <t>13.1.1.</t>
        </is>
      </c>
      <c r="E514" s="146" t="inlineStr">
        <is>
          <t>Пояснительная записка</t>
        </is>
      </c>
      <c r="F514" s="241" t="inlineStr">
        <is>
          <t>компл.</t>
        </is>
      </c>
      <c r="G514" s="422" t="n">
        <v>0</v>
      </c>
      <c r="H514" s="423">
        <f>IFERROR(L514/G514,0)</f>
        <v/>
      </c>
      <c r="I514" s="424">
        <f>IFERROR(M514/G514,0)</f>
        <v/>
      </c>
      <c r="J514" s="425">
        <f>IFERROR(N514/G514,0)</f>
        <v/>
      </c>
      <c r="K514" s="432">
        <f>+IFERROR(O514/G514,0)</f>
        <v/>
      </c>
      <c r="L514" s="423">
        <f>SUBTOTAL(9,L515:L515)</f>
        <v/>
      </c>
      <c r="M514" s="424">
        <f>SUBTOTAL(9,M515:M515)</f>
        <v/>
      </c>
      <c r="N514" s="425">
        <f>SUBTOTAL(9,N515:N515)</f>
        <v/>
      </c>
      <c r="O514" s="427">
        <f>SUBTOTAL(9,O515:O515)</f>
        <v/>
      </c>
      <c r="P514" s="242" t="n"/>
      <c r="Q514" s="243" t="inlineStr">
        <is>
          <t>В расчете стоимости не учтено (не входит в объем ГП)</t>
        </is>
      </c>
    </row>
    <row r="515" outlineLevel="3" ht="50.25" customHeight="1">
      <c r="A515" s="3" t="n"/>
      <c r="B515" s="3" t="n"/>
      <c r="C515" s="25" t="n"/>
      <c r="D515" s="165" t="inlineStr">
        <is>
          <t>13.1.1.1.</t>
        </is>
      </c>
      <c r="E515" s="3" t="inlineStr">
        <is>
          <t>Пояснительная записка</t>
        </is>
      </c>
      <c r="F515" s="518" t="inlineStr">
        <is>
          <t>компл.</t>
        </is>
      </c>
      <c r="G515" s="519" t="n">
        <v>1</v>
      </c>
      <c r="H515" s="520" t="n">
        <v>0</v>
      </c>
      <c r="I515" s="521" t="n">
        <v>0</v>
      </c>
      <c r="J515" s="522" t="n">
        <v>0</v>
      </c>
      <c r="K515" s="523">
        <f>SUBTOTAL(9,H515:J515)</f>
        <v/>
      </c>
      <c r="L515" s="520">
        <f>$G515*H515</f>
        <v/>
      </c>
      <c r="M515" s="521">
        <f>$G515*I515</f>
        <v/>
      </c>
      <c r="N515" s="522">
        <f>$G515*J515</f>
        <v/>
      </c>
      <c r="O515" s="523">
        <f>G515*K515</f>
        <v/>
      </c>
      <c r="P515" s="524" t="n"/>
      <c r="Q515" s="525" t="n"/>
    </row>
    <row r="516" outlineLevel="2" ht="50.25" customHeight="1">
      <c r="A516" s="3" t="n"/>
      <c r="B516" s="3" t="n"/>
      <c r="C516" s="240" t="n"/>
      <c r="D516" s="248" t="inlineStr">
        <is>
          <t>13.1.2.</t>
        </is>
      </c>
      <c r="E516" s="146" t="inlineStr">
        <is>
          <t>Схема планировочной организации земельного участка</t>
        </is>
      </c>
      <c r="F516" s="241" t="inlineStr">
        <is>
          <t>компл.</t>
        </is>
      </c>
      <c r="G516" s="422" t="n">
        <v>0</v>
      </c>
      <c r="H516" s="423">
        <f>IFERROR(L516/G516,0)</f>
        <v/>
      </c>
      <c r="I516" s="424">
        <f>IFERROR(M516/G516,0)</f>
        <v/>
      </c>
      <c r="J516" s="425">
        <f>IFERROR(N516/G516,0)</f>
        <v/>
      </c>
      <c r="K516" s="432">
        <f>+IFERROR(O516/G516,0)</f>
        <v/>
      </c>
      <c r="L516" s="423">
        <f>SUBTOTAL(9,L517:L517)</f>
        <v/>
      </c>
      <c r="M516" s="424">
        <f>SUBTOTAL(9,M517:M517)</f>
        <v/>
      </c>
      <c r="N516" s="425">
        <f>SUBTOTAL(9,N517:N517)</f>
        <v/>
      </c>
      <c r="O516" s="427">
        <f>SUBTOTAL(9,O517:O517)</f>
        <v/>
      </c>
      <c r="P516" s="242" t="n"/>
      <c r="Q516" s="243" t="inlineStr">
        <is>
          <t>В расчете стоимости не учтено (не входит в объем ГП)</t>
        </is>
      </c>
    </row>
    <row r="517" outlineLevel="3" ht="50.25" customHeight="1">
      <c r="A517" s="3" t="n"/>
      <c r="B517" s="3" t="n"/>
      <c r="C517" s="25" t="n"/>
      <c r="D517" s="165" t="inlineStr">
        <is>
          <t>13.1.2.1.</t>
        </is>
      </c>
      <c r="E517" s="3" t="inlineStr">
        <is>
          <t>Схема планировочной организации земельного участка</t>
        </is>
      </c>
      <c r="F517" s="518" t="inlineStr">
        <is>
          <t>компл.</t>
        </is>
      </c>
      <c r="G517" s="551" t="n">
        <v>0</v>
      </c>
      <c r="H517" s="520" t="n">
        <v>0</v>
      </c>
      <c r="I517" s="521" t="n">
        <v>0</v>
      </c>
      <c r="J517" s="522" t="n">
        <v>0</v>
      </c>
      <c r="K517" s="523">
        <f>SUBTOTAL(9,H517:J517)</f>
        <v/>
      </c>
      <c r="L517" s="520">
        <f>$G517*H517</f>
        <v/>
      </c>
      <c r="M517" s="521">
        <f>$G517*I517</f>
        <v/>
      </c>
      <c r="N517" s="522">
        <f>$G517*J517</f>
        <v/>
      </c>
      <c r="O517" s="523">
        <f>G517*K517</f>
        <v/>
      </c>
      <c r="P517" s="524" t="n"/>
      <c r="Q517" s="525" t="n"/>
    </row>
    <row r="518" outlineLevel="2" ht="50.25" customHeight="1">
      <c r="A518" s="3" t="n"/>
      <c r="B518" s="3" t="n"/>
      <c r="C518" s="240" t="n"/>
      <c r="D518" s="248" t="inlineStr">
        <is>
          <t>13.1.3.</t>
        </is>
      </c>
      <c r="E518" s="146" t="inlineStr">
        <is>
          <t>Проект организации строительства</t>
        </is>
      </c>
      <c r="F518" s="241" t="inlineStr">
        <is>
          <t>компл.</t>
        </is>
      </c>
      <c r="G518" s="422" t="n">
        <v>0</v>
      </c>
      <c r="H518" s="423">
        <f>IFERROR(L518/G518,0)</f>
        <v/>
      </c>
      <c r="I518" s="424">
        <f>IFERROR(M518/G518,0)</f>
        <v/>
      </c>
      <c r="J518" s="425">
        <f>IFERROR(N518/G518,0)</f>
        <v/>
      </c>
      <c r="K518" s="432">
        <f>+IFERROR(O518/G518,0)</f>
        <v/>
      </c>
      <c r="L518" s="423">
        <f>SUBTOTAL(9,L519:L519)</f>
        <v/>
      </c>
      <c r="M518" s="424">
        <f>SUBTOTAL(9,M519:M519)</f>
        <v/>
      </c>
      <c r="N518" s="425">
        <f>SUBTOTAL(9,N519:N519)</f>
        <v/>
      </c>
      <c r="O518" s="427">
        <f>SUBTOTAL(9,O519:O519)</f>
        <v/>
      </c>
      <c r="P518" s="242" t="n"/>
      <c r="Q518" s="243" t="inlineStr">
        <is>
          <t>В расчете стоимости не учтено (не входит в объем ГП)</t>
        </is>
      </c>
    </row>
    <row r="519" outlineLevel="3" ht="50.25" customHeight="1">
      <c r="A519" s="3" t="n"/>
      <c r="B519" s="3" t="n"/>
      <c r="C519" s="25" t="n"/>
      <c r="D519" s="165" t="inlineStr">
        <is>
          <t>13.1.3.1.</t>
        </is>
      </c>
      <c r="E519" s="3" t="inlineStr">
        <is>
          <t>Проект организации строительства (ПОС)</t>
        </is>
      </c>
      <c r="F519" s="518" t="inlineStr">
        <is>
          <t>компл.</t>
        </is>
      </c>
      <c r="G519" s="551" t="n">
        <v>0</v>
      </c>
      <c r="H519" s="520" t="n">
        <v>0</v>
      </c>
      <c r="I519" s="521" t="n">
        <v>0</v>
      </c>
      <c r="J519" s="522" t="n">
        <v>0</v>
      </c>
      <c r="K519" s="523">
        <f>SUBTOTAL(9,H519:J519)</f>
        <v/>
      </c>
      <c r="L519" s="520">
        <f>$G519*H519</f>
        <v/>
      </c>
      <c r="M519" s="521">
        <f>$G519*I519</f>
        <v/>
      </c>
      <c r="N519" s="522">
        <f>$G519*J519</f>
        <v/>
      </c>
      <c r="O519" s="523">
        <f>G519*K519</f>
        <v/>
      </c>
      <c r="P519" s="524" t="n"/>
      <c r="Q519" s="525" t="n"/>
    </row>
    <row r="520" outlineLevel="2" ht="50.25" customHeight="1">
      <c r="A520" s="3" t="n"/>
      <c r="B520" s="3" t="n"/>
      <c r="C520" s="240" t="n"/>
      <c r="D520" s="248" t="inlineStr">
        <is>
          <t>13.1.4.</t>
        </is>
      </c>
      <c r="E520" s="146" t="inlineStr">
        <is>
          <t>Архитектурные решения</t>
        </is>
      </c>
      <c r="F520" s="241" t="inlineStr">
        <is>
          <t>компл.</t>
        </is>
      </c>
      <c r="G520" s="422" t="n">
        <v>0</v>
      </c>
      <c r="H520" s="423">
        <f>IFERROR(L520/G520,0)</f>
        <v/>
      </c>
      <c r="I520" s="424">
        <f>IFERROR(M520/G520,0)</f>
        <v/>
      </c>
      <c r="J520" s="425">
        <f>IFERROR(N520/G520,0)</f>
        <v/>
      </c>
      <c r="K520" s="432">
        <f>+IFERROR(O520/G520,0)</f>
        <v/>
      </c>
      <c r="L520" s="423">
        <f>SUBTOTAL(9,L521:L522)</f>
        <v/>
      </c>
      <c r="M520" s="424">
        <f>SUBTOTAL(9,M521:M522)</f>
        <v/>
      </c>
      <c r="N520" s="425">
        <f>SUBTOTAL(9,N521:N522)</f>
        <v/>
      </c>
      <c r="O520" s="427">
        <f>SUBTOTAL(9,O521:O522)</f>
        <v/>
      </c>
      <c r="P520" s="242" t="n"/>
      <c r="Q520" s="243" t="inlineStr">
        <is>
          <t>В расчете стоимости не учтено (не входит в объем ГП)</t>
        </is>
      </c>
    </row>
    <row r="521" outlineLevel="3" ht="50.25" customHeight="1">
      <c r="A521" s="3" t="n"/>
      <c r="B521" s="3" t="n"/>
      <c r="C521" s="25" t="n"/>
      <c r="D521" s="165" t="inlineStr">
        <is>
          <t>13.1.4.1.</t>
        </is>
      </c>
      <c r="E521" s="3" t="inlineStr">
        <is>
          <t>Создание архитектурной 3D модели в формате rvt</t>
        </is>
      </c>
      <c r="F521" s="518" t="inlineStr">
        <is>
          <t>компл.</t>
        </is>
      </c>
      <c r="G521" s="551" t="n">
        <v>0</v>
      </c>
      <c r="H521" s="520" t="n">
        <v>0</v>
      </c>
      <c r="I521" s="521" t="n">
        <v>0</v>
      </c>
      <c r="J521" s="522" t="n">
        <v>0</v>
      </c>
      <c r="K521" s="523">
        <f>SUBTOTAL(9,H521:J521)</f>
        <v/>
      </c>
      <c r="L521" s="520">
        <f>$G521*H521</f>
        <v/>
      </c>
      <c r="M521" s="521">
        <f>$G521*I521</f>
        <v/>
      </c>
      <c r="N521" s="522">
        <f>$G521*J521</f>
        <v/>
      </c>
      <c r="O521" s="523">
        <f>G521*K521</f>
        <v/>
      </c>
      <c r="P521" s="524" t="n"/>
      <c r="Q521" s="525" t="n"/>
    </row>
    <row r="522" outlineLevel="3" ht="50.25" customHeight="1">
      <c r="A522" s="3" t="n"/>
      <c r="B522" s="3" t="n"/>
      <c r="C522" s="25" t="n"/>
      <c r="D522" s="165" t="inlineStr">
        <is>
          <t>13.1.4.2.</t>
        </is>
      </c>
      <c r="E522" s="3" t="inlineStr">
        <is>
          <t>Архитектурное освещение фасада - концепция</t>
        </is>
      </c>
      <c r="F522" s="518" t="inlineStr">
        <is>
          <t>компл.</t>
        </is>
      </c>
      <c r="G522" s="551" t="n">
        <v>0</v>
      </c>
      <c r="H522" s="520" t="n">
        <v>0</v>
      </c>
      <c r="I522" s="521" t="n">
        <v>0</v>
      </c>
      <c r="J522" s="522" t="n">
        <v>0</v>
      </c>
      <c r="K522" s="523">
        <f>SUBTOTAL(9,H522:J522)</f>
        <v/>
      </c>
      <c r="L522" s="520">
        <f>$G522*H522</f>
        <v/>
      </c>
      <c r="M522" s="521">
        <f>$G522*I522</f>
        <v/>
      </c>
      <c r="N522" s="522">
        <f>$G522*J522</f>
        <v/>
      </c>
      <c r="O522" s="523">
        <f>G522*K522</f>
        <v/>
      </c>
      <c r="P522" s="524" t="n"/>
      <c r="Q522" s="525" t="n"/>
    </row>
    <row r="523" outlineLevel="2" ht="50.25" customHeight="1">
      <c r="A523" s="3" t="n"/>
      <c r="B523" s="3" t="n"/>
      <c r="C523" s="240" t="n"/>
      <c r="D523" s="248" t="inlineStr">
        <is>
          <t>13.1.5.</t>
        </is>
      </c>
      <c r="E523" s="146" t="inlineStr">
        <is>
          <t>Конструктивные и объемно-планировочные решения</t>
        </is>
      </c>
      <c r="F523" s="241" t="inlineStr">
        <is>
          <t>компл.</t>
        </is>
      </c>
      <c r="G523" s="422" t="n">
        <v>0</v>
      </c>
      <c r="H523" s="423">
        <f>IFERROR(L523/G523,0)</f>
        <v/>
      </c>
      <c r="I523" s="424">
        <f>IFERROR(M523/G523,0)</f>
        <v/>
      </c>
      <c r="J523" s="425">
        <f>IFERROR(N523/G523,0)</f>
        <v/>
      </c>
      <c r="K523" s="432">
        <f>+IFERROR(O523/G523,0)</f>
        <v/>
      </c>
      <c r="L523" s="423">
        <f>SUBTOTAL(9,L524:L526)</f>
        <v/>
      </c>
      <c r="M523" s="424">
        <f>SUBTOTAL(9,M524:M526)</f>
        <v/>
      </c>
      <c r="N523" s="425">
        <f>SUBTOTAL(9,N524:N526)</f>
        <v/>
      </c>
      <c r="O523" s="427">
        <f>SUBTOTAL(9,O524:O526)</f>
        <v/>
      </c>
      <c r="P523" s="242" t="n"/>
      <c r="Q523" s="243" t="inlineStr">
        <is>
          <t>В расчете стоимости не учтено (не входит в объем ГП)</t>
        </is>
      </c>
    </row>
    <row r="524" outlineLevel="3" ht="50.25" customHeight="1">
      <c r="A524" s="3" t="n"/>
      <c r="B524" s="3" t="n"/>
      <c r="C524" s="25" t="n"/>
      <c r="D524" s="165" t="inlineStr">
        <is>
          <t>13.1.5.1.</t>
        </is>
      </c>
      <c r="E524" s="3" t="inlineStr">
        <is>
          <t>Расчетные тома и конструктивные модели;</t>
        </is>
      </c>
      <c r="F524" s="518" t="inlineStr">
        <is>
          <t>компл.</t>
        </is>
      </c>
      <c r="G524" s="551" t="n">
        <v>0</v>
      </c>
      <c r="H524" s="520" t="n">
        <v>0</v>
      </c>
      <c r="I524" s="521" t="n">
        <v>0</v>
      </c>
      <c r="J524" s="522" t="n">
        <v>0</v>
      </c>
      <c r="K524" s="523">
        <f>SUBTOTAL(9,H524:J524)</f>
        <v/>
      </c>
      <c r="L524" s="520">
        <f>$G524*H524</f>
        <v/>
      </c>
      <c r="M524" s="521">
        <f>$G524*I524</f>
        <v/>
      </c>
      <c r="N524" s="522">
        <f>$G524*J524</f>
        <v/>
      </c>
      <c r="O524" s="523">
        <f>G524*K524</f>
        <v/>
      </c>
      <c r="P524" s="524" t="n"/>
      <c r="Q524" s="525" t="n"/>
    </row>
    <row r="525" outlineLevel="3" ht="50.25" customHeight="1">
      <c r="A525" s="3" t="n"/>
      <c r="B525" s="3" t="n"/>
      <c r="C525" s="25" t="n"/>
      <c r="D525" s="165" t="inlineStr">
        <is>
          <t>13.1.5.2.</t>
        </is>
      </c>
      <c r="E525" s="3" t="inlineStr">
        <is>
          <t>Расчет здания на прогрессирующее обрушение;</t>
        </is>
      </c>
      <c r="F525" s="518" t="inlineStr">
        <is>
          <t>компл.</t>
        </is>
      </c>
      <c r="G525" s="551" t="n">
        <v>0</v>
      </c>
      <c r="H525" s="520" t="n">
        <v>0</v>
      </c>
      <c r="I525" s="521" t="n">
        <v>0</v>
      </c>
      <c r="J525" s="522" t="n">
        <v>0</v>
      </c>
      <c r="K525" s="523">
        <f>SUBTOTAL(9,H525:J525)</f>
        <v/>
      </c>
      <c r="L525" s="520">
        <f>$G525*H525</f>
        <v/>
      </c>
      <c r="M525" s="521">
        <f>$G525*I525</f>
        <v/>
      </c>
      <c r="N525" s="522">
        <f>$G525*J525</f>
        <v/>
      </c>
      <c r="O525" s="523">
        <f>G525*K525</f>
        <v/>
      </c>
      <c r="P525" s="524" t="n"/>
      <c r="Q525" s="525" t="n"/>
    </row>
    <row r="526" outlineLevel="3" ht="50.25" customHeight="1">
      <c r="A526" s="3" t="n"/>
      <c r="B526" s="3" t="n"/>
      <c r="C526" s="25" t="n"/>
      <c r="D526" s="165" t="inlineStr">
        <is>
          <t>13.1.5.3.</t>
        </is>
      </c>
      <c r="E526" s="3" t="inlineStr">
        <is>
          <t>Создание 3D модели в формате rvt</t>
        </is>
      </c>
      <c r="F526" s="518" t="inlineStr">
        <is>
          <t>компл.</t>
        </is>
      </c>
      <c r="G526" s="551" t="n">
        <v>0</v>
      </c>
      <c r="H526" s="520" t="n">
        <v>0</v>
      </c>
      <c r="I526" s="521" t="n">
        <v>0</v>
      </c>
      <c r="J526" s="522" t="n">
        <v>0</v>
      </c>
      <c r="K526" s="523">
        <f>SUBTOTAL(9,H526:J526)</f>
        <v/>
      </c>
      <c r="L526" s="520">
        <f>$G526*H526</f>
        <v/>
      </c>
      <c r="M526" s="521">
        <f>$G526*I526</f>
        <v/>
      </c>
      <c r="N526" s="522">
        <f>$G526*J526</f>
        <v/>
      </c>
      <c r="O526" s="523">
        <f>G526*K526</f>
        <v/>
      </c>
      <c r="P526" s="524" t="n"/>
      <c r="Q526" s="525" t="n"/>
    </row>
    <row r="527" outlineLevel="2" ht="50.25" customHeight="1">
      <c r="A527" s="3" t="n"/>
      <c r="B527" s="3" t="n"/>
      <c r="C527" s="240" t="n"/>
      <c r="D527" s="248" t="inlineStr">
        <is>
          <t>13.1.6.</t>
        </is>
      </c>
      <c r="E527" s="146" t="inlineStr">
        <is>
          <t>Сведения об инженерном оборудовании, о сетях инженерно-технического обеспечения, перечень инженерно-технических мероприятий, содержание технологических решений</t>
        </is>
      </c>
      <c r="F527" s="241" t="inlineStr">
        <is>
          <t>компл.</t>
        </is>
      </c>
      <c r="G527" s="422" t="n">
        <v>0</v>
      </c>
      <c r="H527" s="423">
        <f>IFERROR(L527/G527,0)</f>
        <v/>
      </c>
      <c r="I527" s="424">
        <f>IFERROR(M527/G527,0)</f>
        <v/>
      </c>
      <c r="J527" s="425">
        <f>IFERROR(N527/G527,0)</f>
        <v/>
      </c>
      <c r="K527" s="432">
        <f>+IFERROR(O527/G527,0)</f>
        <v/>
      </c>
      <c r="L527" s="423">
        <f>SUBTOTAL(9,L528:L573)</f>
        <v/>
      </c>
      <c r="M527" s="424">
        <f>SUBTOTAL(9,M528:M573)</f>
        <v/>
      </c>
      <c r="N527" s="425">
        <f>SUBTOTAL(9,N528:N573)</f>
        <v/>
      </c>
      <c r="O527" s="427">
        <f>SUBTOTAL(9,O528:O573)</f>
        <v/>
      </c>
      <c r="P527" s="242" t="n"/>
      <c r="Q527" s="243" t="inlineStr">
        <is>
          <t>В расчете стоимости не учтено (не входит в объем ГП)</t>
        </is>
      </c>
    </row>
    <row r="528" outlineLevel="3" ht="50.25" customHeight="1">
      <c r="A528" s="3" t="n"/>
      <c r="B528" s="3" t="n"/>
      <c r="C528" s="454" t="n"/>
      <c r="D528" s="455" t="inlineStr">
        <is>
          <t>13.1.6.1.</t>
        </is>
      </c>
      <c r="E528" s="456" t="inlineStr">
        <is>
          <t>Система водоснабжения</t>
        </is>
      </c>
      <c r="F528" s="457" t="inlineStr">
        <is>
          <t>компл.</t>
        </is>
      </c>
      <c r="G528" s="477" t="n">
        <v>0</v>
      </c>
      <c r="H528" s="473">
        <f>+IFERROR(L528/G528,0)</f>
        <v/>
      </c>
      <c r="I528" s="474">
        <f>+IFERROR(M528/G528,0)</f>
        <v/>
      </c>
      <c r="J528" s="475">
        <f>+IFERROR(N528/G528,0)</f>
        <v/>
      </c>
      <c r="K528" s="476">
        <f>+IFERROR(O528/G528,0)</f>
        <v/>
      </c>
      <c r="L528" s="473">
        <f>SUBTOTAL(9,L529:L530)</f>
        <v/>
      </c>
      <c r="M528" s="474">
        <f>SUBTOTAL(9,M529:M530)</f>
        <v/>
      </c>
      <c r="N528" s="475">
        <f>SUBTOTAL(9,N529:N530)</f>
        <v/>
      </c>
      <c r="O528" s="476">
        <f>SUBTOTAL(9,O529:O530)</f>
        <v/>
      </c>
      <c r="P528" s="458" t="n"/>
      <c r="Q528" s="459" t="inlineStr">
        <is>
          <t>В расчете стоимости не учтено (не входит в объем ГП)</t>
        </is>
      </c>
    </row>
    <row r="529" outlineLevel="4" ht="50.25" customHeight="1">
      <c r="A529" s="3" t="n"/>
      <c r="B529" s="3" t="n"/>
      <c r="C529" s="25" t="n"/>
      <c r="D529" s="165" t="inlineStr">
        <is>
          <t>13.1.6.1.1.</t>
        </is>
      </c>
      <c r="E529" s="3" t="inlineStr">
        <is>
          <t xml:space="preserve">Системы внутреннего водоснабжения; </t>
        </is>
      </c>
      <c r="F529" s="518" t="inlineStr">
        <is>
          <t>компл.</t>
        </is>
      </c>
      <c r="G529" s="551" t="n">
        <v>0</v>
      </c>
      <c r="H529" s="520" t="n">
        <v>0</v>
      </c>
      <c r="I529" s="521" t="n">
        <v>0</v>
      </c>
      <c r="J529" s="522" t="n">
        <v>0</v>
      </c>
      <c r="K529" s="523">
        <f>SUBTOTAL(9,H529:J529)</f>
        <v/>
      </c>
      <c r="L529" s="520">
        <f>$G529*H529</f>
        <v/>
      </c>
      <c r="M529" s="521">
        <f>$G529*I529</f>
        <v/>
      </c>
      <c r="N529" s="522">
        <f>$G529*J529</f>
        <v/>
      </c>
      <c r="O529" s="523">
        <f>G529*K529</f>
        <v/>
      </c>
      <c r="P529" s="524" t="n"/>
      <c r="Q529" s="525" t="n"/>
    </row>
    <row r="530" outlineLevel="4" ht="50.25" customHeight="1">
      <c r="A530" s="3" t="n"/>
      <c r="B530" s="3" t="n"/>
      <c r="C530" s="25" t="n"/>
      <c r="D530" s="165" t="inlineStr">
        <is>
          <t>13.1.6.1.2.</t>
        </is>
      </c>
      <c r="E530" s="3" t="inlineStr">
        <is>
          <t>Автоматическое и водяное пожаротушение</t>
        </is>
      </c>
      <c r="F530" s="518" t="inlineStr">
        <is>
          <t>компл.</t>
        </is>
      </c>
      <c r="G530" s="551" t="n">
        <v>0</v>
      </c>
      <c r="H530" s="520" t="n">
        <v>0</v>
      </c>
      <c r="I530" s="521" t="n">
        <v>0</v>
      </c>
      <c r="J530" s="522" t="n">
        <v>0</v>
      </c>
      <c r="K530" s="523">
        <f>SUBTOTAL(9,H530:J530)</f>
        <v/>
      </c>
      <c r="L530" s="520">
        <f>$G530*H530</f>
        <v/>
      </c>
      <c r="M530" s="521">
        <f>$G530*I530</f>
        <v/>
      </c>
      <c r="N530" s="522">
        <f>$G530*J530</f>
        <v/>
      </c>
      <c r="O530" s="523">
        <f>G530*K530</f>
        <v/>
      </c>
      <c r="P530" s="524" t="n"/>
      <c r="Q530" s="525" t="n"/>
    </row>
    <row r="531" outlineLevel="3" ht="50.25" customHeight="1">
      <c r="A531" s="3" t="n"/>
      <c r="B531" s="3" t="n"/>
      <c r="C531" s="454" t="n"/>
      <c r="D531" s="455" t="inlineStr">
        <is>
          <t>13.1.6.2.</t>
        </is>
      </c>
      <c r="E531" s="456" t="inlineStr">
        <is>
          <t>Система водоотведения</t>
        </is>
      </c>
      <c r="F531" s="457" t="inlineStr">
        <is>
          <t>компл.</t>
        </is>
      </c>
      <c r="G531" s="477" t="n">
        <v>0</v>
      </c>
      <c r="H531" s="473">
        <f>+IFERROR(L531/G531,0)</f>
        <v/>
      </c>
      <c r="I531" s="474">
        <f>+IFERROR(M531/G531,0)</f>
        <v/>
      </c>
      <c r="J531" s="475">
        <f>+IFERROR(N531/G531,0)</f>
        <v/>
      </c>
      <c r="K531" s="476">
        <f>+IFERROR(O531/G531,0)</f>
        <v/>
      </c>
      <c r="L531" s="473">
        <f>SUBTOTAL(9,L532:L532)</f>
        <v/>
      </c>
      <c r="M531" s="474">
        <f>SUBTOTAL(9,M532:M532)</f>
        <v/>
      </c>
      <c r="N531" s="475">
        <f>SUBTOTAL(9,N532:N532)</f>
        <v/>
      </c>
      <c r="O531" s="476">
        <f>SUBTOTAL(9,O532:O532)</f>
        <v/>
      </c>
      <c r="P531" s="458" t="n"/>
      <c r="Q531" s="459" t="inlineStr">
        <is>
          <t>В расчете стоимости не учтено (не входит в объем ГП)</t>
        </is>
      </c>
    </row>
    <row r="532" outlineLevel="4" ht="50.25" customHeight="1">
      <c r="A532" s="3" t="n"/>
      <c r="B532" s="3" t="n"/>
      <c r="C532" s="25" t="n"/>
      <c r="D532" s="165" t="inlineStr">
        <is>
          <t>13.1.6.2.1.</t>
        </is>
      </c>
      <c r="E532" s="3" t="inlineStr">
        <is>
          <t>Системы внутреннего водоотведения</t>
        </is>
      </c>
      <c r="F532" s="518" t="inlineStr">
        <is>
          <t>компл.</t>
        </is>
      </c>
      <c r="G532" s="551" t="n">
        <v>0</v>
      </c>
      <c r="H532" s="520" t="n">
        <v>0</v>
      </c>
      <c r="I532" s="521" t="n">
        <v>0</v>
      </c>
      <c r="J532" s="522" t="n">
        <v>0</v>
      </c>
      <c r="K532" s="523">
        <f>SUBTOTAL(9,H532:J532)</f>
        <v/>
      </c>
      <c r="L532" s="520">
        <f>$G532*H532</f>
        <v/>
      </c>
      <c r="M532" s="521">
        <f>$G532*I532</f>
        <v/>
      </c>
      <c r="N532" s="522">
        <f>$G532*J532</f>
        <v/>
      </c>
      <c r="O532" s="523">
        <f>G532*K532</f>
        <v/>
      </c>
      <c r="P532" s="524" t="n"/>
      <c r="Q532" s="525" t="n"/>
    </row>
    <row r="533" outlineLevel="3" ht="50.25" customHeight="1">
      <c r="A533" s="3" t="n"/>
      <c r="B533" s="3" t="n"/>
      <c r="C533" s="454" t="n"/>
      <c r="D533" s="455" t="inlineStr">
        <is>
          <t>13.1.6.3.</t>
        </is>
      </c>
      <c r="E533" s="456" t="inlineStr">
        <is>
          <t>Система отопления, вентиляции и кондиционирования</t>
        </is>
      </c>
      <c r="F533" s="457" t="inlineStr">
        <is>
          <t>компл.</t>
        </is>
      </c>
      <c r="G533" s="477" t="n">
        <v>0</v>
      </c>
      <c r="H533" s="473">
        <f>+IFERROR(L533/G533,0)</f>
        <v/>
      </c>
      <c r="I533" s="474">
        <f>+IFERROR(M533/G533,0)</f>
        <v/>
      </c>
      <c r="J533" s="475">
        <f>+IFERROR(N533/G533,0)</f>
        <v/>
      </c>
      <c r="K533" s="476">
        <f>+IFERROR(O533/G533,0)</f>
        <v/>
      </c>
      <c r="L533" s="473">
        <f>SUBTOTAL(9,L534:L537)</f>
        <v/>
      </c>
      <c r="M533" s="474">
        <f>SUBTOTAL(9,M534:M537)</f>
        <v/>
      </c>
      <c r="N533" s="475">
        <f>SUBTOTAL(9,N534:N537)</f>
        <v/>
      </c>
      <c r="O533" s="476">
        <f>SUBTOTAL(9,O534:O537)</f>
        <v/>
      </c>
      <c r="P533" s="458" t="n"/>
      <c r="Q533" s="459" t="inlineStr">
        <is>
          <t>В расчете стоимости не учтено (не входит в объем ГП)</t>
        </is>
      </c>
    </row>
    <row r="534" outlineLevel="4" ht="50.25" customHeight="1">
      <c r="A534" s="3" t="n"/>
      <c r="B534" s="3" t="n"/>
      <c r="C534" s="25" t="n"/>
      <c r="D534" s="165" t="inlineStr">
        <is>
          <t>13.1.6.3.1.</t>
        </is>
      </c>
      <c r="E534" s="3" t="inlineStr">
        <is>
          <t xml:space="preserve">Отопление, вентиляция и кондиционирование воздуха; </t>
        </is>
      </c>
      <c r="F534" s="518" t="inlineStr">
        <is>
          <t>компл.</t>
        </is>
      </c>
      <c r="G534" s="551" t="n">
        <v>0</v>
      </c>
      <c r="H534" s="520" t="n">
        <v>0</v>
      </c>
      <c r="I534" s="521" t="n">
        <v>0</v>
      </c>
      <c r="J534" s="522" t="n">
        <v>0</v>
      </c>
      <c r="K534" s="523">
        <f>SUBTOTAL(9,H534:J534)</f>
        <v/>
      </c>
      <c r="L534" s="520">
        <f>$G534*H534</f>
        <v/>
      </c>
      <c r="M534" s="521">
        <f>$G534*I534</f>
        <v/>
      </c>
      <c r="N534" s="522">
        <f>$G534*J534</f>
        <v/>
      </c>
      <c r="O534" s="523">
        <f>G534*K534</f>
        <v/>
      </c>
      <c r="P534" s="524" t="n"/>
      <c r="Q534" s="525" t="n"/>
    </row>
    <row r="535" outlineLevel="4" ht="50.25" customHeight="1">
      <c r="A535" s="3" t="n"/>
      <c r="B535" s="3" t="n"/>
      <c r="C535" s="25" t="n"/>
      <c r="D535" s="165" t="inlineStr">
        <is>
          <t>13.1.6.3.2.</t>
        </is>
      </c>
      <c r="E535" s="3" t="inlineStr">
        <is>
          <t xml:space="preserve">Противодымная вентиляция. </t>
        </is>
      </c>
      <c r="F535" s="518" t="inlineStr">
        <is>
          <t>компл.</t>
        </is>
      </c>
      <c r="G535" s="551" t="n">
        <v>0</v>
      </c>
      <c r="H535" s="520" t="n">
        <v>0</v>
      </c>
      <c r="I535" s="521" t="n">
        <v>0</v>
      </c>
      <c r="J535" s="522" t="n">
        <v>0</v>
      </c>
      <c r="K535" s="523">
        <f>SUBTOTAL(9,H535:J535)</f>
        <v/>
      </c>
      <c r="L535" s="520">
        <f>$G535*H535</f>
        <v/>
      </c>
      <c r="M535" s="521">
        <f>$G535*I535</f>
        <v/>
      </c>
      <c r="N535" s="522">
        <f>$G535*J535</f>
        <v/>
      </c>
      <c r="O535" s="523">
        <f>G535*K535</f>
        <v/>
      </c>
      <c r="P535" s="524" t="n"/>
      <c r="Q535" s="525" t="n"/>
    </row>
    <row r="536" outlineLevel="4" ht="50.25" customHeight="1">
      <c r="A536" s="3" t="n"/>
      <c r="B536" s="3" t="n"/>
      <c r="C536" s="25" t="n"/>
      <c r="D536" s="165" t="inlineStr">
        <is>
          <t>13.1.6.3.3.</t>
        </is>
      </c>
      <c r="E536" s="3" t="inlineStr">
        <is>
          <t>Индивидуальный тепловой пункт</t>
        </is>
      </c>
      <c r="F536" s="518" t="inlineStr">
        <is>
          <t>компл.</t>
        </is>
      </c>
      <c r="G536" s="551" t="n">
        <v>0</v>
      </c>
      <c r="H536" s="520" t="n">
        <v>0</v>
      </c>
      <c r="I536" s="521" t="n">
        <v>0</v>
      </c>
      <c r="J536" s="522" t="n">
        <v>0</v>
      </c>
      <c r="K536" s="523">
        <f>SUBTOTAL(9,H536:J536)</f>
        <v/>
      </c>
      <c r="L536" s="520">
        <f>$G536*H536</f>
        <v/>
      </c>
      <c r="M536" s="521">
        <f>$G536*I536</f>
        <v/>
      </c>
      <c r="N536" s="522">
        <f>$G536*J536</f>
        <v/>
      </c>
      <c r="O536" s="523">
        <f>G536*K536</f>
        <v/>
      </c>
      <c r="P536" s="524" t="n"/>
      <c r="Q536" s="525" t="n"/>
    </row>
    <row r="537" outlineLevel="4" ht="50.25" customHeight="1">
      <c r="A537" s="3" t="n"/>
      <c r="B537" s="3" t="n"/>
      <c r="C537" s="25" t="n"/>
      <c r="D537" s="165" t="inlineStr">
        <is>
          <t>13.1.6.3.4.</t>
        </is>
      </c>
      <c r="E537" s="3" t="inlineStr">
        <is>
          <t>Тепловой ввод.</t>
        </is>
      </c>
      <c r="F537" s="518" t="inlineStr">
        <is>
          <t>компл.</t>
        </is>
      </c>
      <c r="G537" s="551" t="n">
        <v>0</v>
      </c>
      <c r="H537" s="520" t="n">
        <v>0</v>
      </c>
      <c r="I537" s="521" t="n">
        <v>0</v>
      </c>
      <c r="J537" s="522" t="n">
        <v>0</v>
      </c>
      <c r="K537" s="523">
        <f>SUBTOTAL(9,H537:J537)</f>
        <v/>
      </c>
      <c r="L537" s="520">
        <f>$G537*H537</f>
        <v/>
      </c>
      <c r="M537" s="521">
        <f>$G537*I537</f>
        <v/>
      </c>
      <c r="N537" s="522">
        <f>$G537*J537</f>
        <v/>
      </c>
      <c r="O537" s="523">
        <f>G537*K537</f>
        <v/>
      </c>
      <c r="P537" s="524" t="n"/>
      <c r="Q537" s="525" t="n"/>
    </row>
    <row r="538" outlineLevel="3" ht="50.25" customHeight="1">
      <c r="A538" s="3" t="n"/>
      <c r="B538" s="3" t="n"/>
      <c r="C538" s="454" t="n"/>
      <c r="D538" s="455" t="inlineStr">
        <is>
          <t>13.1.6.4.</t>
        </is>
      </c>
      <c r="E538" s="456" t="inlineStr">
        <is>
          <t>Система электроснабжения</t>
        </is>
      </c>
      <c r="F538" s="457" t="inlineStr">
        <is>
          <t>компл.</t>
        </is>
      </c>
      <c r="G538" s="477" t="n">
        <v>0</v>
      </c>
      <c r="H538" s="473">
        <f>+IFERROR(L538/G538,0)</f>
        <v/>
      </c>
      <c r="I538" s="474">
        <f>+IFERROR(M538/G538,0)</f>
        <v/>
      </c>
      <c r="J538" s="475">
        <f>+IFERROR(N538/G538,0)</f>
        <v/>
      </c>
      <c r="K538" s="476">
        <f>+IFERROR(O538/G538,0)</f>
        <v/>
      </c>
      <c r="L538" s="473">
        <f>SUBTOTAL(9,L539:L541)</f>
        <v/>
      </c>
      <c r="M538" s="474">
        <f>SUBTOTAL(9,M539:M541)</f>
        <v/>
      </c>
      <c r="N538" s="475">
        <f>SUBTOTAL(9,N539:N541)</f>
        <v/>
      </c>
      <c r="O538" s="476">
        <f>SUBTOTAL(9,O539:O541)</f>
        <v/>
      </c>
      <c r="P538" s="458" t="n"/>
      <c r="Q538" s="459" t="inlineStr">
        <is>
          <t>В расчете стоимости не учтено (не входит в объем ГП)</t>
        </is>
      </c>
    </row>
    <row r="539" outlineLevel="4" ht="50.25" customHeight="1">
      <c r="A539" s="3" t="n"/>
      <c r="B539" s="3" t="n"/>
      <c r="C539" s="25" t="n"/>
      <c r="D539" s="165" t="inlineStr">
        <is>
          <t>13.1.6.4.1.</t>
        </is>
      </c>
      <c r="E539" s="3" t="inlineStr">
        <is>
          <t xml:space="preserve">Силовое электрооборудование. </t>
        </is>
      </c>
      <c r="F539" s="518" t="inlineStr">
        <is>
          <t>компл.</t>
        </is>
      </c>
      <c r="G539" s="551" t="n">
        <v>0</v>
      </c>
      <c r="H539" s="520" t="n">
        <v>0</v>
      </c>
      <c r="I539" s="521" t="n">
        <v>0</v>
      </c>
      <c r="J539" s="522" t="n">
        <v>0</v>
      </c>
      <c r="K539" s="523">
        <f>SUBTOTAL(9,H539:J539)</f>
        <v/>
      </c>
      <c r="L539" s="520">
        <f>$G539*H539</f>
        <v/>
      </c>
      <c r="M539" s="521">
        <f>$G539*I539</f>
        <v/>
      </c>
      <c r="N539" s="522">
        <f>$G539*J539</f>
        <v/>
      </c>
      <c r="O539" s="523">
        <f>G539*K539</f>
        <v/>
      </c>
      <c r="P539" s="524" t="n"/>
      <c r="Q539" s="525" t="n"/>
    </row>
    <row r="540" outlineLevel="4" ht="50.25" customHeight="1">
      <c r="A540" s="3" t="n"/>
      <c r="B540" s="3" t="n"/>
      <c r="C540" s="25" t="n"/>
      <c r="D540" s="165" t="inlineStr">
        <is>
          <t>13.1.6.4.2.</t>
        </is>
      </c>
      <c r="E540" s="3" t="inlineStr">
        <is>
          <t xml:space="preserve">Электроосвещение. </t>
        </is>
      </c>
      <c r="F540" s="518" t="inlineStr">
        <is>
          <t>компл.</t>
        </is>
      </c>
      <c r="G540" s="551" t="n">
        <v>0</v>
      </c>
      <c r="H540" s="520" t="n">
        <v>0</v>
      </c>
      <c r="I540" s="521" t="n">
        <v>0</v>
      </c>
      <c r="J540" s="522" t="n">
        <v>0</v>
      </c>
      <c r="K540" s="523">
        <f>SUBTOTAL(9,H540:J540)</f>
        <v/>
      </c>
      <c r="L540" s="520">
        <f>$G540*H540</f>
        <v/>
      </c>
      <c r="M540" s="521">
        <f>$G540*I540</f>
        <v/>
      </c>
      <c r="N540" s="522">
        <f>$G540*J540</f>
        <v/>
      </c>
      <c r="O540" s="523">
        <f>G540*K540</f>
        <v/>
      </c>
      <c r="P540" s="524" t="n"/>
      <c r="Q540" s="525" t="n"/>
    </row>
    <row r="541" outlineLevel="4" ht="50.25" customHeight="1">
      <c r="A541" s="3" t="n"/>
      <c r="B541" s="3" t="n"/>
      <c r="C541" s="25" t="n"/>
      <c r="D541" s="165" t="inlineStr">
        <is>
          <t>13.1.6.4.3.</t>
        </is>
      </c>
      <c r="E541" s="3" t="inlineStr">
        <is>
          <t>Молниезащита и заземление</t>
        </is>
      </c>
      <c r="F541" s="518" t="inlineStr">
        <is>
          <t>компл.</t>
        </is>
      </c>
      <c r="G541" s="551" t="n">
        <v>0</v>
      </c>
      <c r="H541" s="520" t="n">
        <v>0</v>
      </c>
      <c r="I541" s="521" t="n">
        <v>0</v>
      </c>
      <c r="J541" s="522" t="n">
        <v>0</v>
      </c>
      <c r="K541" s="523">
        <f>SUBTOTAL(9,H541:J541)</f>
        <v/>
      </c>
      <c r="L541" s="520">
        <f>$G541*H541</f>
        <v/>
      </c>
      <c r="M541" s="521">
        <f>$G541*I541</f>
        <v/>
      </c>
      <c r="N541" s="522">
        <f>$G541*J541</f>
        <v/>
      </c>
      <c r="O541" s="523">
        <f>G541*K541</f>
        <v/>
      </c>
      <c r="P541" s="524" t="n"/>
      <c r="Q541" s="525" t="n"/>
    </row>
    <row r="542" outlineLevel="3" ht="50.25" customHeight="1">
      <c r="A542" s="3" t="n"/>
      <c r="B542" s="3" t="n"/>
      <c r="C542" s="454" t="n"/>
      <c r="D542" s="455" t="inlineStr">
        <is>
          <t>13.1.6.5.</t>
        </is>
      </c>
      <c r="E542" s="456" t="inlineStr">
        <is>
          <t>Сети связи</t>
        </is>
      </c>
      <c r="F542" s="457" t="inlineStr">
        <is>
          <t>компл.</t>
        </is>
      </c>
      <c r="G542" s="477" t="n">
        <v>0</v>
      </c>
      <c r="H542" s="473" t="n">
        <v>0</v>
      </c>
      <c r="I542" s="474" t="n">
        <v>0</v>
      </c>
      <c r="J542" s="475" t="n">
        <v>0</v>
      </c>
      <c r="K542" s="476">
        <f>SUBTOTAL(9,H542:J542)</f>
        <v/>
      </c>
      <c r="L542" s="473">
        <f>$G542*H542</f>
        <v/>
      </c>
      <c r="M542" s="474">
        <f>$G542*I542</f>
        <v/>
      </c>
      <c r="N542" s="475">
        <f>$G542*J542</f>
        <v/>
      </c>
      <c r="O542" s="476">
        <f>G542*K542</f>
        <v/>
      </c>
      <c r="P542" s="458" t="n"/>
      <c r="Q542" s="459" t="inlineStr">
        <is>
          <t>В расчете стоимости не учтено (не входит в объем ГП)</t>
        </is>
      </c>
    </row>
    <row r="543" outlineLevel="3" ht="84.75" customHeight="1">
      <c r="A543" s="3" t="n"/>
      <c r="B543" s="3" t="n"/>
      <c r="C543" s="452" t="n"/>
      <c r="D543" s="261" t="inlineStr">
        <is>
          <t>13.1.6.6.</t>
        </is>
      </c>
      <c r="E543" s="254" t="inlineStr">
        <is>
          <t xml:space="preserve">Внутренние сети связи (СКС - Структурированная кабельная сеть; ЛВС - Локально-вычислительная сеть; ТФЛ – Телефонизация; ПВ - Проводное радиовещание; ЭЧ – Электрочасофикация; СКПТ  - Система коллективного приема телевидения; ССМГН – Система связи и сигнализации для маломобильных групп населения); </t>
        </is>
      </c>
      <c r="F543" s="554" t="inlineStr">
        <is>
          <t>компл.</t>
        </is>
      </c>
      <c r="G543" s="472" t="n">
        <v>0</v>
      </c>
      <c r="H543" s="473">
        <f>+IFERROR(L543/G543,0)</f>
        <v/>
      </c>
      <c r="I543" s="474">
        <f>+IFERROR(M543/G543,0)</f>
        <v/>
      </c>
      <c r="J543" s="475">
        <f>+IFERROR(N543/G543,0)</f>
        <v/>
      </c>
      <c r="K543" s="476">
        <f>+IFERROR(O543/G543,0)</f>
        <v/>
      </c>
      <c r="L543" s="473">
        <f>SUBTOTAL(9,L544:L546)</f>
        <v/>
      </c>
      <c r="M543" s="474">
        <f>SUBTOTAL(9,M544:M546)</f>
        <v/>
      </c>
      <c r="N543" s="475">
        <f>SUBTOTAL(9,N544:N546)</f>
        <v/>
      </c>
      <c r="O543" s="476">
        <f>SUBTOTAL(9,O544:O546)</f>
        <v/>
      </c>
      <c r="P543" s="555" t="n"/>
      <c r="Q543" s="556" t="n"/>
    </row>
    <row r="544" outlineLevel="4" ht="69.75" customHeight="1">
      <c r="A544" s="3" t="n"/>
      <c r="B544" s="3" t="n"/>
      <c r="C544" s="25" t="n"/>
      <c r="D544" s="165" t="inlineStr">
        <is>
          <t>13.1.6.6.1.</t>
        </is>
      </c>
      <c r="E544" s="3" t="inlineStr">
        <is>
          <t xml:space="preserve">Системы безопасности (Система охранно-тревожной сигнализации; Система контроля и управления доступом; Система охранного телевидения; Система охраны входов) </t>
        </is>
      </c>
      <c r="F544" s="518" t="inlineStr">
        <is>
          <t>компл.</t>
        </is>
      </c>
      <c r="G544" s="551" t="n">
        <v>0</v>
      </c>
      <c r="H544" s="520" t="n">
        <v>0</v>
      </c>
      <c r="I544" s="521" t="n">
        <v>0</v>
      </c>
      <c r="J544" s="522" t="n">
        <v>0</v>
      </c>
      <c r="K544" s="523">
        <f>SUBTOTAL(9,H544:J544)</f>
        <v/>
      </c>
      <c r="L544" s="520">
        <f>$G544*H544</f>
        <v/>
      </c>
      <c r="M544" s="521">
        <f>$G544*I544</f>
        <v/>
      </c>
      <c r="N544" s="522">
        <f>$G544*J544</f>
        <v/>
      </c>
      <c r="O544" s="523">
        <f>G544*K544</f>
        <v/>
      </c>
      <c r="P544" s="524" t="n"/>
      <c r="Q544" s="525" t="n"/>
    </row>
    <row r="545" outlineLevel="4" ht="50.25" customHeight="1">
      <c r="A545" s="3" t="n"/>
      <c r="B545" s="3" t="n"/>
      <c r="C545" s="25" t="n"/>
      <c r="D545" s="165" t="inlineStr">
        <is>
          <t>13.1.6.6.2.</t>
        </is>
      </c>
      <c r="E545" s="3" t="inlineStr">
        <is>
          <t xml:space="preserve">Система пожарной сигнализации и система оповещения и управления эвакуацией; </t>
        </is>
      </c>
      <c r="F545" s="518" t="inlineStr">
        <is>
          <t>компл.</t>
        </is>
      </c>
      <c r="G545" s="551" t="n">
        <v>0</v>
      </c>
      <c r="H545" s="520" t="n">
        <v>0</v>
      </c>
      <c r="I545" s="521" t="n">
        <v>0</v>
      </c>
      <c r="J545" s="522" t="n">
        <v>0</v>
      </c>
      <c r="K545" s="523">
        <f>SUBTOTAL(9,H545:J545)</f>
        <v/>
      </c>
      <c r="L545" s="520">
        <f>$G545*H545</f>
        <v/>
      </c>
      <c r="M545" s="521">
        <f>$G545*I545</f>
        <v/>
      </c>
      <c r="N545" s="522">
        <f>$G545*J545</f>
        <v/>
      </c>
      <c r="O545" s="523">
        <f>G545*K545</f>
        <v/>
      </c>
      <c r="P545" s="524" t="n"/>
      <c r="Q545" s="525" t="n"/>
    </row>
    <row r="546" outlineLevel="4" ht="50.25" customHeight="1">
      <c r="A546" s="3" t="n"/>
      <c r="B546" s="3" t="n"/>
      <c r="C546" s="25" t="n"/>
      <c r="D546" s="165" t="inlineStr">
        <is>
          <t>13.1.6.6.3.</t>
        </is>
      </c>
      <c r="E546" s="3" t="inlineStr">
        <is>
          <t xml:space="preserve">Автоматизация и диспетчеризация инженерных систем здания: ОВиК,ЭОМ, ИТП, ХЦ, ВТ, ВК, Загазованность автостоянки, Система контроля и учёта потребления энергоресурсов </t>
        </is>
      </c>
      <c r="F546" s="518" t="inlineStr">
        <is>
          <t>компл.</t>
        </is>
      </c>
      <c r="G546" s="551" t="n">
        <v>0</v>
      </c>
      <c r="H546" s="520" t="n">
        <v>0</v>
      </c>
      <c r="I546" s="521" t="n">
        <v>0</v>
      </c>
      <c r="J546" s="522" t="n">
        <v>0</v>
      </c>
      <c r="K546" s="523">
        <f>SUBTOTAL(9,H546:J546)</f>
        <v/>
      </c>
      <c r="L546" s="520">
        <f>$G546*H546</f>
        <v/>
      </c>
      <c r="M546" s="521">
        <f>$G546*I546</f>
        <v/>
      </c>
      <c r="N546" s="522">
        <f>$G546*J546</f>
        <v/>
      </c>
      <c r="O546" s="523">
        <f>G546*K546</f>
        <v/>
      </c>
      <c r="P546" s="524" t="n"/>
      <c r="Q546" s="525" t="n"/>
    </row>
    <row r="547" outlineLevel="3" ht="50.25" customHeight="1">
      <c r="A547" s="3" t="n"/>
      <c r="B547" s="3" t="n"/>
      <c r="C547" s="454" t="n"/>
      <c r="D547" s="455" t="inlineStr">
        <is>
          <t>13.1.6.7.</t>
        </is>
      </c>
      <c r="E547" s="456" t="inlineStr">
        <is>
          <t>Технологические решения</t>
        </is>
      </c>
      <c r="F547" s="457" t="inlineStr">
        <is>
          <t>компл.</t>
        </is>
      </c>
      <c r="G547" s="477" t="n">
        <v>0</v>
      </c>
      <c r="H547" s="473">
        <f>+IFERROR(L547/G547,0)</f>
        <v/>
      </c>
      <c r="I547" s="474">
        <f>+IFERROR(M547/G547,0)</f>
        <v/>
      </c>
      <c r="J547" s="475">
        <f>+IFERROR(N547/G547,0)</f>
        <v/>
      </c>
      <c r="K547" s="476">
        <f>+IFERROR(O547/G547,0)</f>
        <v/>
      </c>
      <c r="L547" s="473">
        <f>SUBTOTAL(9,L548:L552)</f>
        <v/>
      </c>
      <c r="M547" s="474">
        <f>SUBTOTAL(9,M548:M552)</f>
        <v/>
      </c>
      <c r="N547" s="475">
        <f>SUBTOTAL(9,N548:N552)</f>
        <v/>
      </c>
      <c r="O547" s="476">
        <f>SUBTOTAL(9,O548:O552)</f>
        <v/>
      </c>
      <c r="P547" s="458" t="n"/>
      <c r="Q547" s="459" t="inlineStr">
        <is>
          <t>В расчете стоимости не учтено (не входит в объем ГП)</t>
        </is>
      </c>
    </row>
    <row r="548" outlineLevel="4" ht="50.25" customHeight="1">
      <c r="A548" s="3" t="n"/>
      <c r="B548" s="3" t="n"/>
      <c r="C548" s="25" t="n"/>
      <c r="D548" s="165" t="inlineStr">
        <is>
          <t>13.1.6.7.1.</t>
        </is>
      </c>
      <c r="E548" s="3" t="inlineStr">
        <is>
          <t>Технологические решения подземной автостоянки</t>
        </is>
      </c>
      <c r="F548" s="518" t="inlineStr">
        <is>
          <t>компл.</t>
        </is>
      </c>
      <c r="G548" s="551" t="n">
        <v>0</v>
      </c>
      <c r="H548" s="520" t="n">
        <v>0</v>
      </c>
      <c r="I548" s="521" t="n">
        <v>0</v>
      </c>
      <c r="J548" s="522" t="n">
        <v>0</v>
      </c>
      <c r="K548" s="523">
        <f>SUBTOTAL(9,H548:J548)</f>
        <v/>
      </c>
      <c r="L548" s="520">
        <f>$G548*H548</f>
        <v/>
      </c>
      <c r="M548" s="521">
        <f>$G548*I548</f>
        <v/>
      </c>
      <c r="N548" s="522">
        <f>$G548*J548</f>
        <v/>
      </c>
      <c r="O548" s="523">
        <f>G548*K548</f>
        <v/>
      </c>
      <c r="P548" s="524" t="n"/>
      <c r="Q548" s="525" t="n"/>
    </row>
    <row r="549" outlineLevel="4" ht="50.25" customHeight="1">
      <c r="A549" s="3" t="n"/>
      <c r="B549" s="3" t="n"/>
      <c r="C549" s="25" t="n"/>
      <c r="D549" s="165" t="inlineStr">
        <is>
          <t>13.1.6.7.2.</t>
        </is>
      </c>
      <c r="E549" s="3" t="inlineStr">
        <is>
          <t>Технологические решения вертикального транспорта</t>
        </is>
      </c>
      <c r="F549" s="518" t="inlineStr">
        <is>
          <t>компл.</t>
        </is>
      </c>
      <c r="G549" s="551" t="n">
        <v>0</v>
      </c>
      <c r="H549" s="520" t="n">
        <v>0</v>
      </c>
      <c r="I549" s="521" t="n">
        <v>0</v>
      </c>
      <c r="J549" s="522" t="n">
        <v>0</v>
      </c>
      <c r="K549" s="523">
        <f>SUBTOTAL(9,H549:J549)</f>
        <v/>
      </c>
      <c r="L549" s="520">
        <f>$G549*H549</f>
        <v/>
      </c>
      <c r="M549" s="521">
        <f>$G549*I549</f>
        <v/>
      </c>
      <c r="N549" s="522">
        <f>$G549*J549</f>
        <v/>
      </c>
      <c r="O549" s="523">
        <f>G549*K549</f>
        <v/>
      </c>
      <c r="P549" s="524" t="n"/>
      <c r="Q549" s="525" t="n"/>
    </row>
    <row r="550" outlineLevel="4" ht="50.25" customHeight="1">
      <c r="A550" s="3" t="n"/>
      <c r="B550" s="3" t="n"/>
      <c r="C550" s="25" t="n"/>
      <c r="D550" s="165" t="inlineStr">
        <is>
          <t>13.1.6.7.3.</t>
        </is>
      </c>
      <c r="E550" s="3" t="inlineStr">
        <is>
          <t>Технологические решения мусораудаления</t>
        </is>
      </c>
      <c r="F550" s="518" t="inlineStr">
        <is>
          <t>компл.</t>
        </is>
      </c>
      <c r="G550" s="551" t="n">
        <v>0</v>
      </c>
      <c r="H550" s="520" t="n">
        <v>0</v>
      </c>
      <c r="I550" s="521" t="n">
        <v>0</v>
      </c>
      <c r="J550" s="522" t="n">
        <v>0</v>
      </c>
      <c r="K550" s="523">
        <f>SUBTOTAL(9,H550:J550)</f>
        <v/>
      </c>
      <c r="L550" s="520">
        <f>$G550*H550</f>
        <v/>
      </c>
      <c r="M550" s="521">
        <f>$G550*I550</f>
        <v/>
      </c>
      <c r="N550" s="522">
        <f>$G550*J550</f>
        <v/>
      </c>
      <c r="O550" s="523">
        <f>G550*K550</f>
        <v/>
      </c>
      <c r="P550" s="524" t="n"/>
      <c r="Q550" s="525" t="n"/>
    </row>
    <row r="551" outlineLevel="4" ht="50.25" customHeight="1">
      <c r="A551" s="3" t="n"/>
      <c r="B551" s="3" t="n"/>
      <c r="C551" s="25" t="n"/>
      <c r="D551" s="165" t="inlineStr">
        <is>
          <t>13.1.6.7.4.</t>
        </is>
      </c>
      <c r="E551" s="3" t="inlineStr">
        <is>
          <t>Мероприятия по противодействию террористическим актам</t>
        </is>
      </c>
      <c r="F551" s="518" t="inlineStr">
        <is>
          <t>компл.</t>
        </is>
      </c>
      <c r="G551" s="551" t="n">
        <v>0</v>
      </c>
      <c r="H551" s="520" t="n">
        <v>0</v>
      </c>
      <c r="I551" s="521" t="n">
        <v>0</v>
      </c>
      <c r="J551" s="522" t="n">
        <v>0</v>
      </c>
      <c r="K551" s="523">
        <f>SUBTOTAL(9,H551:J551)</f>
        <v/>
      </c>
      <c r="L551" s="520">
        <f>$G551*H551</f>
        <v/>
      </c>
      <c r="M551" s="521">
        <f>$G551*I551</f>
        <v/>
      </c>
      <c r="N551" s="522">
        <f>$G551*J551</f>
        <v/>
      </c>
      <c r="O551" s="523">
        <f>G551*K551</f>
        <v/>
      </c>
      <c r="P551" s="524" t="n"/>
      <c r="Q551" s="525" t="n"/>
    </row>
    <row r="552" outlineLevel="4" ht="50.25" customHeight="1">
      <c r="A552" s="3" t="n"/>
      <c r="B552" s="3" t="n"/>
      <c r="C552" s="25" t="n"/>
      <c r="D552" s="165" t="inlineStr">
        <is>
          <t>13.1.6.7.5.</t>
        </is>
      </c>
      <c r="E552" s="3" t="inlineStr">
        <is>
          <t>Технологические решения БКТ и диспетчерской</t>
        </is>
      </c>
      <c r="F552" s="518" t="inlineStr">
        <is>
          <t>компл.</t>
        </is>
      </c>
      <c r="G552" s="551" t="n">
        <v>0</v>
      </c>
      <c r="H552" s="520" t="n">
        <v>0</v>
      </c>
      <c r="I552" s="521" t="n">
        <v>0</v>
      </c>
      <c r="J552" s="522" t="n">
        <v>0</v>
      </c>
      <c r="K552" s="523">
        <f>SUBTOTAL(9,H552:J552)</f>
        <v/>
      </c>
      <c r="L552" s="520">
        <f>$G552*H552</f>
        <v/>
      </c>
      <c r="M552" s="521">
        <f>$G552*I552</f>
        <v/>
      </c>
      <c r="N552" s="522">
        <f>$G552*J552</f>
        <v/>
      </c>
      <c r="O552" s="523">
        <f>G552*K552</f>
        <v/>
      </c>
      <c r="P552" s="524" t="n"/>
      <c r="Q552" s="525" t="n"/>
    </row>
    <row r="553" outlineLevel="3" ht="50.25" customHeight="1">
      <c r="A553" s="3" t="n"/>
      <c r="B553" s="3" t="n"/>
      <c r="C553" s="454" t="n"/>
      <c r="D553" s="455" t="inlineStr">
        <is>
          <t>13.1.6.8.</t>
        </is>
      </c>
      <c r="E553" s="456" t="inlineStr">
        <is>
          <t>Мероприятия по обеспечению пожарной безопасности</t>
        </is>
      </c>
      <c r="F553" s="457" t="inlineStr">
        <is>
          <t>компл.</t>
        </is>
      </c>
      <c r="G553" s="477" t="n">
        <v>0</v>
      </c>
      <c r="H553" s="473">
        <f>+IFERROR(L553/G553,0)</f>
        <v/>
      </c>
      <c r="I553" s="474">
        <f>+IFERROR(M553/G553,0)</f>
        <v/>
      </c>
      <c r="J553" s="475">
        <f>+IFERROR(N553/G553,0)</f>
        <v/>
      </c>
      <c r="K553" s="476">
        <f>+IFERROR(O553/G553,0)</f>
        <v/>
      </c>
      <c r="L553" s="473">
        <f>SUBTOTAL(9,L554:L557)</f>
        <v/>
      </c>
      <c r="M553" s="474">
        <f>SUBTOTAL(9,M554:M557)</f>
        <v/>
      </c>
      <c r="N553" s="475">
        <f>SUBTOTAL(9,N554:N557)</f>
        <v/>
      </c>
      <c r="O553" s="476">
        <f>SUBTOTAL(9,O554:O557)</f>
        <v/>
      </c>
      <c r="P553" s="458" t="n"/>
      <c r="Q553" s="459" t="inlineStr">
        <is>
          <t>В расчете стоимости не учтено (не входит в объем ГП)</t>
        </is>
      </c>
    </row>
    <row r="554" outlineLevel="4" ht="50.25" customHeight="1">
      <c r="A554" s="3" t="n"/>
      <c r="B554" s="3" t="n"/>
      <c r="C554" s="25" t="n"/>
      <c r="D554" s="165" t="inlineStr">
        <is>
          <t>13.1.6.8.1.</t>
        </is>
      </c>
      <c r="E554" s="3" t="inlineStr">
        <is>
          <t>Мероприятия по обеспечению пожарной безопасности</t>
        </is>
      </c>
      <c r="F554" s="518" t="inlineStr">
        <is>
          <t>компл.</t>
        </is>
      </c>
      <c r="G554" s="551" t="n">
        <v>0</v>
      </c>
      <c r="H554" s="520" t="n">
        <v>0</v>
      </c>
      <c r="I554" s="521" t="n">
        <v>0</v>
      </c>
      <c r="J554" s="522" t="n">
        <v>0</v>
      </c>
      <c r="K554" s="523">
        <f>SUBTOTAL(9,H554:J554)</f>
        <v/>
      </c>
      <c r="L554" s="520">
        <f>$G554*H554</f>
        <v/>
      </c>
      <c r="M554" s="521">
        <f>$G554*I554</f>
        <v/>
      </c>
      <c r="N554" s="522">
        <f>$G554*J554</f>
        <v/>
      </c>
      <c r="O554" s="523">
        <f>G554*K554</f>
        <v/>
      </c>
      <c r="P554" s="524" t="n"/>
      <c r="Q554" s="525" t="n"/>
    </row>
    <row r="555" outlineLevel="4" ht="50.25" customHeight="1">
      <c r="A555" s="3" t="n"/>
      <c r="B555" s="3" t="n"/>
      <c r="C555" s="25" t="n"/>
      <c r="D555" s="165" t="inlineStr">
        <is>
          <t>13.1.6.8.2.</t>
        </is>
      </c>
      <c r="E555" s="3" t="inlineStr">
        <is>
          <t>Расчет индивидуального пожарного риска</t>
        </is>
      </c>
      <c r="F555" s="518" t="inlineStr">
        <is>
          <t>компл.</t>
        </is>
      </c>
      <c r="G555" s="551" t="n">
        <v>0</v>
      </c>
      <c r="H555" s="520" t="n">
        <v>0</v>
      </c>
      <c r="I555" s="521" t="n">
        <v>0</v>
      </c>
      <c r="J555" s="522" t="n">
        <v>0</v>
      </c>
      <c r="K555" s="523">
        <f>SUBTOTAL(9,H555:J555)</f>
        <v/>
      </c>
      <c r="L555" s="520">
        <f>$G555*H555</f>
        <v/>
      </c>
      <c r="M555" s="521">
        <f>$G555*I555</f>
        <v/>
      </c>
      <c r="N555" s="522">
        <f>$G555*J555</f>
        <v/>
      </c>
      <c r="O555" s="523">
        <f>G555*K555</f>
        <v/>
      </c>
      <c r="P555" s="524" t="n"/>
      <c r="Q555" s="525" t="n"/>
    </row>
    <row r="556" outlineLevel="4" ht="50.25" customHeight="1">
      <c r="A556" s="3" t="n"/>
      <c r="B556" s="3" t="n"/>
      <c r="C556" s="25" t="n"/>
      <c r="D556" s="165" t="inlineStr">
        <is>
          <t>13.1.6.8.3.</t>
        </is>
      </c>
      <c r="E556" s="3" t="inlineStr">
        <is>
          <t xml:space="preserve">Отчет о предварительном планировании действий пожарно-спасательных подразделений по тушению пожара и проведению аварийно-спасательных работ </t>
        </is>
      </c>
      <c r="F556" s="518" t="inlineStr">
        <is>
          <t>компл.</t>
        </is>
      </c>
      <c r="G556" s="551" t="n">
        <v>0</v>
      </c>
      <c r="H556" s="520" t="n">
        <v>0</v>
      </c>
      <c r="I556" s="521" t="n">
        <v>0</v>
      </c>
      <c r="J556" s="522" t="n">
        <v>0</v>
      </c>
      <c r="K556" s="523">
        <f>SUBTOTAL(9,H556:J556)</f>
        <v/>
      </c>
      <c r="L556" s="520">
        <f>$G556*H556</f>
        <v/>
      </c>
      <c r="M556" s="521">
        <f>$G556*I556</f>
        <v/>
      </c>
      <c r="N556" s="522">
        <f>$G556*J556</f>
        <v/>
      </c>
      <c r="O556" s="523">
        <f>G556*K556</f>
        <v/>
      </c>
      <c r="P556" s="524" t="n"/>
      <c r="Q556" s="525" t="n"/>
    </row>
    <row r="557" outlineLevel="4" ht="50.25" customHeight="1">
      <c r="A557" s="3" t="n"/>
      <c r="B557" s="3" t="n"/>
      <c r="C557" s="25" t="n"/>
      <c r="D557" s="165" t="inlineStr">
        <is>
          <t>13.1.6.8.4.</t>
        </is>
      </c>
      <c r="E557" s="3" t="inlineStr">
        <is>
          <t>Разработка специальных технических условий (СТУ) на проектирование и строительство в части обеспечения пожарной безопасности;</t>
        </is>
      </c>
      <c r="F557" s="518" t="inlineStr">
        <is>
          <t>компл.</t>
        </is>
      </c>
      <c r="G557" s="551" t="n">
        <v>0</v>
      </c>
      <c r="H557" s="520" t="n">
        <v>0</v>
      </c>
      <c r="I557" s="521" t="n">
        <v>0</v>
      </c>
      <c r="J557" s="522" t="n">
        <v>0</v>
      </c>
      <c r="K557" s="523">
        <f>SUBTOTAL(9,H557:J557)</f>
        <v/>
      </c>
      <c r="L557" s="520">
        <f>$G557*H557</f>
        <v/>
      </c>
      <c r="M557" s="521">
        <f>$G557*I557</f>
        <v/>
      </c>
      <c r="N557" s="522">
        <f>$G557*J557</f>
        <v/>
      </c>
      <c r="O557" s="523">
        <f>G557*K557</f>
        <v/>
      </c>
      <c r="P557" s="524" t="n"/>
      <c r="Q557" s="525" t="n"/>
    </row>
    <row r="558" outlineLevel="3" ht="50.25" customHeight="1">
      <c r="A558" s="3" t="n"/>
      <c r="B558" s="3" t="n"/>
      <c r="C558" s="454" t="n"/>
      <c r="D558" s="455" t="inlineStr">
        <is>
          <t>13.1.6.9.</t>
        </is>
      </c>
      <c r="E558" s="456" t="inlineStr">
        <is>
          <t>Мероприятия по обеспечению доступа инвалидов</t>
        </is>
      </c>
      <c r="F558" s="457" t="inlineStr">
        <is>
          <t>компл.</t>
        </is>
      </c>
      <c r="G558" s="477" t="n">
        <v>0</v>
      </c>
      <c r="H558" s="473">
        <f>+IFERROR(L558/G558,0)</f>
        <v/>
      </c>
      <c r="I558" s="474">
        <f>+IFERROR(M558/G558,0)</f>
        <v/>
      </c>
      <c r="J558" s="475">
        <f>+IFERROR(N558/G558,0)</f>
        <v/>
      </c>
      <c r="K558" s="476">
        <f>+IFERROR(O558/G558,0)</f>
        <v/>
      </c>
      <c r="L558" s="473">
        <f>SUBTOTAL(9,L559:L559)</f>
        <v/>
      </c>
      <c r="M558" s="474">
        <f>SUBTOTAL(9,M559:M559)</f>
        <v/>
      </c>
      <c r="N558" s="475">
        <f>SUBTOTAL(9,N559:N559)</f>
        <v/>
      </c>
      <c r="O558" s="476">
        <f>SUBTOTAL(9,O559:O559)</f>
        <v/>
      </c>
      <c r="P558" s="458" t="n"/>
      <c r="Q558" s="459" t="inlineStr">
        <is>
          <t>В расчете стоимости не учтено (не входит в объем ГП)</t>
        </is>
      </c>
    </row>
    <row r="559" outlineLevel="4" ht="50.25" customHeight="1">
      <c r="A559" s="3" t="n"/>
      <c r="B559" s="3" t="n"/>
      <c r="C559" s="25" t="n"/>
      <c r="D559" s="165" t="inlineStr">
        <is>
          <t>13.1.6.9.1.</t>
        </is>
      </c>
      <c r="E559" s="3" t="inlineStr">
        <is>
          <t>Мероприятия по обеспечению доступа инвалидов</t>
        </is>
      </c>
      <c r="F559" s="518" t="inlineStr">
        <is>
          <t>компл.</t>
        </is>
      </c>
      <c r="G559" s="551" t="n">
        <v>0</v>
      </c>
      <c r="H559" s="520" t="n">
        <v>0</v>
      </c>
      <c r="I559" s="521" t="n">
        <v>0</v>
      </c>
      <c r="J559" s="522" t="n">
        <v>0</v>
      </c>
      <c r="K559" s="523">
        <f>SUBTOTAL(9,H559:J559)</f>
        <v/>
      </c>
      <c r="L559" s="520">
        <f>$G559*H559</f>
        <v/>
      </c>
      <c r="M559" s="521">
        <f>$G559*I559</f>
        <v/>
      </c>
      <c r="N559" s="522">
        <f>$G559*J559</f>
        <v/>
      </c>
      <c r="O559" s="523">
        <f>G559*K559</f>
        <v/>
      </c>
      <c r="P559" s="524" t="n"/>
      <c r="Q559" s="525" t="n"/>
    </row>
    <row r="560" outlineLevel="3" ht="50.25" customHeight="1">
      <c r="A560" s="3" t="n"/>
      <c r="B560" s="3" t="n"/>
      <c r="C560" s="454" t="n"/>
      <c r="D560" s="455" t="inlineStr">
        <is>
          <t>13.1.6.10.</t>
        </is>
      </c>
      <c r="E560" s="456" t="inlineStr">
        <is>
          <t xml:space="preserve">Требования к обеспечению безопасной эксплуатации объектов капитального строительства </t>
        </is>
      </c>
      <c r="F560" s="457" t="inlineStr">
        <is>
          <t>компл.</t>
        </is>
      </c>
      <c r="G560" s="477" t="n">
        <v>0</v>
      </c>
      <c r="H560" s="473">
        <f>+IFERROR(L560/G560,0)</f>
        <v/>
      </c>
      <c r="I560" s="474">
        <f>+IFERROR(M560/G560,0)</f>
        <v/>
      </c>
      <c r="J560" s="475">
        <f>+IFERROR(N560/G560,0)</f>
        <v/>
      </c>
      <c r="K560" s="476">
        <f>+IFERROR(O560/G560,0)</f>
        <v/>
      </c>
      <c r="L560" s="473">
        <f>SUBTOTAL(9,L561:L561)</f>
        <v/>
      </c>
      <c r="M560" s="474">
        <f>SUBTOTAL(9,M561:M561)</f>
        <v/>
      </c>
      <c r="N560" s="475">
        <f>SUBTOTAL(9,N561:N561)</f>
        <v/>
      </c>
      <c r="O560" s="476">
        <f>SUBTOTAL(9,O561:O561)</f>
        <v/>
      </c>
      <c r="P560" s="458" t="n"/>
      <c r="Q560" s="459" t="inlineStr">
        <is>
          <t>В расчете стоимости не учтено (не входит в объем ГП)</t>
        </is>
      </c>
    </row>
    <row r="561" outlineLevel="4" ht="50.25" customHeight="1">
      <c r="A561" s="3" t="n"/>
      <c r="B561" s="3" t="n"/>
      <c r="C561" s="25" t="n"/>
      <c r="D561" s="165" t="inlineStr">
        <is>
          <t>13.1.6.10.1.</t>
        </is>
      </c>
      <c r="E561" s="3" t="inlineStr">
        <is>
          <t xml:space="preserve">Требования к обеспечению безопасной эксплуатации объектов капитального строительства </t>
        </is>
      </c>
      <c r="F561" s="518" t="inlineStr">
        <is>
          <t>компл.</t>
        </is>
      </c>
      <c r="G561" s="551" t="n">
        <v>0</v>
      </c>
      <c r="H561" s="520" t="n">
        <v>0</v>
      </c>
      <c r="I561" s="521" t="n">
        <v>0</v>
      </c>
      <c r="J561" s="522" t="n">
        <v>0</v>
      </c>
      <c r="K561" s="523">
        <f>SUBTOTAL(9,H561:J561)</f>
        <v/>
      </c>
      <c r="L561" s="520">
        <f>$G561*H561</f>
        <v/>
      </c>
      <c r="M561" s="521">
        <f>$G561*I561</f>
        <v/>
      </c>
      <c r="N561" s="522">
        <f>$G561*J561</f>
        <v/>
      </c>
      <c r="O561" s="523">
        <f>G561*K561</f>
        <v/>
      </c>
      <c r="P561" s="524" t="n"/>
      <c r="Q561" s="525" t="n"/>
    </row>
    <row r="562" outlineLevel="3" ht="50.25" customHeight="1">
      <c r="A562" s="3" t="n"/>
      <c r="B562" s="3" t="n"/>
      <c r="C562" s="454" t="n"/>
      <c r="D562" s="455" t="inlineStr">
        <is>
          <t>13.1.6.11.</t>
        </is>
      </c>
      <c r="E562" s="456" t="inlineStr">
        <is>
          <t>Мероприятия по обеспечению соблюдения требований энергетической эффективности и требований оснащенности зданий, строений и сооружений приборами учета используемых энергетических ресурсов</t>
        </is>
      </c>
      <c r="F562" s="457" t="inlineStr">
        <is>
          <t>компл.</t>
        </is>
      </c>
      <c r="G562" s="477" t="n">
        <v>0</v>
      </c>
      <c r="H562" s="473">
        <f>+IFERROR(L562/G562,0)</f>
        <v/>
      </c>
      <c r="I562" s="474">
        <f>+IFERROR(M562/G562,0)</f>
        <v/>
      </c>
      <c r="J562" s="475">
        <f>+IFERROR(N562/G562,0)</f>
        <v/>
      </c>
      <c r="K562" s="476">
        <f>+IFERROR(O562/G562,0)</f>
        <v/>
      </c>
      <c r="L562" s="473">
        <f>SUBTOTAL(9,L563:L563)</f>
        <v/>
      </c>
      <c r="M562" s="474">
        <f>SUBTOTAL(9,M563:M563)</f>
        <v/>
      </c>
      <c r="N562" s="475">
        <f>SUBTOTAL(9,N563:N563)</f>
        <v/>
      </c>
      <c r="O562" s="476">
        <f>SUBTOTAL(9,O563:O563)</f>
        <v/>
      </c>
      <c r="P562" s="458" t="n"/>
      <c r="Q562" s="459" t="inlineStr">
        <is>
          <t>В расчете стоимости не учтено (не входит в объем ГП)</t>
        </is>
      </c>
    </row>
    <row r="563" outlineLevel="4" ht="50.25" customHeight="1">
      <c r="A563" s="3" t="n"/>
      <c r="B563" s="3" t="n"/>
      <c r="C563" s="25" t="n"/>
      <c r="D563" s="165" t="inlineStr">
        <is>
          <t>13.1.6.11.1.</t>
        </is>
      </c>
      <c r="E563" s="3" t="inlineStr">
        <is>
          <t>Мероприятия по обеспечению соблюдения требований энергетической эффективности и требований оснащенности зданий, строений и сооружений приборами учета используемых энергетических ресурсов</t>
        </is>
      </c>
      <c r="F563" s="518" t="inlineStr">
        <is>
          <t>компл.</t>
        </is>
      </c>
      <c r="G563" s="551" t="n">
        <v>0</v>
      </c>
      <c r="H563" s="520" t="n">
        <v>0</v>
      </c>
      <c r="I563" s="521" t="n">
        <v>0</v>
      </c>
      <c r="J563" s="522" t="n">
        <v>0</v>
      </c>
      <c r="K563" s="523">
        <f>SUBTOTAL(9,H563:J563)</f>
        <v/>
      </c>
      <c r="L563" s="520">
        <f>$G563*H563</f>
        <v/>
      </c>
      <c r="M563" s="521">
        <f>$G563*I563</f>
        <v/>
      </c>
      <c r="N563" s="522">
        <f>$G563*J563</f>
        <v/>
      </c>
      <c r="O563" s="523">
        <f>G563*K563</f>
        <v/>
      </c>
      <c r="P563" s="524" t="n"/>
      <c r="Q563" s="525" t="n"/>
    </row>
    <row r="564" outlineLevel="3" ht="50.25" customHeight="1">
      <c r="A564" s="3" t="n"/>
      <c r="B564" s="3" t="n"/>
      <c r="C564" s="454" t="n"/>
      <c r="D564" s="455" t="inlineStr">
        <is>
          <t>13.1.6.12.</t>
        </is>
      </c>
      <c r="E564" s="456" t="inlineStr">
        <is>
          <t>Иная документация в случаях, предусмотренных федеральными законами</t>
        </is>
      </c>
      <c r="F564" s="457" t="inlineStr">
        <is>
          <t>компл.</t>
        </is>
      </c>
      <c r="G564" s="477" t="n">
        <v>0</v>
      </c>
      <c r="H564" s="473">
        <f>+IFERROR(L564/G564,0)</f>
        <v/>
      </c>
      <c r="I564" s="474">
        <f>+IFERROR(M564/G564,0)</f>
        <v/>
      </c>
      <c r="J564" s="475">
        <f>+IFERROR(N564/G564,0)</f>
        <v/>
      </c>
      <c r="K564" s="476">
        <f>+IFERROR(O564/G564,0)</f>
        <v/>
      </c>
      <c r="L564" s="473">
        <f>SUBTOTAL(9,L565:L565)</f>
        <v/>
      </c>
      <c r="M564" s="474">
        <f>SUBTOTAL(9,M565:M565)</f>
        <v/>
      </c>
      <c r="N564" s="475">
        <f>SUBTOTAL(9,N565:N565)</f>
        <v/>
      </c>
      <c r="O564" s="476">
        <f>SUBTOTAL(9,O565:O565)</f>
        <v/>
      </c>
      <c r="P564" s="458" t="n"/>
      <c r="Q564" s="459" t="inlineStr">
        <is>
          <t>В расчете стоимости не учтено (не входит в объем ГП)</t>
        </is>
      </c>
    </row>
    <row r="565" outlineLevel="4" ht="50.25" customHeight="1">
      <c r="A565" s="3" t="n"/>
      <c r="B565" s="3" t="n"/>
      <c r="C565" s="25" t="n"/>
      <c r="D565" s="165" t="inlineStr">
        <is>
          <t>13.1.6.12.1.</t>
        </is>
      </c>
      <c r="E565" s="3" t="inlineStr">
        <is>
          <t>Разработка иных разделов проектной документации</t>
        </is>
      </c>
      <c r="F565" s="518" t="inlineStr">
        <is>
          <t>компл.</t>
        </is>
      </c>
      <c r="G565" s="551" t="n">
        <v>0</v>
      </c>
      <c r="H565" s="520" t="n">
        <v>0</v>
      </c>
      <c r="I565" s="521" t="n">
        <v>0</v>
      </c>
      <c r="J565" s="522" t="n">
        <v>0</v>
      </c>
      <c r="K565" s="523">
        <f>SUBTOTAL(9,H565:J565)</f>
        <v/>
      </c>
      <c r="L565" s="520">
        <f>$G565*H565</f>
        <v/>
      </c>
      <c r="M565" s="521">
        <f>$G565*I565</f>
        <v/>
      </c>
      <c r="N565" s="522">
        <f>$G565*J565</f>
        <v/>
      </c>
      <c r="O565" s="523">
        <f>G565*K565</f>
        <v/>
      </c>
      <c r="P565" s="524" t="n"/>
      <c r="Q565" s="525" t="n"/>
    </row>
    <row r="566" outlineLevel="3" ht="50.25" customHeight="1">
      <c r="A566" s="3" t="n"/>
      <c r="B566" s="3" t="n"/>
      <c r="C566" s="454" t="n"/>
      <c r="D566" s="455" t="inlineStr">
        <is>
          <t>13.1.6.13.</t>
        </is>
      </c>
      <c r="E566" s="456" t="inlineStr">
        <is>
          <t>Проведение государственной экспертизы</t>
        </is>
      </c>
      <c r="F566" s="457" t="inlineStr">
        <is>
          <t>компл.</t>
        </is>
      </c>
      <c r="G566" s="477" t="n">
        <v>0</v>
      </c>
      <c r="H566" s="473">
        <f>+IFERROR(L566/G566,0)</f>
        <v/>
      </c>
      <c r="I566" s="474">
        <f>+IFERROR(M566/G566,0)</f>
        <v/>
      </c>
      <c r="J566" s="475">
        <f>+IFERROR(N566/G566,0)</f>
        <v/>
      </c>
      <c r="K566" s="476">
        <f>+IFERROR(O566/G566,0)</f>
        <v/>
      </c>
      <c r="L566" s="473">
        <f>SUBTOTAL(9,L567:L569)</f>
        <v/>
      </c>
      <c r="M566" s="474">
        <f>SUBTOTAL(9,M567:M569)</f>
        <v/>
      </c>
      <c r="N566" s="475">
        <f>SUBTOTAL(9,N567:N569)</f>
        <v/>
      </c>
      <c r="O566" s="476">
        <f>SUBTOTAL(9,O567:O569)</f>
        <v/>
      </c>
      <c r="P566" s="458" t="n"/>
      <c r="Q566" s="459" t="inlineStr">
        <is>
          <t>В расчете стоимости не учтено (не входит в объем ГП)</t>
        </is>
      </c>
    </row>
    <row r="567" outlineLevel="4" ht="50.25" customHeight="1">
      <c r="A567" s="3" t="n"/>
      <c r="B567" s="3" t="n"/>
      <c r="C567" s="25" t="n"/>
      <c r="D567" s="165" t="inlineStr">
        <is>
          <t>13.1.6.13.1.</t>
        </is>
      </c>
      <c r="E567" s="3" t="inlineStr">
        <is>
          <t>Подготовка и сдача проекта в Мосгосэкспертизу в соответствии с ГрК РФ и Постановлением Правительства РФ №87 («Корректировка Проекта»)</t>
        </is>
      </c>
      <c r="F567" s="518" t="inlineStr">
        <is>
          <t>компл.</t>
        </is>
      </c>
      <c r="G567" s="551" t="n">
        <v>0</v>
      </c>
      <c r="H567" s="520" t="n">
        <v>0</v>
      </c>
      <c r="I567" s="521" t="n">
        <v>0</v>
      </c>
      <c r="J567" s="522" t="n">
        <v>0</v>
      </c>
      <c r="K567" s="523">
        <f>SUBTOTAL(9,H567:J567)</f>
        <v/>
      </c>
      <c r="L567" s="520">
        <f>$G567*H567</f>
        <v/>
      </c>
      <c r="M567" s="521">
        <f>$G567*I567</f>
        <v/>
      </c>
      <c r="N567" s="522">
        <f>$G567*J567</f>
        <v/>
      </c>
      <c r="O567" s="523">
        <f>G567*K567</f>
        <v/>
      </c>
      <c r="P567" s="524" t="n"/>
      <c r="Q567" s="525" t="n"/>
    </row>
    <row r="568" outlineLevel="4" ht="50.25" customHeight="1">
      <c r="A568" s="3" t="n"/>
      <c r="B568" s="3" t="n"/>
      <c r="C568" s="25" t="n"/>
      <c r="D568" s="165" t="inlineStr">
        <is>
          <t>13.1.6.13.2.</t>
        </is>
      </c>
      <c r="E568" s="3" t="inlineStr">
        <is>
          <t>Сопровождение проекта в Мосгосэкспертизе, подготовка ответов на замечания, корректировка проекта по замечаниям и так далее</t>
        </is>
      </c>
      <c r="F568" s="518" t="inlineStr">
        <is>
          <t>компл.</t>
        </is>
      </c>
      <c r="G568" s="551" t="n">
        <v>0</v>
      </c>
      <c r="H568" s="520" t="n">
        <v>0</v>
      </c>
      <c r="I568" s="521" t="n">
        <v>0</v>
      </c>
      <c r="J568" s="522" t="n">
        <v>0</v>
      </c>
      <c r="K568" s="523">
        <f>SUBTOTAL(9,H568:J568)</f>
        <v/>
      </c>
      <c r="L568" s="520">
        <f>$G568*H568</f>
        <v/>
      </c>
      <c r="M568" s="521">
        <f>$G568*I568</f>
        <v/>
      </c>
      <c r="N568" s="522">
        <f>$G568*J568</f>
        <v/>
      </c>
      <c r="O568" s="523">
        <f>G568*K568</f>
        <v/>
      </c>
      <c r="P568" s="524" t="n"/>
      <c r="Q568" s="525" t="n"/>
    </row>
    <row r="569" outlineLevel="4" ht="50.25" customHeight="1">
      <c r="A569" s="3" t="n"/>
      <c r="B569" s="3" t="n"/>
      <c r="C569" s="25" t="n"/>
      <c r="D569" s="165" t="inlineStr">
        <is>
          <t>13.1.6.13.3.</t>
        </is>
      </c>
      <c r="E569" s="3" t="inlineStr">
        <is>
          <t>Получение положительного заключения Мосгосэкспертизы</t>
        </is>
      </c>
      <c r="F569" s="518" t="inlineStr">
        <is>
          <t>компл.</t>
        </is>
      </c>
      <c r="G569" s="551" t="n">
        <v>0</v>
      </c>
      <c r="H569" s="520" t="n">
        <v>0</v>
      </c>
      <c r="I569" s="521" t="n">
        <v>0</v>
      </c>
      <c r="J569" s="522" t="n">
        <v>0</v>
      </c>
      <c r="K569" s="523">
        <f>SUBTOTAL(9,H569:J569)</f>
        <v/>
      </c>
      <c r="L569" s="520">
        <f>$G569*H569</f>
        <v/>
      </c>
      <c r="M569" s="521">
        <f>$G569*I569</f>
        <v/>
      </c>
      <c r="N569" s="522">
        <f>$G569*J569</f>
        <v/>
      </c>
      <c r="O569" s="523">
        <f>G569*K569</f>
        <v/>
      </c>
      <c r="P569" s="524" t="n"/>
      <c r="Q569" s="525" t="n"/>
    </row>
    <row r="570" outlineLevel="3" ht="50.25" customHeight="1">
      <c r="A570" s="3" t="n"/>
      <c r="B570" s="3" t="n"/>
      <c r="C570" s="454" t="n"/>
      <c r="D570" s="455" t="inlineStr">
        <is>
          <t>13.1.6.14.</t>
        </is>
      </c>
      <c r="E570" s="456" t="inlineStr">
        <is>
          <t>Архитектурно-градостроительные решения</t>
        </is>
      </c>
      <c r="F570" s="457" t="inlineStr">
        <is>
          <t>компл.</t>
        </is>
      </c>
      <c r="G570" s="477" t="n">
        <v>0</v>
      </c>
      <c r="H570" s="473">
        <f>+IFERROR(L570/G570,0)</f>
        <v/>
      </c>
      <c r="I570" s="474">
        <f>+IFERROR(M570/G570,0)</f>
        <v/>
      </c>
      <c r="J570" s="475">
        <f>+IFERROR(N570/G570,0)</f>
        <v/>
      </c>
      <c r="K570" s="476">
        <f>+IFERROR(O570/G570,0)</f>
        <v/>
      </c>
      <c r="L570" s="473">
        <f>SUBTOTAL(9,L571:L571)</f>
        <v/>
      </c>
      <c r="M570" s="474">
        <f>SUBTOTAL(9,M571:M571)</f>
        <v/>
      </c>
      <c r="N570" s="475">
        <f>SUBTOTAL(9,N571:N571)</f>
        <v/>
      </c>
      <c r="O570" s="476">
        <f>SUBTOTAL(9,O571:O571)</f>
        <v/>
      </c>
      <c r="P570" s="458" t="n"/>
      <c r="Q570" s="459" t="inlineStr">
        <is>
          <t>В расчете стоимости не учтено (не входит в объем ГП)</t>
        </is>
      </c>
    </row>
    <row r="571" outlineLevel="4" ht="50.25" customHeight="1">
      <c r="A571" s="3" t="n"/>
      <c r="B571" s="3" t="n"/>
      <c r="C571" s="25" t="n"/>
      <c r="D571" s="165" t="inlineStr">
        <is>
          <t>13.1.6.14.1.</t>
        </is>
      </c>
      <c r="E571" s="3" t="inlineStr">
        <is>
          <t>Архитектурно-градостроительные решения</t>
        </is>
      </c>
      <c r="F571" s="518" t="inlineStr">
        <is>
          <t>компл.</t>
        </is>
      </c>
      <c r="G571" s="551" t="n">
        <v>0</v>
      </c>
      <c r="H571" s="520" t="n">
        <v>0</v>
      </c>
      <c r="I571" s="521" t="n">
        <v>0</v>
      </c>
      <c r="J571" s="522" t="n">
        <v>0</v>
      </c>
      <c r="K571" s="523">
        <f>SUBTOTAL(9,H571:J571)</f>
        <v/>
      </c>
      <c r="L571" s="520">
        <f>$G571*H571</f>
        <v/>
      </c>
      <c r="M571" s="521">
        <f>$G571*I571</f>
        <v/>
      </c>
      <c r="N571" s="522">
        <f>$G571*J571</f>
        <v/>
      </c>
      <c r="O571" s="523">
        <f>G571*K571</f>
        <v/>
      </c>
      <c r="P571" s="524" t="n"/>
      <c r="Q571" s="525" t="n"/>
    </row>
    <row r="572" outlineLevel="3" ht="50.25" customHeight="1">
      <c r="A572" s="3" t="n"/>
      <c r="B572" s="3" t="n"/>
      <c r="C572" s="454" t="n"/>
      <c r="D572" s="455" t="inlineStr">
        <is>
          <t>13.1.6.15.</t>
        </is>
      </c>
      <c r="E572" s="456" t="inlineStr">
        <is>
          <t>Согласование документации со всеми заинтересованными организации в том числе МГГТ, РСО</t>
        </is>
      </c>
      <c r="F572" s="457" t="inlineStr">
        <is>
          <t>компл.</t>
        </is>
      </c>
      <c r="G572" s="477" t="n">
        <v>0</v>
      </c>
      <c r="H572" s="473">
        <f>+IFERROR(L572/G572,0)</f>
        <v/>
      </c>
      <c r="I572" s="474">
        <f>+IFERROR(M572/G572,0)</f>
        <v/>
      </c>
      <c r="J572" s="475">
        <f>+IFERROR(N572/G572,0)</f>
        <v/>
      </c>
      <c r="K572" s="476">
        <f>+IFERROR(O572/G572,0)</f>
        <v/>
      </c>
      <c r="L572" s="473">
        <f>SUBTOTAL(9,L573:L573)</f>
        <v/>
      </c>
      <c r="M572" s="474">
        <f>SUBTOTAL(9,M573:M573)</f>
        <v/>
      </c>
      <c r="N572" s="475">
        <f>SUBTOTAL(9,N573:N573)</f>
        <v/>
      </c>
      <c r="O572" s="476">
        <f>SUBTOTAL(9,O573:O573)</f>
        <v/>
      </c>
      <c r="P572" s="458" t="n"/>
      <c r="Q572" s="459" t="inlineStr">
        <is>
          <t>В расчете стоимости не учтено (не входит в объем ГП)</t>
        </is>
      </c>
    </row>
    <row r="573" outlineLevel="4" ht="50.25" customHeight="1">
      <c r="A573" s="3" t="n"/>
      <c r="B573" s="3" t="n"/>
      <c r="C573" s="25" t="n"/>
      <c r="D573" s="165" t="inlineStr">
        <is>
          <t>13.1.6.15.1.</t>
        </is>
      </c>
      <c r="E573" s="3" t="inlineStr">
        <is>
          <t>Согласование документации со всеми заинтересованными организации в том числе МГГТ, РСО</t>
        </is>
      </c>
      <c r="F573" s="518" t="inlineStr">
        <is>
          <t>компл.</t>
        </is>
      </c>
      <c r="G573" s="551" t="n">
        <v>0</v>
      </c>
      <c r="H573" s="520" t="n">
        <v>0</v>
      </c>
      <c r="I573" s="521" t="n">
        <v>0</v>
      </c>
      <c r="J573" s="522" t="n">
        <v>0</v>
      </c>
      <c r="K573" s="523">
        <f>SUBTOTAL(9,H573:J573)</f>
        <v/>
      </c>
      <c r="L573" s="520">
        <f>$G573*H573</f>
        <v/>
      </c>
      <c r="M573" s="521">
        <f>$G573*I573</f>
        <v/>
      </c>
      <c r="N573" s="522">
        <f>$G573*J573</f>
        <v/>
      </c>
      <c r="O573" s="523">
        <f>G573*K573</f>
        <v/>
      </c>
      <c r="P573" s="524" t="n"/>
      <c r="Q573" s="525" t="n"/>
    </row>
    <row r="574" outlineLevel="1" ht="50.25" customHeight="1">
      <c r="A574" s="3" t="n"/>
      <c r="B574" s="3" t="n"/>
      <c r="C574" s="235" t="n"/>
      <c r="D574" s="246" t="inlineStr">
        <is>
          <t>13.2.</t>
        </is>
      </c>
      <c r="E574" s="145" t="inlineStr">
        <is>
          <t>Разработка рабочей документации (РД)</t>
        </is>
      </c>
      <c r="F574" s="237" t="inlineStr">
        <is>
          <t>м2</t>
        </is>
      </c>
      <c r="G574" s="335" t="n">
        <v>18830.72</v>
      </c>
      <c r="H574" s="336">
        <f>+IFERROR(L574/G574,0)</f>
        <v/>
      </c>
      <c r="I574" s="337">
        <f>IFERROR(M574/G574,0)</f>
        <v/>
      </c>
      <c r="J574" s="338">
        <f>IFERROR(N574/G574,0)</f>
        <v/>
      </c>
      <c r="K574" s="339">
        <f>+IFERROR(O574/G574,0)</f>
        <v/>
      </c>
      <c r="L574" s="336">
        <f>SUBTOTAL(9,L575:L616)</f>
        <v/>
      </c>
      <c r="M574" s="337">
        <f>SUBTOTAL(9,M575:M616)</f>
        <v/>
      </c>
      <c r="N574" s="338">
        <f>SUBTOTAL(9,N575:N616)</f>
        <v/>
      </c>
      <c r="O574" s="339">
        <f>SUBTOTAL(9,O575:O616)</f>
        <v/>
      </c>
      <c r="P574" s="238" t="n"/>
      <c r="Q574" s="249" t="inlineStr">
        <is>
          <t>Стоимость ориентировочная, будет уточнена после согласования поручаемого объема работ 
В расчете стоимости не учтено: 
- выполнение инженерных изысканий, обследований зданий и сетей, попадающих в зону влияния; 
- проекты по выносу/демонтажу/перекладке существующих инженерных сетей, а также относящихся к ним сооружений (РТП, ТП, КНС и т.п.); 
- проекты по внеплощадочным наружным инженерным сетям; 
- разработка специальных технических условий (общестроительные,  пожарные) и их согласование; 
- расчет пожарных рисков и расстановка пожарной техники; 
- проектирование специальных сооружений, как например, центральных котельных, убежищ гражданской обороны, ТЭЦ, трансформаторных подстанций, очистных сооружений и т д.; 
- разработка СМИС, СУКС, СМИК, ДЭС, КБ (Мероприятия по комплексной безопасности и антитеррористической защищенности по Техническим условиям, требующим проектирования специальных сооружений ГО и ЧС); 
- получение исходно-разрешительной документации, в т.ч. технических условий
- исследования вибрационного воздействия; 
- сопровождение и согласование проекта в ДКН;
- сметы на строительство объектов капитального строительства;
- проект организации по сносу и демонтажу;
- архитектурные решения интерьеров жилых помещений, архитектурные решения интерьеров МОП (лобби, вестибюли, входные группы, лифтовые холлы, пути эвакуации, паркинг), ландшафтного дизайна и благоустройства;
- освещение фасадов, ландшафтное освещение
- строительное водопонижение, виброизоляция подземной части здания
- технологические решения (технология мойки фасадов)
- затраты на обследование сооружений Метрополитена, оценку влияния на сооружения Метрополитена и получение согласования Метрополитена</t>
        </is>
      </c>
    </row>
    <row r="575" outlineLevel="2" ht="50.25" customHeight="1">
      <c r="A575" s="3" t="n"/>
      <c r="B575" s="3" t="n"/>
      <c r="C575" s="240" t="n"/>
      <c r="D575" s="248" t="inlineStr">
        <is>
          <t>13.2.1.</t>
        </is>
      </c>
      <c r="E575" s="146" t="inlineStr">
        <is>
          <t>Генеральный план</t>
        </is>
      </c>
      <c r="F575" s="241" t="inlineStr">
        <is>
          <t>компл.</t>
        </is>
      </c>
      <c r="G575" s="422" t="n">
        <v>1</v>
      </c>
      <c r="H575" s="423">
        <f>IFERROR(L575/G575,0)</f>
        <v/>
      </c>
      <c r="I575" s="424">
        <f>IFERROR(M575/G575,0)</f>
        <v/>
      </c>
      <c r="J575" s="425">
        <f>IFERROR(N575/G575,0)</f>
        <v/>
      </c>
      <c r="K575" s="432">
        <f>+IFERROR(O575/G575,0)</f>
        <v/>
      </c>
      <c r="L575" s="423">
        <f>SUBTOTAL(9,L576:L580)</f>
        <v/>
      </c>
      <c r="M575" s="424">
        <f>SUBTOTAL(9,M576:M580)</f>
        <v/>
      </c>
      <c r="N575" s="425">
        <f>SUBTOTAL(9,N576:N580)</f>
        <v/>
      </c>
      <c r="O575" s="427">
        <f>SUBTOTAL(9,O576:O580)</f>
        <v/>
      </c>
      <c r="P575" s="242" t="n"/>
      <c r="Q575" s="243" t="n"/>
    </row>
    <row r="576" outlineLevel="3" ht="50.25" customHeight="1">
      <c r="A576" s="3" t="n"/>
      <c r="B576" s="3" t="n"/>
      <c r="C576" s="25" t="n"/>
      <c r="D576" s="165" t="inlineStr">
        <is>
          <t>13.2.1.1.</t>
        </is>
      </c>
      <c r="E576" s="3" t="inlineStr">
        <is>
          <t xml:space="preserve">Пакет рабочей документации по генеральному плану; </t>
        </is>
      </c>
      <c r="F576" s="518" t="inlineStr">
        <is>
          <t>компл.</t>
        </is>
      </c>
      <c r="G576" s="551" t="n">
        <v>0.8</v>
      </c>
      <c r="H576" s="520" t="n">
        <v>0</v>
      </c>
      <c r="I576" s="521" t="n">
        <v>2100000</v>
      </c>
      <c r="J576" s="522" t="n">
        <v>262500</v>
      </c>
      <c r="K576" s="523">
        <f>SUBTOTAL(9,H576:J576)</f>
        <v/>
      </c>
      <c r="L576" s="520">
        <f>$G576*H576</f>
        <v/>
      </c>
      <c r="M576" s="521">
        <f>$G576*I576</f>
        <v/>
      </c>
      <c r="N576" s="522">
        <f>$G576*J576</f>
        <v/>
      </c>
      <c r="O576" s="523">
        <f>G576*K576</f>
        <v/>
      </c>
      <c r="P576" s="524" t="n"/>
      <c r="Q576" s="525" t="inlineStr">
        <is>
          <t xml:space="preserve">Не учтено: Ландшафтное освещение </t>
        </is>
      </c>
    </row>
    <row r="577" outlineLevel="3" ht="50.25" customHeight="1">
      <c r="A577" s="3" t="n"/>
      <c r="B577" s="3" t="n"/>
      <c r="C577" s="25" t="n"/>
      <c r="D577" s="165" t="inlineStr">
        <is>
          <t>13.2.1.2.</t>
        </is>
      </c>
      <c r="E577" s="3" t="inlineStr">
        <is>
          <t>Детализированные чертежи и схемы;</t>
        </is>
      </c>
      <c r="F577" s="518" t="inlineStr">
        <is>
          <t>компл.</t>
        </is>
      </c>
      <c r="G577" s="551" t="n">
        <v>0</v>
      </c>
      <c r="H577" s="520" t="n">
        <v>0</v>
      </c>
      <c r="I577" s="521" t="n">
        <v>0</v>
      </c>
      <c r="J577" s="522" t="n">
        <v>0</v>
      </c>
      <c r="K577" s="523">
        <f>SUBTOTAL(9,H577:J577)</f>
        <v/>
      </c>
      <c r="L577" s="520">
        <f>$G577*H577</f>
        <v/>
      </c>
      <c r="M577" s="521">
        <f>$G577*I577</f>
        <v/>
      </c>
      <c r="N577" s="522">
        <f>$G577*J577</f>
        <v/>
      </c>
      <c r="O577" s="523">
        <f>G577*K577</f>
        <v/>
      </c>
      <c r="P577" s="524" t="n"/>
      <c r="Q577" s="525" t="inlineStr">
        <is>
          <t>Учтено в п. 1.2.1.1</t>
        </is>
      </c>
    </row>
    <row r="578" outlineLevel="3" ht="50.25" customHeight="1">
      <c r="A578" s="3" t="n"/>
      <c r="B578" s="3" t="n"/>
      <c r="C578" s="25" t="n"/>
      <c r="D578" s="165" t="inlineStr">
        <is>
          <t>13.2.1.3.</t>
        </is>
      </c>
      <c r="E578" s="3" t="inlineStr">
        <is>
          <t xml:space="preserve">Спецификации оборудования; </t>
        </is>
      </c>
      <c r="F578" s="518" t="inlineStr">
        <is>
          <t>компл.</t>
        </is>
      </c>
      <c r="G578" s="551" t="n">
        <v>0</v>
      </c>
      <c r="H578" s="520" t="n">
        <v>0</v>
      </c>
      <c r="I578" s="521" t="n">
        <v>0</v>
      </c>
      <c r="J578" s="522" t="n">
        <v>0</v>
      </c>
      <c r="K578" s="523">
        <f>SUBTOTAL(9,H578:J578)</f>
        <v/>
      </c>
      <c r="L578" s="520">
        <f>$G578*H578</f>
        <v/>
      </c>
      <c r="M578" s="521">
        <f>$G578*I578</f>
        <v/>
      </c>
      <c r="N578" s="522">
        <f>$G578*J578</f>
        <v/>
      </c>
      <c r="O578" s="523">
        <f>G578*K578</f>
        <v/>
      </c>
      <c r="P578" s="524" t="n"/>
      <c r="Q578" s="525" t="inlineStr">
        <is>
          <t>Учтено в п. 1.2.1.1</t>
        </is>
      </c>
    </row>
    <row r="579" outlineLevel="3" ht="50.25" customHeight="1">
      <c r="A579" s="3" t="n"/>
      <c r="B579" s="3" t="n"/>
      <c r="C579" s="25" t="n"/>
      <c r="D579" s="165" t="inlineStr">
        <is>
          <t>13.2.1.4.</t>
        </is>
      </c>
      <c r="E579" s="3" t="inlineStr">
        <is>
          <t>Спецификации с эксплуатационными характеристиками.</t>
        </is>
      </c>
      <c r="F579" s="518" t="inlineStr">
        <is>
          <t>компл.</t>
        </is>
      </c>
      <c r="G579" s="551" t="n">
        <v>0</v>
      </c>
      <c r="H579" s="520" t="n">
        <v>0</v>
      </c>
      <c r="I579" s="521" t="n">
        <v>0</v>
      </c>
      <c r="J579" s="522" t="n">
        <v>0</v>
      </c>
      <c r="K579" s="523">
        <f>SUBTOTAL(9,H579:J579)</f>
        <v/>
      </c>
      <c r="L579" s="520">
        <f>$G579*H579</f>
        <v/>
      </c>
      <c r="M579" s="521">
        <f>$G579*I579</f>
        <v/>
      </c>
      <c r="N579" s="522">
        <f>$G579*J579</f>
        <v/>
      </c>
      <c r="O579" s="523">
        <f>G579*K579</f>
        <v/>
      </c>
      <c r="P579" s="524" t="n"/>
      <c r="Q579" s="525" t="inlineStr">
        <is>
          <t>Учтено в п. 1.2.1.1</t>
        </is>
      </c>
    </row>
    <row r="580" outlineLevel="3" ht="50.25" customHeight="1">
      <c r="A580" s="3" t="n"/>
      <c r="B580" s="3" t="n"/>
      <c r="C580" s="25" t="n"/>
      <c r="D580" s="165" t="inlineStr">
        <is>
          <t>13.2.1.5.</t>
        </is>
      </c>
      <c r="E580" s="3" t="inlineStr">
        <is>
          <t>Иная необходимая документация для строительства</t>
        </is>
      </c>
      <c r="F580" s="518" t="inlineStr">
        <is>
          <t>компл.</t>
        </is>
      </c>
      <c r="G580" s="551" t="n">
        <v>1</v>
      </c>
      <c r="H580" s="520" t="n">
        <v>0</v>
      </c>
      <c r="I580" s="521" t="n">
        <v>430000</v>
      </c>
      <c r="J580" s="522" t="n">
        <v>53750</v>
      </c>
      <c r="K580" s="523">
        <f>SUBTOTAL(9,H580:J580)</f>
        <v/>
      </c>
      <c r="L580" s="520">
        <f>$G580*H580</f>
        <v/>
      </c>
      <c r="M580" s="521">
        <f>$G580*I580</f>
        <v/>
      </c>
      <c r="N580" s="522">
        <f>$G580*J580</f>
        <v/>
      </c>
      <c r="O580" s="523">
        <f>G580*K580</f>
        <v/>
      </c>
      <c r="P580" s="524" t="n"/>
      <c r="Q580" s="525" t="inlineStr">
        <is>
          <t>Строительный генеральный план на подготовительный и основной периоды</t>
        </is>
      </c>
    </row>
    <row r="581" outlineLevel="2" ht="50.25" customHeight="1">
      <c r="A581" s="3" t="n"/>
      <c r="B581" s="3" t="n"/>
      <c r="C581" s="240" t="n"/>
      <c r="D581" s="248" t="inlineStr">
        <is>
          <t>13.2.2.</t>
        </is>
      </c>
      <c r="E581" s="146" t="inlineStr">
        <is>
          <t>Архитектурные решения</t>
        </is>
      </c>
      <c r="F581" s="241" t="inlineStr">
        <is>
          <t>компл.</t>
        </is>
      </c>
      <c r="G581" s="422" t="n">
        <v>1</v>
      </c>
      <c r="H581" s="423">
        <f>IFERROR(L581/G581,0)</f>
        <v/>
      </c>
      <c r="I581" s="424">
        <f>IFERROR(M581/G581,0)</f>
        <v/>
      </c>
      <c r="J581" s="425">
        <f>IFERROR(N581/G581,0)</f>
        <v/>
      </c>
      <c r="K581" s="432">
        <f>+IFERROR(O581/G581,0)</f>
        <v/>
      </c>
      <c r="L581" s="423">
        <f>SUBTOTAL(9,L582:L586)</f>
        <v/>
      </c>
      <c r="M581" s="424">
        <f>SUBTOTAL(9,M582:M586)</f>
        <v/>
      </c>
      <c r="N581" s="425">
        <f>SUBTOTAL(9,N582:N586)</f>
        <v/>
      </c>
      <c r="O581" s="427">
        <f>SUBTOTAL(9,O582:O586)</f>
        <v/>
      </c>
      <c r="P581" s="242" t="n"/>
      <c r="Q581" s="243" t="n"/>
    </row>
    <row r="582" outlineLevel="3" ht="50.25" customHeight="1">
      <c r="A582" s="3" t="n"/>
      <c r="B582" s="3" t="n"/>
      <c r="C582" s="25" t="n"/>
      <c r="D582" s="165" t="inlineStr">
        <is>
          <t>13.2.2.1.</t>
        </is>
      </c>
      <c r="E582" s="3" t="inlineStr">
        <is>
          <t xml:space="preserve">Пакет рабочей документации по генеральному плану; </t>
        </is>
      </c>
      <c r="F582" s="518" t="inlineStr">
        <is>
          <t>компл.</t>
        </is>
      </c>
      <c r="G582" s="551" t="n">
        <v>1</v>
      </c>
      <c r="H582" s="520" t="n">
        <v>0</v>
      </c>
      <c r="I582" s="521" t="n">
        <v>24500000</v>
      </c>
      <c r="J582" s="522" t="n">
        <v>3062500</v>
      </c>
      <c r="K582" s="523">
        <f>SUBTOTAL(9,H582:J582)</f>
        <v/>
      </c>
      <c r="L582" s="520">
        <f>$G582*H582</f>
        <v/>
      </c>
      <c r="M582" s="521">
        <f>$G582*I582</f>
        <v/>
      </c>
      <c r="N582" s="522">
        <f>$G582*J582</f>
        <v/>
      </c>
      <c r="O582" s="523">
        <f>G582*K582</f>
        <v/>
      </c>
      <c r="P582" s="524" t="n"/>
      <c r="Q582" s="525" t="n"/>
    </row>
    <row r="583" outlineLevel="3" ht="50.25" customHeight="1">
      <c r="A583" s="3" t="n"/>
      <c r="B583" s="3" t="n"/>
      <c r="C583" s="25" t="n"/>
      <c r="D583" s="165" t="inlineStr">
        <is>
          <t>13.2.2.2.</t>
        </is>
      </c>
      <c r="E583" s="3" t="inlineStr">
        <is>
          <t>Детализированные чертежи и схемы;</t>
        </is>
      </c>
      <c r="F583" s="518" t="inlineStr">
        <is>
          <t>компл.</t>
        </is>
      </c>
      <c r="G583" s="551" t="n">
        <v>0</v>
      </c>
      <c r="H583" s="520" t="n">
        <v>0</v>
      </c>
      <c r="I583" s="521" t="n">
        <v>0</v>
      </c>
      <c r="J583" s="522" t="n">
        <v>0</v>
      </c>
      <c r="K583" s="523">
        <f>SUBTOTAL(9,H583:J583)</f>
        <v/>
      </c>
      <c r="L583" s="520">
        <f>$G583*H583</f>
        <v/>
      </c>
      <c r="M583" s="521">
        <f>$G583*I583</f>
        <v/>
      </c>
      <c r="N583" s="522">
        <f>$G583*J583</f>
        <v/>
      </c>
      <c r="O583" s="523">
        <f>G583*K583</f>
        <v/>
      </c>
      <c r="P583" s="524" t="n"/>
      <c r="Q583" s="525" t="inlineStr">
        <is>
          <t>Учтено в п. 1.2.2.1</t>
        </is>
      </c>
    </row>
    <row r="584" outlineLevel="3" ht="50.25" customHeight="1">
      <c r="A584" s="3" t="n"/>
      <c r="B584" s="3" t="n"/>
      <c r="C584" s="25" t="n"/>
      <c r="D584" s="165" t="inlineStr">
        <is>
          <t>13.2.2.3.</t>
        </is>
      </c>
      <c r="E584" s="3" t="inlineStr">
        <is>
          <t xml:space="preserve">Спецификации оборудования; </t>
        </is>
      </c>
      <c r="F584" s="518" t="inlineStr">
        <is>
          <t>компл.</t>
        </is>
      </c>
      <c r="G584" s="551" t="n">
        <v>0</v>
      </c>
      <c r="H584" s="520" t="n">
        <v>0</v>
      </c>
      <c r="I584" s="521" t="n">
        <v>0</v>
      </c>
      <c r="J584" s="522" t="n">
        <v>0</v>
      </c>
      <c r="K584" s="523">
        <f>SUBTOTAL(9,H584:J584)</f>
        <v/>
      </c>
      <c r="L584" s="520">
        <f>$G584*H584</f>
        <v/>
      </c>
      <c r="M584" s="521">
        <f>$G584*I584</f>
        <v/>
      </c>
      <c r="N584" s="522">
        <f>$G584*J584</f>
        <v/>
      </c>
      <c r="O584" s="523">
        <f>G584*K584</f>
        <v/>
      </c>
      <c r="P584" s="524" t="n"/>
      <c r="Q584" s="525" t="inlineStr">
        <is>
          <t>Учтено в п. 1.2.2.1</t>
        </is>
      </c>
    </row>
    <row r="585" outlineLevel="3" ht="94.5" customHeight="1">
      <c r="A585" s="3" t="n"/>
      <c r="B585" s="3" t="n"/>
      <c r="C585" s="25" t="n"/>
      <c r="D585" s="165" t="inlineStr">
        <is>
          <t>13.2.2.4.</t>
        </is>
      </c>
      <c r="E585" s="3" t="inlineStr">
        <is>
          <t>Иная необходимая документация для строительства</t>
        </is>
      </c>
      <c r="F585" s="518" t="inlineStr">
        <is>
          <t>компл.</t>
        </is>
      </c>
      <c r="G585" s="551" t="n">
        <v>1</v>
      </c>
      <c r="H585" s="520" t="n">
        <v>0</v>
      </c>
      <c r="I585" s="521" t="n">
        <v>3500000</v>
      </c>
      <c r="J585" s="522" t="n">
        <v>437500</v>
      </c>
      <c r="K585" s="523">
        <f>SUBTOTAL(9,H585:J585)</f>
        <v/>
      </c>
      <c r="L585" s="520">
        <f>$G585*H585</f>
        <v/>
      </c>
      <c r="M585" s="521">
        <f>$G585*I585</f>
        <v/>
      </c>
      <c r="N585" s="522">
        <f>$G585*J585</f>
        <v/>
      </c>
      <c r="O585" s="523">
        <f>G585*K585</f>
        <v/>
      </c>
      <c r="P585" s="524" t="n"/>
      <c r="Q585" s="525" t="inlineStr">
        <is>
          <t>Технологические решения. Подземный паркинг; Технологические решения. Вертикальный транспорт; Технологические решения общественных помещений; Технологические решения. Мусороудаление (автоматическая система вакуумного удаления отходов (АСВУО)), зарядные устройства для электромобилей</t>
        </is>
      </c>
    </row>
    <row r="586" outlineLevel="3" ht="50.25" customHeight="1">
      <c r="A586" s="3" t="n"/>
      <c r="B586" s="3" t="n"/>
      <c r="C586" s="25" t="n"/>
      <c r="D586" s="165" t="inlineStr">
        <is>
          <t>13.2.2.5.</t>
        </is>
      </c>
      <c r="E586" s="3" t="inlineStr">
        <is>
          <t xml:space="preserve">Разработка трехмерной BIM модели (цифровая информационная модель здания); </t>
        </is>
      </c>
      <c r="F586" s="518" t="inlineStr">
        <is>
          <t>компл.</t>
        </is>
      </c>
      <c r="G586" s="551" t="n">
        <v>0</v>
      </c>
      <c r="H586" s="520" t="n">
        <v>0</v>
      </c>
      <c r="I586" s="521" t="n">
        <v>0</v>
      </c>
      <c r="J586" s="522" t="n">
        <v>0</v>
      </c>
      <c r="K586" s="523">
        <f>SUBTOTAL(9,H586:J586)</f>
        <v/>
      </c>
      <c r="L586" s="520">
        <f>$G586*H586</f>
        <v/>
      </c>
      <c r="M586" s="521">
        <f>$G586*I586</f>
        <v/>
      </c>
      <c r="N586" s="522">
        <f>$G586*J586</f>
        <v/>
      </c>
      <c r="O586" s="523">
        <f>G586*K586</f>
        <v/>
      </c>
      <c r="P586" s="524" t="n"/>
      <c r="Q586" s="525" t="inlineStr">
        <is>
          <t>Учтено в п. 1.2.2.1</t>
        </is>
      </c>
    </row>
    <row r="587" outlineLevel="2" ht="50.25" customHeight="1">
      <c r="A587" s="3" t="n"/>
      <c r="B587" s="3" t="n"/>
      <c r="C587" s="240" t="n"/>
      <c r="D587" s="248" t="inlineStr">
        <is>
          <t>13.2.3.</t>
        </is>
      </c>
      <c r="E587" s="146" t="inlineStr">
        <is>
          <t>Конструктивные решения</t>
        </is>
      </c>
      <c r="F587" s="241" t="inlineStr">
        <is>
          <t>компл.</t>
        </is>
      </c>
      <c r="G587" s="422" t="n">
        <v>1</v>
      </c>
      <c r="H587" s="423">
        <f>IFERROR(L587/G587,0)</f>
        <v/>
      </c>
      <c r="I587" s="424">
        <f>IFERROR(M587/G587,0)</f>
        <v/>
      </c>
      <c r="J587" s="425">
        <f>IFERROR(N587/G587,0)</f>
        <v/>
      </c>
      <c r="K587" s="432">
        <f>+IFERROR(O587/G587,0)</f>
        <v/>
      </c>
      <c r="L587" s="423">
        <f>SUBTOTAL(9,L588:L590)</f>
        <v/>
      </c>
      <c r="M587" s="424">
        <f>SUBTOTAL(9,M588:M590)</f>
        <v/>
      </c>
      <c r="N587" s="425">
        <f>SUBTOTAL(9,N588:N590)</f>
        <v/>
      </c>
      <c r="O587" s="427">
        <f>SUBTOTAL(9,O588:O590)</f>
        <v/>
      </c>
      <c r="P587" s="242" t="n"/>
      <c r="Q587" s="243" t="n"/>
    </row>
    <row r="588" outlineLevel="3" ht="50.25" customHeight="1">
      <c r="A588" s="3" t="n"/>
      <c r="B588" s="3" t="n"/>
      <c r="C588" s="25" t="n"/>
      <c r="D588" s="165" t="inlineStr">
        <is>
          <t>13.2.3.1.</t>
        </is>
      </c>
      <c r="E588" s="3" t="inlineStr">
        <is>
          <t xml:space="preserve">Комплект чертежей на стадии «Рабочая документация» марок КМ и КЖ: </t>
        </is>
      </c>
      <c r="F588" s="518" t="inlineStr">
        <is>
          <t>компл.</t>
        </is>
      </c>
      <c r="G588" s="551" t="n">
        <v>0.936504523809524</v>
      </c>
      <c r="H588" s="520" t="n">
        <v>0</v>
      </c>
      <c r="I588" s="521" t="n">
        <v>29560000</v>
      </c>
      <c r="J588" s="522" t="n">
        <v>3695000</v>
      </c>
      <c r="K588" s="523">
        <f>SUBTOTAL(9,H588:J588)</f>
        <v/>
      </c>
      <c r="L588" s="520">
        <f>$G588*H588</f>
        <v/>
      </c>
      <c r="M588" s="521">
        <f>$G588*I588</f>
        <v/>
      </c>
      <c r="N588" s="522">
        <f>$G588*J588</f>
        <v/>
      </c>
      <c r="O588" s="523">
        <f>G588*K588</f>
        <v/>
      </c>
      <c r="P588" s="524" t="n"/>
      <c r="Q588" s="525" t="inlineStr">
        <is>
          <t xml:space="preserve">Не учтено: Строительное водопонижение, Виброизоляция подземной части здания. Узлы ввода инженерных коммуникаций </t>
        </is>
      </c>
    </row>
    <row r="589" outlineLevel="3" ht="50.25" customHeight="1">
      <c r="A589" s="3" t="n"/>
      <c r="B589" s="3" t="n"/>
      <c r="C589" s="25" t="n"/>
      <c r="D589" s="165" t="inlineStr">
        <is>
          <t>13.2.3.2.</t>
        </is>
      </c>
      <c r="E589" s="3" t="inlineStr">
        <is>
          <t>Иная необходимая документация для строительства</t>
        </is>
      </c>
      <c r="F589" s="518" t="inlineStr">
        <is>
          <t>компл.</t>
        </is>
      </c>
      <c r="G589" s="551" t="n">
        <v>1</v>
      </c>
      <c r="H589" s="520" t="n">
        <v>0</v>
      </c>
      <c r="I589" s="521" t="n">
        <v>10000000</v>
      </c>
      <c r="J589" s="522" t="n">
        <v>1250000</v>
      </c>
      <c r="K589" s="523">
        <f>SUBTOTAL(9,H589:J589)</f>
        <v/>
      </c>
      <c r="L589" s="520">
        <f>$G589*H589</f>
        <v/>
      </c>
      <c r="M589" s="521">
        <f>$G589*I589</f>
        <v/>
      </c>
      <c r="N589" s="522">
        <f>$G589*J589</f>
        <v/>
      </c>
      <c r="O589" s="523">
        <f>G589*K589</f>
        <v/>
      </c>
      <c r="P589" s="524" t="n"/>
      <c r="Q589" s="525" t="inlineStr">
        <is>
          <t xml:space="preserve">Конструктивные решения по усилению зданий окружающей застройки (подземная и надземная части) (концептуальный проект и стадия РД) - 10 зданий, попадающих в зону влияния </t>
        </is>
      </c>
    </row>
    <row r="590" outlineLevel="3" ht="50.25" customHeight="1">
      <c r="A590" s="3" t="n"/>
      <c r="B590" s="3" t="n"/>
      <c r="C590" s="25" t="n"/>
      <c r="D590" s="165" t="inlineStr">
        <is>
          <t>13.2.3.3.</t>
        </is>
      </c>
      <c r="E590" s="3" t="inlineStr">
        <is>
          <t>Разработка трехмерной BIM модели (цифровая информационная модель здания)</t>
        </is>
      </c>
      <c r="F590" s="518" t="inlineStr">
        <is>
          <t>компл.</t>
        </is>
      </c>
      <c r="G590" s="551" t="n">
        <v>0</v>
      </c>
      <c r="H590" s="520" t="n">
        <v>0</v>
      </c>
      <c r="I590" s="521" t="n">
        <v>0</v>
      </c>
      <c r="J590" s="522" t="n">
        <v>0</v>
      </c>
      <c r="K590" s="523">
        <f>SUBTOTAL(9,H590:J590)</f>
        <v/>
      </c>
      <c r="L590" s="520">
        <f>$G590*H590</f>
        <v/>
      </c>
      <c r="M590" s="521">
        <f>$G590*I590</f>
        <v/>
      </c>
      <c r="N590" s="522">
        <f>$G590*J590</f>
        <v/>
      </c>
      <c r="O590" s="523">
        <f>G590*K590</f>
        <v/>
      </c>
      <c r="P590" s="524" t="n"/>
      <c r="Q590" s="525" t="inlineStr">
        <is>
          <t>Учтено в п. 1.2.3.1</t>
        </is>
      </c>
    </row>
    <row r="591" outlineLevel="2" ht="50.25" customHeight="1">
      <c r="A591" s="3" t="n"/>
      <c r="B591" s="3" t="n"/>
      <c r="C591" s="240" t="n"/>
      <c r="D591" s="248" t="inlineStr">
        <is>
          <t>13.2.4.</t>
        </is>
      </c>
      <c r="E591" s="146" t="inlineStr">
        <is>
          <t>Внуренние инженерные системы</t>
        </is>
      </c>
      <c r="F591" s="241" t="inlineStr">
        <is>
          <t>компл.</t>
        </is>
      </c>
      <c r="G591" s="422" t="n">
        <v>1</v>
      </c>
      <c r="H591" s="423">
        <f>IFERROR(L591/G591,0)</f>
        <v/>
      </c>
      <c r="I591" s="424">
        <f>IFERROR(M591/G591,0)</f>
        <v/>
      </c>
      <c r="J591" s="425">
        <f>IFERROR(N591/G591,0)</f>
        <v/>
      </c>
      <c r="K591" s="432">
        <f>+IFERROR(O591/G591,0)</f>
        <v/>
      </c>
      <c r="L591" s="423">
        <f>SUBTOTAL(9,L592:L612)</f>
        <v/>
      </c>
      <c r="M591" s="424">
        <f>SUBTOTAL(9,M592:M612)</f>
        <v/>
      </c>
      <c r="N591" s="425">
        <f>SUBTOTAL(9,N592:N612)</f>
        <v/>
      </c>
      <c r="O591" s="427">
        <f>SUBTOTAL(9,O592:O612)</f>
        <v/>
      </c>
      <c r="P591" s="242" t="n"/>
      <c r="Q591" s="243" t="n"/>
    </row>
    <row r="592" outlineLevel="3" ht="141.75" customHeight="1">
      <c r="A592" s="3" t="n"/>
      <c r="B592" s="3" t="n"/>
      <c r="C592" s="25" t="n"/>
      <c r="D592" s="165" t="inlineStr">
        <is>
          <t>13.2.4.1.</t>
        </is>
      </c>
      <c r="E592" s="3" t="inlineStr">
        <is>
          <t>Водоснабжение и водоотведение</t>
        </is>
      </c>
      <c r="F592" s="518" t="inlineStr">
        <is>
          <t>компл.</t>
        </is>
      </c>
      <c r="G592" s="551" t="n">
        <v>1</v>
      </c>
      <c r="H592" s="520" t="n">
        <v>0</v>
      </c>
      <c r="I592" s="521" t="n">
        <v>10140000</v>
      </c>
      <c r="J592" s="522" t="n">
        <v>1267500</v>
      </c>
      <c r="K592" s="523">
        <f>SUBTOTAL(9,H592:J592)</f>
        <v/>
      </c>
      <c r="L592" s="520">
        <f>$G592*H592</f>
        <v/>
      </c>
      <c r="M592" s="521">
        <f>$G592*I592</f>
        <v/>
      </c>
      <c r="N592" s="522">
        <f>$G592*J592</f>
        <v/>
      </c>
      <c r="O592" s="523">
        <f>G592*K592</f>
        <v/>
      </c>
      <c r="P592" s="524" t="n"/>
      <c r="Q592" s="525" t="inlineStr">
        <is>
          <t>Внутренние системы холодного и горячего водоснабжения, водомерный узел, система водоочистки; Внутренний противопожарный водопровод (ВПВ); Насосные установки (повысительные и циркуляционно-повысительные НУ системы ГВС, НУ системы хозпитьевого водопровода);
Хозяйственно-бытовая и производственная канализация (в том числе жироуловители); Дренажная канализация (от кондиционирования); Ливневая канализация (в том числе напорная); Производственная канализация (в т.ч. для коммерческих помещений)</t>
        </is>
      </c>
    </row>
    <row r="593" outlineLevel="3" ht="50.25" customHeight="1">
      <c r="A593" s="3" t="n"/>
      <c r="B593" s="3" t="n"/>
      <c r="C593" s="25" t="n"/>
      <c r="D593" s="165" t="inlineStr">
        <is>
          <t>13.2.4.2.</t>
        </is>
      </c>
      <c r="E593" s="3" t="inlineStr">
        <is>
          <t>Автоматическая установка пожаротушения</t>
        </is>
      </c>
      <c r="F593" s="518" t="inlineStr">
        <is>
          <t>компл.</t>
        </is>
      </c>
      <c r="G593" s="551" t="n">
        <v>1</v>
      </c>
      <c r="H593" s="520" t="n">
        <v>0</v>
      </c>
      <c r="I593" s="521" t="n">
        <v>1420000</v>
      </c>
      <c r="J593" s="522" t="n">
        <v>177500</v>
      </c>
      <c r="K593" s="523">
        <f>SUBTOTAL(9,H593:J593)</f>
        <v/>
      </c>
      <c r="L593" s="520">
        <f>$G593*H593</f>
        <v/>
      </c>
      <c r="M593" s="521">
        <f>$G593*I593</f>
        <v/>
      </c>
      <c r="N593" s="522">
        <f>$G593*J593</f>
        <v/>
      </c>
      <c r="O593" s="523">
        <f>G593*K593</f>
        <v/>
      </c>
      <c r="P593" s="524" t="n"/>
      <c r="Q593" s="525" t="n"/>
    </row>
    <row r="594" outlineLevel="3" ht="50.25" customHeight="1">
      <c r="A594" s="3" t="n"/>
      <c r="B594" s="3" t="n"/>
      <c r="C594" s="25" t="n"/>
      <c r="D594" s="165" t="inlineStr">
        <is>
          <t>13.2.4.3.</t>
        </is>
      </c>
      <c r="E594" s="3" t="inlineStr">
        <is>
          <t>Отопление, вентиляция и кондиционирование</t>
        </is>
      </c>
      <c r="F594" s="518" t="inlineStr">
        <is>
          <t>компл.</t>
        </is>
      </c>
      <c r="G594" s="551" t="n">
        <v>1</v>
      </c>
      <c r="H594" s="520" t="n">
        <v>0</v>
      </c>
      <c r="I594" s="521" t="n">
        <v>8000000</v>
      </c>
      <c r="J594" s="522" t="n">
        <v>1000000</v>
      </c>
      <c r="K594" s="523">
        <f>SUBTOTAL(9,H594:J594)</f>
        <v/>
      </c>
      <c r="L594" s="520">
        <f>$G594*H594</f>
        <v/>
      </c>
      <c r="M594" s="521">
        <f>$G594*I594</f>
        <v/>
      </c>
      <c r="N594" s="522">
        <f>$G594*J594</f>
        <v/>
      </c>
      <c r="O594" s="523">
        <f>G594*K594</f>
        <v/>
      </c>
      <c r="P594" s="524" t="n"/>
      <c r="Q594" s="525" t="inlineStr">
        <is>
          <t>Теплоснабжение, отопление, воздушно-тепловые завесы; Вентиляция подземной автостоянки; Общеобменная вентиляция (в том числе тепло- холодоснабжение); Холодоснабжение, кондиционирование</t>
        </is>
      </c>
    </row>
    <row r="595" outlineLevel="3" ht="50.25" customHeight="1">
      <c r="A595" s="3" t="n"/>
      <c r="B595" s="3" t="n"/>
      <c r="C595" s="25" t="n"/>
      <c r="D595" s="165" t="inlineStr">
        <is>
          <t>13.2.4.4.</t>
        </is>
      </c>
      <c r="E595" s="3" t="inlineStr">
        <is>
          <t>Противодымная вентиляция</t>
        </is>
      </c>
      <c r="F595" s="518" t="inlineStr">
        <is>
          <t>компл.</t>
        </is>
      </c>
      <c r="G595" s="551" t="n">
        <v>1</v>
      </c>
      <c r="H595" s="520" t="n">
        <v>0</v>
      </c>
      <c r="I595" s="521" t="n">
        <v>1900000</v>
      </c>
      <c r="J595" s="522" t="n">
        <v>237500</v>
      </c>
      <c r="K595" s="523">
        <f>SUBTOTAL(9,H595:J595)</f>
        <v/>
      </c>
      <c r="L595" s="520">
        <f>$G595*H595</f>
        <v/>
      </c>
      <c r="M595" s="521">
        <f>$G595*I595</f>
        <v/>
      </c>
      <c r="N595" s="522">
        <f>$G595*J595</f>
        <v/>
      </c>
      <c r="O595" s="523">
        <f>G595*K595</f>
        <v/>
      </c>
      <c r="P595" s="524" t="n"/>
      <c r="Q595" s="525" t="n"/>
    </row>
    <row r="596" outlineLevel="3" ht="50.25" customHeight="1">
      <c r="A596" s="3" t="n"/>
      <c r="B596" s="3" t="n"/>
      <c r="C596" s="25" t="n"/>
      <c r="D596" s="165" t="inlineStr">
        <is>
          <t>13.2.4.5.</t>
        </is>
      </c>
      <c r="E596" s="3" t="inlineStr">
        <is>
          <t>ЦТП (тепломеханическая часть, электрическая часть, автоматизация, узел учета тепла)</t>
        </is>
      </c>
      <c r="F596" s="518" t="inlineStr">
        <is>
          <t>компл.</t>
        </is>
      </c>
      <c r="G596" s="551" t="n">
        <v>0</v>
      </c>
      <c r="H596" s="520" t="n">
        <v>0</v>
      </c>
      <c r="I596" s="521" t="n">
        <v>2000000</v>
      </c>
      <c r="J596" s="522" t="n">
        <v>250000</v>
      </c>
      <c r="K596" s="523">
        <f>SUBTOTAL(9,H596:J596)</f>
        <v/>
      </c>
      <c r="L596" s="520">
        <f>$G596*H596</f>
        <v/>
      </c>
      <c r="M596" s="521">
        <f>$G596*I596</f>
        <v/>
      </c>
      <c r="N596" s="522">
        <f>$G596*J596</f>
        <v/>
      </c>
      <c r="O596" s="523">
        <f>G596*K596</f>
        <v/>
      </c>
      <c r="P596" s="524" t="n"/>
      <c r="Q596" s="525" t="n"/>
    </row>
    <row r="597" outlineLevel="3" ht="50.25" customHeight="1">
      <c r="A597" s="3" t="n"/>
      <c r="B597" s="3" t="n"/>
      <c r="C597" s="25" t="n"/>
      <c r="D597" s="165" t="inlineStr">
        <is>
          <t>13.2.4.6.</t>
        </is>
      </c>
      <c r="E597" s="3" t="inlineStr">
        <is>
          <t>Структурированная кабельная сеть</t>
        </is>
      </c>
      <c r="F597" s="518" t="inlineStr">
        <is>
          <t>компл.</t>
        </is>
      </c>
      <c r="G597" s="551" t="n">
        <v>0</v>
      </c>
      <c r="H597" s="520" t="n">
        <v>0</v>
      </c>
      <c r="I597" s="521" t="n">
        <v>0</v>
      </c>
      <c r="J597" s="522" t="n">
        <v>0</v>
      </c>
      <c r="K597" s="523">
        <f>SUBTOTAL(9,H597:J597)</f>
        <v/>
      </c>
      <c r="L597" s="520">
        <f>$G597*H597</f>
        <v/>
      </c>
      <c r="M597" s="521">
        <f>$G597*I597</f>
        <v/>
      </c>
      <c r="N597" s="522">
        <f>$G597*J597</f>
        <v/>
      </c>
      <c r="O597" s="523">
        <f>G597*K597</f>
        <v/>
      </c>
      <c r="P597" s="524" t="n"/>
      <c r="Q597" s="525" t="inlineStr">
        <is>
          <t>Учтено в п. 1.2.4.8</t>
        </is>
      </c>
    </row>
    <row r="598" outlineLevel="3" ht="290.25" customHeight="1">
      <c r="A598" s="3" t="n"/>
      <c r="B598" s="3" t="n"/>
      <c r="C598" s="25" t="n"/>
      <c r="D598" s="165" t="inlineStr">
        <is>
          <t>13.2.4.7.</t>
        </is>
      </c>
      <c r="E598" s="3" t="inlineStr">
        <is>
          <t>Электроснабжение, электроосвещение, молниезащита, сети 0,4кВ, ГРЩ, фасадное освещение, освещение адресных коробов</t>
        </is>
      </c>
      <c r="F598" s="518" t="inlineStr">
        <is>
          <t>компл.</t>
        </is>
      </c>
      <c r="G598" s="551" t="n">
        <v>0.9399999999999999</v>
      </c>
      <c r="H598" s="520" t="n">
        <v>0</v>
      </c>
      <c r="I598" s="521" t="n">
        <v>10200000</v>
      </c>
      <c r="J598" s="522" t="n">
        <v>1275000</v>
      </c>
      <c r="K598" s="523">
        <f>SUBTOTAL(9,H598:J598)</f>
        <v/>
      </c>
      <c r="L598" s="520">
        <f>$G598*H598</f>
        <v/>
      </c>
      <c r="M598" s="521">
        <f>$G598*I598</f>
        <v/>
      </c>
      <c r="N598" s="522">
        <f>$G598*J598</f>
        <v/>
      </c>
      <c r="O598" s="523">
        <f>G598*K598</f>
        <v/>
      </c>
      <c r="P598" s="524" t="n"/>
      <c r="Q598" s="525" t="inlineStr">
        <is>
          <t>ВРУ 0,4 кВ, ГРЩ 0,4 кВ, этажные электрические щиты (общественные, коммерческие, жилые и технические помещения), щиты механизации, включая присоединение к ТП; Установка приборов учета коммерческого и технического учета в том числе для коммерческих, жилых, общественных и технических помещений с интеграцией в систему АСКУЭ ; Система канализации и распределения электрической энергии, прокладка шинопроводов, кабелей, лотков, закладных элементов, труб щитов и аналогичные элементы, включая огнезащиту ; Источники бесперебойного питания (ИБП), устанавливаемые локально в разделах систем, для которых они предназначены ; Освещение (технических помещений); для всех типов помещений при необходимости аварийное, эвакуационное и ремонтное освещение (12В); Разводка до МОП с отделкой по дизайн-проекту, коммерческих помещений и квартир. Система уравнивания потенциалов, заземления и молниезащиты; Электроснабжение технологического оборудования систем (вентиляции, холодоснабжение, отопления, ЦТП, водоснабжения, канализации, лифты, пожаротушение, сетей связи и проч.);  Оконечные устройства для помещений не требующих дизайн-проекта; Световой адресный короб, световые указатели выходов, подсветка пожарных шкафов, подсветка навигационных указателей;Обогрев кровли, водостоков, скатов, козырьков, крылец (и аналогичные системы защиты); Зарядные устройства для электромобилей
Охранно-Защитная Дератизационная Система (ОЗДС) 
Не учтено: Освещение фасадов и участка благоустройства</t>
        </is>
      </c>
    </row>
    <row r="599" outlineLevel="3" ht="84.75" customHeight="1">
      <c r="A599" s="3" t="n"/>
      <c r="B599" s="3" t="n"/>
      <c r="C599" s="25" t="n"/>
      <c r="D599" s="165" t="inlineStr">
        <is>
          <t>13.2.4.8.</t>
        </is>
      </c>
      <c r="E599" s="3" t="inlineStr">
        <is>
          <t>Система связи</t>
        </is>
      </c>
      <c r="F599" s="518" t="inlineStr">
        <is>
          <t>компл.</t>
        </is>
      </c>
      <c r="G599" s="551" t="n">
        <v>0.9968999999999999</v>
      </c>
      <c r="H599" s="520" t="n">
        <v>0</v>
      </c>
      <c r="I599" s="521" t="n">
        <v>3000000</v>
      </c>
      <c r="J599" s="522" t="n">
        <v>375000</v>
      </c>
      <c r="K599" s="523">
        <f>SUBTOTAL(9,H599:J599)</f>
        <v/>
      </c>
      <c r="L599" s="520">
        <f>$G599*H599</f>
        <v/>
      </c>
      <c r="M599" s="521">
        <f>$G599*I599</f>
        <v/>
      </c>
      <c r="N599" s="522">
        <f>$G599*J599</f>
        <v/>
      </c>
      <c r="O599" s="523">
        <f>G599*K599</f>
        <v/>
      </c>
      <c r="P599" s="524" t="n"/>
      <c r="Q599" s="525" t="inlineStr">
        <is>
          <t>Структурированная кабельная система систем связи (СКС СС); Система радиофикации и оповещения о ГО и ЧС; Система усиления сотовой связи; Система кабеленесущих конструкций (СКК); Беспроводная локальная вычислительная сеть WI-FI и мультимедиа; Структурированная кабельная система систем безопасности (СКС СБ)</t>
        </is>
      </c>
    </row>
    <row r="600" outlineLevel="3" ht="50.25" customHeight="1">
      <c r="A600" s="3" t="n"/>
      <c r="B600" s="3" t="n"/>
      <c r="C600" s="25" t="n"/>
      <c r="D600" s="165" t="inlineStr">
        <is>
          <t>13.2.4.9.</t>
        </is>
      </c>
      <c r="E600" s="3" t="inlineStr">
        <is>
          <t>Локально-вычислительная сеть</t>
        </is>
      </c>
      <c r="F600" s="518" t="inlineStr">
        <is>
          <t>компл.</t>
        </is>
      </c>
      <c r="G600" s="551" t="n">
        <v>0</v>
      </c>
      <c r="H600" s="520" t="n">
        <v>0</v>
      </c>
      <c r="I600" s="521" t="n">
        <v>0</v>
      </c>
      <c r="J600" s="522" t="n">
        <v>0</v>
      </c>
      <c r="K600" s="523">
        <f>SUBTOTAL(9,H600:J600)</f>
        <v/>
      </c>
      <c r="L600" s="520">
        <f>$G600*H600</f>
        <v/>
      </c>
      <c r="M600" s="521">
        <f>$G600*I600</f>
        <v/>
      </c>
      <c r="N600" s="522">
        <f>$G600*J600</f>
        <v/>
      </c>
      <c r="O600" s="523">
        <f>G600*K600</f>
        <v/>
      </c>
      <c r="P600" s="524" t="n"/>
      <c r="Q600" s="525" t="inlineStr">
        <is>
          <t>Учтено в п. 1.2.4.8</t>
        </is>
      </c>
    </row>
    <row r="601" outlineLevel="3" ht="50.25" customHeight="1">
      <c r="A601" s="3" t="n"/>
      <c r="B601" s="3" t="n"/>
      <c r="C601" s="25" t="n"/>
      <c r="D601" s="165" t="inlineStr">
        <is>
          <t>13.2.4.10.</t>
        </is>
      </c>
      <c r="E601" s="3" t="inlineStr">
        <is>
          <t>Телефонизация</t>
        </is>
      </c>
      <c r="F601" s="518" t="inlineStr">
        <is>
          <t>компл.</t>
        </is>
      </c>
      <c r="G601" s="551" t="n">
        <v>1</v>
      </c>
      <c r="H601" s="520" t="n">
        <v>0</v>
      </c>
      <c r="I601" s="521" t="n">
        <v>250000</v>
      </c>
      <c r="J601" s="522" t="n">
        <v>31250</v>
      </c>
      <c r="K601" s="523">
        <f>SUBTOTAL(9,H601:J601)</f>
        <v/>
      </c>
      <c r="L601" s="520">
        <f>$G601*H601</f>
        <v/>
      </c>
      <c r="M601" s="521">
        <f>$G601*I601</f>
        <v/>
      </c>
      <c r="N601" s="522">
        <f>$G601*J601</f>
        <v/>
      </c>
      <c r="O601" s="523">
        <f>G601*K601</f>
        <v/>
      </c>
      <c r="P601" s="524" t="n"/>
      <c r="Q601" s="525" t="inlineStr">
        <is>
          <t>Телефонная связь диспетчерской с объектами критической инфраструктуры: ГРЩ, ВРУ, ЦТП, насосная станция пожаротушения, серверные, помещения охраны, помещения управляющей компании и аналогичные)</t>
        </is>
      </c>
    </row>
    <row r="602" outlineLevel="3" ht="50.25" customHeight="1">
      <c r="A602" s="3" t="n"/>
      <c r="B602" s="3" t="n"/>
      <c r="C602" s="25" t="n"/>
      <c r="D602" s="165" t="inlineStr">
        <is>
          <t>13.2.4.11.</t>
        </is>
      </c>
      <c r="E602" s="3" t="inlineStr">
        <is>
          <t>Проводное радиовещание</t>
        </is>
      </c>
      <c r="F602" s="518" t="inlineStr">
        <is>
          <t>компл.</t>
        </is>
      </c>
      <c r="G602" s="551" t="n">
        <v>0</v>
      </c>
      <c r="H602" s="520" t="n">
        <v>0</v>
      </c>
      <c r="I602" s="521" t="n">
        <v>0</v>
      </c>
      <c r="J602" s="522" t="n">
        <v>0</v>
      </c>
      <c r="K602" s="523">
        <f>SUBTOTAL(9,H602:J602)</f>
        <v/>
      </c>
      <c r="L602" s="520">
        <f>$G602*H602</f>
        <v/>
      </c>
      <c r="M602" s="521">
        <f>$G602*I602</f>
        <v/>
      </c>
      <c r="N602" s="522">
        <f>$G602*J602</f>
        <v/>
      </c>
      <c r="O602" s="523">
        <f>G602*K602</f>
        <v/>
      </c>
      <c r="P602" s="524" t="n"/>
      <c r="Q602" s="525" t="inlineStr">
        <is>
          <t>Учтено в п. 1.2.4.8</t>
        </is>
      </c>
    </row>
    <row r="603" outlineLevel="3" ht="50.25" customHeight="1">
      <c r="A603" s="3" t="n"/>
      <c r="B603" s="3" t="n"/>
      <c r="C603" s="25" t="n"/>
      <c r="D603" s="165" t="inlineStr">
        <is>
          <t>13.2.4.12.</t>
        </is>
      </c>
      <c r="E603" s="3" t="inlineStr">
        <is>
          <t>Электрочасофикация</t>
        </is>
      </c>
      <c r="F603" s="518" t="inlineStr">
        <is>
          <t>компл.</t>
        </is>
      </c>
      <c r="G603" s="551" t="n">
        <v>0</v>
      </c>
      <c r="H603" s="520" t="n">
        <v>0</v>
      </c>
      <c r="I603" s="521" t="n">
        <v>0</v>
      </c>
      <c r="J603" s="522" t="n">
        <v>0</v>
      </c>
      <c r="K603" s="523">
        <f>SUBTOTAL(9,H603:J603)</f>
        <v/>
      </c>
      <c r="L603" s="520">
        <f>$G603*H603</f>
        <v/>
      </c>
      <c r="M603" s="521">
        <f>$G603*I603</f>
        <v/>
      </c>
      <c r="N603" s="522">
        <f>$G603*J603</f>
        <v/>
      </c>
      <c r="O603" s="523">
        <f>G603*K603</f>
        <v/>
      </c>
      <c r="P603" s="524" t="n"/>
      <c r="Q603" s="525" t="inlineStr">
        <is>
          <t>Не предусматривается проектом</t>
        </is>
      </c>
    </row>
    <row r="604" outlineLevel="3" ht="50.25" customHeight="1">
      <c r="A604" s="3" t="n"/>
      <c r="B604" s="3" t="n"/>
      <c r="C604" s="25" t="n"/>
      <c r="D604" s="165" t="inlineStr">
        <is>
          <t>13.2.4.13.</t>
        </is>
      </c>
      <c r="E604" s="3" t="inlineStr">
        <is>
          <t>Система коллективного приема телевидения</t>
        </is>
      </c>
      <c r="F604" s="518" t="inlineStr">
        <is>
          <t>компл.</t>
        </is>
      </c>
      <c r="G604" s="551" t="n">
        <v>0</v>
      </c>
      <c r="H604" s="520" t="n">
        <v>0</v>
      </c>
      <c r="I604" s="521" t="n">
        <v>0</v>
      </c>
      <c r="J604" s="522" t="n">
        <v>0</v>
      </c>
      <c r="K604" s="523">
        <f>SUBTOTAL(9,H604:J604)</f>
        <v/>
      </c>
      <c r="L604" s="520">
        <f>$G604*H604</f>
        <v/>
      </c>
      <c r="M604" s="521">
        <f>$G604*I604</f>
        <v/>
      </c>
      <c r="N604" s="522">
        <f>$G604*J604</f>
        <v/>
      </c>
      <c r="O604" s="523">
        <f>G604*K604</f>
        <v/>
      </c>
      <c r="P604" s="524" t="n"/>
      <c r="Q604" s="525" t="inlineStr">
        <is>
          <t>Учтено в п. 1.2.4.8</t>
        </is>
      </c>
    </row>
    <row r="605" outlineLevel="3" ht="50.25" customHeight="1">
      <c r="A605" s="3" t="n"/>
      <c r="B605" s="3" t="n"/>
      <c r="C605" s="25" t="n"/>
      <c r="D605" s="165" t="inlineStr">
        <is>
          <t>13.2.4.14.</t>
        </is>
      </c>
      <c r="E605" s="3" t="inlineStr">
        <is>
          <t>Система связи и сигнализации для маломобильных групп населения</t>
        </is>
      </c>
      <c r="F605" s="518" t="inlineStr">
        <is>
          <t>компл.</t>
        </is>
      </c>
      <c r="G605" s="551" t="n">
        <v>1</v>
      </c>
      <c r="H605" s="520" t="n">
        <v>0</v>
      </c>
      <c r="I605" s="521" t="n">
        <v>500000</v>
      </c>
      <c r="J605" s="522" t="n">
        <v>62500</v>
      </c>
      <c r="K605" s="523">
        <f>SUBTOTAL(9,H605:J605)</f>
        <v/>
      </c>
      <c r="L605" s="520">
        <f>$G605*H605</f>
        <v/>
      </c>
      <c r="M605" s="521">
        <f>$G605*I605</f>
        <v/>
      </c>
      <c r="N605" s="522">
        <f>$G605*J605</f>
        <v/>
      </c>
      <c r="O605" s="523">
        <f>G605*K605</f>
        <v/>
      </c>
      <c r="P605" s="524" t="n"/>
      <c r="Q605" s="525" t="inlineStr">
        <is>
          <t>Система тревожной сигнализации для санузлов МГН (СТС МГН)</t>
        </is>
      </c>
    </row>
    <row r="606" outlineLevel="3" ht="50.25" customHeight="1">
      <c r="A606" s="3" t="n"/>
      <c r="B606" s="3" t="n"/>
      <c r="C606" s="25" t="n"/>
      <c r="D606" s="165" t="inlineStr">
        <is>
          <t>13.2.4.15.</t>
        </is>
      </c>
      <c r="E606" s="3" t="inlineStr">
        <is>
          <t>Система охранно-тревожной сигнализации</t>
        </is>
      </c>
      <c r="F606" s="518" t="inlineStr">
        <is>
          <t>компл.</t>
        </is>
      </c>
      <c r="G606" s="551" t="n">
        <v>1</v>
      </c>
      <c r="H606" s="520" t="n">
        <v>0</v>
      </c>
      <c r="I606" s="521" t="n">
        <v>500000</v>
      </c>
      <c r="J606" s="522" t="n">
        <v>62500</v>
      </c>
      <c r="K606" s="523">
        <f>SUBTOTAL(9,H606:J606)</f>
        <v/>
      </c>
      <c r="L606" s="520">
        <f>$G606*H606</f>
        <v/>
      </c>
      <c r="M606" s="521">
        <f>$G606*I606</f>
        <v/>
      </c>
      <c r="N606" s="522">
        <f>$G606*J606</f>
        <v/>
      </c>
      <c r="O606" s="523">
        <f>G606*K606</f>
        <v/>
      </c>
      <c r="P606" s="524" t="n"/>
      <c r="Q606" s="525" t="inlineStr">
        <is>
          <t>Система охранно-тревожной сигнализации (СОТС)</t>
        </is>
      </c>
    </row>
    <row r="607" outlineLevel="3" ht="50.25" customHeight="1">
      <c r="A607" s="3" t="n"/>
      <c r="B607" s="3" t="n"/>
      <c r="C607" s="25" t="n"/>
      <c r="D607" s="165" t="inlineStr">
        <is>
          <t>13.2.4.16.</t>
        </is>
      </c>
      <c r="E607" s="3" t="inlineStr">
        <is>
          <t>Система контроля и управления доступом</t>
        </is>
      </c>
      <c r="F607" s="518" t="inlineStr">
        <is>
          <t>компл.</t>
        </is>
      </c>
      <c r="G607" s="551" t="n">
        <v>1</v>
      </c>
      <c r="H607" s="520" t="n">
        <v>0</v>
      </c>
      <c r="I607" s="521" t="n">
        <v>500000</v>
      </c>
      <c r="J607" s="522" t="n">
        <v>62500</v>
      </c>
      <c r="K607" s="523">
        <f>SUBTOTAL(9,H607:J607)</f>
        <v/>
      </c>
      <c r="L607" s="520">
        <f>$G607*H607</f>
        <v/>
      </c>
      <c r="M607" s="521">
        <f>$G607*I607</f>
        <v/>
      </c>
      <c r="N607" s="522">
        <f>$G607*J607</f>
        <v/>
      </c>
      <c r="O607" s="523">
        <f>G607*K607</f>
        <v/>
      </c>
      <c r="P607" s="524" t="n"/>
      <c r="Q607" s="525" t="inlineStr">
        <is>
          <t>Система контроля и управления доступом (СКУД)</t>
        </is>
      </c>
    </row>
    <row r="608" outlineLevel="3" ht="50.25" customHeight="1">
      <c r="A608" s="3" t="n"/>
      <c r="B608" s="3" t="n"/>
      <c r="C608" s="25" t="n"/>
      <c r="D608" s="165" t="inlineStr">
        <is>
          <t>13.2.4.17.</t>
        </is>
      </c>
      <c r="E608" s="3" t="inlineStr">
        <is>
          <t>Система охранного телевидения</t>
        </is>
      </c>
      <c r="F608" s="518" t="inlineStr">
        <is>
          <t>компл.</t>
        </is>
      </c>
      <c r="G608" s="551" t="n">
        <v>1</v>
      </c>
      <c r="H608" s="520" t="n">
        <v>0</v>
      </c>
      <c r="I608" s="521" t="n">
        <v>250000</v>
      </c>
      <c r="J608" s="522" t="n">
        <v>31250</v>
      </c>
      <c r="K608" s="523">
        <f>SUBTOTAL(9,H608:J608)</f>
        <v/>
      </c>
      <c r="L608" s="520">
        <f>$G608*H608</f>
        <v/>
      </c>
      <c r="M608" s="521">
        <f>$G608*I608</f>
        <v/>
      </c>
      <c r="N608" s="522">
        <f>$G608*J608</f>
        <v/>
      </c>
      <c r="O608" s="523">
        <f>G608*K608</f>
        <v/>
      </c>
      <c r="P608" s="524" t="n"/>
      <c r="Q608" s="525" t="inlineStr">
        <is>
          <t>Система охранного телевидения (СОТ)</t>
        </is>
      </c>
    </row>
    <row r="609" outlineLevel="3" ht="50.25" customHeight="1">
      <c r="A609" s="3" t="n"/>
      <c r="B609" s="3" t="n"/>
      <c r="C609" s="25" t="n"/>
      <c r="D609" s="165" t="inlineStr">
        <is>
          <t>13.2.4.18.</t>
        </is>
      </c>
      <c r="E609" s="3" t="inlineStr">
        <is>
          <t>Система охраны входов</t>
        </is>
      </c>
      <c r="F609" s="518" t="inlineStr">
        <is>
          <t>компл.</t>
        </is>
      </c>
      <c r="G609" s="551" t="n">
        <v>1</v>
      </c>
      <c r="H609" s="520" t="n">
        <v>0</v>
      </c>
      <c r="I609" s="521" t="n">
        <v>500000</v>
      </c>
      <c r="J609" s="522" t="n">
        <v>62500</v>
      </c>
      <c r="K609" s="523">
        <f>SUBTOTAL(9,H609:J609)</f>
        <v/>
      </c>
      <c r="L609" s="520">
        <f>$G609*H609</f>
        <v/>
      </c>
      <c r="M609" s="521">
        <f>$G609*I609</f>
        <v/>
      </c>
      <c r="N609" s="522">
        <f>$G609*J609</f>
        <v/>
      </c>
      <c r="O609" s="523">
        <f>G609*K609</f>
        <v/>
      </c>
      <c r="P609" s="524" t="n"/>
      <c r="Q609" s="525" t="inlineStr">
        <is>
          <t>Система охраны входов (СОВ)</t>
        </is>
      </c>
    </row>
    <row r="610" outlineLevel="3" ht="50.25" customHeight="1">
      <c r="A610" s="3" t="n"/>
      <c r="B610" s="3" t="n"/>
      <c r="C610" s="25" t="n"/>
      <c r="D610" s="165" t="inlineStr">
        <is>
          <t>13.2.4.19.</t>
        </is>
      </c>
      <c r="E610" s="3" t="inlineStr">
        <is>
          <t>Система пожарной сигнализации и система оповещения и управления эвакуацией</t>
        </is>
      </c>
      <c r="F610" s="518" t="inlineStr">
        <is>
          <t>компл.</t>
        </is>
      </c>
      <c r="G610" s="551" t="n">
        <v>1</v>
      </c>
      <c r="H610" s="520" t="n">
        <v>0</v>
      </c>
      <c r="I610" s="521" t="n">
        <v>2000000</v>
      </c>
      <c r="J610" s="522" t="n">
        <v>250000</v>
      </c>
      <c r="K610" s="523">
        <f>SUBTOTAL(9,H610:J610)</f>
        <v/>
      </c>
      <c r="L610" s="520">
        <f>$G610*H610</f>
        <v/>
      </c>
      <c r="M610" s="521">
        <f>$G610*I610</f>
        <v/>
      </c>
      <c r="N610" s="522">
        <f>$G610*J610</f>
        <v/>
      </c>
      <c r="O610" s="523">
        <f>G610*K610</f>
        <v/>
      </c>
      <c r="P610" s="524" t="n"/>
      <c r="Q610" s="525" t="inlineStr">
        <is>
          <t>Система пожарной сигнализации и автоматики (АСПС АСПА); Система оповещения и управления эвакуацией людей при пожаре (СОУЭ);      Автоматизация систем пожарной безопасности;      Система порошкового/газового пожаротушения</t>
        </is>
      </c>
    </row>
    <row r="611" outlineLevel="3" ht="108.75" customHeight="1">
      <c r="A611" s="3" t="n"/>
      <c r="B611" s="3" t="n"/>
      <c r="C611" s="25" t="n"/>
      <c r="D611" s="165" t="inlineStr">
        <is>
          <t>13.2.4.20.</t>
        </is>
      </c>
      <c r="E611" s="3" t="inlineStr">
        <is>
          <t>Автоматизация и диспетчеризация инженерных систем здания</t>
        </is>
      </c>
      <c r="F611" s="518" t="inlineStr">
        <is>
          <t>компл.</t>
        </is>
      </c>
      <c r="G611" s="551" t="n">
        <v>0.6</v>
      </c>
      <c r="H611" s="520" t="n">
        <v>0</v>
      </c>
      <c r="I611" s="521" t="n">
        <v>2250000</v>
      </c>
      <c r="J611" s="522" t="n">
        <v>281250</v>
      </c>
      <c r="K611" s="523">
        <f>SUBTOTAL(9,H611:J611)</f>
        <v/>
      </c>
      <c r="L611" s="520">
        <f>$G611*H611</f>
        <v/>
      </c>
      <c r="M611" s="521">
        <f>$G611*I611</f>
        <v/>
      </c>
      <c r="N611" s="522">
        <f>$G611*J611</f>
        <v/>
      </c>
      <c r="O611" s="523">
        <f>G611*K611</f>
        <v/>
      </c>
      <c r="P611" s="524" t="n"/>
      <c r="Q611" s="525" t="inlineStr">
        <is>
          <t>Автоматизированная система диспетчерского контроля и управления (АСДКиУ); Автоматическая система диспетчеризации вертикального транспорта (АСДК ВТ); Автоматизированная система коммерческого учета энергоресурсов (АСКУЭ); Автоматизированная система технического учета энергоресурсов (АСТУЭ); Система контроля СО2; Система контроля СО2; Единая цифровая среда здания (разрабатывается в объеме стандарта элитного умного ЖК)</t>
        </is>
      </c>
    </row>
    <row r="612" outlineLevel="3" ht="81.75" customHeight="1">
      <c r="A612" s="3" t="n"/>
      <c r="B612" s="3" t="n"/>
      <c r="C612" s="25" t="n"/>
      <c r="D612" s="165" t="inlineStr">
        <is>
          <t>13.2.4.21.</t>
        </is>
      </c>
      <c r="E612" s="3" t="inlineStr">
        <is>
          <t>Разработка трехмерной BIM модели (цифровая информационная модель здания)</t>
        </is>
      </c>
      <c r="F612" s="518" t="inlineStr">
        <is>
          <t>компл.</t>
        </is>
      </c>
      <c r="G612" s="551" t="n">
        <v>0</v>
      </c>
      <c r="H612" s="520" t="n">
        <v>0</v>
      </c>
      <c r="I612" s="521" t="n">
        <v>0</v>
      </c>
      <c r="J612" s="522" t="n">
        <v>0</v>
      </c>
      <c r="K612" s="523">
        <f>SUBTOTAL(9,H612:J612)</f>
        <v/>
      </c>
      <c r="L612" s="520">
        <f>$G612*H612</f>
        <v/>
      </c>
      <c r="M612" s="521">
        <f>$G612*I612</f>
        <v/>
      </c>
      <c r="N612" s="522">
        <f>$G612*J612</f>
        <v/>
      </c>
      <c r="O612" s="523">
        <f>G612*K612</f>
        <v/>
      </c>
      <c r="P612" s="524" t="n"/>
      <c r="Q612" s="525" t="inlineStr">
        <is>
          <t>Учтено в п. 1.2.4.1</t>
        </is>
      </c>
    </row>
    <row r="613" outlineLevel="2" ht="50.25" customHeight="1">
      <c r="A613" s="3" t="n"/>
      <c r="B613" s="3" t="n"/>
      <c r="C613" s="240" t="n"/>
      <c r="D613" s="248" t="inlineStr">
        <is>
          <t>13.2.5.</t>
        </is>
      </c>
      <c r="E613" s="146" t="inlineStr">
        <is>
          <t>Согласование документации со всеми заинтересованными организации в том числе МГГТ, РСО</t>
        </is>
      </c>
      <c r="F613" s="241" t="inlineStr">
        <is>
          <t>компл.</t>
        </is>
      </c>
      <c r="G613" s="422" t="n">
        <v>0</v>
      </c>
      <c r="H613" s="423">
        <f>IFERROR(L613/G613,0)</f>
        <v/>
      </c>
      <c r="I613" s="424">
        <f>IFERROR(M613/G613,0)</f>
        <v/>
      </c>
      <c r="J613" s="425">
        <f>IFERROR(N613/G613,0)</f>
        <v/>
      </c>
      <c r="K613" s="432">
        <f>+IFERROR(O613/G613,0)</f>
        <v/>
      </c>
      <c r="L613" s="423">
        <f>SUBTOTAL(9,L614:L614)</f>
        <v/>
      </c>
      <c r="M613" s="424">
        <f>SUBTOTAL(9,M614:M614)</f>
        <v/>
      </c>
      <c r="N613" s="425">
        <f>SUBTOTAL(9,N614:N614)</f>
        <v/>
      </c>
      <c r="O613" s="427">
        <f>SUBTOTAL(9,O614:O614)</f>
        <v/>
      </c>
      <c r="P613" s="242" t="n"/>
      <c r="Q613" s="243" t="n"/>
    </row>
    <row r="614" outlineLevel="3" ht="110.25" customHeight="1">
      <c r="A614" s="3" t="n"/>
      <c r="B614" s="3" t="n"/>
      <c r="C614" s="25" t="n"/>
      <c r="D614" s="165" t="inlineStr">
        <is>
          <t>13.2.5.1.</t>
        </is>
      </c>
      <c r="E614" s="3" t="inlineStr">
        <is>
          <t>Согласование документации со всеми заинтересованными организации в том числе МГГТ, РСО</t>
        </is>
      </c>
      <c r="F614" s="518" t="inlineStr">
        <is>
          <t>компл.</t>
        </is>
      </c>
      <c r="G614" s="551" t="n">
        <v>0</v>
      </c>
      <c r="H614" s="520" t="n">
        <v>0</v>
      </c>
      <c r="I614" s="521" t="n">
        <v>10000000</v>
      </c>
      <c r="J614" s="522" t="n">
        <v>1250000</v>
      </c>
      <c r="K614" s="523">
        <f>SUBTOTAL(9,H614:J614)</f>
        <v/>
      </c>
      <c r="L614" s="520">
        <f>$G614*H614</f>
        <v/>
      </c>
      <c r="M614" s="521">
        <f>$G614*I614</f>
        <v/>
      </c>
      <c r="N614" s="522">
        <f>$G614*J614</f>
        <v/>
      </c>
      <c r="O614" s="523">
        <f>G614*K614</f>
        <v/>
      </c>
      <c r="P614" s="524" t="n"/>
      <c r="Q614" s="525" t="inlineStr">
        <is>
          <t xml:space="preserve">Согласование рабочей документации в организациях: ПАО «МОЭК», ООО «ЦТП МОЭК», ПАО «Россети Московский регион МКС, Энергоучет, ГУП «Мосводосток», АО «Мосводоканал», АО «Мосэнергосбыт» Энергоучет, Энергонадзор, Горэнергосбыт, Ростехнадзор, РСЧС, операторы связи, радиофикации и телевидения, ОПС ГБУ «Мосгоргеотрест» </t>
        </is>
      </c>
    </row>
    <row r="615" outlineLevel="2" ht="50.25" customHeight="1">
      <c r="A615" s="3" t="n"/>
      <c r="B615" s="3" t="n"/>
      <c r="C615" s="240" t="n"/>
      <c r="D615" s="248" t="inlineStr">
        <is>
          <t>13.2.6.</t>
        </is>
      </c>
      <c r="E615" s="146" t="inlineStr">
        <is>
          <t>Рабочая документация по дизайн-проекту</t>
        </is>
      </c>
      <c r="F615" s="241" t="inlineStr">
        <is>
          <t>компл.</t>
        </is>
      </c>
      <c r="G615" s="422" t="n">
        <v>0</v>
      </c>
      <c r="H615" s="423">
        <f>IFERROR(L615/G615,0)</f>
        <v/>
      </c>
      <c r="I615" s="424">
        <f>IFERROR(M615/G615,0)</f>
        <v/>
      </c>
      <c r="J615" s="425">
        <f>IFERROR(N615/G615,0)</f>
        <v/>
      </c>
      <c r="K615" s="432">
        <f>+IFERROR(O615/G615,0)</f>
        <v/>
      </c>
      <c r="L615" s="423">
        <f>SUBTOTAL(9,L616:L616)</f>
        <v/>
      </c>
      <c r="M615" s="424">
        <f>SUBTOTAL(9,M616:M616)</f>
        <v/>
      </c>
      <c r="N615" s="425">
        <f>SUBTOTAL(9,N616:N616)</f>
        <v/>
      </c>
      <c r="O615" s="427">
        <f>SUBTOTAL(9,O616:O616)</f>
        <v/>
      </c>
      <c r="P615" s="242" t="n"/>
      <c r="Q615" s="243" t="inlineStr">
        <is>
          <t>Не учтено</t>
        </is>
      </c>
    </row>
    <row r="616" outlineLevel="3" ht="50.25" customHeight="1">
      <c r="A616" s="3" t="n"/>
      <c r="B616" s="3" t="n"/>
      <c r="C616" s="25" t="n"/>
      <c r="D616" s="165" t="inlineStr">
        <is>
          <t>13.2.6.1.</t>
        </is>
      </c>
      <c r="E616" s="3" t="inlineStr">
        <is>
          <t>Рабочая документация по дизайн-проекту</t>
        </is>
      </c>
      <c r="F616" s="518" t="inlineStr">
        <is>
          <t>компл.</t>
        </is>
      </c>
      <c r="G616" s="551" t="n">
        <v>0</v>
      </c>
      <c r="H616" s="520" t="n">
        <v>0</v>
      </c>
      <c r="I616" s="521" t="n">
        <v>0</v>
      </c>
      <c r="J616" s="522" t="n">
        <v>0</v>
      </c>
      <c r="K616" s="523">
        <f>SUBTOTAL(9,H616:J616)</f>
        <v/>
      </c>
      <c r="L616" s="520">
        <f>$G616*H616</f>
        <v/>
      </c>
      <c r="M616" s="521">
        <f>$G616*I616</f>
        <v/>
      </c>
      <c r="N616" s="522">
        <f>$G616*J616</f>
        <v/>
      </c>
      <c r="O616" s="523">
        <f>G616*K616</f>
        <v/>
      </c>
      <c r="P616" s="524" t="n"/>
      <c r="Q616" s="525" t="inlineStr">
        <is>
          <t xml:space="preserve">Не учтено: Архитектурные решения интерьеров жилых помещений, Архитектурные решения интерьеров МОП (лобби, вестибюли, входные группы, лифтовые холлы, пути эвакуации, паркинг), Навигация наружная и внутренняя, Архитектурная подсветка фасадов. Решения по обслуживанию фасадов.    </t>
        </is>
      </c>
    </row>
    <row r="617" outlineLevel="1" ht="50.25" customHeight="1">
      <c r="A617" s="3" t="n"/>
      <c r="B617" s="3" t="n"/>
      <c r="C617" s="235" t="n"/>
      <c r="D617" s="246" t="inlineStr">
        <is>
          <t>13.3.</t>
        </is>
      </c>
      <c r="E617" s="145" t="inlineStr">
        <is>
          <t>Авторский надзор</t>
        </is>
      </c>
      <c r="F617" s="237" t="inlineStr">
        <is>
          <t>м2</t>
        </is>
      </c>
      <c r="G617" s="335" t="n">
        <v>18830.72</v>
      </c>
      <c r="H617" s="336">
        <f>+IFERROR(L617/G617,0)</f>
        <v/>
      </c>
      <c r="I617" s="337">
        <f>IFERROR(M617/G617,0)</f>
        <v/>
      </c>
      <c r="J617" s="338">
        <f>IFERROR(N617/G617,0)</f>
        <v/>
      </c>
      <c r="K617" s="339">
        <f>+IFERROR(O617/G617,0)</f>
        <v/>
      </c>
      <c r="L617" s="336">
        <f>SUBTOTAL(9,L618:L618)</f>
        <v/>
      </c>
      <c r="M617" s="337">
        <f>SUBTOTAL(9,M618:M618)</f>
        <v/>
      </c>
      <c r="N617" s="338">
        <f>SUBTOTAL(9,N618:N618)</f>
        <v/>
      </c>
      <c r="O617" s="339">
        <f>SUBTOTAL(9,O618:O618)</f>
        <v/>
      </c>
      <c r="P617" s="238" t="n"/>
      <c r="Q617" s="239" t="n"/>
    </row>
    <row r="618" outlineLevel="2" ht="50.25" customHeight="1" thickBot="1">
      <c r="A618" s="3" t="n"/>
      <c r="B618" s="3" t="n"/>
      <c r="C618" s="61" t="n"/>
      <c r="D618" s="272" t="inlineStr">
        <is>
          <t>13.3.1.</t>
        </is>
      </c>
      <c r="E618" s="273" t="inlineStr">
        <is>
          <t>Авторский надзор</t>
        </is>
      </c>
      <c r="F618" s="557" t="inlineStr">
        <is>
          <t>компл.</t>
        </is>
      </c>
      <c r="G618" s="558" t="n">
        <v>1</v>
      </c>
      <c r="H618" s="559" t="n">
        <v>0</v>
      </c>
      <c r="I618" s="560" t="n">
        <v>7280000</v>
      </c>
      <c r="J618" s="561" t="n">
        <v>910000</v>
      </c>
      <c r="K618" s="562">
        <f>SUBTOTAL(9,H618:J618)</f>
        <v/>
      </c>
      <c r="L618" s="559">
        <f>$G618*H618</f>
        <v/>
      </c>
      <c r="M618" s="560">
        <f>$G618*I618</f>
        <v/>
      </c>
      <c r="N618" s="561">
        <f>$G618*J618</f>
        <v/>
      </c>
      <c r="O618" s="562">
        <f>G618*K618</f>
        <v/>
      </c>
      <c r="P618" s="563" t="n"/>
      <c r="Q618" s="564" t="inlineStr">
        <is>
          <t>В месяц 4 выезда двух специалистов</t>
        </is>
      </c>
    </row>
    <row r="619" collapsed="1" ht="50.25" customHeight="1" thickBot="1">
      <c r="A619" s="3" t="n"/>
      <c r="B619" s="3" t="n"/>
      <c r="C619" s="343" t="n"/>
      <c r="D619" s="344" t="n"/>
      <c r="E619" s="345" t="inlineStr">
        <is>
          <t>РАБОТЫ ДО 11.12.2025 (ОТДЕЛБНЫЕ СМЕТЫ)</t>
        </is>
      </c>
      <c r="F619" s="346" t="inlineStr">
        <is>
          <t>м2</t>
        </is>
      </c>
      <c r="G619" s="565" t="n">
        <v>18830.72</v>
      </c>
      <c r="H619" s="566">
        <f>L619/G619</f>
        <v/>
      </c>
      <c r="I619" s="504">
        <f>M619/G619</f>
        <v/>
      </c>
      <c r="J619" s="567">
        <f>N619/G619</f>
        <v/>
      </c>
      <c r="K619" s="568">
        <f>O619/G619</f>
        <v/>
      </c>
      <c r="L619" s="569">
        <f>L621+L634+L645+L715+L778+L797+L803+L835+L885+L937+L972</f>
        <v/>
      </c>
      <c r="M619" s="505">
        <f>M621+M634+M645+M715+M778+M797+M803+M835+M885+M937+M972</f>
        <v/>
      </c>
      <c r="N619" s="570">
        <f>N621+N634+N645+N715+N778+N797+N803+N835+N885+N937+N972</f>
        <v/>
      </c>
      <c r="O619" s="507">
        <f>+O620+O715+O778+O797+O803+O834</f>
        <v/>
      </c>
      <c r="P619" s="352" t="n"/>
      <c r="Q619" s="353" t="n"/>
    </row>
    <row r="620" ht="50.25" customHeight="1">
      <c r="A620" s="3" t="inlineStr">
        <is>
          <t>16.</t>
        </is>
      </c>
      <c r="B620" s="3" t="inlineStr">
        <is>
          <t>Разработка рабочей документации</t>
        </is>
      </c>
      <c r="C620" s="278" t="inlineStr">
        <is>
          <t>16.</t>
        </is>
      </c>
      <c r="D620" s="14" t="inlineStr">
        <is>
          <t>14.</t>
        </is>
      </c>
      <c r="E620" s="279" t="inlineStr">
        <is>
          <t>Разработка Документации (ПД и РД) (Проектирование) - Доп</t>
        </is>
      </c>
      <c r="F620" s="528" t="inlineStr">
        <is>
          <t>м2</t>
        </is>
      </c>
      <c r="G620" s="529" t="n">
        <v>18830.72</v>
      </c>
      <c r="H620" s="571">
        <f>IFERROR(L620/G620,0)</f>
        <v/>
      </c>
      <c r="I620" s="572">
        <f>IFERROR(M620/G620,0)</f>
        <v/>
      </c>
      <c r="J620" s="573">
        <f>IFERROR(N620/G620,0)</f>
        <v/>
      </c>
      <c r="K620" s="574">
        <f>+IFERROR(O620/G620,0)</f>
        <v/>
      </c>
      <c r="L620" s="575">
        <f>SUBTOTAL(9,L621:L714)</f>
        <v/>
      </c>
      <c r="M620" s="576">
        <f>SUBTOTAL(9,M621:M714)</f>
        <v/>
      </c>
      <c r="N620" s="577">
        <f>SUBTOTAL(9,N621:N714)</f>
        <v/>
      </c>
      <c r="O620" s="578" t="n">
        <v>49145450.48372284</v>
      </c>
      <c r="P620" s="480" t="inlineStr">
        <is>
          <t>Приложение Д</t>
        </is>
      </c>
      <c r="Q620" s="481" t="n"/>
      <c r="R620" t="n">
        <v>49145450.48372284</v>
      </c>
    </row>
    <row r="621" outlineLevel="1" ht="50.25" customHeight="1">
      <c r="A621" s="3" t="n"/>
      <c r="B621" s="3" t="n"/>
      <c r="C621" s="371" t="n"/>
      <c r="D621" s="246" t="inlineStr">
        <is>
          <t>14.1.</t>
        </is>
      </c>
      <c r="E621" s="246" t="inlineStr">
        <is>
          <t>Дополнительные работы по разработке и корректировке рабочей документации №1</t>
        </is>
      </c>
      <c r="F621" s="526" t="inlineStr">
        <is>
          <t>компл</t>
        </is>
      </c>
      <c r="G621" s="335" t="n">
        <v>1</v>
      </c>
      <c r="H621" s="336">
        <f>+IFERROR(L621/G621,0)</f>
        <v/>
      </c>
      <c r="I621" s="337">
        <f>IFERROR(M621/G621,0)</f>
        <v/>
      </c>
      <c r="J621" s="338">
        <f>IFERROR(N621/G621,0)</f>
        <v/>
      </c>
      <c r="K621" s="339">
        <f>+IFERROR(O621/G621,0)</f>
        <v/>
      </c>
      <c r="L621" s="336">
        <f>SUBTOTAL(9,L622:L633)</f>
        <v/>
      </c>
      <c r="M621" s="337">
        <f>SUBTOTAL(9,M622:M633)</f>
        <v/>
      </c>
      <c r="N621" s="338">
        <f>SUBTOTAL(9,N622:N633)</f>
        <v/>
      </c>
      <c r="O621" s="339">
        <f>SUBTOTAL(9,O622:O633)</f>
        <v/>
      </c>
      <c r="P621" s="372" t="inlineStr">
        <is>
          <t>Приложение Д</t>
        </is>
      </c>
      <c r="Q621" s="250" t="n"/>
    </row>
    <row r="622" outlineLevel="2" ht="50.25" customHeight="1">
      <c r="A622" s="3" t="n"/>
      <c r="B622" s="3" t="n"/>
      <c r="C622" s="384" t="n"/>
      <c r="D622" s="248" t="inlineStr">
        <is>
          <t>14.1.1.</t>
        </is>
      </c>
      <c r="E622" s="385" t="inlineStr">
        <is>
          <t>Дополнительные работы по разработке и корректировке рабочей документации №1</t>
        </is>
      </c>
      <c r="F622" s="241" t="inlineStr">
        <is>
          <t>компл.</t>
        </is>
      </c>
      <c r="G622" s="422" t="n">
        <v>1</v>
      </c>
      <c r="H622" s="423">
        <f>IFERROR(L622/G622,0)</f>
        <v/>
      </c>
      <c r="I622" s="424">
        <f>IFERROR(M622/G622,0)</f>
        <v/>
      </c>
      <c r="J622" s="425">
        <f>IFERROR(N622/G622,0)</f>
        <v/>
      </c>
      <c r="K622" s="432">
        <f>+IFERROR(O622/G622,0)</f>
        <v/>
      </c>
      <c r="L622" s="423">
        <f>SUBTOTAL(9,L623:L625)</f>
        <v/>
      </c>
      <c r="M622" s="424">
        <f>SUBTOTAL(9,M623:M625)</f>
        <v/>
      </c>
      <c r="N622" s="425">
        <f>SUBTOTAL(9,N623:N625)</f>
        <v/>
      </c>
      <c r="O622" s="427">
        <f>SUBTOTAL(9,O623:O625)</f>
        <v/>
      </c>
      <c r="P622" s="242" t="n"/>
      <c r="Q622" s="243" t="n"/>
    </row>
    <row r="623" outlineLevel="3" ht="50.25" customHeight="1">
      <c r="A623" s="3" t="n"/>
      <c r="B623" s="3" t="n"/>
      <c r="C623" s="25" t="n"/>
      <c r="D623" s="165" t="inlineStr">
        <is>
          <t>14.1.1.1.</t>
        </is>
      </c>
      <c r="E623" s="3" t="inlineStr">
        <is>
          <t xml:space="preserve">Печать 2 (Двух) экземпляров Рабочей документации при сдаче Работ по соответствующему Этапу/Подэтапу Договора, а также при приемке Дополнительных работ по Этапам 2, 3 и 4 Договора, </t>
        </is>
      </c>
      <c r="F623" s="518" t="inlineStr">
        <is>
          <t>компл.</t>
        </is>
      </c>
      <c r="G623" s="519" t="n">
        <v>2.8</v>
      </c>
      <c r="H623" s="520" t="n">
        <v>0</v>
      </c>
      <c r="I623" s="521" t="n">
        <v>100000</v>
      </c>
      <c r="J623" s="522" t="n">
        <v>12500</v>
      </c>
      <c r="K623" s="523">
        <f>SUBTOTAL(9,H623:J623)</f>
        <v/>
      </c>
      <c r="L623" s="520">
        <f>$G623*H623</f>
        <v/>
      </c>
      <c r="M623" s="521">
        <f>$G623*I623</f>
        <v/>
      </c>
      <c r="N623" s="522">
        <f>$G623*J623</f>
        <v/>
      </c>
      <c r="O623" s="523">
        <f>G623*K623</f>
        <v/>
      </c>
      <c r="P623" s="524" t="n"/>
      <c r="Q623" s="525" t="n"/>
    </row>
    <row r="624" outlineLevel="3" ht="50.25" customHeight="1">
      <c r="A624" s="3" t="n"/>
      <c r="B624" s="3" t="n"/>
      <c r="C624" s="25" t="n"/>
      <c r="D624" s="165" t="inlineStr">
        <is>
          <t>14.1.1.2.</t>
        </is>
      </c>
      <c r="E624" s="3" t="inlineStr">
        <is>
          <t xml:space="preserve">Выполнение научно-технического отчета и разработка рабочей документации виброизоляции проектируемого здания от воздействия метрополитена с целью обеспечения требований действующих санитарных норм </t>
        </is>
      </c>
      <c r="F624" s="518" t="inlineStr">
        <is>
          <t>компл.</t>
        </is>
      </c>
      <c r="G624" s="519" t="n">
        <v>1</v>
      </c>
      <c r="H624" s="520" t="n">
        <v>0</v>
      </c>
      <c r="I624" s="521" t="n">
        <v>2000000</v>
      </c>
      <c r="J624" s="522" t="n">
        <v>250000</v>
      </c>
      <c r="K624" s="523">
        <f>SUBTOTAL(9,H624:J624)</f>
        <v/>
      </c>
      <c r="L624" s="520">
        <f>$G624*H624</f>
        <v/>
      </c>
      <c r="M624" s="521">
        <f>$G624*I624</f>
        <v/>
      </c>
      <c r="N624" s="522">
        <f>$G624*J624</f>
        <v/>
      </c>
      <c r="O624" s="523">
        <f>G624*K624</f>
        <v/>
      </c>
      <c r="P624" s="524" t="n"/>
      <c r="Q624" s="525" t="n"/>
    </row>
    <row r="625" outlineLevel="3" ht="50.25" customHeight="1">
      <c r="A625" s="3" t="n"/>
      <c r="B625" s="3" t="n"/>
      <c r="C625" s="25" t="n"/>
      <c r="D625" s="165" t="inlineStr">
        <is>
          <t>14.1.1.3.</t>
        </is>
      </c>
      <c r="E625" s="3" t="inlineStr">
        <is>
          <t xml:space="preserve">Корректировка комплектов рабочей документации: КЖ 0.1 «Ограждение котлована» изм.1; КЖ 0.2 «Распорная система» изм.1 в части объединения стенок двух котлованов </t>
        </is>
      </c>
      <c r="F625" s="518" t="inlineStr">
        <is>
          <t>компл.</t>
        </is>
      </c>
      <c r="G625" s="519" t="n">
        <v>2</v>
      </c>
      <c r="H625" s="520" t="n">
        <v>0</v>
      </c>
      <c r="I625" s="521" t="n">
        <v>814800</v>
      </c>
      <c r="J625" s="522" t="n">
        <v>101850</v>
      </c>
      <c r="K625" s="523">
        <f>SUBTOTAL(9,H625:J625)</f>
        <v/>
      </c>
      <c r="L625" s="520">
        <f>$G625*H625</f>
        <v/>
      </c>
      <c r="M625" s="521">
        <f>$G625*I625</f>
        <v/>
      </c>
      <c r="N625" s="522">
        <f>$G625*J625</f>
        <v/>
      </c>
      <c r="O625" s="523">
        <f>G625*K625</f>
        <v/>
      </c>
      <c r="P625" s="524" t="n"/>
      <c r="Q625" s="525" t="n"/>
    </row>
    <row r="626" outlineLevel="2" ht="50.25" customHeight="1">
      <c r="A626" s="3" t="n"/>
      <c r="B626" s="3" t="n"/>
      <c r="C626" s="384" t="n"/>
      <c r="D626" s="248" t="inlineStr">
        <is>
          <t>14.1.2.</t>
        </is>
      </c>
      <c r="E626" s="385" t="inlineStr">
        <is>
          <t>Дополнительные работы, включающие в себя:</t>
        </is>
      </c>
      <c r="F626" s="241" t="inlineStr">
        <is>
          <t>компл.</t>
        </is>
      </c>
      <c r="G626" s="422" t="n">
        <v>1</v>
      </c>
      <c r="H626" s="423">
        <f>IFERROR(L626/G626,0)</f>
        <v/>
      </c>
      <c r="I626" s="424">
        <f>IFERROR(M626/G626,0)</f>
        <v/>
      </c>
      <c r="J626" s="425">
        <f>IFERROR(N626/G626,0)</f>
        <v/>
      </c>
      <c r="K626" s="432">
        <f>+IFERROR(O626/G626,0)</f>
        <v/>
      </c>
      <c r="L626" s="423">
        <f>SUBTOTAL(9,L627:L633)</f>
        <v/>
      </c>
      <c r="M626" s="424">
        <f>SUBTOTAL(9,M627:M633)</f>
        <v/>
      </c>
      <c r="N626" s="425">
        <f>SUBTOTAL(9,N627:N633)</f>
        <v/>
      </c>
      <c r="O626" s="427">
        <f>SUBTOTAL(9,O627:O633)</f>
        <v/>
      </c>
      <c r="P626" s="242" t="n"/>
      <c r="Q626" s="243" t="n"/>
    </row>
    <row r="627" outlineLevel="3" ht="50.25" customHeight="1">
      <c r="A627" s="3" t="n"/>
      <c r="B627" s="3" t="n"/>
      <c r="C627" s="25" t="n"/>
      <c r="D627" s="165" t="inlineStr">
        <is>
          <t>14.1.2.1.</t>
        </is>
      </c>
      <c r="E627" s="3" t="inlineStr">
        <is>
          <t>Корректировка комплектов рабочей документации: КЖ0.1 «Ограждение котлована» изм.2 в части оптимизации подземной части на 1,5 метра</t>
        </is>
      </c>
      <c r="F627" s="518" t="inlineStr">
        <is>
          <t>компл.</t>
        </is>
      </c>
      <c r="G627" s="519" t="n">
        <v>1</v>
      </c>
      <c r="H627" s="520" t="n">
        <v>0</v>
      </c>
      <c r="I627" s="521" t="n">
        <v>198917</v>
      </c>
      <c r="J627" s="522" t="n">
        <v>24864.62</v>
      </c>
      <c r="K627" s="523">
        <f>SUBTOTAL(9,H627:J627)</f>
        <v/>
      </c>
      <c r="L627" s="520">
        <f>$G627*H627</f>
        <v/>
      </c>
      <c r="M627" s="521">
        <f>$G627*I627</f>
        <v/>
      </c>
      <c r="N627" s="522">
        <f>$G627*J627</f>
        <v/>
      </c>
      <c r="O627" s="523">
        <f>G627*K627</f>
        <v/>
      </c>
      <c r="P627" s="524" t="n"/>
      <c r="Q627" s="525" t="n"/>
    </row>
    <row r="628" outlineLevel="3" ht="50.25" customHeight="1">
      <c r="A628" s="3" t="n"/>
      <c r="B628" s="3" t="n"/>
      <c r="C628" s="25" t="n"/>
      <c r="D628" s="165" t="inlineStr">
        <is>
          <t>14.1.2.2.</t>
        </is>
      </c>
      <c r="E628" s="3" t="inlineStr">
        <is>
          <t>Корректировка комплектов рабочей документации: КЖ0.2 «Распорная система» изм.2 в части оптимизации подземной части на 1,5 метра</t>
        </is>
      </c>
      <c r="F628" s="518" t="inlineStr">
        <is>
          <t>компл.</t>
        </is>
      </c>
      <c r="G628" s="519" t="n">
        <v>1</v>
      </c>
      <c r="H628" s="520" t="n">
        <v>0</v>
      </c>
      <c r="I628" s="521" t="n">
        <v>198917</v>
      </c>
      <c r="J628" s="522" t="n">
        <v>24864.62</v>
      </c>
      <c r="K628" s="523">
        <f>SUBTOTAL(9,H628:J628)</f>
        <v/>
      </c>
      <c r="L628" s="520">
        <f>$G628*H628</f>
        <v/>
      </c>
      <c r="M628" s="521">
        <f>$G628*I628</f>
        <v/>
      </c>
      <c r="N628" s="522">
        <f>$G628*J628</f>
        <v/>
      </c>
      <c r="O628" s="523">
        <f>G628*K628</f>
        <v/>
      </c>
      <c r="P628" s="524" t="n"/>
      <c r="Q628" s="525" t="n"/>
    </row>
    <row r="629" outlineLevel="3" ht="50.25" customHeight="1">
      <c r="A629" s="3" t="n"/>
      <c r="B629" s="3" t="n"/>
      <c r="C629" s="25" t="n"/>
      <c r="D629" s="165" t="inlineStr">
        <is>
          <t>14.1.2.3.</t>
        </is>
      </c>
      <c r="E629" s="3" t="inlineStr">
        <is>
          <t>Корректировка комплектов рабочей документации: КЖ «Фундаментная плита» в части оптимизации подземной части на 1,5 метра</t>
        </is>
      </c>
      <c r="F629" s="518" t="inlineStr">
        <is>
          <t>компл.</t>
        </is>
      </c>
      <c r="G629" s="519" t="n">
        <v>1</v>
      </c>
      <c r="H629" s="520" t="n">
        <v>0</v>
      </c>
      <c r="I629" s="521" t="n">
        <v>198917</v>
      </c>
      <c r="J629" s="522" t="n">
        <v>24864.62</v>
      </c>
      <c r="K629" s="523">
        <f>SUBTOTAL(9,H629:J629)</f>
        <v/>
      </c>
      <c r="L629" s="520">
        <f>$G629*H629</f>
        <v/>
      </c>
      <c r="M629" s="521">
        <f>$G629*I629</f>
        <v/>
      </c>
      <c r="N629" s="522">
        <f>$G629*J629</f>
        <v/>
      </c>
      <c r="O629" s="523">
        <f>G629*K629</f>
        <v/>
      </c>
      <c r="P629" s="524" t="n"/>
      <c r="Q629" s="525" t="n"/>
    </row>
    <row r="630" outlineLevel="3" ht="50.25" customHeight="1">
      <c r="A630" s="3" t="n"/>
      <c r="B630" s="3" t="n"/>
      <c r="C630" s="25" t="n"/>
      <c r="D630" s="165" t="inlineStr">
        <is>
          <t>14.1.2.4.</t>
        </is>
      </c>
      <c r="E630" s="3" t="inlineStr">
        <is>
          <t>Корректировка комплектов рабочей документации: КЖ «Гидроизоляция» в части оптимизации подземной части на 1,5 метра</t>
        </is>
      </c>
      <c r="F630" s="518" t="inlineStr">
        <is>
          <t>компл.</t>
        </is>
      </c>
      <c r="G630" s="519" t="n">
        <v>1</v>
      </c>
      <c r="H630" s="520" t="n">
        <v>0</v>
      </c>
      <c r="I630" s="521" t="n">
        <v>142083</v>
      </c>
      <c r="J630" s="522" t="n">
        <v>17760.38</v>
      </c>
      <c r="K630" s="523">
        <f>SUBTOTAL(9,H630:J630)</f>
        <v/>
      </c>
      <c r="L630" s="520">
        <f>$G630*H630</f>
        <v/>
      </c>
      <c r="M630" s="521">
        <f>$G630*I630</f>
        <v/>
      </c>
      <c r="N630" s="522">
        <f>$G630*J630</f>
        <v/>
      </c>
      <c r="O630" s="523">
        <f>G630*K630</f>
        <v/>
      </c>
      <c r="P630" s="524" t="n"/>
      <c r="Q630" s="525" t="n"/>
    </row>
    <row r="631" outlineLevel="3" ht="50.25" customHeight="1">
      <c r="A631" s="3" t="n"/>
      <c r="B631" s="3" t="n"/>
      <c r="C631" s="25" t="n"/>
      <c r="D631" s="165" t="inlineStr">
        <is>
          <t>14.1.2.5.</t>
        </is>
      </c>
      <c r="E631" s="3" t="inlineStr">
        <is>
          <t>Корректировка комплектов рабочей документации: Строительный генеральный план в части оптимизации подземной части на 1,5 метра</t>
        </is>
      </c>
      <c r="F631" s="518" t="inlineStr">
        <is>
          <t>компл.</t>
        </is>
      </c>
      <c r="G631" s="519" t="n">
        <v>1</v>
      </c>
      <c r="H631" s="520" t="n">
        <v>0</v>
      </c>
      <c r="I631" s="521" t="n">
        <v>62166.01</v>
      </c>
      <c r="J631" s="522" t="n">
        <v>7770.75</v>
      </c>
      <c r="K631" s="523">
        <f>SUBTOTAL(9,H631:J631)</f>
        <v/>
      </c>
      <c r="L631" s="520">
        <f>$G631*H631</f>
        <v/>
      </c>
      <c r="M631" s="521">
        <f>$G631*I631</f>
        <v/>
      </c>
      <c r="N631" s="522">
        <f>$G631*J631</f>
        <v/>
      </c>
      <c r="O631" s="523">
        <f>G631*K631</f>
        <v/>
      </c>
      <c r="P631" s="524" t="n"/>
      <c r="Q631" s="525" t="n"/>
    </row>
    <row r="632" outlineLevel="3" ht="50.25" customHeight="1">
      <c r="A632" s="3" t="n"/>
      <c r="B632" s="3" t="n"/>
      <c r="C632" s="25" t="n"/>
      <c r="D632" s="165" t="inlineStr">
        <is>
          <t>14.1.2.6.</t>
        </is>
      </c>
      <c r="E632" s="3" t="inlineStr">
        <is>
          <t xml:space="preserve">Корректировка комплектов рабочей документации: АР0 «Архитектурные решения подземной части» в части оптимизации подземной части на 1,5 метра </t>
        </is>
      </c>
      <c r="F632" s="518" t="inlineStr">
        <is>
          <t>компл.</t>
        </is>
      </c>
      <c r="G632" s="519" t="n">
        <v>1</v>
      </c>
      <c r="H632" s="520" t="n">
        <v>0</v>
      </c>
      <c r="I632" s="521" t="n">
        <v>1705000</v>
      </c>
      <c r="J632" s="522" t="n">
        <v>213125</v>
      </c>
      <c r="K632" s="523">
        <f>SUBTOTAL(9,H632:J632)</f>
        <v/>
      </c>
      <c r="L632" s="520">
        <f>$G632*H632</f>
        <v/>
      </c>
      <c r="M632" s="521">
        <f>$G632*I632</f>
        <v/>
      </c>
      <c r="N632" s="522">
        <f>$G632*J632</f>
        <v/>
      </c>
      <c r="O632" s="523">
        <f>G632*K632</f>
        <v/>
      </c>
      <c r="P632" s="524" t="n"/>
      <c r="Q632" s="525" t="n"/>
    </row>
    <row r="633" outlineLevel="3" ht="50.25" customHeight="1">
      <c r="A633" s="3" t="n"/>
      <c r="B633" s="3" t="n"/>
      <c r="C633" s="25" t="n"/>
      <c r="D633" s="165" t="inlineStr">
        <is>
          <t>14.1.2.7.</t>
        </is>
      </c>
      <c r="E633" s="3" t="inlineStr">
        <is>
          <t xml:space="preserve">Проектирование образцов выполнения фасадов и разработка ЗД модели </t>
        </is>
      </c>
      <c r="F633" s="518" t="inlineStr">
        <is>
          <t>компл.</t>
        </is>
      </c>
      <c r="G633" s="519" t="n">
        <v>1</v>
      </c>
      <c r="H633" s="520" t="n">
        <v>0</v>
      </c>
      <c r="I633" s="521" t="n">
        <v>550000</v>
      </c>
      <c r="J633" s="522" t="n">
        <v>68750</v>
      </c>
      <c r="K633" s="523">
        <f>SUBTOTAL(9,H633:J633)</f>
        <v/>
      </c>
      <c r="L633" s="520">
        <f>$G633*H633</f>
        <v/>
      </c>
      <c r="M633" s="521">
        <f>$G633*I633</f>
        <v/>
      </c>
      <c r="N633" s="522">
        <f>$G633*J633</f>
        <v/>
      </c>
      <c r="O633" s="523">
        <f>G633*K633</f>
        <v/>
      </c>
      <c r="P633" s="524" t="n"/>
      <c r="Q633" s="525" t="n"/>
    </row>
    <row r="634" outlineLevel="1" ht="50.25" customHeight="1">
      <c r="A634" s="3" t="n"/>
      <c r="B634" s="3" t="n"/>
      <c r="C634" s="371" t="n"/>
      <c r="D634" s="246" t="inlineStr">
        <is>
          <t>14.2.</t>
        </is>
      </c>
      <c r="E634" s="246" t="inlineStr">
        <is>
          <t>Дополнительные работы по   Разработке/Корректировке рабочей документации (РД)  №2</t>
        </is>
      </c>
      <c r="F634" s="526" t="inlineStr">
        <is>
          <t>компл</t>
        </is>
      </c>
      <c r="G634" s="335" t="n">
        <v>1</v>
      </c>
      <c r="H634" s="336">
        <f>+IFERROR(L634/G634,0)</f>
        <v/>
      </c>
      <c r="I634" s="337">
        <f>IFERROR(M634/G634,0)</f>
        <v/>
      </c>
      <c r="J634" s="338">
        <f>IFERROR(N634/G634,0)</f>
        <v/>
      </c>
      <c r="K634" s="339">
        <f>+IFERROR(O634/G634,0)</f>
        <v/>
      </c>
      <c r="L634" s="336">
        <f>SUBTOTAL(9,L635:L644)</f>
        <v/>
      </c>
      <c r="M634" s="337">
        <f>SUBTOTAL(9,M635:M644)</f>
        <v/>
      </c>
      <c r="N634" s="338">
        <f>SUBTOTAL(9,N635:N644)</f>
        <v/>
      </c>
      <c r="O634" s="339">
        <f>SUBTOTAL(9,O635:O644)</f>
        <v/>
      </c>
      <c r="P634" s="579" t="inlineStr">
        <is>
          <t>Приложение Д</t>
        </is>
      </c>
      <c r="Q634" s="580" t="n"/>
    </row>
    <row r="635" outlineLevel="2" ht="50.25" customHeight="1">
      <c r="A635" s="3" t="n"/>
      <c r="B635" s="3" t="n"/>
      <c r="C635" s="384" t="n"/>
      <c r="D635" s="248" t="inlineStr">
        <is>
          <t>14.2.1.</t>
        </is>
      </c>
      <c r="E635" s="385" t="inlineStr">
        <is>
          <t>Разработка  рабочей документации (РД)</t>
        </is>
      </c>
      <c r="F635" s="241" t="inlineStr">
        <is>
          <t>компл.</t>
        </is>
      </c>
      <c r="G635" s="422" t="n">
        <v>1</v>
      </c>
      <c r="H635" s="423">
        <f>IFERROR(L635/G635,0)</f>
        <v/>
      </c>
      <c r="I635" s="424">
        <f>IFERROR(M635/G635,0)</f>
        <v/>
      </c>
      <c r="J635" s="425">
        <f>IFERROR(N635/G635,0)</f>
        <v/>
      </c>
      <c r="K635" s="432">
        <f>+IFERROR(O635/G635,0)</f>
        <v/>
      </c>
      <c r="L635" s="423">
        <f>SUBTOTAL(9,L636:L638)</f>
        <v/>
      </c>
      <c r="M635" s="424">
        <f>SUBTOTAL(9,M636:M638)</f>
        <v/>
      </c>
      <c r="N635" s="425">
        <f>SUBTOTAL(9,N636:N638)</f>
        <v/>
      </c>
      <c r="O635" s="427">
        <f>SUBTOTAL(9,O636:O638)</f>
        <v/>
      </c>
      <c r="P635" s="242" t="n"/>
      <c r="Q635" s="243" t="n"/>
    </row>
    <row r="636" outlineLevel="3" ht="50.25" customHeight="1">
      <c r="A636" s="3" t="n"/>
      <c r="B636" s="3" t="n"/>
      <c r="C636" s="452" t="n"/>
      <c r="D636" s="261" t="inlineStr">
        <is>
          <t>14.2.1.1.</t>
        </is>
      </c>
      <c r="E636" s="463" t="inlineStr">
        <is>
          <t>Разработка комплектов РД марки КМ и КЖ по   конструкциям для мокапа</t>
        </is>
      </c>
      <c r="F636" s="262" t="inlineStr">
        <is>
          <t>компл.</t>
        </is>
      </c>
      <c r="G636" s="472" t="n">
        <v>1</v>
      </c>
      <c r="H636" s="473">
        <f>+IFERROR(L636/G636,0)</f>
        <v/>
      </c>
      <c r="I636" s="474">
        <f>+IFERROR(M636/G636,0)</f>
        <v/>
      </c>
      <c r="J636" s="475">
        <f>+IFERROR(N636/G636,0)</f>
        <v/>
      </c>
      <c r="K636" s="476">
        <f>+IFERROR(O636/G636,0)</f>
        <v/>
      </c>
      <c r="L636" s="473">
        <f>SUBTOTAL(9,L637:L638)</f>
        <v/>
      </c>
      <c r="M636" s="474">
        <f>SUBTOTAL(9,M637:M638)</f>
        <v/>
      </c>
      <c r="N636" s="475">
        <f>SUBTOTAL(9,N637:N638)</f>
        <v/>
      </c>
      <c r="O636" s="476">
        <f>SUBTOTAL(9,O637:O638)</f>
        <v/>
      </c>
      <c r="P636" s="555" t="n"/>
      <c r="Q636" s="556" t="n"/>
    </row>
    <row r="637" outlineLevel="4" ht="50.25" customHeight="1">
      <c r="A637" s="3" t="n"/>
      <c r="B637" s="3" t="n"/>
      <c r="C637" s="25" t="n"/>
      <c r="D637" s="165" t="inlineStr">
        <is>
          <t>14.2.1.1.1.</t>
        </is>
      </c>
      <c r="E637" s="3" t="inlineStr">
        <is>
          <t>МИ.2023.032-Р-МОКАП.КМ "Конструкции металлические"</t>
        </is>
      </c>
      <c r="F637" s="518" t="inlineStr">
        <is>
          <t>компл.</t>
        </is>
      </c>
      <c r="G637" s="519" t="n">
        <v>1</v>
      </c>
      <c r="H637" s="520" t="n">
        <v>0</v>
      </c>
      <c r="I637" s="521" t="n">
        <v>370260</v>
      </c>
      <c r="J637" s="522" t="n">
        <v>46282.5</v>
      </c>
      <c r="K637" s="523">
        <f>SUBTOTAL(9,H637:J637)</f>
        <v/>
      </c>
      <c r="L637" s="520">
        <f>$G637*H637</f>
        <v/>
      </c>
      <c r="M637" s="521">
        <f>$G637*I637</f>
        <v/>
      </c>
      <c r="N637" s="522">
        <f>$G637*J637</f>
        <v/>
      </c>
      <c r="O637" s="523">
        <f>G637*K637</f>
        <v/>
      </c>
      <c r="P637" s="524" t="n"/>
      <c r="Q637" s="525" t="n"/>
    </row>
    <row r="638" outlineLevel="4" ht="50.25" customHeight="1">
      <c r="A638" s="3" t="n"/>
      <c r="B638" s="3" t="n"/>
      <c r="C638" s="25" t="n"/>
      <c r="D638" s="165" t="inlineStr">
        <is>
          <t>14.2.1.1.2.</t>
        </is>
      </c>
      <c r="E638" s="3" t="inlineStr">
        <is>
          <t>МИ.2023.032-Р-МОКАП.КЖ "Конструкции железобетонные.Фундамент"</t>
        </is>
      </c>
      <c r="F638" s="518" t="inlineStr">
        <is>
          <t>компл.</t>
        </is>
      </c>
      <c r="G638" s="519" t="n">
        <v>1</v>
      </c>
      <c r="H638" s="520" t="n">
        <v>0</v>
      </c>
      <c r="I638" s="521" t="n">
        <v>362260</v>
      </c>
      <c r="J638" s="522" t="n">
        <v>45282.5</v>
      </c>
      <c r="K638" s="523">
        <f>SUBTOTAL(9,H638:J638)</f>
        <v/>
      </c>
      <c r="L638" s="520">
        <f>$G638*H638</f>
        <v/>
      </c>
      <c r="M638" s="521">
        <f>$G638*I638</f>
        <v/>
      </c>
      <c r="N638" s="522">
        <f>$G638*J638</f>
        <v/>
      </c>
      <c r="O638" s="523">
        <f>G638*K638</f>
        <v/>
      </c>
      <c r="P638" s="524" t="n"/>
      <c r="Q638" s="525" t="n"/>
    </row>
    <row r="639" outlineLevel="2" ht="50.25" customHeight="1">
      <c r="A639" s="3" t="n"/>
      <c r="B639" s="3" t="n"/>
      <c r="C639" s="384" t="n"/>
      <c r="D639" s="248" t="inlineStr">
        <is>
          <t>14.2.2.</t>
        </is>
      </c>
      <c r="E639" s="385" t="inlineStr">
        <is>
          <t>Корректировка рабочей документации (РД)</t>
        </is>
      </c>
      <c r="F639" s="241" t="inlineStr">
        <is>
          <t>компл.</t>
        </is>
      </c>
      <c r="G639" s="422" t="n">
        <v>1</v>
      </c>
      <c r="H639" s="423">
        <f>IFERROR(L639/G639,0)</f>
        <v/>
      </c>
      <c r="I639" s="424">
        <f>IFERROR(M639/G639,0)</f>
        <v/>
      </c>
      <c r="J639" s="425">
        <f>IFERROR(N639/G639,0)</f>
        <v/>
      </c>
      <c r="K639" s="432">
        <f>+IFERROR(O639/G639,0)</f>
        <v/>
      </c>
      <c r="L639" s="423">
        <f>SUBTOTAL(9,L640:L642)</f>
        <v/>
      </c>
      <c r="M639" s="424">
        <f>SUBTOTAL(9,M640:M642)</f>
        <v/>
      </c>
      <c r="N639" s="425">
        <f>SUBTOTAL(9,N640:N642)</f>
        <v/>
      </c>
      <c r="O639" s="427">
        <f>SUBTOTAL(9,O640:O642)</f>
        <v/>
      </c>
      <c r="P639" s="242" t="n"/>
      <c r="Q639" s="243" t="n"/>
    </row>
    <row r="640" outlineLevel="3" ht="50.25" customHeight="1">
      <c r="A640" s="3" t="n"/>
      <c r="B640" s="3" t="n"/>
      <c r="C640" s="452" t="n"/>
      <c r="D640" s="261" t="inlineStr">
        <is>
          <t>14.2.2.1.</t>
        </is>
      </c>
      <c r="E640" s="463" t="inlineStr">
        <is>
          <t xml:space="preserve"> Корректировка РД в рамках изменений типа
гидроизоляции и корректировка СГП</t>
        </is>
      </c>
      <c r="F640" s="262" t="inlineStr">
        <is>
          <t>компл.</t>
        </is>
      </c>
      <c r="G640" s="472" t="n">
        <v>1</v>
      </c>
      <c r="H640" s="473">
        <f>+IFERROR(L640/G640,0)</f>
        <v/>
      </c>
      <c r="I640" s="474">
        <f>+IFERROR(M640/G640,0)</f>
        <v/>
      </c>
      <c r="J640" s="475">
        <f>+IFERROR(N640/G640,0)</f>
        <v/>
      </c>
      <c r="K640" s="476">
        <f>+IFERROR(O640/G640,0)</f>
        <v/>
      </c>
      <c r="L640" s="473">
        <f>SUBTOTAL(9,L641:L642)</f>
        <v/>
      </c>
      <c r="M640" s="474">
        <f>SUBTOTAL(9,M641:M642)</f>
        <v/>
      </c>
      <c r="N640" s="475">
        <f>SUBTOTAL(9,N641:N642)</f>
        <v/>
      </c>
      <c r="O640" s="476">
        <f>SUBTOTAL(9,O641:O642)</f>
        <v/>
      </c>
      <c r="P640" s="555" t="n"/>
      <c r="Q640" s="556" t="n"/>
    </row>
    <row r="641" outlineLevel="4" ht="50.25" customHeight="1">
      <c r="A641" s="3" t="n"/>
      <c r="B641" s="3" t="n"/>
      <c r="C641" s="25" t="n"/>
      <c r="D641" s="165" t="inlineStr">
        <is>
          <t>14.2.2.1.1.</t>
        </is>
      </c>
      <c r="E641" s="3" t="inlineStr">
        <is>
          <t>МИ.2023.032-Р-КЖ1.1 "Фундаментная плита";  МИ.2023.032-Р-КЖ1.0 "Гидроизоляция"</t>
        </is>
      </c>
      <c r="F641" s="518" t="inlineStr">
        <is>
          <t>компл.</t>
        </is>
      </c>
      <c r="G641" s="519" t="n">
        <v>1</v>
      </c>
      <c r="H641" s="520" t="n">
        <v>0</v>
      </c>
      <c r="I641" s="521" t="n">
        <v>200829</v>
      </c>
      <c r="J641" s="522" t="n">
        <v>25103.63</v>
      </c>
      <c r="K641" s="523">
        <f>SUBTOTAL(9,H641:J641)</f>
        <v/>
      </c>
      <c r="L641" s="520">
        <f>$G641*H641</f>
        <v/>
      </c>
      <c r="M641" s="521">
        <f>$G641*I641</f>
        <v/>
      </c>
      <c r="N641" s="522">
        <f>$G641*J641</f>
        <v/>
      </c>
      <c r="O641" s="523">
        <f>G641*K641</f>
        <v/>
      </c>
      <c r="P641" s="524" t="n"/>
      <c r="Q641" s="525" t="n"/>
    </row>
    <row r="642" outlineLevel="4" ht="50.25" customHeight="1">
      <c r="A642" s="3" t="n"/>
      <c r="B642" s="3" t="n"/>
      <c r="C642" s="25" t="n"/>
      <c r="D642" s="165" t="inlineStr">
        <is>
          <t>14.2.2.1.2.</t>
        </is>
      </c>
      <c r="E642" s="3" t="inlineStr">
        <is>
          <t>МИ.2023.032-Р-СГП "Строительный генеральный план"</t>
        </is>
      </c>
      <c r="F642" s="518" t="inlineStr">
        <is>
          <t>компл.</t>
        </is>
      </c>
      <c r="G642" s="519" t="n">
        <v>1</v>
      </c>
      <c r="H642" s="520" t="n">
        <v>0</v>
      </c>
      <c r="I642" s="521" t="n">
        <v>35440</v>
      </c>
      <c r="J642" s="522" t="n">
        <v>4430</v>
      </c>
      <c r="K642" s="523">
        <f>SUBTOTAL(9,H642:J642)</f>
        <v/>
      </c>
      <c r="L642" s="520">
        <f>$G642*H642</f>
        <v/>
      </c>
      <c r="M642" s="521">
        <f>$G642*I642</f>
        <v/>
      </c>
      <c r="N642" s="522">
        <f>$G642*J642</f>
        <v/>
      </c>
      <c r="O642" s="523">
        <f>G642*K642</f>
        <v/>
      </c>
      <c r="P642" s="524" t="n"/>
      <c r="Q642" s="525" t="n"/>
    </row>
    <row r="643" outlineLevel="2" ht="50.25" customHeight="1">
      <c r="A643" s="3" t="n"/>
      <c r="B643" s="3" t="n"/>
      <c r="C643" s="384" t="n"/>
      <c r="D643" s="248" t="inlineStr">
        <is>
          <t>14.2.3.</t>
        </is>
      </c>
      <c r="E643" s="385" t="inlineStr">
        <is>
          <t>Разработка/Корректировка РД в рамках реализации
виброизоляционных решений</t>
        </is>
      </c>
      <c r="F643" s="241" t="inlineStr">
        <is>
          <t>компл.</t>
        </is>
      </c>
      <c r="G643" s="422" t="n">
        <v>1</v>
      </c>
      <c r="H643" s="423">
        <f>IFERROR(L643/G643,0)</f>
        <v/>
      </c>
      <c r="I643" s="424">
        <f>IFERROR(M643/G643,0)</f>
        <v/>
      </c>
      <c r="J643" s="425">
        <f>IFERROR(N643/G643,0)</f>
        <v/>
      </c>
      <c r="K643" s="432">
        <f>+IFERROR(O643/G643,0)</f>
        <v/>
      </c>
      <c r="L643" s="423">
        <f>SUBTOTAL(9,L644:L644)</f>
        <v/>
      </c>
      <c r="M643" s="424">
        <f>SUBTOTAL(9,M644:M644)</f>
        <v/>
      </c>
      <c r="N643" s="425">
        <f>SUBTOTAL(9,N644:N644)</f>
        <v/>
      </c>
      <c r="O643" s="427">
        <f>SUBTOTAL(9,O644:O644)</f>
        <v/>
      </c>
      <c r="P643" s="242" t="n"/>
      <c r="Q643" s="243" t="n"/>
    </row>
    <row r="644" outlineLevel="3" ht="50.25" customHeight="1">
      <c r="A644" s="3" t="n"/>
      <c r="B644" s="3" t="n"/>
      <c r="C644" s="25" t="n"/>
      <c r="D644" s="165" t="inlineStr">
        <is>
          <t>14.2.3.1.</t>
        </is>
      </c>
      <c r="E644" s="3" t="inlineStr">
        <is>
          <t>Корректировка раздела РД МИ.2023.032-Р-КЖ1.0.1 «Система виброзащиты здания на основе вибродемпфирующих матов PURASYS Vibrafoam®»;                                                                                     Разработка раздела РД МИ.2023.032-Р-КЖ1.0.2  «Система виброзащиты здания на основе вибродемпфирующих матов Getzner Werkstoffe Gmbh Sylomer®»</t>
        </is>
      </c>
      <c r="F644" s="518" t="inlineStr">
        <is>
          <t>компл.</t>
        </is>
      </c>
      <c r="G644" s="519" t="n">
        <v>1</v>
      </c>
      <c r="H644" s="520" t="n"/>
      <c r="I644" s="521" t="n">
        <v>1788000</v>
      </c>
      <c r="J644" s="522" t="n">
        <v>223500</v>
      </c>
      <c r="K644" s="523">
        <f>SUBTOTAL(9,H644:J644)</f>
        <v/>
      </c>
      <c r="L644" s="520">
        <f>$G644*H644</f>
        <v/>
      </c>
      <c r="M644" s="521">
        <f>$G644*I644</f>
        <v/>
      </c>
      <c r="N644" s="522">
        <f>$G644*J644</f>
        <v/>
      </c>
      <c r="O644" s="523">
        <f>G644*K644</f>
        <v/>
      </c>
      <c r="P644" s="524" t="n"/>
      <c r="Q644" s="525" t="n"/>
    </row>
    <row r="645" outlineLevel="1" ht="50.25" customHeight="1">
      <c r="A645" s="3" t="n"/>
      <c r="B645" s="3" t="n"/>
      <c r="C645" s="371" t="n"/>
      <c r="D645" s="246" t="inlineStr">
        <is>
          <t>14.3.</t>
        </is>
      </c>
      <c r="E645" s="246" t="inlineStr">
        <is>
          <t>Дополнительные работы по  корректировке разделов  Рабочей документации  №3</t>
        </is>
      </c>
      <c r="F645" s="526" t="inlineStr">
        <is>
          <t>компл</t>
        </is>
      </c>
      <c r="G645" s="335" t="n">
        <v>1</v>
      </c>
      <c r="H645" s="336">
        <f>+IFERROR(L645/G645,0)</f>
        <v/>
      </c>
      <c r="I645" s="337">
        <f>IFERROR(M645/G645,0)</f>
        <v/>
      </c>
      <c r="J645" s="338">
        <f>IFERROR(N645/G645,0)</f>
        <v/>
      </c>
      <c r="K645" s="339">
        <f>+IFERROR(O645/G645,0)</f>
        <v/>
      </c>
      <c r="L645" s="336">
        <f>SUBTOTAL(9,L646:L714)</f>
        <v/>
      </c>
      <c r="M645" s="337">
        <f>SUBTOTAL(9,M646:M714)</f>
        <v/>
      </c>
      <c r="N645" s="338">
        <f>SUBTOTAL(9,N646:N714)</f>
        <v/>
      </c>
      <c r="O645" s="339">
        <f>SUBTOTAL(9,O646:O714)</f>
        <v/>
      </c>
      <c r="P645" s="372" t="inlineStr">
        <is>
          <t>Приложение Д</t>
        </is>
      </c>
      <c r="Q645" s="250" t="n"/>
    </row>
    <row r="646" outlineLevel="2" ht="50.25" customHeight="1">
      <c r="A646" s="3" t="n"/>
      <c r="B646" s="3" t="n"/>
      <c r="C646" s="384" t="n"/>
      <c r="D646" s="248" t="inlineStr">
        <is>
          <t>14.3.1.</t>
        </is>
      </c>
      <c r="E646" s="385" t="inlineStr">
        <is>
          <t>Этап 2. Архитектурные решения</t>
        </is>
      </c>
      <c r="F646" s="241" t="inlineStr">
        <is>
          <t>компл.</t>
        </is>
      </c>
      <c r="G646" s="422" t="n">
        <v>1</v>
      </c>
      <c r="H646" s="423">
        <f>IFERROR(L646/G646,0)</f>
        <v/>
      </c>
      <c r="I646" s="424">
        <f>IFERROR(M646/G646,0)</f>
        <v/>
      </c>
      <c r="J646" s="425">
        <f>IFERROR(N646/G646,0)</f>
        <v/>
      </c>
      <c r="K646" s="432">
        <f>+IFERROR(O646/G646,0)</f>
        <v/>
      </c>
      <c r="L646" s="423">
        <f>SUBTOTAL(9,L647:L652)</f>
        <v/>
      </c>
      <c r="M646" s="424">
        <f>SUBTOTAL(9,M647:M652)</f>
        <v/>
      </c>
      <c r="N646" s="425">
        <f>SUBTOTAL(9,N647:N652)</f>
        <v/>
      </c>
      <c r="O646" s="427">
        <f>SUBTOTAL(9,O647:O652)</f>
        <v/>
      </c>
      <c r="P646" s="242" t="n"/>
      <c r="Q646" s="243" t="n"/>
    </row>
    <row r="647" outlineLevel="3" ht="50.25" customHeight="1">
      <c r="A647" s="3" t="n"/>
      <c r="B647" s="3" t="n"/>
      <c r="C647" s="452" t="n"/>
      <c r="D647" s="261" t="inlineStr">
        <is>
          <t>14.3.1.1.</t>
        </is>
      </c>
      <c r="E647" s="463" t="inlineStr">
        <is>
          <t xml:space="preserve"> Подэтап 2.1.</t>
        </is>
      </c>
      <c r="F647" s="262" t="inlineStr">
        <is>
          <t>компл.</t>
        </is>
      </c>
      <c r="G647" s="472" t="n">
        <v>1</v>
      </c>
      <c r="H647" s="473">
        <f>+IFERROR(L647/G647,0)</f>
        <v/>
      </c>
      <c r="I647" s="474">
        <f>+IFERROR(M647/G647,0)</f>
        <v/>
      </c>
      <c r="J647" s="475">
        <f>+IFERROR(N647/G647,0)</f>
        <v/>
      </c>
      <c r="K647" s="476">
        <f>+IFERROR(O647/G647,0)</f>
        <v/>
      </c>
      <c r="L647" s="473">
        <f>SUBTOTAL(9,L648:L652)</f>
        <v/>
      </c>
      <c r="M647" s="474">
        <f>SUBTOTAL(9,M648:M652)</f>
        <v/>
      </c>
      <c r="N647" s="475">
        <f>SUBTOTAL(9,N648:N652)</f>
        <v/>
      </c>
      <c r="O647" s="476">
        <f>SUBTOTAL(9,O648:O652)</f>
        <v/>
      </c>
      <c r="P647" s="581" t="n"/>
      <c r="Q647" s="582" t="n"/>
    </row>
    <row r="648" outlineLevel="4" ht="50.25" customHeight="1">
      <c r="A648" s="3" t="n"/>
      <c r="B648" s="3" t="n"/>
      <c r="C648" s="439" t="n"/>
      <c r="D648" s="440" t="inlineStr">
        <is>
          <t>14.3.1.1.1.</t>
        </is>
      </c>
      <c r="E648" s="441" t="inlineStr">
        <is>
          <t>АР-0. (Подземный Паркинг):</t>
        </is>
      </c>
      <c r="F648" s="285" t="inlineStr">
        <is>
          <t>компл.</t>
        </is>
      </c>
      <c r="G648" s="583" t="n">
        <v>1</v>
      </c>
      <c r="H648" s="584">
        <f>+IFERROR(L648/G648,0)</f>
        <v/>
      </c>
      <c r="I648" s="585">
        <f>+IFERROR(M648/G648,0)</f>
        <v/>
      </c>
      <c r="J648" s="586">
        <f>+IFERROR(N648/G648,0)</f>
        <v/>
      </c>
      <c r="K648" s="587">
        <f>+IFERROR(O648/G648,0)</f>
        <v/>
      </c>
      <c r="L648" s="584">
        <f>SUBTOTAL(9,L649:L652)</f>
        <v/>
      </c>
      <c r="M648" s="585">
        <f>SUBTOTAL(9,M649:M652)</f>
        <v/>
      </c>
      <c r="N648" s="586">
        <f>SUBTOTAL(9,N649:N652)</f>
        <v/>
      </c>
      <c r="O648" s="587">
        <f>SUBTOTAL(9,O649:O652)</f>
        <v/>
      </c>
      <c r="P648" s="588" t="n"/>
      <c r="Q648" s="589" t="n"/>
    </row>
    <row r="649" outlineLevel="5" ht="50.25" customHeight="1">
      <c r="A649" s="3" t="n"/>
      <c r="B649" s="3" t="n"/>
      <c r="C649" s="25" t="n"/>
      <c r="D649" s="165" t="inlineStr">
        <is>
          <t>14.3.1.1.1.1.</t>
        </is>
      </c>
      <c r="E649" s="3" t="inlineStr">
        <is>
          <t xml:space="preserve">АР-0.1 (Маркировочные, кладочные планы, планы полов, планы потолков) </t>
        </is>
      </c>
      <c r="F649" s="518" t="inlineStr">
        <is>
          <t>компл.</t>
        </is>
      </c>
      <c r="G649" s="519" t="n">
        <v>1</v>
      </c>
      <c r="H649" s="520" t="n"/>
      <c r="I649" s="521" t="n">
        <v>900000</v>
      </c>
      <c r="J649" s="522" t="n">
        <v>112500</v>
      </c>
      <c r="K649" s="523">
        <f>SUBTOTAL(9,H649:J649)</f>
        <v/>
      </c>
      <c r="L649" s="520">
        <f>$G649*H649</f>
        <v/>
      </c>
      <c r="M649" s="521">
        <f>$G649*I649</f>
        <v/>
      </c>
      <c r="N649" s="522">
        <f>$G649*J649</f>
        <v/>
      </c>
      <c r="O649" s="523">
        <f>G649*K649</f>
        <v/>
      </c>
      <c r="P649" s="563" t="n"/>
      <c r="Q649" s="564" t="n"/>
    </row>
    <row r="650" outlineLevel="5" ht="50.25" customHeight="1">
      <c r="A650" s="3" t="n"/>
      <c r="B650" s="3" t="n"/>
      <c r="C650" s="25" t="n"/>
      <c r="D650" s="165" t="inlineStr">
        <is>
          <t>14.3.1.1.1.2.</t>
        </is>
      </c>
      <c r="E650" s="3" t="inlineStr">
        <is>
          <t xml:space="preserve">АР- 0.2 (Ведомости заполнения проемов) </t>
        </is>
      </c>
      <c r="F650" s="518" t="inlineStr">
        <is>
          <t>компл.</t>
        </is>
      </c>
      <c r="G650" s="519" t="n">
        <v>1</v>
      </c>
      <c r="H650" s="520" t="n"/>
      <c r="I650" s="521" t="n">
        <v>900000</v>
      </c>
      <c r="J650" s="522" t="n">
        <v>112500</v>
      </c>
      <c r="K650" s="523">
        <f>SUBTOTAL(9,H650:J650)</f>
        <v/>
      </c>
      <c r="L650" s="520">
        <f>$G650*H650</f>
        <v/>
      </c>
      <c r="M650" s="521">
        <f>$G650*I650</f>
        <v/>
      </c>
      <c r="N650" s="522">
        <f>$G650*J650</f>
        <v/>
      </c>
      <c r="O650" s="523">
        <f>G650*K650</f>
        <v/>
      </c>
      <c r="P650" s="563" t="n"/>
      <c r="Q650" s="564" t="n"/>
    </row>
    <row r="651" outlineLevel="5" ht="50.25" customHeight="1">
      <c r="A651" s="3" t="n"/>
      <c r="B651" s="3" t="n"/>
      <c r="C651" s="25" t="n"/>
      <c r="D651" s="165" t="inlineStr">
        <is>
          <t>14.3.1.1.1.3.</t>
        </is>
      </c>
      <c r="E651" s="3" t="inlineStr">
        <is>
          <t>АР- 0.3 (Разрезы, сечения, узлы)</t>
        </is>
      </c>
      <c r="F651" s="518" t="inlineStr">
        <is>
          <t>компл.</t>
        </is>
      </c>
      <c r="G651" s="519" t="n">
        <v>1</v>
      </c>
      <c r="H651" s="520" t="n"/>
      <c r="I651" s="521" t="n">
        <v>900000</v>
      </c>
      <c r="J651" s="522" t="n">
        <v>112500</v>
      </c>
      <c r="K651" s="523">
        <f>SUBTOTAL(9,H651:J651)</f>
        <v/>
      </c>
      <c r="L651" s="520">
        <f>$G651*H651</f>
        <v/>
      </c>
      <c r="M651" s="521">
        <f>$G651*I651</f>
        <v/>
      </c>
      <c r="N651" s="522">
        <f>$G651*J651</f>
        <v/>
      </c>
      <c r="O651" s="523">
        <f>G651*K651</f>
        <v/>
      </c>
      <c r="P651" s="563" t="n"/>
      <c r="Q651" s="564" t="n"/>
    </row>
    <row r="652" outlineLevel="5" ht="50.25" customHeight="1">
      <c r="A652" s="3" t="n"/>
      <c r="B652" s="3" t="n"/>
      <c r="C652" s="25" t="n"/>
      <c r="D652" s="165" t="inlineStr">
        <is>
          <t>14.3.1.1.1.4.</t>
        </is>
      </c>
      <c r="E652" s="3" t="inlineStr">
        <is>
          <t>АР – 0.4 (Ведомость отделки подземной части)</t>
        </is>
      </c>
      <c r="F652" s="518" t="inlineStr">
        <is>
          <t>компл.</t>
        </is>
      </c>
      <c r="G652" s="519" t="n">
        <v>1</v>
      </c>
      <c r="H652" s="520" t="n"/>
      <c r="I652" s="521" t="n">
        <v>900000</v>
      </c>
      <c r="J652" s="522" t="n">
        <v>112500</v>
      </c>
      <c r="K652" s="523">
        <f>SUBTOTAL(9,H652:J652)</f>
        <v/>
      </c>
      <c r="L652" s="520">
        <f>$G652*H652</f>
        <v/>
      </c>
      <c r="M652" s="521">
        <f>$G652*I652</f>
        <v/>
      </c>
      <c r="N652" s="522">
        <f>$G652*J652</f>
        <v/>
      </c>
      <c r="O652" s="523">
        <f>G652*K652</f>
        <v/>
      </c>
      <c r="P652" s="563" t="n"/>
      <c r="Q652" s="564" t="n"/>
    </row>
    <row r="653" outlineLevel="2" ht="50.25" customHeight="1">
      <c r="A653" s="3" t="n"/>
      <c r="B653" s="3" t="n"/>
      <c r="C653" s="384" t="n"/>
      <c r="D653" s="248" t="inlineStr">
        <is>
          <t>14.3.2.</t>
        </is>
      </c>
      <c r="E653" s="385" t="inlineStr">
        <is>
          <t>Этап 3. Конструктивные и объемно-планировочные решения</t>
        </is>
      </c>
      <c r="F653" s="241" t="inlineStr">
        <is>
          <t>компл.</t>
        </is>
      </c>
      <c r="G653" s="422" t="n">
        <v>1</v>
      </c>
      <c r="H653" s="423">
        <f>IFERROR(L653/G653,0)</f>
        <v/>
      </c>
      <c r="I653" s="424">
        <f>IFERROR(M653/G653,0)</f>
        <v/>
      </c>
      <c r="J653" s="425">
        <f>IFERROR(N653/G653,0)</f>
        <v/>
      </c>
      <c r="K653" s="432">
        <f>+IFERROR(O653/G653,0)</f>
        <v/>
      </c>
      <c r="L653" s="423">
        <f>SUBTOTAL(9,L654:L665)</f>
        <v/>
      </c>
      <c r="M653" s="424">
        <f>SUBTOTAL(9,M654:M665)</f>
        <v/>
      </c>
      <c r="N653" s="425">
        <f>SUBTOTAL(9,N654:N665)</f>
        <v/>
      </c>
      <c r="O653" s="427">
        <f>SUBTOTAL(9,O654:O665)</f>
        <v/>
      </c>
      <c r="P653" s="242" t="n"/>
      <c r="Q653" s="243" t="n"/>
    </row>
    <row r="654" outlineLevel="3" ht="50.25" customHeight="1">
      <c r="A654" s="3" t="n"/>
      <c r="B654" s="3" t="n"/>
      <c r="C654" s="452" t="n"/>
      <c r="D654" s="261" t="inlineStr">
        <is>
          <t>14.3.2.1.</t>
        </is>
      </c>
      <c r="E654" s="463" t="inlineStr">
        <is>
          <t xml:space="preserve"> Подэтап 3.2</t>
        </is>
      </c>
      <c r="F654" s="262" t="inlineStr">
        <is>
          <t>компл.</t>
        </is>
      </c>
      <c r="G654" s="472" t="n">
        <v>1</v>
      </c>
      <c r="H654" s="473">
        <f>+IFERROR(L654/G654,0)</f>
        <v/>
      </c>
      <c r="I654" s="474">
        <f>+IFERROR(M654/G654,0)</f>
        <v/>
      </c>
      <c r="J654" s="475">
        <f>+IFERROR(N654/G654,0)</f>
        <v/>
      </c>
      <c r="K654" s="476">
        <f>+IFERROR(O654/G654,0)</f>
        <v/>
      </c>
      <c r="L654" s="473">
        <f>SUBTOTAL(9,L655:L661)</f>
        <v/>
      </c>
      <c r="M654" s="474">
        <f>SUBTOTAL(9,M655:M661)</f>
        <v/>
      </c>
      <c r="N654" s="475">
        <f>SUBTOTAL(9,N655:N661)</f>
        <v/>
      </c>
      <c r="O654" s="476">
        <f>SUBTOTAL(9,O655:O661)</f>
        <v/>
      </c>
      <c r="P654" s="581" t="n"/>
      <c r="Q654" s="582" t="n"/>
    </row>
    <row r="655" outlineLevel="4" ht="50.25" customHeight="1">
      <c r="A655" s="3" t="n"/>
      <c r="B655" s="3" t="n"/>
      <c r="C655" s="439" t="n"/>
      <c r="D655" s="440" t="inlineStr">
        <is>
          <t>14.3.2.1.1.</t>
        </is>
      </c>
      <c r="E655" s="441" t="inlineStr">
        <is>
          <t>КЖ-1 (Конструкции ниже отм.0,000):</t>
        </is>
      </c>
      <c r="F655" s="285" t="inlineStr">
        <is>
          <t>компл.</t>
        </is>
      </c>
      <c r="G655" s="583" t="n">
        <v>1</v>
      </c>
      <c r="H655" s="584">
        <f>+IFERROR(L655/G655,0)</f>
        <v/>
      </c>
      <c r="I655" s="585">
        <f>+IFERROR(M655/G655,0)</f>
        <v/>
      </c>
      <c r="J655" s="586">
        <f>+IFERROR(N655/G655,0)</f>
        <v/>
      </c>
      <c r="K655" s="587">
        <f>+IFERROR(O655/G655,0)</f>
        <v/>
      </c>
      <c r="L655" s="584">
        <f>SUBTOTAL(9,L656:L661)</f>
        <v/>
      </c>
      <c r="M655" s="585">
        <f>SUBTOTAL(9,M656:M661)</f>
        <v/>
      </c>
      <c r="N655" s="586">
        <f>SUBTOTAL(9,N656:N661)</f>
        <v/>
      </c>
      <c r="O655" s="587">
        <f>SUBTOTAL(9,O656:O661)</f>
        <v/>
      </c>
      <c r="P655" s="588" t="n"/>
      <c r="Q655" s="589" t="n"/>
    </row>
    <row r="656" outlineLevel="5" ht="50.25" customHeight="1">
      <c r="A656" s="3" t="n"/>
      <c r="B656" s="3" t="n"/>
      <c r="C656" s="25" t="n"/>
      <c r="D656" s="165" t="inlineStr">
        <is>
          <t>14.3.2.1.1.1.</t>
        </is>
      </c>
      <c r="E656" s="3" t="inlineStr">
        <is>
          <t>КЖ1.0 (Гидроизоляция, подбетонка)</t>
        </is>
      </c>
      <c r="F656" s="518" t="inlineStr">
        <is>
          <t>компл.</t>
        </is>
      </c>
      <c r="G656" s="519" t="n">
        <v>1</v>
      </c>
      <c r="H656" s="520" t="n"/>
      <c r="I656" s="521" t="n">
        <v>700000</v>
      </c>
      <c r="J656" s="522" t="n">
        <v>87500</v>
      </c>
      <c r="K656" s="523">
        <f>SUBTOTAL(9,H656:J656)</f>
        <v/>
      </c>
      <c r="L656" s="520">
        <f>$G656*H656</f>
        <v/>
      </c>
      <c r="M656" s="521">
        <f>$G656*I656</f>
        <v/>
      </c>
      <c r="N656" s="522">
        <f>$G656*J656</f>
        <v/>
      </c>
      <c r="O656" s="523">
        <f>G656*K656</f>
        <v/>
      </c>
      <c r="P656" s="563" t="n"/>
      <c r="Q656" s="564" t="n"/>
    </row>
    <row r="657" outlineLevel="5" ht="50.25" customHeight="1">
      <c r="A657" s="3" t="n"/>
      <c r="B657" s="3" t="n"/>
      <c r="C657" s="25" t="n"/>
      <c r="D657" s="165" t="inlineStr">
        <is>
          <t>14.3.2.1.1.2.</t>
        </is>
      </c>
      <c r="E657" s="3" t="inlineStr">
        <is>
          <t>КЖ1.1 (Фундаментная плита)</t>
        </is>
      </c>
      <c r="F657" s="518" t="inlineStr">
        <is>
          <t>компл.</t>
        </is>
      </c>
      <c r="G657" s="519" t="n">
        <v>1</v>
      </c>
      <c r="H657" s="520" t="n"/>
      <c r="I657" s="521" t="n">
        <v>700000</v>
      </c>
      <c r="J657" s="522" t="n">
        <v>87500</v>
      </c>
      <c r="K657" s="523">
        <f>SUBTOTAL(9,H657:J657)</f>
        <v/>
      </c>
      <c r="L657" s="520">
        <f>$G657*H657</f>
        <v/>
      </c>
      <c r="M657" s="521">
        <f>$G657*I657</f>
        <v/>
      </c>
      <c r="N657" s="522">
        <f>$G657*J657</f>
        <v/>
      </c>
      <c r="O657" s="523">
        <f>G657*K657</f>
        <v/>
      </c>
      <c r="P657" s="563" t="n"/>
      <c r="Q657" s="564" t="n"/>
    </row>
    <row r="658" outlineLevel="5" ht="50.25" customHeight="1">
      <c r="A658" s="3" t="n"/>
      <c r="B658" s="3" t="n"/>
      <c r="C658" s="25" t="n"/>
      <c r="D658" s="165" t="inlineStr">
        <is>
          <t>14.3.2.1.1.3.</t>
        </is>
      </c>
      <c r="E658" s="3" t="inlineStr">
        <is>
          <t>КЖ1.2 (Вертикальные конструкции ниже отм.0,000)</t>
        </is>
      </c>
      <c r="F658" s="518" t="inlineStr">
        <is>
          <t>компл.</t>
        </is>
      </c>
      <c r="G658" s="519" t="n">
        <v>1</v>
      </c>
      <c r="H658" s="520" t="n"/>
      <c r="I658" s="521" t="n">
        <v>700000</v>
      </c>
      <c r="J658" s="522" t="n">
        <v>87500</v>
      </c>
      <c r="K658" s="523">
        <f>SUBTOTAL(9,H658:J658)</f>
        <v/>
      </c>
      <c r="L658" s="520">
        <f>$G658*H658</f>
        <v/>
      </c>
      <c r="M658" s="521">
        <f>$G658*I658</f>
        <v/>
      </c>
      <c r="N658" s="522">
        <f>$G658*J658</f>
        <v/>
      </c>
      <c r="O658" s="523">
        <f>G658*K658</f>
        <v/>
      </c>
      <c r="P658" s="563" t="n"/>
      <c r="Q658" s="564" t="n"/>
    </row>
    <row r="659" outlineLevel="5" ht="50.25" customHeight="1">
      <c r="A659" s="3" t="n"/>
      <c r="B659" s="3" t="n"/>
      <c r="C659" s="25" t="n"/>
      <c r="D659" s="165" t="inlineStr">
        <is>
          <t>14.3.2.1.1.4.</t>
        </is>
      </c>
      <c r="E659" s="3" t="inlineStr">
        <is>
          <t>КЖ1.3 (Перекрытие на отм.-1,200)</t>
        </is>
      </c>
      <c r="F659" s="518" t="inlineStr">
        <is>
          <t>компл.</t>
        </is>
      </c>
      <c r="G659" s="519" t="n">
        <v>1</v>
      </c>
      <c r="H659" s="520" t="n"/>
      <c r="I659" s="521" t="n">
        <v>700000</v>
      </c>
      <c r="J659" s="522" t="n">
        <v>87500</v>
      </c>
      <c r="K659" s="523">
        <f>SUBTOTAL(9,H659:J659)</f>
        <v/>
      </c>
      <c r="L659" s="520">
        <f>$G659*H659</f>
        <v/>
      </c>
      <c r="M659" s="521">
        <f>$G659*I659</f>
        <v/>
      </c>
      <c r="N659" s="522">
        <f>$G659*J659</f>
        <v/>
      </c>
      <c r="O659" s="523">
        <f>G659*K659</f>
        <v/>
      </c>
      <c r="P659" s="563" t="n"/>
      <c r="Q659" s="564" t="n"/>
    </row>
    <row r="660" outlineLevel="5" ht="50.25" customHeight="1">
      <c r="A660" s="3" t="n"/>
      <c r="B660" s="3" t="n"/>
      <c r="C660" s="25" t="n"/>
      <c r="D660" s="165" t="inlineStr">
        <is>
          <t>14.3.2.1.1.5.</t>
        </is>
      </c>
      <c r="E660" s="3" t="inlineStr">
        <is>
          <t>КЖ1.4 (Перекрытие на отм.-0,450)</t>
        </is>
      </c>
      <c r="F660" s="518" t="inlineStr">
        <is>
          <t>компл.</t>
        </is>
      </c>
      <c r="G660" s="519" t="n">
        <v>1</v>
      </c>
      <c r="H660" s="520" t="n"/>
      <c r="I660" s="521" t="n">
        <v>700000</v>
      </c>
      <c r="J660" s="522" t="n">
        <v>87500</v>
      </c>
      <c r="K660" s="523">
        <f>SUBTOTAL(9,H660:J660)</f>
        <v/>
      </c>
      <c r="L660" s="520">
        <f>$G660*H660</f>
        <v/>
      </c>
      <c r="M660" s="521">
        <f>$G660*I660</f>
        <v/>
      </c>
      <c r="N660" s="522">
        <f>$G660*J660</f>
        <v/>
      </c>
      <c r="O660" s="523">
        <f>G660*K660</f>
        <v/>
      </c>
      <c r="P660" s="563" t="n"/>
      <c r="Q660" s="564" t="n"/>
    </row>
    <row r="661" outlineLevel="5" ht="50.25" customHeight="1">
      <c r="A661" s="3" t="n"/>
      <c r="B661" s="3" t="n"/>
      <c r="C661" s="25" t="n"/>
      <c r="D661" s="165" t="inlineStr">
        <is>
          <t>14.3.2.1.1.6.</t>
        </is>
      </c>
      <c r="E661" s="3" t="inlineStr">
        <is>
          <t>КЖ1.5 (Лестницы ниже отм.0,000)</t>
        </is>
      </c>
      <c r="F661" s="518" t="inlineStr">
        <is>
          <t>компл.</t>
        </is>
      </c>
      <c r="G661" s="519" t="n">
        <v>1</v>
      </c>
      <c r="H661" s="520" t="n"/>
      <c r="I661" s="521" t="n">
        <v>700000</v>
      </c>
      <c r="J661" s="522" t="n">
        <v>87500</v>
      </c>
      <c r="K661" s="523">
        <f>SUBTOTAL(9,H661:J661)</f>
        <v/>
      </c>
      <c r="L661" s="520">
        <f>$G661*H661</f>
        <v/>
      </c>
      <c r="M661" s="521">
        <f>$G661*I661</f>
        <v/>
      </c>
      <c r="N661" s="522">
        <f>$G661*J661</f>
        <v/>
      </c>
      <c r="O661" s="523">
        <f>G661*K661</f>
        <v/>
      </c>
      <c r="P661" s="80" t="n"/>
      <c r="Q661" s="110" t="n"/>
    </row>
    <row r="662" outlineLevel="3" ht="50.25" customHeight="1">
      <c r="A662" s="3" t="n"/>
      <c r="B662" s="3" t="n"/>
      <c r="C662" s="452" t="n"/>
      <c r="D662" s="261" t="inlineStr">
        <is>
          <t>14.3.2.2.</t>
        </is>
      </c>
      <c r="E662" s="463" t="inlineStr">
        <is>
          <t xml:space="preserve"> Подэтап 3.3</t>
        </is>
      </c>
      <c r="F662" s="262" t="inlineStr">
        <is>
          <t>компл.</t>
        </is>
      </c>
      <c r="G662" s="472" t="n">
        <v>1</v>
      </c>
      <c r="H662" s="473">
        <f>+IFERROR(L662/G662,0)</f>
        <v/>
      </c>
      <c r="I662" s="474">
        <f>+IFERROR(M662/G662,0)</f>
        <v/>
      </c>
      <c r="J662" s="475">
        <f>+IFERROR(N662/G662,0)</f>
        <v/>
      </c>
      <c r="K662" s="476">
        <f>+IFERROR(O662/G662,0)</f>
        <v/>
      </c>
      <c r="L662" s="473">
        <f>SUBTOTAL(9,L663:L665)</f>
        <v/>
      </c>
      <c r="M662" s="474">
        <f>SUBTOTAL(9,M663:M665)</f>
        <v/>
      </c>
      <c r="N662" s="475">
        <f>SUBTOTAL(9,N663:N665)</f>
        <v/>
      </c>
      <c r="O662" s="476">
        <f>SUBTOTAL(9,O663:O665)</f>
        <v/>
      </c>
      <c r="P662" s="581" t="n"/>
      <c r="Q662" s="582" t="n"/>
    </row>
    <row r="663" outlineLevel="4" ht="50.25" customHeight="1">
      <c r="A663" s="3" t="n"/>
      <c r="B663" s="3" t="n"/>
      <c r="C663" s="439" t="n"/>
      <c r="D663" s="440" t="inlineStr">
        <is>
          <t>14.3.2.2.1.</t>
        </is>
      </c>
      <c r="E663" s="441" t="inlineStr">
        <is>
          <t>КЖ-2, КЖ-3 (Конструкции выше отм.0,000)</t>
        </is>
      </c>
      <c r="F663" s="285" t="inlineStr">
        <is>
          <t>компл.</t>
        </is>
      </c>
      <c r="G663" s="583" t="n">
        <v>1</v>
      </c>
      <c r="H663" s="584">
        <f>+IFERROR(L663/G663,0)</f>
        <v/>
      </c>
      <c r="I663" s="585">
        <f>+IFERROR(M663/G663,0)</f>
        <v/>
      </c>
      <c r="J663" s="586">
        <f>+IFERROR(N663/G663,0)</f>
        <v/>
      </c>
      <c r="K663" s="587">
        <f>+IFERROR(O663/G663,0)</f>
        <v/>
      </c>
      <c r="L663" s="584">
        <f>SUBTOTAL(9,L664:L665)</f>
        <v/>
      </c>
      <c r="M663" s="585">
        <f>SUBTOTAL(9,M664:M665)</f>
        <v/>
      </c>
      <c r="N663" s="586">
        <f>SUBTOTAL(9,N664:N665)</f>
        <v/>
      </c>
      <c r="O663" s="587">
        <f>SUBTOTAL(9,O664:O665)</f>
        <v/>
      </c>
      <c r="P663" s="588" t="n"/>
      <c r="Q663" s="589" t="n"/>
    </row>
    <row r="664" outlineLevel="5" ht="50.25" customHeight="1">
      <c r="A664" s="3" t="n"/>
      <c r="B664" s="3" t="n"/>
      <c r="C664" s="25" t="n"/>
      <c r="D664" s="165" t="inlineStr">
        <is>
          <t>14.3.2.2.1.1.</t>
        </is>
      </c>
      <c r="E664" s="3" t="inlineStr">
        <is>
          <t>КЖ2.1 (Вертикальные конструкции 1эт.)</t>
        </is>
      </c>
      <c r="F664" s="518" t="inlineStr">
        <is>
          <t>компл.</t>
        </is>
      </c>
      <c r="G664" s="519" t="n">
        <v>1</v>
      </c>
      <c r="H664" s="520" t="n"/>
      <c r="I664" s="521" t="n">
        <v>800000</v>
      </c>
      <c r="J664" s="522" t="n">
        <v>100000</v>
      </c>
      <c r="K664" s="523">
        <f>SUBTOTAL(9,H664:J664)</f>
        <v/>
      </c>
      <c r="L664" s="520">
        <f>$G664*H664</f>
        <v/>
      </c>
      <c r="M664" s="521">
        <f>$G664*I664</f>
        <v/>
      </c>
      <c r="N664" s="522">
        <f>$G664*J664</f>
        <v/>
      </c>
      <c r="O664" s="523">
        <f>G664*K664</f>
        <v/>
      </c>
      <c r="P664" s="563" t="n"/>
      <c r="Q664" s="564" t="n"/>
    </row>
    <row r="665" outlineLevel="5" ht="50.25" customHeight="1">
      <c r="A665" s="3" t="n"/>
      <c r="B665" s="3" t="n"/>
      <c r="C665" s="25" t="n"/>
      <c r="D665" s="165" t="inlineStr">
        <is>
          <t>14.3.2.2.1.2.</t>
        </is>
      </c>
      <c r="E665" s="3" t="inlineStr">
        <is>
          <t>КЖ2.2 (Вертикальные конструкции 2-5эт.)</t>
        </is>
      </c>
      <c r="F665" s="518" t="inlineStr">
        <is>
          <t>компл.</t>
        </is>
      </c>
      <c r="G665" s="519" t="n">
        <v>1</v>
      </c>
      <c r="H665" s="520" t="n"/>
      <c r="I665" s="521" t="n">
        <v>800000</v>
      </c>
      <c r="J665" s="522" t="n">
        <v>100000</v>
      </c>
      <c r="K665" s="523">
        <f>SUBTOTAL(9,H665:J665)</f>
        <v/>
      </c>
      <c r="L665" s="520">
        <f>$G665*H665</f>
        <v/>
      </c>
      <c r="M665" s="521">
        <f>$G665*I665</f>
        <v/>
      </c>
      <c r="N665" s="522">
        <f>$G665*J665</f>
        <v/>
      </c>
      <c r="O665" s="523">
        <f>G665*K665</f>
        <v/>
      </c>
      <c r="P665" s="563" t="n"/>
      <c r="Q665" s="564" t="n"/>
    </row>
    <row r="666" outlineLevel="2" ht="50.25" customHeight="1">
      <c r="A666" s="3" t="n"/>
      <c r="B666" s="3" t="n"/>
      <c r="C666" s="384" t="n"/>
      <c r="D666" s="248" t="inlineStr">
        <is>
          <t>14.3.3.</t>
        </is>
      </c>
      <c r="E666" s="385" t="inlineStr">
        <is>
          <t>Этап 4. Сведения об инженерном оборудовании, о сетях инженерно-технического обеспечения, перечень инженерно-технических мероприятий, включая:</t>
        </is>
      </c>
      <c r="F666" s="241" t="inlineStr">
        <is>
          <t>компл.</t>
        </is>
      </c>
      <c r="G666" s="422" t="n">
        <v>1</v>
      </c>
      <c r="H666" s="423">
        <f>IFERROR(L666/G666,0)</f>
        <v/>
      </c>
      <c r="I666" s="424">
        <f>IFERROR(M666/G666,0)</f>
        <v/>
      </c>
      <c r="J666" s="425">
        <f>IFERROR(N666/G666,0)</f>
        <v/>
      </c>
      <c r="K666" s="432">
        <f>+IFERROR(O666/G666,0)</f>
        <v/>
      </c>
      <c r="L666" s="423">
        <f>SUBTOTAL(9,L667:L710)</f>
        <v/>
      </c>
      <c r="M666" s="424">
        <f>SUBTOTAL(9,M667:M710)</f>
        <v/>
      </c>
      <c r="N666" s="425">
        <f>SUBTOTAL(9,N667:N710)</f>
        <v/>
      </c>
      <c r="O666" s="427">
        <f>SUBTOTAL(9,O667:O710)</f>
        <v/>
      </c>
      <c r="P666" s="590" t="n"/>
      <c r="Q666" s="591" t="n"/>
    </row>
    <row r="667" outlineLevel="3" ht="50.25" customHeight="1">
      <c r="A667" s="3" t="n"/>
      <c r="B667" s="3" t="n"/>
      <c r="C667" s="452" t="n"/>
      <c r="D667" s="261" t="inlineStr">
        <is>
          <t>14.3.3.1.</t>
        </is>
      </c>
      <c r="E667" s="463" t="inlineStr">
        <is>
          <t xml:space="preserve"> Подэтап 4.1</t>
        </is>
      </c>
      <c r="F667" s="262" t="inlineStr">
        <is>
          <t>компл.</t>
        </is>
      </c>
      <c r="G667" s="472" t="n">
        <v>1</v>
      </c>
      <c r="H667" s="473">
        <f>+IFERROR(L667/G667,0)</f>
        <v/>
      </c>
      <c r="I667" s="474">
        <f>+IFERROR(M667/G667,0)</f>
        <v/>
      </c>
      <c r="J667" s="475">
        <f>+IFERROR(N667/G667,0)</f>
        <v/>
      </c>
      <c r="K667" s="476">
        <f>+IFERROR(O667/G667,0)</f>
        <v/>
      </c>
      <c r="L667" s="473">
        <f>SUBTOTAL(9,L668:L669)</f>
        <v/>
      </c>
      <c r="M667" s="474">
        <f>SUBTOTAL(9,M668:M669)</f>
        <v/>
      </c>
      <c r="N667" s="475">
        <f>SUBTOTAL(9,N668:N669)</f>
        <v/>
      </c>
      <c r="O667" s="476">
        <f>SUBTOTAL(9,O668:O669)</f>
        <v/>
      </c>
      <c r="P667" s="592" t="n"/>
      <c r="Q667" s="593" t="n"/>
    </row>
    <row r="668" outlineLevel="4" ht="50.25" customHeight="1">
      <c r="A668" s="3" t="n"/>
      <c r="B668" s="3" t="n"/>
      <c r="C668" s="439" t="n"/>
      <c r="D668" s="440" t="inlineStr">
        <is>
          <t>14.3.3.1.1.</t>
        </is>
      </c>
      <c r="E668" s="441" t="inlineStr">
        <is>
          <t xml:space="preserve"> Подэтап 4.1.1  ЭОМ, в составе:</t>
        </is>
      </c>
      <c r="F668" s="285" t="inlineStr">
        <is>
          <t>компл.</t>
        </is>
      </c>
      <c r="G668" s="583" t="n">
        <v>1</v>
      </c>
      <c r="H668" s="584">
        <f>+IFERROR(L668/G668,0)</f>
        <v/>
      </c>
      <c r="I668" s="585">
        <f>+IFERROR(M668/G668,0)</f>
        <v/>
      </c>
      <c r="J668" s="586">
        <f>+IFERROR(N668/G668,0)</f>
        <v/>
      </c>
      <c r="K668" s="587">
        <f>+IFERROR(O668/G668,0)</f>
        <v/>
      </c>
      <c r="L668" s="584">
        <f>SUBTOTAL(9,L669:L669)</f>
        <v/>
      </c>
      <c r="M668" s="585">
        <f>SUBTOTAL(9,M669:M669)</f>
        <v/>
      </c>
      <c r="N668" s="586">
        <f>SUBTOTAL(9,N669:N669)</f>
        <v/>
      </c>
      <c r="O668" s="587">
        <f>SUBTOTAL(9,O669:O669)</f>
        <v/>
      </c>
      <c r="P668" s="594" t="n"/>
      <c r="Q668" s="595" t="n"/>
    </row>
    <row r="669" outlineLevel="5" ht="50.25" customHeight="1">
      <c r="A669" s="3" t="n"/>
      <c r="B669" s="3" t="n"/>
      <c r="C669" s="25" t="n"/>
      <c r="D669" s="165" t="inlineStr">
        <is>
          <t>14.3.3.1.1.1.</t>
        </is>
      </c>
      <c r="E669" s="3" t="inlineStr">
        <is>
          <t>ЭОМ</t>
        </is>
      </c>
      <c r="F669" s="518" t="inlineStr">
        <is>
          <t>компл.</t>
        </is>
      </c>
      <c r="G669" s="519" t="n">
        <v>1</v>
      </c>
      <c r="H669" s="520" t="n"/>
      <c r="I669" s="521" t="n">
        <v>3152000</v>
      </c>
      <c r="J669" s="522" t="n">
        <v>394000</v>
      </c>
      <c r="K669" s="523">
        <f>SUBTOTAL(9,H669:J669)</f>
        <v/>
      </c>
      <c r="L669" s="520">
        <f>$G669*H669</f>
        <v/>
      </c>
      <c r="M669" s="521">
        <f>$G669*I669</f>
        <v/>
      </c>
      <c r="N669" s="522">
        <f>$G669*J669</f>
        <v/>
      </c>
      <c r="O669" s="523">
        <f>G669*K669</f>
        <v/>
      </c>
      <c r="P669" s="596" t="n"/>
      <c r="Q669" s="597" t="n"/>
    </row>
    <row r="670" outlineLevel="3" ht="50.25" customHeight="1">
      <c r="A670" s="3" t="n"/>
      <c r="B670" s="3" t="n"/>
      <c r="C670" s="452" t="n"/>
      <c r="D670" s="261" t="inlineStr">
        <is>
          <t>14.3.3.2.</t>
        </is>
      </c>
      <c r="E670" s="463" t="inlineStr">
        <is>
          <t xml:space="preserve"> Подэтап 4.2</t>
        </is>
      </c>
      <c r="F670" s="262" t="inlineStr">
        <is>
          <t>компл.</t>
        </is>
      </c>
      <c r="G670" s="472" t="n">
        <v>1</v>
      </c>
      <c r="H670" s="473">
        <f>+IFERROR(L670/G670,0)</f>
        <v/>
      </c>
      <c r="I670" s="474">
        <f>+IFERROR(M670/G670,0)</f>
        <v/>
      </c>
      <c r="J670" s="475">
        <f>+IFERROR(N670/G670,0)</f>
        <v/>
      </c>
      <c r="K670" s="476">
        <f>+IFERROR(O670/G670,0)</f>
        <v/>
      </c>
      <c r="L670" s="473">
        <f>SUBTOTAL(9,L671:L675)</f>
        <v/>
      </c>
      <c r="M670" s="474">
        <f>SUBTOTAL(9,M671:M675)</f>
        <v/>
      </c>
      <c r="N670" s="475">
        <f>SUBTOTAL(9,N671:N675)</f>
        <v/>
      </c>
      <c r="O670" s="476">
        <f>SUBTOTAL(9,O671:O675)</f>
        <v/>
      </c>
      <c r="P670" s="592" t="n"/>
      <c r="Q670" s="593" t="n"/>
    </row>
    <row r="671" outlineLevel="4" ht="50.25" customHeight="1">
      <c r="A671" s="3" t="n"/>
      <c r="B671" s="3" t="n"/>
      <c r="C671" s="439" t="n"/>
      <c r="D671" s="440" t="inlineStr">
        <is>
          <t>14.3.3.2.1.</t>
        </is>
      </c>
      <c r="E671" s="441" t="inlineStr">
        <is>
          <t>Система водоснабжения</t>
        </is>
      </c>
      <c r="F671" s="285" t="inlineStr">
        <is>
          <t>компл.</t>
        </is>
      </c>
      <c r="G671" s="583" t="n">
        <v>1</v>
      </c>
      <c r="H671" s="584">
        <f>+IFERROR(L671/G671,0)</f>
        <v/>
      </c>
      <c r="I671" s="585">
        <f>+IFERROR(M671/G671,0)</f>
        <v/>
      </c>
      <c r="J671" s="586">
        <f>+IFERROR(N671/G671,0)</f>
        <v/>
      </c>
      <c r="K671" s="587">
        <f>+IFERROR(O671/G671,0)</f>
        <v/>
      </c>
      <c r="L671" s="584">
        <f>SUBTOTAL(9,L672:L675)</f>
        <v/>
      </c>
      <c r="M671" s="585">
        <f>SUBTOTAL(9,M672:M675)</f>
        <v/>
      </c>
      <c r="N671" s="586">
        <f>SUBTOTAL(9,N672:N675)</f>
        <v/>
      </c>
      <c r="O671" s="587">
        <f>SUBTOTAL(9,O672:O675)</f>
        <v/>
      </c>
      <c r="P671" s="594" t="n"/>
      <c r="Q671" s="595" t="n"/>
    </row>
    <row r="672" outlineLevel="5" ht="50.25" customHeight="1">
      <c r="A672" s="3" t="n"/>
      <c r="B672" s="3" t="n"/>
      <c r="C672" s="25" t="n"/>
      <c r="D672" s="165" t="inlineStr">
        <is>
          <t>14.3.3.2.1.1.</t>
        </is>
      </c>
      <c r="E672" s="3" t="inlineStr">
        <is>
          <t>Внутренние системы холодного и горячего водоснабжения, водомерный узел, система водоочистки</t>
        </is>
      </c>
      <c r="F672" s="518" t="inlineStr">
        <is>
          <t>компл.</t>
        </is>
      </c>
      <c r="G672" s="519" t="n">
        <v>1</v>
      </c>
      <c r="H672" s="520" t="n"/>
      <c r="I672" s="521" t="n">
        <v>490000</v>
      </c>
      <c r="J672" s="522" t="n">
        <v>61250</v>
      </c>
      <c r="K672" s="523">
        <f>SUBTOTAL(9,H672:J672)</f>
        <v/>
      </c>
      <c r="L672" s="520">
        <f>$G672*H672</f>
        <v/>
      </c>
      <c r="M672" s="521">
        <f>$G672*I672</f>
        <v/>
      </c>
      <c r="N672" s="522">
        <f>$G672*J672</f>
        <v/>
      </c>
      <c r="O672" s="523">
        <f>G672*K672</f>
        <v/>
      </c>
      <c r="P672" s="596" t="n"/>
      <c r="Q672" s="597" t="n"/>
    </row>
    <row r="673" outlineLevel="5" ht="50.25" customHeight="1">
      <c r="A673" s="3" t="n"/>
      <c r="B673" s="3" t="n"/>
      <c r="C673" s="25" t="n"/>
      <c r="D673" s="165" t="inlineStr">
        <is>
          <t>14.3.3.2.1.2.</t>
        </is>
      </c>
      <c r="E673" s="3" t="inlineStr">
        <is>
          <t>Внутренний противопожарный водопровод (ВПВ)</t>
        </is>
      </c>
      <c r="F673" s="518" t="inlineStr">
        <is>
          <t>компл.</t>
        </is>
      </c>
      <c r="G673" s="519" t="n">
        <v>1</v>
      </c>
      <c r="H673" s="520" t="n"/>
      <c r="I673" s="521" t="n">
        <v>490000</v>
      </c>
      <c r="J673" s="522" t="n">
        <v>61250</v>
      </c>
      <c r="K673" s="523">
        <f>SUBTOTAL(9,H673:J673)</f>
        <v/>
      </c>
      <c r="L673" s="520">
        <f>$G673*H673</f>
        <v/>
      </c>
      <c r="M673" s="521">
        <f>$G673*I673</f>
        <v/>
      </c>
      <c r="N673" s="522">
        <f>$G673*J673</f>
        <v/>
      </c>
      <c r="O673" s="523">
        <f>G673*K673</f>
        <v/>
      </c>
      <c r="P673" s="596" t="n"/>
      <c r="Q673" s="597" t="n"/>
    </row>
    <row r="674" outlineLevel="5" ht="50.25" customHeight="1">
      <c r="A674" s="3" t="n"/>
      <c r="B674" s="3" t="n"/>
      <c r="C674" s="25" t="n"/>
      <c r="D674" s="165" t="inlineStr">
        <is>
          <t>14.3.3.2.1.3.</t>
        </is>
      </c>
      <c r="E674" s="3" t="inlineStr">
        <is>
          <t>Автоматическая установка водяного пожаротушения (АУПТ)</t>
        </is>
      </c>
      <c r="F674" s="518" t="inlineStr">
        <is>
          <t>компл.</t>
        </is>
      </c>
      <c r="G674" s="519" t="n">
        <v>1</v>
      </c>
      <c r="H674" s="520" t="n"/>
      <c r="I674" s="521" t="n">
        <v>490000</v>
      </c>
      <c r="J674" s="522" t="n">
        <v>61250</v>
      </c>
      <c r="K674" s="523">
        <f>SUBTOTAL(9,H674:J674)</f>
        <v/>
      </c>
      <c r="L674" s="520">
        <f>$G674*H674</f>
        <v/>
      </c>
      <c r="M674" s="521">
        <f>$G674*I674</f>
        <v/>
      </c>
      <c r="N674" s="522">
        <f>$G674*J674</f>
        <v/>
      </c>
      <c r="O674" s="523">
        <f>G674*K674</f>
        <v/>
      </c>
      <c r="P674" s="596" t="n"/>
      <c r="Q674" s="597" t="n"/>
    </row>
    <row r="675" outlineLevel="5" ht="50.25" customHeight="1">
      <c r="A675" s="3" t="n"/>
      <c r="B675" s="3" t="n"/>
      <c r="C675" s="25" t="n"/>
      <c r="D675" s="165" t="inlineStr">
        <is>
          <t>14.3.3.2.1.4.</t>
        </is>
      </c>
      <c r="E675" s="3" t="inlineStr">
        <is>
          <t>Насосные установки (повысительные и циркуляционно-повысительные НУ системы ГВС, НУ системы хозпитьевого водопровода)</t>
        </is>
      </c>
      <c r="F675" s="518" t="inlineStr">
        <is>
          <t>компл.</t>
        </is>
      </c>
      <c r="G675" s="519" t="n">
        <v>1</v>
      </c>
      <c r="H675" s="520" t="n"/>
      <c r="I675" s="521" t="n">
        <v>490000</v>
      </c>
      <c r="J675" s="522" t="n">
        <v>61250</v>
      </c>
      <c r="K675" s="523">
        <f>SUBTOTAL(9,H675:J675)</f>
        <v/>
      </c>
      <c r="L675" s="520">
        <f>$G675*H675</f>
        <v/>
      </c>
      <c r="M675" s="521">
        <f>$G675*I675</f>
        <v/>
      </c>
      <c r="N675" s="522">
        <f>$G675*J675</f>
        <v/>
      </c>
      <c r="O675" s="523">
        <f>G675*K675</f>
        <v/>
      </c>
      <c r="P675" s="596" t="n"/>
      <c r="Q675" s="597" t="n"/>
    </row>
    <row r="676" outlineLevel="3" ht="50.25" customHeight="1">
      <c r="A676" s="3" t="n"/>
      <c r="B676" s="3" t="n"/>
      <c r="C676" s="452" t="n"/>
      <c r="D676" s="261" t="inlineStr">
        <is>
          <t>14.3.3.3.</t>
        </is>
      </c>
      <c r="E676" s="463" t="inlineStr">
        <is>
          <t xml:space="preserve"> Подэтап 4.3</t>
        </is>
      </c>
      <c r="F676" s="262" t="inlineStr">
        <is>
          <t>компл.</t>
        </is>
      </c>
      <c r="G676" s="472" t="n">
        <v>1</v>
      </c>
      <c r="H676" s="473">
        <f>+IFERROR(L676/G676,0)</f>
        <v/>
      </c>
      <c r="I676" s="474">
        <f>+IFERROR(M676/G676,0)</f>
        <v/>
      </c>
      <c r="J676" s="475">
        <f>+IFERROR(N676/G676,0)</f>
        <v/>
      </c>
      <c r="K676" s="476">
        <f>+IFERROR(O676/G676,0)</f>
        <v/>
      </c>
      <c r="L676" s="473">
        <f>SUBTOTAL(9,L677:L681)</f>
        <v/>
      </c>
      <c r="M676" s="474">
        <f>SUBTOTAL(9,M677:M681)</f>
        <v/>
      </c>
      <c r="N676" s="475">
        <f>SUBTOTAL(9,N677:N681)</f>
        <v/>
      </c>
      <c r="O676" s="476">
        <f>SUBTOTAL(9,O677:O681)</f>
        <v/>
      </c>
      <c r="P676" s="592" t="n"/>
      <c r="Q676" s="593" t="n"/>
    </row>
    <row r="677" outlineLevel="4" ht="50.25" customHeight="1">
      <c r="A677" s="3" t="n"/>
      <c r="B677" s="3" t="n"/>
      <c r="C677" s="439" t="n"/>
      <c r="D677" s="440" t="inlineStr">
        <is>
          <t>14.3.3.3.1.</t>
        </is>
      </c>
      <c r="E677" s="441" t="inlineStr">
        <is>
          <t>Система водоотведения</t>
        </is>
      </c>
      <c r="F677" s="285" t="inlineStr">
        <is>
          <t>компл.</t>
        </is>
      </c>
      <c r="G677" s="583" t="n">
        <v>1</v>
      </c>
      <c r="H677" s="584">
        <f>+IFERROR(L677/G677,0)</f>
        <v/>
      </c>
      <c r="I677" s="585">
        <f>+IFERROR(M677/G677,0)</f>
        <v/>
      </c>
      <c r="J677" s="586">
        <f>+IFERROR(N677/G677,0)</f>
        <v/>
      </c>
      <c r="K677" s="587">
        <f>+IFERROR(O677/G677,0)</f>
        <v/>
      </c>
      <c r="L677" s="584">
        <f>SUBTOTAL(9,L678:L681)</f>
        <v/>
      </c>
      <c r="M677" s="585">
        <f>SUBTOTAL(9,M678:M681)</f>
        <v/>
      </c>
      <c r="N677" s="586">
        <f>SUBTOTAL(9,N678:N681)</f>
        <v/>
      </c>
      <c r="O677" s="587">
        <f>SUBTOTAL(9,O678:O681)</f>
        <v/>
      </c>
      <c r="P677" s="594" t="n"/>
      <c r="Q677" s="595" t="n"/>
    </row>
    <row r="678" outlineLevel="5" ht="50.25" customHeight="1">
      <c r="A678" s="3" t="n"/>
      <c r="B678" s="3" t="n"/>
      <c r="C678" s="25" t="n"/>
      <c r="D678" s="165" t="inlineStr">
        <is>
          <t>14.3.3.3.1.1.</t>
        </is>
      </c>
      <c r="E678" s="3" t="inlineStr">
        <is>
          <t>Хозяйственно-бытовая и производственная канализация (в том числе жироуловители)</t>
        </is>
      </c>
      <c r="F678" s="518" t="inlineStr">
        <is>
          <t>компл.</t>
        </is>
      </c>
      <c r="G678" s="519" t="n">
        <v>1</v>
      </c>
      <c r="H678" s="520" t="n"/>
      <c r="I678" s="521" t="n">
        <v>600000</v>
      </c>
      <c r="J678" s="522" t="n">
        <v>75000</v>
      </c>
      <c r="K678" s="523">
        <f>SUBTOTAL(9,H678:J678)</f>
        <v/>
      </c>
      <c r="L678" s="520">
        <f>$G678*H678</f>
        <v/>
      </c>
      <c r="M678" s="521">
        <f>$G678*I678</f>
        <v/>
      </c>
      <c r="N678" s="522">
        <f>$G678*J678</f>
        <v/>
      </c>
      <c r="O678" s="523">
        <f>G678*K678</f>
        <v/>
      </c>
      <c r="P678" s="596" t="n"/>
      <c r="Q678" s="597" t="n"/>
    </row>
    <row r="679" outlineLevel="5" ht="50.25" customHeight="1">
      <c r="A679" s="3" t="n"/>
      <c r="B679" s="3" t="n"/>
      <c r="C679" s="25" t="n"/>
      <c r="D679" s="165" t="inlineStr">
        <is>
          <t>14.3.3.3.1.2.</t>
        </is>
      </c>
      <c r="E679" s="3" t="inlineStr">
        <is>
          <t>Дренажная канализация (от кондиционирования)</t>
        </is>
      </c>
      <c r="F679" s="518" t="inlineStr">
        <is>
          <t>компл.</t>
        </is>
      </c>
      <c r="G679" s="519" t="n">
        <v>1</v>
      </c>
      <c r="H679" s="520" t="n"/>
      <c r="I679" s="521" t="n">
        <v>600000</v>
      </c>
      <c r="J679" s="522" t="n">
        <v>75000</v>
      </c>
      <c r="K679" s="523">
        <f>SUBTOTAL(9,H679:J679)</f>
        <v/>
      </c>
      <c r="L679" s="520">
        <f>$G679*H679</f>
        <v/>
      </c>
      <c r="M679" s="521">
        <f>$G679*I679</f>
        <v/>
      </c>
      <c r="N679" s="522">
        <f>$G679*J679</f>
        <v/>
      </c>
      <c r="O679" s="523">
        <f>G679*K679</f>
        <v/>
      </c>
      <c r="P679" s="596" t="n"/>
      <c r="Q679" s="597" t="n"/>
    </row>
    <row r="680" outlineLevel="5" ht="50.25" customHeight="1">
      <c r="A680" s="3" t="n"/>
      <c r="B680" s="3" t="n"/>
      <c r="C680" s="25" t="n"/>
      <c r="D680" s="165" t="inlineStr">
        <is>
          <t>14.3.3.3.1.3.</t>
        </is>
      </c>
      <c r="E680" s="3" t="inlineStr">
        <is>
          <t>Ливневая канализация (в том числе напорная)</t>
        </is>
      </c>
      <c r="F680" s="518" t="inlineStr">
        <is>
          <t>компл.</t>
        </is>
      </c>
      <c r="G680" s="519" t="n">
        <v>1</v>
      </c>
      <c r="H680" s="520" t="n"/>
      <c r="I680" s="521" t="n">
        <v>600000</v>
      </c>
      <c r="J680" s="522" t="n">
        <v>75000</v>
      </c>
      <c r="K680" s="523">
        <f>SUBTOTAL(9,H680:J680)</f>
        <v/>
      </c>
      <c r="L680" s="520">
        <f>$G680*H680</f>
        <v/>
      </c>
      <c r="M680" s="521">
        <f>$G680*I680</f>
        <v/>
      </c>
      <c r="N680" s="522">
        <f>$G680*J680</f>
        <v/>
      </c>
      <c r="O680" s="523">
        <f>G680*K680</f>
        <v/>
      </c>
      <c r="P680" s="596" t="n"/>
      <c r="Q680" s="597" t="n"/>
    </row>
    <row r="681" outlineLevel="5" ht="50.25" customHeight="1">
      <c r="A681" s="3" t="n"/>
      <c r="B681" s="3" t="n"/>
      <c r="C681" s="25" t="n"/>
      <c r="D681" s="165" t="inlineStr">
        <is>
          <t>14.3.3.3.1.4.</t>
        </is>
      </c>
      <c r="E681" s="3" t="inlineStr">
        <is>
          <t>Производственная канализация (в т.ч. для коммерческих помещений)</t>
        </is>
      </c>
      <c r="F681" s="518" t="inlineStr">
        <is>
          <t>компл.</t>
        </is>
      </c>
      <c r="G681" s="519" t="n">
        <v>1</v>
      </c>
      <c r="H681" s="520" t="n"/>
      <c r="I681" s="521" t="n">
        <v>600000</v>
      </c>
      <c r="J681" s="522" t="n">
        <v>75000</v>
      </c>
      <c r="K681" s="523">
        <f>SUBTOTAL(9,H681:J681)</f>
        <v/>
      </c>
      <c r="L681" s="520">
        <f>$G681*H681</f>
        <v/>
      </c>
      <c r="M681" s="521">
        <f>$G681*I681</f>
        <v/>
      </c>
      <c r="N681" s="522">
        <f>$G681*J681</f>
        <v/>
      </c>
      <c r="O681" s="523">
        <f>G681*K681</f>
        <v/>
      </c>
      <c r="P681" s="596" t="n"/>
      <c r="Q681" s="597" t="n"/>
    </row>
    <row r="682" outlineLevel="3" ht="50.25" customHeight="1">
      <c r="A682" s="3" t="n"/>
      <c r="B682" s="3" t="n"/>
      <c r="C682" s="452" t="n"/>
      <c r="D682" s="261" t="inlineStr">
        <is>
          <t>14.3.3.4.</t>
        </is>
      </c>
      <c r="E682" s="463" t="inlineStr">
        <is>
          <t xml:space="preserve"> Подэтап 4.4</t>
        </is>
      </c>
      <c r="F682" s="262" t="inlineStr">
        <is>
          <t>компл.</t>
        </is>
      </c>
      <c r="G682" s="472" t="n">
        <v>1</v>
      </c>
      <c r="H682" s="473">
        <f>+IFERROR(L682/G682,0)</f>
        <v/>
      </c>
      <c r="I682" s="474">
        <f>+IFERROR(M682/G682,0)</f>
        <v/>
      </c>
      <c r="J682" s="475">
        <f>+IFERROR(N682/G682,0)</f>
        <v/>
      </c>
      <c r="K682" s="476">
        <f>+IFERROR(O682/G682,0)</f>
        <v/>
      </c>
      <c r="L682" s="473">
        <f>SUBTOTAL(9,L683:L688)</f>
        <v/>
      </c>
      <c r="M682" s="474">
        <f>SUBTOTAL(9,M683:M688)</f>
        <v/>
      </c>
      <c r="N682" s="475">
        <f>SUBTOTAL(9,N683:N688)</f>
        <v/>
      </c>
      <c r="O682" s="476">
        <f>SUBTOTAL(9,O683:O688)</f>
        <v/>
      </c>
      <c r="P682" s="592" t="n"/>
      <c r="Q682" s="593" t="n"/>
    </row>
    <row r="683" outlineLevel="4" ht="50.25" customHeight="1">
      <c r="A683" s="3" t="n"/>
      <c r="B683" s="3" t="n"/>
      <c r="C683" s="439" t="n"/>
      <c r="D683" s="440" t="inlineStr">
        <is>
          <t>14.3.3.4.1.</t>
        </is>
      </c>
      <c r="E683" s="441" t="inlineStr">
        <is>
          <t>ОВиК</t>
        </is>
      </c>
      <c r="F683" s="285" t="inlineStr">
        <is>
          <t>компл.</t>
        </is>
      </c>
      <c r="G683" s="583" t="n">
        <v>1</v>
      </c>
      <c r="H683" s="584">
        <f>+IFERROR(L683/G683,0)</f>
        <v/>
      </c>
      <c r="I683" s="585">
        <f>+IFERROR(M683/G683,0)</f>
        <v/>
      </c>
      <c r="J683" s="586">
        <f>+IFERROR(N683/G683,0)</f>
        <v/>
      </c>
      <c r="K683" s="587">
        <f>+IFERROR(O683/G683,0)</f>
        <v/>
      </c>
      <c r="L683" s="584">
        <f>SUBTOTAL(9,L684:L688)</f>
        <v/>
      </c>
      <c r="M683" s="585">
        <f>SUBTOTAL(9,M684:M688)</f>
        <v/>
      </c>
      <c r="N683" s="586">
        <f>SUBTOTAL(9,N684:N688)</f>
        <v/>
      </c>
      <c r="O683" s="587">
        <f>SUBTOTAL(9,O684:O688)</f>
        <v/>
      </c>
      <c r="P683" s="594" t="n"/>
      <c r="Q683" s="595" t="n"/>
    </row>
    <row r="684" outlineLevel="5" ht="50.25" customHeight="1">
      <c r="A684" s="3" t="n"/>
      <c r="B684" s="3" t="n"/>
      <c r="C684" s="25" t="n"/>
      <c r="D684" s="165" t="inlineStr">
        <is>
          <t>14.3.3.4.1.1.</t>
        </is>
      </c>
      <c r="E684" s="3" t="inlineStr">
        <is>
          <t>Теплоснабжение, отопление, воздушно-тепловые завесы</t>
        </is>
      </c>
      <c r="F684" s="518" t="inlineStr">
        <is>
          <t>компл.</t>
        </is>
      </c>
      <c r="G684" s="519" t="n">
        <v>1</v>
      </c>
      <c r="H684" s="520" t="n"/>
      <c r="I684" s="521" t="n">
        <v>850000</v>
      </c>
      <c r="J684" s="522" t="n">
        <v>106250</v>
      </c>
      <c r="K684" s="523">
        <f>SUBTOTAL(9,H684:J684)</f>
        <v/>
      </c>
      <c r="L684" s="520">
        <f>$G684*H684</f>
        <v/>
      </c>
      <c r="M684" s="521">
        <f>$G684*I684</f>
        <v/>
      </c>
      <c r="N684" s="522">
        <f>$G684*J684</f>
        <v/>
      </c>
      <c r="O684" s="523">
        <f>G684*K684</f>
        <v/>
      </c>
      <c r="P684" s="596" t="n"/>
      <c r="Q684" s="597" t="n"/>
    </row>
    <row r="685" outlineLevel="5" ht="50.25" customHeight="1">
      <c r="A685" s="3" t="n"/>
      <c r="B685" s="3" t="n"/>
      <c r="C685" s="25" t="n"/>
      <c r="D685" s="165" t="inlineStr">
        <is>
          <t>14.3.3.4.1.2.</t>
        </is>
      </c>
      <c r="E685" s="3" t="inlineStr">
        <is>
          <t>Вентиляция подземной автостоянки</t>
        </is>
      </c>
      <c r="F685" s="518" t="inlineStr">
        <is>
          <t>компл.</t>
        </is>
      </c>
      <c r="G685" s="519" t="n">
        <v>1</v>
      </c>
      <c r="H685" s="520" t="n"/>
      <c r="I685" s="521" t="n">
        <v>850000</v>
      </c>
      <c r="J685" s="522" t="n">
        <v>106250</v>
      </c>
      <c r="K685" s="523">
        <f>SUBTOTAL(9,H685:J685)</f>
        <v/>
      </c>
      <c r="L685" s="520">
        <f>$G685*H685</f>
        <v/>
      </c>
      <c r="M685" s="521">
        <f>$G685*I685</f>
        <v/>
      </c>
      <c r="N685" s="522">
        <f>$G685*J685</f>
        <v/>
      </c>
      <c r="O685" s="523">
        <f>G685*K685</f>
        <v/>
      </c>
      <c r="P685" s="596" t="n"/>
      <c r="Q685" s="597" t="n"/>
    </row>
    <row r="686" outlineLevel="5" ht="50.25" customHeight="1">
      <c r="A686" s="3" t="n"/>
      <c r="B686" s="3" t="n"/>
      <c r="C686" s="25" t="n"/>
      <c r="D686" s="165" t="inlineStr">
        <is>
          <t>14.3.3.4.1.3.</t>
        </is>
      </c>
      <c r="E686" s="3" t="inlineStr">
        <is>
          <t>Общеобменная вентиляция (в том числе тепло- холодоснабжение)</t>
        </is>
      </c>
      <c r="F686" s="518" t="inlineStr">
        <is>
          <t>компл.</t>
        </is>
      </c>
      <c r="G686" s="519" t="n">
        <v>1</v>
      </c>
      <c r="H686" s="520" t="n"/>
      <c r="I686" s="521" t="n">
        <v>850000</v>
      </c>
      <c r="J686" s="522" t="n">
        <v>106250</v>
      </c>
      <c r="K686" s="523">
        <f>SUBTOTAL(9,H686:J686)</f>
        <v/>
      </c>
      <c r="L686" s="520">
        <f>$G686*H686</f>
        <v/>
      </c>
      <c r="M686" s="521">
        <f>$G686*I686</f>
        <v/>
      </c>
      <c r="N686" s="522">
        <f>$G686*J686</f>
        <v/>
      </c>
      <c r="O686" s="523">
        <f>G686*K686</f>
        <v/>
      </c>
      <c r="P686" s="596" t="n"/>
      <c r="Q686" s="597" t="n"/>
    </row>
    <row r="687" outlineLevel="5" ht="50.25" customHeight="1">
      <c r="A687" s="3" t="n"/>
      <c r="B687" s="3" t="n"/>
      <c r="C687" s="25" t="n"/>
      <c r="D687" s="165" t="inlineStr">
        <is>
          <t>14.3.3.4.1.4.</t>
        </is>
      </c>
      <c r="E687" s="3" t="inlineStr">
        <is>
          <t>Противодымная вентиляция</t>
        </is>
      </c>
      <c r="F687" s="518" t="inlineStr">
        <is>
          <t>компл.</t>
        </is>
      </c>
      <c r="G687" s="519" t="n">
        <v>1</v>
      </c>
      <c r="H687" s="520" t="n"/>
      <c r="I687" s="521" t="n">
        <v>850000</v>
      </c>
      <c r="J687" s="522" t="n">
        <v>106250</v>
      </c>
      <c r="K687" s="523">
        <f>SUBTOTAL(9,H687:J687)</f>
        <v/>
      </c>
      <c r="L687" s="520">
        <f>$G687*H687</f>
        <v/>
      </c>
      <c r="M687" s="521">
        <f>$G687*I687</f>
        <v/>
      </c>
      <c r="N687" s="522">
        <f>$G687*J687</f>
        <v/>
      </c>
      <c r="O687" s="523">
        <f>G687*K687</f>
        <v/>
      </c>
      <c r="P687" s="596" t="n"/>
      <c r="Q687" s="597" t="n"/>
    </row>
    <row r="688" outlineLevel="5" ht="50.25" customHeight="1">
      <c r="A688" s="3" t="n"/>
      <c r="B688" s="3" t="n"/>
      <c r="C688" s="25" t="n"/>
      <c r="D688" s="165" t="inlineStr">
        <is>
          <t>14.3.3.4.1.5.</t>
        </is>
      </c>
      <c r="E688" s="3" t="inlineStr">
        <is>
          <t>Холодоснабжение, кондиционирование</t>
        </is>
      </c>
      <c r="F688" s="518" t="inlineStr">
        <is>
          <t>компл.</t>
        </is>
      </c>
      <c r="G688" s="519" t="n">
        <v>1</v>
      </c>
      <c r="H688" s="520" t="n"/>
      <c r="I688" s="521" t="n">
        <v>850000</v>
      </c>
      <c r="J688" s="522" t="n">
        <v>106250</v>
      </c>
      <c r="K688" s="523">
        <f>SUBTOTAL(9,H688:J688)</f>
        <v/>
      </c>
      <c r="L688" s="520">
        <f>$G688*H688</f>
        <v/>
      </c>
      <c r="M688" s="521">
        <f>$G688*I688</f>
        <v/>
      </c>
      <c r="N688" s="522">
        <f>$G688*J688</f>
        <v/>
      </c>
      <c r="O688" s="523">
        <f>G688*K688</f>
        <v/>
      </c>
      <c r="P688" s="596" t="n"/>
      <c r="Q688" s="597" t="n"/>
    </row>
    <row r="689" outlineLevel="3" ht="50.25" customHeight="1">
      <c r="A689" s="3" t="n"/>
      <c r="B689" s="3" t="n"/>
      <c r="C689" s="452" t="n"/>
      <c r="D689" s="261" t="inlineStr">
        <is>
          <t>14.3.3.5.</t>
        </is>
      </c>
      <c r="E689" s="463" t="inlineStr">
        <is>
          <t xml:space="preserve"> Подэтап 4.5.   Слаботочные системы</t>
        </is>
      </c>
      <c r="F689" s="262" t="inlineStr">
        <is>
          <t>компл.</t>
        </is>
      </c>
      <c r="G689" s="472" t="n">
        <v>1</v>
      </c>
      <c r="H689" s="473">
        <f>+IFERROR(L689/G689,0)</f>
        <v/>
      </c>
      <c r="I689" s="474">
        <f>+IFERROR(M689/G689,0)</f>
        <v/>
      </c>
      <c r="J689" s="475">
        <f>+IFERROR(N689/G689,0)</f>
        <v/>
      </c>
      <c r="K689" s="476">
        <f>+IFERROR(O689/G689,0)</f>
        <v/>
      </c>
      <c r="L689" s="473">
        <f>SUBTOTAL(9,L690:L710)</f>
        <v/>
      </c>
      <c r="M689" s="474">
        <f>SUBTOTAL(9,M690:M710)</f>
        <v/>
      </c>
      <c r="N689" s="475">
        <f>SUBTOTAL(9,N690:N710)</f>
        <v/>
      </c>
      <c r="O689" s="476">
        <f>SUBTOTAL(9,O690:O710)</f>
        <v/>
      </c>
      <c r="P689" s="592" t="n"/>
      <c r="Q689" s="593" t="n"/>
    </row>
    <row r="690" outlineLevel="4" ht="50.25" customHeight="1">
      <c r="A690" s="3" t="n"/>
      <c r="B690" s="3" t="n"/>
      <c r="C690" s="439" t="n"/>
      <c r="D690" s="440" t="inlineStr">
        <is>
          <t>14.3.3.5.1.</t>
        </is>
      </c>
      <c r="E690" s="441" t="inlineStr">
        <is>
          <t>Системы безопасности</t>
        </is>
      </c>
      <c r="F690" s="285" t="inlineStr">
        <is>
          <t>компл.</t>
        </is>
      </c>
      <c r="G690" s="583" t="n">
        <v>1</v>
      </c>
      <c r="H690" s="584">
        <f>+IFERROR(L690/G690,0)</f>
        <v/>
      </c>
      <c r="I690" s="585">
        <f>+IFERROR(M690/G690,0)</f>
        <v/>
      </c>
      <c r="J690" s="586">
        <f>+IFERROR(N690/G690,0)</f>
        <v/>
      </c>
      <c r="K690" s="587">
        <f>+IFERROR(O690/G690,0)</f>
        <v/>
      </c>
      <c r="L690" s="584">
        <f>SUBTOTAL(9,L691:L697)</f>
        <v/>
      </c>
      <c r="M690" s="585">
        <f>SUBTOTAL(9,M691:M697)</f>
        <v/>
      </c>
      <c r="N690" s="586">
        <f>SUBTOTAL(9,N691:N697)</f>
        <v/>
      </c>
      <c r="O690" s="587">
        <f>SUBTOTAL(9,O691:O697)</f>
        <v/>
      </c>
      <c r="P690" s="594" t="n"/>
      <c r="Q690" s="595" t="n"/>
    </row>
    <row r="691" outlineLevel="5" ht="50.25" customHeight="1">
      <c r="A691" s="3" t="n"/>
      <c r="B691" s="3" t="n"/>
      <c r="C691" s="25" t="n"/>
      <c r="D691" s="165" t="inlineStr">
        <is>
          <t>14.3.3.5.1.1.</t>
        </is>
      </c>
      <c r="E691" s="3" t="inlineStr">
        <is>
          <t>Структурированная кабельная система систем безопасности (СКС СБ)</t>
        </is>
      </c>
      <c r="F691" s="518" t="inlineStr">
        <is>
          <t>компл.</t>
        </is>
      </c>
      <c r="G691" s="519" t="n">
        <v>1</v>
      </c>
      <c r="H691" s="520" t="n"/>
      <c r="I691" s="521" t="n">
        <v>150000</v>
      </c>
      <c r="J691" s="522" t="n">
        <v>18750</v>
      </c>
      <c r="K691" s="523">
        <f>SUBTOTAL(9,H691:J691)</f>
        <v/>
      </c>
      <c r="L691" s="520">
        <f>$G691*H691</f>
        <v/>
      </c>
      <c r="M691" s="521">
        <f>$G691*I691</f>
        <v/>
      </c>
      <c r="N691" s="522">
        <f>$G691*J691</f>
        <v/>
      </c>
      <c r="O691" s="523">
        <f>G691*K691</f>
        <v/>
      </c>
      <c r="P691" s="596" t="n"/>
      <c r="Q691" s="597" t="n"/>
    </row>
    <row r="692" outlineLevel="5" ht="50.25" customHeight="1">
      <c r="A692" s="3" t="n"/>
      <c r="B692" s="3" t="n"/>
      <c r="C692" s="25" t="n"/>
      <c r="D692" s="165" t="inlineStr">
        <is>
          <t>14.3.3.5.1.2.</t>
        </is>
      </c>
      <c r="E692" s="3" t="inlineStr">
        <is>
          <t>Система охраны входов (СОВ)</t>
        </is>
      </c>
      <c r="F692" s="518" t="inlineStr">
        <is>
          <t>компл.</t>
        </is>
      </c>
      <c r="G692" s="519" t="n">
        <v>1</v>
      </c>
      <c r="H692" s="520" t="n"/>
      <c r="I692" s="521" t="n">
        <v>150000</v>
      </c>
      <c r="J692" s="522" t="n">
        <v>18750</v>
      </c>
      <c r="K692" s="523">
        <f>SUBTOTAL(9,H692:J692)</f>
        <v/>
      </c>
      <c r="L692" s="520">
        <f>$G692*H692</f>
        <v/>
      </c>
      <c r="M692" s="521">
        <f>$G692*I692</f>
        <v/>
      </c>
      <c r="N692" s="522">
        <f>$G692*J692</f>
        <v/>
      </c>
      <c r="O692" s="523">
        <f>G692*K692</f>
        <v/>
      </c>
      <c r="P692" s="596" t="n"/>
      <c r="Q692" s="597" t="n"/>
    </row>
    <row r="693" outlineLevel="5" ht="50.25" customHeight="1">
      <c r="A693" s="3" t="n"/>
      <c r="B693" s="3" t="n"/>
      <c r="C693" s="25" t="n"/>
      <c r="D693" s="165" t="inlineStr">
        <is>
          <t>14.3.3.5.1.3.</t>
        </is>
      </c>
      <c r="E693" s="3" t="inlineStr">
        <is>
          <t>Система контроля и управления доступом (СКУД)</t>
        </is>
      </c>
      <c r="F693" s="518" t="inlineStr">
        <is>
          <t>компл.</t>
        </is>
      </c>
      <c r="G693" s="519" t="n">
        <v>1</v>
      </c>
      <c r="H693" s="520" t="n"/>
      <c r="I693" s="521" t="n">
        <v>150000</v>
      </c>
      <c r="J693" s="522" t="n">
        <v>18750</v>
      </c>
      <c r="K693" s="523">
        <f>SUBTOTAL(9,H693:J693)</f>
        <v/>
      </c>
      <c r="L693" s="520">
        <f>$G693*H693</f>
        <v/>
      </c>
      <c r="M693" s="521">
        <f>$G693*I693</f>
        <v/>
      </c>
      <c r="N693" s="522">
        <f>$G693*J693</f>
        <v/>
      </c>
      <c r="O693" s="523">
        <f>G693*K693</f>
        <v/>
      </c>
      <c r="P693" s="596" t="n"/>
      <c r="Q693" s="597" t="n"/>
    </row>
    <row r="694" outlineLevel="5" ht="50.25" customHeight="1">
      <c r="A694" s="3" t="n"/>
      <c r="B694" s="3" t="n"/>
      <c r="C694" s="25" t="n"/>
      <c r="D694" s="165" t="inlineStr">
        <is>
          <t>14.3.3.5.1.4.</t>
        </is>
      </c>
      <c r="E694" s="3" t="inlineStr">
        <is>
          <t>Система охранно-тревожной сигнализации (СОТС)</t>
        </is>
      </c>
      <c r="F694" s="518" t="inlineStr">
        <is>
          <t>компл.</t>
        </is>
      </c>
      <c r="G694" s="519" t="n">
        <v>1</v>
      </c>
      <c r="H694" s="520" t="n"/>
      <c r="I694" s="521" t="n">
        <v>150000</v>
      </c>
      <c r="J694" s="522" t="n">
        <v>18750</v>
      </c>
      <c r="K694" s="523">
        <f>SUBTOTAL(9,H694:J694)</f>
        <v/>
      </c>
      <c r="L694" s="520">
        <f>$G694*H694</f>
        <v/>
      </c>
      <c r="M694" s="521">
        <f>$G694*I694</f>
        <v/>
      </c>
      <c r="N694" s="522">
        <f>$G694*J694</f>
        <v/>
      </c>
      <c r="O694" s="523">
        <f>G694*K694</f>
        <v/>
      </c>
      <c r="P694" s="596" t="n"/>
      <c r="Q694" s="597" t="n"/>
    </row>
    <row r="695" outlineLevel="5" ht="50.25" customHeight="1">
      <c r="A695" s="3" t="n"/>
      <c r="B695" s="3" t="n"/>
      <c r="C695" s="25" t="n"/>
      <c r="D695" s="165" t="inlineStr">
        <is>
          <t>14.3.3.5.1.5.</t>
        </is>
      </c>
      <c r="E695" s="3" t="inlineStr">
        <is>
          <t>Система тревожной сигнализации для санузлов МГН (СТС МГН)</t>
        </is>
      </c>
      <c r="F695" s="518" t="inlineStr">
        <is>
          <t>компл.</t>
        </is>
      </c>
      <c r="G695" s="519" t="n">
        <v>1</v>
      </c>
      <c r="H695" s="520" t="n"/>
      <c r="I695" s="521" t="n">
        <v>150000</v>
      </c>
      <c r="J695" s="522" t="n">
        <v>18750</v>
      </c>
      <c r="K695" s="523">
        <f>SUBTOTAL(9,H695:J695)</f>
        <v/>
      </c>
      <c r="L695" s="520">
        <f>$G695*H695</f>
        <v/>
      </c>
      <c r="M695" s="521">
        <f>$G695*I695</f>
        <v/>
      </c>
      <c r="N695" s="522">
        <f>$G695*J695</f>
        <v/>
      </c>
      <c r="O695" s="523">
        <f>G695*K695</f>
        <v/>
      </c>
      <c r="P695" s="596" t="n"/>
      <c r="Q695" s="597" t="n"/>
    </row>
    <row r="696" outlineLevel="5" ht="50.25" customHeight="1">
      <c r="A696" s="3" t="n"/>
      <c r="B696" s="3" t="n"/>
      <c r="C696" s="25" t="n"/>
      <c r="D696" s="165" t="inlineStr">
        <is>
          <t>14.3.3.5.1.6.</t>
        </is>
      </c>
      <c r="E696" s="3" t="inlineStr">
        <is>
          <t>Система охранного телевидения (СОТ)</t>
        </is>
      </c>
      <c r="F696" s="518" t="inlineStr">
        <is>
          <t>компл.</t>
        </is>
      </c>
      <c r="G696" s="519" t="n">
        <v>1</v>
      </c>
      <c r="H696" s="520" t="n"/>
      <c r="I696" s="521" t="n">
        <v>150000</v>
      </c>
      <c r="J696" s="522" t="n">
        <v>18750</v>
      </c>
      <c r="K696" s="523">
        <f>SUBTOTAL(9,H696:J696)</f>
        <v/>
      </c>
      <c r="L696" s="520">
        <f>$G696*H696</f>
        <v/>
      </c>
      <c r="M696" s="521">
        <f>$G696*I696</f>
        <v/>
      </c>
      <c r="N696" s="522">
        <f>$G696*J696</f>
        <v/>
      </c>
      <c r="O696" s="523">
        <f>G696*K696</f>
        <v/>
      </c>
      <c r="P696" s="596" t="n"/>
      <c r="Q696" s="597" t="n"/>
    </row>
    <row r="697" outlineLevel="5" ht="50.25" customHeight="1">
      <c r="A697" s="3" t="n"/>
      <c r="B697" s="3" t="n"/>
      <c r="C697" s="25" t="n"/>
      <c r="D697" s="165" t="inlineStr">
        <is>
          <t>14.3.3.5.1.7.</t>
        </is>
      </c>
      <c r="E697" s="3" t="inlineStr">
        <is>
          <t>Система контроля СО2</t>
        </is>
      </c>
      <c r="F697" s="518" t="inlineStr">
        <is>
          <t>компл.</t>
        </is>
      </c>
      <c r="G697" s="519" t="n">
        <v>1</v>
      </c>
      <c r="H697" s="520" t="n"/>
      <c r="I697" s="521" t="n">
        <v>150000</v>
      </c>
      <c r="J697" s="522" t="n">
        <v>18750</v>
      </c>
      <c r="K697" s="523">
        <f>SUBTOTAL(9,H697:J697)</f>
        <v/>
      </c>
      <c r="L697" s="520">
        <f>$G697*H697</f>
        <v/>
      </c>
      <c r="M697" s="521">
        <f>$G697*I697</f>
        <v/>
      </c>
      <c r="N697" s="522">
        <f>$G697*J697</f>
        <v/>
      </c>
      <c r="O697" s="523">
        <f>G697*K697</f>
        <v/>
      </c>
      <c r="P697" s="596" t="n"/>
      <c r="Q697" s="597" t="n"/>
    </row>
    <row r="698" outlineLevel="4" ht="50.25" customHeight="1">
      <c r="A698" s="3" t="n"/>
      <c r="B698" s="3" t="n"/>
      <c r="C698" s="439" t="n"/>
      <c r="D698" s="440" t="inlineStr">
        <is>
          <t>14.3.3.5.2.</t>
        </is>
      </c>
      <c r="E698" s="441" t="inlineStr">
        <is>
          <t>Системы противопожарной защиты</t>
        </is>
      </c>
      <c r="F698" s="285" t="inlineStr">
        <is>
          <t>компл.</t>
        </is>
      </c>
      <c r="G698" s="583" t="n">
        <v>1</v>
      </c>
      <c r="H698" s="584">
        <f>+IFERROR(L698/G698,0)</f>
        <v/>
      </c>
      <c r="I698" s="585">
        <f>+IFERROR(M698/G698,0)</f>
        <v/>
      </c>
      <c r="J698" s="586">
        <f>+IFERROR(N698/G698,0)</f>
        <v/>
      </c>
      <c r="K698" s="587">
        <f>+IFERROR(O698/G698,0)</f>
        <v/>
      </c>
      <c r="L698" s="584">
        <f>SUBTOTAL(9,L699:L702)</f>
        <v/>
      </c>
      <c r="M698" s="585">
        <f>SUBTOTAL(9,M699:M702)</f>
        <v/>
      </c>
      <c r="N698" s="586">
        <f>SUBTOTAL(9,N699:N702)</f>
        <v/>
      </c>
      <c r="O698" s="587">
        <f>SUBTOTAL(9,O699:O702)</f>
        <v/>
      </c>
      <c r="P698" s="594" t="n"/>
      <c r="Q698" s="595" t="n"/>
    </row>
    <row r="699" outlineLevel="5" ht="50.25" customHeight="1">
      <c r="A699" s="3" t="n"/>
      <c r="B699" s="3" t="n"/>
      <c r="C699" s="25" t="n"/>
      <c r="D699" s="165" t="inlineStr">
        <is>
          <t>14.3.3.5.2.1.</t>
        </is>
      </c>
      <c r="E699" s="3" t="inlineStr">
        <is>
          <t>Система пожарной сигнализации и автоматики (АСПС АСПА)</t>
        </is>
      </c>
      <c r="F699" s="518" t="inlineStr">
        <is>
          <t>компл.</t>
        </is>
      </c>
      <c r="G699" s="519" t="n">
        <v>1</v>
      </c>
      <c r="H699" s="520" t="n"/>
      <c r="I699" s="521" t="n">
        <v>170000</v>
      </c>
      <c r="J699" s="522" t="n">
        <v>21250</v>
      </c>
      <c r="K699" s="523">
        <f>SUBTOTAL(9,H699:J699)</f>
        <v/>
      </c>
      <c r="L699" s="520">
        <f>$G699*H699</f>
        <v/>
      </c>
      <c r="M699" s="521">
        <f>$G699*I699</f>
        <v/>
      </c>
      <c r="N699" s="522">
        <f>$G699*J699</f>
        <v/>
      </c>
      <c r="O699" s="523">
        <f>G699*K699</f>
        <v/>
      </c>
      <c r="P699" s="596" t="n"/>
      <c r="Q699" s="597" t="n"/>
    </row>
    <row r="700" outlineLevel="5" ht="50.25" customHeight="1">
      <c r="A700" s="3" t="n"/>
      <c r="B700" s="3" t="n"/>
      <c r="C700" s="25" t="n"/>
      <c r="D700" s="165" t="inlineStr">
        <is>
          <t>14.3.3.5.2.2.</t>
        </is>
      </c>
      <c r="E700" s="3" t="inlineStr">
        <is>
          <t>Система оповещения и управления эвакуацией людей при пожаре (СОУЭ)</t>
        </is>
      </c>
      <c r="F700" s="518" t="inlineStr">
        <is>
          <t>компл.</t>
        </is>
      </c>
      <c r="G700" s="519" t="n">
        <v>1</v>
      </c>
      <c r="H700" s="520" t="n"/>
      <c r="I700" s="521" t="n">
        <v>170000</v>
      </c>
      <c r="J700" s="522" t="n">
        <v>21250</v>
      </c>
      <c r="K700" s="523">
        <f>SUBTOTAL(9,H700:J700)</f>
        <v/>
      </c>
      <c r="L700" s="520">
        <f>$G700*H700</f>
        <v/>
      </c>
      <c r="M700" s="521">
        <f>$G700*I700</f>
        <v/>
      </c>
      <c r="N700" s="522">
        <f>$G700*J700</f>
        <v/>
      </c>
      <c r="O700" s="523">
        <f>G700*K700</f>
        <v/>
      </c>
      <c r="P700" s="596" t="n"/>
      <c r="Q700" s="597" t="n"/>
    </row>
    <row r="701" outlineLevel="5" ht="50.25" customHeight="1">
      <c r="A701" s="3" t="n"/>
      <c r="B701" s="3" t="n"/>
      <c r="C701" s="25" t="n"/>
      <c r="D701" s="165" t="inlineStr">
        <is>
          <t>14.3.3.5.2.3.</t>
        </is>
      </c>
      <c r="E701" s="3" t="inlineStr">
        <is>
          <t>Автоматизация систем пожарной безопасности</t>
        </is>
      </c>
      <c r="F701" s="518" t="inlineStr">
        <is>
          <t>компл.</t>
        </is>
      </c>
      <c r="G701" s="519" t="n">
        <v>1</v>
      </c>
      <c r="H701" s="520" t="n"/>
      <c r="I701" s="521" t="n">
        <v>170000</v>
      </c>
      <c r="J701" s="522" t="n">
        <v>21250</v>
      </c>
      <c r="K701" s="523">
        <f>SUBTOTAL(9,H701:J701)</f>
        <v/>
      </c>
      <c r="L701" s="520">
        <f>$G701*H701</f>
        <v/>
      </c>
      <c r="M701" s="521">
        <f>$G701*I701</f>
        <v/>
      </c>
      <c r="N701" s="522">
        <f>$G701*J701</f>
        <v/>
      </c>
      <c r="O701" s="523">
        <f>G701*K701</f>
        <v/>
      </c>
      <c r="P701" s="596" t="n"/>
      <c r="Q701" s="597" t="n"/>
    </row>
    <row r="702" outlineLevel="5" ht="50.25" customHeight="1">
      <c r="A702" s="3" t="n"/>
      <c r="B702" s="3" t="n"/>
      <c r="C702" s="25" t="n"/>
      <c r="D702" s="165" t="inlineStr">
        <is>
          <t>14.3.3.5.2.4.</t>
        </is>
      </c>
      <c r="E702" s="3" t="inlineStr">
        <is>
          <t>Система порошкового/газового пожаротушения</t>
        </is>
      </c>
      <c r="F702" s="518" t="inlineStr">
        <is>
          <t>компл.</t>
        </is>
      </c>
      <c r="G702" s="519" t="n">
        <v>1</v>
      </c>
      <c r="H702" s="520" t="n"/>
      <c r="I702" s="521" t="n">
        <v>170000</v>
      </c>
      <c r="J702" s="522" t="n">
        <v>21250</v>
      </c>
      <c r="K702" s="523">
        <f>SUBTOTAL(9,H702:J702)</f>
        <v/>
      </c>
      <c r="L702" s="520">
        <f>$G702*H702</f>
        <v/>
      </c>
      <c r="M702" s="521">
        <f>$G702*I702</f>
        <v/>
      </c>
      <c r="N702" s="522">
        <f>$G702*J702</f>
        <v/>
      </c>
      <c r="O702" s="523">
        <f>G702*K702</f>
        <v/>
      </c>
      <c r="P702" s="596" t="n"/>
      <c r="Q702" s="597" t="n"/>
    </row>
    <row r="703" outlineLevel="4" ht="50.25" customHeight="1">
      <c r="A703" s="3" t="n"/>
      <c r="B703" s="3" t="n"/>
      <c r="C703" s="439" t="n"/>
      <c r="D703" s="440" t="inlineStr">
        <is>
          <t>14.3.3.5.3.</t>
        </is>
      </c>
      <c r="E703" s="441" t="inlineStr">
        <is>
          <t>Системы автоматизации и диспетчеризации</t>
        </is>
      </c>
      <c r="F703" s="285" t="inlineStr">
        <is>
          <t>компл.</t>
        </is>
      </c>
      <c r="G703" s="583" t="n">
        <v>1</v>
      </c>
      <c r="H703" s="584">
        <f>+IFERROR(L703/G703,0)</f>
        <v/>
      </c>
      <c r="I703" s="585">
        <f>+IFERROR(M703/G703,0)</f>
        <v/>
      </c>
      <c r="J703" s="586">
        <f>+IFERROR(N703/G703,0)</f>
        <v/>
      </c>
      <c r="K703" s="587">
        <f>+IFERROR(O703/G703,0)</f>
        <v/>
      </c>
      <c r="L703" s="584">
        <f>SUBTOTAL(9,L704:L707)</f>
        <v/>
      </c>
      <c r="M703" s="585">
        <f>SUBTOTAL(9,M704:M707)</f>
        <v/>
      </c>
      <c r="N703" s="586">
        <f>SUBTOTAL(9,N704:N707)</f>
        <v/>
      </c>
      <c r="O703" s="587">
        <f>SUBTOTAL(9,O704:O707)</f>
        <v/>
      </c>
      <c r="P703" s="594" t="n"/>
      <c r="Q703" s="595" t="n"/>
    </row>
    <row r="704" outlineLevel="5" ht="50.25" customHeight="1">
      <c r="A704" s="3" t="n"/>
      <c r="B704" s="3" t="n"/>
      <c r="C704" s="25" t="n"/>
      <c r="D704" s="165" t="inlineStr">
        <is>
          <t>14.3.3.5.3.1.</t>
        </is>
      </c>
      <c r="E704" s="3" t="inlineStr">
        <is>
          <t>Автоматизированная система диспетчерского контроля и управления (АСДКиУ)</t>
        </is>
      </c>
      <c r="F704" s="518" t="inlineStr">
        <is>
          <t>компл.</t>
        </is>
      </c>
      <c r="G704" s="519" t="n">
        <v>1</v>
      </c>
      <c r="H704" s="520" t="n"/>
      <c r="I704" s="521" t="n">
        <v>90000</v>
      </c>
      <c r="J704" s="522" t="n">
        <v>11250</v>
      </c>
      <c r="K704" s="523">
        <f>SUBTOTAL(9,H704:J704)</f>
        <v/>
      </c>
      <c r="L704" s="520">
        <f>$G704*H704</f>
        <v/>
      </c>
      <c r="M704" s="521">
        <f>$G704*I704</f>
        <v/>
      </c>
      <c r="N704" s="522">
        <f>$G704*J704</f>
        <v/>
      </c>
      <c r="O704" s="523">
        <f>G704*K704</f>
        <v/>
      </c>
      <c r="P704" s="596" t="n"/>
      <c r="Q704" s="597" t="n"/>
    </row>
    <row r="705" outlineLevel="5" ht="50.25" customHeight="1">
      <c r="A705" s="3" t="n"/>
      <c r="B705" s="3" t="n"/>
      <c r="C705" s="25" t="n"/>
      <c r="D705" s="165" t="inlineStr">
        <is>
          <t>14.3.3.5.3.2.</t>
        </is>
      </c>
      <c r="E705" s="3" t="inlineStr">
        <is>
          <t>Автоматическая система диспетчеризации вертикального транспорта (АСДК ВТ)</t>
        </is>
      </c>
      <c r="F705" s="518" t="inlineStr">
        <is>
          <t>компл.</t>
        </is>
      </c>
      <c r="G705" s="519" t="n">
        <v>1</v>
      </c>
      <c r="H705" s="520" t="n"/>
      <c r="I705" s="521" t="n">
        <v>90000</v>
      </c>
      <c r="J705" s="522" t="n">
        <v>11250</v>
      </c>
      <c r="K705" s="523">
        <f>SUBTOTAL(9,H705:J705)</f>
        <v/>
      </c>
      <c r="L705" s="520">
        <f>$G705*H705</f>
        <v/>
      </c>
      <c r="M705" s="521">
        <f>$G705*I705</f>
        <v/>
      </c>
      <c r="N705" s="522">
        <f>$G705*J705</f>
        <v/>
      </c>
      <c r="O705" s="523">
        <f>G705*K705</f>
        <v/>
      </c>
      <c r="P705" s="596" t="n"/>
      <c r="Q705" s="597" t="n"/>
    </row>
    <row r="706" outlineLevel="5" ht="50.25" customHeight="1">
      <c r="A706" s="3" t="n"/>
      <c r="B706" s="3" t="n"/>
      <c r="C706" s="25" t="n"/>
      <c r="D706" s="165" t="inlineStr">
        <is>
          <t>14.3.3.5.3.3.</t>
        </is>
      </c>
      <c r="E706" s="3" t="inlineStr">
        <is>
          <t>Автоматизированная система коммерческого учета энергоресурсов (АСКУЭ)</t>
        </is>
      </c>
      <c r="F706" s="518" t="inlineStr">
        <is>
          <t>компл.</t>
        </is>
      </c>
      <c r="G706" s="519" t="n">
        <v>1</v>
      </c>
      <c r="H706" s="520" t="n"/>
      <c r="I706" s="521" t="n">
        <v>90000</v>
      </c>
      <c r="J706" s="522" t="n">
        <v>11250</v>
      </c>
      <c r="K706" s="523">
        <f>SUBTOTAL(9,H706:J706)</f>
        <v/>
      </c>
      <c r="L706" s="520">
        <f>$G706*H706</f>
        <v/>
      </c>
      <c r="M706" s="521">
        <f>$G706*I706</f>
        <v/>
      </c>
      <c r="N706" s="522">
        <f>$G706*J706</f>
        <v/>
      </c>
      <c r="O706" s="523">
        <f>G706*K706</f>
        <v/>
      </c>
      <c r="P706" s="596" t="n"/>
      <c r="Q706" s="597" t="n"/>
    </row>
    <row r="707" outlineLevel="5" ht="50.25" customHeight="1">
      <c r="A707" s="3" t="n"/>
      <c r="B707" s="3" t="n"/>
      <c r="C707" s="25" t="n"/>
      <c r="D707" s="165" t="inlineStr">
        <is>
          <t>14.3.3.5.3.4.</t>
        </is>
      </c>
      <c r="E707" s="3" t="inlineStr">
        <is>
          <t>Автоматизированная система технического учета энергоресурсов (АСТУЭ)</t>
        </is>
      </c>
      <c r="F707" s="518" t="inlineStr">
        <is>
          <t>компл.</t>
        </is>
      </c>
      <c r="G707" s="519" t="n">
        <v>1</v>
      </c>
      <c r="H707" s="520" t="n"/>
      <c r="I707" s="521" t="n">
        <v>90000</v>
      </c>
      <c r="J707" s="522" t="n">
        <v>11250</v>
      </c>
      <c r="K707" s="523">
        <f>SUBTOTAL(9,H707:J707)</f>
        <v/>
      </c>
      <c r="L707" s="520">
        <f>$G707*H707</f>
        <v/>
      </c>
      <c r="M707" s="521">
        <f>$G707*I707</f>
        <v/>
      </c>
      <c r="N707" s="522">
        <f>$G707*J707</f>
        <v/>
      </c>
      <c r="O707" s="523">
        <f>G707*K707</f>
        <v/>
      </c>
      <c r="P707" s="596" t="n"/>
      <c r="Q707" s="597" t="n"/>
    </row>
    <row r="708" outlineLevel="4" ht="50.25" customHeight="1">
      <c r="A708" s="3" t="n"/>
      <c r="B708" s="3" t="n"/>
      <c r="C708" s="439" t="n"/>
      <c r="D708" s="440" t="inlineStr">
        <is>
          <t>14.3.3.5.4.</t>
        </is>
      </c>
      <c r="E708" s="441" t="inlineStr">
        <is>
          <t>Иное:</t>
        </is>
      </c>
      <c r="F708" s="285" t="inlineStr">
        <is>
          <t>компл.</t>
        </is>
      </c>
      <c r="G708" s="583" t="n">
        <v>1</v>
      </c>
      <c r="H708" s="584">
        <f>+IFERROR(L708/G708,0)</f>
        <v/>
      </c>
      <c r="I708" s="585">
        <f>+IFERROR(M708/G708,0)</f>
        <v/>
      </c>
      <c r="J708" s="586">
        <f>+IFERROR(N708/G708,0)</f>
        <v/>
      </c>
      <c r="K708" s="587">
        <f>+IFERROR(O708/G708,0)</f>
        <v/>
      </c>
      <c r="L708" s="584">
        <f>SUBTOTAL(9,L709:L710)</f>
        <v/>
      </c>
      <c r="M708" s="585">
        <f>SUBTOTAL(9,M709:M710)</f>
        <v/>
      </c>
      <c r="N708" s="586">
        <f>SUBTOTAL(9,N709:N710)</f>
        <v/>
      </c>
      <c r="O708" s="587">
        <f>SUBTOTAL(9,O709:O710)</f>
        <v/>
      </c>
      <c r="P708" s="594" t="n"/>
      <c r="Q708" s="595" t="n"/>
    </row>
    <row r="709" outlineLevel="5" ht="50.25" customHeight="1">
      <c r="A709" s="3" t="n"/>
      <c r="B709" s="3" t="n"/>
      <c r="C709" s="25" t="n"/>
      <c r="D709" s="165" t="inlineStr">
        <is>
          <t>14.3.3.5.4.1.</t>
        </is>
      </c>
      <c r="E709" s="3" t="inlineStr">
        <is>
          <t>Охранно-Защитная Дератизационная Система (ОЗДС)</t>
        </is>
      </c>
      <c r="F709" s="518" t="inlineStr">
        <is>
          <t>компл.</t>
        </is>
      </c>
      <c r="G709" s="519" t="n">
        <v>1</v>
      </c>
      <c r="H709" s="520" t="n"/>
      <c r="I709" s="521" t="n">
        <v>120000</v>
      </c>
      <c r="J709" s="522" t="n">
        <v>15000</v>
      </c>
      <c r="K709" s="523">
        <f>SUBTOTAL(9,H709:J709)</f>
        <v/>
      </c>
      <c r="L709" s="520">
        <f>$G709*H709</f>
        <v/>
      </c>
      <c r="M709" s="521">
        <f>$G709*I709</f>
        <v/>
      </c>
      <c r="N709" s="522">
        <f>$G709*J709</f>
        <v/>
      </c>
      <c r="O709" s="523">
        <f>G709*K709</f>
        <v/>
      </c>
      <c r="P709" s="596" t="n"/>
      <c r="Q709" s="597" t="n"/>
    </row>
    <row r="710" outlineLevel="5" ht="50.25" customHeight="1">
      <c r="A710" s="3" t="n"/>
      <c r="B710" s="3" t="n"/>
      <c r="C710" s="25" t="n"/>
      <c r="D710" s="165" t="inlineStr">
        <is>
          <t>14.3.3.5.4.2.</t>
        </is>
      </c>
      <c r="E710" s="3" t="inlineStr">
        <is>
          <t>Телефонная связь    диспетчерской с объектами критической инфраструктуры: ГРЩ, ВРУ, ЦТП, насосная станция пожаротушения, серверные, помещения охраны, помещения управляющей компании и аналогичные)</t>
        </is>
      </c>
      <c r="F710" s="518" t="inlineStr">
        <is>
          <t>компл.</t>
        </is>
      </c>
      <c r="G710" s="519" t="n">
        <v>1</v>
      </c>
      <c r="H710" s="520" t="n"/>
      <c r="I710" s="521" t="n">
        <v>120000</v>
      </c>
      <c r="J710" s="522" t="n">
        <v>15000</v>
      </c>
      <c r="K710" s="523">
        <f>SUBTOTAL(9,H710:J710)</f>
        <v/>
      </c>
      <c r="L710" s="520">
        <f>$G710*H710</f>
        <v/>
      </c>
      <c r="M710" s="521">
        <f>$G710*I710</f>
        <v/>
      </c>
      <c r="N710" s="522">
        <f>$G710*J710</f>
        <v/>
      </c>
      <c r="O710" s="523">
        <f>G710*K710</f>
        <v/>
      </c>
      <c r="P710" s="596" t="n"/>
      <c r="Q710" s="597" t="n"/>
    </row>
    <row r="711" outlineLevel="2" ht="50.25" customHeight="1">
      <c r="A711" s="3" t="n"/>
      <c r="B711" s="3" t="n"/>
      <c r="C711" s="384" t="n"/>
      <c r="D711" s="248" t="inlineStr">
        <is>
          <t>14.3.4.</t>
        </is>
      </c>
      <c r="E711" s="385" t="inlineStr">
        <is>
          <t>Этап 5. Технологические решения</t>
        </is>
      </c>
      <c r="F711" s="241" t="inlineStr">
        <is>
          <t>компл.</t>
        </is>
      </c>
      <c r="G711" s="422" t="n">
        <v>1</v>
      </c>
      <c r="H711" s="423">
        <f>IFERROR(L711/G711,0)</f>
        <v/>
      </c>
      <c r="I711" s="424">
        <f>IFERROR(M711/G711,0)</f>
        <v/>
      </c>
      <c r="J711" s="425">
        <f>IFERROR(N711/G711,0)</f>
        <v/>
      </c>
      <c r="K711" s="432">
        <f>+IFERROR(O711/G711,0)</f>
        <v/>
      </c>
      <c r="L711" s="423">
        <f>SUBTOTAL(9,L712:L714)</f>
        <v/>
      </c>
      <c r="M711" s="424">
        <f>SUBTOTAL(9,M712:M714)</f>
        <v/>
      </c>
      <c r="N711" s="425">
        <f>SUBTOTAL(9,N712:N714)</f>
        <v/>
      </c>
      <c r="O711" s="427">
        <f>SUBTOTAL(9,O712:O714)</f>
        <v/>
      </c>
      <c r="P711" s="590" t="n"/>
      <c r="Q711" s="591" t="n"/>
    </row>
    <row r="712" outlineLevel="3" ht="50.25" customHeight="1">
      <c r="A712" s="3" t="n"/>
      <c r="B712" s="3" t="n"/>
      <c r="C712" s="25" t="n"/>
      <c r="D712" s="165" t="inlineStr">
        <is>
          <t>14.3.4.1.</t>
        </is>
      </c>
      <c r="E712" s="3" t="inlineStr">
        <is>
          <t>Технологические решения. Подземный паркинг</t>
        </is>
      </c>
      <c r="F712" s="518" t="inlineStr">
        <is>
          <t>компл.</t>
        </is>
      </c>
      <c r="G712" s="519" t="n">
        <v>1</v>
      </c>
      <c r="H712" s="520" t="n"/>
      <c r="I712" s="521" t="n">
        <v>445000</v>
      </c>
      <c r="J712" s="522" t="n">
        <v>55625</v>
      </c>
      <c r="K712" s="523">
        <f>SUBTOTAL(9,H712:J712)</f>
        <v/>
      </c>
      <c r="L712" s="520">
        <f>$G712*H712</f>
        <v/>
      </c>
      <c r="M712" s="521">
        <f>$G712*I712</f>
        <v/>
      </c>
      <c r="N712" s="522">
        <f>$G712*J712</f>
        <v/>
      </c>
      <c r="O712" s="523">
        <f>G712*K712</f>
        <v/>
      </c>
      <c r="P712" s="596" t="n"/>
      <c r="Q712" s="597" t="n"/>
    </row>
    <row r="713" outlineLevel="3" ht="50.25" customHeight="1">
      <c r="A713" s="3" t="n"/>
      <c r="B713" s="3" t="n"/>
      <c r="C713" s="25" t="n"/>
      <c r="D713" s="165" t="inlineStr">
        <is>
          <t>14.3.4.2.</t>
        </is>
      </c>
      <c r="E713" s="3" t="inlineStr">
        <is>
          <t>Технологические решения. Вертикальный транспорт</t>
        </is>
      </c>
      <c r="F713" s="518" t="inlineStr">
        <is>
          <t>компл.</t>
        </is>
      </c>
      <c r="G713" s="519" t="n">
        <v>1</v>
      </c>
      <c r="H713" s="520" t="n"/>
      <c r="I713" s="521" t="n">
        <v>445000</v>
      </c>
      <c r="J713" s="522" t="n">
        <v>55625</v>
      </c>
      <c r="K713" s="523">
        <f>SUBTOTAL(9,H713:J713)</f>
        <v/>
      </c>
      <c r="L713" s="520">
        <f>$G713*H713</f>
        <v/>
      </c>
      <c r="M713" s="521">
        <f>$G713*I713</f>
        <v/>
      </c>
      <c r="N713" s="522">
        <f>$G713*J713</f>
        <v/>
      </c>
      <c r="O713" s="523">
        <f>G713*K713</f>
        <v/>
      </c>
      <c r="P713" s="596" t="n"/>
      <c r="Q713" s="597" t="n"/>
    </row>
    <row r="714" outlineLevel="3" ht="50.25" customHeight="1">
      <c r="A714" s="3" t="n"/>
      <c r="B714" s="3" t="n"/>
      <c r="C714" s="25" t="n"/>
      <c r="D714" s="165" t="inlineStr">
        <is>
          <t>14.3.4.3.</t>
        </is>
      </c>
      <c r="E714" s="3" t="inlineStr">
        <is>
          <t>Технологические решения общественных помещений</t>
        </is>
      </c>
      <c r="F714" s="518" t="inlineStr">
        <is>
          <t>компл.</t>
        </is>
      </c>
      <c r="G714" s="519" t="n">
        <v>1</v>
      </c>
      <c r="H714" s="520" t="n"/>
      <c r="I714" s="521" t="n">
        <v>445000</v>
      </c>
      <c r="J714" s="522" t="n">
        <v>55625</v>
      </c>
      <c r="K714" s="523">
        <f>SUBTOTAL(9,H714:J714)</f>
        <v/>
      </c>
      <c r="L714" s="520">
        <f>$G714*H714</f>
        <v/>
      </c>
      <c r="M714" s="521">
        <f>$G714*I714</f>
        <v/>
      </c>
      <c r="N714" s="522">
        <f>$G714*J714</f>
        <v/>
      </c>
      <c r="O714" s="523">
        <f>G714*K714</f>
        <v/>
      </c>
      <c r="P714" s="596" t="n"/>
      <c r="Q714" s="597" t="n"/>
    </row>
    <row r="715" ht="50.25" customHeight="1">
      <c r="A715" s="3" t="n"/>
      <c r="B715" s="3" t="inlineStr">
        <is>
          <t>Подготовительные работы, содержание площадки</t>
        </is>
      </c>
      <c r="C715" s="117" t="n"/>
      <c r="D715" s="124" t="inlineStr">
        <is>
          <t>15.</t>
        </is>
      </c>
      <c r="E715" s="124" t="inlineStr">
        <is>
          <t>Устройство шурфов и раскопок для археологических обследований</t>
        </is>
      </c>
      <c r="F715" s="528" t="inlineStr">
        <is>
          <t>компл</t>
        </is>
      </c>
      <c r="G715" s="529" t="n">
        <v>1</v>
      </c>
      <c r="H715" s="530">
        <f>IFERROR(L715/G715,0)</f>
        <v/>
      </c>
      <c r="I715" s="531">
        <f>IFERROR(M715/G715,0)</f>
        <v/>
      </c>
      <c r="J715" s="532">
        <f>IFERROR(N715/G715,0)</f>
        <v/>
      </c>
      <c r="K715" s="533">
        <f>+IFERROR(O715/G715,0)</f>
        <v/>
      </c>
      <c r="L715" s="534">
        <f>SUBTOTAL(9,L716:L777)</f>
        <v/>
      </c>
      <c r="M715" s="535">
        <f>SUBTOTAL(9,M716:M777)</f>
        <v/>
      </c>
      <c r="N715" s="536">
        <f>SUBTOTAL(9,N716:N777)</f>
        <v/>
      </c>
      <c r="O715" s="537">
        <f>SUBTOTAL(9,O716:O777)</f>
        <v/>
      </c>
      <c r="P715" s="598" t="inlineStr">
        <is>
          <t>Приложение Г</t>
        </is>
      </c>
      <c r="Q715" s="599" t="n"/>
    </row>
    <row r="716" outlineLevel="1" ht="50.25" customHeight="1">
      <c r="A716" s="3" t="n"/>
      <c r="B716" s="3" t="n"/>
      <c r="C716" s="235" t="n"/>
      <c r="D716" s="246" t="inlineStr">
        <is>
          <t>15.1.</t>
        </is>
      </c>
      <c r="E716" s="145" t="inlineStr">
        <is>
          <t xml:space="preserve">Устройство участков под шурфы (3шт) </t>
        </is>
      </c>
      <c r="F716" s="237" t="inlineStr">
        <is>
          <t>м2</t>
        </is>
      </c>
      <c r="G716" s="335" t="n">
        <v>193</v>
      </c>
      <c r="H716" s="336">
        <f>+IFERROR(L716/G716,0)</f>
        <v/>
      </c>
      <c r="I716" s="337">
        <f>IFERROR(M716/G716,0)</f>
        <v/>
      </c>
      <c r="J716" s="338">
        <f>IFERROR(N716/G716,0)</f>
        <v/>
      </c>
      <c r="K716" s="339">
        <f>+IFERROR(O716/G716,0)</f>
        <v/>
      </c>
      <c r="L716" s="336">
        <f>SUBTOTAL(9,L717:L722)</f>
        <v/>
      </c>
      <c r="M716" s="337">
        <f>SUBTOTAL(9,M717:M722)</f>
        <v/>
      </c>
      <c r="N716" s="338">
        <f>SUBTOTAL(9,N717:N722)</f>
        <v/>
      </c>
      <c r="O716" s="339">
        <f>SUBTOTAL(9,O717:O722)</f>
        <v/>
      </c>
      <c r="P716" s="600" t="n"/>
      <c r="Q716" s="601" t="n"/>
    </row>
    <row r="717" outlineLevel="2" ht="50.25" customHeight="1">
      <c r="A717" s="3" t="n"/>
      <c r="B717" s="3" t="n"/>
      <c r="C717" s="25" t="n"/>
      <c r="D717" s="165" t="inlineStr">
        <is>
          <t>15.1.1.</t>
        </is>
      </c>
      <c r="E717" s="3" t="inlineStr">
        <is>
          <t>Разработка грунта вручную (шурфление)</t>
        </is>
      </c>
      <c r="F717" s="518" t="inlineStr">
        <is>
          <t>м3</t>
        </is>
      </c>
      <c r="G717" s="519" t="n">
        <v>5</v>
      </c>
      <c r="H717" s="520" t="n">
        <v>0</v>
      </c>
      <c r="I717" s="521" t="n">
        <v>847.4400000000001</v>
      </c>
      <c r="J717" s="522" t="n">
        <v>60.16</v>
      </c>
      <c r="K717" s="523">
        <f>SUBTOTAL(9,H717:J717)</f>
        <v/>
      </c>
      <c r="L717" s="520">
        <f>$G717*H717</f>
        <v/>
      </c>
      <c r="M717" s="521">
        <f>$G717*I717</f>
        <v/>
      </c>
      <c r="N717" s="522">
        <f>$G717*J717</f>
        <v/>
      </c>
      <c r="O717" s="523">
        <f>G717*K717</f>
        <v/>
      </c>
      <c r="P717" s="596" t="n"/>
      <c r="Q717" s="597" t="n"/>
    </row>
    <row r="718" outlineLevel="2" ht="50.25" customHeight="1">
      <c r="A718" s="3" t="n"/>
      <c r="B718" s="3" t="n"/>
      <c r="C718" s="25" t="n"/>
      <c r="D718" s="165" t="inlineStr">
        <is>
          <t>15.1.2.</t>
        </is>
      </c>
      <c r="E718" s="3" t="inlineStr">
        <is>
          <t>Разработка грунта в отвал экскаваторами с ковшом вместимостью 0,25 м3 группа грунтов 1-3</t>
        </is>
      </c>
      <c r="F718" s="518" t="inlineStr">
        <is>
          <t>м3</t>
        </is>
      </c>
      <c r="G718" s="519" t="n">
        <v>138.97</v>
      </c>
      <c r="H718" s="520" t="n">
        <v>0</v>
      </c>
      <c r="I718" s="521" t="n">
        <v>338.98</v>
      </c>
      <c r="J718" s="522" t="n">
        <v>24.06</v>
      </c>
      <c r="K718" s="523">
        <f>SUBTOTAL(9,H718:J718)</f>
        <v/>
      </c>
      <c r="L718" s="520">
        <f>$G718*H718</f>
        <v/>
      </c>
      <c r="M718" s="521">
        <f>$G718*I718</f>
        <v/>
      </c>
      <c r="N718" s="522">
        <f>$G718*J718</f>
        <v/>
      </c>
      <c r="O718" s="523">
        <f>G718*K718</f>
        <v/>
      </c>
      <c r="P718" s="596" t="n"/>
      <c r="Q718" s="597" t="n"/>
    </row>
    <row r="719" outlineLevel="2" ht="50.25" customHeight="1">
      <c r="A719" s="3" t="n"/>
      <c r="B719" s="3" t="n"/>
      <c r="C719" s="25" t="n"/>
      <c r="D719" s="165" t="inlineStr">
        <is>
          <t>15.1.3.</t>
        </is>
      </c>
      <c r="E719" s="3" t="inlineStr">
        <is>
          <t>Изготовление и крепление  стенок котлована  защитными  деревян.щитами и брусом</t>
        </is>
      </c>
      <c r="F719" s="518" t="inlineStr">
        <is>
          <t>м2</t>
        </is>
      </c>
      <c r="G719" s="519" t="n">
        <v>193</v>
      </c>
      <c r="H719" s="520" t="n">
        <v>496.2</v>
      </c>
      <c r="I719" s="521" t="n">
        <v>1218.84</v>
      </c>
      <c r="J719" s="522" t="n">
        <v>0</v>
      </c>
      <c r="K719" s="523">
        <f>SUBTOTAL(9,H719:J719)</f>
        <v/>
      </c>
      <c r="L719" s="520">
        <f>$G719*H719</f>
        <v/>
      </c>
      <c r="M719" s="521">
        <f>$G719*I719</f>
        <v/>
      </c>
      <c r="N719" s="522">
        <f>$G719*J719</f>
        <v/>
      </c>
      <c r="O719" s="523">
        <f>G719*K719</f>
        <v/>
      </c>
      <c r="P719" s="596" t="n"/>
      <c r="Q719" s="597" t="n"/>
    </row>
    <row r="720" outlineLevel="2" ht="50.25" customHeight="1">
      <c r="A720" s="3" t="n"/>
      <c r="B720" s="3" t="n"/>
      <c r="C720" s="25" t="n"/>
      <c r="D720" s="165" t="inlineStr">
        <is>
          <t>15.1.4.</t>
        </is>
      </c>
      <c r="E720" s="3" t="inlineStr">
        <is>
          <t xml:space="preserve">Перемещение грунта на 30м </t>
        </is>
      </c>
      <c r="F720" s="518" t="inlineStr">
        <is>
          <t>м3</t>
        </is>
      </c>
      <c r="G720" s="519" t="n">
        <v>143.97</v>
      </c>
      <c r="H720" s="520" t="n">
        <v>0</v>
      </c>
      <c r="I720" s="521" t="n">
        <v>280</v>
      </c>
      <c r="J720" s="522" t="n">
        <v>20</v>
      </c>
      <c r="K720" s="523">
        <f>SUBTOTAL(9,H720:J720)</f>
        <v/>
      </c>
      <c r="L720" s="520">
        <f>$G720*H720</f>
        <v/>
      </c>
      <c r="M720" s="521">
        <f>$G720*I720</f>
        <v/>
      </c>
      <c r="N720" s="522">
        <f>$G720*J720</f>
        <v/>
      </c>
      <c r="O720" s="523">
        <f>G720*K720</f>
        <v/>
      </c>
      <c r="P720" s="596" t="n"/>
      <c r="Q720" s="597" t="n"/>
    </row>
    <row r="721" outlineLevel="2" ht="50.25" customHeight="1">
      <c r="A721" s="3" t="n"/>
      <c r="B721" s="3" t="n"/>
      <c r="C721" s="25" t="n"/>
      <c r="D721" s="165" t="inlineStr">
        <is>
          <t>15.1.5.</t>
        </is>
      </c>
      <c r="E721" s="3" t="inlineStr">
        <is>
          <t>Перемещение грунта на 30м (для обратной засыпки участков)</t>
        </is>
      </c>
      <c r="F721" s="518" t="inlineStr">
        <is>
          <t>м3</t>
        </is>
      </c>
      <c r="G721" s="519" t="n">
        <v>143.97</v>
      </c>
      <c r="H721" s="520" t="n">
        <v>0</v>
      </c>
      <c r="I721" s="521" t="n">
        <v>280</v>
      </c>
      <c r="J721" s="522" t="n">
        <v>20</v>
      </c>
      <c r="K721" s="523">
        <f>SUBTOTAL(9,H721:J721)</f>
        <v/>
      </c>
      <c r="L721" s="520">
        <f>$G721*H721</f>
        <v/>
      </c>
      <c r="M721" s="521">
        <f>$G721*I721</f>
        <v/>
      </c>
      <c r="N721" s="522">
        <f>$G721*J721</f>
        <v/>
      </c>
      <c r="O721" s="523">
        <f>G721*K721</f>
        <v/>
      </c>
      <c r="P721" s="596" t="n"/>
      <c r="Q721" s="597" t="n"/>
    </row>
    <row r="722" outlineLevel="2" ht="50.25" customHeight="1">
      <c r="A722" s="3" t="n"/>
      <c r="B722" s="3" t="n"/>
      <c r="C722" s="25" t="n"/>
      <c r="D722" s="165" t="inlineStr">
        <is>
          <t>15.1.6.</t>
        </is>
      </c>
      <c r="E722" s="3" t="inlineStr">
        <is>
          <t>Обратная засыпка шурфов механизированным способом с уплотнением</t>
        </is>
      </c>
      <c r="F722" s="518" t="inlineStr">
        <is>
          <t>м3</t>
        </is>
      </c>
      <c r="G722" s="519" t="n">
        <v>143.97</v>
      </c>
      <c r="H722" s="520" t="n">
        <v>0</v>
      </c>
      <c r="I722" s="521" t="n">
        <v>146.53</v>
      </c>
      <c r="J722" s="522" t="n">
        <v>6.24</v>
      </c>
      <c r="K722" s="523">
        <f>SUBTOTAL(9,H722:J722)</f>
        <v/>
      </c>
      <c r="L722" s="520">
        <f>$G722*H722</f>
        <v/>
      </c>
      <c r="M722" s="521">
        <f>$G722*I722</f>
        <v/>
      </c>
      <c r="N722" s="522">
        <f>$G722*J722</f>
        <v/>
      </c>
      <c r="O722" s="523">
        <f>G722*K722</f>
        <v/>
      </c>
      <c r="P722" s="596" t="n"/>
      <c r="Q722" s="597" t="n"/>
    </row>
    <row r="723" outlineLevel="1" ht="50.25" customHeight="1">
      <c r="A723" s="3" t="n"/>
      <c r="B723" s="3" t="n"/>
      <c r="C723" s="235" t="n"/>
      <c r="D723" s="246" t="inlineStr">
        <is>
          <t>15.2.</t>
        </is>
      </c>
      <c r="E723" s="145" t="inlineStr">
        <is>
          <t>Устройство раскопа №1</t>
        </is>
      </c>
      <c r="F723" s="237" t="inlineStr">
        <is>
          <t>м3</t>
        </is>
      </c>
      <c r="G723" s="335" t="n">
        <v>570</v>
      </c>
      <c r="H723" s="336">
        <f>+IFERROR(L723/G723,0)</f>
        <v/>
      </c>
      <c r="I723" s="337">
        <f>IFERROR(M723/G723,0)</f>
        <v/>
      </c>
      <c r="J723" s="338">
        <f>IFERROR(N723/G723,0)</f>
        <v/>
      </c>
      <c r="K723" s="339">
        <f>+IFERROR(O723/G723,0)</f>
        <v/>
      </c>
      <c r="L723" s="336">
        <f>SUBTOTAL(9,L724:L741)</f>
        <v/>
      </c>
      <c r="M723" s="337">
        <f>SUBTOTAL(9,M724:M741)</f>
        <v/>
      </c>
      <c r="N723" s="338">
        <f>SUBTOTAL(9,N724:N741)</f>
        <v/>
      </c>
      <c r="O723" s="339">
        <f>SUBTOTAL(9,O724:O741)</f>
        <v/>
      </c>
      <c r="P723" s="600" t="n"/>
      <c r="Q723" s="601" t="n"/>
    </row>
    <row r="724" outlineLevel="2" ht="50.25" customHeight="1">
      <c r="A724" s="3" t="n"/>
      <c r="B724" s="3" t="n"/>
      <c r="C724" s="25" t="n"/>
      <c r="D724" s="165" t="inlineStr">
        <is>
          <t>15.2.1.</t>
        </is>
      </c>
      <c r="E724" s="3" t="inlineStr">
        <is>
          <t xml:space="preserve">Разработка грунта вручную   </t>
        </is>
      </c>
      <c r="F724" s="518" t="inlineStr">
        <is>
          <t>м3</t>
        </is>
      </c>
      <c r="G724" s="519" t="n">
        <v>16</v>
      </c>
      <c r="H724" s="520" t="n">
        <v>0</v>
      </c>
      <c r="I724" s="521" t="n">
        <v>847.4400000000001</v>
      </c>
      <c r="J724" s="522" t="n">
        <v>60.16</v>
      </c>
      <c r="K724" s="523">
        <f>SUBTOTAL(9,H724:J724)</f>
        <v/>
      </c>
      <c r="L724" s="520">
        <f>$G724*H724</f>
        <v/>
      </c>
      <c r="M724" s="521">
        <f>$G724*I724</f>
        <v/>
      </c>
      <c r="N724" s="522">
        <f>$G724*J724</f>
        <v/>
      </c>
      <c r="O724" s="523">
        <f>G724*K724</f>
        <v/>
      </c>
      <c r="P724" s="596" t="n"/>
      <c r="Q724" s="597" t="n"/>
    </row>
    <row r="725" outlineLevel="2" ht="50.25" customHeight="1">
      <c r="A725" s="3" t="n"/>
      <c r="B725" s="3" t="n"/>
      <c r="C725" s="25" t="n"/>
      <c r="D725" s="165" t="inlineStr">
        <is>
          <t>15.2.2.</t>
        </is>
      </c>
      <c r="E725" s="3" t="inlineStr">
        <is>
          <t>Разработка грунта в отвал экскаваторами с ковшом вместимостью 0,25 м3 группа грунтов 1-3</t>
        </is>
      </c>
      <c r="F725" s="518" t="inlineStr">
        <is>
          <t>м3</t>
        </is>
      </c>
      <c r="G725" s="519" t="n">
        <v>554</v>
      </c>
      <c r="H725" s="520" t="n">
        <v>0</v>
      </c>
      <c r="I725" s="521" t="n">
        <v>338.98</v>
      </c>
      <c r="J725" s="522" t="n">
        <v>24.06</v>
      </c>
      <c r="K725" s="523">
        <f>SUBTOTAL(9,H725:J725)</f>
        <v/>
      </c>
      <c r="L725" s="520">
        <f>$G725*H725</f>
        <v/>
      </c>
      <c r="M725" s="521">
        <f>$G725*I725</f>
        <v/>
      </c>
      <c r="N725" s="522">
        <f>$G725*J725</f>
        <v/>
      </c>
      <c r="O725" s="523">
        <f>G725*K725</f>
        <v/>
      </c>
      <c r="P725" s="596" t="n"/>
      <c r="Q725" s="597" t="n"/>
    </row>
    <row r="726" outlineLevel="2" ht="50.25" customHeight="1">
      <c r="A726" s="3" t="n"/>
      <c r="B726" s="3" t="n"/>
      <c r="C726" s="25" t="n"/>
      <c r="D726" s="165" t="inlineStr">
        <is>
          <t>15.2.3.</t>
        </is>
      </c>
      <c r="E726" s="3" t="inlineStr">
        <is>
          <t xml:space="preserve">Перемещение грунта на 30м </t>
        </is>
      </c>
      <c r="F726" s="518" t="inlineStr">
        <is>
          <t>м3</t>
        </is>
      </c>
      <c r="G726" s="519" t="n">
        <v>570</v>
      </c>
      <c r="H726" s="520" t="n">
        <v>0</v>
      </c>
      <c r="I726" s="521" t="n">
        <v>280</v>
      </c>
      <c r="J726" s="522" t="n">
        <v>20</v>
      </c>
      <c r="K726" s="523">
        <f>SUBTOTAL(9,H726:J726)</f>
        <v/>
      </c>
      <c r="L726" s="520">
        <f>$G726*H726</f>
        <v/>
      </c>
      <c r="M726" s="521">
        <f>$G726*I726</f>
        <v/>
      </c>
      <c r="N726" s="522">
        <f>$G726*J726</f>
        <v/>
      </c>
      <c r="O726" s="523">
        <f>G726*K726</f>
        <v/>
      </c>
      <c r="P726" s="596" t="n"/>
      <c r="Q726" s="597" t="n"/>
    </row>
    <row r="727" outlineLevel="2" ht="50.25" customHeight="1">
      <c r="A727" s="3" t="n"/>
      <c r="B727" s="3" t="n"/>
      <c r="C727" s="25" t="n"/>
      <c r="D727" s="165" t="inlineStr">
        <is>
          <t>15.2.4.</t>
        </is>
      </c>
      <c r="E727" s="3" t="inlineStr">
        <is>
          <t>Изготовление металл. лестниц для спуска в раскопы(труба  40х20х3мм)</t>
        </is>
      </c>
      <c r="F727" s="518" t="inlineStr">
        <is>
          <t>тн</t>
        </is>
      </c>
      <c r="G727" s="519" t="n">
        <v>0.05</v>
      </c>
      <c r="H727" s="520" t="n">
        <v>92372</v>
      </c>
      <c r="I727" s="521" t="n">
        <v>104000</v>
      </c>
      <c r="J727" s="522" t="n">
        <v>0</v>
      </c>
      <c r="K727" s="523">
        <f>SUBTOTAL(9,H727:J727)</f>
        <v/>
      </c>
      <c r="L727" s="520">
        <f>$G727*H727</f>
        <v/>
      </c>
      <c r="M727" s="521">
        <f>$G727*I727</f>
        <v/>
      </c>
      <c r="N727" s="522">
        <f>$G727*J727</f>
        <v/>
      </c>
      <c r="O727" s="523">
        <f>G727*K727</f>
        <v/>
      </c>
      <c r="P727" s="596" t="n"/>
      <c r="Q727" s="597" t="n"/>
    </row>
    <row r="728" outlineLevel="2" ht="50.25" customHeight="1">
      <c r="A728" s="3" t="n"/>
      <c r="B728" s="3" t="n"/>
      <c r="C728" s="25" t="n"/>
      <c r="D728" s="165" t="inlineStr">
        <is>
          <t>15.2.5.</t>
        </is>
      </c>
      <c r="E728" s="3" t="inlineStr">
        <is>
          <t>Устройство распорной системы из швеллера 20П</t>
        </is>
      </c>
      <c r="F728" s="518" t="inlineStr">
        <is>
          <t>тн</t>
        </is>
      </c>
      <c r="G728" s="519" t="n">
        <v>5.08</v>
      </c>
      <c r="H728" s="520" t="n">
        <v>123825</v>
      </c>
      <c r="I728" s="521" t="n">
        <v>51147.38</v>
      </c>
      <c r="J728" s="522" t="n">
        <v>9334.219999999999</v>
      </c>
      <c r="K728" s="523">
        <f>SUBTOTAL(9,H728:J728)</f>
        <v/>
      </c>
      <c r="L728" s="520">
        <f>$G728*H728</f>
        <v/>
      </c>
      <c r="M728" s="521">
        <f>$G728*I728</f>
        <v/>
      </c>
      <c r="N728" s="522">
        <f>$G728*J728</f>
        <v/>
      </c>
      <c r="O728" s="523">
        <f>G728*K728</f>
        <v/>
      </c>
      <c r="P728" s="596" t="n"/>
      <c r="Q728" s="597" t="n"/>
    </row>
    <row r="729" outlineLevel="2" ht="50.25" customHeight="1">
      <c r="A729" s="3" t="n"/>
      <c r="B729" s="3" t="n"/>
      <c r="C729" s="25" t="n"/>
      <c r="D729" s="165" t="inlineStr">
        <is>
          <t>15.2.6.</t>
        </is>
      </c>
      <c r="E729" s="3" t="inlineStr">
        <is>
          <t>Демонтаж 2 труб Ø 530*4  l-16м</t>
        </is>
      </c>
      <c r="F729" s="518" t="inlineStr">
        <is>
          <t>тн</t>
        </is>
      </c>
      <c r="G729" s="519" t="n">
        <v>1.66</v>
      </c>
      <c r="H729" s="520" t="n">
        <v>0</v>
      </c>
      <c r="I729" s="521" t="n">
        <v>11106.74</v>
      </c>
      <c r="J729" s="522" t="n">
        <v>0</v>
      </c>
      <c r="K729" s="523">
        <f>SUBTOTAL(9,H729:J729)</f>
        <v/>
      </c>
      <c r="L729" s="520">
        <f>$G729*H729</f>
        <v/>
      </c>
      <c r="M729" s="521">
        <f>$G729*I729</f>
        <v/>
      </c>
      <c r="N729" s="522">
        <f>$G729*J729</f>
        <v/>
      </c>
      <c r="O729" s="523">
        <f>G729*K729</f>
        <v/>
      </c>
      <c r="P729" s="596" t="n"/>
      <c r="Q729" s="597" t="n"/>
    </row>
    <row r="730" outlineLevel="2" ht="50.25" customHeight="1">
      <c r="A730" s="3" t="n"/>
      <c r="B730" s="3" t="n"/>
      <c r="C730" s="25" t="n"/>
      <c r="D730" s="165" t="inlineStr">
        <is>
          <t>15.2.7.</t>
        </is>
      </c>
      <c r="E730" s="3" t="inlineStr">
        <is>
          <t>Устройство забирки из доскок 150*50 (16 м3)</t>
        </is>
      </c>
      <c r="F730" s="518" t="inlineStr">
        <is>
          <t>м2</t>
        </is>
      </c>
      <c r="G730" s="519" t="n">
        <v>318</v>
      </c>
      <c r="H730" s="520" t="n">
        <v>1508.82</v>
      </c>
      <c r="I730" s="521" t="n">
        <v>1264</v>
      </c>
      <c r="J730" s="522" t="n">
        <v>236</v>
      </c>
      <c r="K730" s="523">
        <f>SUBTOTAL(9,H730:J730)</f>
        <v/>
      </c>
      <c r="L730" s="520">
        <f>$G730*H730</f>
        <v/>
      </c>
      <c r="M730" s="521">
        <f>$G730*I730</f>
        <v/>
      </c>
      <c r="N730" s="522">
        <f>$G730*J730</f>
        <v/>
      </c>
      <c r="O730" s="523">
        <f>G730*K730</f>
        <v/>
      </c>
      <c r="P730" s="596" t="n"/>
      <c r="Q730" s="597" t="n"/>
    </row>
    <row r="731" outlineLevel="2" ht="50.25" customHeight="1">
      <c r="A731" s="3" t="n"/>
      <c r="B731" s="3" t="n"/>
      <c r="C731" s="25" t="n"/>
      <c r="D731" s="165" t="inlineStr">
        <is>
          <t>15.2.8.</t>
        </is>
      </c>
      <c r="E731" s="3" t="inlineStr">
        <is>
          <t>Монтаж обвязочного пояса из из профильной трубы  40*40*3мм (для усиления забирки)</t>
        </is>
      </c>
      <c r="F731" s="518" t="inlineStr">
        <is>
          <t>тн</t>
        </is>
      </c>
      <c r="G731" s="519" t="n">
        <v>0.05</v>
      </c>
      <c r="H731" s="520" t="n">
        <v>115115</v>
      </c>
      <c r="I731" s="521" t="n">
        <v>52968.98</v>
      </c>
      <c r="J731" s="522" t="n">
        <v>9438.73</v>
      </c>
      <c r="K731" s="523">
        <f>SUBTOTAL(9,H731:J731)</f>
        <v/>
      </c>
      <c r="L731" s="520">
        <f>$G731*H731</f>
        <v/>
      </c>
      <c r="M731" s="521">
        <f>$G731*I731</f>
        <v/>
      </c>
      <c r="N731" s="522">
        <f>$G731*J731</f>
        <v/>
      </c>
      <c r="O731" s="523">
        <f>G731*K731</f>
        <v/>
      </c>
      <c r="P731" s="596" t="n"/>
      <c r="Q731" s="597" t="n"/>
    </row>
    <row r="732" outlineLevel="2" ht="50.25" customHeight="1">
      <c r="A732" s="3" t="n"/>
      <c r="B732" s="3" t="n"/>
      <c r="C732" s="25" t="n"/>
      <c r="D732" s="165" t="inlineStr">
        <is>
          <t>15.2.9.</t>
        </is>
      </c>
      <c r="E732" s="3" t="inlineStr">
        <is>
          <t>Устройство металлоконструкций каркаса из трубы 60х60х3 для устройства кровельного покрытия  (М=60м*5,25кг)</t>
        </is>
      </c>
      <c r="F732" s="518" t="inlineStr">
        <is>
          <t>тн</t>
        </is>
      </c>
      <c r="G732" s="519" t="n">
        <v>0.32</v>
      </c>
      <c r="H732" s="520" t="n">
        <v>58491</v>
      </c>
      <c r="I732" s="521" t="n">
        <v>107192.68</v>
      </c>
      <c r="J732" s="522" t="n">
        <v>22807.32</v>
      </c>
      <c r="K732" s="523">
        <f>SUBTOTAL(9,H732:J732)</f>
        <v/>
      </c>
      <c r="L732" s="520">
        <f>$G732*H732</f>
        <v/>
      </c>
      <c r="M732" s="521">
        <f>$G732*I732</f>
        <v/>
      </c>
      <c r="N732" s="522">
        <f>$G732*J732</f>
        <v/>
      </c>
      <c r="O732" s="523">
        <f>G732*K732</f>
        <v/>
      </c>
      <c r="P732" s="596" t="n"/>
      <c r="Q732" s="597" t="n"/>
    </row>
    <row r="733" outlineLevel="2" ht="50.25" customHeight="1">
      <c r="A733" s="3" t="n"/>
      <c r="B733" s="3" t="n"/>
      <c r="C733" s="25" t="n"/>
      <c r="D733" s="165" t="inlineStr">
        <is>
          <t>15.2.10.</t>
        </is>
      </c>
      <c r="E733" s="3" t="inlineStr">
        <is>
          <t>Монтаж ограждения раскопа типа "Таммет"</t>
        </is>
      </c>
      <c r="F733" s="518" t="inlineStr">
        <is>
          <t>п.м.</t>
        </is>
      </c>
      <c r="G733" s="519" t="n">
        <v>78</v>
      </c>
      <c r="H733" s="520" t="n">
        <v>1750</v>
      </c>
      <c r="I733" s="521" t="n">
        <v>550</v>
      </c>
      <c r="J733" s="522" t="n">
        <v>0</v>
      </c>
      <c r="K733" s="523">
        <f>SUBTOTAL(9,H733:J733)</f>
        <v/>
      </c>
      <c r="L733" s="520">
        <f>$G733*H733</f>
        <v/>
      </c>
      <c r="M733" s="521">
        <f>$G733*I733</f>
        <v/>
      </c>
      <c r="N733" s="522">
        <f>$G733*J733</f>
        <v/>
      </c>
      <c r="O733" s="523">
        <f>G733*K733</f>
        <v/>
      </c>
      <c r="P733" s="596" t="n"/>
      <c r="Q733" s="597" t="n"/>
    </row>
    <row r="734" outlineLevel="2" ht="50.25" customHeight="1">
      <c r="A734" s="3" t="n"/>
      <c r="B734" s="3" t="n"/>
      <c r="C734" s="25" t="n"/>
      <c r="D734" s="165" t="inlineStr">
        <is>
          <t>15.2.11.</t>
        </is>
      </c>
      <c r="E734" s="3" t="inlineStr">
        <is>
          <t>Обшивка  стен и кровли  "тепляка" тентом полиэтил.утепленным 4х6 с люверсами</t>
        </is>
      </c>
      <c r="F734" s="518" t="inlineStr">
        <is>
          <t>м2</t>
        </is>
      </c>
      <c r="G734" s="519" t="n">
        <v>240</v>
      </c>
      <c r="H734" s="520" t="n">
        <v>163.46</v>
      </c>
      <c r="I734" s="521" t="n">
        <v>141.94</v>
      </c>
      <c r="J734" s="522" t="n">
        <v>0</v>
      </c>
      <c r="K734" s="523">
        <f>SUBTOTAL(9,H734:J734)</f>
        <v/>
      </c>
      <c r="L734" s="520">
        <f>$G734*H734</f>
        <v/>
      </c>
      <c r="M734" s="521">
        <f>$G734*I734</f>
        <v/>
      </c>
      <c r="N734" s="522">
        <f>$G734*J734</f>
        <v/>
      </c>
      <c r="O734" s="523">
        <f>G734*K734</f>
        <v/>
      </c>
      <c r="P734" s="596" t="n"/>
      <c r="Q734" s="597" t="n"/>
    </row>
    <row r="735" outlineLevel="2" ht="50.25" customHeight="1">
      <c r="A735" s="3" t="n"/>
      <c r="B735" s="3" t="n"/>
      <c r="C735" s="25" t="n"/>
      <c r="D735" s="165" t="inlineStr">
        <is>
          <t>15.2.12.</t>
        </is>
      </c>
      <c r="E735" s="3" t="inlineStr">
        <is>
          <t>Монтаж щита механизации ЩМ-63</t>
        </is>
      </c>
      <c r="F735" s="518" t="inlineStr">
        <is>
          <t>шт.</t>
        </is>
      </c>
      <c r="G735" s="519" t="n">
        <v>1</v>
      </c>
      <c r="H735" s="520" t="n">
        <v>18920</v>
      </c>
      <c r="I735" s="521" t="n">
        <v>5000</v>
      </c>
      <c r="J735" s="522" t="n">
        <v>0</v>
      </c>
      <c r="K735" s="523">
        <f>SUBTOTAL(9,H735:J735)</f>
        <v/>
      </c>
      <c r="L735" s="520">
        <f>$G735*H735</f>
        <v/>
      </c>
      <c r="M735" s="521">
        <f>$G735*I735</f>
        <v/>
      </c>
      <c r="N735" s="522">
        <f>$G735*J735</f>
        <v/>
      </c>
      <c r="O735" s="523">
        <f>G735*K735</f>
        <v/>
      </c>
      <c r="P735" s="596" t="n"/>
      <c r="Q735" s="597" t="n"/>
    </row>
    <row r="736" outlineLevel="2" ht="50.25" customHeight="1">
      <c r="A736" s="3" t="n"/>
      <c r="B736" s="3" t="n"/>
      <c r="C736" s="25" t="n"/>
      <c r="D736" s="165" t="inlineStr">
        <is>
          <t>15.2.13.</t>
        </is>
      </c>
      <c r="E736" s="3" t="inlineStr">
        <is>
          <t>Прокладка кабеля силового АВВГ 5х10 мм от ВРУ до  ЩМ-63</t>
        </is>
      </c>
      <c r="F736" s="518" t="inlineStr">
        <is>
          <t>п.м.</t>
        </is>
      </c>
      <c r="G736" s="519" t="n">
        <v>50</v>
      </c>
      <c r="H736" s="520" t="n">
        <v>180.34</v>
      </c>
      <c r="I736" s="521" t="n">
        <v>239.62</v>
      </c>
      <c r="J736" s="522" t="n">
        <v>0</v>
      </c>
      <c r="K736" s="523">
        <f>SUBTOTAL(9,H736:J736)</f>
        <v/>
      </c>
      <c r="L736" s="520">
        <f>$G736*H736</f>
        <v/>
      </c>
      <c r="M736" s="521">
        <f>$G736*I736</f>
        <v/>
      </c>
      <c r="N736" s="522">
        <f>$G736*J736</f>
        <v/>
      </c>
      <c r="O736" s="523">
        <f>G736*K736</f>
        <v/>
      </c>
      <c r="P736" s="596" t="n"/>
      <c r="Q736" s="597" t="n"/>
    </row>
    <row r="737" outlineLevel="2" ht="50.25" customHeight="1">
      <c r="A737" s="3" t="n"/>
      <c r="B737" s="3" t="n"/>
      <c r="C737" s="25" t="n"/>
      <c r="D737" s="165" t="inlineStr">
        <is>
          <t>15.2.14.</t>
        </is>
      </c>
      <c r="E737" s="3" t="inlineStr">
        <is>
          <t>Прокладка кабеля силового АВВГ КГтп5х6мм  для питания тепловой пушки</t>
        </is>
      </c>
      <c r="F737" s="518" t="inlineStr">
        <is>
          <t>п.м.</t>
        </is>
      </c>
      <c r="G737" s="519" t="n">
        <v>10</v>
      </c>
      <c r="H737" s="520" t="n">
        <v>193.6</v>
      </c>
      <c r="I737" s="521" t="n">
        <v>239.62</v>
      </c>
      <c r="J737" s="522" t="n">
        <v>0</v>
      </c>
      <c r="K737" s="523">
        <f>SUBTOTAL(9,H737:J737)</f>
        <v/>
      </c>
      <c r="L737" s="520">
        <f>$G737*H737</f>
        <v/>
      </c>
      <c r="M737" s="521">
        <f>$G737*I737</f>
        <v/>
      </c>
      <c r="N737" s="522">
        <f>$G737*J737</f>
        <v/>
      </c>
      <c r="O737" s="523">
        <f>G737*K737</f>
        <v/>
      </c>
      <c r="P737" s="596" t="n"/>
      <c r="Q737" s="597" t="n"/>
    </row>
    <row r="738" outlineLevel="2" ht="50.25" customHeight="1">
      <c r="A738" s="3" t="n"/>
      <c r="B738" s="3" t="n"/>
      <c r="C738" s="25" t="n"/>
      <c r="D738" s="165" t="inlineStr">
        <is>
          <t>15.2.15.</t>
        </is>
      </c>
      <c r="E738" s="3" t="inlineStr">
        <is>
          <t>Тепловая пушка SFH-15000, 400 В,   3 месяца</t>
        </is>
      </c>
      <c r="F738" s="518" t="inlineStr">
        <is>
          <t>шт.</t>
        </is>
      </c>
      <c r="G738" s="519" t="n">
        <v>2</v>
      </c>
      <c r="H738" s="520" t="n">
        <v>1731.67</v>
      </c>
      <c r="I738" s="521" t="n">
        <v>897</v>
      </c>
      <c r="J738" s="522" t="n">
        <v>0</v>
      </c>
      <c r="K738" s="523">
        <f>SUBTOTAL(9,H738:J738)</f>
        <v/>
      </c>
      <c r="L738" s="520">
        <f>$G738*H738</f>
        <v/>
      </c>
      <c r="M738" s="521">
        <f>$G738*I738</f>
        <v/>
      </c>
      <c r="N738" s="522">
        <f>$G738*J738</f>
        <v/>
      </c>
      <c r="O738" s="523">
        <f>G738*K738</f>
        <v/>
      </c>
      <c r="P738" s="596" t="n"/>
      <c r="Q738" s="597" t="n"/>
    </row>
    <row r="739" outlineLevel="2" ht="50.25" customHeight="1">
      <c r="A739" s="3" t="n"/>
      <c r="B739" s="3" t="n"/>
      <c r="C739" s="25" t="n"/>
      <c r="D739" s="165" t="inlineStr">
        <is>
          <t>15.2.16.</t>
        </is>
      </c>
      <c r="E739" s="3" t="inlineStr">
        <is>
          <t>Прокладка кабеля силового АВВГ3х12,5мм для освещения</t>
        </is>
      </c>
      <c r="F739" s="518" t="inlineStr">
        <is>
          <t>п.м.</t>
        </is>
      </c>
      <c r="G739" s="519" t="n">
        <v>15</v>
      </c>
      <c r="H739" s="520" t="n">
        <v>40.6</v>
      </c>
      <c r="I739" s="521" t="n">
        <v>239.62</v>
      </c>
      <c r="J739" s="522" t="n">
        <v>0</v>
      </c>
      <c r="K739" s="523">
        <f>SUBTOTAL(9,H739:J739)</f>
        <v/>
      </c>
      <c r="L739" s="520">
        <f>$G739*H739</f>
        <v/>
      </c>
      <c r="M739" s="521">
        <f>$G739*I739</f>
        <v/>
      </c>
      <c r="N739" s="522">
        <f>$G739*J739</f>
        <v/>
      </c>
      <c r="O739" s="523">
        <f>G739*K739</f>
        <v/>
      </c>
      <c r="P739" s="596" t="n"/>
      <c r="Q739" s="597" t="n"/>
    </row>
    <row r="740" outlineLevel="2" ht="50.25" customHeight="1">
      <c r="A740" s="3" t="n"/>
      <c r="B740" s="3" t="n"/>
      <c r="C740" s="25" t="n"/>
      <c r="D740" s="165" t="inlineStr">
        <is>
          <t>15.2.17.</t>
        </is>
      </c>
      <c r="E740" s="3" t="inlineStr">
        <is>
          <t xml:space="preserve">Трубы гофрированные поливинилхлоридные наружным диаметром 32 мм </t>
        </is>
      </c>
      <c r="F740" s="518" t="inlineStr">
        <is>
          <t>п.м.</t>
        </is>
      </c>
      <c r="G740" s="519" t="n">
        <v>75</v>
      </c>
      <c r="H740" s="520" t="n">
        <v>49.78</v>
      </c>
      <c r="I740" s="521" t="n">
        <v>100</v>
      </c>
      <c r="J740" s="522" t="n">
        <v>0</v>
      </c>
      <c r="K740" s="523">
        <f>SUBTOTAL(9,H740:J740)</f>
        <v/>
      </c>
      <c r="L740" s="520">
        <f>$G740*H740</f>
        <v/>
      </c>
      <c r="M740" s="521">
        <f>$G740*I740</f>
        <v/>
      </c>
      <c r="N740" s="522">
        <f>$G740*J740</f>
        <v/>
      </c>
      <c r="O740" s="523">
        <f>G740*K740</f>
        <v/>
      </c>
      <c r="P740" s="596" t="n"/>
      <c r="Q740" s="597" t="n"/>
    </row>
    <row r="741" outlineLevel="2" ht="50.25" customHeight="1">
      <c r="A741" s="3" t="n"/>
      <c r="B741" s="3" t="n"/>
      <c r="C741" s="25" t="n"/>
      <c r="D741" s="165" t="inlineStr">
        <is>
          <t>15.2.18.</t>
        </is>
      </c>
      <c r="E741" s="3" t="inlineStr">
        <is>
          <t xml:space="preserve">Устройство освещения в "тепляке" прожектор мощностью 100 Вт </t>
        </is>
      </c>
      <c r="F741" s="518" t="inlineStr">
        <is>
          <t>шт.</t>
        </is>
      </c>
      <c r="G741" s="519" t="n">
        <v>2</v>
      </c>
      <c r="H741" s="520" t="n">
        <v>1051</v>
      </c>
      <c r="I741" s="521" t="n">
        <v>2500</v>
      </c>
      <c r="J741" s="522" t="n">
        <v>0</v>
      </c>
      <c r="K741" s="523">
        <f>SUBTOTAL(9,H741:J741)</f>
        <v/>
      </c>
      <c r="L741" s="520">
        <f>$G741*H741</f>
        <v/>
      </c>
      <c r="M741" s="521">
        <f>$G741*I741</f>
        <v/>
      </c>
      <c r="N741" s="522">
        <f>$G741*J741</f>
        <v/>
      </c>
      <c r="O741" s="523">
        <f>G741*K741</f>
        <v/>
      </c>
      <c r="P741" s="596" t="n"/>
      <c r="Q741" s="597" t="n"/>
    </row>
    <row r="742" outlineLevel="1" ht="50.25" customHeight="1">
      <c r="A742" s="3" t="n"/>
      <c r="B742" s="3" t="n"/>
      <c r="C742" s="235" t="n"/>
      <c r="D742" s="246" t="inlineStr">
        <is>
          <t>15.3.</t>
        </is>
      </c>
      <c r="E742" s="145" t="inlineStr">
        <is>
          <t>Демонтажные работы  по раскопу №1</t>
        </is>
      </c>
      <c r="F742" s="237" t="inlineStr">
        <is>
          <t>м3</t>
        </is>
      </c>
      <c r="G742" s="335" t="n">
        <v>1141</v>
      </c>
      <c r="H742" s="336">
        <f>+IFERROR(L742/G742,0)</f>
        <v/>
      </c>
      <c r="I742" s="337">
        <f>IFERROR(M742/G742,0)</f>
        <v/>
      </c>
      <c r="J742" s="338">
        <f>IFERROR(N742/G742,0)</f>
        <v/>
      </c>
      <c r="K742" s="339">
        <f>+IFERROR(O742/G742,0)</f>
        <v/>
      </c>
      <c r="L742" s="336">
        <f>SUBTOTAL(9,L743:L748)</f>
        <v/>
      </c>
      <c r="M742" s="337">
        <f>SUBTOTAL(9,M743:M748)</f>
        <v/>
      </c>
      <c r="N742" s="338">
        <f>SUBTOTAL(9,N743:N748)</f>
        <v/>
      </c>
      <c r="O742" s="336">
        <f>SUBTOTAL(9,O743:O748)</f>
        <v/>
      </c>
      <c r="P742" s="600" t="n"/>
      <c r="Q742" s="601" t="n"/>
    </row>
    <row r="743" outlineLevel="2" ht="50.25" customHeight="1">
      <c r="A743" s="3" t="n"/>
      <c r="B743" s="3" t="n"/>
      <c r="C743" s="25" t="n"/>
      <c r="D743" s="165" t="inlineStr">
        <is>
          <t>15.3.1.</t>
        </is>
      </c>
      <c r="E743" s="3" t="inlineStr">
        <is>
          <t xml:space="preserve">Демонтаж обшивки "тепляка" тента </t>
        </is>
      </c>
      <c r="F743" s="518" t="inlineStr">
        <is>
          <t>м2</t>
        </is>
      </c>
      <c r="G743" s="519" t="n">
        <v>240</v>
      </c>
      <c r="H743" s="520" t="n">
        <v>0</v>
      </c>
      <c r="I743" s="521" t="n">
        <v>34.36</v>
      </c>
      <c r="J743" s="522" t="n">
        <v>0</v>
      </c>
      <c r="K743" s="523">
        <f>SUBTOTAL(9,H743:J743)</f>
        <v/>
      </c>
      <c r="L743" s="520">
        <f>$G743*H743</f>
        <v/>
      </c>
      <c r="M743" s="521">
        <f>$G743*I743</f>
        <v/>
      </c>
      <c r="N743" s="522">
        <f>$G743*J743</f>
        <v/>
      </c>
      <c r="O743" s="523">
        <f>G743*K743</f>
        <v/>
      </c>
      <c r="P743" s="596" t="n"/>
      <c r="Q743" s="597" t="n"/>
    </row>
    <row r="744" outlineLevel="2" ht="50.25" customHeight="1">
      <c r="A744" s="3" t="n"/>
      <c r="B744" s="3" t="n"/>
      <c r="C744" s="25" t="n"/>
      <c r="D744" s="165" t="inlineStr">
        <is>
          <t>15.3.2.</t>
        </is>
      </c>
      <c r="E744" s="3" t="inlineStr">
        <is>
          <t>Демонтаж забирки из досок</t>
        </is>
      </c>
      <c r="F744" s="518" t="inlineStr">
        <is>
          <t>м2</t>
        </is>
      </c>
      <c r="G744" s="519" t="n">
        <v>318</v>
      </c>
      <c r="H744" s="520" t="n">
        <v>0</v>
      </c>
      <c r="I744" s="521" t="n">
        <v>1011</v>
      </c>
      <c r="J744" s="522" t="n">
        <v>189</v>
      </c>
      <c r="K744" s="523">
        <f>SUBTOTAL(9,H744:J744)</f>
        <v/>
      </c>
      <c r="L744" s="520">
        <f>$G744*H744</f>
        <v/>
      </c>
      <c r="M744" s="521">
        <f>$G744*I744</f>
        <v/>
      </c>
      <c r="N744" s="522">
        <f>$G744*J744</f>
        <v/>
      </c>
      <c r="O744" s="523">
        <f>G744*K744</f>
        <v/>
      </c>
      <c r="P744" s="596" t="n"/>
      <c r="Q744" s="597" t="n"/>
    </row>
    <row r="745" outlineLevel="2" ht="50.25" customHeight="1">
      <c r="A745" s="3" t="n"/>
      <c r="B745" s="3" t="n"/>
      <c r="C745" s="25" t="n"/>
      <c r="D745" s="165" t="inlineStr">
        <is>
          <t>15.3.3.</t>
        </is>
      </c>
      <c r="E745" s="3" t="inlineStr">
        <is>
          <t xml:space="preserve">Демонтаж распорной системы  </t>
        </is>
      </c>
      <c r="F745" s="518" t="inlineStr">
        <is>
          <t>тн</t>
        </is>
      </c>
      <c r="G745" s="519" t="n">
        <v>5.08</v>
      </c>
      <c r="H745" s="520" t="n">
        <v>0</v>
      </c>
      <c r="I745" s="521" t="n">
        <v>11106.74</v>
      </c>
      <c r="J745" s="522" t="n">
        <v>0</v>
      </c>
      <c r="K745" s="523">
        <f>SUBTOTAL(9,H745:J745)</f>
        <v/>
      </c>
      <c r="L745" s="520">
        <f>$G745*H745</f>
        <v/>
      </c>
      <c r="M745" s="521">
        <f>$G745*I745</f>
        <v/>
      </c>
      <c r="N745" s="522">
        <f>$G745*J745</f>
        <v/>
      </c>
      <c r="O745" s="523">
        <f>G745*K745</f>
        <v/>
      </c>
      <c r="P745" s="596" t="n"/>
      <c r="Q745" s="597" t="n"/>
    </row>
    <row r="746" outlineLevel="2" ht="50.25" customHeight="1">
      <c r="A746" s="3" t="n"/>
      <c r="B746" s="3" t="n"/>
      <c r="C746" s="25" t="n"/>
      <c r="D746" s="165" t="inlineStr">
        <is>
          <t>15.3.4.</t>
        </is>
      </c>
      <c r="E746" s="3" t="inlineStr">
        <is>
          <t>Демонтаж ограждения раскопа типа "Таммет" и перемещение в зону складирования</t>
        </is>
      </c>
      <c r="F746" s="518" t="inlineStr">
        <is>
          <t>п.м.</t>
        </is>
      </c>
      <c r="G746" s="519" t="n">
        <v>78</v>
      </c>
      <c r="H746" s="520" t="n">
        <v>0</v>
      </c>
      <c r="I746" s="521" t="n">
        <v>250</v>
      </c>
      <c r="J746" s="522" t="n">
        <v>0</v>
      </c>
      <c r="K746" s="523">
        <f>SUBTOTAL(9,H746:J746)</f>
        <v/>
      </c>
      <c r="L746" s="520">
        <f>$G746*H746</f>
        <v/>
      </c>
      <c r="M746" s="521">
        <f>$G746*I746</f>
        <v/>
      </c>
      <c r="N746" s="522">
        <f>$G746*J746</f>
        <v/>
      </c>
      <c r="O746" s="523">
        <f>G746*K746</f>
        <v/>
      </c>
      <c r="P746" s="596" t="n"/>
      <c r="Q746" s="597" t="n"/>
    </row>
    <row r="747" outlineLevel="2" ht="50.25" customHeight="1">
      <c r="A747" s="3" t="n"/>
      <c r="B747" s="3" t="n"/>
      <c r="C747" s="25" t="n"/>
      <c r="D747" s="165" t="inlineStr">
        <is>
          <t>15.3.5.</t>
        </is>
      </c>
      <c r="E747" s="3" t="inlineStr">
        <is>
          <t>Перемещение грунта на 30м (для обратной засыпки)</t>
        </is>
      </c>
      <c r="F747" s="518" t="inlineStr">
        <is>
          <t>м3</t>
        </is>
      </c>
      <c r="G747" s="519" t="n">
        <v>570</v>
      </c>
      <c r="H747" s="520" t="n">
        <v>0</v>
      </c>
      <c r="I747" s="521" t="n">
        <v>280</v>
      </c>
      <c r="J747" s="522" t="n">
        <v>20</v>
      </c>
      <c r="K747" s="523">
        <f>SUBTOTAL(9,H747:J747)</f>
        <v/>
      </c>
      <c r="L747" s="520">
        <f>$G747*H747</f>
        <v/>
      </c>
      <c r="M747" s="521">
        <f>$G747*I747</f>
        <v/>
      </c>
      <c r="N747" s="522">
        <f>$G747*J747</f>
        <v/>
      </c>
      <c r="O747" s="523">
        <f>G747*K747</f>
        <v/>
      </c>
      <c r="P747" s="596" t="n"/>
      <c r="Q747" s="597" t="n"/>
    </row>
    <row r="748" outlineLevel="2" ht="50.25" customHeight="1">
      <c r="A748" s="3" t="n"/>
      <c r="B748" s="3" t="n"/>
      <c r="C748" s="25" t="n"/>
      <c r="D748" s="165" t="inlineStr">
        <is>
          <t>15.3.6.</t>
        </is>
      </c>
      <c r="E748" s="3" t="inlineStr">
        <is>
          <t>Обратная засыпка раскопов механизированным способом с уплотнением</t>
        </is>
      </c>
      <c r="F748" s="518" t="inlineStr">
        <is>
          <t>м3</t>
        </is>
      </c>
      <c r="G748" s="519" t="n">
        <v>571</v>
      </c>
      <c r="H748" s="520" t="n">
        <v>0</v>
      </c>
      <c r="I748" s="521" t="n">
        <v>146.53</v>
      </c>
      <c r="J748" s="522" t="n">
        <v>6.24</v>
      </c>
      <c r="K748" s="523">
        <f>SUBTOTAL(9,H748:J748)</f>
        <v/>
      </c>
      <c r="L748" s="520">
        <f>$G748*H748</f>
        <v/>
      </c>
      <c r="M748" s="521">
        <f>$G748*I748</f>
        <v/>
      </c>
      <c r="N748" s="522">
        <f>$G748*J748</f>
        <v/>
      </c>
      <c r="O748" s="523">
        <f>G748*K748</f>
        <v/>
      </c>
      <c r="P748" s="596" t="n"/>
      <c r="Q748" s="597" t="n"/>
    </row>
    <row r="749" outlineLevel="1" ht="50.25" customHeight="1">
      <c r="A749" s="3" t="n"/>
      <c r="B749" s="3" t="n"/>
      <c r="C749" s="235" t="n"/>
      <c r="D749" s="246" t="inlineStr">
        <is>
          <t>15.4.</t>
        </is>
      </c>
      <c r="E749" s="145" t="inlineStr">
        <is>
          <t>Устройство раскопа №2</t>
        </is>
      </c>
      <c r="F749" s="237" t="inlineStr">
        <is>
          <t>м3</t>
        </is>
      </c>
      <c r="G749" s="335" t="n">
        <v>2624</v>
      </c>
      <c r="H749" s="336">
        <f>+IFERROR(L749/G749,0)</f>
        <v/>
      </c>
      <c r="I749" s="337">
        <f>IFERROR(M749/G749,0)</f>
        <v/>
      </c>
      <c r="J749" s="338">
        <f>IFERROR(N749/G749,0)</f>
        <v/>
      </c>
      <c r="K749" s="339">
        <f>+IFERROR(O749/G749,0)</f>
        <v/>
      </c>
      <c r="L749" s="336">
        <f>SUBTOTAL(9,L750:L765)</f>
        <v/>
      </c>
      <c r="M749" s="337">
        <f>SUBTOTAL(9,M750:M765)</f>
        <v/>
      </c>
      <c r="N749" s="338">
        <f>SUBTOTAL(9,N750:N765)</f>
        <v/>
      </c>
      <c r="O749" s="339">
        <f>SUBTOTAL(9,O750:O765)</f>
        <v/>
      </c>
      <c r="P749" s="600" t="n"/>
      <c r="Q749" s="601" t="n"/>
    </row>
    <row r="750" outlineLevel="2" ht="50.25" customHeight="1">
      <c r="A750" s="3" t="n"/>
      <c r="B750" s="3" t="n"/>
      <c r="C750" s="25" t="n"/>
      <c r="D750" s="165" t="inlineStr">
        <is>
          <t>15.4.1.</t>
        </is>
      </c>
      <c r="E750" s="3" t="inlineStr">
        <is>
          <t>Разработка грунта в отвал экскаваторами с ковшом вместимостью 0,25 м3 группа грунтов 1-3</t>
        </is>
      </c>
      <c r="F750" s="518" t="inlineStr">
        <is>
          <t>м3</t>
        </is>
      </c>
      <c r="G750" s="519" t="n">
        <v>1312</v>
      </c>
      <c r="H750" s="520" t="n">
        <v>0</v>
      </c>
      <c r="I750" s="521" t="n">
        <v>338.98</v>
      </c>
      <c r="J750" s="522" t="n">
        <v>24.06</v>
      </c>
      <c r="K750" s="523">
        <f>SUBTOTAL(9,H750:J750)</f>
        <v/>
      </c>
      <c r="L750" s="520">
        <f>$G750*H750</f>
        <v/>
      </c>
      <c r="M750" s="521">
        <f>$G750*I750</f>
        <v/>
      </c>
      <c r="N750" s="522">
        <f>$G750*J750</f>
        <v/>
      </c>
      <c r="O750" s="523">
        <f>G750*K750</f>
        <v/>
      </c>
      <c r="P750" s="596" t="n"/>
      <c r="Q750" s="597" t="n"/>
    </row>
    <row r="751" outlineLevel="2" ht="50.25" customHeight="1">
      <c r="A751" s="3" t="n"/>
      <c r="B751" s="3" t="n"/>
      <c r="C751" s="25" t="n"/>
      <c r="D751" s="165" t="inlineStr">
        <is>
          <t>15.4.2.</t>
        </is>
      </c>
      <c r="E751" s="3" t="inlineStr">
        <is>
          <t xml:space="preserve">Перемещение грунта на 30м </t>
        </is>
      </c>
      <c r="F751" s="518" t="inlineStr">
        <is>
          <t>м3</t>
        </is>
      </c>
      <c r="G751" s="519" t="n">
        <v>1312</v>
      </c>
      <c r="H751" s="520" t="n">
        <v>0</v>
      </c>
      <c r="I751" s="521" t="n">
        <v>280</v>
      </c>
      <c r="J751" s="522" t="n">
        <v>20</v>
      </c>
      <c r="K751" s="523">
        <f>SUBTOTAL(9,H751:J751)</f>
        <v/>
      </c>
      <c r="L751" s="520">
        <f>$G751*H751</f>
        <v/>
      </c>
      <c r="M751" s="521">
        <f>$G751*I751</f>
        <v/>
      </c>
      <c r="N751" s="522">
        <f>$G751*J751</f>
        <v/>
      </c>
      <c r="O751" s="523">
        <f>G751*K751</f>
        <v/>
      </c>
      <c r="P751" s="596" t="n"/>
      <c r="Q751" s="597" t="n"/>
    </row>
    <row r="752" outlineLevel="2" ht="50.25" customHeight="1">
      <c r="A752" s="3" t="n"/>
      <c r="B752" s="3" t="n"/>
      <c r="C752" s="25" t="n"/>
      <c r="D752" s="165" t="inlineStr">
        <is>
          <t>15.4.3.</t>
        </is>
      </c>
      <c r="E752" s="3" t="inlineStr">
        <is>
          <t>Изготовление металл. лестниц для спуска в раскопы(труба  40х20х3мм)</t>
        </is>
      </c>
      <c r="F752" s="518" t="inlineStr">
        <is>
          <t>тн</t>
        </is>
      </c>
      <c r="G752" s="519" t="n">
        <v>0.01</v>
      </c>
      <c r="H752" s="520" t="n">
        <v>92372</v>
      </c>
      <c r="I752" s="521" t="n">
        <v>104000</v>
      </c>
      <c r="J752" s="522" t="n">
        <v>0</v>
      </c>
      <c r="K752" s="523">
        <f>SUBTOTAL(9,H752:J752)</f>
        <v/>
      </c>
      <c r="L752" s="520">
        <f>$G752*H752</f>
        <v/>
      </c>
      <c r="M752" s="521">
        <f>$G752*I752</f>
        <v/>
      </c>
      <c r="N752" s="522">
        <f>$G752*J752</f>
        <v/>
      </c>
      <c r="O752" s="523">
        <f>G752*K752</f>
        <v/>
      </c>
      <c r="P752" s="596" t="n"/>
      <c r="Q752" s="597" t="n"/>
    </row>
    <row r="753" outlineLevel="2" ht="50.25" customHeight="1">
      <c r="A753" s="3" t="n"/>
      <c r="B753" s="3" t="n"/>
      <c r="C753" s="25" t="n"/>
      <c r="D753" s="165" t="inlineStr">
        <is>
          <t>15.4.4.</t>
        </is>
      </c>
      <c r="E753" s="3" t="inlineStr">
        <is>
          <t>Устройство распорной системы из швеллера 20П</t>
        </is>
      </c>
      <c r="F753" s="518" t="inlineStr">
        <is>
          <t>тн</t>
        </is>
      </c>
      <c r="G753" s="519" t="n">
        <v>7.34</v>
      </c>
      <c r="H753" s="520" t="n">
        <v>136350.26</v>
      </c>
      <c r="I753" s="521" t="n">
        <v>51147.38</v>
      </c>
      <c r="J753" s="522" t="n">
        <v>9334.219999999999</v>
      </c>
      <c r="K753" s="523">
        <f>SUBTOTAL(9,H753:J753)</f>
        <v/>
      </c>
      <c r="L753" s="520">
        <f>$G753*H753</f>
        <v/>
      </c>
      <c r="M753" s="521">
        <f>$G753*I753</f>
        <v/>
      </c>
      <c r="N753" s="522">
        <f>$G753*J753</f>
        <v/>
      </c>
      <c r="O753" s="523">
        <f>G753*K753</f>
        <v/>
      </c>
      <c r="P753" s="596" t="n"/>
      <c r="Q753" s="597" t="n"/>
    </row>
    <row r="754" outlineLevel="2" ht="50.25" customHeight="1">
      <c r="A754" s="3" t="n"/>
      <c r="B754" s="3" t="n"/>
      <c r="C754" s="25" t="n"/>
      <c r="D754" s="165" t="inlineStr">
        <is>
          <t>15.4.5.</t>
        </is>
      </c>
      <c r="E754" s="3" t="inlineStr">
        <is>
          <t>Устройство переопираний, распределительных балок при увеличении площади раскопа из швеллера 20П</t>
        </is>
      </c>
      <c r="F754" s="518" t="inlineStr">
        <is>
          <t>тн</t>
        </is>
      </c>
      <c r="G754" s="519" t="n">
        <v>0.83</v>
      </c>
      <c r="H754" s="520" t="n">
        <v>136350.26</v>
      </c>
      <c r="I754" s="521" t="n">
        <v>51147.38</v>
      </c>
      <c r="J754" s="522" t="n">
        <v>9334.219999999999</v>
      </c>
      <c r="K754" s="523">
        <f>SUBTOTAL(9,H754:J754)</f>
        <v/>
      </c>
      <c r="L754" s="520">
        <f>$G754*H754</f>
        <v/>
      </c>
      <c r="M754" s="521">
        <f>$G754*I754</f>
        <v/>
      </c>
      <c r="N754" s="522">
        <f>$G754*J754</f>
        <v/>
      </c>
      <c r="O754" s="523">
        <f>G754*K754</f>
        <v/>
      </c>
      <c r="P754" s="596" t="n"/>
      <c r="Q754" s="597" t="n"/>
    </row>
    <row r="755" outlineLevel="2" ht="50.25" customHeight="1">
      <c r="A755" s="3" t="n"/>
      <c r="B755" s="3" t="n"/>
      <c r="C755" s="25" t="n"/>
      <c r="D755" s="165" t="inlineStr">
        <is>
          <t>15.4.6.</t>
        </is>
      </c>
      <c r="E755" s="3" t="inlineStr">
        <is>
          <t>Устройство забирки из доскок 150*50   (24 м3)</t>
        </is>
      </c>
      <c r="F755" s="518" t="inlineStr">
        <is>
          <t>м2</t>
        </is>
      </c>
      <c r="G755" s="519" t="n">
        <v>480</v>
      </c>
      <c r="H755" s="520" t="n">
        <v>1508.82</v>
      </c>
      <c r="I755" s="521" t="n">
        <v>1264</v>
      </c>
      <c r="J755" s="522" t="n">
        <v>236</v>
      </c>
      <c r="K755" s="523">
        <f>SUBTOTAL(9,H755:J755)</f>
        <v/>
      </c>
      <c r="L755" s="520">
        <f>$G755*H755</f>
        <v/>
      </c>
      <c r="M755" s="521">
        <f>$G755*I755</f>
        <v/>
      </c>
      <c r="N755" s="522">
        <f>$G755*J755</f>
        <v/>
      </c>
      <c r="O755" s="523">
        <f>G755*K755</f>
        <v/>
      </c>
      <c r="P755" s="596" t="n"/>
      <c r="Q755" s="597" t="n"/>
    </row>
    <row r="756" outlineLevel="2" ht="50.25" customHeight="1">
      <c r="A756" s="3" t="n"/>
      <c r="B756" s="3" t="n"/>
      <c r="C756" s="25" t="n"/>
      <c r="D756" s="165" t="inlineStr">
        <is>
          <t>15.4.7.</t>
        </is>
      </c>
      <c r="E756" s="3" t="inlineStr">
        <is>
          <t>Монтаж обвязочного пояса из из профильной трубы  40*40*3мм (для усиления забирки)</t>
        </is>
      </c>
      <c r="F756" s="518" t="inlineStr">
        <is>
          <t>тн</t>
        </is>
      </c>
      <c r="G756" s="519" t="n">
        <v>0.05</v>
      </c>
      <c r="H756" s="520" t="n">
        <v>115115</v>
      </c>
      <c r="I756" s="521" t="n">
        <v>52968.98</v>
      </c>
      <c r="J756" s="522" t="n">
        <v>9438.73</v>
      </c>
      <c r="K756" s="523">
        <f>SUBTOTAL(9,H756:J756)</f>
        <v/>
      </c>
      <c r="L756" s="520">
        <f>$G756*H756</f>
        <v/>
      </c>
      <c r="M756" s="521">
        <f>$G756*I756</f>
        <v/>
      </c>
      <c r="N756" s="522">
        <f>$G756*J756</f>
        <v/>
      </c>
      <c r="O756" s="523">
        <f>G756*K756</f>
        <v/>
      </c>
      <c r="P756" s="596" t="n"/>
      <c r="Q756" s="597" t="n"/>
    </row>
    <row r="757" outlineLevel="2" ht="50.25" customHeight="1">
      <c r="A757" s="3" t="n"/>
      <c r="B757" s="3" t="n"/>
      <c r="C757" s="25" t="n"/>
      <c r="D757" s="165" t="inlineStr">
        <is>
          <t>15.4.8.</t>
        </is>
      </c>
      <c r="E757" s="3" t="inlineStr">
        <is>
          <t>Обшивка стен и кровли "тепляка" тентом полиэтил.утепленным 4х6 с люверсами</t>
        </is>
      </c>
      <c r="F757" s="518" t="inlineStr">
        <is>
          <t>м2</t>
        </is>
      </c>
      <c r="G757" s="519" t="n">
        <v>336</v>
      </c>
      <c r="H757" s="520" t="n">
        <v>163.5</v>
      </c>
      <c r="I757" s="521" t="n">
        <v>141.9</v>
      </c>
      <c r="J757" s="522" t="n">
        <v>0</v>
      </c>
      <c r="K757" s="523">
        <f>SUBTOTAL(9,H757:J757)</f>
        <v/>
      </c>
      <c r="L757" s="520">
        <f>$G757*H757</f>
        <v/>
      </c>
      <c r="M757" s="521">
        <f>$G757*I757</f>
        <v/>
      </c>
      <c r="N757" s="522">
        <f>$G757*J757</f>
        <v/>
      </c>
      <c r="O757" s="523">
        <f>G757*K757</f>
        <v/>
      </c>
      <c r="P757" s="596" t="n"/>
      <c r="Q757" s="597" t="n"/>
    </row>
    <row r="758" outlineLevel="2" ht="50.25" customHeight="1">
      <c r="A758" s="3" t="n"/>
      <c r="B758" s="3" t="n"/>
      <c r="C758" s="25" t="n"/>
      <c r="D758" s="165" t="inlineStr">
        <is>
          <t>15.4.9.</t>
        </is>
      </c>
      <c r="E758" s="3" t="inlineStr">
        <is>
          <t>Монтаж ограждения раскопа типа "Таммет"</t>
        </is>
      </c>
      <c r="F758" s="518" t="inlineStr">
        <is>
          <t>п.м.</t>
        </is>
      </c>
      <c r="G758" s="519" t="n">
        <v>98</v>
      </c>
      <c r="H758" s="520" t="n">
        <v>1750</v>
      </c>
      <c r="I758" s="521" t="n">
        <v>550</v>
      </c>
      <c r="J758" s="522" t="n">
        <v>0</v>
      </c>
      <c r="K758" s="523">
        <f>SUBTOTAL(9,H758:J758)</f>
        <v/>
      </c>
      <c r="L758" s="520">
        <f>$G758*H758</f>
        <v/>
      </c>
      <c r="M758" s="521">
        <f>$G758*I758</f>
        <v/>
      </c>
      <c r="N758" s="522">
        <f>$G758*J758</f>
        <v/>
      </c>
      <c r="O758" s="523">
        <f>G758*K758</f>
        <v/>
      </c>
      <c r="P758" s="596" t="n"/>
      <c r="Q758" s="597" t="n"/>
    </row>
    <row r="759" outlineLevel="2" ht="50.25" customHeight="1">
      <c r="A759" s="3" t="n"/>
      <c r="B759" s="3" t="n"/>
      <c r="C759" s="25" t="n"/>
      <c r="D759" s="165" t="inlineStr">
        <is>
          <t>15.4.10.</t>
        </is>
      </c>
      <c r="E759" s="3" t="inlineStr">
        <is>
          <t>Монтаж щита механизации ЩМ-63</t>
        </is>
      </c>
      <c r="F759" s="518" t="inlineStr">
        <is>
          <t>шт.</t>
        </is>
      </c>
      <c r="G759" s="519" t="n">
        <v>1</v>
      </c>
      <c r="H759" s="520" t="n">
        <v>18920</v>
      </c>
      <c r="I759" s="521" t="n">
        <v>5000</v>
      </c>
      <c r="J759" s="522" t="n">
        <v>0</v>
      </c>
      <c r="K759" s="523">
        <f>SUBTOTAL(9,H759:J759)</f>
        <v/>
      </c>
      <c r="L759" s="520">
        <f>$G759*H759</f>
        <v/>
      </c>
      <c r="M759" s="521">
        <f>$G759*I759</f>
        <v/>
      </c>
      <c r="N759" s="522">
        <f>$G759*J759</f>
        <v/>
      </c>
      <c r="O759" s="523">
        <f>G759*K759</f>
        <v/>
      </c>
      <c r="P759" s="596" t="n"/>
      <c r="Q759" s="597" t="n"/>
    </row>
    <row r="760" outlineLevel="2" ht="50.25" customHeight="1">
      <c r="A760" s="3" t="n"/>
      <c r="B760" s="3" t="n"/>
      <c r="C760" s="25" t="n"/>
      <c r="D760" s="165" t="inlineStr">
        <is>
          <t>15.4.11.</t>
        </is>
      </c>
      <c r="E760" s="3" t="inlineStr">
        <is>
          <t>Прокладка кабеля силового АВВГ 5х10 мм от ВРУ до  ЩМ-63</t>
        </is>
      </c>
      <c r="F760" s="518" t="inlineStr">
        <is>
          <t>п.м.</t>
        </is>
      </c>
      <c r="G760" s="519" t="n">
        <v>50</v>
      </c>
      <c r="H760" s="520" t="n">
        <v>180.34</v>
      </c>
      <c r="I760" s="521" t="n">
        <v>239.62</v>
      </c>
      <c r="J760" s="522" t="n">
        <v>0</v>
      </c>
      <c r="K760" s="523">
        <f>SUBTOTAL(9,H760:J760)</f>
        <v/>
      </c>
      <c r="L760" s="520">
        <f>$G760*H760</f>
        <v/>
      </c>
      <c r="M760" s="521">
        <f>$G760*I760</f>
        <v/>
      </c>
      <c r="N760" s="522">
        <f>$G760*J760</f>
        <v/>
      </c>
      <c r="O760" s="523">
        <f>G760*K760</f>
        <v/>
      </c>
      <c r="P760" s="596" t="n"/>
      <c r="Q760" s="597" t="n"/>
    </row>
    <row r="761" outlineLevel="2" ht="50.25" customHeight="1">
      <c r="A761" s="3" t="n"/>
      <c r="B761" s="3" t="n"/>
      <c r="C761" s="25" t="n"/>
      <c r="D761" s="165" t="inlineStr">
        <is>
          <t>15.4.12.</t>
        </is>
      </c>
      <c r="E761" s="3" t="inlineStr">
        <is>
          <t>Прокладка кабеля силового АВВГ КГтп5х6мм  для питания тепловой пушки</t>
        </is>
      </c>
      <c r="F761" s="518" t="inlineStr">
        <is>
          <t>п.м.</t>
        </is>
      </c>
      <c r="G761" s="519" t="n">
        <v>10</v>
      </c>
      <c r="H761" s="520" t="n">
        <v>193.6</v>
      </c>
      <c r="I761" s="521" t="n">
        <v>239.6</v>
      </c>
      <c r="J761" s="522" t="n">
        <v>0</v>
      </c>
      <c r="K761" s="523">
        <f>SUBTOTAL(9,H761:J761)</f>
        <v/>
      </c>
      <c r="L761" s="520">
        <f>$G761*H761</f>
        <v/>
      </c>
      <c r="M761" s="521">
        <f>$G761*I761</f>
        <v/>
      </c>
      <c r="N761" s="522">
        <f>$G761*J761</f>
        <v/>
      </c>
      <c r="O761" s="523">
        <f>G761*K761</f>
        <v/>
      </c>
      <c r="P761" s="596" t="n"/>
      <c r="Q761" s="597" t="n"/>
    </row>
    <row r="762" outlineLevel="2" ht="50.25" customHeight="1">
      <c r="A762" s="3" t="n"/>
      <c r="B762" s="3" t="n"/>
      <c r="C762" s="25" t="n"/>
      <c r="D762" s="165" t="inlineStr">
        <is>
          <t>15.4.13.</t>
        </is>
      </c>
      <c r="E762" s="3" t="inlineStr">
        <is>
          <t>Тепловая пушка SFH-15000, 400 В,   3 месяца</t>
        </is>
      </c>
      <c r="F762" s="518" t="inlineStr">
        <is>
          <t>шт.</t>
        </is>
      </c>
      <c r="G762" s="519" t="n">
        <v>2</v>
      </c>
      <c r="H762" s="520" t="n">
        <v>1731.68</v>
      </c>
      <c r="I762" s="521" t="n">
        <v>897</v>
      </c>
      <c r="J762" s="522" t="n">
        <v>0</v>
      </c>
      <c r="K762" s="523">
        <f>SUBTOTAL(9,H762:J762)</f>
        <v/>
      </c>
      <c r="L762" s="520">
        <f>$G762*H762</f>
        <v/>
      </c>
      <c r="M762" s="521">
        <f>$G762*I762</f>
        <v/>
      </c>
      <c r="N762" s="522">
        <f>$G762*J762</f>
        <v/>
      </c>
      <c r="O762" s="523">
        <f>G762*K762</f>
        <v/>
      </c>
      <c r="P762" s="596" t="n"/>
      <c r="Q762" s="597" t="n"/>
    </row>
    <row r="763" outlineLevel="2" ht="50.25" customHeight="1">
      <c r="A763" s="3" t="n"/>
      <c r="B763" s="3" t="n"/>
      <c r="C763" s="25" t="n"/>
      <c r="D763" s="165" t="inlineStr">
        <is>
          <t>15.4.14.</t>
        </is>
      </c>
      <c r="E763" s="3" t="inlineStr">
        <is>
          <t>Прокладка кабеля силового АВВГ3х12,5мм для освещения</t>
        </is>
      </c>
      <c r="F763" s="518" t="inlineStr">
        <is>
          <t>п.м.</t>
        </is>
      </c>
      <c r="G763" s="519" t="n">
        <v>15</v>
      </c>
      <c r="H763" s="520" t="n">
        <v>40.6</v>
      </c>
      <c r="I763" s="521" t="n">
        <v>239.62</v>
      </c>
      <c r="J763" s="522" t="n">
        <v>0</v>
      </c>
      <c r="K763" s="523">
        <f>SUBTOTAL(9,H763:J763)</f>
        <v/>
      </c>
      <c r="L763" s="520">
        <f>$G763*H763</f>
        <v/>
      </c>
      <c r="M763" s="521">
        <f>$G763*I763</f>
        <v/>
      </c>
      <c r="N763" s="522">
        <f>$G763*J763</f>
        <v/>
      </c>
      <c r="O763" s="523">
        <f>G763*K763</f>
        <v/>
      </c>
      <c r="P763" s="596" t="n"/>
      <c r="Q763" s="597" t="n"/>
    </row>
    <row r="764" outlineLevel="2" ht="50.25" customHeight="1">
      <c r="A764" s="3" t="n"/>
      <c r="B764" s="3" t="n"/>
      <c r="C764" s="25" t="n"/>
      <c r="D764" s="165" t="inlineStr">
        <is>
          <t>15.4.15.</t>
        </is>
      </c>
      <c r="E764" s="3" t="inlineStr">
        <is>
          <t xml:space="preserve">Трубы гофрированные поливинилхлоридные наружным диаметром 32 мм </t>
        </is>
      </c>
      <c r="F764" s="518" t="inlineStr">
        <is>
          <t>п.м.</t>
        </is>
      </c>
      <c r="G764" s="519" t="n">
        <v>75</v>
      </c>
      <c r="H764" s="520" t="n">
        <v>49.78</v>
      </c>
      <c r="I764" s="521" t="n">
        <v>100</v>
      </c>
      <c r="J764" s="522" t="n">
        <v>0</v>
      </c>
      <c r="K764" s="523">
        <f>SUBTOTAL(9,H764:J764)</f>
        <v/>
      </c>
      <c r="L764" s="520">
        <f>$G764*H764</f>
        <v/>
      </c>
      <c r="M764" s="521">
        <f>$G764*I764</f>
        <v/>
      </c>
      <c r="N764" s="522">
        <f>$G764*J764</f>
        <v/>
      </c>
      <c r="O764" s="523">
        <f>G764*K764</f>
        <v/>
      </c>
      <c r="P764" s="596" t="n"/>
      <c r="Q764" s="597" t="n"/>
    </row>
    <row r="765" outlineLevel="2" ht="50.25" customHeight="1">
      <c r="A765" s="3" t="n"/>
      <c r="B765" s="3" t="n"/>
      <c r="C765" s="25" t="n"/>
      <c r="D765" s="165" t="inlineStr">
        <is>
          <t>15.4.16.</t>
        </is>
      </c>
      <c r="E765" s="3" t="inlineStr">
        <is>
          <t xml:space="preserve">Устройство освещения в "тепляке" прожектор мощностью 100 Вт </t>
        </is>
      </c>
      <c r="F765" s="518" t="inlineStr">
        <is>
          <t>шт.</t>
        </is>
      </c>
      <c r="G765" s="519" t="n">
        <v>2</v>
      </c>
      <c r="H765" s="520" t="n">
        <v>1051</v>
      </c>
      <c r="I765" s="521" t="n">
        <v>2500</v>
      </c>
      <c r="J765" s="522" t="n">
        <v>0</v>
      </c>
      <c r="K765" s="523">
        <f>SUBTOTAL(9,H765:J765)</f>
        <v/>
      </c>
      <c r="L765" s="520">
        <f>$G765*H765</f>
        <v/>
      </c>
      <c r="M765" s="521">
        <f>$G765*I765</f>
        <v/>
      </c>
      <c r="N765" s="522">
        <f>$G765*J765</f>
        <v/>
      </c>
      <c r="O765" s="523">
        <f>G765*K765</f>
        <v/>
      </c>
      <c r="P765" s="596" t="n"/>
      <c r="Q765" s="597" t="n"/>
    </row>
    <row r="766" outlineLevel="1" ht="50.25" customHeight="1">
      <c r="A766" s="3" t="n"/>
      <c r="B766" s="3" t="n"/>
      <c r="C766" s="235" t="n"/>
      <c r="D766" s="246" t="inlineStr">
        <is>
          <t>15.5.</t>
        </is>
      </c>
      <c r="E766" s="145" t="inlineStr">
        <is>
          <t>Демонтажные работы  по раскопу №2</t>
        </is>
      </c>
      <c r="F766" s="237" t="inlineStr">
        <is>
          <t>м3</t>
        </is>
      </c>
      <c r="G766" s="335" t="n">
        <v>1882</v>
      </c>
      <c r="H766" s="336">
        <f>+IFERROR(L766/G766,0)</f>
        <v/>
      </c>
      <c r="I766" s="337">
        <f>IFERROR(M766/G766,0)</f>
        <v/>
      </c>
      <c r="J766" s="338">
        <f>IFERROR(N766/G766,0)</f>
        <v/>
      </c>
      <c r="K766" s="339">
        <f>+IFERROR(O766/G766,0)</f>
        <v/>
      </c>
      <c r="L766" s="336">
        <f>SUBTOTAL(9,L767:L772)</f>
        <v/>
      </c>
      <c r="M766" s="337">
        <f>SUBTOTAL(9,M767:M772)</f>
        <v/>
      </c>
      <c r="N766" s="338">
        <f>SUBTOTAL(9,N767:N772)</f>
        <v/>
      </c>
      <c r="O766" s="336">
        <f>SUBTOTAL(9,O767:O772)</f>
        <v/>
      </c>
      <c r="P766" s="600" t="n"/>
      <c r="Q766" s="601" t="n"/>
    </row>
    <row r="767" outlineLevel="2" ht="50.25" customHeight="1">
      <c r="A767" s="3" t="n"/>
      <c r="B767" s="3" t="n"/>
      <c r="C767" s="25" t="n"/>
      <c r="D767" s="165" t="inlineStr">
        <is>
          <t>15.5.1.</t>
        </is>
      </c>
      <c r="E767" s="3" t="inlineStr">
        <is>
          <t xml:space="preserve">Демонтаж обшивки "тепляка" тента </t>
        </is>
      </c>
      <c r="F767" s="518" t="inlineStr">
        <is>
          <t>м2</t>
        </is>
      </c>
      <c r="G767" s="519" t="n">
        <v>336</v>
      </c>
      <c r="H767" s="520" t="n">
        <v>0</v>
      </c>
      <c r="I767" s="521" t="n">
        <v>34.36</v>
      </c>
      <c r="J767" s="522" t="n">
        <v>0</v>
      </c>
      <c r="K767" s="523">
        <f>SUBTOTAL(9,H767:J767)</f>
        <v/>
      </c>
      <c r="L767" s="520">
        <f>$G767*H767</f>
        <v/>
      </c>
      <c r="M767" s="521">
        <f>$G767*I767</f>
        <v/>
      </c>
      <c r="N767" s="522">
        <f>$G767*J767</f>
        <v/>
      </c>
      <c r="O767" s="523">
        <f>G767*K767</f>
        <v/>
      </c>
      <c r="P767" s="596" t="n"/>
      <c r="Q767" s="597" t="n"/>
    </row>
    <row r="768" outlineLevel="2" ht="50.25" customHeight="1">
      <c r="A768" s="3" t="n"/>
      <c r="B768" s="3" t="n"/>
      <c r="C768" s="25" t="n"/>
      <c r="D768" s="165" t="inlineStr">
        <is>
          <t>15.5.2.</t>
        </is>
      </c>
      <c r="E768" s="3" t="inlineStr">
        <is>
          <t>Демонтаж забирки из досок</t>
        </is>
      </c>
      <c r="F768" s="518" t="inlineStr">
        <is>
          <t>м2</t>
        </is>
      </c>
      <c r="G768" s="519" t="n">
        <v>480</v>
      </c>
      <c r="H768" s="520" t="n">
        <v>0</v>
      </c>
      <c r="I768" s="521" t="n">
        <v>1011</v>
      </c>
      <c r="J768" s="522" t="n">
        <v>189</v>
      </c>
      <c r="K768" s="523">
        <f>SUBTOTAL(9,H768:J768)</f>
        <v/>
      </c>
      <c r="L768" s="520">
        <f>$G768*H768</f>
        <v/>
      </c>
      <c r="M768" s="521">
        <f>$G768*I768</f>
        <v/>
      </c>
      <c r="N768" s="522">
        <f>$G768*J768</f>
        <v/>
      </c>
      <c r="O768" s="523">
        <f>G768*K768</f>
        <v/>
      </c>
      <c r="P768" s="596" t="n"/>
      <c r="Q768" s="597" t="n"/>
    </row>
    <row r="769" outlineLevel="2" ht="50.25" customHeight="1">
      <c r="A769" s="3" t="n"/>
      <c r="B769" s="3" t="n"/>
      <c r="C769" s="25" t="n"/>
      <c r="D769" s="165" t="inlineStr">
        <is>
          <t>15.5.3.</t>
        </is>
      </c>
      <c r="E769" s="3" t="inlineStr">
        <is>
          <t xml:space="preserve">Демонтаж распорной системы  </t>
        </is>
      </c>
      <c r="F769" s="518" t="inlineStr">
        <is>
          <t>тн</t>
        </is>
      </c>
      <c r="G769" s="519" t="n">
        <v>7.34</v>
      </c>
      <c r="H769" s="520" t="n">
        <v>0</v>
      </c>
      <c r="I769" s="521" t="n">
        <v>9627.74</v>
      </c>
      <c r="J769" s="522" t="n">
        <v>1479</v>
      </c>
      <c r="K769" s="523">
        <f>SUBTOTAL(9,H769:J769)</f>
        <v/>
      </c>
      <c r="L769" s="520">
        <f>$G769*H769</f>
        <v/>
      </c>
      <c r="M769" s="521">
        <f>$G769*I769</f>
        <v/>
      </c>
      <c r="N769" s="522">
        <f>$G769*J769</f>
        <v/>
      </c>
      <c r="O769" s="523">
        <f>G769*K769</f>
        <v/>
      </c>
      <c r="P769" s="596" t="n"/>
      <c r="Q769" s="597" t="n"/>
    </row>
    <row r="770" outlineLevel="2" ht="50.25" customHeight="1">
      <c r="A770" s="3" t="n"/>
      <c r="B770" s="3" t="n"/>
      <c r="C770" s="25" t="n"/>
      <c r="D770" s="165" t="inlineStr">
        <is>
          <t>15.5.4.</t>
        </is>
      </c>
      <c r="E770" s="3" t="inlineStr">
        <is>
          <t>Демонтаж ограждения раскопа типа "Таммет" и перемещение в зону складирования</t>
        </is>
      </c>
      <c r="F770" s="518" t="inlineStr">
        <is>
          <t>п.м.</t>
        </is>
      </c>
      <c r="G770" s="519" t="n">
        <v>98</v>
      </c>
      <c r="H770" s="520" t="n">
        <v>0</v>
      </c>
      <c r="I770" s="521" t="n">
        <v>250</v>
      </c>
      <c r="J770" s="522" t="n">
        <v>0</v>
      </c>
      <c r="K770" s="523">
        <f>SUBTOTAL(9,H770:J770)</f>
        <v/>
      </c>
      <c r="L770" s="520">
        <f>$G770*H770</f>
        <v/>
      </c>
      <c r="M770" s="521">
        <f>$G770*I770</f>
        <v/>
      </c>
      <c r="N770" s="522">
        <f>$G770*J770</f>
        <v/>
      </c>
      <c r="O770" s="523">
        <f>G770*K770</f>
        <v/>
      </c>
      <c r="P770" s="596" t="n"/>
      <c r="Q770" s="597" t="n"/>
    </row>
    <row r="771" outlineLevel="2" ht="50.25" customHeight="1">
      <c r="A771" s="3" t="n"/>
      <c r="B771" s="3" t="n"/>
      <c r="C771" s="25" t="n"/>
      <c r="D771" s="165" t="inlineStr">
        <is>
          <t>15.5.5.</t>
        </is>
      </c>
      <c r="E771" s="3" t="inlineStr">
        <is>
          <t>Перемещение грунта на 30м (для обратной засыпки)</t>
        </is>
      </c>
      <c r="F771" s="518" t="inlineStr">
        <is>
          <t>м3</t>
        </is>
      </c>
      <c r="G771" s="519" t="n">
        <v>570</v>
      </c>
      <c r="H771" s="520" t="n">
        <v>0</v>
      </c>
      <c r="I771" s="521" t="n">
        <v>280</v>
      </c>
      <c r="J771" s="522" t="n">
        <v>20</v>
      </c>
      <c r="K771" s="523">
        <f>SUBTOTAL(9,H771:J771)</f>
        <v/>
      </c>
      <c r="L771" s="520">
        <f>$G771*H771</f>
        <v/>
      </c>
      <c r="M771" s="521">
        <f>$G771*I771</f>
        <v/>
      </c>
      <c r="N771" s="522">
        <f>$G771*J771</f>
        <v/>
      </c>
      <c r="O771" s="523">
        <f>G771*K771</f>
        <v/>
      </c>
      <c r="P771" s="596" t="n"/>
      <c r="Q771" s="597" t="n"/>
    </row>
    <row r="772" outlineLevel="2" ht="50.25" customHeight="1">
      <c r="A772" s="3" t="n"/>
      <c r="B772" s="3" t="n"/>
      <c r="C772" s="25" t="n"/>
      <c r="D772" s="165" t="inlineStr">
        <is>
          <t>15.5.6.</t>
        </is>
      </c>
      <c r="E772" s="3" t="inlineStr">
        <is>
          <t>Обратная засыпка раскопов механизированным способом с уплотнением</t>
        </is>
      </c>
      <c r="F772" s="518" t="inlineStr">
        <is>
          <t>м3</t>
        </is>
      </c>
      <c r="G772" s="519" t="n">
        <v>1312</v>
      </c>
      <c r="H772" s="520" t="n">
        <v>0</v>
      </c>
      <c r="I772" s="521" t="n">
        <v>146.53</v>
      </c>
      <c r="J772" s="522" t="n">
        <v>6.24</v>
      </c>
      <c r="K772" s="523">
        <f>SUBTOTAL(9,H772:J772)</f>
        <v/>
      </c>
      <c r="L772" s="520">
        <f>$G772*H772</f>
        <v/>
      </c>
      <c r="M772" s="521">
        <f>$G772*I772</f>
        <v/>
      </c>
      <c r="N772" s="522">
        <f>$G772*J772</f>
        <v/>
      </c>
      <c r="O772" s="523">
        <f>G772*K772</f>
        <v/>
      </c>
      <c r="P772" s="596" t="n"/>
      <c r="Q772" s="597" t="n"/>
    </row>
    <row r="773" outlineLevel="1" ht="50.25" customHeight="1">
      <c r="A773" s="3" t="n"/>
      <c r="B773" s="3" t="n"/>
      <c r="C773" s="235" t="n"/>
      <c r="D773" s="246" t="inlineStr">
        <is>
          <t>15.6.</t>
        </is>
      </c>
      <c r="E773" s="145" t="inlineStr">
        <is>
          <t>Услуги</t>
        </is>
      </c>
      <c r="F773" s="237" t="inlineStr">
        <is>
          <t>месяц</t>
        </is>
      </c>
      <c r="G773" s="335" t="n">
        <v>30</v>
      </c>
      <c r="H773" s="336">
        <f>+IFERROR(L773/G773,0)</f>
        <v/>
      </c>
      <c r="I773" s="337">
        <f>IFERROR(M773/G773,0)</f>
        <v/>
      </c>
      <c r="J773" s="338">
        <f>IFERROR(N773/G773,0)</f>
        <v/>
      </c>
      <c r="K773" s="339">
        <f>+IFERROR(O773/G773,0)</f>
        <v/>
      </c>
      <c r="L773" s="336">
        <f>SUBTOTAL(9,L774:L777)</f>
        <v/>
      </c>
      <c r="M773" s="337">
        <f>SUBTOTAL(9,M774:M777)</f>
        <v/>
      </c>
      <c r="N773" s="338">
        <f>SUBTOTAL(9,N774:N777)</f>
        <v/>
      </c>
      <c r="O773" s="336">
        <f>SUBTOTAL(9,O774:O777)</f>
        <v/>
      </c>
      <c r="P773" s="600" t="n"/>
      <c r="Q773" s="601" t="n"/>
    </row>
    <row r="774" outlineLevel="2" ht="50.25" customHeight="1">
      <c r="A774" s="3" t="n"/>
      <c r="B774" s="3" t="n"/>
      <c r="C774" s="25" t="n"/>
      <c r="D774" s="165" t="inlineStr">
        <is>
          <t>15.6.1.</t>
        </is>
      </c>
      <c r="E774" s="3" t="inlineStr">
        <is>
          <t>Аренда туалетов (2 шт. с обслуживанием 1 раз в неделю)</t>
        </is>
      </c>
      <c r="F774" s="518" t="inlineStr">
        <is>
          <t>месяц</t>
        </is>
      </c>
      <c r="G774" s="519" t="n">
        <v>10</v>
      </c>
      <c r="H774" s="520" t="n">
        <v>0</v>
      </c>
      <c r="I774" s="521" t="n">
        <v>16698</v>
      </c>
      <c r="J774" s="522" t="n">
        <v>0</v>
      </c>
      <c r="K774" s="523">
        <f>SUBTOTAL(9,H774:J774)</f>
        <v/>
      </c>
      <c r="L774" s="520">
        <f>$G774*H774</f>
        <v/>
      </c>
      <c r="M774" s="521">
        <f>$G774*I774</f>
        <v/>
      </c>
      <c r="N774" s="522">
        <f>$G774*J774</f>
        <v/>
      </c>
      <c r="O774" s="523">
        <f>G774*K774</f>
        <v/>
      </c>
      <c r="P774" s="596" t="n"/>
      <c r="Q774" s="597" t="n"/>
    </row>
    <row r="775" outlineLevel="2" ht="50.25" customHeight="1">
      <c r="A775" s="3" t="n"/>
      <c r="B775" s="3" t="n"/>
      <c r="C775" s="25" t="n"/>
      <c r="D775" s="165" t="inlineStr">
        <is>
          <t>15.6.2.</t>
        </is>
      </c>
      <c r="E775" s="3" t="inlineStr">
        <is>
          <t>Аренда бытовых помещений 2 шт.</t>
        </is>
      </c>
      <c r="F775" s="518" t="inlineStr">
        <is>
          <t>месяц</t>
        </is>
      </c>
      <c r="G775" s="519" t="n">
        <v>5</v>
      </c>
      <c r="H775" s="520" t="n">
        <v>0</v>
      </c>
      <c r="I775" s="521" t="n">
        <v>55200</v>
      </c>
      <c r="J775" s="522" t="n">
        <v>0</v>
      </c>
      <c r="K775" s="523">
        <f>SUBTOTAL(9,H775:J775)</f>
        <v/>
      </c>
      <c r="L775" s="520">
        <f>$G775*H775</f>
        <v/>
      </c>
      <c r="M775" s="521">
        <f>$G775*I775</f>
        <v/>
      </c>
      <c r="N775" s="522">
        <f>$G775*J775</f>
        <v/>
      </c>
      <c r="O775" s="523">
        <f>G775*K775</f>
        <v/>
      </c>
      <c r="P775" s="596" t="n"/>
      <c r="Q775" s="597" t="n"/>
    </row>
    <row r="776" outlineLevel="2" ht="50.25" customHeight="1">
      <c r="A776" s="3" t="n"/>
      <c r="B776" s="3" t="n"/>
      <c r="C776" s="25" t="n"/>
      <c r="D776" s="165" t="inlineStr">
        <is>
          <t>15.6.3.</t>
        </is>
      </c>
      <c r="E776" s="3" t="inlineStr">
        <is>
          <t>Аренда бытовых помещений 8 шт.</t>
        </is>
      </c>
      <c r="F776" s="518" t="inlineStr">
        <is>
          <t>месяц</t>
        </is>
      </c>
      <c r="G776" s="519" t="n">
        <v>5</v>
      </c>
      <c r="H776" s="520" t="n">
        <v>0</v>
      </c>
      <c r="I776" s="521" t="n">
        <v>272000</v>
      </c>
      <c r="J776" s="522" t="n">
        <v>0</v>
      </c>
      <c r="K776" s="523">
        <f>SUBTOTAL(9,H776:J776)</f>
        <v/>
      </c>
      <c r="L776" s="520">
        <f>$G776*H776</f>
        <v/>
      </c>
      <c r="M776" s="521">
        <f>$G776*I776</f>
        <v/>
      </c>
      <c r="N776" s="522">
        <f>$G776*J776</f>
        <v/>
      </c>
      <c r="O776" s="523">
        <f>G776*K776</f>
        <v/>
      </c>
      <c r="P776" s="596" t="n"/>
      <c r="Q776" s="597" t="n"/>
    </row>
    <row r="777" outlineLevel="2" ht="50.25" customHeight="1">
      <c r="A777" s="3" t="n"/>
      <c r="B777" s="3" t="n"/>
      <c r="C777" s="25" t="n"/>
      <c r="D777" s="165" t="inlineStr">
        <is>
          <t>15.6.4.</t>
        </is>
      </c>
      <c r="E777" s="3" t="inlineStr">
        <is>
          <t>Обеспечение электроэнергией</t>
        </is>
      </c>
      <c r="F777" s="518" t="inlineStr">
        <is>
          <t>месяц</t>
        </is>
      </c>
      <c r="G777" s="519" t="n">
        <v>10</v>
      </c>
      <c r="H777" s="520" t="n">
        <v>0</v>
      </c>
      <c r="I777" s="521" t="n">
        <v>24336</v>
      </c>
      <c r="J777" s="522" t="n">
        <v>0</v>
      </c>
      <c r="K777" s="523">
        <f>SUBTOTAL(9,H777:J777)</f>
        <v/>
      </c>
      <c r="L777" s="520">
        <f>$G777*H777</f>
        <v/>
      </c>
      <c r="M777" s="521">
        <f>$G777*I777</f>
        <v/>
      </c>
      <c r="N777" s="522">
        <f>$G777*J777</f>
        <v/>
      </c>
      <c r="O777" s="523">
        <f>G777*K777</f>
        <v/>
      </c>
      <c r="P777" s="596" t="n"/>
      <c r="Q777" s="597" t="n"/>
    </row>
    <row r="778" ht="50.25" customHeight="1">
      <c r="A778" s="3" t="n"/>
      <c r="B778" s="3" t="inlineStr">
        <is>
          <t>Устройство гидроизоляции подземной части</t>
        </is>
      </c>
      <c r="C778" s="117" t="n"/>
      <c r="D778" s="124" t="inlineStr">
        <is>
          <t>16.</t>
        </is>
      </c>
      <c r="E778" s="124" t="inlineStr">
        <is>
          <t xml:space="preserve">Виброизоляция   </t>
        </is>
      </c>
      <c r="F778" s="528" t="inlineStr">
        <is>
          <t>компл</t>
        </is>
      </c>
      <c r="G778" s="529" t="n">
        <v>1</v>
      </c>
      <c r="H778" s="530">
        <f>IFERROR(L778/G778,0)</f>
        <v/>
      </c>
      <c r="I778" s="531">
        <f>IFERROR(M778/G778,0)</f>
        <v/>
      </c>
      <c r="J778" s="532">
        <f>IFERROR(N778/G778,0)</f>
        <v/>
      </c>
      <c r="K778" s="533">
        <f>+IFERROR(O778/G778,0)</f>
        <v/>
      </c>
      <c r="L778" s="534">
        <f>SUBTOTAL(9,L779:L796)</f>
        <v/>
      </c>
      <c r="M778" s="535">
        <f>SUBTOTAL(9,M779:M796)</f>
        <v/>
      </c>
      <c r="N778" s="536">
        <f>SUBTOTAL(9,N779:N796)</f>
        <v/>
      </c>
      <c r="O778" s="537">
        <f>SUBTOTAL(9,O779:O796)</f>
        <v/>
      </c>
      <c r="P778" s="598" t="inlineStr">
        <is>
          <t>Приложение Г</t>
        </is>
      </c>
      <c r="Q778" s="599" t="n"/>
    </row>
    <row r="779" outlineLevel="1" ht="50.25" customHeight="1">
      <c r="A779" s="3" t="inlineStr">
        <is>
          <t>3.3.</t>
        </is>
      </c>
      <c r="B779" s="3" t="inlineStr">
        <is>
          <t>Виброизоляция</t>
        </is>
      </c>
      <c r="C779" s="235" t="inlineStr">
        <is>
          <t>3.3.</t>
        </is>
      </c>
      <c r="D779" s="246" t="inlineStr">
        <is>
          <t>16.1.</t>
        </is>
      </c>
      <c r="E779" s="145" t="inlineStr">
        <is>
          <t xml:space="preserve"> Vibrafoam </t>
        </is>
      </c>
      <c r="F779" s="237" t="inlineStr">
        <is>
          <t>м2</t>
        </is>
      </c>
      <c r="G779" s="335" t="n">
        <v>972</v>
      </c>
      <c r="H779" s="336">
        <f>+IFERROR(L779/G779,0)</f>
        <v/>
      </c>
      <c r="I779" s="337">
        <f>IFERROR(M779/G779,0)</f>
        <v/>
      </c>
      <c r="J779" s="338">
        <f>IFERROR(N779/G779,0)</f>
        <v/>
      </c>
      <c r="K779" s="339">
        <f>+IFERROR(O779/G779,0)</f>
        <v/>
      </c>
      <c r="L779" s="336">
        <f>SUBTOTAL(9,L780:L784)</f>
        <v/>
      </c>
      <c r="M779" s="337">
        <f>SUBTOTAL(9,M780:M784)</f>
        <v/>
      </c>
      <c r="N779" s="338">
        <f>SUBTOTAL(9,N780:N784)</f>
        <v/>
      </c>
      <c r="O779" s="336" t="n">
        <v>666393214.8343784</v>
      </c>
      <c r="P779" s="600" t="n"/>
      <c r="Q779" s="601" t="n"/>
      <c r="R779" t="n">
        <v>666393214.8343784</v>
      </c>
    </row>
    <row r="780" outlineLevel="2" ht="50.25" customHeight="1">
      <c r="A780" s="3" t="n"/>
      <c r="B780" s="3" t="n"/>
      <c r="C780" s="25" t="n"/>
      <c r="D780" s="165" t="inlineStr">
        <is>
          <t>16.1.1.</t>
        </is>
      </c>
      <c r="E780" s="3" t="inlineStr">
        <is>
          <t>Эластомер Vibrafoam SD 40 / 25mm</t>
        </is>
      </c>
      <c r="F780" s="518" t="inlineStr">
        <is>
          <t>м2</t>
        </is>
      </c>
      <c r="G780" s="519" t="n">
        <v>416</v>
      </c>
      <c r="H780" s="520" t="n">
        <v>15131</v>
      </c>
      <c r="I780" s="521" t="n">
        <v>1732.62</v>
      </c>
      <c r="J780" s="522" t="n">
        <v>2107.95</v>
      </c>
      <c r="K780" s="523">
        <f>SUBTOTAL(9,H780:J780)</f>
        <v/>
      </c>
      <c r="L780" s="520">
        <f>$G780*H780</f>
        <v/>
      </c>
      <c r="M780" s="521">
        <f>$G780*I780</f>
        <v/>
      </c>
      <c r="N780" s="522">
        <f>$G780*J780</f>
        <v/>
      </c>
      <c r="O780" s="523">
        <f>G780*K780</f>
        <v/>
      </c>
      <c r="P780" s="596" t="n"/>
      <c r="Q780" s="597" t="n"/>
    </row>
    <row r="781" outlineLevel="2" ht="50.25" customHeight="1">
      <c r="A781" s="3" t="n"/>
      <c r="B781" s="3" t="n"/>
      <c r="C781" s="25" t="n"/>
      <c r="D781" s="165" t="inlineStr">
        <is>
          <t>16.1.2.</t>
        </is>
      </c>
      <c r="E781" s="3" t="inlineStr">
        <is>
          <t>Эластомер Vibrafoam SD 65 / 25mm</t>
        </is>
      </c>
      <c r="F781" s="518" t="inlineStr">
        <is>
          <t>м2</t>
        </is>
      </c>
      <c r="G781" s="519" t="n">
        <v>184</v>
      </c>
      <c r="H781" s="520" t="n">
        <v>18362</v>
      </c>
      <c r="I781" s="521" t="n">
        <v>1732.62</v>
      </c>
      <c r="J781" s="522" t="n">
        <v>2511.83</v>
      </c>
      <c r="K781" s="523">
        <f>SUBTOTAL(9,H781:J781)</f>
        <v/>
      </c>
      <c r="L781" s="520">
        <f>$G781*H781</f>
        <v/>
      </c>
      <c r="M781" s="521">
        <f>$G781*I781</f>
        <v/>
      </c>
      <c r="N781" s="522">
        <f>$G781*J781</f>
        <v/>
      </c>
      <c r="O781" s="523">
        <f>G781*K781</f>
        <v/>
      </c>
      <c r="P781" s="596" t="n"/>
      <c r="Q781" s="597" t="n"/>
    </row>
    <row r="782" outlineLevel="2" ht="50.25" customHeight="1">
      <c r="A782" s="3" t="n"/>
      <c r="B782" s="3" t="n"/>
      <c r="C782" s="25" t="n"/>
      <c r="D782" s="165" t="inlineStr">
        <is>
          <t>16.1.3.</t>
        </is>
      </c>
      <c r="E782" s="3" t="inlineStr">
        <is>
          <t>Эластомер Vibrafoam SD 110 / 25mm</t>
        </is>
      </c>
      <c r="F782" s="518" t="inlineStr">
        <is>
          <t>м2</t>
        </is>
      </c>
      <c r="G782" s="519" t="n">
        <v>272</v>
      </c>
      <c r="H782" s="520" t="n">
        <v>19972</v>
      </c>
      <c r="I782" s="521" t="n">
        <v>1732.62</v>
      </c>
      <c r="J782" s="522" t="n">
        <v>2713.08</v>
      </c>
      <c r="K782" s="523">
        <f>SUBTOTAL(9,H782:J782)</f>
        <v/>
      </c>
      <c r="L782" s="520">
        <f>$G782*H782</f>
        <v/>
      </c>
      <c r="M782" s="521">
        <f>$G782*I782</f>
        <v/>
      </c>
      <c r="N782" s="522">
        <f>$G782*J782</f>
        <v/>
      </c>
      <c r="O782" s="523">
        <f>G782*K782</f>
        <v/>
      </c>
      <c r="P782" s="596" t="n"/>
      <c r="Q782" s="597" t="n"/>
    </row>
    <row r="783" outlineLevel="2" ht="50.25" customHeight="1">
      <c r="A783" s="3" t="n"/>
      <c r="B783" s="3" t="n"/>
      <c r="C783" s="25" t="n"/>
      <c r="D783" s="165" t="inlineStr">
        <is>
          <t>16.1.4.</t>
        </is>
      </c>
      <c r="E783" s="3" t="inlineStr">
        <is>
          <t>Эластомер Vibrafoam SD 170 / 25mm</t>
        </is>
      </c>
      <c r="F783" s="518" t="inlineStr">
        <is>
          <t>м2</t>
        </is>
      </c>
      <c r="G783" s="519" t="n">
        <v>88</v>
      </c>
      <c r="H783" s="520" t="n">
        <v>22947</v>
      </c>
      <c r="I783" s="521" t="n">
        <v>1732.62</v>
      </c>
      <c r="J783" s="522" t="n">
        <v>3084.95</v>
      </c>
      <c r="K783" s="523">
        <f>SUBTOTAL(9,H783:J783)</f>
        <v/>
      </c>
      <c r="L783" s="520">
        <f>$G783*H783</f>
        <v/>
      </c>
      <c r="M783" s="521">
        <f>$G783*I783</f>
        <v/>
      </c>
      <c r="N783" s="522">
        <f>$G783*J783</f>
        <v/>
      </c>
      <c r="O783" s="523">
        <f>G783*K783</f>
        <v/>
      </c>
      <c r="P783" s="596" t="n"/>
      <c r="Q783" s="597" t="n"/>
    </row>
    <row r="784" outlineLevel="2" ht="50.25" customHeight="1">
      <c r="A784" s="3" t="n"/>
      <c r="B784" s="3" t="n"/>
      <c r="C784" s="25" t="n"/>
      <c r="D784" s="165" t="inlineStr">
        <is>
          <t>16.1.5.</t>
        </is>
      </c>
      <c r="E784" s="3" t="inlineStr">
        <is>
          <t>Эластомер Vibrafoam SD 260 / 25mm</t>
        </is>
      </c>
      <c r="F784" s="518" t="inlineStr">
        <is>
          <t>м2</t>
        </is>
      </c>
      <c r="G784" s="519" t="n">
        <v>12</v>
      </c>
      <c r="H784" s="520" t="n">
        <v>26188</v>
      </c>
      <c r="I784" s="521" t="n">
        <v>1732.62</v>
      </c>
      <c r="J784" s="522" t="n">
        <v>3490.08</v>
      </c>
      <c r="K784" s="523">
        <f>SUBTOTAL(9,H784:J784)</f>
        <v/>
      </c>
      <c r="L784" s="520">
        <f>$G784*H784</f>
        <v/>
      </c>
      <c r="M784" s="521">
        <f>$G784*I784</f>
        <v/>
      </c>
      <c r="N784" s="522">
        <f>$G784*J784</f>
        <v/>
      </c>
      <c r="O784" s="523">
        <f>G784*K784</f>
        <v/>
      </c>
      <c r="P784" s="596" t="n"/>
      <c r="Q784" s="597" t="n"/>
    </row>
    <row r="785" outlineLevel="1" ht="50.25" customHeight="1">
      <c r="A785" s="3" t="n"/>
      <c r="B785" s="3" t="inlineStr">
        <is>
          <t>Виброизоляция</t>
        </is>
      </c>
      <c r="C785" s="235" t="n"/>
      <c r="D785" s="246" t="inlineStr">
        <is>
          <t>16.2.</t>
        </is>
      </c>
      <c r="E785" s="145" t="inlineStr">
        <is>
          <t>Sylomer</t>
        </is>
      </c>
      <c r="F785" s="237" t="inlineStr">
        <is>
          <t>м2</t>
        </is>
      </c>
      <c r="G785" s="335" t="n">
        <v>19464.71</v>
      </c>
      <c r="H785" s="336">
        <f>+IFERROR(L785/G785,0)</f>
        <v/>
      </c>
      <c r="I785" s="337">
        <f>IFERROR(M785/G785,0)</f>
        <v/>
      </c>
      <c r="J785" s="338">
        <f>IFERROR(N785/G785,0)</f>
        <v/>
      </c>
      <c r="K785" s="339">
        <f>+IFERROR(O785/G785,0)</f>
        <v/>
      </c>
      <c r="L785" s="336">
        <f>SUBTOTAL(9,L786:L796)</f>
        <v/>
      </c>
      <c r="M785" s="337">
        <f>SUBTOTAL(9,M786:M796)</f>
        <v/>
      </c>
      <c r="N785" s="338">
        <f>SUBTOTAL(9,N786:N796)</f>
        <v/>
      </c>
      <c r="O785" s="336">
        <f>SUBTOTAL(9,O786:O796)</f>
        <v/>
      </c>
      <c r="P785" s="600" t="n"/>
      <c r="Q785" s="601" t="n"/>
    </row>
    <row r="786" outlineLevel="2" ht="50.25" customHeight="1">
      <c r="A786" s="3" t="n"/>
      <c r="B786" s="3" t="n"/>
      <c r="C786" s="25" t="n"/>
      <c r="D786" s="165" t="inlineStr">
        <is>
          <t>16.2.1.</t>
        </is>
      </c>
      <c r="E786" s="3" t="inlineStr">
        <is>
          <t>SYLOMER SR 11, эластомер
виброизолирующий, п/у, лист 1200х1500 мм,толщина 25  мм, желтый</t>
        </is>
      </c>
      <c r="F786" s="518" t="inlineStr">
        <is>
          <t>м2</t>
        </is>
      </c>
      <c r="G786" s="519" t="n">
        <v>2943</v>
      </c>
      <c r="H786" s="520" t="n">
        <v>10579.23</v>
      </c>
      <c r="I786" s="521" t="n">
        <v>1735.97</v>
      </c>
      <c r="J786" s="522" t="n">
        <v>1539.4</v>
      </c>
      <c r="K786" s="523">
        <f>SUBTOTAL(9,H786:J786)</f>
        <v/>
      </c>
      <c r="L786" s="520">
        <f>$G786*H786</f>
        <v/>
      </c>
      <c r="M786" s="521">
        <f>$G786*I786</f>
        <v/>
      </c>
      <c r="N786" s="522">
        <f>$G786*J786</f>
        <v/>
      </c>
      <c r="O786" s="523">
        <f>G786*K786</f>
        <v/>
      </c>
      <c r="P786" s="596" t="n"/>
      <c r="Q786" s="597" t="n"/>
    </row>
    <row r="787" outlineLevel="2" ht="50.25" customHeight="1">
      <c r="A787" s="3" t="n"/>
      <c r="B787" s="3" t="n"/>
      <c r="C787" s="25" t="n"/>
      <c r="D787" s="165" t="inlineStr">
        <is>
          <t>16.2.2.</t>
        </is>
      </c>
      <c r="E787" s="3" t="inlineStr">
        <is>
          <t>SYLOMER SR 11, эластомер  виброизолирующий, п/у, лист 1200х1500 мм,толщина 12,5  мм, желтый  (10 000 см2)</t>
        </is>
      </c>
      <c r="F787" s="518" t="inlineStr">
        <is>
          <t>м2</t>
        </is>
      </c>
      <c r="G787" s="519" t="n">
        <v>333</v>
      </c>
      <c r="H787" s="520" t="n">
        <v>5405.39</v>
      </c>
      <c r="I787" s="521" t="n">
        <v>1735.97</v>
      </c>
      <c r="J787" s="522" t="n">
        <v>892.67</v>
      </c>
      <c r="K787" s="523">
        <f>SUBTOTAL(9,H787:J787)</f>
        <v/>
      </c>
      <c r="L787" s="520">
        <f>$G787*H787</f>
        <v/>
      </c>
      <c r="M787" s="521">
        <f>$G787*I787</f>
        <v/>
      </c>
      <c r="N787" s="522">
        <f>$G787*J787</f>
        <v/>
      </c>
      <c r="O787" s="523">
        <f>G787*K787</f>
        <v/>
      </c>
      <c r="P787" s="596" t="n"/>
      <c r="Q787" s="597" t="n"/>
    </row>
    <row r="788" outlineLevel="2" ht="50.25" customHeight="1">
      <c r="A788" s="3" t="n"/>
      <c r="B788" s="3" t="n"/>
      <c r="C788" s="25" t="n"/>
      <c r="D788" s="165" t="inlineStr">
        <is>
          <t>16.2.3.</t>
        </is>
      </c>
      <c r="E788" s="3" t="inlineStr">
        <is>
          <t>SYLOMER SR 18, эластомер
виброизолирующий, п/у, лист 1200х1500 мм,толщина 25  мм, оранжевый</t>
        </is>
      </c>
      <c r="F788" s="518" t="inlineStr">
        <is>
          <t>м2</t>
        </is>
      </c>
      <c r="G788" s="519" t="n">
        <v>1063.03</v>
      </c>
      <c r="H788" s="520" t="n">
        <v>11927.75</v>
      </c>
      <c r="I788" s="521" t="n">
        <v>1735.97</v>
      </c>
      <c r="J788" s="522" t="n">
        <v>1707.97</v>
      </c>
      <c r="K788" s="523">
        <f>SUBTOTAL(9,H788:J788)</f>
        <v/>
      </c>
      <c r="L788" s="520">
        <f>$G788*H788</f>
        <v/>
      </c>
      <c r="M788" s="521">
        <f>$G788*I788</f>
        <v/>
      </c>
      <c r="N788" s="522">
        <f>$G788*J788</f>
        <v/>
      </c>
      <c r="O788" s="523">
        <f>G788*K788</f>
        <v/>
      </c>
      <c r="P788" s="596" t="n"/>
      <c r="Q788" s="597" t="n"/>
    </row>
    <row r="789" outlineLevel="2" ht="50.25" customHeight="1">
      <c r="A789" s="3" t="n"/>
      <c r="B789" s="3" t="n"/>
      <c r="C789" s="25" t="n"/>
      <c r="D789" s="165" t="inlineStr">
        <is>
          <t>16.2.4.</t>
        </is>
      </c>
      <c r="E789" s="3" t="inlineStr">
        <is>
          <t>SYLOMER SR 28, эластомер
виброизолирующий, п/у, лист 1200х1500 мм,толщина 25  мм, синий</t>
        </is>
      </c>
      <c r="F789" s="518" t="inlineStr">
        <is>
          <t>м2</t>
        </is>
      </c>
      <c r="G789" s="519" t="n">
        <v>1397.31</v>
      </c>
      <c r="H789" s="520" t="n">
        <v>13898.21</v>
      </c>
      <c r="I789" s="521" t="n">
        <v>1735.97</v>
      </c>
      <c r="J789" s="522" t="n">
        <v>1954.27</v>
      </c>
      <c r="K789" s="523">
        <f>SUBTOTAL(9,H789:J789)</f>
        <v/>
      </c>
      <c r="L789" s="520">
        <f>$G789*H789</f>
        <v/>
      </c>
      <c r="M789" s="521">
        <f>$G789*I789</f>
        <v/>
      </c>
      <c r="N789" s="522">
        <f>$G789*J789</f>
        <v/>
      </c>
      <c r="O789" s="523">
        <f>G789*K789</f>
        <v/>
      </c>
      <c r="P789" s="596" t="n"/>
      <c r="Q789" s="597" t="n"/>
    </row>
    <row r="790" outlineLevel="2" ht="50.25" customHeight="1">
      <c r="A790" s="3" t="n"/>
      <c r="B790" s="3" t="n"/>
      <c r="C790" s="25" t="n"/>
      <c r="D790" s="165" t="inlineStr">
        <is>
          <t>16.2.5.</t>
        </is>
      </c>
      <c r="E790" s="3" t="inlineStr">
        <is>
          <t>SYLOMER SR 42, эластомер
виброизолирующий, п/у, лист 1200х1500 мм,толщина 25  мм, розовый</t>
        </is>
      </c>
      <c r="F790" s="518" t="inlineStr">
        <is>
          <t>м2</t>
        </is>
      </c>
      <c r="G790" s="519" t="n">
        <v>1968.57</v>
      </c>
      <c r="H790" s="520" t="n">
        <v>16283.91</v>
      </c>
      <c r="I790" s="521" t="n">
        <v>1735.97</v>
      </c>
      <c r="J790" s="522" t="n">
        <v>2252.49</v>
      </c>
      <c r="K790" s="523">
        <f>SUBTOTAL(9,H790:J790)</f>
        <v/>
      </c>
      <c r="L790" s="520">
        <f>$G790*H790</f>
        <v/>
      </c>
      <c r="M790" s="521">
        <f>$G790*I790</f>
        <v/>
      </c>
      <c r="N790" s="522">
        <f>$G790*J790</f>
        <v/>
      </c>
      <c r="O790" s="523">
        <f>G790*K790</f>
        <v/>
      </c>
      <c r="P790" s="596" t="n"/>
      <c r="Q790" s="597" t="n"/>
    </row>
    <row r="791" outlineLevel="2" ht="50.25" customHeight="1">
      <c r="A791" s="3" t="n"/>
      <c r="B791" s="3" t="n"/>
      <c r="C791" s="25" t="n"/>
      <c r="D791" s="165" t="inlineStr">
        <is>
          <t>16.2.6.</t>
        </is>
      </c>
      <c r="E791" s="3" t="inlineStr">
        <is>
          <t>SYLOMER SR 55, эластомер
виброизолирующий, п/у, лист 1200х1500 мм,толщина 25  мм, зеленый</t>
        </is>
      </c>
      <c r="F791" s="518" t="inlineStr">
        <is>
          <t>м2</t>
        </is>
      </c>
      <c r="G791" s="519" t="n">
        <v>2079</v>
      </c>
      <c r="H791" s="520" t="n">
        <v>19498.99</v>
      </c>
      <c r="I791" s="521" t="n">
        <v>1735.97</v>
      </c>
      <c r="J791" s="522" t="n">
        <v>2654.37</v>
      </c>
      <c r="K791" s="523">
        <f>SUBTOTAL(9,H791:J791)</f>
        <v/>
      </c>
      <c r="L791" s="520">
        <f>$G791*H791</f>
        <v/>
      </c>
      <c r="M791" s="521">
        <f>$G791*I791</f>
        <v/>
      </c>
      <c r="N791" s="522">
        <f>$G791*J791</f>
        <v/>
      </c>
      <c r="O791" s="523">
        <f>G791*K791</f>
        <v/>
      </c>
      <c r="P791" s="596" t="n"/>
      <c r="Q791" s="597" t="n"/>
    </row>
    <row r="792" outlineLevel="2" ht="50.25" customHeight="1">
      <c r="A792" s="3" t="n"/>
      <c r="B792" s="3" t="n"/>
      <c r="C792" s="25" t="n"/>
      <c r="D792" s="165" t="inlineStr">
        <is>
          <t>16.2.7.</t>
        </is>
      </c>
      <c r="E792" s="3" t="inlineStr">
        <is>
          <t>SYLOMER SR 110, эластомер
виброизолирующий, п/у, лист 1200х1500 мм,толщина 25  мм, коричневый</t>
        </is>
      </c>
      <c r="F792" s="518" t="inlineStr">
        <is>
          <t>м2</t>
        </is>
      </c>
      <c r="G792" s="519" t="n">
        <v>2119</v>
      </c>
      <c r="H792" s="520" t="n">
        <v>25618.53</v>
      </c>
      <c r="I792" s="521" t="n">
        <v>1735.97</v>
      </c>
      <c r="J792" s="522" t="n">
        <v>3419.31</v>
      </c>
      <c r="K792" s="523">
        <f>SUBTOTAL(9,H792:J792)</f>
        <v/>
      </c>
      <c r="L792" s="520">
        <f>$G792*H792</f>
        <v/>
      </c>
      <c r="M792" s="521">
        <f>$G792*I792</f>
        <v/>
      </c>
      <c r="N792" s="522">
        <f>$G792*J792</f>
        <v/>
      </c>
      <c r="O792" s="523">
        <f>G792*K792</f>
        <v/>
      </c>
      <c r="P792" s="596" t="n"/>
      <c r="Q792" s="597" t="n"/>
    </row>
    <row r="793" outlineLevel="2" ht="50.25" customHeight="1">
      <c r="A793" s="3" t="n"/>
      <c r="B793" s="3" t="n"/>
      <c r="C793" s="25" t="n"/>
      <c r="D793" s="165" t="inlineStr">
        <is>
          <t>16.2.8.</t>
        </is>
      </c>
      <c r="E793" s="3" t="inlineStr">
        <is>
          <t>SYLOMER SR 220, эластомер
виброизолирующий, п/у, лист 1200х1500 мм,толщина 25  мм, красный</t>
        </is>
      </c>
      <c r="F793" s="518" t="inlineStr">
        <is>
          <t>м2</t>
        </is>
      </c>
      <c r="G793" s="519" t="n">
        <v>6314.4</v>
      </c>
      <c r="H793" s="520" t="n">
        <v>31115.4</v>
      </c>
      <c r="I793" s="521" t="n">
        <v>1735.97</v>
      </c>
      <c r="J793" s="522" t="n">
        <v>4106.42</v>
      </c>
      <c r="K793" s="523">
        <f>SUBTOTAL(9,H793:J793)</f>
        <v/>
      </c>
      <c r="L793" s="520">
        <f>$G793*H793</f>
        <v/>
      </c>
      <c r="M793" s="521">
        <f>$G793*I793</f>
        <v/>
      </c>
      <c r="N793" s="522">
        <f>$G793*J793</f>
        <v/>
      </c>
      <c r="O793" s="523">
        <f>G793*K793</f>
        <v/>
      </c>
      <c r="P793" s="596" t="n"/>
      <c r="Q793" s="597" t="n"/>
    </row>
    <row r="794" outlineLevel="2" ht="50.25" customHeight="1">
      <c r="A794" s="3" t="n"/>
      <c r="B794" s="3" t="n"/>
      <c r="C794" s="25" t="n"/>
      <c r="D794" s="165" t="inlineStr">
        <is>
          <t>16.2.9.</t>
        </is>
      </c>
      <c r="E794" s="3" t="inlineStr">
        <is>
          <t>SYLOMER SR 220, эластомер
виброизолирующий, п/у, лист 1200х1500 мм,толщина 12,5  мм, красный</t>
        </is>
      </c>
      <c r="F794" s="518" t="inlineStr">
        <is>
          <t>м2</t>
        </is>
      </c>
      <c r="G794" s="519" t="n">
        <v>937.7999993054</v>
      </c>
      <c r="H794" s="520" t="n">
        <v>16180.01</v>
      </c>
      <c r="I794" s="521" t="n">
        <v>1735.97</v>
      </c>
      <c r="J794" s="522" t="n">
        <v>2239.5</v>
      </c>
      <c r="K794" s="523">
        <f>SUBTOTAL(9,H794:J794)</f>
        <v/>
      </c>
      <c r="L794" s="520">
        <f>$G794*H794</f>
        <v/>
      </c>
      <c r="M794" s="521">
        <f>$G794*I794</f>
        <v/>
      </c>
      <c r="N794" s="522">
        <f>$G794*J794</f>
        <v/>
      </c>
      <c r="O794" s="523">
        <f>G794*K794</f>
        <v/>
      </c>
      <c r="P794" s="596" t="n"/>
      <c r="Q794" s="597" t="n"/>
    </row>
    <row r="795" outlineLevel="2" ht="50.25" customHeight="1">
      <c r="A795" s="3" t="n"/>
      <c r="B795" s="3" t="n"/>
      <c r="C795" s="25" t="n"/>
      <c r="D795" s="165" t="inlineStr">
        <is>
          <t>16.2.10.</t>
        </is>
      </c>
      <c r="E795" s="3" t="inlineStr">
        <is>
          <t>SYLOMER SR 330, эластомер
виброизолирующий, п/у, лист 1200х1500 мм,толщина 25  мм, чёрный</t>
        </is>
      </c>
      <c r="F795" s="518" t="inlineStr">
        <is>
          <t>м2</t>
        </is>
      </c>
      <c r="G795" s="519" t="n">
        <v>198</v>
      </c>
      <c r="H795" s="520" t="n">
        <v>37338.48</v>
      </c>
      <c r="I795" s="521" t="n">
        <v>1735.97</v>
      </c>
      <c r="J795" s="522" t="n">
        <v>4884.31</v>
      </c>
      <c r="K795" s="523">
        <f>SUBTOTAL(9,H795:J795)</f>
        <v/>
      </c>
      <c r="L795" s="520">
        <f>$G795*H795</f>
        <v/>
      </c>
      <c r="M795" s="521">
        <f>$G795*I795</f>
        <v/>
      </c>
      <c r="N795" s="522">
        <f>$G795*J795</f>
        <v/>
      </c>
      <c r="O795" s="523">
        <f>G795*K795</f>
        <v/>
      </c>
      <c r="P795" s="596" t="n"/>
      <c r="Q795" s="597" t="n"/>
    </row>
    <row r="796" outlineLevel="2" ht="50.25" customHeight="1">
      <c r="A796" s="3" t="n"/>
      <c r="B796" s="3" t="n"/>
      <c r="C796" s="25" t="n"/>
      <c r="D796" s="165" t="inlineStr">
        <is>
          <t>16.2.11.</t>
        </is>
      </c>
      <c r="E796" s="3" t="inlineStr">
        <is>
          <t>SYLOMER SR 450, эластомер
виброизолирующий, п/у, лист 1200х1500 мм,толщина 25  мм, серый</t>
        </is>
      </c>
      <c r="F796" s="518" t="inlineStr">
        <is>
          <t>м2</t>
        </is>
      </c>
      <c r="G796" s="519" t="n">
        <v>111.6</v>
      </c>
      <c r="H796" s="520" t="n">
        <v>41279.77</v>
      </c>
      <c r="I796" s="521" t="n">
        <v>1735.97</v>
      </c>
      <c r="J796" s="522" t="n">
        <v>5376.97</v>
      </c>
      <c r="K796" s="523">
        <f>SUBTOTAL(9,H796:J796)</f>
        <v/>
      </c>
      <c r="L796" s="520">
        <f>$G796*H796</f>
        <v/>
      </c>
      <c r="M796" s="521">
        <f>$G796*I796</f>
        <v/>
      </c>
      <c r="N796" s="522">
        <f>$G796*J796</f>
        <v/>
      </c>
      <c r="O796" s="523">
        <f>G796*K796</f>
        <v/>
      </c>
      <c r="P796" s="596" t="n"/>
      <c r="Q796" s="597" t="n"/>
    </row>
    <row r="797" ht="50.25" customHeight="1">
      <c r="A797" s="3" t="n"/>
      <c r="B797" s="3" t="inlineStr">
        <is>
          <t>Котлован</t>
        </is>
      </c>
      <c r="C797" s="117" t="n"/>
      <c r="D797" s="124" t="inlineStr">
        <is>
          <t>17.</t>
        </is>
      </c>
      <c r="E797" s="124" t="inlineStr">
        <is>
          <t>Демонтаж Буросекущихся свай</t>
        </is>
      </c>
      <c r="F797" s="528" t="inlineStr">
        <is>
          <t>компл</t>
        </is>
      </c>
      <c r="G797" s="529" t="n">
        <v>1</v>
      </c>
      <c r="H797" s="530">
        <f>IFERROR(L797/G797,0)</f>
        <v/>
      </c>
      <c r="I797" s="531">
        <f>IFERROR(M797/G797,0)</f>
        <v/>
      </c>
      <c r="J797" s="532">
        <f>IFERROR(N797/G797,0)</f>
        <v/>
      </c>
      <c r="K797" s="533">
        <f>+IFERROR(O797/G797,0)</f>
        <v/>
      </c>
      <c r="L797" s="534">
        <f>SUBTOTAL(9,L798:L802)</f>
        <v/>
      </c>
      <c r="M797" s="535">
        <f>SUBTOTAL(9,M798:M802)</f>
        <v/>
      </c>
      <c r="N797" s="536">
        <f>SUBTOTAL(9,N798:N802)</f>
        <v/>
      </c>
      <c r="O797" s="537">
        <f>SUBTOTAL(9,O798:O802)</f>
        <v/>
      </c>
      <c r="P797" s="598" t="inlineStr">
        <is>
          <t>Приложение Е</t>
        </is>
      </c>
      <c r="Q797" s="599" t="n"/>
    </row>
    <row r="798" outlineLevel="1" ht="50.25" customHeight="1">
      <c r="A798" s="3" t="inlineStr">
        <is>
          <t>2.99.</t>
        </is>
      </c>
      <c r="B798" s="3" t="inlineStr">
        <is>
          <t>Прочее (котлован)</t>
        </is>
      </c>
      <c r="C798" s="235" t="inlineStr">
        <is>
          <t>2.99.</t>
        </is>
      </c>
      <c r="D798" s="246" t="inlineStr">
        <is>
          <t>17.1.</t>
        </is>
      </c>
      <c r="E798" s="145" t="inlineStr">
        <is>
          <t>Демонтаж буросекущихся свай</t>
        </is>
      </c>
      <c r="F798" s="237" t="inlineStr">
        <is>
          <t>м3</t>
        </is>
      </c>
      <c r="G798" s="335" t="n">
        <v>133.24</v>
      </c>
      <c r="H798" s="336">
        <f>+IFERROR(L798/G798,0)</f>
        <v/>
      </c>
      <c r="I798" s="337">
        <f>IFERROR(M798/G798,0)</f>
        <v/>
      </c>
      <c r="J798" s="338">
        <f>IFERROR(N798/G798,0)</f>
        <v/>
      </c>
      <c r="K798" s="339">
        <f>+IFERROR(O798/G798,0)</f>
        <v/>
      </c>
      <c r="L798" s="336">
        <f>SUBTOTAL(9,L799:L802)</f>
        <v/>
      </c>
      <c r="M798" s="337">
        <f>SUBTOTAL(9,M799:M802)</f>
        <v/>
      </c>
      <c r="N798" s="338">
        <f>SUBTOTAL(9,N799:N802)</f>
        <v/>
      </c>
      <c r="O798" s="336" t="n">
        <v>4344458.505556551</v>
      </c>
      <c r="P798" s="600" t="n"/>
      <c r="Q798" s="601" t="n"/>
      <c r="R798" t="n">
        <v>4344458.505556551</v>
      </c>
    </row>
    <row r="799" outlineLevel="2" ht="50.25" customHeight="1">
      <c r="A799" s="3" t="n"/>
      <c r="B799" s="3" t="n"/>
      <c r="C799" s="25" t="n"/>
      <c r="D799" s="165" t="inlineStr">
        <is>
          <t>17.1.1.</t>
        </is>
      </c>
      <c r="E799" s="3" t="inlineStr">
        <is>
          <t xml:space="preserve">Демонтаж Буросекущихся свай </t>
        </is>
      </c>
      <c r="F799" s="518" t="inlineStr">
        <is>
          <t>м3</t>
        </is>
      </c>
      <c r="G799" s="519" t="n">
        <v>42.57</v>
      </c>
      <c r="H799" s="520" t="n"/>
      <c r="I799" s="521" t="n">
        <v>60003.51</v>
      </c>
      <c r="J799" s="522" t="n">
        <v>7500.44</v>
      </c>
      <c r="K799" s="523">
        <f>SUBTOTAL(9,H799:J799)</f>
        <v/>
      </c>
      <c r="L799" s="520">
        <f>$G799*H799</f>
        <v/>
      </c>
      <c r="M799" s="521">
        <f>$G799*I799</f>
        <v/>
      </c>
      <c r="N799" s="522">
        <f>$G799*J799</f>
        <v/>
      </c>
      <c r="O799" s="523">
        <f>G799*K799</f>
        <v/>
      </c>
      <c r="P799" s="596" t="n"/>
      <c r="Q799" s="597" t="n"/>
    </row>
    <row r="800" outlineLevel="2" ht="50.25" customHeight="1">
      <c r="A800" s="3" t="n"/>
      <c r="B800" s="3" t="n"/>
      <c r="C800" s="25" t="n"/>
      <c r="D800" s="165" t="inlineStr">
        <is>
          <t>17.1.2.</t>
        </is>
      </c>
      <c r="E800" s="3" t="inlineStr">
        <is>
          <t>Вывоз и утилизация железобетона</t>
        </is>
      </c>
      <c r="F800" s="518" t="inlineStr">
        <is>
          <t>м3</t>
        </is>
      </c>
      <c r="G800" s="519" t="n">
        <v>42.57</v>
      </c>
      <c r="H800" s="520" t="n"/>
      <c r="I800" s="521" t="n">
        <v>6600</v>
      </c>
      <c r="J800" s="522" t="n">
        <v>825</v>
      </c>
      <c r="K800" s="523">
        <f>SUBTOTAL(9,H800:J800)</f>
        <v/>
      </c>
      <c r="L800" s="520">
        <f>$G800*H800</f>
        <v/>
      </c>
      <c r="M800" s="521">
        <f>$G800*I800</f>
        <v/>
      </c>
      <c r="N800" s="522">
        <f>$G800*J800</f>
        <v/>
      </c>
      <c r="O800" s="523">
        <f>G800*K800</f>
        <v/>
      </c>
      <c r="P800" s="596" t="n"/>
      <c r="Q800" s="597" t="n"/>
    </row>
    <row r="801" outlineLevel="2" ht="50.25" customHeight="1">
      <c r="A801" s="3" t="n"/>
      <c r="B801" s="3" t="n"/>
      <c r="C801" s="25" t="n"/>
      <c r="D801" s="165" t="inlineStr">
        <is>
          <t>17.1.3.</t>
        </is>
      </c>
      <c r="E801" s="3" t="inlineStr">
        <is>
          <t>Разработка грунта вручную</t>
        </is>
      </c>
      <c r="F801" s="518" t="inlineStr">
        <is>
          <t>м3</t>
        </is>
      </c>
      <c r="G801" s="519" t="n">
        <v>24.05</v>
      </c>
      <c r="H801" s="520" t="n"/>
      <c r="I801" s="521" t="n">
        <v>2500</v>
      </c>
      <c r="J801" s="522" t="n">
        <v>312.5</v>
      </c>
      <c r="K801" s="523">
        <f>SUBTOTAL(9,H801:J801)</f>
        <v/>
      </c>
      <c r="L801" s="520">
        <f>$G801*H801</f>
        <v/>
      </c>
      <c r="M801" s="521">
        <f>$G801*I801</f>
        <v/>
      </c>
      <c r="N801" s="522">
        <f>$G801*J801</f>
        <v/>
      </c>
      <c r="O801" s="523">
        <f>G801*K801</f>
        <v/>
      </c>
      <c r="P801" s="596" t="n"/>
      <c r="Q801" s="597" t="n"/>
    </row>
    <row r="802" outlineLevel="2" ht="50.25" customHeight="1">
      <c r="A802" s="3" t="n"/>
      <c r="B802" s="3" t="n"/>
      <c r="C802" s="25" t="n"/>
      <c r="D802" s="165" t="inlineStr">
        <is>
          <t>17.1.4.</t>
        </is>
      </c>
      <c r="E802" s="3" t="inlineStr">
        <is>
          <t>Вывоз с погрузкой в челюстной контейнер  и утилизацией грунта</t>
        </is>
      </c>
      <c r="F802" s="518" t="inlineStr">
        <is>
          <t>м3</t>
        </is>
      </c>
      <c r="G802" s="519" t="n">
        <v>24.05</v>
      </c>
      <c r="H802" s="520" t="n"/>
      <c r="I802" s="521" t="n">
        <v>6600</v>
      </c>
      <c r="J802" s="522" t="n">
        <v>825</v>
      </c>
      <c r="K802" s="523">
        <f>SUBTOTAL(9,H802:J802)</f>
        <v/>
      </c>
      <c r="L802" s="520">
        <f>$G802*H802</f>
        <v/>
      </c>
      <c r="M802" s="521">
        <f>$G802*I802</f>
        <v/>
      </c>
      <c r="N802" s="522">
        <f>$G802*J802</f>
        <v/>
      </c>
      <c r="O802" s="523">
        <f>G802*K802</f>
        <v/>
      </c>
      <c r="P802" s="596" t="n"/>
      <c r="Q802" s="597" t="n"/>
    </row>
    <row r="803" ht="50.25" customHeight="1">
      <c r="A803" s="3" t="n"/>
      <c r="B803" s="3" t="inlineStr">
        <is>
          <t>Подготовительные работы, содержание площадки</t>
        </is>
      </c>
      <c r="C803" s="117" t="n"/>
      <c r="D803" s="124" t="inlineStr">
        <is>
          <t>18.</t>
        </is>
      </c>
      <c r="E803" s="124" t="inlineStr">
        <is>
          <t xml:space="preserve">Устройство временных котельных с прокладкой теплотрассы </t>
        </is>
      </c>
      <c r="F803" s="528" t="inlineStr">
        <is>
          <t>компл</t>
        </is>
      </c>
      <c r="G803" s="529" t="n">
        <v>1</v>
      </c>
      <c r="H803" s="530">
        <f>IFERROR(L803/G803,0)</f>
        <v/>
      </c>
      <c r="I803" s="531">
        <f>IFERROR(M803/G803,0)</f>
        <v/>
      </c>
      <c r="J803" s="532">
        <f>IFERROR(N803/G803,0)</f>
        <v/>
      </c>
      <c r="K803" s="533">
        <f>+IFERROR(O803/G803,0)</f>
        <v/>
      </c>
      <c r="L803" s="534">
        <f>SUBTOTAL(9,L804:L833)</f>
        <v/>
      </c>
      <c r="M803" s="535">
        <f>SUBTOTAL(9,M804:M833)</f>
        <v/>
      </c>
      <c r="N803" s="536">
        <f>SUBTOTAL(9,N804:N833)</f>
        <v/>
      </c>
      <c r="O803" s="537">
        <f>SUBTOTAL(9,O804:O833)</f>
        <v/>
      </c>
      <c r="P803" s="598" t="inlineStr">
        <is>
          <t>Приложение 2В</t>
        </is>
      </c>
      <c r="Q803" s="599" t="n"/>
    </row>
    <row r="804" outlineLevel="1" ht="50.25" customHeight="1">
      <c r="A804" s="3" t="inlineStr">
        <is>
          <t>1.2.</t>
        </is>
      </c>
      <c r="B804" s="3" t="inlineStr">
        <is>
          <t>Мобилизация площадки (в т.ч. Снос и демонтаж)</t>
        </is>
      </c>
      <c r="C804" s="235" t="inlineStr">
        <is>
          <t>1.2.</t>
        </is>
      </c>
      <c r="D804" s="246" t="inlineStr">
        <is>
          <t>18.1.</t>
        </is>
      </c>
      <c r="E804" s="145" t="inlineStr">
        <is>
          <t>Подготовка площадок под установку, установка котельных и ДГУ</t>
        </is>
      </c>
      <c r="F804" s="237" t="inlineStr">
        <is>
          <t>м2</t>
        </is>
      </c>
      <c r="G804" s="335" t="n">
        <v>179</v>
      </c>
      <c r="H804" s="336">
        <f>+IFERROR(L804/G804,0)</f>
        <v/>
      </c>
      <c r="I804" s="337">
        <f>IFERROR(M804/G804,0)</f>
        <v/>
      </c>
      <c r="J804" s="338">
        <f>IFERROR(N804/G804,0)</f>
        <v/>
      </c>
      <c r="K804" s="339">
        <f>+IFERROR(O804/G804,0)</f>
        <v/>
      </c>
      <c r="L804" s="336">
        <f>SUBTOTAL(9,L805:L814)</f>
        <v/>
      </c>
      <c r="M804" s="337">
        <f>SUBTOTAL(9,M805:M814)</f>
        <v/>
      </c>
      <c r="N804" s="338">
        <f>SUBTOTAL(9,N805:N814)</f>
        <v/>
      </c>
      <c r="O804" s="336" t="n">
        <v>14382481.02634234</v>
      </c>
      <c r="P804" s="600" t="n"/>
      <c r="Q804" s="601" t="n"/>
      <c r="R804" t="n">
        <v>14382481.02634234</v>
      </c>
    </row>
    <row r="805" outlineLevel="2" ht="50.25" customHeight="1">
      <c r="A805" s="3" t="n"/>
      <c r="B805" s="3" t="n"/>
      <c r="C805" s="25" t="n"/>
      <c r="D805" s="165" t="inlineStr">
        <is>
          <t>18.1.1.</t>
        </is>
      </c>
      <c r="E805" s="3" t="inlineStr">
        <is>
          <t>Механизированная очистка экскаваторами площадок размещения от кирпичного и бетонного боя</t>
        </is>
      </c>
      <c r="F805" s="518" t="inlineStr">
        <is>
          <t>м2</t>
        </is>
      </c>
      <c r="G805" s="519" t="n">
        <v>72</v>
      </c>
      <c r="H805" s="520" t="n">
        <v>0</v>
      </c>
      <c r="I805" s="521" t="n">
        <v>1626.98</v>
      </c>
      <c r="J805" s="522" t="n">
        <v>203.37</v>
      </c>
      <c r="K805" s="523">
        <f>SUBTOTAL(9,H805:J805)</f>
        <v/>
      </c>
      <c r="L805" s="520">
        <f>$G805*H805</f>
        <v/>
      </c>
      <c r="M805" s="521">
        <f>$G805*I805</f>
        <v/>
      </c>
      <c r="N805" s="522">
        <f>$G805*J805</f>
        <v/>
      </c>
      <c r="O805" s="523">
        <f>G805*K805</f>
        <v/>
      </c>
      <c r="P805" s="596" t="n"/>
      <c r="Q805" s="597" t="n"/>
    </row>
    <row r="806" outlineLevel="2" ht="50.25" customHeight="1">
      <c r="A806" s="3" t="n"/>
      <c r="B806" s="3" t="n"/>
      <c r="C806" s="25" t="n"/>
      <c r="D806" s="165" t="inlineStr">
        <is>
          <t>18.1.2.</t>
        </is>
      </c>
      <c r="E806" s="3" t="inlineStr">
        <is>
          <t xml:space="preserve">Очистка участка от мусора вручную </t>
        </is>
      </c>
      <c r="F806" s="518" t="inlineStr">
        <is>
          <t>м2</t>
        </is>
      </c>
      <c r="G806" s="519" t="n">
        <v>72</v>
      </c>
      <c r="H806" s="520" t="n">
        <v>0</v>
      </c>
      <c r="I806" s="521" t="n">
        <v>29.34</v>
      </c>
      <c r="J806" s="522" t="n">
        <v>3.67</v>
      </c>
      <c r="K806" s="523">
        <f>SUBTOTAL(9,H806:J806)</f>
        <v/>
      </c>
      <c r="L806" s="520">
        <f>$G806*H806</f>
        <v/>
      </c>
      <c r="M806" s="521">
        <f>$G806*I806</f>
        <v/>
      </c>
      <c r="N806" s="522">
        <f>$G806*J806</f>
        <v/>
      </c>
      <c r="O806" s="523">
        <f>G806*K806</f>
        <v/>
      </c>
      <c r="P806" s="596" t="n"/>
      <c r="Q806" s="597" t="n"/>
    </row>
    <row r="807" outlineLevel="2" ht="50.25" customHeight="1">
      <c r="A807" s="3" t="n"/>
      <c r="B807" s="3" t="n"/>
      <c r="C807" s="25" t="n"/>
      <c r="D807" s="165" t="inlineStr">
        <is>
          <t>18.1.3.</t>
        </is>
      </c>
      <c r="E807" s="3" t="inlineStr">
        <is>
          <t xml:space="preserve">Установка деревянных лаг для выравнивания поверхности площадок </t>
        </is>
      </c>
      <c r="F807" s="518" t="inlineStr">
        <is>
          <t>м2</t>
        </is>
      </c>
      <c r="G807" s="519" t="n">
        <v>35</v>
      </c>
      <c r="H807" s="520" t="n">
        <v>703</v>
      </c>
      <c r="I807" s="521" t="n">
        <v>470.16</v>
      </c>
      <c r="J807" s="522" t="n">
        <v>146.64</v>
      </c>
      <c r="K807" s="523">
        <f>SUBTOTAL(9,H807:J807)</f>
        <v/>
      </c>
      <c r="L807" s="520">
        <f>$G807*H807</f>
        <v/>
      </c>
      <c r="M807" s="521">
        <f>$G807*I807</f>
        <v/>
      </c>
      <c r="N807" s="522">
        <f>$G807*J807</f>
        <v/>
      </c>
      <c r="O807" s="523">
        <f>G807*K807</f>
        <v/>
      </c>
      <c r="P807" s="596" t="n"/>
      <c r="Q807" s="597" t="n"/>
    </row>
    <row r="808" outlineLevel="2" ht="50.25" customHeight="1">
      <c r="A808" s="3" t="n"/>
      <c r="B808" s="3" t="n"/>
      <c r="C808" s="25" t="n"/>
      <c r="D808" s="165" t="inlineStr">
        <is>
          <t>18.1.4.</t>
        </is>
      </c>
      <c r="E808" s="3" t="inlineStr">
        <is>
          <t>Погрузка, разгрузка и перемещение котельных на площадке</t>
        </is>
      </c>
      <c r="F808" s="518" t="inlineStr">
        <is>
          <t>маш./час</t>
        </is>
      </c>
      <c r="G808" s="519" t="n">
        <v>8</v>
      </c>
      <c r="H808" s="520" t="n">
        <v>0</v>
      </c>
      <c r="I808" s="521" t="n">
        <v>5819</v>
      </c>
      <c r="J808" s="522" t="n">
        <v>727.38</v>
      </c>
      <c r="K808" s="523">
        <f>SUBTOTAL(9,H808:J808)</f>
        <v/>
      </c>
      <c r="L808" s="520">
        <f>$G808*H808</f>
        <v/>
      </c>
      <c r="M808" s="521">
        <f>$G808*I808</f>
        <v/>
      </c>
      <c r="N808" s="522">
        <f>$G808*J808</f>
        <v/>
      </c>
      <c r="O808" s="523">
        <f>G808*K808</f>
        <v/>
      </c>
      <c r="P808" s="596" t="n"/>
      <c r="Q808" s="597" t="n"/>
    </row>
    <row r="809" outlineLevel="2" ht="50.25" customHeight="1">
      <c r="A809" s="3" t="n"/>
      <c r="B809" s="3" t="n"/>
      <c r="C809" s="25" t="n"/>
      <c r="D809" s="165" t="inlineStr">
        <is>
          <t>18.1.5.</t>
        </is>
      </c>
      <c r="E809" s="3" t="inlineStr">
        <is>
          <t>Транспортные услуги Арендодателя (доставка и вывоз)</t>
        </is>
      </c>
      <c r="F809" s="518" t="inlineStr">
        <is>
          <t>услуга</t>
        </is>
      </c>
      <c r="G809" s="519" t="n">
        <v>1</v>
      </c>
      <c r="H809" s="520" t="n">
        <v>0</v>
      </c>
      <c r="I809" s="521" t="n">
        <v>352000</v>
      </c>
      <c r="J809" s="522" t="n">
        <v>44000</v>
      </c>
      <c r="K809" s="523">
        <f>SUBTOTAL(9,H809:J809)</f>
        <v/>
      </c>
      <c r="L809" s="520">
        <f>$G809*H809</f>
        <v/>
      </c>
      <c r="M809" s="521">
        <f>$G809*I809</f>
        <v/>
      </c>
      <c r="N809" s="522">
        <f>$G809*J809</f>
        <v/>
      </c>
      <c r="O809" s="523">
        <f>G809*K809</f>
        <v/>
      </c>
      <c r="P809" s="596" t="n"/>
      <c r="Q809" s="597" t="n"/>
    </row>
    <row r="810" outlineLevel="2" ht="50.25" customHeight="1">
      <c r="A810" s="3" t="n"/>
      <c r="B810" s="3" t="n"/>
      <c r="C810" s="25" t="n"/>
      <c r="D810" s="165" t="inlineStr">
        <is>
          <t>18.1.6.</t>
        </is>
      </c>
      <c r="E810" s="3" t="inlineStr">
        <is>
          <t>Аренда Котельного оборудования (примечание)* 2шт</t>
        </is>
      </c>
      <c r="F810" s="518" t="inlineStr">
        <is>
          <t>месяц</t>
        </is>
      </c>
      <c r="G810" s="519" t="n">
        <v>6</v>
      </c>
      <c r="H810" s="520" t="n">
        <v>0</v>
      </c>
      <c r="I810" s="521" t="n">
        <v>727333.33</v>
      </c>
      <c r="J810" s="522" t="n">
        <v>90916.67</v>
      </c>
      <c r="K810" s="523">
        <f>SUBTOTAL(9,H810:J810)</f>
        <v/>
      </c>
      <c r="L810" s="520">
        <f>$G810*H810</f>
        <v/>
      </c>
      <c r="M810" s="521">
        <f>$G810*I810</f>
        <v/>
      </c>
      <c r="N810" s="522">
        <f>$G810*J810</f>
        <v/>
      </c>
      <c r="O810" s="523">
        <f>G810*K810</f>
        <v/>
      </c>
      <c r="P810" s="596" t="n"/>
      <c r="Q810" s="597" t="n"/>
    </row>
    <row r="811" outlineLevel="2" ht="50.25" customHeight="1">
      <c r="A811" s="3" t="n"/>
      <c r="B811" s="3" t="n"/>
      <c r="C811" s="25" t="n"/>
      <c r="D811" s="165" t="inlineStr">
        <is>
          <t>18.1.7.</t>
        </is>
      </c>
      <c r="E811" s="3" t="inlineStr">
        <is>
          <t>Стоимость ДТ на отопительный период</t>
        </is>
      </c>
      <c r="F811" s="518" t="inlineStr">
        <is>
          <t>месяц</t>
        </is>
      </c>
      <c r="G811" s="519" t="n">
        <v>6</v>
      </c>
      <c r="H811" s="520" t="n">
        <v>976000</v>
      </c>
      <c r="I811" s="521" t="n">
        <v>0</v>
      </c>
      <c r="J811" s="522" t="n">
        <v>122000</v>
      </c>
      <c r="K811" s="523">
        <f>SUBTOTAL(9,H811:J811)</f>
        <v/>
      </c>
      <c r="L811" s="520">
        <f>$G811*H811</f>
        <v/>
      </c>
      <c r="M811" s="521">
        <f>$G811*I811</f>
        <v/>
      </c>
      <c r="N811" s="522">
        <f>$G811*J811</f>
        <v/>
      </c>
      <c r="O811" s="523">
        <f>G811*K811</f>
        <v/>
      </c>
      <c r="P811" s="596" t="n"/>
      <c r="Q811" s="597" t="n"/>
    </row>
    <row r="812" outlineLevel="2" ht="50.25" customHeight="1">
      <c r="A812" s="3" t="n"/>
      <c r="B812" s="3" t="n"/>
      <c r="C812" s="25" t="n"/>
      <c r="D812" s="165" t="inlineStr">
        <is>
          <t>18.1.8.</t>
        </is>
      </c>
      <c r="E812" s="3" t="inlineStr">
        <is>
          <t>Пусконаладочные работы по котельным</t>
        </is>
      </c>
      <c r="F812" s="518" t="inlineStr">
        <is>
          <t>компл</t>
        </is>
      </c>
      <c r="G812" s="519" t="n">
        <v>1</v>
      </c>
      <c r="H812" s="520" t="n">
        <v>0</v>
      </c>
      <c r="I812" s="521" t="n">
        <v>80000</v>
      </c>
      <c r="J812" s="522" t="n">
        <v>10000</v>
      </c>
      <c r="K812" s="523">
        <f>SUBTOTAL(9,H812:J812)</f>
        <v/>
      </c>
      <c r="L812" s="520">
        <f>$G812*H812</f>
        <v/>
      </c>
      <c r="M812" s="521">
        <f>$G812*I812</f>
        <v/>
      </c>
      <c r="N812" s="522">
        <f>$G812*J812</f>
        <v/>
      </c>
      <c r="O812" s="523">
        <f>G812*K812</f>
        <v/>
      </c>
      <c r="P812" s="596" t="n"/>
      <c r="Q812" s="597" t="n"/>
    </row>
    <row r="813" outlineLevel="2" ht="50.25" customHeight="1">
      <c r="A813" s="3" t="n"/>
      <c r="B813" s="3" t="n"/>
      <c r="C813" s="25" t="n"/>
      <c r="D813" s="165" t="inlineStr">
        <is>
          <t>18.1.9.</t>
        </is>
      </c>
      <c r="E813" s="3" t="inlineStr">
        <is>
          <t>Аренда ДГУ 360 кВт</t>
        </is>
      </c>
      <c r="F813" s="518" t="inlineStr">
        <is>
          <t>месяц</t>
        </is>
      </c>
      <c r="G813" s="519" t="n">
        <v>2.8</v>
      </c>
      <c r="H813" s="520" t="n">
        <v>0</v>
      </c>
      <c r="I813" s="521" t="n">
        <v>276000</v>
      </c>
      <c r="J813" s="522" t="n">
        <v>34500</v>
      </c>
      <c r="K813" s="523">
        <f>SUBTOTAL(9,H813:J813)</f>
        <v/>
      </c>
      <c r="L813" s="520">
        <f>$G813*H813</f>
        <v/>
      </c>
      <c r="M813" s="521">
        <f>$G813*I813</f>
        <v/>
      </c>
      <c r="N813" s="522">
        <f>$G813*J813</f>
        <v/>
      </c>
      <c r="O813" s="523">
        <f>G813*K813</f>
        <v/>
      </c>
      <c r="P813" s="596" t="n"/>
      <c r="Q813" s="597" t="n"/>
    </row>
    <row r="814" outlineLevel="2" ht="50.25" customHeight="1">
      <c r="A814" s="3" t="n"/>
      <c r="B814" s="3" t="n"/>
      <c r="C814" s="25" t="n"/>
      <c r="D814" s="165" t="inlineStr">
        <is>
          <t>18.1.10.</t>
        </is>
      </c>
      <c r="E814" s="3" t="inlineStr">
        <is>
          <t>Стоимость ДТ для ДГУ 360 кВт</t>
        </is>
      </c>
      <c r="F814" s="518" t="inlineStr">
        <is>
          <t>месяц</t>
        </is>
      </c>
      <c r="G814" s="519" t="n">
        <v>2.2</v>
      </c>
      <c r="H814" s="520" t="n">
        <v>646453.33</v>
      </c>
      <c r="I814" s="521" t="n">
        <v>0</v>
      </c>
      <c r="J814" s="522" t="n">
        <v>80806.67</v>
      </c>
      <c r="K814" s="523">
        <f>SUBTOTAL(9,H814:J814)</f>
        <v/>
      </c>
      <c r="L814" s="520">
        <f>$G814*H814</f>
        <v/>
      </c>
      <c r="M814" s="521">
        <f>$G814*I814</f>
        <v/>
      </c>
      <c r="N814" s="522">
        <f>$G814*J814</f>
        <v/>
      </c>
      <c r="O814" s="523">
        <f>G814*K814</f>
        <v/>
      </c>
      <c r="P814" s="596" t="n"/>
      <c r="Q814" s="597" t="n"/>
    </row>
    <row r="815" outlineLevel="1" ht="50.25" customHeight="1">
      <c r="A815" s="3" t="n"/>
      <c r="B815" s="3" t="inlineStr">
        <is>
          <t>Мобилизация площадки (в т.ч. Снос и демонтаж)</t>
        </is>
      </c>
      <c r="C815" s="235" t="n"/>
      <c r="D815" s="246" t="inlineStr">
        <is>
          <t>18.2.</t>
        </is>
      </c>
      <c r="E815" s="145" t="inlineStr">
        <is>
          <t>Прокладка теплотрассы к котельным</t>
        </is>
      </c>
      <c r="F815" s="237" t="inlineStr">
        <is>
          <t>п.м.</t>
        </is>
      </c>
      <c r="G815" s="335" t="n">
        <v>200</v>
      </c>
      <c r="H815" s="336">
        <f>+IFERROR(L815/G815,0)</f>
        <v/>
      </c>
      <c r="I815" s="337">
        <f>IFERROR(M815/G815,0)</f>
        <v/>
      </c>
      <c r="J815" s="338">
        <f>IFERROR(N815/G815,0)</f>
        <v/>
      </c>
      <c r="K815" s="339">
        <f>+IFERROR(O815/G815,0)</f>
        <v/>
      </c>
      <c r="L815" s="336">
        <f>SUBTOTAL(9,L816:L819)</f>
        <v/>
      </c>
      <c r="M815" s="337">
        <f>SUBTOTAL(9,M816:M819)</f>
        <v/>
      </c>
      <c r="N815" s="338">
        <f>SUBTOTAL(9,N816:N819)</f>
        <v/>
      </c>
      <c r="O815" s="336">
        <f>SUBTOTAL(9,O816:O819)</f>
        <v/>
      </c>
      <c r="P815" s="600" t="n"/>
      <c r="Q815" s="601" t="n"/>
    </row>
    <row r="816" outlineLevel="2" ht="50.25" customHeight="1">
      <c r="A816" s="3" t="n"/>
      <c r="B816" s="3" t="n"/>
      <c r="C816" s="25" t="n"/>
      <c r="D816" s="165" t="inlineStr">
        <is>
          <t>18.2.1.</t>
        </is>
      </c>
      <c r="E816" s="3" t="inlineStr">
        <is>
          <t>Демонтаж трубопроводов отопления диаметром труб 70 мм</t>
        </is>
      </c>
      <c r="F816" s="518" t="inlineStr">
        <is>
          <t>п.м.</t>
        </is>
      </c>
      <c r="G816" s="519" t="n">
        <v>10</v>
      </c>
      <c r="H816" s="520" t="n">
        <v>142.44</v>
      </c>
      <c r="I816" s="521" t="n">
        <v>685.47</v>
      </c>
      <c r="J816" s="522" t="n">
        <v>103.49</v>
      </c>
      <c r="K816" s="523">
        <f>SUBTOTAL(9,H816:J816)</f>
        <v/>
      </c>
      <c r="L816" s="520">
        <f>$G816*H816</f>
        <v/>
      </c>
      <c r="M816" s="521">
        <f>$G816*I816</f>
        <v/>
      </c>
      <c r="N816" s="522">
        <f>$G816*J816</f>
        <v/>
      </c>
      <c r="O816" s="523">
        <f>G816*K816</f>
        <v/>
      </c>
      <c r="P816" s="596" t="n"/>
      <c r="Q816" s="597" t="n"/>
    </row>
    <row r="817" outlineLevel="2" ht="50.25" customHeight="1">
      <c r="A817" s="3" t="n"/>
      <c r="B817" s="3" t="n"/>
      <c r="C817" s="25" t="n"/>
      <c r="D817" s="165" t="inlineStr">
        <is>
          <t>18.2.2.</t>
        </is>
      </c>
      <c r="E817" s="3" t="inlineStr">
        <is>
          <t>Надземная прокладка трубопроводов теплотрассы, диаметром труб 70 мм</t>
        </is>
      </c>
      <c r="F817" s="518" t="inlineStr">
        <is>
          <t>п.м.</t>
        </is>
      </c>
      <c r="G817" s="519" t="n">
        <v>90</v>
      </c>
      <c r="H817" s="520" t="n">
        <v>1044.83</v>
      </c>
      <c r="I817" s="521" t="n">
        <v>870.12</v>
      </c>
      <c r="J817" s="522" t="n">
        <v>239.37</v>
      </c>
      <c r="K817" s="523">
        <f>SUBTOTAL(9,H817:J817)</f>
        <v/>
      </c>
      <c r="L817" s="520">
        <f>$G817*H817</f>
        <v/>
      </c>
      <c r="M817" s="521">
        <f>$G817*I817</f>
        <v/>
      </c>
      <c r="N817" s="522">
        <f>$G817*J817</f>
        <v/>
      </c>
      <c r="O817" s="523">
        <f>G817*K817</f>
        <v/>
      </c>
      <c r="P817" s="596" t="n"/>
      <c r="Q817" s="597" t="n"/>
    </row>
    <row r="818" outlineLevel="2" ht="50.25" customHeight="1">
      <c r="A818" s="3" t="n"/>
      <c r="B818" s="3" t="n"/>
      <c r="C818" s="25" t="n"/>
      <c r="D818" s="165" t="inlineStr">
        <is>
          <t>18.2.3.</t>
        </is>
      </c>
      <c r="E818" s="3" t="inlineStr">
        <is>
          <t>Пробивка отбойным молотком сквозных отверстий</t>
        </is>
      </c>
      <c r="F818" s="518" t="inlineStr">
        <is>
          <t>отвестие</t>
        </is>
      </c>
      <c r="G818" s="519" t="n">
        <v>2</v>
      </c>
      <c r="H818" s="520" t="n">
        <v>625.33</v>
      </c>
      <c r="I818" s="521" t="n">
        <v>2710.73</v>
      </c>
      <c r="J818" s="522" t="n">
        <v>417.01</v>
      </c>
      <c r="K818" s="523">
        <f>SUBTOTAL(9,H818:J818)</f>
        <v/>
      </c>
      <c r="L818" s="520">
        <f>$G818*H818</f>
        <v/>
      </c>
      <c r="M818" s="521">
        <f>$G818*I818</f>
        <v/>
      </c>
      <c r="N818" s="522">
        <f>$G818*J818</f>
        <v/>
      </c>
      <c r="O818" s="523">
        <f>G818*K818</f>
        <v/>
      </c>
      <c r="P818" s="596" t="n"/>
      <c r="Q818" s="597" t="n"/>
    </row>
    <row r="819" outlineLevel="2" ht="50.25" customHeight="1">
      <c r="A819" s="3" t="n"/>
      <c r="B819" s="3" t="n"/>
      <c r="C819" s="25" t="n"/>
      <c r="D819" s="165" t="inlineStr">
        <is>
          <t>18.2.4.</t>
        </is>
      </c>
      <c r="E819" s="3" t="inlineStr">
        <is>
          <t xml:space="preserve">Утепление теплотрассы трубы металл. Ф76 мм ENERGOFLEX SUPER 76/13-2 с креплением армированным скотчем TPL </t>
        </is>
      </c>
      <c r="F819" s="518" t="inlineStr">
        <is>
          <t>п.м.</t>
        </is>
      </c>
      <c r="G819" s="519" t="n">
        <v>100</v>
      </c>
      <c r="H819" s="520" t="n">
        <v>225.35</v>
      </c>
      <c r="I819" s="521" t="n">
        <v>284.55</v>
      </c>
      <c r="J819" s="522" t="n">
        <v>63.74</v>
      </c>
      <c r="K819" s="523">
        <f>SUBTOTAL(9,H819:J819)</f>
        <v/>
      </c>
      <c r="L819" s="520">
        <f>$G819*H819</f>
        <v/>
      </c>
      <c r="M819" s="521">
        <f>$G819*I819</f>
        <v/>
      </c>
      <c r="N819" s="522">
        <f>$G819*J819</f>
        <v/>
      </c>
      <c r="O819" s="523">
        <f>G819*K819</f>
        <v/>
      </c>
      <c r="P819" s="596" t="n"/>
      <c r="Q819" s="597" t="n"/>
    </row>
    <row r="820" outlineLevel="1" ht="50.25" customHeight="1">
      <c r="A820" s="3" t="n"/>
      <c r="B820" s="3" t="inlineStr">
        <is>
          <t>Мобилизация площадки (в т.ч. Снос и демонтаж)</t>
        </is>
      </c>
      <c r="C820" s="235" t="n"/>
      <c r="D820" s="246" t="inlineStr">
        <is>
          <t>18.3.</t>
        </is>
      </c>
      <c r="E820" s="145" t="inlineStr">
        <is>
          <t>Прокладка и утепление трассы холодного водоснабжения к Крестовоздвиженский пер., 4с1</t>
        </is>
      </c>
      <c r="F820" s="237" t="inlineStr">
        <is>
          <t>п.м.</t>
        </is>
      </c>
      <c r="G820" s="335" t="n">
        <v>240</v>
      </c>
      <c r="H820" s="336">
        <f>+IFERROR(L820/G820,0)</f>
        <v/>
      </c>
      <c r="I820" s="337">
        <f>IFERROR(M820/G820,0)</f>
        <v/>
      </c>
      <c r="J820" s="338">
        <f>IFERROR(N820/G820,0)</f>
        <v/>
      </c>
      <c r="K820" s="339">
        <f>+IFERROR(O820/G820,0)</f>
        <v/>
      </c>
      <c r="L820" s="336">
        <f>SUBTOTAL(9,L821:L825)</f>
        <v/>
      </c>
      <c r="M820" s="337">
        <f>SUBTOTAL(9,M821:M825)</f>
        <v/>
      </c>
      <c r="N820" s="338">
        <f>SUBTOTAL(9,N821:N825)</f>
        <v/>
      </c>
      <c r="O820" s="336">
        <f>SUBTOTAL(9,O821:O825)</f>
        <v/>
      </c>
      <c r="P820" s="600" t="n"/>
      <c r="Q820" s="601" t="n"/>
    </row>
    <row r="821" outlineLevel="2" ht="50.25" customHeight="1">
      <c r="A821" s="3" t="n"/>
      <c r="B821" s="3" t="n"/>
      <c r="C821" s="25" t="n"/>
      <c r="D821" s="165" t="inlineStr">
        <is>
          <t>18.3.1.</t>
        </is>
      </c>
      <c r="E821" s="3" t="inlineStr">
        <is>
          <t>Врезка в водомерном узле и подвале</t>
        </is>
      </c>
      <c r="F821" s="518" t="inlineStr">
        <is>
          <t>шт.</t>
        </is>
      </c>
      <c r="G821" s="519" t="n">
        <v>2</v>
      </c>
      <c r="H821" s="520" t="n">
        <v>3377.78</v>
      </c>
      <c r="I821" s="521" t="n">
        <v>8843.700000000001</v>
      </c>
      <c r="J821" s="522" t="n">
        <v>1527.68</v>
      </c>
      <c r="K821" s="523">
        <f>SUBTOTAL(9,H821:J821)</f>
        <v/>
      </c>
      <c r="L821" s="520">
        <f>$G821*H821</f>
        <v/>
      </c>
      <c r="M821" s="521">
        <f>$G821*I821</f>
        <v/>
      </c>
      <c r="N821" s="522">
        <f>$G821*J821</f>
        <v/>
      </c>
      <c r="O821" s="523">
        <f>G821*K821</f>
        <v/>
      </c>
      <c r="P821" s="596" t="n"/>
      <c r="Q821" s="597" t="n"/>
    </row>
    <row r="822" outlineLevel="2" ht="50.25" customHeight="1">
      <c r="A822" s="3" t="n"/>
      <c r="B822" s="3" t="n"/>
      <c r="C822" s="25" t="n"/>
      <c r="D822" s="165" t="inlineStr">
        <is>
          <t>18.3.2.</t>
        </is>
      </c>
      <c r="E822" s="3" t="inlineStr">
        <is>
          <t>Открытая прокладка трубопроводов трубы ПНД 40мм</t>
        </is>
      </c>
      <c r="F822" s="518" t="inlineStr">
        <is>
          <t>п.м.</t>
        </is>
      </c>
      <c r="G822" s="519" t="n">
        <v>80</v>
      </c>
      <c r="H822" s="520" t="n">
        <v>80.18000000000001</v>
      </c>
      <c r="I822" s="521" t="n">
        <v>205.74</v>
      </c>
      <c r="J822" s="522" t="n">
        <v>35.74</v>
      </c>
      <c r="K822" s="523">
        <f>SUBTOTAL(9,H822:J822)</f>
        <v/>
      </c>
      <c r="L822" s="520">
        <f>$G822*H822</f>
        <v/>
      </c>
      <c r="M822" s="521">
        <f>$G822*I822</f>
        <v/>
      </c>
      <c r="N822" s="522">
        <f>$G822*J822</f>
        <v/>
      </c>
      <c r="O822" s="523">
        <f>G822*K822</f>
        <v/>
      </c>
      <c r="P822" s="596" t="n"/>
      <c r="Q822" s="597" t="n"/>
    </row>
    <row r="823" outlineLevel="2" ht="50.25" customHeight="1">
      <c r="A823" s="3" t="n"/>
      <c r="B823" s="3" t="n"/>
      <c r="C823" s="25" t="n"/>
      <c r="D823" s="165" t="inlineStr">
        <is>
          <t>18.3.3.</t>
        </is>
      </c>
      <c r="E823" s="3" t="inlineStr">
        <is>
          <t xml:space="preserve">Утепление  трубы ПНД. Ф40 мм ENERGOFLEX SUPER 42/20-2 с креплением армированным скотчем TPL </t>
        </is>
      </c>
      <c r="F823" s="518" t="inlineStr">
        <is>
          <t>п.м.</t>
        </is>
      </c>
      <c r="G823" s="519" t="n">
        <v>80</v>
      </c>
      <c r="H823" s="520" t="n">
        <v>156.28</v>
      </c>
      <c r="I823" s="521" t="n">
        <v>253.14</v>
      </c>
      <c r="J823" s="522" t="n">
        <v>51.18</v>
      </c>
      <c r="K823" s="523">
        <f>SUBTOTAL(9,H823:J823)</f>
        <v/>
      </c>
      <c r="L823" s="520">
        <f>$G823*H823</f>
        <v/>
      </c>
      <c r="M823" s="521">
        <f>$G823*I823</f>
        <v/>
      </c>
      <c r="N823" s="522">
        <f>$G823*J823</f>
        <v/>
      </c>
      <c r="O823" s="523">
        <f>G823*K823</f>
        <v/>
      </c>
      <c r="P823" s="596" t="n"/>
      <c r="Q823" s="597" t="n"/>
    </row>
    <row r="824" outlineLevel="2" ht="50.25" customHeight="1">
      <c r="A824" s="3" t="n"/>
      <c r="B824" s="3" t="n"/>
      <c r="C824" s="25" t="n"/>
      <c r="D824" s="165" t="inlineStr">
        <is>
          <t>18.3.4.</t>
        </is>
      </c>
      <c r="E824" s="3" t="inlineStr">
        <is>
          <t>Прокладка по трубе водопровода саморегулируемого греющего кабеля</t>
        </is>
      </c>
      <c r="F824" s="518" t="inlineStr">
        <is>
          <t>п.м.</t>
        </is>
      </c>
      <c r="G824" s="519" t="n">
        <v>80</v>
      </c>
      <c r="H824" s="520" t="n">
        <v>133.28</v>
      </c>
      <c r="I824" s="521" t="n">
        <v>248.7</v>
      </c>
      <c r="J824" s="522" t="n">
        <v>47.75</v>
      </c>
      <c r="K824" s="523">
        <f>SUBTOTAL(9,H824:J824)</f>
        <v/>
      </c>
      <c r="L824" s="520">
        <f>$G824*H824</f>
        <v/>
      </c>
      <c r="M824" s="521">
        <f>$G824*I824</f>
        <v/>
      </c>
      <c r="N824" s="522">
        <f>$G824*J824</f>
        <v/>
      </c>
      <c r="O824" s="523">
        <f>G824*K824</f>
        <v/>
      </c>
      <c r="P824" s="596" t="n"/>
      <c r="Q824" s="597" t="n"/>
    </row>
    <row r="825" outlineLevel="2" ht="50.25" customHeight="1">
      <c r="A825" s="3" t="n"/>
      <c r="B825" s="3" t="n"/>
      <c r="C825" s="25" t="n"/>
      <c r="D825" s="165" t="inlineStr">
        <is>
          <t>18.3.5.</t>
        </is>
      </c>
      <c r="E825" s="3" t="inlineStr">
        <is>
          <t>ПНР и подключение в щите саморегулируемого греющего кабеля</t>
        </is>
      </c>
      <c r="F825" s="518" t="inlineStr">
        <is>
          <t>испытание</t>
        </is>
      </c>
      <c r="G825" s="519" t="n">
        <v>1</v>
      </c>
      <c r="H825" s="520" t="n">
        <v>0</v>
      </c>
      <c r="I825" s="521" t="n">
        <v>5010.7</v>
      </c>
      <c r="J825" s="522" t="n">
        <v>626.34</v>
      </c>
      <c r="K825" s="523">
        <f>SUBTOTAL(9,H825:J825)</f>
        <v/>
      </c>
      <c r="L825" s="520">
        <f>$G825*H825</f>
        <v/>
      </c>
      <c r="M825" s="521">
        <f>$G825*I825</f>
        <v/>
      </c>
      <c r="N825" s="522">
        <f>$G825*J825</f>
        <v/>
      </c>
      <c r="O825" s="523">
        <f>G825*K825</f>
        <v/>
      </c>
      <c r="P825" s="596" t="n"/>
      <c r="Q825" s="597" t="n"/>
    </row>
    <row r="826" outlineLevel="1" ht="50.25" customHeight="1">
      <c r="A826" s="3" t="n"/>
      <c r="B826" s="3" t="inlineStr">
        <is>
          <t>Мобилизация площадки (в т.ч. Снос и демонтаж)</t>
        </is>
      </c>
      <c r="C826" s="235" t="n"/>
      <c r="D826" s="246" t="inlineStr">
        <is>
          <t>18.4.</t>
        </is>
      </c>
      <c r="E826" s="145" t="inlineStr">
        <is>
          <t>Организация  электроснабжния котельных</t>
        </is>
      </c>
      <c r="F826" s="237" t="inlineStr">
        <is>
          <t>п.м.</t>
        </is>
      </c>
      <c r="G826" s="335" t="n">
        <v>210</v>
      </c>
      <c r="H826" s="336">
        <f>+IFERROR(L826/G826,0)</f>
        <v/>
      </c>
      <c r="I826" s="337">
        <f>IFERROR(M826/G826,0)</f>
        <v/>
      </c>
      <c r="J826" s="338">
        <f>IFERROR(N826/G826,0)</f>
        <v/>
      </c>
      <c r="K826" s="339">
        <f>+IFERROR(O826/G826,0)</f>
        <v/>
      </c>
      <c r="L826" s="336">
        <f>SUBTOTAL(9,L827:L833)</f>
        <v/>
      </c>
      <c r="M826" s="337">
        <f>SUBTOTAL(9,M827:M833)</f>
        <v/>
      </c>
      <c r="N826" s="338">
        <f>SUBTOTAL(9,N827:N833)</f>
        <v/>
      </c>
      <c r="O826" s="336">
        <f>SUBTOTAL(9,O827:O833)</f>
        <v/>
      </c>
      <c r="P826" s="600" t="n"/>
      <c r="Q826" s="601" t="n"/>
    </row>
    <row r="827" outlineLevel="2" ht="50.25" customHeight="1">
      <c r="A827" s="3" t="n"/>
      <c r="B827" s="3" t="n"/>
      <c r="C827" s="25" t="n"/>
      <c r="D827" s="165" t="inlineStr">
        <is>
          <t>18.4.1.</t>
        </is>
      </c>
      <c r="E827" s="3" t="inlineStr">
        <is>
          <t>Монтаж щитов механизации ЩМ-63</t>
        </is>
      </c>
      <c r="F827" s="518" t="inlineStr">
        <is>
          <t>шт.</t>
        </is>
      </c>
      <c r="G827" s="519" t="n">
        <v>2</v>
      </c>
      <c r="H827" s="520" t="n">
        <v>25498.67</v>
      </c>
      <c r="I827" s="521" t="n">
        <v>13532.84</v>
      </c>
      <c r="J827" s="522" t="n">
        <v>4878.94</v>
      </c>
      <c r="K827" s="523">
        <f>SUBTOTAL(9,H827:J827)</f>
        <v/>
      </c>
      <c r="L827" s="520">
        <f>$G827*H827</f>
        <v/>
      </c>
      <c r="M827" s="521">
        <f>$G827*I827</f>
        <v/>
      </c>
      <c r="N827" s="522">
        <f>$G827*J827</f>
        <v/>
      </c>
      <c r="O827" s="523">
        <f>G827*K827</f>
        <v/>
      </c>
      <c r="P827" s="596" t="n"/>
      <c r="Q827" s="597" t="n"/>
    </row>
    <row r="828" outlineLevel="2" ht="50.25" customHeight="1">
      <c r="A828" s="3" t="n"/>
      <c r="B828" s="3" t="n"/>
      <c r="C828" s="25" t="n"/>
      <c r="D828" s="165" t="inlineStr">
        <is>
          <t>18.4.2.</t>
        </is>
      </c>
      <c r="E828" s="3" t="inlineStr">
        <is>
          <t xml:space="preserve">Прокладка кабеля КГтп от ДЭС до щитов механизации №1 и №2 </t>
        </is>
      </c>
      <c r="F828" s="518" t="inlineStr">
        <is>
          <t>п.м.</t>
        </is>
      </c>
      <c r="G828" s="519" t="n">
        <v>70</v>
      </c>
      <c r="H828" s="520" t="n">
        <v>398.76</v>
      </c>
      <c r="I828" s="521" t="n">
        <v>369.42</v>
      </c>
      <c r="J828" s="522" t="n">
        <v>96.02</v>
      </c>
      <c r="K828" s="523">
        <f>SUBTOTAL(9,H828:J828)</f>
        <v/>
      </c>
      <c r="L828" s="520">
        <f>$G828*H828</f>
        <v/>
      </c>
      <c r="M828" s="521">
        <f>$G828*I828</f>
        <v/>
      </c>
      <c r="N828" s="522">
        <f>$G828*J828</f>
        <v/>
      </c>
      <c r="O828" s="523">
        <f>G828*K828</f>
        <v/>
      </c>
      <c r="P828" s="596" t="n"/>
      <c r="Q828" s="597" t="n"/>
    </row>
    <row r="829" outlineLevel="2" ht="50.25" customHeight="1">
      <c r="A829" s="3" t="n"/>
      <c r="B829" s="3" t="n"/>
      <c r="C829" s="25" t="n"/>
      <c r="D829" s="165" t="inlineStr">
        <is>
          <t>18.4.3.</t>
        </is>
      </c>
      <c r="E829" s="3" t="inlineStr">
        <is>
          <t>Устройство временных опор</t>
        </is>
      </c>
      <c r="F829" s="518" t="inlineStr">
        <is>
          <t>шт.</t>
        </is>
      </c>
      <c r="G829" s="519" t="n">
        <v>2</v>
      </c>
      <c r="H829" s="520" t="n">
        <v>54044.44</v>
      </c>
      <c r="I829" s="521" t="n">
        <v>24915.27</v>
      </c>
      <c r="J829" s="522" t="n">
        <v>9869.959999999999</v>
      </c>
      <c r="K829" s="523">
        <f>SUBTOTAL(9,H829:J829)</f>
        <v/>
      </c>
      <c r="L829" s="520">
        <f>$G829*H829</f>
        <v/>
      </c>
      <c r="M829" s="521">
        <f>$G829*I829</f>
        <v/>
      </c>
      <c r="N829" s="522">
        <f>$G829*J829</f>
        <v/>
      </c>
      <c r="O829" s="523">
        <f>G829*K829</f>
        <v/>
      </c>
      <c r="P829" s="596" t="n"/>
      <c r="Q829" s="597" t="n"/>
    </row>
    <row r="830" outlineLevel="2" ht="50.25" customHeight="1">
      <c r="A830" s="3" t="n"/>
      <c r="B830" s="3" t="n"/>
      <c r="C830" s="25" t="n"/>
      <c r="D830" s="165" t="inlineStr">
        <is>
          <t>18.4.4.</t>
        </is>
      </c>
      <c r="E830" s="3" t="inlineStr">
        <is>
          <t>Прокладка кабеля АВВГ силового от щитов механизации №1 и №2 до котельных и подключение</t>
        </is>
      </c>
      <c r="F830" s="518" t="inlineStr">
        <is>
          <t>п.м.</t>
        </is>
      </c>
      <c r="G830" s="519" t="n">
        <v>70</v>
      </c>
      <c r="H830" s="520" t="n">
        <v>172.09</v>
      </c>
      <c r="I830" s="521" t="n">
        <v>266.35</v>
      </c>
      <c r="J830" s="522" t="n">
        <v>54.8</v>
      </c>
      <c r="K830" s="523">
        <f>SUBTOTAL(9,H830:J830)</f>
        <v/>
      </c>
      <c r="L830" s="520">
        <f>$G830*H830</f>
        <v/>
      </c>
      <c r="M830" s="521">
        <f>$G830*I830</f>
        <v/>
      </c>
      <c r="N830" s="522">
        <f>$G830*J830</f>
        <v/>
      </c>
      <c r="O830" s="523">
        <f>G830*K830</f>
        <v/>
      </c>
      <c r="P830" s="596" t="n"/>
      <c r="Q830" s="597" t="n"/>
    </row>
    <row r="831" outlineLevel="2" ht="50.25" customHeight="1">
      <c r="A831" s="3" t="n"/>
      <c r="B831" s="3" t="n"/>
      <c r="C831" s="25" t="n"/>
      <c r="D831" s="165" t="inlineStr">
        <is>
          <t>18.4.5.</t>
        </is>
      </c>
      <c r="E831" s="3" t="inlineStr">
        <is>
          <t xml:space="preserve">Трубы гофрированные поливинилхлоридные наружным диаметром 32 мм </t>
        </is>
      </c>
      <c r="F831" s="518" t="inlineStr">
        <is>
          <t>п.м.</t>
        </is>
      </c>
      <c r="G831" s="519" t="n">
        <v>70</v>
      </c>
      <c r="H831" s="520" t="n">
        <v>44.25</v>
      </c>
      <c r="I831" s="521" t="n">
        <v>189.4</v>
      </c>
      <c r="J831" s="522" t="n">
        <v>29.21</v>
      </c>
      <c r="K831" s="523">
        <f>SUBTOTAL(9,H831:J831)</f>
        <v/>
      </c>
      <c r="L831" s="520">
        <f>$G831*H831</f>
        <v/>
      </c>
      <c r="M831" s="521">
        <f>$G831*I831</f>
        <v/>
      </c>
      <c r="N831" s="522">
        <f>$G831*J831</f>
        <v/>
      </c>
      <c r="O831" s="523">
        <f>G831*K831</f>
        <v/>
      </c>
      <c r="P831" s="596" t="n"/>
      <c r="Q831" s="597" t="n"/>
    </row>
    <row r="832" outlineLevel="2" ht="50.25" customHeight="1">
      <c r="A832" s="3" t="n"/>
      <c r="B832" s="3" t="n"/>
      <c r="C832" s="25" t="n"/>
      <c r="D832" s="165" t="inlineStr">
        <is>
          <t>18.4.6.</t>
        </is>
      </c>
      <c r="E832" s="3" t="inlineStr">
        <is>
          <t>Подключение к котельной (ввод, подключение кабеляи автоматов)</t>
        </is>
      </c>
      <c r="F832" s="518" t="inlineStr">
        <is>
          <t>шт.</t>
        </is>
      </c>
      <c r="G832" s="519" t="n">
        <v>2</v>
      </c>
      <c r="H832" s="520" t="n">
        <v>218.67</v>
      </c>
      <c r="I832" s="521" t="n">
        <v>55552.57</v>
      </c>
      <c r="J832" s="522" t="n">
        <v>6971.4</v>
      </c>
      <c r="K832" s="523">
        <f>SUBTOTAL(9,H832:J832)</f>
        <v/>
      </c>
      <c r="L832" s="520">
        <f>$G832*H832</f>
        <v/>
      </c>
      <c r="M832" s="521">
        <f>$G832*I832</f>
        <v/>
      </c>
      <c r="N832" s="522">
        <f>$G832*J832</f>
        <v/>
      </c>
      <c r="O832" s="523">
        <f>G832*K832</f>
        <v/>
      </c>
      <c r="P832" s="596" t="n"/>
      <c r="Q832" s="597" t="n"/>
    </row>
    <row r="833" outlineLevel="2" ht="50.25" customHeight="1">
      <c r="A833" s="3" t="n"/>
      <c r="B833" s="3" t="n"/>
      <c r="C833" s="25" t="n"/>
      <c r="D833" s="165" t="inlineStr">
        <is>
          <t>18.4.7.</t>
        </is>
      </c>
      <c r="E833" s="3" t="inlineStr">
        <is>
          <t>ПНР электроснабжения котельных</t>
        </is>
      </c>
      <c r="F833" s="518" t="inlineStr">
        <is>
          <t>испытание</t>
        </is>
      </c>
      <c r="G833" s="519" t="n">
        <v>1</v>
      </c>
      <c r="H833" s="520" t="n">
        <v>0</v>
      </c>
      <c r="I833" s="521" t="n">
        <v>5010.7</v>
      </c>
      <c r="J833" s="522" t="n">
        <v>626.34</v>
      </c>
      <c r="K833" s="523">
        <f>SUBTOTAL(9,H833:J833)</f>
        <v/>
      </c>
      <c r="L833" s="520">
        <f>$G833*H833</f>
        <v/>
      </c>
      <c r="M833" s="521">
        <f>$G833*I833</f>
        <v/>
      </c>
      <c r="N833" s="522">
        <f>$G833*J833</f>
        <v/>
      </c>
      <c r="O833" s="523">
        <f>G833*K833</f>
        <v/>
      </c>
      <c r="P833" s="596" t="n"/>
      <c r="Q833" s="597" t="n"/>
    </row>
    <row r="834" ht="50.25" customHeight="1">
      <c r="A834" s="3" t="n"/>
      <c r="B834" s="3" t="inlineStr">
        <is>
          <t>Котлован</t>
        </is>
      </c>
      <c r="C834" s="117" t="n"/>
      <c r="D834" s="124" t="inlineStr">
        <is>
          <t>19.</t>
        </is>
      </c>
      <c r="E834" s="124" t="inlineStr">
        <is>
          <t>Усиление окружающей застройки</t>
        </is>
      </c>
      <c r="F834" s="528" t="inlineStr">
        <is>
          <t>компл</t>
        </is>
      </c>
      <c r="G834" s="529" t="n">
        <v>1</v>
      </c>
      <c r="H834" s="530">
        <f>IFERROR(L834/G834,0)</f>
        <v/>
      </c>
      <c r="I834" s="531">
        <f>IFERROR(M834/G834,0)</f>
        <v/>
      </c>
      <c r="J834" s="532">
        <f>IFERROR(N834/G834,0)</f>
        <v/>
      </c>
      <c r="K834" s="533">
        <f>+IFERROR(O834/G834,0)</f>
        <v/>
      </c>
      <c r="L834" s="534">
        <f>SUBTOTAL(9,L835:L1003)</f>
        <v/>
      </c>
      <c r="M834" s="535">
        <f>SUBTOTAL(9,M835:M1003)</f>
        <v/>
      </c>
      <c r="N834" s="536">
        <f>SUBTOTAL(9,N835:N1003)</f>
        <v/>
      </c>
      <c r="O834" s="537">
        <f>SUBTOTAL(9,O835:O1003)</f>
        <v/>
      </c>
      <c r="P834" s="598" t="inlineStr">
        <is>
          <t>Приложение 2Б</t>
        </is>
      </c>
      <c r="Q834" s="599" t="n"/>
    </row>
    <row r="835" outlineLevel="1" ht="50.25" customHeight="1">
      <c r="A835" s="3" t="n"/>
      <c r="B835" s="3" t="inlineStr">
        <is>
          <t>Прочее (котлован)</t>
        </is>
      </c>
      <c r="C835" s="371" t="n"/>
      <c r="D835" s="246" t="inlineStr">
        <is>
          <t>19.1.</t>
        </is>
      </c>
      <c r="E835" s="246" t="inlineStr">
        <is>
          <t>Усиление окружающей застройки
г. Москва, ул. Знаменка д. 12/2 стр. 4</t>
        </is>
      </c>
      <c r="F835" s="526" t="inlineStr">
        <is>
          <t>компл</t>
        </is>
      </c>
      <c r="G835" s="335" t="n">
        <v>1</v>
      </c>
      <c r="H835" s="336">
        <f>+IFERROR(L835/G835,0)</f>
        <v/>
      </c>
      <c r="I835" s="337">
        <f>IFERROR(M835/G835,0)</f>
        <v/>
      </c>
      <c r="J835" s="338">
        <f>IFERROR(N835/G835,0)</f>
        <v/>
      </c>
      <c r="K835" s="339">
        <f>+IFERROR(O835/G835,0)</f>
        <v/>
      </c>
      <c r="L835" s="336">
        <f>SUBTOTAL(9,L836:L884)</f>
        <v/>
      </c>
      <c r="M835" s="337">
        <f>SUBTOTAL(9,M836:M884)</f>
        <v/>
      </c>
      <c r="N835" s="338">
        <f>SUBTOTAL(9,N836:N884)</f>
        <v/>
      </c>
      <c r="O835" s="339">
        <f>SUBTOTAL(9,O836:O884)</f>
        <v/>
      </c>
      <c r="P835" s="579" t="inlineStr">
        <is>
          <t>Приложение 2Б</t>
        </is>
      </c>
      <c r="Q835" s="580" t="n"/>
    </row>
    <row r="836" outlineLevel="2" ht="50.25" customHeight="1">
      <c r="A836" s="3" t="n"/>
      <c r="B836" s="3" t="n"/>
      <c r="C836" s="384" t="n"/>
      <c r="D836" s="248" t="inlineStr">
        <is>
          <t>19.1.1.</t>
        </is>
      </c>
      <c r="E836" s="385" t="inlineStr">
        <is>
          <t>Цементация тела фундамента и контакта "фундамент-грунт"</t>
        </is>
      </c>
      <c r="F836" s="241" t="inlineStr">
        <is>
          <t>компл</t>
        </is>
      </c>
      <c r="G836" s="422" t="n">
        <v>1</v>
      </c>
      <c r="H836" s="423">
        <f>IFERROR(L836/G836,0)</f>
        <v/>
      </c>
      <c r="I836" s="424">
        <f>IFERROR(M836/G836,0)</f>
        <v/>
      </c>
      <c r="J836" s="425">
        <f>IFERROR(N836/G836,0)</f>
        <v/>
      </c>
      <c r="K836" s="432">
        <f>+IFERROR(O836/G836,0)</f>
        <v/>
      </c>
      <c r="L836" s="423">
        <f>SUBTOTAL(9,L837:L845)</f>
        <v/>
      </c>
      <c r="M836" s="424">
        <f>SUBTOTAL(9,M837:M845)</f>
        <v/>
      </c>
      <c r="N836" s="425">
        <f>SUBTOTAL(9,N837:N845)</f>
        <v/>
      </c>
      <c r="O836" s="427">
        <f>SUBTOTAL(9,O837:O845)</f>
        <v/>
      </c>
      <c r="P836" s="590" t="n"/>
      <c r="Q836" s="591" t="n"/>
    </row>
    <row r="837" outlineLevel="3" ht="50.25" customHeight="1">
      <c r="A837" s="3" t="n"/>
      <c r="B837" s="3" t="n"/>
      <c r="C837" s="452" t="n"/>
      <c r="D837" s="254" t="inlineStr">
        <is>
          <t>19.1.1.1.</t>
        </is>
      </c>
      <c r="E837" s="254" t="inlineStr">
        <is>
          <t>Цементация тела фундамента и контакта "фундамент-грунт"</t>
        </is>
      </c>
      <c r="F837" s="255" t="inlineStr">
        <is>
          <t>компл</t>
        </is>
      </c>
      <c r="G837" s="472" t="n">
        <v>1</v>
      </c>
      <c r="H837" s="473">
        <f>+IFERROR(L837/G837,0)</f>
        <v/>
      </c>
      <c r="I837" s="474">
        <f>+IFERROR(M837/G837,0)</f>
        <v/>
      </c>
      <c r="J837" s="475">
        <f>+IFERROR(N837/G837,0)</f>
        <v/>
      </c>
      <c r="K837" s="476">
        <f>+IFERROR(O837/G837,0)</f>
        <v/>
      </c>
      <c r="L837" s="473">
        <f>SUBTOTAL(9,L838:L843)</f>
        <v/>
      </c>
      <c r="M837" s="474">
        <f>SUBTOTAL(9,M838:M843)</f>
        <v/>
      </c>
      <c r="N837" s="475">
        <f>SUBTOTAL(9,N838:N843)</f>
        <v/>
      </c>
      <c r="O837" s="476">
        <f>SUBTOTAL(9,O838:O843)</f>
        <v/>
      </c>
      <c r="P837" s="602" t="n"/>
      <c r="Q837" s="603" t="n"/>
    </row>
    <row r="838" outlineLevel="4" ht="50.25" customHeight="1">
      <c r="A838" s="3" t="n"/>
      <c r="B838" s="3" t="n"/>
      <c r="C838" s="25" t="n"/>
      <c r="D838" s="165" t="inlineStr">
        <is>
          <t>19.1.1.1.1.</t>
        </is>
      </c>
      <c r="E838" s="3" t="inlineStr">
        <is>
          <t>Бурение скважин в теле кирпичной стены под углом 40⁰ к стене</t>
        </is>
      </c>
      <c r="F838" s="518" t="inlineStr">
        <is>
          <t>шт</t>
        </is>
      </c>
      <c r="G838" s="519" t="n">
        <v>93</v>
      </c>
      <c r="H838" s="520" t="n"/>
      <c r="I838" s="521" t="n">
        <v>13200</v>
      </c>
      <c r="J838" s="522" t="n">
        <v>1650</v>
      </c>
      <c r="K838" s="523">
        <f>SUBTOTAL(9,H838:J838)</f>
        <v/>
      </c>
      <c r="L838" s="520">
        <f>$G838*H838</f>
        <v/>
      </c>
      <c r="M838" s="521">
        <f>$G838*I838</f>
        <v/>
      </c>
      <c r="N838" s="522">
        <f>$G838*J838</f>
        <v/>
      </c>
      <c r="O838" s="523">
        <f>ROUND(G838*K838,2)</f>
        <v/>
      </c>
      <c r="P838" s="596" t="n"/>
      <c r="Q838" s="597" t="n"/>
    </row>
    <row r="839" outlineLevel="4" ht="50.25" customHeight="1">
      <c r="A839" s="3" t="n"/>
      <c r="B839" s="3" t="n"/>
      <c r="C839" s="25" t="n"/>
      <c r="D839" s="165" t="inlineStr">
        <is>
          <t>19.1.1.1.2.</t>
        </is>
      </c>
      <c r="E839" s="3" t="inlineStr">
        <is>
          <t>Цементация кладки стены</t>
        </is>
      </c>
      <c r="F839" s="518" t="inlineStr">
        <is>
          <t>м3</t>
        </is>
      </c>
      <c r="G839" s="519" t="n">
        <v>29.31</v>
      </c>
      <c r="H839" s="520" t="n"/>
      <c r="I839" s="521" t="n">
        <v>23000</v>
      </c>
      <c r="J839" s="522" t="n">
        <v>2875</v>
      </c>
      <c r="K839" s="523">
        <f>SUBTOTAL(9,H839:J839)</f>
        <v/>
      </c>
      <c r="L839" s="520">
        <f>$G839*H839</f>
        <v/>
      </c>
      <c r="M839" s="521">
        <f>$G839*I839</f>
        <v/>
      </c>
      <c r="N839" s="522">
        <f>$G839*J839</f>
        <v/>
      </c>
      <c r="O839" s="523">
        <f>ROUND(G839*K839,2)+55.09</f>
        <v/>
      </c>
      <c r="P839" s="596" t="n"/>
      <c r="Q839" s="597" t="n"/>
    </row>
    <row r="840" outlineLevel="4" ht="50.25" customHeight="1">
      <c r="A840" s="3" t="n"/>
      <c r="B840" s="3" t="n"/>
      <c r="C840" s="25" t="n"/>
      <c r="D840" s="165" t="inlineStr">
        <is>
          <t>19.1.1.1.3.</t>
        </is>
      </c>
      <c r="E840" s="3" t="inlineStr">
        <is>
          <t>Бурение скважин в кирпичной кладке под углом 10⁰ к стене, не доходя до подошвы фундамента 400мм</t>
        </is>
      </c>
      <c r="F840" s="518" t="inlineStr">
        <is>
          <t>шт</t>
        </is>
      </c>
      <c r="G840" s="519" t="n">
        <v>93</v>
      </c>
      <c r="H840" s="520" t="n"/>
      <c r="I840" s="521" t="n">
        <v>42075</v>
      </c>
      <c r="J840" s="522" t="n">
        <v>5259.38</v>
      </c>
      <c r="K840" s="523">
        <f>SUBTOTAL(9,H840:J840)</f>
        <v/>
      </c>
      <c r="L840" s="520">
        <f>$G840*H840</f>
        <v/>
      </c>
      <c r="M840" s="521">
        <f>$G840*I840</f>
        <v/>
      </c>
      <c r="N840" s="522">
        <f>$G840*J840</f>
        <v/>
      </c>
      <c r="O840" s="523">
        <f>ROUND(G840*K840,2)</f>
        <v/>
      </c>
      <c r="P840" s="596" t="n"/>
      <c r="Q840" s="597" t="n"/>
    </row>
    <row r="841" outlineLevel="4" ht="50.25" customHeight="1">
      <c r="A841" s="3" t="n"/>
      <c r="B841" s="3" t="n"/>
      <c r="C841" s="25" t="n"/>
      <c r="D841" s="165" t="inlineStr">
        <is>
          <t>19.1.1.1.4.</t>
        </is>
      </c>
      <c r="E841" s="3" t="inlineStr">
        <is>
          <t>Цементация фундамента</t>
        </is>
      </c>
      <c r="F841" s="518" t="inlineStr">
        <is>
          <t>м3</t>
        </is>
      </c>
      <c r="G841" s="519" t="n">
        <v>62.47</v>
      </c>
      <c r="H841" s="520" t="n"/>
      <c r="I841" s="521" t="n">
        <v>23000</v>
      </c>
      <c r="J841" s="522" t="n">
        <v>2875</v>
      </c>
      <c r="K841" s="523">
        <f>SUBTOTAL(9,H841:J841)</f>
        <v/>
      </c>
      <c r="L841" s="520">
        <f>$G841*H841</f>
        <v/>
      </c>
      <c r="M841" s="521">
        <f>$G841*I841</f>
        <v/>
      </c>
      <c r="N841" s="522">
        <f>$G841*J841</f>
        <v/>
      </c>
      <c r="O841" s="523">
        <f>ROUND(G841*K841,2)+51.75</f>
        <v/>
      </c>
      <c r="P841" s="596" t="n"/>
      <c r="Q841" s="597" t="n"/>
    </row>
    <row r="842" outlineLevel="4" ht="50.25" customHeight="1">
      <c r="A842" s="3" t="n"/>
      <c r="B842" s="3" t="n"/>
      <c r="C842" s="25" t="n"/>
      <c r="D842" s="165" t="inlineStr">
        <is>
          <t>19.1.1.1.5.</t>
        </is>
      </c>
      <c r="E842" s="3" t="inlineStr">
        <is>
          <t>Бурение скважин под углом 10⁰ к стене для цементации пятна "фундамент-грунт"</t>
        </is>
      </c>
      <c r="F842" s="518" t="inlineStr">
        <is>
          <t>шт</t>
        </is>
      </c>
      <c r="G842" s="519" t="n">
        <v>0</v>
      </c>
      <c r="H842" s="520" t="n"/>
      <c r="I842" s="521" t="n">
        <v>50875</v>
      </c>
      <c r="J842" s="522" t="n">
        <v>6359.38</v>
      </c>
      <c r="K842" s="523">
        <f>SUBTOTAL(9,H842:J842)</f>
        <v/>
      </c>
      <c r="L842" s="520">
        <f>$G842*H842</f>
        <v/>
      </c>
      <c r="M842" s="521">
        <f>$G842*I842</f>
        <v/>
      </c>
      <c r="N842" s="522">
        <f>$G842*J842</f>
        <v/>
      </c>
      <c r="O842" s="523">
        <f>ROUND(G842*K842,2)</f>
        <v/>
      </c>
      <c r="P842" s="596" t="n"/>
      <c r="Q842" s="597" t="n"/>
    </row>
    <row r="843" outlineLevel="4" ht="50.25" customHeight="1">
      <c r="A843" s="3" t="n"/>
      <c r="B843" s="3" t="n"/>
      <c r="C843" s="25" t="n"/>
      <c r="D843" s="165" t="inlineStr">
        <is>
          <t>19.1.1.1.6.</t>
        </is>
      </c>
      <c r="E843" s="3" t="inlineStr">
        <is>
          <t>Инъектирование цементного раствора до "отказа"</t>
        </is>
      </c>
      <c r="F843" s="518" t="inlineStr">
        <is>
          <t>м3</t>
        </is>
      </c>
      <c r="G843" s="519" t="n">
        <v>0</v>
      </c>
      <c r="H843" s="520" t="n"/>
      <c r="I843" s="521" t="n">
        <v>23000</v>
      </c>
      <c r="J843" s="522" t="n">
        <v>2875</v>
      </c>
      <c r="K843" s="523">
        <f>SUBTOTAL(9,H843:J843)</f>
        <v/>
      </c>
      <c r="L843" s="520">
        <f>$G843*H843</f>
        <v/>
      </c>
      <c r="M843" s="521">
        <f>$G843*I843</f>
        <v/>
      </c>
      <c r="N843" s="522">
        <f>$G843*J843</f>
        <v/>
      </c>
      <c r="O843" s="523">
        <f>ROUND(G843*K843,2)</f>
        <v/>
      </c>
      <c r="P843" s="596" t="n"/>
      <c r="Q843" s="597" t="n"/>
    </row>
    <row r="844" outlineLevel="3" ht="50.25" customHeight="1">
      <c r="A844" s="3" t="n"/>
      <c r="B844" s="3" t="n"/>
      <c r="C844" s="452" t="n"/>
      <c r="D844" s="254" t="inlineStr">
        <is>
          <t>19.1.1.2.</t>
        </is>
      </c>
      <c r="E844" s="254" t="inlineStr">
        <is>
          <t>Материалы</t>
        </is>
      </c>
      <c r="F844" s="255" t="inlineStr">
        <is>
          <t>компл</t>
        </is>
      </c>
      <c r="G844" s="472" t="n">
        <v>1</v>
      </c>
      <c r="H844" s="473">
        <f>+IFERROR(L844/G844,0)</f>
        <v/>
      </c>
      <c r="I844" s="474">
        <f>+IFERROR(M844/G844,0)</f>
        <v/>
      </c>
      <c r="J844" s="475">
        <f>+IFERROR(N844/G844,0)</f>
        <v/>
      </c>
      <c r="K844" s="476">
        <f>+IFERROR(O844/G844,0)</f>
        <v/>
      </c>
      <c r="L844" s="473">
        <f>SUBTOTAL(9,L845:L845)</f>
        <v/>
      </c>
      <c r="M844" s="474">
        <f>SUBTOTAL(9,M845:M845)</f>
        <v/>
      </c>
      <c r="N844" s="475">
        <f>SUBTOTAL(9,N845:N845)</f>
        <v/>
      </c>
      <c r="O844" s="476">
        <f>SUBTOTAL(9,O845:O845)</f>
        <v/>
      </c>
      <c r="P844" s="602" t="n"/>
      <c r="Q844" s="603" t="n"/>
    </row>
    <row r="845" outlineLevel="4" ht="50.25" customHeight="1">
      <c r="A845" s="3" t="n"/>
      <c r="B845" s="3" t="n"/>
      <c r="C845" s="25" t="n"/>
      <c r="D845" s="165" t="inlineStr">
        <is>
          <t>19.1.1.2.1.</t>
        </is>
      </c>
      <c r="E845" s="3" t="inlineStr">
        <is>
          <t>Р-р для цементации</t>
        </is>
      </c>
      <c r="F845" s="518" t="inlineStr">
        <is>
          <t>м3</t>
        </is>
      </c>
      <c r="G845" s="519" t="n">
        <v>91.78</v>
      </c>
      <c r="H845" s="520" t="n">
        <v>5700</v>
      </c>
      <c r="I845" s="521" t="n"/>
      <c r="J845" s="522" t="n">
        <v>712.5</v>
      </c>
      <c r="K845" s="523">
        <f>SUBTOTAL(9,H845:J845)</f>
        <v/>
      </c>
      <c r="L845" s="520">
        <f>$G845*H845</f>
        <v/>
      </c>
      <c r="M845" s="521">
        <f>$G845*I845</f>
        <v/>
      </c>
      <c r="N845" s="522">
        <f>$G845*J845</f>
        <v/>
      </c>
      <c r="O845" s="523">
        <f>ROUND(G845*K845,2)</f>
        <v/>
      </c>
      <c r="P845" s="596" t="n"/>
      <c r="Q845" s="597" t="n"/>
    </row>
    <row r="846" outlineLevel="2" ht="50.25" customHeight="1">
      <c r="A846" s="3" t="n"/>
      <c r="B846" s="3" t="n"/>
      <c r="C846" s="384" t="n"/>
      <c r="D846" s="248" t="inlineStr">
        <is>
          <t>19.1.2.</t>
        </is>
      </c>
      <c r="E846" s="385" t="inlineStr">
        <is>
          <t>Устройство анкерных свай</t>
        </is>
      </c>
      <c r="F846" s="241" t="inlineStr">
        <is>
          <t>компл</t>
        </is>
      </c>
      <c r="G846" s="422" t="n">
        <v>1</v>
      </c>
      <c r="H846" s="423">
        <f>IFERROR(L846/G846,0)</f>
        <v/>
      </c>
      <c r="I846" s="424">
        <f>IFERROR(M846/G846,0)</f>
        <v/>
      </c>
      <c r="J846" s="425">
        <f>IFERROR(N846/G846,0)</f>
        <v/>
      </c>
      <c r="K846" s="432">
        <f>+IFERROR(O846/G846,0)</f>
        <v/>
      </c>
      <c r="L846" s="423">
        <f>SUBTOTAL(9,L847:L853)</f>
        <v/>
      </c>
      <c r="M846" s="424">
        <f>SUBTOTAL(9,M847:M853)</f>
        <v/>
      </c>
      <c r="N846" s="425">
        <f>SUBTOTAL(9,N847:N853)</f>
        <v/>
      </c>
      <c r="O846" s="427">
        <f>SUBTOTAL(9,O847:O853)</f>
        <v/>
      </c>
      <c r="P846" s="590" t="n"/>
      <c r="Q846" s="591" t="n"/>
    </row>
    <row r="847" outlineLevel="3" ht="50.25" customHeight="1">
      <c r="A847" s="3" t="n"/>
      <c r="B847" s="3" t="n"/>
      <c r="C847" s="452" t="n"/>
      <c r="D847" s="254" t="inlineStr">
        <is>
          <t>19.1.2.1.</t>
        </is>
      </c>
      <c r="E847" s="254" t="inlineStr">
        <is>
          <t>Устройство анкерных свай , в том числе:</t>
        </is>
      </c>
      <c r="F847" s="255" t="inlineStr">
        <is>
          <t>шт/п.м.</t>
        </is>
      </c>
      <c r="G847" s="472" t="n">
        <v>46</v>
      </c>
      <c r="H847" s="473">
        <f>+IFERROR(L847/G847,0)</f>
        <v/>
      </c>
      <c r="I847" s="474">
        <f>+IFERROR(M847/G847,0)</f>
        <v/>
      </c>
      <c r="J847" s="475">
        <f>+IFERROR(N847/G847,0)</f>
        <v/>
      </c>
      <c r="K847" s="476">
        <f>+IFERROR(O847/G847,0)</f>
        <v/>
      </c>
      <c r="L847" s="473">
        <f>SUBTOTAL(9,L848:L850)</f>
        <v/>
      </c>
      <c r="M847" s="474">
        <f>SUBTOTAL(9,M848:M850)</f>
        <v/>
      </c>
      <c r="N847" s="475">
        <f>SUBTOTAL(9,N848:N850)</f>
        <v/>
      </c>
      <c r="O847" s="476">
        <f>SUBTOTAL(9,O848:O850)</f>
        <v/>
      </c>
      <c r="P847" s="602" t="n"/>
      <c r="Q847" s="603" t="n"/>
    </row>
    <row r="848" outlineLevel="4" ht="50.25" customHeight="1">
      <c r="A848" s="3" t="n"/>
      <c r="B848" s="3" t="n"/>
      <c r="C848" s="25" t="n"/>
      <c r="D848" s="165" t="inlineStr">
        <is>
          <t>19.1.2.1.1.</t>
        </is>
      </c>
      <c r="E848" s="3" t="inlineStr">
        <is>
          <t>- бурение по грунту</t>
        </is>
      </c>
      <c r="F848" s="518" t="inlineStr">
        <is>
          <t>п.м.</t>
        </is>
      </c>
      <c r="G848" s="519" t="n">
        <v>674.2</v>
      </c>
      <c r="H848" s="520" t="n"/>
      <c r="I848" s="521" t="n">
        <v>6000</v>
      </c>
      <c r="J848" s="522" t="n">
        <v>750</v>
      </c>
      <c r="K848" s="523">
        <f>SUBTOTAL(9,H848:J848)</f>
        <v/>
      </c>
      <c r="L848" s="520">
        <f>$G848*H848</f>
        <v/>
      </c>
      <c r="M848" s="521">
        <f>$G848*I848</f>
        <v/>
      </c>
      <c r="N848" s="522">
        <f>$G848*J848</f>
        <v/>
      </c>
      <c r="O848" s="523">
        <f>ROUND(G848*K848,2)</f>
        <v/>
      </c>
      <c r="P848" s="596" t="n"/>
      <c r="Q848" s="597" t="n"/>
    </row>
    <row r="849" outlineLevel="4" ht="50.25" customHeight="1">
      <c r="A849" s="3" t="n"/>
      <c r="B849" s="3" t="n"/>
      <c r="C849" s="25" t="n"/>
      <c r="D849" s="165" t="inlineStr">
        <is>
          <t>19.1.2.1.2.</t>
        </is>
      </c>
      <c r="E849" s="3" t="inlineStr">
        <is>
          <t>- бурение по фундаменту</t>
        </is>
      </c>
      <c r="F849" s="518" t="inlineStr">
        <is>
          <t>п.м.</t>
        </is>
      </c>
      <c r="G849" s="519" t="n">
        <v>184</v>
      </c>
      <c r="H849" s="520" t="n"/>
      <c r="I849" s="521" t="n">
        <v>10500</v>
      </c>
      <c r="J849" s="522" t="n">
        <v>1312.5</v>
      </c>
      <c r="K849" s="523">
        <f>SUBTOTAL(9,H849:J849)</f>
        <v/>
      </c>
      <c r="L849" s="520">
        <f>$G849*H849</f>
        <v/>
      </c>
      <c r="M849" s="521">
        <f>$G849*I849</f>
        <v/>
      </c>
      <c r="N849" s="522">
        <f>$G849*J849</f>
        <v/>
      </c>
      <c r="O849" s="523">
        <f>ROUND(G849*K849,2)</f>
        <v/>
      </c>
      <c r="P849" s="596" t="n"/>
      <c r="Q849" s="597" t="n"/>
    </row>
    <row r="850" outlineLevel="4" ht="50.25" customHeight="1">
      <c r="A850" s="3" t="n"/>
      <c r="B850" s="3" t="n"/>
      <c r="C850" s="25" t="n"/>
      <c r="D850" s="165" t="inlineStr">
        <is>
          <t>19.1.2.1.3.</t>
        </is>
      </c>
      <c r="E850" s="3" t="inlineStr">
        <is>
          <t>- погрузка и вывоз пульпы</t>
        </is>
      </c>
      <c r="F850" s="518" t="inlineStr">
        <is>
          <t>т</t>
        </is>
      </c>
      <c r="G850" s="519" t="n">
        <v>0</v>
      </c>
      <c r="H850" s="520" t="n"/>
      <c r="I850" s="521" t="n">
        <v>1650</v>
      </c>
      <c r="J850" s="522" t="n">
        <v>206.25</v>
      </c>
      <c r="K850" s="523">
        <f>SUBTOTAL(9,H850:J850)</f>
        <v/>
      </c>
      <c r="L850" s="520">
        <f>$G850*H850</f>
        <v/>
      </c>
      <c r="M850" s="521">
        <f>$G850*I850</f>
        <v/>
      </c>
      <c r="N850" s="522">
        <f>$G850*J850</f>
        <v/>
      </c>
      <c r="O850" s="523">
        <f>ROUND(G850*K850,2)</f>
        <v/>
      </c>
      <c r="P850" s="596" t="n"/>
      <c r="Q850" s="597" t="n"/>
    </row>
    <row r="851" outlineLevel="3" ht="50.25" customHeight="1">
      <c r="A851" s="3" t="n"/>
      <c r="B851" s="3" t="n"/>
      <c r="C851" s="452" t="n"/>
      <c r="D851" s="254" t="inlineStr">
        <is>
          <t>19.1.2.2.</t>
        </is>
      </c>
      <c r="E851" s="254" t="inlineStr">
        <is>
          <t>Материалы для устройства свай</t>
        </is>
      </c>
      <c r="F851" s="255" t="inlineStr">
        <is>
          <t>компл</t>
        </is>
      </c>
      <c r="G851" s="472" t="n">
        <v>1</v>
      </c>
      <c r="H851" s="473">
        <f>+IFERROR(L851/G851,0)</f>
        <v/>
      </c>
      <c r="I851" s="474">
        <f>+IFERROR(M851/G851,0)</f>
        <v/>
      </c>
      <c r="J851" s="475">
        <f>+IFERROR(N851/G851,0)</f>
        <v/>
      </c>
      <c r="K851" s="476">
        <f>+IFERROR(O851/G851,0)</f>
        <v/>
      </c>
      <c r="L851" s="473">
        <f>SUBTOTAL(9,L852:L853)</f>
        <v/>
      </c>
      <c r="M851" s="474">
        <f>SUBTOTAL(9,M852:M853)</f>
        <v/>
      </c>
      <c r="N851" s="475">
        <f>SUBTOTAL(9,N852:N853)</f>
        <v/>
      </c>
      <c r="O851" s="476">
        <f>SUBTOTAL(9,O852:O853)</f>
        <v/>
      </c>
      <c r="P851" s="602" t="n"/>
      <c r="Q851" s="603" t="n"/>
    </row>
    <row r="852" outlineLevel="4" ht="50.25" customHeight="1">
      <c r="A852" s="3" t="n"/>
      <c r="B852" s="3" t="n"/>
      <c r="C852" s="25" t="n"/>
      <c r="D852" s="165" t="inlineStr">
        <is>
          <t>19.1.2.2.1.</t>
        </is>
      </c>
      <c r="E852" s="3" t="inlineStr">
        <is>
          <t>Расход стали</t>
        </is>
      </c>
      <c r="F852" s="518" t="inlineStr">
        <is>
          <t>т</t>
        </is>
      </c>
      <c r="G852" s="519" t="n">
        <v>10.44</v>
      </c>
      <c r="H852" s="520" t="n">
        <v>195000</v>
      </c>
      <c r="I852" s="521" t="n">
        <v>38000</v>
      </c>
      <c r="J852" s="522" t="n">
        <v>29125</v>
      </c>
      <c r="K852" s="523">
        <f>SUBTOTAL(9,H852:J852)</f>
        <v/>
      </c>
      <c r="L852" s="520">
        <f>$G852*H852</f>
        <v/>
      </c>
      <c r="M852" s="521">
        <f>$G852*I852</f>
        <v/>
      </c>
      <c r="N852" s="522">
        <f>$G852*J852</f>
        <v/>
      </c>
      <c r="O852" s="523">
        <f>ROUND(G852*K852,2)</f>
        <v/>
      </c>
      <c r="P852" s="596" t="n"/>
      <c r="Q852" s="597" t="n"/>
    </row>
    <row r="853" outlineLevel="4" ht="50.25" customHeight="1">
      <c r="A853" s="3" t="n"/>
      <c r="B853" s="3" t="n"/>
      <c r="C853" s="25" t="n"/>
      <c r="D853" s="165" t="inlineStr">
        <is>
          <t>19.1.2.2.2.</t>
        </is>
      </c>
      <c r="E853" s="3" t="inlineStr">
        <is>
          <t>Бетон В25 W4 F100 мелкозернистый группы Б на безусадочном цементе</t>
        </is>
      </c>
      <c r="F853" s="518" t="inlineStr">
        <is>
          <t>м3</t>
        </is>
      </c>
      <c r="G853" s="519" t="n">
        <v>88.81999999999999</v>
      </c>
      <c r="H853" s="520" t="n">
        <v>7200</v>
      </c>
      <c r="I853" s="521" t="n">
        <v>14000</v>
      </c>
      <c r="J853" s="522" t="n">
        <v>2650</v>
      </c>
      <c r="K853" s="523">
        <f>SUBTOTAL(9,H853:J853)</f>
        <v/>
      </c>
      <c r="L853" s="520">
        <f>$G853*H853</f>
        <v/>
      </c>
      <c r="M853" s="521">
        <f>$G853*I853</f>
        <v/>
      </c>
      <c r="N853" s="522">
        <f>$G853*J853</f>
        <v/>
      </c>
      <c r="O853" s="523">
        <f>ROUND(G853*K853,2)+95.4</f>
        <v/>
      </c>
      <c r="P853" s="596" t="n"/>
      <c r="Q853" s="597" t="n"/>
    </row>
    <row r="854" outlineLevel="2" ht="50.25" customHeight="1">
      <c r="A854" s="3" t="n"/>
      <c r="B854" s="3" t="n"/>
      <c r="C854" s="384" t="n"/>
      <c r="D854" s="248" t="inlineStr">
        <is>
          <t>19.1.3.</t>
        </is>
      </c>
      <c r="E854" s="385" t="inlineStr">
        <is>
          <t>Устройство отсечного экрана</t>
        </is>
      </c>
      <c r="F854" s="241" t="inlineStr">
        <is>
          <t>компл</t>
        </is>
      </c>
      <c r="G854" s="422" t="n">
        <v>1</v>
      </c>
      <c r="H854" s="423">
        <f>IFERROR(L854/G854,0)</f>
        <v/>
      </c>
      <c r="I854" s="424">
        <f>IFERROR(M854/G854,0)</f>
        <v/>
      </c>
      <c r="J854" s="425">
        <f>IFERROR(N854/G854,0)</f>
        <v/>
      </c>
      <c r="K854" s="432">
        <f>+IFERROR(O854/G854,0)</f>
        <v/>
      </c>
      <c r="L854" s="423">
        <f>SUBTOTAL(9,L855:L871)</f>
        <v/>
      </c>
      <c r="M854" s="424">
        <f>SUBTOTAL(9,M855:M871)</f>
        <v/>
      </c>
      <c r="N854" s="425">
        <f>SUBTOTAL(9,N855:N871)</f>
        <v/>
      </c>
      <c r="O854" s="427">
        <f>SUBTOTAL(9,O855:O871)</f>
        <v/>
      </c>
      <c r="P854" s="590" t="n"/>
      <c r="Q854" s="591" t="n"/>
    </row>
    <row r="855" outlineLevel="3" ht="50.25" customHeight="1">
      <c r="A855" s="3" t="n"/>
      <c r="B855" s="3" t="n"/>
      <c r="C855" s="452" t="n"/>
      <c r="D855" s="254" t="inlineStr">
        <is>
          <t>19.1.3.1.</t>
        </is>
      </c>
      <c r="E855" s="254" t="inlineStr">
        <is>
          <t>Устройство отсечного экрана, в том числе:</t>
        </is>
      </c>
      <c r="F855" s="255" t="inlineStr">
        <is>
          <t>шт</t>
        </is>
      </c>
      <c r="G855" s="472" t="n">
        <v>77</v>
      </c>
      <c r="H855" s="473">
        <f>+IFERROR(L855/G855,0)</f>
        <v/>
      </c>
      <c r="I855" s="474">
        <f>+IFERROR(M855/G855,0)</f>
        <v/>
      </c>
      <c r="J855" s="475">
        <f>+IFERROR(N855/G855,0)</f>
        <v/>
      </c>
      <c r="K855" s="476">
        <f>+IFERROR(O855/G855,0)</f>
        <v/>
      </c>
      <c r="L855" s="473">
        <f>SUBTOTAL(9,L856:L858)</f>
        <v/>
      </c>
      <c r="M855" s="474">
        <f>SUBTOTAL(9,M856:M858)</f>
        <v/>
      </c>
      <c r="N855" s="475">
        <f>SUBTOTAL(9,N856:N858)</f>
        <v/>
      </c>
      <c r="O855" s="476">
        <f>SUBTOTAL(9,O856:O858)</f>
        <v/>
      </c>
      <c r="P855" s="602" t="n"/>
      <c r="Q855" s="603" t="n"/>
    </row>
    <row r="856" outlineLevel="4" ht="50.25" customHeight="1">
      <c r="A856" s="3" t="n"/>
      <c r="B856" s="3" t="n"/>
      <c r="C856" s="25" t="n"/>
      <c r="D856" s="165" t="inlineStr">
        <is>
          <t>19.1.3.1.1.</t>
        </is>
      </c>
      <c r="E856" s="3" t="inlineStr">
        <is>
          <t>- бурение по грунту</t>
        </is>
      </c>
      <c r="F856" s="518" t="inlineStr">
        <is>
          <t>п.м.</t>
        </is>
      </c>
      <c r="G856" s="519" t="n">
        <v>1185.8</v>
      </c>
      <c r="H856" s="520" t="n"/>
      <c r="I856" s="521" t="n">
        <v>6000</v>
      </c>
      <c r="J856" s="522" t="n">
        <v>750</v>
      </c>
      <c r="K856" s="523">
        <f>SUBTOTAL(9,H856:J856)</f>
        <v/>
      </c>
      <c r="L856" s="520">
        <f>$G856*H856</f>
        <v/>
      </c>
      <c r="M856" s="521">
        <f>$G856*I856</f>
        <v/>
      </c>
      <c r="N856" s="522">
        <f>$G856*J856</f>
        <v/>
      </c>
      <c r="O856" s="523">
        <f>ROUND(G856*K856,2)</f>
        <v/>
      </c>
      <c r="P856" s="596" t="n"/>
      <c r="Q856" s="597" t="n"/>
    </row>
    <row r="857" outlineLevel="4" ht="50.25" customHeight="1">
      <c r="A857" s="3" t="n"/>
      <c r="B857" s="3" t="n"/>
      <c r="C857" s="25" t="n"/>
      <c r="D857" s="165" t="inlineStr">
        <is>
          <t>19.1.3.1.2.</t>
        </is>
      </c>
      <c r="E857" s="3" t="inlineStr">
        <is>
          <t>- инъектирование цементного раствора</t>
        </is>
      </c>
      <c r="F857" s="518" t="inlineStr">
        <is>
          <t>м3</t>
        </is>
      </c>
      <c r="G857" s="519" t="n">
        <v>580.27</v>
      </c>
      <c r="H857" s="520" t="n"/>
      <c r="I857" s="521" t="n">
        <v>23000</v>
      </c>
      <c r="J857" s="522" t="n">
        <v>2875</v>
      </c>
      <c r="K857" s="523">
        <f>SUBTOTAL(9,H857:J857)</f>
        <v/>
      </c>
      <c r="L857" s="520">
        <f>$G857*H857</f>
        <v/>
      </c>
      <c r="M857" s="521">
        <f>$G857*I857</f>
        <v/>
      </c>
      <c r="N857" s="522">
        <f>$G857*J857</f>
        <v/>
      </c>
      <c r="O857" s="523">
        <f>ROUND(G857*K857,2)</f>
        <v/>
      </c>
      <c r="P857" s="596" t="n"/>
      <c r="Q857" s="597" t="n"/>
    </row>
    <row r="858" outlineLevel="4" ht="50.25" customHeight="1">
      <c r="A858" s="3" t="n"/>
      <c r="B858" s="3" t="n"/>
      <c r="C858" s="25" t="n"/>
      <c r="D858" s="165" t="inlineStr">
        <is>
          <t>19.1.3.1.3.</t>
        </is>
      </c>
      <c r="E858" s="3" t="inlineStr">
        <is>
          <t>- погрузка и вывоз пульпы</t>
        </is>
      </c>
      <c r="F858" s="518" t="inlineStr">
        <is>
          <t>м3</t>
        </is>
      </c>
      <c r="G858" s="519" t="n">
        <v>595.75</v>
      </c>
      <c r="H858" s="520" t="n"/>
      <c r="I858" s="521" t="n">
        <v>1650</v>
      </c>
      <c r="J858" s="522" t="n">
        <v>206.25</v>
      </c>
      <c r="K858" s="523">
        <f>SUBTOTAL(9,H858:J858)</f>
        <v/>
      </c>
      <c r="L858" s="520">
        <f>$G858*H858</f>
        <v/>
      </c>
      <c r="M858" s="521">
        <f>$G858*I858</f>
        <v/>
      </c>
      <c r="N858" s="522">
        <f>$G858*J858</f>
        <v/>
      </c>
      <c r="O858" s="523">
        <f>ROUND(G858*K858,2)</f>
        <v/>
      </c>
      <c r="P858" s="596" t="n"/>
      <c r="Q858" s="597" t="n"/>
    </row>
    <row r="859" outlineLevel="3" ht="50.25" customHeight="1">
      <c r="A859" s="3" t="n"/>
      <c r="B859" s="3" t="n"/>
      <c r="C859" s="452" t="n"/>
      <c r="D859" s="254" t="inlineStr">
        <is>
          <t>19.1.3.2.</t>
        </is>
      </c>
      <c r="E859" s="254" t="inlineStr">
        <is>
          <t>Спецификация материалов для устройства отсечного экрана</t>
        </is>
      </c>
      <c r="F859" s="255" t="inlineStr">
        <is>
          <t>компл</t>
        </is>
      </c>
      <c r="G859" s="472" t="n">
        <v>1</v>
      </c>
      <c r="H859" s="473">
        <f>+IFERROR(L859/G859,0)</f>
        <v/>
      </c>
      <c r="I859" s="474">
        <f>+IFERROR(M859/G859,0)</f>
        <v/>
      </c>
      <c r="J859" s="475">
        <f>+IFERROR(N859/G859,0)</f>
        <v/>
      </c>
      <c r="K859" s="476">
        <f>+IFERROR(O859/G859,0)</f>
        <v/>
      </c>
      <c r="L859" s="473">
        <f>SUBTOTAL(9,L860:L871)</f>
        <v/>
      </c>
      <c r="M859" s="474">
        <f>SUBTOTAL(9,M860:M871)</f>
        <v/>
      </c>
      <c r="N859" s="475">
        <f>SUBTOTAL(9,N860:N871)</f>
        <v/>
      </c>
      <c r="O859" s="476">
        <f>SUBTOTAL(9,O860:O871)</f>
        <v/>
      </c>
      <c r="P859" s="602" t="n"/>
      <c r="Q859" s="603" t="n"/>
    </row>
    <row r="860" outlineLevel="4" ht="50.25" customHeight="1">
      <c r="A860" s="3" t="n"/>
      <c r="B860" s="3" t="n"/>
      <c r="C860" s="25" t="n"/>
      <c r="D860" s="172" t="inlineStr">
        <is>
          <t>19.1.3.2.1.</t>
        </is>
      </c>
      <c r="E860" s="168" t="inlineStr">
        <is>
          <t>Инъекционный раствор В/Ц-4.0, плотность 1,15т/м3, в составе:</t>
        </is>
      </c>
      <c r="F860" s="173" t="n"/>
      <c r="G860" s="604" t="n">
        <v>0</v>
      </c>
      <c r="H860" s="605" t="n"/>
      <c r="I860" s="606" t="n"/>
      <c r="J860" s="607" t="n">
        <v>0</v>
      </c>
      <c r="K860" s="523" t="n"/>
      <c r="L860" s="605" t="n"/>
      <c r="M860" s="606" t="n"/>
      <c r="N860" s="607" t="n"/>
      <c r="O860" s="523">
        <f>SUM(O861:O863)</f>
        <v/>
      </c>
      <c r="P860" s="608" t="n"/>
      <c r="Q860" s="609" t="n"/>
    </row>
    <row r="861" outlineLevel="4" ht="50.25" customHeight="1">
      <c r="A861" s="3" t="n"/>
      <c r="B861" s="3" t="n"/>
      <c r="C861" s="25" t="n"/>
      <c r="D861" s="165" t="inlineStr">
        <is>
          <t>19.1.3.2.2.</t>
        </is>
      </c>
      <c r="E861" s="3" t="inlineStr">
        <is>
          <t>Микроцемент</t>
        </is>
      </c>
      <c r="F861" s="518" t="inlineStr">
        <is>
          <t>т</t>
        </is>
      </c>
      <c r="G861" s="519" t="n">
        <v>0</v>
      </c>
      <c r="H861" s="520" t="n">
        <v>123000</v>
      </c>
      <c r="I861" s="521" t="n"/>
      <c r="J861" s="522" t="n">
        <v>15375</v>
      </c>
      <c r="K861" s="523">
        <f>SUBTOTAL(9,H861:J861)</f>
        <v/>
      </c>
      <c r="L861" s="520">
        <f>$G861*H861</f>
        <v/>
      </c>
      <c r="M861" s="521">
        <f>$G861*I861</f>
        <v/>
      </c>
      <c r="N861" s="522">
        <f>$G861*J861</f>
        <v/>
      </c>
      <c r="O861" s="523">
        <f>ROUND(G861*K861,2)</f>
        <v/>
      </c>
      <c r="P861" s="596" t="n"/>
      <c r="Q861" s="597" t="n"/>
    </row>
    <row r="862" outlineLevel="4" ht="50.25" customHeight="1">
      <c r="A862" s="3" t="n"/>
      <c r="B862" s="3" t="n"/>
      <c r="C862" s="25" t="n"/>
      <c r="D862" s="165" t="inlineStr">
        <is>
          <t>19.1.3.2.3.</t>
        </is>
      </c>
      <c r="E862" s="3" t="inlineStr">
        <is>
          <t>Вода</t>
        </is>
      </c>
      <c r="F862" s="518" t="inlineStr">
        <is>
          <t>м3</t>
        </is>
      </c>
      <c r="G862" s="519" t="n">
        <v>0</v>
      </c>
      <c r="H862" s="520" t="n">
        <v>100</v>
      </c>
      <c r="I862" s="521" t="n"/>
      <c r="J862" s="522" t="n">
        <v>12.5</v>
      </c>
      <c r="K862" s="523">
        <f>SUBTOTAL(9,H862:J862)</f>
        <v/>
      </c>
      <c r="L862" s="520">
        <f>$G862*H862</f>
        <v/>
      </c>
      <c r="M862" s="521">
        <f>$G862*I862</f>
        <v/>
      </c>
      <c r="N862" s="522">
        <f>$G862*J862</f>
        <v/>
      </c>
      <c r="O862" s="523">
        <f>ROUND(G862*K862,2)</f>
        <v/>
      </c>
      <c r="P862" s="596" t="n"/>
      <c r="Q862" s="597" t="n"/>
    </row>
    <row r="863" outlineLevel="4" ht="50.25" customHeight="1">
      <c r="A863" s="3" t="n"/>
      <c r="B863" s="3" t="n"/>
      <c r="C863" s="25" t="n"/>
      <c r="D863" s="165" t="inlineStr">
        <is>
          <t>19.1.3.2.4.</t>
        </is>
      </c>
      <c r="E863" s="3" t="inlineStr">
        <is>
          <t>Добавка-пластификатор</t>
        </is>
      </c>
      <c r="F863" s="518" t="inlineStr">
        <is>
          <t>т</t>
        </is>
      </c>
      <c r="G863" s="519" t="n">
        <v>0</v>
      </c>
      <c r="H863" s="520" t="n">
        <v>222000</v>
      </c>
      <c r="I863" s="521" t="n"/>
      <c r="J863" s="522" t="n">
        <v>27750</v>
      </c>
      <c r="K863" s="523">
        <f>SUBTOTAL(9,H863:J863)</f>
        <v/>
      </c>
      <c r="L863" s="520">
        <f>$G863*H863</f>
        <v/>
      </c>
      <c r="M863" s="521">
        <f>$G863*I863</f>
        <v/>
      </c>
      <c r="N863" s="522">
        <f>$G863*J863</f>
        <v/>
      </c>
      <c r="O863" s="523">
        <f>ROUND(G863*K863,2)</f>
        <v/>
      </c>
      <c r="P863" s="596" t="n"/>
      <c r="Q863" s="597" t="n"/>
    </row>
    <row r="864" outlineLevel="4" ht="50.25" customHeight="1">
      <c r="A864" s="3" t="n"/>
      <c r="B864" s="3" t="n"/>
      <c r="C864" s="25" t="n"/>
      <c r="D864" s="172" t="inlineStr">
        <is>
          <t>19.1.3.2.5.</t>
        </is>
      </c>
      <c r="E864" s="168" t="inlineStr">
        <is>
          <t>Инъекционный раствор В/Ц-0,8, плотность 1,59т/м3, в составе:</t>
        </is>
      </c>
      <c r="F864" s="173" t="n"/>
      <c r="G864" s="604" t="n">
        <v>0</v>
      </c>
      <c r="H864" s="605" t="n"/>
      <c r="I864" s="606" t="n"/>
      <c r="J864" s="607" t="n">
        <v>0</v>
      </c>
      <c r="K864" s="523" t="n"/>
      <c r="L864" s="605">
        <f>SUBTOTAL(9,L865:L866)</f>
        <v/>
      </c>
      <c r="M864" s="606">
        <f>SUBTOTAL(9,M865:M866)</f>
        <v/>
      </c>
      <c r="N864" s="607">
        <f>SUBTOTAL(9,N865:N866)</f>
        <v/>
      </c>
      <c r="O864" s="523">
        <f>SUBTOTAL(9,O865:O866)</f>
        <v/>
      </c>
      <c r="P864" s="608" t="n"/>
      <c r="Q864" s="609" t="n"/>
    </row>
    <row r="865" outlineLevel="4" ht="50.25" customHeight="1">
      <c r="A865" s="3" t="n"/>
      <c r="B865" s="3" t="n"/>
      <c r="C865" s="25" t="n"/>
      <c r="D865" s="165" t="inlineStr">
        <is>
          <t>19.1.3.2.6.</t>
        </is>
      </c>
      <c r="E865" s="3" t="inlineStr">
        <is>
          <t>портландцемент</t>
        </is>
      </c>
      <c r="F865" s="518" t="inlineStr">
        <is>
          <t>т</t>
        </is>
      </c>
      <c r="G865" s="519" t="n">
        <v>519.73</v>
      </c>
      <c r="H865" s="520" t="n">
        <v>8000</v>
      </c>
      <c r="I865" s="521" t="n"/>
      <c r="J865" s="522" t="n">
        <v>1000</v>
      </c>
      <c r="K865" s="523">
        <f>SUBTOTAL(9,H865:J865)</f>
        <v/>
      </c>
      <c r="L865" s="520">
        <f>$G865*H865</f>
        <v/>
      </c>
      <c r="M865" s="521">
        <f>$G865*I865</f>
        <v/>
      </c>
      <c r="N865" s="522">
        <f>$G865*J865</f>
        <v/>
      </c>
      <c r="O865" s="523">
        <f>ROUND(G865*K865,2)</f>
        <v/>
      </c>
      <c r="P865" s="596" t="n"/>
      <c r="Q865" s="597" t="n"/>
    </row>
    <row r="866" outlineLevel="4" ht="50.25" customHeight="1">
      <c r="A866" s="3" t="n"/>
      <c r="B866" s="3" t="n"/>
      <c r="C866" s="25" t="n"/>
      <c r="D866" s="165" t="inlineStr">
        <is>
          <t>19.1.3.2.7.</t>
        </is>
      </c>
      <c r="E866" s="3" t="inlineStr">
        <is>
          <t>Вода</t>
        </is>
      </c>
      <c r="F866" s="518" t="inlineStr">
        <is>
          <t>м3</t>
        </is>
      </c>
      <c r="G866" s="519" t="n">
        <v>415.78</v>
      </c>
      <c r="H866" s="520" t="n">
        <v>100</v>
      </c>
      <c r="I866" s="521" t="n"/>
      <c r="J866" s="522" t="n">
        <v>12.5</v>
      </c>
      <c r="K866" s="523">
        <f>SUBTOTAL(9,H866:J866)</f>
        <v/>
      </c>
      <c r="L866" s="520">
        <f>$G866*H866</f>
        <v/>
      </c>
      <c r="M866" s="521">
        <f>$G866*I866</f>
        <v/>
      </c>
      <c r="N866" s="522">
        <f>$G866*J866</f>
        <v/>
      </c>
      <c r="O866" s="523">
        <f>ROUND(G866*K866,2)</f>
        <v/>
      </c>
      <c r="P866" s="596" t="n"/>
      <c r="Q866" s="597" t="n"/>
    </row>
    <row r="867" outlineLevel="4" ht="50.25" customHeight="1">
      <c r="A867" s="3" t="n"/>
      <c r="B867" s="3" t="n"/>
      <c r="C867" s="25" t="n"/>
      <c r="D867" s="172" t="inlineStr">
        <is>
          <t>19.1.3.2.8.</t>
        </is>
      </c>
      <c r="E867" s="168" t="inlineStr">
        <is>
          <t>Обойменный цементно-бентонитовый раствор В/Ц - 2,3, плотность 1,25т/м3, в составе:</t>
        </is>
      </c>
      <c r="F867" s="173" t="n"/>
      <c r="G867" s="604" t="n"/>
      <c r="H867" s="605" t="n"/>
      <c r="I867" s="606" t="n"/>
      <c r="J867" s="607" t="n"/>
      <c r="K867" s="523" t="n"/>
      <c r="L867" s="605">
        <f>SUM(L868:L871)</f>
        <v/>
      </c>
      <c r="M867" s="606">
        <f>SUM(M868:M871)</f>
        <v/>
      </c>
      <c r="N867" s="607">
        <f>SUM(N868:N871)</f>
        <v/>
      </c>
      <c r="O867" s="523">
        <f>SUM(O868:O871)</f>
        <v/>
      </c>
      <c r="P867" s="608" t="n"/>
      <c r="Q867" s="609" t="n"/>
    </row>
    <row r="868" outlineLevel="4" ht="50.25" customHeight="1">
      <c r="A868" s="3" t="n"/>
      <c r="B868" s="3" t="n"/>
      <c r="C868" s="25" t="n"/>
      <c r="D868" s="165" t="inlineStr">
        <is>
          <t>19.1.3.2.9.</t>
        </is>
      </c>
      <c r="E868" s="3" t="inlineStr">
        <is>
          <t>портландцемент</t>
        </is>
      </c>
      <c r="F868" s="518" t="inlineStr">
        <is>
          <t>т</t>
        </is>
      </c>
      <c r="G868" s="519" t="n">
        <v>0</v>
      </c>
      <c r="H868" s="520" t="n">
        <v>8000</v>
      </c>
      <c r="I868" s="521" t="n"/>
      <c r="J868" s="522" t="n">
        <v>1000</v>
      </c>
      <c r="K868" s="523">
        <f>SUBTOTAL(9,H868:J868)</f>
        <v/>
      </c>
      <c r="L868" s="520">
        <f>$G868*H868</f>
        <v/>
      </c>
      <c r="M868" s="521">
        <f>$G868*I868</f>
        <v/>
      </c>
      <c r="N868" s="522">
        <f>$G868*J868</f>
        <v/>
      </c>
      <c r="O868" s="523">
        <f>ROUND(G868*K868,2)</f>
        <v/>
      </c>
      <c r="P868" s="596" t="n"/>
      <c r="Q868" s="597" t="n"/>
    </row>
    <row r="869" outlineLevel="4" ht="50.25" customHeight="1">
      <c r="A869" s="3" t="n"/>
      <c r="B869" s="3" t="n"/>
      <c r="C869" s="25" t="n"/>
      <c r="D869" s="165" t="inlineStr">
        <is>
          <t>19.1.3.2.10.</t>
        </is>
      </c>
      <c r="E869" s="3" t="inlineStr">
        <is>
          <t>бентонит</t>
        </is>
      </c>
      <c r="F869" s="518" t="inlineStr">
        <is>
          <t>т</t>
        </is>
      </c>
      <c r="G869" s="519" t="n">
        <v>0</v>
      </c>
      <c r="H869" s="520" t="n">
        <v>16000</v>
      </c>
      <c r="I869" s="521" t="n"/>
      <c r="J869" s="522" t="n">
        <v>2000</v>
      </c>
      <c r="K869" s="523">
        <f>SUBTOTAL(9,H869:J869)</f>
        <v/>
      </c>
      <c r="L869" s="520">
        <f>$G869*H869</f>
        <v/>
      </c>
      <c r="M869" s="521">
        <f>$G869*I869</f>
        <v/>
      </c>
      <c r="N869" s="522">
        <f>$G869*J869</f>
        <v/>
      </c>
      <c r="O869" s="523">
        <f>ROUND(G869*K869,2)</f>
        <v/>
      </c>
      <c r="P869" s="596" t="n"/>
      <c r="Q869" s="597" t="n"/>
    </row>
    <row r="870" outlineLevel="4" ht="50.25" customHeight="1">
      <c r="A870" s="3" t="n"/>
      <c r="B870" s="3" t="n"/>
      <c r="C870" s="25" t="n"/>
      <c r="D870" s="165" t="inlineStr">
        <is>
          <t>19.1.3.2.11.</t>
        </is>
      </c>
      <c r="E870" s="3" t="inlineStr">
        <is>
          <t>вода</t>
        </is>
      </c>
      <c r="F870" s="518" t="inlineStr">
        <is>
          <t>м3</t>
        </is>
      </c>
      <c r="G870" s="519" t="n">
        <v>0</v>
      </c>
      <c r="H870" s="520" t="n">
        <v>100</v>
      </c>
      <c r="I870" s="521" t="n"/>
      <c r="J870" s="522" t="n">
        <v>12.5</v>
      </c>
      <c r="K870" s="523">
        <f>SUBTOTAL(9,H870:J870)</f>
        <v/>
      </c>
      <c r="L870" s="520">
        <f>$G870*H870</f>
        <v/>
      </c>
      <c r="M870" s="521">
        <f>$G870*I870</f>
        <v/>
      </c>
      <c r="N870" s="522">
        <f>$G870*J870</f>
        <v/>
      </c>
      <c r="O870" s="523">
        <f>ROUND(G870*K870,2)</f>
        <v/>
      </c>
      <c r="P870" s="596" t="n"/>
      <c r="Q870" s="597" t="n"/>
    </row>
    <row r="871" outlineLevel="4" ht="50.25" customHeight="1">
      <c r="A871" s="3" t="n"/>
      <c r="B871" s="3" t="n"/>
      <c r="C871" s="25" t="n"/>
      <c r="D871" s="165" t="inlineStr">
        <is>
          <t>19.1.3.2.12.</t>
        </is>
      </c>
      <c r="E871" s="3" t="inlineStr">
        <is>
          <t>Инъектор труба пластиковая 42х4</t>
        </is>
      </c>
      <c r="F871" s="518" t="inlineStr">
        <is>
          <t>п.м.</t>
        </is>
      </c>
      <c r="G871" s="519" t="n">
        <v>0</v>
      </c>
      <c r="H871" s="520" t="n">
        <v>1500</v>
      </c>
      <c r="I871" s="521" t="n"/>
      <c r="J871" s="522" t="n">
        <v>187.5</v>
      </c>
      <c r="K871" s="523">
        <f>SUBTOTAL(9,H871:J871)</f>
        <v/>
      </c>
      <c r="L871" s="520">
        <f>$G871*H871</f>
        <v/>
      </c>
      <c r="M871" s="521">
        <f>$G871*I871</f>
        <v/>
      </c>
      <c r="N871" s="522">
        <f>$G871*J871</f>
        <v/>
      </c>
      <c r="O871" s="523">
        <f>ROUND(G871*K871,2)</f>
        <v/>
      </c>
      <c r="P871" s="596" t="n"/>
      <c r="Q871" s="597" t="n"/>
    </row>
    <row r="872" outlineLevel="2" ht="50.25" customHeight="1">
      <c r="A872" s="3" t="n"/>
      <c r="B872" s="3" t="n"/>
      <c r="C872" s="384" t="n"/>
      <c r="D872" s="248" t="inlineStr">
        <is>
          <t>19.1.4.</t>
        </is>
      </c>
      <c r="E872" s="385" t="inlineStr">
        <is>
          <t>Устройство ж.б. обвязочного пояса (ростверка)</t>
        </is>
      </c>
      <c r="F872" s="241" t="inlineStr">
        <is>
          <t>компл</t>
        </is>
      </c>
      <c r="G872" s="422" t="n">
        <v>1</v>
      </c>
      <c r="H872" s="423">
        <f>IFERROR(L872/G872,0)</f>
        <v/>
      </c>
      <c r="I872" s="424">
        <f>IFERROR(M872/G872,0)</f>
        <v/>
      </c>
      <c r="J872" s="425">
        <f>IFERROR(N872/G872,0)</f>
        <v/>
      </c>
      <c r="K872" s="432">
        <f>+IFERROR(O872/G872,0)</f>
        <v/>
      </c>
      <c r="L872" s="423">
        <f>SUBTOTAL(9,L873:L884)</f>
        <v/>
      </c>
      <c r="M872" s="424">
        <f>SUBTOTAL(9,M873:M884)</f>
        <v/>
      </c>
      <c r="N872" s="425">
        <f>SUBTOTAL(9,N873:N884)</f>
        <v/>
      </c>
      <c r="O872" s="427">
        <f>SUBTOTAL(9,O873:O884)</f>
        <v/>
      </c>
      <c r="P872" s="590" t="n"/>
      <c r="Q872" s="591" t="n"/>
    </row>
    <row r="873" outlineLevel="3" ht="50.25" customHeight="1">
      <c r="A873" s="3" t="n"/>
      <c r="B873" s="3" t="n"/>
      <c r="C873" s="452" t="n"/>
      <c r="D873" s="254" t="inlineStr">
        <is>
          <t>19.1.4.1.</t>
        </is>
      </c>
      <c r="E873" s="254" t="inlineStr">
        <is>
          <t>Устройство ж.б. обвязачного пояса</t>
        </is>
      </c>
      <c r="F873" s="255" t="inlineStr">
        <is>
          <t>компл</t>
        </is>
      </c>
      <c r="G873" s="472" t="n">
        <v>1</v>
      </c>
      <c r="H873" s="473">
        <f>+IFERROR(L873/G873,0)</f>
        <v/>
      </c>
      <c r="I873" s="474">
        <f>+IFERROR(M873/G873,0)</f>
        <v/>
      </c>
      <c r="J873" s="475">
        <f>+IFERROR(N873/G873,0)</f>
        <v/>
      </c>
      <c r="K873" s="476">
        <f>+IFERROR(O873/G873,0)</f>
        <v/>
      </c>
      <c r="L873" s="473">
        <f>SUBTOTAL(9,L874:L880)</f>
        <v/>
      </c>
      <c r="M873" s="474">
        <f>SUBTOTAL(9,M874:M880)</f>
        <v/>
      </c>
      <c r="N873" s="475">
        <f>SUBTOTAL(9,N874:N880)</f>
        <v/>
      </c>
      <c r="O873" s="476">
        <f>SUBTOTAL(9,O874:O880)</f>
        <v/>
      </c>
      <c r="P873" s="610" t="n"/>
      <c r="Q873" s="611" t="n"/>
    </row>
    <row r="874" outlineLevel="4" ht="50.25" customHeight="1">
      <c r="A874" s="3" t="n"/>
      <c r="B874" s="3" t="n"/>
      <c r="C874" s="25" t="n"/>
      <c r="D874" s="165" t="inlineStr">
        <is>
          <t>19.1.4.1.1.</t>
        </is>
      </c>
      <c r="E874" s="3" t="inlineStr">
        <is>
          <t>- демонтаж брусчатки</t>
        </is>
      </c>
      <c r="F874" s="518" t="inlineStr">
        <is>
          <t>м2</t>
        </is>
      </c>
      <c r="G874" s="519" t="n">
        <v>0</v>
      </c>
      <c r="H874" s="520" t="n"/>
      <c r="I874" s="521" t="n">
        <v>1200</v>
      </c>
      <c r="J874" s="522" t="n">
        <v>150</v>
      </c>
      <c r="K874" s="523">
        <f>SUBTOTAL(9,H874:J874)</f>
        <v/>
      </c>
      <c r="L874" s="520">
        <f>$G874*H874</f>
        <v/>
      </c>
      <c r="M874" s="521">
        <f>$G874*I874</f>
        <v/>
      </c>
      <c r="N874" s="522">
        <f>$G874*J874</f>
        <v/>
      </c>
      <c r="O874" s="523">
        <f>ROUND(G874*K874,2)</f>
        <v/>
      </c>
      <c r="P874" s="596" t="n"/>
      <c r="Q874" s="597" t="n"/>
    </row>
    <row r="875" outlineLevel="4" ht="50.25" customHeight="1">
      <c r="A875" s="3" t="n"/>
      <c r="B875" s="3" t="n"/>
      <c r="C875" s="25" t="n"/>
      <c r="D875" s="165" t="inlineStr">
        <is>
          <t>19.1.4.1.2.</t>
        </is>
      </c>
      <c r="E875" s="3" t="inlineStr">
        <is>
          <t>- разработка приямка вдоль наружных стен ручным способом</t>
        </is>
      </c>
      <c r="F875" s="518" t="inlineStr">
        <is>
          <t>м3</t>
        </is>
      </c>
      <c r="G875" s="519" t="n">
        <v>0</v>
      </c>
      <c r="H875" s="520" t="n"/>
      <c r="I875" s="521" t="n">
        <v>2200</v>
      </c>
      <c r="J875" s="522" t="n">
        <v>275</v>
      </c>
      <c r="K875" s="523">
        <f>SUBTOTAL(9,H875:J875)</f>
        <v/>
      </c>
      <c r="L875" s="520">
        <f>$G875*H875</f>
        <v/>
      </c>
      <c r="M875" s="521">
        <f>$G875*I875</f>
        <v/>
      </c>
      <c r="N875" s="522">
        <f>$G875*J875</f>
        <v/>
      </c>
      <c r="O875" s="523">
        <f>ROUND(G875*K875,2)</f>
        <v/>
      </c>
      <c r="P875" s="596" t="n"/>
      <c r="Q875" s="597" t="n"/>
    </row>
    <row r="876" outlineLevel="4" ht="50.25" customHeight="1">
      <c r="A876" s="3" t="n"/>
      <c r="B876" s="3" t="n"/>
      <c r="C876" s="25" t="n"/>
      <c r="D876" s="165" t="inlineStr">
        <is>
          <t>19.1.4.1.3.</t>
        </is>
      </c>
      <c r="E876" s="3" t="inlineStr">
        <is>
          <t>- демонтаж участка фундамента</t>
        </is>
      </c>
      <c r="F876" s="518" t="inlineStr">
        <is>
          <t>м3</t>
        </is>
      </c>
      <c r="G876" s="519" t="n">
        <v>0</v>
      </c>
      <c r="H876" s="520" t="n"/>
      <c r="I876" s="521" t="n">
        <v>3500</v>
      </c>
      <c r="J876" s="522" t="n">
        <v>437.5</v>
      </c>
      <c r="K876" s="523">
        <f>SUBTOTAL(9,H876:J876)</f>
        <v/>
      </c>
      <c r="L876" s="520">
        <f>$G876*H876</f>
        <v/>
      </c>
      <c r="M876" s="521">
        <f>$G876*I876</f>
        <v/>
      </c>
      <c r="N876" s="522">
        <f>$G876*J876</f>
        <v/>
      </c>
      <c r="O876" s="523">
        <f>ROUND(G876*K876,2)</f>
        <v/>
      </c>
      <c r="P876" s="596" t="n"/>
      <c r="Q876" s="597" t="n"/>
    </row>
    <row r="877" outlineLevel="4" ht="50.25" customHeight="1">
      <c r="A877" s="3" t="n"/>
      <c r="B877" s="3" t="n"/>
      <c r="C877" s="25" t="n"/>
      <c r="D877" s="165" t="inlineStr">
        <is>
          <t>19.1.4.1.4.</t>
        </is>
      </c>
      <c r="E877" s="3" t="inlineStr">
        <is>
          <t>- армирование обвязочного пояса</t>
        </is>
      </c>
      <c r="F877" s="518" t="inlineStr">
        <is>
          <t>т</t>
        </is>
      </c>
      <c r="G877" s="519" t="n">
        <v>0</v>
      </c>
      <c r="H877" s="520" t="n"/>
      <c r="I877" s="521" t="n">
        <v>50000</v>
      </c>
      <c r="J877" s="522" t="n">
        <v>6250</v>
      </c>
      <c r="K877" s="523">
        <f>SUBTOTAL(9,H877:J877)</f>
        <v/>
      </c>
      <c r="L877" s="520">
        <f>$G877*H877</f>
        <v/>
      </c>
      <c r="M877" s="521">
        <f>$G877*I877</f>
        <v/>
      </c>
      <c r="N877" s="522">
        <f>$G877*J877</f>
        <v/>
      </c>
      <c r="O877" s="523">
        <f>ROUND(G877*K877,2)</f>
        <v/>
      </c>
      <c r="P877" s="596" t="n"/>
      <c r="Q877" s="597" t="n"/>
    </row>
    <row r="878" outlineLevel="4" ht="50.25" customHeight="1">
      <c r="A878" s="3" t="n"/>
      <c r="B878" s="3" t="n"/>
      <c r="C878" s="25" t="n"/>
      <c r="D878" s="165" t="inlineStr">
        <is>
          <t>19.1.4.1.5.</t>
        </is>
      </c>
      <c r="E878" s="3" t="inlineStr">
        <is>
          <t>- бетонирование обвязочного пояса</t>
        </is>
      </c>
      <c r="F878" s="518" t="inlineStr">
        <is>
          <t>м3</t>
        </is>
      </c>
      <c r="G878" s="519" t="n">
        <v>0</v>
      </c>
      <c r="H878" s="520" t="n"/>
      <c r="I878" s="521" t="n">
        <v>11000</v>
      </c>
      <c r="J878" s="522" t="n">
        <v>1375</v>
      </c>
      <c r="K878" s="523">
        <f>SUBTOTAL(9,H878:J878)</f>
        <v/>
      </c>
      <c r="L878" s="520">
        <f>$G878*H878</f>
        <v/>
      </c>
      <c r="M878" s="521">
        <f>$G878*I878</f>
        <v/>
      </c>
      <c r="N878" s="522">
        <f>$G878*J878</f>
        <v/>
      </c>
      <c r="O878" s="523">
        <f>ROUND(G878*K878,2)</f>
        <v/>
      </c>
      <c r="P878" s="596" t="n"/>
      <c r="Q878" s="597" t="n"/>
    </row>
    <row r="879" outlineLevel="4" ht="50.25" customHeight="1">
      <c r="A879" s="3" t="n"/>
      <c r="B879" s="3" t="n"/>
      <c r="C879" s="25" t="n"/>
      <c r="D879" s="165" t="inlineStr">
        <is>
          <t>19.1.4.1.6.</t>
        </is>
      </c>
      <c r="E879" s="3" t="inlineStr">
        <is>
          <t>- вывоз и утилизация грунта</t>
        </is>
      </c>
      <c r="F879" s="518" t="inlineStr">
        <is>
          <t>т</t>
        </is>
      </c>
      <c r="G879" s="519" t="n">
        <v>0</v>
      </c>
      <c r="H879" s="520" t="n"/>
      <c r="I879" s="521" t="n">
        <v>1650</v>
      </c>
      <c r="J879" s="522" t="n">
        <v>206.25</v>
      </c>
      <c r="K879" s="523">
        <f>SUBTOTAL(9,H879:J879)</f>
        <v/>
      </c>
      <c r="L879" s="520">
        <f>$G879*H879</f>
        <v/>
      </c>
      <c r="M879" s="521">
        <f>$G879*I879</f>
        <v/>
      </c>
      <c r="N879" s="522">
        <f>$G879*J879</f>
        <v/>
      </c>
      <c r="O879" s="523">
        <f>ROUND(G879*K879,2)</f>
        <v/>
      </c>
      <c r="P879" s="596" t="n"/>
      <c r="Q879" s="597" t="n"/>
    </row>
    <row r="880" outlineLevel="4" ht="50.25" customHeight="1">
      <c r="A880" s="3" t="n"/>
      <c r="B880" s="3" t="n"/>
      <c r="C880" s="25" t="n"/>
      <c r="D880" s="165" t="inlineStr">
        <is>
          <t>19.1.4.1.7.</t>
        </is>
      </c>
      <c r="E880" s="3" t="inlineStr">
        <is>
          <t>- вывоз и утилизация кирпичного, бутового боя</t>
        </is>
      </c>
      <c r="F880" s="518" t="inlineStr">
        <is>
          <t>т</t>
        </is>
      </c>
      <c r="G880" s="519" t="n">
        <v>0</v>
      </c>
      <c r="H880" s="520" t="n"/>
      <c r="I880" s="521" t="n">
        <v>1650</v>
      </c>
      <c r="J880" s="522" t="n">
        <v>206.25</v>
      </c>
      <c r="K880" s="523">
        <f>SUBTOTAL(9,H880:J880)</f>
        <v/>
      </c>
      <c r="L880" s="520">
        <f>$G880*H880</f>
        <v/>
      </c>
      <c r="M880" s="521">
        <f>$G880*I880</f>
        <v/>
      </c>
      <c r="N880" s="522">
        <f>$G880*J880</f>
        <v/>
      </c>
      <c r="O880" s="523">
        <f>ROUND(G880*K880,2)</f>
        <v/>
      </c>
      <c r="P880" s="596" t="n"/>
      <c r="Q880" s="597" t="n"/>
    </row>
    <row r="881" outlineLevel="3" ht="50.25" customHeight="1">
      <c r="A881" s="3" t="n"/>
      <c r="B881" s="3" t="n"/>
      <c r="C881" s="452" t="n"/>
      <c r="D881" s="254" t="inlineStr">
        <is>
          <t>19.1.4.2.</t>
        </is>
      </c>
      <c r="E881" s="254" t="inlineStr">
        <is>
          <t>Спецификация элементов ж.б. обвязочного пояса</t>
        </is>
      </c>
      <c r="F881" s="255" t="inlineStr">
        <is>
          <t>компл</t>
        </is>
      </c>
      <c r="G881" s="472" t="n">
        <v>1</v>
      </c>
      <c r="H881" s="473">
        <f>+IFERROR(L881/G881,0)</f>
        <v/>
      </c>
      <c r="I881" s="474">
        <f>+IFERROR(M881/G881,0)</f>
        <v/>
      </c>
      <c r="J881" s="475">
        <f>+IFERROR(N881/G881,0)</f>
        <v/>
      </c>
      <c r="K881" s="476">
        <f>+IFERROR(O881/G881,0)</f>
        <v/>
      </c>
      <c r="L881" s="473">
        <f>SUBTOTAL(9,L882:L884)</f>
        <v/>
      </c>
      <c r="M881" s="474">
        <f>SUBTOTAL(9,M882:M884)</f>
        <v/>
      </c>
      <c r="N881" s="475">
        <f>SUBTOTAL(9,N882:N884)</f>
        <v/>
      </c>
      <c r="O881" s="476">
        <f>SUBTOTAL(9,O882:O884)</f>
        <v/>
      </c>
      <c r="P881" s="610" t="n"/>
      <c r="Q881" s="611" t="n"/>
    </row>
    <row r="882" outlineLevel="4" ht="50.25" customHeight="1">
      <c r="A882" s="3" t="n"/>
      <c r="B882" s="3" t="n"/>
      <c r="C882" s="25" t="n"/>
      <c r="D882" s="165" t="inlineStr">
        <is>
          <t>19.1.4.2.1.</t>
        </is>
      </c>
      <c r="E882" s="3" t="inlineStr">
        <is>
          <t>Расход стали</t>
        </is>
      </c>
      <c r="F882" s="518" t="inlineStr">
        <is>
          <t>т</t>
        </is>
      </c>
      <c r="G882" s="519" t="n">
        <v>0</v>
      </c>
      <c r="H882" s="520" t="n">
        <v>67000</v>
      </c>
      <c r="I882" s="521" t="n"/>
      <c r="J882" s="522" t="n">
        <v>8375</v>
      </c>
      <c r="K882" s="523">
        <f>SUBTOTAL(9,H882:J882)</f>
        <v/>
      </c>
      <c r="L882" s="520">
        <f>$G882*H882</f>
        <v/>
      </c>
      <c r="M882" s="521">
        <f>$G882*I882</f>
        <v/>
      </c>
      <c r="N882" s="522">
        <f>$G882*J882</f>
        <v/>
      </c>
      <c r="O882" s="523">
        <f>ROUND(G882*K882,2)</f>
        <v/>
      </c>
      <c r="P882" s="596" t="n"/>
      <c r="Q882" s="597" t="n"/>
    </row>
    <row r="883" outlineLevel="4" ht="50.25" customHeight="1">
      <c r="A883" s="3" t="n"/>
      <c r="B883" s="3" t="n"/>
      <c r="C883" s="25" t="n"/>
      <c r="D883" s="165" t="inlineStr">
        <is>
          <t>19.1.4.2.2.</t>
        </is>
      </c>
      <c r="E883" s="3" t="inlineStr">
        <is>
          <t>Бетон</t>
        </is>
      </c>
      <c r="F883" s="518" t="inlineStr">
        <is>
          <t>м3</t>
        </is>
      </c>
      <c r="G883" s="519" t="n">
        <v>0</v>
      </c>
      <c r="H883" s="520" t="n">
        <v>7200</v>
      </c>
      <c r="I883" s="521" t="n"/>
      <c r="J883" s="522" t="n">
        <v>900</v>
      </c>
      <c r="K883" s="523">
        <f>SUBTOTAL(9,H883:J883)</f>
        <v/>
      </c>
      <c r="L883" s="520">
        <f>$G883*H883</f>
        <v/>
      </c>
      <c r="M883" s="521">
        <f>$G883*I883</f>
        <v/>
      </c>
      <c r="N883" s="522">
        <f>$G883*J883</f>
        <v/>
      </c>
      <c r="O883" s="523">
        <f>ROUND(G883*K883,2)</f>
        <v/>
      </c>
      <c r="P883" s="596" t="n"/>
      <c r="Q883" s="597" t="n"/>
    </row>
    <row r="884" outlineLevel="4" ht="50.25" customHeight="1">
      <c r="A884" s="3" t="n"/>
      <c r="B884" s="3" t="n"/>
      <c r="C884" s="25" t="n"/>
      <c r="D884" s="165" t="inlineStr">
        <is>
          <t>19.1.4.2.3.</t>
        </is>
      </c>
      <c r="E884" s="3" t="inlineStr">
        <is>
          <t>Хим.анкер HIT-HY (или аналог)</t>
        </is>
      </c>
      <c r="F884" s="518" t="inlineStr">
        <is>
          <t>шт</t>
        </is>
      </c>
      <c r="G884" s="519" t="n">
        <v>0</v>
      </c>
      <c r="H884" s="520" t="n">
        <v>6500</v>
      </c>
      <c r="I884" s="521" t="n"/>
      <c r="J884" s="522" t="n">
        <v>812.5</v>
      </c>
      <c r="K884" s="523">
        <f>SUBTOTAL(9,H884:J884)</f>
        <v/>
      </c>
      <c r="L884" s="520">
        <f>$G884*H884</f>
        <v/>
      </c>
      <c r="M884" s="521">
        <f>$G884*I884</f>
        <v/>
      </c>
      <c r="N884" s="522">
        <f>$G884*J884</f>
        <v/>
      </c>
      <c r="O884" s="523">
        <f>ROUND(G884*K884,2)</f>
        <v/>
      </c>
      <c r="P884" s="596" t="n"/>
      <c r="Q884" s="597" t="n"/>
    </row>
    <row r="885" outlineLevel="1" ht="50.25" customHeight="1">
      <c r="A885" s="3" t="n"/>
      <c r="B885" s="3" t="inlineStr">
        <is>
          <t>Прочее (котлован)</t>
        </is>
      </c>
      <c r="C885" s="371" t="n"/>
      <c r="D885" s="246" t="inlineStr">
        <is>
          <t>19.2.</t>
        </is>
      </c>
      <c r="E885" s="246" t="inlineStr">
        <is>
          <t>Усиление окружающей застройки
г. Москва, ул. Крестовоздвиженский пер. 2 стр. 1</t>
        </is>
      </c>
      <c r="F885" s="526" t="inlineStr">
        <is>
          <t>компл</t>
        </is>
      </c>
      <c r="G885" s="335" t="n">
        <v>1</v>
      </c>
      <c r="H885" s="336">
        <f>+IFERROR(L885/G885,0)</f>
        <v/>
      </c>
      <c r="I885" s="337">
        <f>IFERROR(M885/G885,0)</f>
        <v/>
      </c>
      <c r="J885" s="338">
        <f>IFERROR(N885/G885,0)</f>
        <v/>
      </c>
      <c r="K885" s="339">
        <f>+IFERROR(O885/G885,0)</f>
        <v/>
      </c>
      <c r="L885" s="336">
        <f>SUBTOTAL(9,L886:L936)</f>
        <v/>
      </c>
      <c r="M885" s="337">
        <f>SUBTOTAL(9,M886:M936)</f>
        <v/>
      </c>
      <c r="N885" s="338">
        <f>SUBTOTAL(9,N886:N936)</f>
        <v/>
      </c>
      <c r="O885" s="339">
        <f>SUBTOTAL(9,O886:O936)</f>
        <v/>
      </c>
      <c r="P885" s="372" t="inlineStr">
        <is>
          <t>Приложение 2Б</t>
        </is>
      </c>
      <c r="Q885" s="250" t="n"/>
    </row>
    <row r="886" outlineLevel="2" ht="50.25" customHeight="1">
      <c r="A886" s="3" t="n"/>
      <c r="B886" s="3" t="n"/>
      <c r="C886" s="384" t="n"/>
      <c r="D886" s="248" t="inlineStr">
        <is>
          <t>19.2.1.</t>
        </is>
      </c>
      <c r="E886" s="385" t="inlineStr">
        <is>
          <t>Цементация тела фундамента и контакта "фундамент-грунт"</t>
        </is>
      </c>
      <c r="F886" s="241" t="inlineStr">
        <is>
          <t>компл</t>
        </is>
      </c>
      <c r="G886" s="422" t="n">
        <v>1</v>
      </c>
      <c r="H886" s="423">
        <f>IFERROR(L886/G886,0)</f>
        <v/>
      </c>
      <c r="I886" s="424">
        <f>IFERROR(M886/G886,0)</f>
        <v/>
      </c>
      <c r="J886" s="425">
        <f>IFERROR(N886/G886,0)</f>
        <v/>
      </c>
      <c r="K886" s="432">
        <f>+IFERROR(O886/G886,0)</f>
        <v/>
      </c>
      <c r="L886" s="423">
        <f>SUBTOTAL(9,L887:L895)</f>
        <v/>
      </c>
      <c r="M886" s="424">
        <f>SUBTOTAL(9,M887:M895)</f>
        <v/>
      </c>
      <c r="N886" s="425">
        <f>SUBTOTAL(9,N887:N895)</f>
        <v/>
      </c>
      <c r="O886" s="427">
        <f>SUBTOTAL(9,O887:O895)</f>
        <v/>
      </c>
      <c r="P886" s="612" t="n"/>
      <c r="Q886" s="613" t="n"/>
    </row>
    <row r="887" outlineLevel="3" ht="50.25" customHeight="1">
      <c r="A887" s="3" t="n"/>
      <c r="B887" s="3" t="n"/>
      <c r="C887" s="452" t="n"/>
      <c r="D887" s="254" t="inlineStr">
        <is>
          <t>19.2.1.1.</t>
        </is>
      </c>
      <c r="E887" s="254" t="inlineStr">
        <is>
          <t>Цементация тела фундамента и контакта "фундамент-грунт"</t>
        </is>
      </c>
      <c r="F887" s="255" t="inlineStr">
        <is>
          <t>компл</t>
        </is>
      </c>
      <c r="G887" s="472" t="n">
        <v>1</v>
      </c>
      <c r="H887" s="473">
        <f>+IFERROR(L887/G887,0)</f>
        <v/>
      </c>
      <c r="I887" s="474">
        <f>+IFERROR(M887/G887,0)</f>
        <v/>
      </c>
      <c r="J887" s="475">
        <f>+IFERROR(N887/G887,0)</f>
        <v/>
      </c>
      <c r="K887" s="476">
        <f>+IFERROR(O887/G887,0)</f>
        <v/>
      </c>
      <c r="L887" s="473">
        <f>SUBTOTAL(9,L888:L893)-0.01</f>
        <v/>
      </c>
      <c r="M887" s="474">
        <f>SUBTOTAL(9,M888:M893)-0.01</f>
        <v/>
      </c>
      <c r="N887" s="475">
        <f>SUBTOTAL(9,N888:N893)-0.01</f>
        <v/>
      </c>
      <c r="O887" s="476">
        <f>SUBTOTAL(9,O888:O893)-0.01</f>
        <v/>
      </c>
      <c r="P887" s="581" t="n"/>
      <c r="Q887" s="582" t="n"/>
    </row>
    <row r="888" outlineLevel="4" ht="50.25" customHeight="1">
      <c r="A888" s="3" t="n"/>
      <c r="B888" s="3" t="n"/>
      <c r="C888" s="25" t="n"/>
      <c r="D888" s="165" t="inlineStr">
        <is>
          <t>19.2.1.1.1.</t>
        </is>
      </c>
      <c r="E888" s="3" t="inlineStr">
        <is>
          <t>Бурение скважин в теле кирпичной стены под углом 40⁰ к стене</t>
        </is>
      </c>
      <c r="F888" s="518" t="inlineStr">
        <is>
          <t>шт</t>
        </is>
      </c>
      <c r="G888" s="519" t="n">
        <v>113</v>
      </c>
      <c r="H888" s="520" t="n"/>
      <c r="I888" s="521" t="n">
        <v>13200</v>
      </c>
      <c r="J888" s="522" t="n">
        <v>1650</v>
      </c>
      <c r="K888" s="523">
        <f>SUBTOTAL(9,H888:J888)</f>
        <v/>
      </c>
      <c r="L888" s="520">
        <f>$G888*H888</f>
        <v/>
      </c>
      <c r="M888" s="521">
        <f>$G888*I888</f>
        <v/>
      </c>
      <c r="N888" s="522">
        <f>$G888*J888</f>
        <v/>
      </c>
      <c r="O888" s="523">
        <f>ROUND(G888*K888,2)</f>
        <v/>
      </c>
      <c r="P888" s="563" t="n"/>
      <c r="Q888" s="564" t="n"/>
    </row>
    <row r="889" outlineLevel="4" ht="50.25" customHeight="1">
      <c r="A889" s="3" t="n"/>
      <c r="B889" s="3" t="n"/>
      <c r="C889" s="25" t="n"/>
      <c r="D889" s="165" t="inlineStr">
        <is>
          <t>19.2.1.1.2.</t>
        </is>
      </c>
      <c r="E889" s="3" t="inlineStr">
        <is>
          <t>Цементация кладки стены</t>
        </is>
      </c>
      <c r="F889" s="518" t="inlineStr">
        <is>
          <t>м3</t>
        </is>
      </c>
      <c r="G889" s="519" t="n">
        <v>20.73</v>
      </c>
      <c r="H889" s="520" t="n"/>
      <c r="I889" s="521" t="n">
        <v>23000</v>
      </c>
      <c r="J889" s="522" t="n">
        <v>2875</v>
      </c>
      <c r="K889" s="523">
        <f>SUBTOTAL(9,H889:J889)</f>
        <v/>
      </c>
      <c r="L889" s="520">
        <f>$G889*H889</f>
        <v/>
      </c>
      <c r="M889" s="521">
        <f>$G889*I889</f>
        <v/>
      </c>
      <c r="N889" s="522">
        <f>$G889*J889</f>
        <v/>
      </c>
      <c r="O889" s="523">
        <f>ROUND(G889*K889,2)-129.37-0.02</f>
        <v/>
      </c>
      <c r="P889" s="563" t="n"/>
      <c r="Q889" s="564" t="n"/>
    </row>
    <row r="890" outlineLevel="4" ht="50.25" customHeight="1">
      <c r="A890" s="3" t="n"/>
      <c r="B890" s="3" t="n"/>
      <c r="C890" s="25" t="n"/>
      <c r="D890" s="165" t="inlineStr">
        <is>
          <t>19.2.1.1.3.</t>
        </is>
      </c>
      <c r="E890" s="3" t="inlineStr">
        <is>
          <t>Бурение скважин в кирпичной кладке под углом 10⁰ к стене, не доходя до подошвы фундамента 400мм</t>
        </is>
      </c>
      <c r="F890" s="518" t="inlineStr">
        <is>
          <t>шт</t>
        </is>
      </c>
      <c r="G890" s="519" t="n">
        <v>90</v>
      </c>
      <c r="H890" s="520" t="n"/>
      <c r="I890" s="521" t="n">
        <v>42075</v>
      </c>
      <c r="J890" s="522" t="n">
        <v>5259.38</v>
      </c>
      <c r="K890" s="523">
        <f>SUBTOTAL(9,H890:J890)</f>
        <v/>
      </c>
      <c r="L890" s="520">
        <f>$G890*H890</f>
        <v/>
      </c>
      <c r="M890" s="521">
        <f>$G890*I890</f>
        <v/>
      </c>
      <c r="N890" s="522">
        <f>$G890*J890</f>
        <v/>
      </c>
      <c r="O890" s="523">
        <f>ROUND(G890*K890,2)</f>
        <v/>
      </c>
      <c r="P890" s="563" t="n"/>
      <c r="Q890" s="564" t="n"/>
    </row>
    <row r="891" outlineLevel="4" ht="50.25" customHeight="1">
      <c r="A891" s="3" t="n"/>
      <c r="B891" s="3" t="n"/>
      <c r="C891" s="25" t="n"/>
      <c r="D891" s="165" t="inlineStr">
        <is>
          <t>19.2.1.1.4.</t>
        </is>
      </c>
      <c r="E891" s="3" t="inlineStr">
        <is>
          <t>Цементация фундамента</t>
        </is>
      </c>
      <c r="F891" s="518" t="inlineStr">
        <is>
          <t>м3</t>
        </is>
      </c>
      <c r="G891" s="519" t="n">
        <v>35.18</v>
      </c>
      <c r="H891" s="520" t="n"/>
      <c r="I891" s="521" t="n">
        <v>23000</v>
      </c>
      <c r="J891" s="522" t="n">
        <v>2875</v>
      </c>
      <c r="K891" s="523">
        <f>SUBTOTAL(9,H891:J891)</f>
        <v/>
      </c>
      <c r="L891" s="520">
        <f>$G891*H891</f>
        <v/>
      </c>
      <c r="M891" s="521">
        <f>$G891*I891</f>
        <v/>
      </c>
      <c r="N891" s="522">
        <f>$G891*J891</f>
        <v/>
      </c>
      <c r="O891" s="523">
        <f>ROUND(G891*K891,2)+98.33</f>
        <v/>
      </c>
      <c r="P891" s="563" t="n"/>
      <c r="Q891" s="564" t="n"/>
    </row>
    <row r="892" outlineLevel="4" ht="50.25" customHeight="1">
      <c r="A892" s="3" t="n"/>
      <c r="B892" s="3" t="n"/>
      <c r="C892" s="25" t="n"/>
      <c r="D892" s="165" t="inlineStr">
        <is>
          <t>19.2.1.1.5.</t>
        </is>
      </c>
      <c r="E892" s="3" t="inlineStr">
        <is>
          <t>Бурение скважин под углом 10⁰ к стене для цементации пятна "фундамент-грунт"</t>
        </is>
      </c>
      <c r="F892" s="518" t="inlineStr">
        <is>
          <t>шт</t>
        </is>
      </c>
      <c r="G892" s="519" t="n">
        <v>81</v>
      </c>
      <c r="H892" s="520" t="n"/>
      <c r="I892" s="521" t="n">
        <v>50875</v>
      </c>
      <c r="J892" s="522" t="n">
        <v>6359.38</v>
      </c>
      <c r="K892" s="523">
        <f>SUBTOTAL(9,H892:J892)</f>
        <v/>
      </c>
      <c r="L892" s="520">
        <f>$G892*H892</f>
        <v/>
      </c>
      <c r="M892" s="521">
        <f>$G892*I892</f>
        <v/>
      </c>
      <c r="N892" s="522">
        <f>$G892*J892</f>
        <v/>
      </c>
      <c r="O892" s="523">
        <f>ROUND(G892*K892,2)</f>
        <v/>
      </c>
      <c r="P892" s="563" t="n"/>
      <c r="Q892" s="564" t="n"/>
    </row>
    <row r="893" outlineLevel="4" ht="50.25" customHeight="1">
      <c r="A893" s="3" t="n"/>
      <c r="B893" s="3" t="n"/>
      <c r="C893" s="25" t="n"/>
      <c r="D893" s="165" t="inlineStr">
        <is>
          <t>19.2.1.1.6.</t>
        </is>
      </c>
      <c r="E893" s="3" t="inlineStr">
        <is>
          <t>Инъектирование цементного раствора до "отказа"</t>
        </is>
      </c>
      <c r="F893" s="518" t="inlineStr">
        <is>
          <t>м3</t>
        </is>
      </c>
      <c r="G893" s="519" t="n">
        <v>9.74</v>
      </c>
      <c r="H893" s="520" t="n"/>
      <c r="I893" s="521" t="n">
        <v>23000</v>
      </c>
      <c r="J893" s="522" t="n">
        <v>2875</v>
      </c>
      <c r="K893" s="523">
        <f>SUBTOTAL(9,H893:J893)</f>
        <v/>
      </c>
      <c r="L893" s="520">
        <f>$G893*H893</f>
        <v/>
      </c>
      <c r="M893" s="521">
        <f>$G893*I893</f>
        <v/>
      </c>
      <c r="N893" s="522">
        <f>$G893*J893</f>
        <v/>
      </c>
      <c r="O893" s="523">
        <f>ROUND(G893*K893,2)-25.87</f>
        <v/>
      </c>
      <c r="P893" s="563" t="n"/>
      <c r="Q893" s="564" t="n"/>
    </row>
    <row r="894" outlineLevel="3" ht="50.25" customHeight="1">
      <c r="A894" s="3" t="n"/>
      <c r="B894" s="3" t="n"/>
      <c r="C894" s="452" t="n"/>
      <c r="D894" s="254" t="inlineStr">
        <is>
          <t>19.2.1.2.</t>
        </is>
      </c>
      <c r="E894" s="254" t="inlineStr">
        <is>
          <t>Материалы</t>
        </is>
      </c>
      <c r="F894" s="255" t="inlineStr">
        <is>
          <t>компл</t>
        </is>
      </c>
      <c r="G894" s="472" t="n">
        <v>1</v>
      </c>
      <c r="H894" s="473">
        <f>+IFERROR(L894/G894,0)</f>
        <v/>
      </c>
      <c r="I894" s="474">
        <f>+IFERROR(M894/G894,0)</f>
        <v/>
      </c>
      <c r="J894" s="475">
        <f>+IFERROR(N894/G894,0)</f>
        <v/>
      </c>
      <c r="K894" s="476">
        <f>+IFERROR(O894/G894,0)</f>
        <v/>
      </c>
      <c r="L894" s="473">
        <f>SUBTOTAL(9,L895:L895)</f>
        <v/>
      </c>
      <c r="M894" s="474">
        <f>SUBTOTAL(9,M895:M895)</f>
        <v/>
      </c>
      <c r="N894" s="475">
        <f>SUBTOTAL(9,N895:N895)</f>
        <v/>
      </c>
      <c r="O894" s="476">
        <f>SUBTOTAL(9,O895:O895)</f>
        <v/>
      </c>
      <c r="P894" s="581" t="n"/>
      <c r="Q894" s="582" t="n"/>
    </row>
    <row r="895" outlineLevel="4" ht="50.25" customHeight="1">
      <c r="A895" s="3" t="n"/>
      <c r="B895" s="3" t="n"/>
      <c r="C895" s="25" t="n"/>
      <c r="D895" s="165" t="inlineStr">
        <is>
          <t>19.2.1.2.1.</t>
        </is>
      </c>
      <c r="E895" s="3" t="inlineStr">
        <is>
          <t>Р-р для цементации</t>
        </is>
      </c>
      <c r="F895" s="518" t="inlineStr">
        <is>
          <t>м3</t>
        </is>
      </c>
      <c r="G895" s="519" t="n">
        <v>65.65000000000001</v>
      </c>
      <c r="H895" s="520" t="n">
        <v>5700</v>
      </c>
      <c r="I895" s="521" t="n"/>
      <c r="J895" s="522" t="n">
        <v>712.5</v>
      </c>
      <c r="K895" s="523">
        <f>SUBTOTAL(9,H895:J895)</f>
        <v/>
      </c>
      <c r="L895" s="520">
        <f>$G895*H895</f>
        <v/>
      </c>
      <c r="M895" s="521">
        <f>$G895*I895</f>
        <v/>
      </c>
      <c r="N895" s="522">
        <f>$G895*J895</f>
        <v/>
      </c>
      <c r="O895" s="523">
        <f>ROUND(G895*K895,2)</f>
        <v/>
      </c>
      <c r="P895" s="563" t="n"/>
      <c r="Q895" s="564" t="n"/>
    </row>
    <row r="896" outlineLevel="2" ht="50.25" customHeight="1">
      <c r="A896" s="3" t="n"/>
      <c r="B896" s="3" t="n"/>
      <c r="C896" s="384" t="n"/>
      <c r="D896" s="248" t="inlineStr">
        <is>
          <t>19.2.2.</t>
        </is>
      </c>
      <c r="E896" s="385" t="inlineStr">
        <is>
          <t>Устройство анкерных свай</t>
        </is>
      </c>
      <c r="F896" s="241" t="inlineStr">
        <is>
          <t>компл</t>
        </is>
      </c>
      <c r="G896" s="422" t="n">
        <v>1</v>
      </c>
      <c r="H896" s="423">
        <f>IFERROR(L896/G896,0)</f>
        <v/>
      </c>
      <c r="I896" s="424">
        <f>IFERROR(M896/G896,0)</f>
        <v/>
      </c>
      <c r="J896" s="425">
        <f>IFERROR(N896/G896,0)</f>
        <v/>
      </c>
      <c r="K896" s="432">
        <f>+IFERROR(O896/G896,0)</f>
        <v/>
      </c>
      <c r="L896" s="423">
        <f>SUBTOTAL(9,L897:L903)</f>
        <v/>
      </c>
      <c r="M896" s="424">
        <f>SUBTOTAL(9,M897:M903)</f>
        <v/>
      </c>
      <c r="N896" s="425">
        <f>SUBTOTAL(9,N897:N903)</f>
        <v/>
      </c>
      <c r="O896" s="427">
        <f>SUBTOTAL(9,O897:O903)</f>
        <v/>
      </c>
      <c r="P896" s="612" t="n"/>
      <c r="Q896" s="613" t="n"/>
    </row>
    <row r="897" outlineLevel="3" ht="50.25" customHeight="1">
      <c r="A897" s="3" t="n"/>
      <c r="B897" s="3" t="n"/>
      <c r="C897" s="452" t="n"/>
      <c r="D897" s="254" t="inlineStr">
        <is>
          <t>19.2.2.1.</t>
        </is>
      </c>
      <c r="E897" s="254" t="inlineStr">
        <is>
          <t>Устройство анкерных свай , в том числе:</t>
        </is>
      </c>
      <c r="F897" s="255" t="inlineStr">
        <is>
          <t>шт/п.м.</t>
        </is>
      </c>
      <c r="G897" s="472" t="n">
        <v>62</v>
      </c>
      <c r="H897" s="473">
        <f>+IFERROR(L897/G897,0)</f>
        <v/>
      </c>
      <c r="I897" s="474">
        <f>+IFERROR(M897/G897,0)</f>
        <v/>
      </c>
      <c r="J897" s="475">
        <f>+IFERROR(N897/G897,0)</f>
        <v/>
      </c>
      <c r="K897" s="476">
        <f>+IFERROR(O897/G897,0)</f>
        <v/>
      </c>
      <c r="L897" s="473">
        <f>SUBTOTAL(9,L898:L900)</f>
        <v/>
      </c>
      <c r="M897" s="474">
        <f>SUBTOTAL(9,M898:M900)</f>
        <v/>
      </c>
      <c r="N897" s="475">
        <f>SUBTOTAL(9,N898:N900)</f>
        <v/>
      </c>
      <c r="O897" s="476">
        <f>SUBTOTAL(9,O898:O900)</f>
        <v/>
      </c>
      <c r="P897" s="581" t="n"/>
      <c r="Q897" s="582" t="n"/>
    </row>
    <row r="898" outlineLevel="4" ht="50.25" customHeight="1">
      <c r="A898" s="3" t="n"/>
      <c r="B898" s="3" t="n"/>
      <c r="C898" s="25" t="n"/>
      <c r="D898" s="165" t="inlineStr">
        <is>
          <t>19.2.2.1.1.</t>
        </is>
      </c>
      <c r="E898" s="3" t="inlineStr">
        <is>
          <t>- бурение по грунту</t>
        </is>
      </c>
      <c r="F898" s="518" t="inlineStr">
        <is>
          <t>п.м.</t>
        </is>
      </c>
      <c r="G898" s="519" t="n">
        <v>820.9</v>
      </c>
      <c r="H898" s="520" t="n"/>
      <c r="I898" s="521" t="n">
        <v>6000</v>
      </c>
      <c r="J898" s="522" t="n">
        <v>750</v>
      </c>
      <c r="K898" s="523">
        <f>SUBTOTAL(9,H898:J898)</f>
        <v/>
      </c>
      <c r="L898" s="520">
        <f>$G898*H898</f>
        <v/>
      </c>
      <c r="M898" s="521">
        <f>$G898*I898</f>
        <v/>
      </c>
      <c r="N898" s="522">
        <f>$G898*J898</f>
        <v/>
      </c>
      <c r="O898" s="523">
        <f>ROUND(G898*K898,2)</f>
        <v/>
      </c>
      <c r="P898" s="563" t="n"/>
      <c r="Q898" s="564" t="n"/>
    </row>
    <row r="899" outlineLevel="4" ht="50.25" customHeight="1">
      <c r="A899" s="3" t="n"/>
      <c r="B899" s="3" t="n"/>
      <c r="C899" s="25" t="n"/>
      <c r="D899" s="165" t="inlineStr">
        <is>
          <t>19.2.2.1.2.</t>
        </is>
      </c>
      <c r="E899" s="3" t="inlineStr">
        <is>
          <t>- бурение по фундаменту</t>
        </is>
      </c>
      <c r="F899" s="518" t="inlineStr">
        <is>
          <t>п.м.</t>
        </is>
      </c>
      <c r="G899" s="519" t="n">
        <v>191.1</v>
      </c>
      <c r="H899" s="520" t="n"/>
      <c r="I899" s="521" t="n">
        <v>10500</v>
      </c>
      <c r="J899" s="522" t="n">
        <v>1312.5</v>
      </c>
      <c r="K899" s="523">
        <f>SUBTOTAL(9,H899:J899)</f>
        <v/>
      </c>
      <c r="L899" s="520">
        <f>$G899*H899</f>
        <v/>
      </c>
      <c r="M899" s="521">
        <f>$G899*I899</f>
        <v/>
      </c>
      <c r="N899" s="522">
        <f>$G899*J899</f>
        <v/>
      </c>
      <c r="O899" s="523">
        <f>ROUND(G899*K899,2)</f>
        <v/>
      </c>
      <c r="P899" s="563" t="n"/>
      <c r="Q899" s="564" t="n"/>
    </row>
    <row r="900" outlineLevel="4" ht="50.25" customHeight="1">
      <c r="A900" s="3" t="n"/>
      <c r="B900" s="3" t="n"/>
      <c r="C900" s="25" t="n"/>
      <c r="D900" s="165" t="inlineStr">
        <is>
          <t>19.2.2.1.3.</t>
        </is>
      </c>
      <c r="E900" s="3" t="inlineStr">
        <is>
          <t>- погрузка и вывоз пульпы</t>
        </is>
      </c>
      <c r="F900" s="518" t="inlineStr">
        <is>
          <t>т</t>
        </is>
      </c>
      <c r="G900" s="519" t="n">
        <v>0</v>
      </c>
      <c r="H900" s="520" t="n"/>
      <c r="I900" s="521" t="n">
        <v>1650</v>
      </c>
      <c r="J900" s="522" t="n">
        <v>206.25</v>
      </c>
      <c r="K900" s="523">
        <f>SUBTOTAL(9,H900:J900)</f>
        <v/>
      </c>
      <c r="L900" s="520">
        <f>$G900*H900</f>
        <v/>
      </c>
      <c r="M900" s="521">
        <f>$G900*I900</f>
        <v/>
      </c>
      <c r="N900" s="522">
        <f>$G900*J900</f>
        <v/>
      </c>
      <c r="O900" s="523">
        <f>ROUND(G900*K900,2)</f>
        <v/>
      </c>
      <c r="P900" s="563" t="n"/>
      <c r="Q900" s="564" t="n"/>
    </row>
    <row r="901" outlineLevel="3" ht="50.25" customHeight="1">
      <c r="A901" s="3" t="n"/>
      <c r="B901" s="3" t="n"/>
      <c r="C901" s="452" t="n"/>
      <c r="D901" s="254" t="inlineStr">
        <is>
          <t>19.2.2.2.</t>
        </is>
      </c>
      <c r="E901" s="254" t="inlineStr">
        <is>
          <t>Материалы для устройства свай</t>
        </is>
      </c>
      <c r="F901" s="255" t="inlineStr">
        <is>
          <t>компл</t>
        </is>
      </c>
      <c r="G901" s="472" t="n">
        <v>1</v>
      </c>
      <c r="H901" s="473">
        <f>+IFERROR(L901/G901,0)</f>
        <v/>
      </c>
      <c r="I901" s="474">
        <f>+IFERROR(M901/G901,0)</f>
        <v/>
      </c>
      <c r="J901" s="475">
        <f>+IFERROR(N901/G901,0)</f>
        <v/>
      </c>
      <c r="K901" s="476">
        <f>+IFERROR(O901/G901,0)</f>
        <v/>
      </c>
      <c r="L901" s="473">
        <f>SUBTOTAL(9,L902:L903)</f>
        <v/>
      </c>
      <c r="M901" s="474">
        <f>SUBTOTAL(9,M902:M903)</f>
        <v/>
      </c>
      <c r="N901" s="475">
        <f>SUBTOTAL(9,N902:N903)</f>
        <v/>
      </c>
      <c r="O901" s="476">
        <f>SUBTOTAL(9,O902:O903)</f>
        <v/>
      </c>
      <c r="P901" s="581" t="n"/>
      <c r="Q901" s="582" t="n"/>
    </row>
    <row r="902" outlineLevel="4" ht="50.25" customHeight="1">
      <c r="A902" s="3" t="n"/>
      <c r="B902" s="3" t="n"/>
      <c r="C902" s="25" t="n"/>
      <c r="D902" s="165" t="inlineStr">
        <is>
          <t>19.2.2.2.1.</t>
        </is>
      </c>
      <c r="E902" s="3" t="inlineStr">
        <is>
          <t>Расход стали</t>
        </is>
      </c>
      <c r="F902" s="518" t="inlineStr">
        <is>
          <t>т</t>
        </is>
      </c>
      <c r="G902" s="519" t="n">
        <v>10.62</v>
      </c>
      <c r="H902" s="520" t="n">
        <v>195000</v>
      </c>
      <c r="I902" s="521" t="n">
        <v>38000</v>
      </c>
      <c r="J902" s="522" t="n">
        <v>29125</v>
      </c>
      <c r="K902" s="523">
        <f>SUBTOTAL(9,H902:J902)</f>
        <v/>
      </c>
      <c r="L902" s="520">
        <f>$G902*H902</f>
        <v/>
      </c>
      <c r="M902" s="521">
        <f>$G902*I902</f>
        <v/>
      </c>
      <c r="N902" s="522">
        <f>$G902*J902</f>
        <v/>
      </c>
      <c r="O902" s="523">
        <f>ROUND(G902*K902,2)</f>
        <v/>
      </c>
      <c r="P902" s="563" t="n"/>
      <c r="Q902" s="564" t="n"/>
    </row>
    <row r="903" outlineLevel="4" ht="50.25" customHeight="1">
      <c r="A903" s="3" t="n"/>
      <c r="B903" s="3" t="n"/>
      <c r="C903" s="25" t="n"/>
      <c r="D903" s="165" t="inlineStr">
        <is>
          <t>19.2.2.2.2.</t>
        </is>
      </c>
      <c r="E903" s="3" t="inlineStr">
        <is>
          <t>Бетон В25 W4 F100 мелкозернистый группы Б на безусадочном цементе</t>
        </is>
      </c>
      <c r="F903" s="518" t="inlineStr">
        <is>
          <t>м3</t>
        </is>
      </c>
      <c r="G903" s="519" t="n">
        <v>49.49</v>
      </c>
      <c r="H903" s="520" t="n">
        <v>7200</v>
      </c>
      <c r="I903" s="521" t="n">
        <v>14000</v>
      </c>
      <c r="J903" s="522" t="n">
        <v>2650</v>
      </c>
      <c r="K903" s="523">
        <f>SUBTOTAL(9,H903:J903)</f>
        <v/>
      </c>
      <c r="L903" s="520">
        <f>$G903*H903</f>
        <v/>
      </c>
      <c r="M903" s="521">
        <f>$G903*I903</f>
        <v/>
      </c>
      <c r="N903" s="522">
        <f>$G903*J903</f>
        <v/>
      </c>
      <c r="O903" s="523">
        <f>ROUND(G903*K903,2)</f>
        <v/>
      </c>
      <c r="P903" s="563" t="n"/>
      <c r="Q903" s="564" t="n"/>
    </row>
    <row r="904" outlineLevel="2" ht="50.25" customHeight="1">
      <c r="A904" s="3" t="n"/>
      <c r="B904" s="3" t="n"/>
      <c r="C904" s="384" t="n"/>
      <c r="D904" s="248" t="inlineStr">
        <is>
          <t>19.2.3.</t>
        </is>
      </c>
      <c r="E904" s="385" t="inlineStr">
        <is>
          <t>Устройство отсечного экрана</t>
        </is>
      </c>
      <c r="F904" s="241" t="inlineStr">
        <is>
          <t>компл</t>
        </is>
      </c>
      <c r="G904" s="422" t="n">
        <v>1</v>
      </c>
      <c r="H904" s="423">
        <f>IFERROR(L904/G904,0)</f>
        <v/>
      </c>
      <c r="I904" s="424">
        <f>IFERROR(M904/G904,0)</f>
        <v/>
      </c>
      <c r="J904" s="425">
        <f>IFERROR(N904/G904,0)</f>
        <v/>
      </c>
      <c r="K904" s="432">
        <f>+IFERROR(O904/G904,0)</f>
        <v/>
      </c>
      <c r="L904" s="423">
        <f>SUBTOTAL(9,L905:L921)</f>
        <v/>
      </c>
      <c r="M904" s="424">
        <f>SUBTOTAL(9,M905:M921)</f>
        <v/>
      </c>
      <c r="N904" s="425">
        <f>SUBTOTAL(9,N905:N921)</f>
        <v/>
      </c>
      <c r="O904" s="427">
        <f>SUBTOTAL(9,O905:O921)</f>
        <v/>
      </c>
      <c r="P904" s="612" t="n"/>
      <c r="Q904" s="613" t="n"/>
    </row>
    <row r="905" outlineLevel="3" ht="50.25" customHeight="1">
      <c r="A905" s="3" t="n"/>
      <c r="B905" s="3" t="n"/>
      <c r="C905" s="452" t="n"/>
      <c r="D905" s="254" t="inlineStr">
        <is>
          <t>19.2.3.1.</t>
        </is>
      </c>
      <c r="E905" s="254" t="inlineStr">
        <is>
          <t>Устройство отсечного экрана, в том числе:</t>
        </is>
      </c>
      <c r="F905" s="255" t="inlineStr">
        <is>
          <t>шт</t>
        </is>
      </c>
      <c r="G905" s="472" t="n">
        <v>60</v>
      </c>
      <c r="H905" s="473">
        <f>+IFERROR(L905/G905,0)</f>
        <v/>
      </c>
      <c r="I905" s="474">
        <f>+IFERROR(M905/G905,0)</f>
        <v/>
      </c>
      <c r="J905" s="475">
        <f>+IFERROR(N905/G905,0)</f>
        <v/>
      </c>
      <c r="K905" s="476">
        <f>+IFERROR(O905/G905,0)</f>
        <v/>
      </c>
      <c r="L905" s="473">
        <f>SUBTOTAL(9,L906:L908)</f>
        <v/>
      </c>
      <c r="M905" s="474">
        <f>SUBTOTAL(9,M906:M908)</f>
        <v/>
      </c>
      <c r="N905" s="475">
        <f>SUBTOTAL(9,N906:N908)</f>
        <v/>
      </c>
      <c r="O905" s="476">
        <f>SUBTOTAL(9,O906:O908)</f>
        <v/>
      </c>
      <c r="P905" s="581" t="n"/>
      <c r="Q905" s="582" t="n"/>
    </row>
    <row r="906" outlineLevel="4" ht="50.25" customHeight="1">
      <c r="A906" s="3" t="n"/>
      <c r="B906" s="3" t="n"/>
      <c r="C906" s="25" t="n"/>
      <c r="D906" s="165" t="inlineStr">
        <is>
          <t>19.2.3.1.1.</t>
        </is>
      </c>
      <c r="E906" s="3" t="inlineStr">
        <is>
          <t>- бурение по грунту</t>
        </is>
      </c>
      <c r="F906" s="518" t="inlineStr">
        <is>
          <t>п.м.</t>
        </is>
      </c>
      <c r="G906" s="519" t="n">
        <v>924</v>
      </c>
      <c r="H906" s="520" t="n"/>
      <c r="I906" s="521" t="n">
        <v>6000</v>
      </c>
      <c r="J906" s="522" t="n">
        <v>750</v>
      </c>
      <c r="K906" s="523">
        <f>SUBTOTAL(9,H906:J906)</f>
        <v/>
      </c>
      <c r="L906" s="520">
        <f>$G906*H906</f>
        <v/>
      </c>
      <c r="M906" s="521">
        <f>$G906*I906</f>
        <v/>
      </c>
      <c r="N906" s="522">
        <f>$G906*J906</f>
        <v/>
      </c>
      <c r="O906" s="523">
        <f>ROUND(G906*K906,2)</f>
        <v/>
      </c>
      <c r="P906" s="563" t="n"/>
      <c r="Q906" s="564" t="n"/>
    </row>
    <row r="907" outlineLevel="4" ht="50.25" customHeight="1">
      <c r="A907" s="3" t="n"/>
      <c r="B907" s="3" t="n"/>
      <c r="C907" s="25" t="n"/>
      <c r="D907" s="165" t="inlineStr">
        <is>
          <t>19.2.3.1.2.</t>
        </is>
      </c>
      <c r="E907" s="3" t="inlineStr">
        <is>
          <t>- инъектирование цементного раствора</t>
        </is>
      </c>
      <c r="F907" s="518" t="inlineStr">
        <is>
          <t>м3</t>
        </is>
      </c>
      <c r="G907" s="519" t="n">
        <v>436.94</v>
      </c>
      <c r="H907" s="520" t="n"/>
      <c r="I907" s="521" t="n">
        <v>23000</v>
      </c>
      <c r="J907" s="522" t="n">
        <v>2875</v>
      </c>
      <c r="K907" s="523">
        <f>SUBTOTAL(9,H907:J907)</f>
        <v/>
      </c>
      <c r="L907" s="520">
        <f>$G907*H907</f>
        <v/>
      </c>
      <c r="M907" s="521">
        <f>$G907*I907</f>
        <v/>
      </c>
      <c r="N907" s="522">
        <f>$G907*J907</f>
        <v/>
      </c>
      <c r="O907" s="523">
        <f>ROUND(G907*K907,2)</f>
        <v/>
      </c>
      <c r="P907" s="563" t="n"/>
      <c r="Q907" s="564" t="n"/>
    </row>
    <row r="908" outlineLevel="4" ht="50.25" customHeight="1">
      <c r="A908" s="3" t="n"/>
      <c r="B908" s="3" t="n"/>
      <c r="C908" s="25" t="n"/>
      <c r="D908" s="165" t="inlineStr">
        <is>
          <t>19.2.3.1.3.</t>
        </is>
      </c>
      <c r="E908" s="3" t="inlineStr">
        <is>
          <t>- погрузка и вывоз пульпы</t>
        </is>
      </c>
      <c r="F908" s="518" t="inlineStr">
        <is>
          <t>м3</t>
        </is>
      </c>
      <c r="G908" s="519" t="n">
        <v>557.0599999999999</v>
      </c>
      <c r="H908" s="520" t="n"/>
      <c r="I908" s="521" t="n">
        <v>1650</v>
      </c>
      <c r="J908" s="522" t="n">
        <v>206.25</v>
      </c>
      <c r="K908" s="523">
        <f>SUBTOTAL(9,H908:J908)</f>
        <v/>
      </c>
      <c r="L908" s="520">
        <f>$G908*H908</f>
        <v/>
      </c>
      <c r="M908" s="521">
        <f>$G908*I908</f>
        <v/>
      </c>
      <c r="N908" s="522">
        <f>$G908*J908</f>
        <v/>
      </c>
      <c r="O908" s="523">
        <f>ROUND(G908*K908,2)</f>
        <v/>
      </c>
      <c r="P908" s="563" t="n"/>
      <c r="Q908" s="564" t="n"/>
    </row>
    <row r="909" outlineLevel="3" ht="50.25" customHeight="1">
      <c r="A909" s="3" t="n"/>
      <c r="B909" s="3" t="n"/>
      <c r="C909" s="452" t="n"/>
      <c r="D909" s="254" t="inlineStr">
        <is>
          <t>19.2.3.2.</t>
        </is>
      </c>
      <c r="E909" s="254" t="inlineStr">
        <is>
          <t>Спецификация материалов для устройства отсечного экрана</t>
        </is>
      </c>
      <c r="F909" s="255" t="inlineStr">
        <is>
          <t>компл</t>
        </is>
      </c>
      <c r="G909" s="472" t="n">
        <v>0</v>
      </c>
      <c r="H909" s="473">
        <f>+IFERROR(L909/G909,0)</f>
        <v/>
      </c>
      <c r="I909" s="474">
        <f>+IFERROR(M909/G909,0)</f>
        <v/>
      </c>
      <c r="J909" s="475">
        <f>+IFERROR(N909/G909,0)</f>
        <v/>
      </c>
      <c r="K909" s="476">
        <f>+IFERROR(O909/G909,0)</f>
        <v/>
      </c>
      <c r="L909" s="473">
        <f>SUBTOTAL(9,L910:L921)</f>
        <v/>
      </c>
      <c r="M909" s="474">
        <f>SUBTOTAL(9,M910:M921)</f>
        <v/>
      </c>
      <c r="N909" s="475">
        <f>SUBTOTAL(9,N910:N921)</f>
        <v/>
      </c>
      <c r="O909" s="476">
        <f>SUBTOTAL(9,O910:O921)</f>
        <v/>
      </c>
      <c r="P909" s="581" t="n"/>
      <c r="Q909" s="582" t="n"/>
    </row>
    <row r="910" outlineLevel="4" ht="50.25" customHeight="1">
      <c r="A910" s="3" t="n"/>
      <c r="B910" s="3" t="n"/>
      <c r="C910" s="25" t="n"/>
      <c r="D910" s="172" t="inlineStr">
        <is>
          <t>19.2.3.2.1.</t>
        </is>
      </c>
      <c r="E910" s="168" t="inlineStr">
        <is>
          <t>Инъекционный раствор В/Ц-4.0, плотность 1,15т/м3, в составе :</t>
        </is>
      </c>
      <c r="F910" s="173" t="n"/>
      <c r="G910" s="604" t="n">
        <v>0</v>
      </c>
      <c r="H910" s="605" t="n"/>
      <c r="I910" s="606" t="n"/>
      <c r="J910" s="607" t="n"/>
      <c r="K910" s="523" t="n"/>
      <c r="L910" s="605">
        <f>+SUBTOTAL(9,L911:L913)</f>
        <v/>
      </c>
      <c r="M910" s="606">
        <f>+SUBTOTAL(9,M911:M913)</f>
        <v/>
      </c>
      <c r="N910" s="607">
        <f>+SUBTOTAL(9,N911:N913)</f>
        <v/>
      </c>
      <c r="O910" s="523">
        <f>+SUBTOTAL(9,O911:O913)</f>
        <v/>
      </c>
      <c r="P910" s="563" t="n"/>
      <c r="Q910" s="564" t="n"/>
    </row>
    <row r="911" outlineLevel="4" ht="50.25" customHeight="1">
      <c r="A911" s="3" t="n"/>
      <c r="B911" s="3" t="n"/>
      <c r="C911" s="25" t="n"/>
      <c r="D911" s="165" t="inlineStr">
        <is>
          <t>19.2.3.2.2.</t>
        </is>
      </c>
      <c r="E911" s="3" t="inlineStr">
        <is>
          <t>Микроцемент</t>
        </is>
      </c>
      <c r="F911" s="518" t="inlineStr">
        <is>
          <t>т</t>
        </is>
      </c>
      <c r="G911" s="519" t="n">
        <v>4.71</v>
      </c>
      <c r="H911" s="520" t="n">
        <v>123000</v>
      </c>
      <c r="I911" s="521" t="n"/>
      <c r="J911" s="522" t="n">
        <v>15375</v>
      </c>
      <c r="K911" s="523">
        <f>SUBTOTAL(9,H911:J911)</f>
        <v/>
      </c>
      <c r="L911" s="520">
        <f>$G911*H911</f>
        <v/>
      </c>
      <c r="M911" s="521">
        <f>$G911*I911</f>
        <v/>
      </c>
      <c r="N911" s="522">
        <f>$G911*J911</f>
        <v/>
      </c>
      <c r="O911" s="523">
        <f>ROUND(G911*K911,2)</f>
        <v/>
      </c>
      <c r="P911" s="563" t="n"/>
      <c r="Q911" s="564" t="n"/>
    </row>
    <row r="912" outlineLevel="4" ht="50.25" customHeight="1">
      <c r="A912" s="3" t="n"/>
      <c r="B912" s="3" t="n"/>
      <c r="C912" s="25" t="n"/>
      <c r="D912" s="165" t="inlineStr">
        <is>
          <t>19.2.3.2.3.</t>
        </is>
      </c>
      <c r="E912" s="3" t="inlineStr">
        <is>
          <t>Вода</t>
        </is>
      </c>
      <c r="F912" s="518" t="inlineStr">
        <is>
          <t>м3</t>
        </is>
      </c>
      <c r="G912" s="519" t="n">
        <v>18.84</v>
      </c>
      <c r="H912" s="520" t="n">
        <v>100</v>
      </c>
      <c r="I912" s="521" t="n"/>
      <c r="J912" s="522" t="n">
        <v>12.5</v>
      </c>
      <c r="K912" s="523">
        <f>SUBTOTAL(9,H912:J912)</f>
        <v/>
      </c>
      <c r="L912" s="520">
        <f>$G912*H912</f>
        <v/>
      </c>
      <c r="M912" s="521">
        <f>$G912*I912</f>
        <v/>
      </c>
      <c r="N912" s="522">
        <f>$G912*J912</f>
        <v/>
      </c>
      <c r="O912" s="523">
        <f>ROUND(G912*K912,2)</f>
        <v/>
      </c>
      <c r="P912" s="563" t="n"/>
      <c r="Q912" s="564" t="n"/>
    </row>
    <row r="913" outlineLevel="4" ht="50.25" customHeight="1">
      <c r="A913" s="3" t="n"/>
      <c r="B913" s="3" t="n"/>
      <c r="C913" s="25" t="n"/>
      <c r="D913" s="165" t="inlineStr">
        <is>
          <t>19.2.3.2.4.</t>
        </is>
      </c>
      <c r="E913" s="3" t="inlineStr">
        <is>
          <t>Добавка-пластификатор</t>
        </is>
      </c>
      <c r="F913" s="518" t="inlineStr">
        <is>
          <t>т</t>
        </is>
      </c>
      <c r="G913" s="519" t="n">
        <v>0.02</v>
      </c>
      <c r="H913" s="520" t="n">
        <v>222000</v>
      </c>
      <c r="I913" s="521" t="n"/>
      <c r="J913" s="522" t="n">
        <v>27750</v>
      </c>
      <c r="K913" s="523">
        <f>SUBTOTAL(9,H913:J913)</f>
        <v/>
      </c>
      <c r="L913" s="520">
        <f>$G913*H913</f>
        <v/>
      </c>
      <c r="M913" s="521">
        <f>$G913*I913</f>
        <v/>
      </c>
      <c r="N913" s="522">
        <f>$G913*J913</f>
        <v/>
      </c>
      <c r="O913" s="523">
        <f>ROUND(G913*K913,2)</f>
        <v/>
      </c>
      <c r="P913" s="563" t="n"/>
      <c r="Q913" s="564" t="n"/>
    </row>
    <row r="914" outlineLevel="4" ht="50.25" customHeight="1">
      <c r="A914" s="3" t="n"/>
      <c r="B914" s="3" t="n"/>
      <c r="C914" s="25" t="n"/>
      <c r="D914" s="172" t="inlineStr">
        <is>
          <t>19.2.3.2.5.</t>
        </is>
      </c>
      <c r="E914" s="168" t="inlineStr">
        <is>
          <t>Инъекционный раствор В/Ц-0,8, плотность 1,59т/м3, в составе:</t>
        </is>
      </c>
      <c r="F914" s="173" t="n"/>
      <c r="G914" s="604" t="n">
        <v>0</v>
      </c>
      <c r="H914" s="605" t="n"/>
      <c r="I914" s="606" t="n"/>
      <c r="J914" s="607" t="n"/>
      <c r="K914" s="523" t="n"/>
      <c r="L914" s="605">
        <f>+SUBTOTAL(9,L915:L916)</f>
        <v/>
      </c>
      <c r="M914" s="606">
        <f>+SUBTOTAL(9,M915:M916)</f>
        <v/>
      </c>
      <c r="N914" s="607">
        <f>+SUBTOTAL(9,N915:N916)</f>
        <v/>
      </c>
      <c r="O914" s="523">
        <f>+SUBTOTAL(9,O915:O916)</f>
        <v/>
      </c>
      <c r="P914" s="563" t="n"/>
      <c r="Q914" s="564" t="n"/>
    </row>
    <row r="915" outlineLevel="4" ht="50.25" customHeight="1">
      <c r="A915" s="3" t="n"/>
      <c r="B915" s="3" t="n"/>
      <c r="C915" s="25" t="n"/>
      <c r="D915" s="165" t="inlineStr">
        <is>
          <t>19.2.3.2.6.</t>
        </is>
      </c>
      <c r="E915" s="3" t="inlineStr">
        <is>
          <t>портландцемент</t>
        </is>
      </c>
      <c r="F915" s="518" t="inlineStr">
        <is>
          <t>т</t>
        </is>
      </c>
      <c r="G915" s="519" t="n">
        <v>405</v>
      </c>
      <c r="H915" s="520" t="n">
        <v>8000</v>
      </c>
      <c r="I915" s="521" t="n"/>
      <c r="J915" s="522" t="n">
        <v>1000</v>
      </c>
      <c r="K915" s="523">
        <f>SUBTOTAL(9,H915:J915)</f>
        <v/>
      </c>
      <c r="L915" s="520">
        <f>$G915*H915</f>
        <v/>
      </c>
      <c r="M915" s="521">
        <f>$G915*I915</f>
        <v/>
      </c>
      <c r="N915" s="522">
        <f>$G915*J915</f>
        <v/>
      </c>
      <c r="O915" s="523">
        <f>ROUND(G915*K915,2)</f>
        <v/>
      </c>
      <c r="P915" s="563" t="n"/>
      <c r="Q915" s="564" t="n"/>
    </row>
    <row r="916" outlineLevel="4" ht="50.25" customHeight="1">
      <c r="A916" s="3" t="n"/>
      <c r="B916" s="3" t="n"/>
      <c r="C916" s="25" t="n"/>
      <c r="D916" s="165" t="inlineStr">
        <is>
          <t>19.2.3.2.7.</t>
        </is>
      </c>
      <c r="E916" s="3" t="inlineStr">
        <is>
          <t>Вода</t>
        </is>
      </c>
      <c r="F916" s="518" t="inlineStr">
        <is>
          <t>м3</t>
        </is>
      </c>
      <c r="G916" s="519" t="n">
        <v>398.86</v>
      </c>
      <c r="H916" s="520" t="n">
        <v>100</v>
      </c>
      <c r="I916" s="521" t="n"/>
      <c r="J916" s="522" t="n">
        <v>12.5</v>
      </c>
      <c r="K916" s="523">
        <f>SUBTOTAL(9,H916:J916)</f>
        <v/>
      </c>
      <c r="L916" s="520">
        <f>$G916*H916</f>
        <v/>
      </c>
      <c r="M916" s="521">
        <f>$G916*I916</f>
        <v/>
      </c>
      <c r="N916" s="522">
        <f>$G916*J916</f>
        <v/>
      </c>
      <c r="O916" s="523">
        <f>ROUND(G916*K916,2)</f>
        <v/>
      </c>
      <c r="P916" s="563" t="n"/>
      <c r="Q916" s="564" t="n"/>
    </row>
    <row r="917" outlineLevel="4" ht="50.25" customHeight="1">
      <c r="A917" s="3" t="n"/>
      <c r="B917" s="3" t="n"/>
      <c r="C917" s="25" t="n"/>
      <c r="D917" s="172" t="inlineStr">
        <is>
          <t>19.2.3.2.8.</t>
        </is>
      </c>
      <c r="E917" s="168" t="inlineStr">
        <is>
          <t>Обойменный цементно-бентонитовый раствор В/Ц - 2,3, плотность 1,25т/м3, в составе:</t>
        </is>
      </c>
      <c r="F917" s="173" t="n"/>
      <c r="G917" s="604" t="n">
        <v>0</v>
      </c>
      <c r="H917" s="605" t="n"/>
      <c r="I917" s="606" t="n"/>
      <c r="J917" s="607" t="n"/>
      <c r="K917" s="523" t="n"/>
      <c r="L917" s="605">
        <f>+SUBTOTAL(9,L918:L921)</f>
        <v/>
      </c>
      <c r="M917" s="606">
        <f>+SUBTOTAL(9,M918:M921)</f>
        <v/>
      </c>
      <c r="N917" s="607">
        <f>+SUBTOTAL(9,N918:N921)</f>
        <v/>
      </c>
      <c r="O917" s="523">
        <f>+SUBTOTAL(9,O918:O921)</f>
        <v/>
      </c>
      <c r="P917" s="563" t="n"/>
      <c r="Q917" s="564" t="n"/>
    </row>
    <row r="918" outlineLevel="4" ht="50.25" customHeight="1">
      <c r="A918" s="3" t="n"/>
      <c r="B918" s="3" t="n"/>
      <c r="C918" s="25" t="n"/>
      <c r="D918" s="165" t="inlineStr">
        <is>
          <t>19.2.3.2.9.</t>
        </is>
      </c>
      <c r="E918" s="3" t="inlineStr">
        <is>
          <t>портландцемент</t>
        </is>
      </c>
      <c r="F918" s="518" t="inlineStr">
        <is>
          <t>т</t>
        </is>
      </c>
      <c r="G918" s="519" t="n">
        <v>7.2</v>
      </c>
      <c r="H918" s="520" t="n">
        <v>8000</v>
      </c>
      <c r="I918" s="521" t="n"/>
      <c r="J918" s="522" t="n">
        <v>1000</v>
      </c>
      <c r="K918" s="523">
        <f>SUBTOTAL(9,H918:J918)</f>
        <v/>
      </c>
      <c r="L918" s="520">
        <f>$G918*H918</f>
        <v/>
      </c>
      <c r="M918" s="521">
        <f>$G918*I918</f>
        <v/>
      </c>
      <c r="N918" s="522">
        <f>$G918*J918</f>
        <v/>
      </c>
      <c r="O918" s="523">
        <f>ROUND(G918*K918,2)</f>
        <v/>
      </c>
      <c r="P918" s="563" t="n"/>
      <c r="Q918" s="564" t="n"/>
    </row>
    <row r="919" outlineLevel="4" ht="50.25" customHeight="1">
      <c r="A919" s="3" t="n"/>
      <c r="B919" s="3" t="n"/>
      <c r="C919" s="25" t="n"/>
      <c r="D919" s="165" t="inlineStr">
        <is>
          <t>19.2.3.2.10.</t>
        </is>
      </c>
      <c r="E919" s="3" t="inlineStr">
        <is>
          <t>бентонит</t>
        </is>
      </c>
      <c r="F919" s="518" t="inlineStr">
        <is>
          <t>т</t>
        </is>
      </c>
      <c r="G919" s="519" t="n">
        <v>3.26</v>
      </c>
      <c r="H919" s="520" t="n">
        <v>16000</v>
      </c>
      <c r="I919" s="521" t="n"/>
      <c r="J919" s="522" t="n">
        <v>2000</v>
      </c>
      <c r="K919" s="523">
        <f>SUBTOTAL(9,H919:J919)</f>
        <v/>
      </c>
      <c r="L919" s="520">
        <f>$G919*H919</f>
        <v/>
      </c>
      <c r="M919" s="521">
        <f>$G919*I919</f>
        <v/>
      </c>
      <c r="N919" s="522">
        <f>$G919*J919</f>
        <v/>
      </c>
      <c r="O919" s="523">
        <f>ROUND(G919*K919,2)</f>
        <v/>
      </c>
      <c r="P919" s="563" t="n"/>
      <c r="Q919" s="564" t="n"/>
    </row>
    <row r="920" outlineLevel="4" ht="50.25" customHeight="1">
      <c r="A920" s="3" t="n"/>
      <c r="B920" s="3" t="n"/>
      <c r="C920" s="25" t="n"/>
      <c r="D920" s="165" t="inlineStr">
        <is>
          <t>19.2.3.2.11.</t>
        </is>
      </c>
      <c r="E920" s="3" t="inlineStr">
        <is>
          <t>вода</t>
        </is>
      </c>
      <c r="F920" s="518" t="inlineStr">
        <is>
          <t>м3</t>
        </is>
      </c>
      <c r="G920" s="519" t="n">
        <v>16.38</v>
      </c>
      <c r="H920" s="520" t="n">
        <v>100</v>
      </c>
      <c r="I920" s="521" t="n"/>
      <c r="J920" s="522" t="n">
        <v>12.5</v>
      </c>
      <c r="K920" s="523">
        <f>SUBTOTAL(9,H920:J920)</f>
        <v/>
      </c>
      <c r="L920" s="520">
        <f>$G920*H920</f>
        <v/>
      </c>
      <c r="M920" s="521">
        <f>$G920*I920</f>
        <v/>
      </c>
      <c r="N920" s="522">
        <f>$G920*J920</f>
        <v/>
      </c>
      <c r="O920" s="523">
        <f>ROUND(G920*K920,2)</f>
        <v/>
      </c>
      <c r="P920" s="80" t="n"/>
      <c r="Q920" s="110" t="n"/>
    </row>
    <row r="921" outlineLevel="4" ht="50.25" customHeight="1">
      <c r="A921" s="3" t="n"/>
      <c r="B921" s="3" t="n"/>
      <c r="C921" s="25" t="n"/>
      <c r="D921" s="165" t="inlineStr">
        <is>
          <t>19.2.3.2.12.</t>
        </is>
      </c>
      <c r="E921" s="3" t="inlineStr">
        <is>
          <t>Инъектор труба пластиковая 42х4</t>
        </is>
      </c>
      <c r="F921" s="518" t="inlineStr">
        <is>
          <t>п.м.</t>
        </is>
      </c>
      <c r="G921" s="519" t="n">
        <v>46.5</v>
      </c>
      <c r="H921" s="520" t="n">
        <v>1500</v>
      </c>
      <c r="I921" s="521" t="n"/>
      <c r="J921" s="522" t="n">
        <v>187.5</v>
      </c>
      <c r="K921" s="523">
        <f>SUBTOTAL(9,H921:J921)</f>
        <v/>
      </c>
      <c r="L921" s="520">
        <f>$G921*H921</f>
        <v/>
      </c>
      <c r="M921" s="521">
        <f>$G921*I921</f>
        <v/>
      </c>
      <c r="N921" s="522">
        <f>$G921*J921</f>
        <v/>
      </c>
      <c r="O921" s="523">
        <f>ROUND(G921*K921,2)</f>
        <v/>
      </c>
      <c r="P921" s="563" t="n"/>
      <c r="Q921" s="564" t="n"/>
    </row>
    <row r="922" outlineLevel="2" ht="50.25" customHeight="1">
      <c r="A922" s="3" t="n"/>
      <c r="B922" s="3" t="n"/>
      <c r="C922" s="384" t="n"/>
      <c r="D922" s="248" t="inlineStr">
        <is>
          <t>19.2.4.</t>
        </is>
      </c>
      <c r="E922" s="385" t="inlineStr">
        <is>
          <t>Устройство ж.б. обвязочного пояса (ростверка)</t>
        </is>
      </c>
      <c r="F922" s="241" t="inlineStr">
        <is>
          <t>компл</t>
        </is>
      </c>
      <c r="G922" s="422" t="n">
        <v>1</v>
      </c>
      <c r="H922" s="423">
        <f>IFERROR(L922/G922,0)</f>
        <v/>
      </c>
      <c r="I922" s="424">
        <f>IFERROR(M922/G922,0)</f>
        <v/>
      </c>
      <c r="J922" s="425">
        <f>IFERROR(N922/G922,0)</f>
        <v/>
      </c>
      <c r="K922" s="432">
        <f>+IFERROR(O922/G922,0)</f>
        <v/>
      </c>
      <c r="L922" s="423">
        <f>SUBTOTAL(9,L923:L936)-0.01</f>
        <v/>
      </c>
      <c r="M922" s="424">
        <f>SUBTOTAL(9,M923:M936)-0.01</f>
        <v/>
      </c>
      <c r="N922" s="425">
        <f>SUBTOTAL(9,N923:N936)-0.01</f>
        <v/>
      </c>
      <c r="O922" s="427">
        <f>SUBTOTAL(9,O923:O936)</f>
        <v/>
      </c>
      <c r="P922" s="612" t="n"/>
      <c r="Q922" s="613" t="n"/>
    </row>
    <row r="923" outlineLevel="3" ht="50.25" customHeight="1">
      <c r="A923" s="3" t="n"/>
      <c r="B923" s="3" t="n"/>
      <c r="C923" s="452" t="n"/>
      <c r="D923" s="254" t="inlineStr">
        <is>
          <t>19.2.4.1.</t>
        </is>
      </c>
      <c r="E923" s="254" t="inlineStr">
        <is>
          <t>Устройство ж.б. обвязачного пояса</t>
        </is>
      </c>
      <c r="F923" s="255" t="inlineStr">
        <is>
          <t>п.м.</t>
        </is>
      </c>
      <c r="G923" s="472" t="n">
        <v>21.22</v>
      </c>
      <c r="H923" s="473">
        <f>+IFERROR(L923/G923,0)</f>
        <v/>
      </c>
      <c r="I923" s="474">
        <f>+IFERROR(M923/G923,0)</f>
        <v/>
      </c>
      <c r="J923" s="475">
        <f>+IFERROR(N923/G923,0)</f>
        <v/>
      </c>
      <c r="K923" s="476">
        <f>+IFERROR(O923/G923,0)</f>
        <v/>
      </c>
      <c r="L923" s="473">
        <f>SUBTOTAL(9,L924:L932)-0.01</f>
        <v/>
      </c>
      <c r="M923" s="474">
        <f>SUBTOTAL(9,M924:M932)-0.01</f>
        <v/>
      </c>
      <c r="N923" s="475">
        <f>SUBTOTAL(9,N924:N932)-0.01</f>
        <v/>
      </c>
      <c r="O923" s="476">
        <f>SUBTOTAL(9,O924:O932)-0.01</f>
        <v/>
      </c>
      <c r="P923" s="581" t="n"/>
      <c r="Q923" s="582" t="n"/>
    </row>
    <row r="924" outlineLevel="4" ht="50.25" customHeight="1">
      <c r="A924" s="3" t="n"/>
      <c r="B924" s="3" t="n"/>
      <c r="C924" s="25" t="n"/>
      <c r="D924" s="165" t="inlineStr">
        <is>
          <t>19.2.4.1.1.</t>
        </is>
      </c>
      <c r="E924" s="3" t="inlineStr">
        <is>
          <t>- демонтаж тротуарной плитки</t>
        </is>
      </c>
      <c r="F924" s="518" t="inlineStr">
        <is>
          <t>м2</t>
        </is>
      </c>
      <c r="G924" s="519" t="n">
        <v>22.9</v>
      </c>
      <c r="H924" s="520" t="n"/>
      <c r="I924" s="521" t="n">
        <v>1200</v>
      </c>
      <c r="J924" s="522" t="n">
        <v>150</v>
      </c>
      <c r="K924" s="523">
        <f>SUBTOTAL(9,H924:J924)</f>
        <v/>
      </c>
      <c r="L924" s="520">
        <f>$G924*H924</f>
        <v/>
      </c>
      <c r="M924" s="521">
        <f>$G924*I924</f>
        <v/>
      </c>
      <c r="N924" s="522">
        <f>$G924*J924</f>
        <v/>
      </c>
      <c r="O924" s="523">
        <f>ROUND(G924*K924,2)</f>
        <v/>
      </c>
      <c r="P924" s="563" t="n"/>
      <c r="Q924" s="564" t="n"/>
    </row>
    <row r="925" outlineLevel="4" ht="50.25" customHeight="1">
      <c r="A925" s="3" t="n"/>
      <c r="B925" s="3" t="n"/>
      <c r="C925" s="25" t="n"/>
      <c r="D925" s="165" t="inlineStr">
        <is>
          <t>19.2.4.1.2.</t>
        </is>
      </c>
      <c r="E925" s="3" t="inlineStr">
        <is>
          <t>- демонтаж асфальтобетонного покрытия</t>
        </is>
      </c>
      <c r="F925" s="518" t="inlineStr">
        <is>
          <t>м2</t>
        </is>
      </c>
      <c r="G925" s="519" t="n">
        <v>149.32</v>
      </c>
      <c r="H925" s="520" t="n"/>
      <c r="I925" s="521" t="n">
        <v>900</v>
      </c>
      <c r="J925" s="522" t="n">
        <v>112.5</v>
      </c>
      <c r="K925" s="523">
        <f>SUBTOTAL(9,H925:J925)</f>
        <v/>
      </c>
      <c r="L925" s="520">
        <f>$G925*H925</f>
        <v/>
      </c>
      <c r="M925" s="521">
        <f>$G925*I925</f>
        <v/>
      </c>
      <c r="N925" s="522">
        <f>$G925*J925</f>
        <v/>
      </c>
      <c r="O925" s="523">
        <f>ROUNDUP(G925*K925,2)+4.05</f>
        <v/>
      </c>
      <c r="P925" s="563" t="n"/>
      <c r="Q925" s="564" t="n"/>
    </row>
    <row r="926" outlineLevel="4" ht="50.25" customHeight="1">
      <c r="A926" s="3" t="n"/>
      <c r="B926" s="3" t="n"/>
      <c r="C926" s="25" t="n"/>
      <c r="D926" s="165" t="inlineStr">
        <is>
          <t>19.2.4.1.3.</t>
        </is>
      </c>
      <c r="E926" s="3" t="inlineStr">
        <is>
          <t>- разработка приямка вдоль наружных стен вручную</t>
        </is>
      </c>
      <c r="F926" s="518" t="inlineStr">
        <is>
          <t>м3</t>
        </is>
      </c>
      <c r="G926" s="519" t="n">
        <v>85.94</v>
      </c>
      <c r="H926" s="520" t="n"/>
      <c r="I926" s="521" t="n">
        <v>2200</v>
      </c>
      <c r="J926" s="522" t="n">
        <v>275</v>
      </c>
      <c r="K926" s="523">
        <f>SUBTOTAL(9,H926:J926)</f>
        <v/>
      </c>
      <c r="L926" s="520">
        <f>$G926*H926</f>
        <v/>
      </c>
      <c r="M926" s="521">
        <f>$G926*I926</f>
        <v/>
      </c>
      <c r="N926" s="522">
        <f>$G926*J926</f>
        <v/>
      </c>
      <c r="O926" s="523">
        <f>ROUND(G926*K926,2)</f>
        <v/>
      </c>
      <c r="P926" s="563" t="n"/>
      <c r="Q926" s="564" t="n"/>
    </row>
    <row r="927" outlineLevel="4" ht="50.25" customHeight="1">
      <c r="A927" s="3" t="n"/>
      <c r="B927" s="3" t="n"/>
      <c r="C927" s="25" t="n"/>
      <c r="D927" s="165" t="inlineStr">
        <is>
          <t>19.2.4.1.4.</t>
        </is>
      </c>
      <c r="E927" s="3" t="inlineStr">
        <is>
          <t>- демонтаж участка фундамента</t>
        </is>
      </c>
      <c r="F927" s="518" t="inlineStr">
        <is>
          <t>м3</t>
        </is>
      </c>
      <c r="G927" s="519" t="n">
        <v>9.07</v>
      </c>
      <c r="H927" s="520" t="n"/>
      <c r="I927" s="521" t="n">
        <v>3500</v>
      </c>
      <c r="J927" s="522" t="n">
        <v>437.5</v>
      </c>
      <c r="K927" s="523">
        <f>SUBTOTAL(9,H927:J927)</f>
        <v/>
      </c>
      <c r="L927" s="520">
        <f>$G927*H927</f>
        <v/>
      </c>
      <c r="M927" s="521">
        <f>$G927*I927</f>
        <v/>
      </c>
      <c r="N927" s="522">
        <f>$G927*J927</f>
        <v/>
      </c>
      <c r="O927" s="523">
        <f>ROUND(G927*K927,2)</f>
        <v/>
      </c>
      <c r="P927" s="563" t="n"/>
      <c r="Q927" s="564" t="n"/>
    </row>
    <row r="928" outlineLevel="4" ht="50.25" customHeight="1">
      <c r="A928" s="3" t="n"/>
      <c r="B928" s="3" t="n"/>
      <c r="C928" s="25" t="n"/>
      <c r="D928" s="165" t="inlineStr">
        <is>
          <t>19.2.4.1.5.</t>
        </is>
      </c>
      <c r="E928" s="3" t="inlineStr">
        <is>
          <t>- армирование обвязочного пояса</t>
        </is>
      </c>
      <c r="F928" s="518" t="inlineStr">
        <is>
          <t>т</t>
        </is>
      </c>
      <c r="G928" s="519" t="n">
        <v>1.95</v>
      </c>
      <c r="H928" s="520" t="n"/>
      <c r="I928" s="521" t="n">
        <v>50000</v>
      </c>
      <c r="J928" s="522" t="n">
        <v>6250</v>
      </c>
      <c r="K928" s="523">
        <f>SUBTOTAL(9,H928:J928)</f>
        <v/>
      </c>
      <c r="L928" s="520">
        <f>$G928*H928</f>
        <v/>
      </c>
      <c r="M928" s="521">
        <f>$G928*I928</f>
        <v/>
      </c>
      <c r="N928" s="522">
        <f>$G928*J928</f>
        <v/>
      </c>
      <c r="O928" s="523">
        <f>ROUND(G928*K928,2)</f>
        <v/>
      </c>
      <c r="P928" s="80" t="n"/>
      <c r="Q928" s="110" t="n"/>
    </row>
    <row r="929" outlineLevel="4" ht="50.25" customHeight="1">
      <c r="A929" s="3" t="n"/>
      <c r="B929" s="3" t="n"/>
      <c r="C929" s="25" t="n"/>
      <c r="D929" s="165" t="inlineStr">
        <is>
          <t>19.2.4.1.6.</t>
        </is>
      </c>
      <c r="E929" s="3" t="inlineStr">
        <is>
          <t>- бетонирование обвязочного пояса</t>
        </is>
      </c>
      <c r="F929" s="518" t="inlineStr">
        <is>
          <t>м3</t>
        </is>
      </c>
      <c r="G929" s="519" t="n">
        <v>27.74</v>
      </c>
      <c r="H929" s="520" t="n"/>
      <c r="I929" s="521" t="n">
        <v>11000</v>
      </c>
      <c r="J929" s="522" t="n">
        <v>1375</v>
      </c>
      <c r="K929" s="523">
        <f>SUBTOTAL(9,H929:J929)</f>
        <v/>
      </c>
      <c r="L929" s="520">
        <f>$G929*H929</f>
        <v/>
      </c>
      <c r="M929" s="521">
        <f>$G929*I929</f>
        <v/>
      </c>
      <c r="N929" s="522">
        <f>$G929*J929</f>
        <v/>
      </c>
      <c r="O929" s="523">
        <f>ROUND(G929*K929,2)</f>
        <v/>
      </c>
      <c r="P929" s="563" t="n"/>
      <c r="Q929" s="564" t="n"/>
    </row>
    <row r="930" outlineLevel="4" ht="50.25" customHeight="1">
      <c r="A930" s="3" t="n"/>
      <c r="B930" s="3" t="n"/>
      <c r="C930" s="25" t="n"/>
      <c r="D930" s="165" t="inlineStr">
        <is>
          <t>19.2.4.1.7.</t>
        </is>
      </c>
      <c r="E930" s="3" t="inlineStr">
        <is>
          <t>- вывоз и утилизация грунта</t>
        </is>
      </c>
      <c r="F930" s="518" t="inlineStr">
        <is>
          <t>т</t>
        </is>
      </c>
      <c r="G930" s="519" t="n">
        <v>193.27</v>
      </c>
      <c r="H930" s="520" t="n"/>
      <c r="I930" s="521" t="n">
        <v>1650</v>
      </c>
      <c r="J930" s="522" t="n">
        <v>206.25</v>
      </c>
      <c r="K930" s="523">
        <f>SUBTOTAL(9,H930:J930)</f>
        <v/>
      </c>
      <c r="L930" s="520">
        <f>$G930*H930</f>
        <v/>
      </c>
      <c r="M930" s="521">
        <f>$G930*I930</f>
        <v/>
      </c>
      <c r="N930" s="522">
        <f>$G930*J930</f>
        <v/>
      </c>
      <c r="O930" s="523">
        <f>ROUND(G930*K930,2)+8.75-0.01</f>
        <v/>
      </c>
      <c r="P930" s="563" t="n"/>
      <c r="Q930" s="564" t="n"/>
    </row>
    <row r="931" outlineLevel="4" ht="50.25" customHeight="1">
      <c r="A931" s="3" t="n"/>
      <c r="B931" s="3" t="n"/>
      <c r="C931" s="25" t="n"/>
      <c r="D931" s="165" t="inlineStr">
        <is>
          <t>19.2.4.1.8.</t>
        </is>
      </c>
      <c r="E931" s="3" t="inlineStr">
        <is>
          <t>- вывоз и утилизация кирпичного, бутового боя</t>
        </is>
      </c>
      <c r="F931" s="518" t="inlineStr">
        <is>
          <t>т</t>
        </is>
      </c>
      <c r="G931" s="519" t="n">
        <v>6.07</v>
      </c>
      <c r="H931" s="520" t="n"/>
      <c r="I931" s="521" t="n">
        <v>1650</v>
      </c>
      <c r="J931" s="522" t="n">
        <v>206.25</v>
      </c>
      <c r="K931" s="523">
        <f>SUBTOTAL(9,H931:J931)</f>
        <v/>
      </c>
      <c r="L931" s="520">
        <f>$G931*H931</f>
        <v/>
      </c>
      <c r="M931" s="521">
        <f>$G931*I931</f>
        <v/>
      </c>
      <c r="N931" s="522">
        <f>$G931*J931</f>
        <v/>
      </c>
      <c r="O931" s="523">
        <f>ROUND(G931*K931,2)</f>
        <v/>
      </c>
      <c r="P931" s="563" t="n"/>
      <c r="Q931" s="564" t="n"/>
    </row>
    <row r="932" outlineLevel="4" ht="50.25" customHeight="1">
      <c r="A932" s="3" t="n"/>
      <c r="B932" s="3" t="n"/>
      <c r="C932" s="25" t="n"/>
      <c r="D932" s="165" t="inlineStr">
        <is>
          <t>19.2.4.1.9.</t>
        </is>
      </c>
      <c r="E932" s="3" t="inlineStr">
        <is>
          <t>- вывоз и утилизация боя асфальтобетона</t>
        </is>
      </c>
      <c r="F932" s="518" t="inlineStr">
        <is>
          <t>т</t>
        </is>
      </c>
      <c r="G932" s="519" t="n">
        <v>102.4</v>
      </c>
      <c r="H932" s="520" t="n"/>
      <c r="I932" s="521" t="n">
        <v>1650</v>
      </c>
      <c r="J932" s="522" t="n">
        <v>206.25</v>
      </c>
      <c r="K932" s="523">
        <f>SUBTOTAL(9,H932:J932)</f>
        <v/>
      </c>
      <c r="L932" s="520">
        <f>$G932*H932</f>
        <v/>
      </c>
      <c r="M932" s="521">
        <f>$G932*I932</f>
        <v/>
      </c>
      <c r="N932" s="522">
        <f>$G932*J932</f>
        <v/>
      </c>
      <c r="O932" s="523">
        <f>ROUND(G932*K932,2)</f>
        <v/>
      </c>
      <c r="P932" s="563" t="n"/>
      <c r="Q932" s="564" t="n"/>
    </row>
    <row r="933" outlineLevel="3" ht="50.25" customHeight="1">
      <c r="A933" s="3" t="n"/>
      <c r="B933" s="3" t="n"/>
      <c r="C933" s="452" t="n"/>
      <c r="D933" s="254" t="inlineStr">
        <is>
          <t>19.2.4.2.</t>
        </is>
      </c>
      <c r="E933" s="254" t="inlineStr">
        <is>
          <t>Спецификация элементов ж.б. обвязочного пояса</t>
        </is>
      </c>
      <c r="F933" s="255" t="inlineStr">
        <is>
          <t>компл</t>
        </is>
      </c>
      <c r="G933" s="472" t="n">
        <v>1</v>
      </c>
      <c r="H933" s="473">
        <f>+IFERROR(L933/G933,0)</f>
        <v/>
      </c>
      <c r="I933" s="474">
        <f>+IFERROR(M933/G933,0)</f>
        <v/>
      </c>
      <c r="J933" s="475">
        <f>+IFERROR(N933/G933,0)</f>
        <v/>
      </c>
      <c r="K933" s="476">
        <f>+IFERROR(O933/G933,0)</f>
        <v/>
      </c>
      <c r="L933" s="473">
        <f>SUBTOTAL(9,L934:L936)</f>
        <v/>
      </c>
      <c r="M933" s="474">
        <f>SUBTOTAL(9,M934:M936)</f>
        <v/>
      </c>
      <c r="N933" s="475">
        <f>SUBTOTAL(9,N934:N936)</f>
        <v/>
      </c>
      <c r="O933" s="476">
        <f>SUBTOTAL(9,O934:O936)</f>
        <v/>
      </c>
      <c r="P933" s="581" t="n"/>
      <c r="Q933" s="582" t="n"/>
    </row>
    <row r="934" outlineLevel="4" ht="50.25" customHeight="1">
      <c r="A934" s="3" t="n"/>
      <c r="B934" s="3" t="n"/>
      <c r="C934" s="25" t="n"/>
      <c r="D934" s="165" t="inlineStr">
        <is>
          <t>19.2.4.2.1.</t>
        </is>
      </c>
      <c r="E934" s="3" t="inlineStr">
        <is>
          <t>Расход стали</t>
        </is>
      </c>
      <c r="F934" s="518" t="inlineStr">
        <is>
          <t>т</t>
        </is>
      </c>
      <c r="G934" s="519" t="n">
        <v>1.95</v>
      </c>
      <c r="H934" s="520" t="n">
        <v>67000</v>
      </c>
      <c r="I934" s="521" t="n"/>
      <c r="J934" s="522" t="n">
        <v>8375</v>
      </c>
      <c r="K934" s="523">
        <f>SUBTOTAL(9,H934:J934)</f>
        <v/>
      </c>
      <c r="L934" s="520">
        <f>$G934*H934</f>
        <v/>
      </c>
      <c r="M934" s="521">
        <f>$G934*I934</f>
        <v/>
      </c>
      <c r="N934" s="522">
        <f>$G934*J934</f>
        <v/>
      </c>
      <c r="O934" s="523">
        <f>ROUND(G934*K934,2)+150.75</f>
        <v/>
      </c>
      <c r="P934" s="563" t="n"/>
      <c r="Q934" s="564" t="n"/>
    </row>
    <row r="935" outlineLevel="4" ht="50.25" customHeight="1">
      <c r="A935" s="3" t="n"/>
      <c r="B935" s="3" t="n"/>
      <c r="C935" s="25" t="n"/>
      <c r="D935" s="165" t="inlineStr">
        <is>
          <t>19.2.4.2.2.</t>
        </is>
      </c>
      <c r="E935" s="3" t="inlineStr">
        <is>
          <t>Бетон В25 W4 F100</t>
        </is>
      </c>
      <c r="F935" s="518" t="inlineStr">
        <is>
          <t>м3</t>
        </is>
      </c>
      <c r="G935" s="519" t="n">
        <v>28.09</v>
      </c>
      <c r="H935" s="520" t="n">
        <v>7200</v>
      </c>
      <c r="I935" s="521" t="n"/>
      <c r="J935" s="522" t="n">
        <v>900</v>
      </c>
      <c r="K935" s="523">
        <f>SUBTOTAL(9,H935:J935)</f>
        <v/>
      </c>
      <c r="L935" s="520">
        <f>$G935*H935</f>
        <v/>
      </c>
      <c r="M935" s="521">
        <f>$G935*I935</f>
        <v/>
      </c>
      <c r="N935" s="522">
        <f>$G935*J935</f>
        <v/>
      </c>
      <c r="O935" s="523">
        <f>ROUND(G935*K935,2)</f>
        <v/>
      </c>
      <c r="P935" s="563" t="n"/>
      <c r="Q935" s="564" t="n"/>
    </row>
    <row r="936" outlineLevel="4" ht="50.25" customHeight="1">
      <c r="A936" s="3" t="n"/>
      <c r="B936" s="3" t="n"/>
      <c r="C936" s="25" t="n"/>
      <c r="D936" s="165" t="inlineStr">
        <is>
          <t>19.2.4.2.3.</t>
        </is>
      </c>
      <c r="E936" s="3" t="inlineStr">
        <is>
          <t>Хим.анкер HIT-HY (или аналог)</t>
        </is>
      </c>
      <c r="F936" s="518" t="inlineStr">
        <is>
          <t>шт</t>
        </is>
      </c>
      <c r="G936" s="519" t="n">
        <v>316</v>
      </c>
      <c r="H936" s="520" t="n">
        <v>6500</v>
      </c>
      <c r="I936" s="521" t="n"/>
      <c r="J936" s="522" t="n">
        <v>812.5</v>
      </c>
      <c r="K936" s="523">
        <f>SUBTOTAL(9,H936:J936)</f>
        <v/>
      </c>
      <c r="L936" s="520">
        <f>$G936*H936</f>
        <v/>
      </c>
      <c r="M936" s="521">
        <f>$G936*I936</f>
        <v/>
      </c>
      <c r="N936" s="522">
        <f>$G936*J936</f>
        <v/>
      </c>
      <c r="O936" s="523">
        <f>ROUND(G936*K936,2)</f>
        <v/>
      </c>
      <c r="P936" s="563" t="n"/>
      <c r="Q936" s="564" t="n"/>
    </row>
    <row r="937" outlineLevel="1" ht="50.25" customHeight="1">
      <c r="A937" s="3" t="n"/>
      <c r="B937" s="3" t="inlineStr">
        <is>
          <t>Прочее (котлован)</t>
        </is>
      </c>
      <c r="C937" s="371" t="n"/>
      <c r="D937" s="246" t="inlineStr">
        <is>
          <t>19.3.</t>
        </is>
      </c>
      <c r="E937" s="246" t="inlineStr">
        <is>
          <t>Усиление окружающей застройки
г. Москва, ул. Староваганьковский пер. 19 стр. 7</t>
        </is>
      </c>
      <c r="F937" s="526" t="inlineStr">
        <is>
          <t>компл</t>
        </is>
      </c>
      <c r="G937" s="335" t="n">
        <v>1</v>
      </c>
      <c r="H937" s="336">
        <f>+IFERROR(L937/G937,0)</f>
        <v/>
      </c>
      <c r="I937" s="337">
        <f>IFERROR(M937/G937,0)</f>
        <v/>
      </c>
      <c r="J937" s="338">
        <f>IFERROR(N937/G937,0)</f>
        <v/>
      </c>
      <c r="K937" s="339">
        <f>+IFERROR(O937/G937,0)</f>
        <v/>
      </c>
      <c r="L937" s="336">
        <f>SUBTOTAL(9,L938:L971)</f>
        <v/>
      </c>
      <c r="M937" s="337">
        <f>SUBTOTAL(9,M938:M971)</f>
        <v/>
      </c>
      <c r="N937" s="338">
        <f>SUBTOTAL(9,N938:N971)</f>
        <v/>
      </c>
      <c r="O937" s="339">
        <f>SUBTOTAL(9,O938:O971)</f>
        <v/>
      </c>
      <c r="P937" s="372" t="inlineStr">
        <is>
          <t>Приложение 2Б</t>
        </is>
      </c>
      <c r="Q937" s="250" t="n"/>
    </row>
    <row r="938" outlineLevel="2" ht="50.25" customHeight="1">
      <c r="A938" s="3" t="n"/>
      <c r="B938" s="3" t="n"/>
      <c r="C938" s="384" t="n"/>
      <c r="D938" s="248" t="inlineStr">
        <is>
          <t>19.3.1.</t>
        </is>
      </c>
      <c r="E938" s="385" t="inlineStr">
        <is>
          <t>Цементация тела фундамента и контакта "фундамент-грунт"</t>
        </is>
      </c>
      <c r="F938" s="241" t="inlineStr">
        <is>
          <t>компл</t>
        </is>
      </c>
      <c r="G938" s="422" t="n">
        <v>1</v>
      </c>
      <c r="H938" s="423">
        <f>IFERROR(L938/G938,0)</f>
        <v/>
      </c>
      <c r="I938" s="424">
        <f>IFERROR(M938/G938,0)</f>
        <v/>
      </c>
      <c r="J938" s="425">
        <f>IFERROR(N938/G938,0)</f>
        <v/>
      </c>
      <c r="K938" s="432">
        <f>+IFERROR(O938/G938,0)</f>
        <v/>
      </c>
      <c r="L938" s="423">
        <f>SUBTOTAL(9,L939:L947)</f>
        <v/>
      </c>
      <c r="M938" s="424">
        <f>SUBTOTAL(9,M939:M947)</f>
        <v/>
      </c>
      <c r="N938" s="425">
        <f>SUBTOTAL(9,N939:N947)</f>
        <v/>
      </c>
      <c r="O938" s="427">
        <f>SUBTOTAL(9,O939:O947)</f>
        <v/>
      </c>
      <c r="P938" s="612" t="n"/>
      <c r="Q938" s="613" t="n"/>
    </row>
    <row r="939" outlineLevel="3" ht="50.25" customHeight="1">
      <c r="A939" s="3" t="n"/>
      <c r="B939" s="3" t="n"/>
      <c r="C939" s="452" t="n"/>
      <c r="D939" s="254" t="inlineStr">
        <is>
          <t>19.3.1.1.</t>
        </is>
      </c>
      <c r="E939" s="254" t="inlineStr">
        <is>
          <t>Цементация тела фундамента и контакта "фундамент-грунт"</t>
        </is>
      </c>
      <c r="F939" s="255" t="inlineStr">
        <is>
          <t>компл</t>
        </is>
      </c>
      <c r="G939" s="472" t="n">
        <v>1</v>
      </c>
      <c r="H939" s="473">
        <f>+IFERROR(L939/G939,0)</f>
        <v/>
      </c>
      <c r="I939" s="474">
        <f>+IFERROR(M939/G939,0)</f>
        <v/>
      </c>
      <c r="J939" s="475">
        <f>+IFERROR(N939/G939,0)</f>
        <v/>
      </c>
      <c r="K939" s="476">
        <f>+IFERROR(O939/G939,0)</f>
        <v/>
      </c>
      <c r="L939" s="473">
        <f>SUBTOTAL(9,L940:L945)</f>
        <v/>
      </c>
      <c r="M939" s="474">
        <f>SUBTOTAL(9,M940:M945)</f>
        <v/>
      </c>
      <c r="N939" s="475">
        <f>SUBTOTAL(9,N940:N945)</f>
        <v/>
      </c>
      <c r="O939" s="476">
        <f>SUBTOTAL(9,O940:O945)</f>
        <v/>
      </c>
      <c r="P939" s="581" t="n"/>
      <c r="Q939" s="582" t="n"/>
    </row>
    <row r="940" outlineLevel="4" ht="50.25" customHeight="1">
      <c r="A940" s="3" t="n"/>
      <c r="B940" s="3" t="n"/>
      <c r="C940" s="25" t="n"/>
      <c r="D940" s="165" t="inlineStr">
        <is>
          <t>19.3.1.1.1.</t>
        </is>
      </c>
      <c r="E940" s="3" t="inlineStr">
        <is>
          <t>Бурение скважин в теле кирпичной стены под углом 40⁰ к стене</t>
        </is>
      </c>
      <c r="F940" s="518" t="inlineStr">
        <is>
          <t>шт</t>
        </is>
      </c>
      <c r="G940" s="519" t="n">
        <v>50</v>
      </c>
      <c r="H940" s="520" t="n"/>
      <c r="I940" s="521" t="n">
        <v>13200</v>
      </c>
      <c r="J940" s="522" t="n">
        <v>1650</v>
      </c>
      <c r="K940" s="523">
        <f>SUBTOTAL(9,H940:J940)</f>
        <v/>
      </c>
      <c r="L940" s="520">
        <f>$G940*H940</f>
        <v/>
      </c>
      <c r="M940" s="521">
        <f>$G940*I940</f>
        <v/>
      </c>
      <c r="N940" s="522">
        <f>$G940*J940</f>
        <v/>
      </c>
      <c r="O940" s="523">
        <f>ROUND(G940*K940,2)</f>
        <v/>
      </c>
      <c r="P940" s="563" t="n"/>
      <c r="Q940" s="564" t="n"/>
    </row>
    <row r="941" outlineLevel="4" ht="50.25" customHeight="1">
      <c r="A941" s="3" t="n"/>
      <c r="B941" s="3" t="n"/>
      <c r="C941" s="25" t="n"/>
      <c r="D941" s="165" t="inlineStr">
        <is>
          <t>19.3.1.1.2.</t>
        </is>
      </c>
      <c r="E941" s="3" t="inlineStr">
        <is>
          <t>Цементация кладки стены</t>
        </is>
      </c>
      <c r="F941" s="518" t="inlineStr">
        <is>
          <t>м3</t>
        </is>
      </c>
      <c r="G941" s="519" t="n">
        <v>4.67</v>
      </c>
      <c r="H941" s="520" t="n"/>
      <c r="I941" s="521" t="n">
        <v>23000</v>
      </c>
      <c r="J941" s="522" t="n">
        <v>2875</v>
      </c>
      <c r="K941" s="523">
        <f>SUBTOTAL(9,H941:J941)</f>
        <v/>
      </c>
      <c r="L941" s="520">
        <f>$G941*H941</f>
        <v/>
      </c>
      <c r="M941" s="521">
        <f>$G941*I941</f>
        <v/>
      </c>
      <c r="N941" s="522">
        <f>$G941*J941</f>
        <v/>
      </c>
      <c r="O941" s="523">
        <f>ROUND(G941*K941,2)</f>
        <v/>
      </c>
      <c r="P941" s="563" t="n"/>
      <c r="Q941" s="564" t="n"/>
    </row>
    <row r="942" outlineLevel="4" ht="50.25" customHeight="1">
      <c r="A942" s="3" t="n"/>
      <c r="B942" s="3" t="n"/>
      <c r="C942" s="25" t="n"/>
      <c r="D942" s="165" t="inlineStr">
        <is>
          <t>19.3.1.1.3.</t>
        </is>
      </c>
      <c r="E942" s="3" t="inlineStr">
        <is>
          <t>Бурение скважин в кирпичной кладке под углом 10⁰ к стене, не доходя до подошвы фундамента 400мм</t>
        </is>
      </c>
      <c r="F942" s="518" t="inlineStr">
        <is>
          <t>шт</t>
        </is>
      </c>
      <c r="G942" s="519" t="n">
        <v>53</v>
      </c>
      <c r="H942" s="520" t="n"/>
      <c r="I942" s="521" t="n">
        <v>42075</v>
      </c>
      <c r="J942" s="522" t="n">
        <v>5259.38</v>
      </c>
      <c r="K942" s="523">
        <f>SUBTOTAL(9,H942:J942)</f>
        <v/>
      </c>
      <c r="L942" s="520">
        <f>$G942*H942</f>
        <v/>
      </c>
      <c r="M942" s="521">
        <f>$G942*I942</f>
        <v/>
      </c>
      <c r="N942" s="522">
        <f>$G942*J942</f>
        <v/>
      </c>
      <c r="O942" s="523">
        <f>ROUND(G942*K942,2)</f>
        <v/>
      </c>
      <c r="P942" s="563" t="n"/>
      <c r="Q942" s="564" t="n"/>
    </row>
    <row r="943" outlineLevel="4" ht="50.25" customHeight="1">
      <c r="A943" s="3" t="n"/>
      <c r="B943" s="3" t="n"/>
      <c r="C943" s="25" t="n"/>
      <c r="D943" s="165" t="inlineStr">
        <is>
          <t>19.3.1.1.4.</t>
        </is>
      </c>
      <c r="E943" s="3" t="inlineStr">
        <is>
          <t>Цементация фундамента</t>
        </is>
      </c>
      <c r="F943" s="518" t="inlineStr">
        <is>
          <t>м3</t>
        </is>
      </c>
      <c r="G943" s="519" t="n">
        <v>10.56</v>
      </c>
      <c r="H943" s="520" t="n"/>
      <c r="I943" s="521" t="n">
        <v>23000</v>
      </c>
      <c r="J943" s="522" t="n">
        <v>2875</v>
      </c>
      <c r="K943" s="523">
        <f>SUBTOTAL(9,H943:J943)</f>
        <v/>
      </c>
      <c r="L943" s="520">
        <f>$G943*H943</f>
        <v/>
      </c>
      <c r="M943" s="521">
        <f>$G943*I943</f>
        <v/>
      </c>
      <c r="N943" s="522">
        <f>$G943*J943</f>
        <v/>
      </c>
      <c r="O943" s="523">
        <f>ROUND(G943*K943,2)</f>
        <v/>
      </c>
      <c r="P943" s="563" t="n"/>
      <c r="Q943" s="564" t="n"/>
    </row>
    <row r="944" outlineLevel="4" ht="50.25" customHeight="1">
      <c r="A944" s="3" t="n"/>
      <c r="B944" s="3" t="n"/>
      <c r="C944" s="25" t="n"/>
      <c r="D944" s="165" t="inlineStr">
        <is>
          <t>19.3.1.1.5.</t>
        </is>
      </c>
      <c r="E944" s="3" t="inlineStr">
        <is>
          <t>Бурение скважин под углом 10⁰ к стене для цементации пятна "фундамент-грунт"</t>
        </is>
      </c>
      <c r="F944" s="518" t="inlineStr">
        <is>
          <t>шт</t>
        </is>
      </c>
      <c r="G944" s="519" t="n">
        <v>54</v>
      </c>
      <c r="H944" s="520" t="n"/>
      <c r="I944" s="521" t="n">
        <v>50875</v>
      </c>
      <c r="J944" s="522" t="n">
        <v>6359.38</v>
      </c>
      <c r="K944" s="523">
        <f>SUBTOTAL(9,H944:J944)</f>
        <v/>
      </c>
      <c r="L944" s="520">
        <f>$G944*H944</f>
        <v/>
      </c>
      <c r="M944" s="521">
        <f>$G944*I944</f>
        <v/>
      </c>
      <c r="N944" s="522">
        <f>$G944*J944</f>
        <v/>
      </c>
      <c r="O944" s="523">
        <f>ROUND(G944*K944,2)</f>
        <v/>
      </c>
      <c r="P944" s="563" t="n"/>
      <c r="Q944" s="564" t="n"/>
    </row>
    <row r="945" outlineLevel="4" ht="50.25" customHeight="1">
      <c r="A945" s="3" t="n"/>
      <c r="B945" s="3" t="n"/>
      <c r="C945" s="25" t="n"/>
      <c r="D945" s="165" t="inlineStr">
        <is>
          <t>19.3.1.1.6.</t>
        </is>
      </c>
      <c r="E945" s="3" t="inlineStr">
        <is>
          <t>Инъектирование цементного раствора до "отказа"</t>
        </is>
      </c>
      <c r="F945" s="518" t="inlineStr">
        <is>
          <t>м3</t>
        </is>
      </c>
      <c r="G945" s="519" t="n">
        <v>3.3</v>
      </c>
      <c r="H945" s="520" t="n"/>
      <c r="I945" s="521" t="n">
        <v>23000</v>
      </c>
      <c r="J945" s="522" t="n">
        <v>2875</v>
      </c>
      <c r="K945" s="523">
        <f>SUBTOTAL(9,H945:J945)</f>
        <v/>
      </c>
      <c r="L945" s="520">
        <f>$G945*H945</f>
        <v/>
      </c>
      <c r="M945" s="521">
        <f>$G945*I945</f>
        <v/>
      </c>
      <c r="N945" s="522">
        <f>$G945*J945</f>
        <v/>
      </c>
      <c r="O945" s="523">
        <f>ROUND(G945*K945,2)</f>
        <v/>
      </c>
      <c r="P945" s="563" t="n"/>
      <c r="Q945" s="564" t="n"/>
    </row>
    <row r="946" outlineLevel="3" ht="50.25" customHeight="1">
      <c r="A946" s="3" t="n"/>
      <c r="B946" s="3" t="n"/>
      <c r="C946" s="452" t="n"/>
      <c r="D946" s="254" t="inlineStr">
        <is>
          <t>19.3.1.2.</t>
        </is>
      </c>
      <c r="E946" s="254" t="inlineStr">
        <is>
          <t>Материалы</t>
        </is>
      </c>
      <c r="F946" s="255" t="inlineStr">
        <is>
          <t>компл</t>
        </is>
      </c>
      <c r="G946" s="472" t="n">
        <v>1</v>
      </c>
      <c r="H946" s="473">
        <f>+IFERROR(L946/G946,0)</f>
        <v/>
      </c>
      <c r="I946" s="474">
        <f>+IFERROR(M946/G946,0)</f>
        <v/>
      </c>
      <c r="J946" s="475">
        <f>+IFERROR(N946/G946,0)</f>
        <v/>
      </c>
      <c r="K946" s="476">
        <f>+IFERROR(O946/G946,0)</f>
        <v/>
      </c>
      <c r="L946" s="473">
        <f>SUBTOTAL(9,L947:L947)</f>
        <v/>
      </c>
      <c r="M946" s="474">
        <f>SUBTOTAL(9,M947:M947)</f>
        <v/>
      </c>
      <c r="N946" s="475">
        <f>SUBTOTAL(9,N947:N947)</f>
        <v/>
      </c>
      <c r="O946" s="476">
        <f>SUBTOTAL(9,O947:O947)</f>
        <v/>
      </c>
      <c r="P946" s="581" t="n"/>
      <c r="Q946" s="582" t="n"/>
    </row>
    <row r="947" outlineLevel="4" ht="50.25" customHeight="1">
      <c r="A947" s="3" t="n"/>
      <c r="B947" s="3" t="n"/>
      <c r="C947" s="25" t="n"/>
      <c r="D947" s="165" t="inlineStr">
        <is>
          <t>19.3.1.2.1.</t>
        </is>
      </c>
      <c r="E947" s="3" t="inlineStr">
        <is>
          <t>Р-р для цементации</t>
        </is>
      </c>
      <c r="F947" s="518" t="inlineStr">
        <is>
          <t>м3</t>
        </is>
      </c>
      <c r="G947" s="519" t="n">
        <v>18.53</v>
      </c>
      <c r="H947" s="520" t="n">
        <v>5700</v>
      </c>
      <c r="I947" s="521" t="n"/>
      <c r="J947" s="522" t="n">
        <v>712.5</v>
      </c>
      <c r="K947" s="523">
        <f>SUBTOTAL(9,H947:J947)</f>
        <v/>
      </c>
      <c r="L947" s="520">
        <f>$G947*H947</f>
        <v/>
      </c>
      <c r="M947" s="521">
        <f>$G947*I947</f>
        <v/>
      </c>
      <c r="N947" s="522">
        <f>$G947*J947</f>
        <v/>
      </c>
      <c r="O947" s="523">
        <f>ROUND(G947*K947,2)</f>
        <v/>
      </c>
      <c r="P947" s="80" t="n"/>
      <c r="Q947" s="110" t="n"/>
    </row>
    <row r="948" outlineLevel="2" ht="50.25" customHeight="1">
      <c r="A948" s="3" t="n"/>
      <c r="B948" s="3" t="n"/>
      <c r="C948" s="384" t="n"/>
      <c r="D948" s="248" t="inlineStr">
        <is>
          <t>19.3.2.</t>
        </is>
      </c>
      <c r="E948" s="385" t="inlineStr">
        <is>
          <t>Устройство анкерных свай</t>
        </is>
      </c>
      <c r="F948" s="241" t="inlineStr">
        <is>
          <t>компл</t>
        </is>
      </c>
      <c r="G948" s="422" t="n">
        <v>1</v>
      </c>
      <c r="H948" s="423">
        <f>IFERROR(L948/G948,0)</f>
        <v/>
      </c>
      <c r="I948" s="424">
        <f>IFERROR(M948/G948,0)</f>
        <v/>
      </c>
      <c r="J948" s="425">
        <f>IFERROR(N948/G948,0)</f>
        <v/>
      </c>
      <c r="K948" s="432">
        <f>+IFERROR(O948/G948,0)</f>
        <v/>
      </c>
      <c r="L948" s="423">
        <f>SUBTOTAL(9,L949:L955)</f>
        <v/>
      </c>
      <c r="M948" s="424">
        <f>SUBTOTAL(9,M949:M955)</f>
        <v/>
      </c>
      <c r="N948" s="425">
        <f>SUBTOTAL(9,N949:N955)</f>
        <v/>
      </c>
      <c r="O948" s="427">
        <f>SUBTOTAL(9,O949:O955)</f>
        <v/>
      </c>
      <c r="P948" s="612" t="n"/>
      <c r="Q948" s="613" t="n"/>
    </row>
    <row r="949" outlineLevel="3" ht="50.25" customHeight="1">
      <c r="A949" s="3" t="n"/>
      <c r="B949" s="3" t="n"/>
      <c r="C949" s="452" t="n"/>
      <c r="D949" s="254" t="inlineStr">
        <is>
          <t>19.3.2.1.</t>
        </is>
      </c>
      <c r="E949" s="254" t="inlineStr">
        <is>
          <t>Устройство анкерных свай , в том числе:</t>
        </is>
      </c>
      <c r="F949" s="255" t="inlineStr">
        <is>
          <t>шт/п.м.</t>
        </is>
      </c>
      <c r="G949" s="472" t="n">
        <v>22</v>
      </c>
      <c r="H949" s="473">
        <f>+IFERROR(L949/G949,0)</f>
        <v/>
      </c>
      <c r="I949" s="474">
        <f>+IFERROR(M949/G949,0)</f>
        <v/>
      </c>
      <c r="J949" s="475">
        <f>+IFERROR(N949/G949,0)</f>
        <v/>
      </c>
      <c r="K949" s="476">
        <f>+IFERROR(O949/G949,0)</f>
        <v/>
      </c>
      <c r="L949" s="473">
        <f>SUBTOTAL(9,L950:L952)</f>
        <v/>
      </c>
      <c r="M949" s="474">
        <f>SUBTOTAL(9,M950:M952)</f>
        <v/>
      </c>
      <c r="N949" s="475">
        <f>SUBTOTAL(9,N950:N952)</f>
        <v/>
      </c>
      <c r="O949" s="476">
        <f>SUBTOTAL(9,O950:O952)</f>
        <v/>
      </c>
      <c r="P949" s="581" t="n"/>
      <c r="Q949" s="582" t="n"/>
    </row>
    <row r="950" outlineLevel="4" ht="50.25" customHeight="1">
      <c r="A950" s="3" t="n"/>
      <c r="B950" s="3" t="n"/>
      <c r="C950" s="25" t="n"/>
      <c r="D950" s="165" t="inlineStr">
        <is>
          <t>19.3.2.1.1.</t>
        </is>
      </c>
      <c r="E950" s="3" t="inlineStr">
        <is>
          <t>- бурение по грунту</t>
        </is>
      </c>
      <c r="F950" s="518" t="inlineStr">
        <is>
          <t>п.м.</t>
        </is>
      </c>
      <c r="G950" s="519" t="n">
        <v>353.4</v>
      </c>
      <c r="H950" s="520" t="n"/>
      <c r="I950" s="521" t="n">
        <v>6000</v>
      </c>
      <c r="J950" s="522" t="n">
        <v>750</v>
      </c>
      <c r="K950" s="523">
        <f>SUBTOTAL(9,H950:J950)</f>
        <v/>
      </c>
      <c r="L950" s="520">
        <f>$G950*H950</f>
        <v/>
      </c>
      <c r="M950" s="521">
        <f>$G950*I950</f>
        <v/>
      </c>
      <c r="N950" s="522">
        <f>$G950*J950</f>
        <v/>
      </c>
      <c r="O950" s="523">
        <f>ROUND(G950*K950,2)</f>
        <v/>
      </c>
      <c r="P950" s="563" t="n"/>
      <c r="Q950" s="564" t="n"/>
    </row>
    <row r="951" outlineLevel="4" ht="50.25" customHeight="1">
      <c r="A951" s="3" t="n"/>
      <c r="B951" s="3" t="n"/>
      <c r="C951" s="25" t="n"/>
      <c r="D951" s="165" t="inlineStr">
        <is>
          <t>19.3.2.1.2.</t>
        </is>
      </c>
      <c r="E951" s="3" t="inlineStr">
        <is>
          <t>- бурение по фундаменту</t>
        </is>
      </c>
      <c r="F951" s="518" t="inlineStr">
        <is>
          <t>п.м.</t>
        </is>
      </c>
      <c r="G951" s="519" t="n">
        <v>20.6</v>
      </c>
      <c r="H951" s="520" t="n"/>
      <c r="I951" s="521" t="n">
        <v>10500</v>
      </c>
      <c r="J951" s="522" t="n">
        <v>1312.5</v>
      </c>
      <c r="K951" s="523">
        <f>SUBTOTAL(9,H951:J951)</f>
        <v/>
      </c>
      <c r="L951" s="520">
        <f>$G951*H951</f>
        <v/>
      </c>
      <c r="M951" s="521">
        <f>$G951*I951</f>
        <v/>
      </c>
      <c r="N951" s="522">
        <f>$G951*J951</f>
        <v/>
      </c>
      <c r="O951" s="523">
        <f>ROUND(G951*K951,2)</f>
        <v/>
      </c>
      <c r="P951" s="563" t="n"/>
      <c r="Q951" s="564" t="n"/>
    </row>
    <row r="952" outlineLevel="4" ht="50.25" customHeight="1">
      <c r="A952" s="3" t="n"/>
      <c r="B952" s="3" t="n"/>
      <c r="C952" s="25" t="n"/>
      <c r="D952" s="165" t="inlineStr">
        <is>
          <t>19.3.2.1.3.</t>
        </is>
      </c>
      <c r="E952" s="3" t="inlineStr">
        <is>
          <t>- погрузка и вывоз пульпы</t>
        </is>
      </c>
      <c r="F952" s="518" t="inlineStr">
        <is>
          <t>т</t>
        </is>
      </c>
      <c r="G952" s="519" t="n">
        <v>31.03</v>
      </c>
      <c r="H952" s="520" t="n"/>
      <c r="I952" s="521" t="n">
        <v>1650</v>
      </c>
      <c r="J952" s="522" t="n">
        <v>206.25</v>
      </c>
      <c r="K952" s="523">
        <f>SUBTOTAL(9,H952:J952)</f>
        <v/>
      </c>
      <c r="L952" s="520">
        <f>$G952*H952</f>
        <v/>
      </c>
      <c r="M952" s="521">
        <f>$G952*I952</f>
        <v/>
      </c>
      <c r="N952" s="522">
        <f>$G952*J952</f>
        <v/>
      </c>
      <c r="O952" s="523">
        <f>ROUND(G952*K952,2)</f>
        <v/>
      </c>
      <c r="P952" s="563" t="n"/>
      <c r="Q952" s="564" t="n"/>
    </row>
    <row r="953" outlineLevel="3" ht="50.25" customHeight="1">
      <c r="A953" s="3" t="n"/>
      <c r="B953" s="3" t="n"/>
      <c r="C953" s="452" t="n"/>
      <c r="D953" s="254" t="inlineStr">
        <is>
          <t>19.3.2.2.</t>
        </is>
      </c>
      <c r="E953" s="254" t="inlineStr">
        <is>
          <t>Материалы для устройства свай</t>
        </is>
      </c>
      <c r="F953" s="255" t="inlineStr">
        <is>
          <t>компл</t>
        </is>
      </c>
      <c r="G953" s="472" t="n">
        <v>1</v>
      </c>
      <c r="H953" s="473">
        <f>+IFERROR(L953/G953,0)</f>
        <v/>
      </c>
      <c r="I953" s="474">
        <f>+IFERROR(M953/G953,0)</f>
        <v/>
      </c>
      <c r="J953" s="475">
        <f>+IFERROR(N953/G953,0)</f>
        <v/>
      </c>
      <c r="K953" s="476">
        <f>+IFERROR(O953/G953,0)</f>
        <v/>
      </c>
      <c r="L953" s="473">
        <f>SUBTOTAL(9,L954:L955)</f>
        <v/>
      </c>
      <c r="M953" s="474">
        <f>SUBTOTAL(9,M954:M955)</f>
        <v/>
      </c>
      <c r="N953" s="475">
        <f>SUBTOTAL(9,N954:N955)</f>
        <v/>
      </c>
      <c r="O953" s="476">
        <f>SUBTOTAL(9,O954:O955)</f>
        <v/>
      </c>
      <c r="P953" s="581" t="n"/>
      <c r="Q953" s="582" t="n"/>
    </row>
    <row r="954" outlineLevel="4" ht="50.25" customHeight="1">
      <c r="A954" s="3" t="n"/>
      <c r="B954" s="3" t="n"/>
      <c r="C954" s="25" t="n"/>
      <c r="D954" s="3" t="inlineStr">
        <is>
          <t>19.3.2.2.1.</t>
        </is>
      </c>
      <c r="E954" s="3" t="inlineStr">
        <is>
          <t>Расход стали</t>
        </is>
      </c>
      <c r="F954" s="614" t="inlineStr">
        <is>
          <t>т</t>
        </is>
      </c>
      <c r="G954" s="615" t="n">
        <v>4.64</v>
      </c>
      <c r="H954" s="605" t="n">
        <v>195000</v>
      </c>
      <c r="I954" s="606" t="n">
        <v>38000</v>
      </c>
      <c r="J954" s="607" t="n">
        <v>29125</v>
      </c>
      <c r="K954" s="523">
        <f>SUBTOTAL(9,H954:J954)</f>
        <v/>
      </c>
      <c r="L954" s="605">
        <f>$G954*H954</f>
        <v/>
      </c>
      <c r="M954" s="606">
        <f>$G954*I954</f>
        <v/>
      </c>
      <c r="N954" s="607">
        <f>$G954*J954</f>
        <v/>
      </c>
      <c r="O954" s="523">
        <f>ROUND(G954*K954,2)</f>
        <v/>
      </c>
      <c r="P954" s="563" t="n"/>
      <c r="Q954" s="564" t="n"/>
    </row>
    <row r="955" outlineLevel="4" ht="50.25" customHeight="1">
      <c r="A955" s="3" t="n"/>
      <c r="B955" s="3" t="n"/>
      <c r="C955" s="25" t="n"/>
      <c r="D955" s="165" t="inlineStr">
        <is>
          <t>19.3.2.2.2.</t>
        </is>
      </c>
      <c r="E955" s="3" t="inlineStr">
        <is>
          <t>Бетон В25 W4 F100 мелкозернистый группы Б на безусадочном цементе</t>
        </is>
      </c>
      <c r="F955" s="518" t="inlineStr">
        <is>
          <t>м3</t>
        </is>
      </c>
      <c r="G955" s="519" t="n">
        <v>18.48</v>
      </c>
      <c r="H955" s="520" t="n">
        <v>7200</v>
      </c>
      <c r="I955" s="521" t="n">
        <v>14000</v>
      </c>
      <c r="J955" s="522" t="n">
        <v>2650</v>
      </c>
      <c r="K955" s="523">
        <f>SUBTOTAL(9,H955:J955)</f>
        <v/>
      </c>
      <c r="L955" s="520">
        <f>$G955*H955</f>
        <v/>
      </c>
      <c r="M955" s="521">
        <f>$G955*I955</f>
        <v/>
      </c>
      <c r="N955" s="522">
        <f>$G955*J955</f>
        <v/>
      </c>
      <c r="O955" s="523">
        <f>ROUND(G955*K955,2)</f>
        <v/>
      </c>
      <c r="P955" s="563" t="n"/>
      <c r="Q955" s="564" t="n"/>
    </row>
    <row r="956" outlineLevel="2" ht="50.25" customHeight="1">
      <c r="A956" s="3" t="n"/>
      <c r="B956" s="3" t="n"/>
      <c r="C956" s="384" t="n"/>
      <c r="D956" s="248" t="inlineStr">
        <is>
          <t>19.3.3.</t>
        </is>
      </c>
      <c r="E956" s="385" t="inlineStr">
        <is>
          <t>Устройство ж.б. обвязочного пояса (ростверка)</t>
        </is>
      </c>
      <c r="F956" s="241" t="inlineStr">
        <is>
          <t>компл</t>
        </is>
      </c>
      <c r="G956" s="422" t="n">
        <v>1</v>
      </c>
      <c r="H956" s="423">
        <f>IFERROR(L956/G956,0)</f>
        <v/>
      </c>
      <c r="I956" s="424">
        <f>IFERROR(M956/G956,0)</f>
        <v/>
      </c>
      <c r="J956" s="425">
        <f>IFERROR(N956/G956,0)</f>
        <v/>
      </c>
      <c r="K956" s="432">
        <f>+IFERROR(O956/G956,0)</f>
        <v/>
      </c>
      <c r="L956" s="423">
        <f>SUBTOTAL(9,L957:L971)</f>
        <v/>
      </c>
      <c r="M956" s="424">
        <f>SUBTOTAL(9,M957:M971)</f>
        <v/>
      </c>
      <c r="N956" s="425">
        <f>SUBTOTAL(9,N957:N971)</f>
        <v/>
      </c>
      <c r="O956" s="427">
        <f>SUBTOTAL(9,O957:O971)</f>
        <v/>
      </c>
      <c r="P956" s="612" t="n"/>
      <c r="Q956" s="613" t="n"/>
    </row>
    <row r="957" outlineLevel="3" ht="50.25" customHeight="1">
      <c r="A957" s="3" t="n"/>
      <c r="B957" s="3" t="n"/>
      <c r="C957" s="452" t="n"/>
      <c r="D957" s="254" t="inlineStr">
        <is>
          <t>19.3.3.1.</t>
        </is>
      </c>
      <c r="E957" s="254" t="inlineStr">
        <is>
          <t>Устройство ж.б. обвязачного пояса</t>
        </is>
      </c>
      <c r="F957" s="255" t="inlineStr">
        <is>
          <t>п.м.</t>
        </is>
      </c>
      <c r="G957" s="472" t="n">
        <v>31.1</v>
      </c>
      <c r="H957" s="473">
        <f>+IFERROR(L957/G957,0)</f>
        <v/>
      </c>
      <c r="I957" s="474">
        <f>+IFERROR(M957/G957,0)</f>
        <v/>
      </c>
      <c r="J957" s="475">
        <f>+IFERROR(N957/G957,0)</f>
        <v/>
      </c>
      <c r="K957" s="476">
        <f>+IFERROR(O957/G957,0)</f>
        <v/>
      </c>
      <c r="L957" s="473">
        <f>SUBTOTAL(9,L958:L966)</f>
        <v/>
      </c>
      <c r="M957" s="474">
        <f>SUBTOTAL(9,M958:M966)</f>
        <v/>
      </c>
      <c r="N957" s="475">
        <f>SUBTOTAL(9,N958:N966)</f>
        <v/>
      </c>
      <c r="O957" s="476">
        <f>SUBTOTAL(9,O958:O966)</f>
        <v/>
      </c>
      <c r="P957" s="581" t="n"/>
      <c r="Q957" s="582" t="n"/>
    </row>
    <row r="958" outlineLevel="4" ht="50.25" customHeight="1">
      <c r="A958" s="3" t="n"/>
      <c r="B958" s="3" t="n"/>
      <c r="C958" s="25" t="n"/>
      <c r="D958" s="165" t="inlineStr">
        <is>
          <t>19.3.3.1.1.</t>
        </is>
      </c>
      <c r="E958" s="3" t="inlineStr">
        <is>
          <t>- демонтаж брусчатки</t>
        </is>
      </c>
      <c r="F958" s="518" t="inlineStr">
        <is>
          <t>м2</t>
        </is>
      </c>
      <c r="G958" s="519" t="n">
        <v>19.81</v>
      </c>
      <c r="H958" s="520" t="n"/>
      <c r="I958" s="521" t="n">
        <v>1200</v>
      </c>
      <c r="J958" s="522" t="n">
        <v>150</v>
      </c>
      <c r="K958" s="523">
        <f>SUBTOTAL(9,H958:J958)</f>
        <v/>
      </c>
      <c r="L958" s="520">
        <f>$G958*H958</f>
        <v/>
      </c>
      <c r="M958" s="521">
        <f>$G958*I958</f>
        <v/>
      </c>
      <c r="N958" s="522">
        <f>$G958*J958</f>
        <v/>
      </c>
      <c r="O958" s="523">
        <f>ROUND(G958*K958,2)</f>
        <v/>
      </c>
      <c r="P958" s="563" t="n"/>
      <c r="Q958" s="564" t="n"/>
    </row>
    <row r="959" outlineLevel="4" ht="50.25" customHeight="1">
      <c r="A959" s="3" t="n"/>
      <c r="B959" s="3" t="n"/>
      <c r="C959" s="25" t="n"/>
      <c r="D959" s="165" t="inlineStr">
        <is>
          <t>19.3.3.1.2.</t>
        </is>
      </c>
      <c r="E959" s="3" t="inlineStr">
        <is>
          <t>- разработка приямка вдоль наружных стен ручным способом</t>
        </is>
      </c>
      <c r="F959" s="518" t="inlineStr">
        <is>
          <t>м3</t>
        </is>
      </c>
      <c r="G959" s="519" t="n">
        <v>35.45</v>
      </c>
      <c r="H959" s="520" t="n"/>
      <c r="I959" s="521" t="n">
        <v>2200</v>
      </c>
      <c r="J959" s="522" t="n">
        <v>275</v>
      </c>
      <c r="K959" s="523">
        <f>SUBTOTAL(9,H959:J959)</f>
        <v/>
      </c>
      <c r="L959" s="520">
        <f>$G959*H959</f>
        <v/>
      </c>
      <c r="M959" s="521">
        <f>$G959*I959</f>
        <v/>
      </c>
      <c r="N959" s="522">
        <f>$G959*J959</f>
        <v/>
      </c>
      <c r="O959" s="523">
        <f>ROUND(G959*K959,2)</f>
        <v/>
      </c>
      <c r="P959" s="563" t="n"/>
      <c r="Q959" s="564" t="n"/>
    </row>
    <row r="960" outlineLevel="4" ht="50.25" customHeight="1">
      <c r="A960" s="3" t="n"/>
      <c r="B960" s="3" t="n"/>
      <c r="C960" s="25" t="n"/>
      <c r="D960" s="165" t="inlineStr">
        <is>
          <t>19.3.3.1.3.</t>
        </is>
      </c>
      <c r="E960" s="3" t="inlineStr">
        <is>
          <t>- демонтаж участка фундамента</t>
        </is>
      </c>
      <c r="F960" s="518" t="inlineStr">
        <is>
          <t>м3</t>
        </is>
      </c>
      <c r="G960" s="519" t="n">
        <v>3.74</v>
      </c>
      <c r="H960" s="520" t="n"/>
      <c r="I960" s="521" t="n">
        <v>3500</v>
      </c>
      <c r="J960" s="522" t="n">
        <v>437.5</v>
      </c>
      <c r="K960" s="523">
        <f>SUBTOTAL(9,H960:J960)</f>
        <v/>
      </c>
      <c r="L960" s="520">
        <f>$G960*H960</f>
        <v/>
      </c>
      <c r="M960" s="521">
        <f>$G960*I960</f>
        <v/>
      </c>
      <c r="N960" s="522">
        <f>$G960*J960</f>
        <v/>
      </c>
      <c r="O960" s="523">
        <f>ROUND(G960*K960,2)</f>
        <v/>
      </c>
      <c r="P960" s="563" t="n"/>
      <c r="Q960" s="564" t="n"/>
    </row>
    <row r="961" outlineLevel="4" ht="50.25" customHeight="1">
      <c r="A961" s="3" t="n"/>
      <c r="B961" s="3" t="n"/>
      <c r="C961" s="25" t="n"/>
      <c r="D961" s="165" t="inlineStr">
        <is>
          <t>19.3.3.1.4.</t>
        </is>
      </c>
      <c r="E961" s="3" t="inlineStr">
        <is>
          <t xml:space="preserve"> демонтаж участка кипричной стены</t>
        </is>
      </c>
      <c r="F961" s="518" t="inlineStr">
        <is>
          <t>м3</t>
        </is>
      </c>
      <c r="G961" s="519" t="n">
        <v>1.94</v>
      </c>
      <c r="H961" s="520" t="n"/>
      <c r="I961" s="521" t="n">
        <v>3500</v>
      </c>
      <c r="J961" s="522" t="n">
        <v>437.5</v>
      </c>
      <c r="K961" s="523">
        <f>SUBTOTAL(9,H961:J961)</f>
        <v/>
      </c>
      <c r="L961" s="520">
        <f>$G961*H961</f>
        <v/>
      </c>
      <c r="M961" s="521">
        <f>$G961*I961</f>
        <v/>
      </c>
      <c r="N961" s="522">
        <f>$G961*J961</f>
        <v/>
      </c>
      <c r="O961" s="523">
        <f>ROUND(G961*K961,2)</f>
        <v/>
      </c>
      <c r="P961" s="563" t="n"/>
      <c r="Q961" s="564" t="n"/>
    </row>
    <row r="962" outlineLevel="4" ht="50.25" customHeight="1">
      <c r="A962" s="3" t="n"/>
      <c r="B962" s="3" t="n"/>
      <c r="C962" s="25" t="n"/>
      <c r="D962" s="165" t="inlineStr">
        <is>
          <t>19.3.3.1.5.</t>
        </is>
      </c>
      <c r="E962" s="3" t="inlineStr">
        <is>
          <t>- армирование обвязочного пояса</t>
        </is>
      </c>
      <c r="F962" s="518" t="inlineStr">
        <is>
          <t>т</t>
        </is>
      </c>
      <c r="G962" s="519" t="n">
        <v>1.55</v>
      </c>
      <c r="H962" s="520" t="n"/>
      <c r="I962" s="521" t="n">
        <v>50000</v>
      </c>
      <c r="J962" s="522" t="n">
        <v>6250</v>
      </c>
      <c r="K962" s="523">
        <f>SUBTOTAL(9,H962:J962)</f>
        <v/>
      </c>
      <c r="L962" s="520">
        <f>$G962*H962</f>
        <v/>
      </c>
      <c r="M962" s="521">
        <f>$G962*I962</f>
        <v/>
      </c>
      <c r="N962" s="522">
        <f>$G962*J962</f>
        <v/>
      </c>
      <c r="O962" s="523">
        <f>ROUND(G962*K962,2)</f>
        <v/>
      </c>
      <c r="P962" s="563" t="n"/>
      <c r="Q962" s="564" t="n"/>
    </row>
    <row r="963" outlineLevel="4" ht="50.25" customHeight="1">
      <c r="A963" s="3" t="n"/>
      <c r="B963" s="3" t="n"/>
      <c r="C963" s="25" t="n"/>
      <c r="D963" s="165" t="inlineStr">
        <is>
          <t>19.3.3.1.6.</t>
        </is>
      </c>
      <c r="E963" s="3" t="inlineStr">
        <is>
          <t>- бетонирование обвязочного пояса</t>
        </is>
      </c>
      <c r="F963" s="518" t="inlineStr">
        <is>
          <t>м3</t>
        </is>
      </c>
      <c r="G963" s="519" t="n">
        <v>28.7</v>
      </c>
      <c r="H963" s="520" t="n"/>
      <c r="I963" s="521" t="n">
        <v>11000</v>
      </c>
      <c r="J963" s="522" t="n">
        <v>1375</v>
      </c>
      <c r="K963" s="523">
        <f>SUBTOTAL(9,H963:J963)</f>
        <v/>
      </c>
      <c r="L963" s="520">
        <f>$G963*H963</f>
        <v/>
      </c>
      <c r="M963" s="521">
        <f>$G963*I963</f>
        <v/>
      </c>
      <c r="N963" s="522">
        <f>$G963*J963</f>
        <v/>
      </c>
      <c r="O963" s="523">
        <f>ROUND(G963*K963,2)</f>
        <v/>
      </c>
      <c r="P963" s="563" t="n"/>
      <c r="Q963" s="564" t="n"/>
    </row>
    <row r="964" outlineLevel="4" ht="50.25" customHeight="1">
      <c r="A964" s="3" t="n"/>
      <c r="B964" s="3" t="n"/>
      <c r="C964" s="25" t="n"/>
      <c r="D964" s="165" t="inlineStr">
        <is>
          <t>19.3.3.1.7.</t>
        </is>
      </c>
      <c r="E964" s="3" t="inlineStr">
        <is>
          <t>Укладка ц/п раствора марки М150</t>
        </is>
      </c>
      <c r="F964" s="518" t="inlineStr">
        <is>
          <t>м3</t>
        </is>
      </c>
      <c r="G964" s="519" t="n">
        <v>0.01</v>
      </c>
      <c r="H964" s="520" t="n"/>
      <c r="I964" s="521" t="n">
        <v>23000</v>
      </c>
      <c r="J964" s="522" t="n">
        <v>2875</v>
      </c>
      <c r="K964" s="523">
        <f>SUBTOTAL(9,H964:J964)</f>
        <v/>
      </c>
      <c r="L964" s="520">
        <f>$G964*H964</f>
        <v/>
      </c>
      <c r="M964" s="521">
        <f>$G964*I964</f>
        <v/>
      </c>
      <c r="N964" s="522">
        <f>$G964*J964</f>
        <v/>
      </c>
      <c r="O964" s="523">
        <f>ROUND(G964*K964,2)</f>
        <v/>
      </c>
      <c r="P964" s="563" t="n"/>
      <c r="Q964" s="564" t="n"/>
    </row>
    <row r="965" outlineLevel="4" ht="50.25" customHeight="1">
      <c r="A965" s="3" t="n"/>
      <c r="B965" s="3" t="n"/>
      <c r="C965" s="25" t="n"/>
      <c r="D965" s="165" t="inlineStr">
        <is>
          <t>19.3.3.1.8.</t>
        </is>
      </c>
      <c r="E965" s="3" t="inlineStr">
        <is>
          <t>- вывоз и утилизация грунта</t>
        </is>
      </c>
      <c r="F965" s="518" t="inlineStr">
        <is>
          <t>т</t>
        </is>
      </c>
      <c r="G965" s="519" t="n">
        <v>42.54</v>
      </c>
      <c r="H965" s="520" t="n"/>
      <c r="I965" s="521" t="n">
        <v>1650</v>
      </c>
      <c r="J965" s="522" t="n">
        <v>206.25</v>
      </c>
      <c r="K965" s="523">
        <f>SUBTOTAL(9,H965:J965)</f>
        <v/>
      </c>
      <c r="L965" s="520">
        <f>$G965*H965</f>
        <v/>
      </c>
      <c r="M965" s="521">
        <f>$G965*I965</f>
        <v/>
      </c>
      <c r="N965" s="522">
        <f>$G965*J965</f>
        <v/>
      </c>
      <c r="O965" s="523">
        <f>ROUND(G965*K965,2)</f>
        <v/>
      </c>
      <c r="P965" s="563" t="n"/>
      <c r="Q965" s="564" t="n"/>
    </row>
    <row r="966" outlineLevel="4" ht="50.25" customHeight="1">
      <c r="A966" s="3" t="n"/>
      <c r="B966" s="3" t="n"/>
      <c r="C966" s="25" t="n"/>
      <c r="D966" s="165" t="inlineStr">
        <is>
          <t>19.3.3.1.9.</t>
        </is>
      </c>
      <c r="E966" s="3" t="inlineStr">
        <is>
          <t>- вывоз и утилизация кирпичного, бутового боя</t>
        </is>
      </c>
      <c r="F966" s="518" t="inlineStr">
        <is>
          <t>т</t>
        </is>
      </c>
      <c r="G966" s="519" t="n">
        <v>5.98</v>
      </c>
      <c r="H966" s="520" t="n"/>
      <c r="I966" s="521" t="n">
        <v>1650</v>
      </c>
      <c r="J966" s="522" t="n">
        <v>206.25</v>
      </c>
      <c r="K966" s="523">
        <f>SUBTOTAL(9,H966:J966)</f>
        <v/>
      </c>
      <c r="L966" s="520">
        <f>$G966*H966</f>
        <v/>
      </c>
      <c r="M966" s="521">
        <f>$G966*I966</f>
        <v/>
      </c>
      <c r="N966" s="522">
        <f>$G966*J966</f>
        <v/>
      </c>
      <c r="O966" s="523">
        <f>ROUND(G966*K966,2)</f>
        <v/>
      </c>
      <c r="P966" s="80" t="n"/>
      <c r="Q966" s="110" t="n"/>
    </row>
    <row r="967" outlineLevel="3" ht="50.25" customHeight="1">
      <c r="A967" s="3" t="n"/>
      <c r="B967" s="3" t="n"/>
      <c r="C967" s="452" t="n"/>
      <c r="D967" s="254" t="inlineStr">
        <is>
          <t>19.3.3.2.</t>
        </is>
      </c>
      <c r="E967" s="254" t="inlineStr">
        <is>
          <t>Спецификация элементов ж.б. обвязочного пояса</t>
        </is>
      </c>
      <c r="F967" s="255" t="inlineStr">
        <is>
          <t>компл</t>
        </is>
      </c>
      <c r="G967" s="472" t="n">
        <v>1</v>
      </c>
      <c r="H967" s="473">
        <f>+IFERROR(L967/G967,0)</f>
        <v/>
      </c>
      <c r="I967" s="474">
        <f>+IFERROR(M967/G967,0)</f>
        <v/>
      </c>
      <c r="J967" s="475">
        <f>+IFERROR(N967/G967,0)</f>
        <v/>
      </c>
      <c r="K967" s="476">
        <f>+IFERROR(O967/G967,0)</f>
        <v/>
      </c>
      <c r="L967" s="473">
        <f>SUBTOTAL(9,L968:L971)</f>
        <v/>
      </c>
      <c r="M967" s="474">
        <f>SUBTOTAL(9,M968:M971)</f>
        <v/>
      </c>
      <c r="N967" s="475">
        <f>SUBTOTAL(9,N968:N971)</f>
        <v/>
      </c>
      <c r="O967" s="476">
        <f>SUBTOTAL(9,O968:O971)</f>
        <v/>
      </c>
      <c r="P967" s="581" t="n"/>
      <c r="Q967" s="582" t="n"/>
    </row>
    <row r="968" outlineLevel="4" ht="50.25" customHeight="1">
      <c r="A968" s="3" t="n"/>
      <c r="B968" s="3" t="n"/>
      <c r="C968" s="25" t="n"/>
      <c r="D968" s="165" t="inlineStr">
        <is>
          <t>19.3.3.2.1.</t>
        </is>
      </c>
      <c r="E968" s="3" t="inlineStr">
        <is>
          <t>Расход стали</t>
        </is>
      </c>
      <c r="F968" s="518" t="inlineStr">
        <is>
          <t>т</t>
        </is>
      </c>
      <c r="G968" s="519" t="n">
        <v>1.55</v>
      </c>
      <c r="H968" s="520" t="n">
        <v>67000</v>
      </c>
      <c r="I968" s="521" t="n"/>
      <c r="J968" s="522" t="n">
        <v>8375</v>
      </c>
      <c r="K968" s="523">
        <f>SUBTOTAL(9,H968:J968)</f>
        <v/>
      </c>
      <c r="L968" s="520">
        <f>$G968*H968</f>
        <v/>
      </c>
      <c r="M968" s="521">
        <f>$G968*I968</f>
        <v/>
      </c>
      <c r="N968" s="522">
        <f>$G968*J968</f>
        <v/>
      </c>
      <c r="O968" s="523">
        <f>ROUND(G968*K968,2)</f>
        <v/>
      </c>
      <c r="P968" s="563" t="n"/>
      <c r="Q968" s="564" t="n"/>
    </row>
    <row r="969" outlineLevel="4" ht="50.25" customHeight="1">
      <c r="A969" s="3" t="n"/>
      <c r="B969" s="3" t="n"/>
      <c r="C969" s="25" t="n"/>
      <c r="D969" s="165" t="inlineStr">
        <is>
          <t>19.3.3.2.2.</t>
        </is>
      </c>
      <c r="E969" s="3" t="inlineStr">
        <is>
          <t>Бетон</t>
        </is>
      </c>
      <c r="F969" s="518" t="inlineStr">
        <is>
          <t>м3</t>
        </is>
      </c>
      <c r="G969" s="519" t="n">
        <v>28.7</v>
      </c>
      <c r="H969" s="520" t="n">
        <v>7200</v>
      </c>
      <c r="I969" s="521" t="n"/>
      <c r="J969" s="522" t="n">
        <v>900</v>
      </c>
      <c r="K969" s="523">
        <f>SUBTOTAL(9,H969:J969)</f>
        <v/>
      </c>
      <c r="L969" s="520">
        <f>$G969*H969</f>
        <v/>
      </c>
      <c r="M969" s="521">
        <f>$G969*I969</f>
        <v/>
      </c>
      <c r="N969" s="522">
        <f>$G969*J969</f>
        <v/>
      </c>
      <c r="O969" s="523">
        <f>ROUND(G969*K969,2)</f>
        <v/>
      </c>
      <c r="P969" s="563" t="n"/>
      <c r="Q969" s="564" t="n"/>
    </row>
    <row r="970" outlineLevel="4" ht="50.25" customHeight="1">
      <c r="A970" s="3" t="n"/>
      <c r="B970" s="3" t="n"/>
      <c r="C970" s="25" t="n"/>
      <c r="D970" s="165" t="inlineStr">
        <is>
          <t>19.3.3.2.3.</t>
        </is>
      </c>
      <c r="E970" s="3" t="inlineStr">
        <is>
          <t>Цементно песчанный расторв М150</t>
        </is>
      </c>
      <c r="F970" s="518" t="inlineStr">
        <is>
          <t>м3</t>
        </is>
      </c>
      <c r="G970" s="519" t="n">
        <v>0.01</v>
      </c>
      <c r="H970" s="520" t="n">
        <v>5700</v>
      </c>
      <c r="I970" s="521" t="n"/>
      <c r="J970" s="522" t="n">
        <v>712.5</v>
      </c>
      <c r="K970" s="523">
        <f>SUBTOTAL(9,H970:J970)</f>
        <v/>
      </c>
      <c r="L970" s="520">
        <f>$G970*H970</f>
        <v/>
      </c>
      <c r="M970" s="521">
        <f>$G970*I970</f>
        <v/>
      </c>
      <c r="N970" s="522">
        <f>$G970*J970</f>
        <v/>
      </c>
      <c r="O970" s="523">
        <f>ROUND(G970*K970,2)</f>
        <v/>
      </c>
      <c r="P970" s="563" t="n"/>
      <c r="Q970" s="564" t="n"/>
    </row>
    <row r="971" outlineLevel="4" ht="50.25" customHeight="1">
      <c r="A971" s="3" t="n"/>
      <c r="B971" s="3" t="n"/>
      <c r="C971" s="25" t="n"/>
      <c r="D971" s="165" t="inlineStr">
        <is>
          <t>19.3.3.2.4.</t>
        </is>
      </c>
      <c r="E971" s="3" t="inlineStr">
        <is>
          <t>Хим.анкер HIT-HY (или аналог)</t>
        </is>
      </c>
      <c r="F971" s="518" t="inlineStr">
        <is>
          <t>шт</t>
        </is>
      </c>
      <c r="G971" s="519" t="n">
        <v>150</v>
      </c>
      <c r="H971" s="520" t="n">
        <v>6500</v>
      </c>
      <c r="I971" s="521" t="n"/>
      <c r="J971" s="522" t="n">
        <v>812.5</v>
      </c>
      <c r="K971" s="523">
        <f>SUBTOTAL(9,H971:J971)</f>
        <v/>
      </c>
      <c r="L971" s="520">
        <f>$G971*H971</f>
        <v/>
      </c>
      <c r="M971" s="521">
        <f>$G971*I971</f>
        <v/>
      </c>
      <c r="N971" s="522">
        <f>$G971*J971</f>
        <v/>
      </c>
      <c r="O971" s="523">
        <f>ROUND(G971*K971,2)</f>
        <v/>
      </c>
      <c r="P971" s="563" t="n"/>
      <c r="Q971" s="564" t="n"/>
    </row>
    <row r="972" outlineLevel="1" ht="50.25" customHeight="1">
      <c r="A972" s="3" t="n"/>
      <c r="B972" s="3" t="inlineStr">
        <is>
          <t>Прочее (котлован)</t>
        </is>
      </c>
      <c r="C972" s="371" t="n"/>
      <c r="D972" s="246" t="inlineStr">
        <is>
          <t>19.5.</t>
        </is>
      </c>
      <c r="E972" s="246" t="inlineStr">
        <is>
          <t>Усиление окружающей застройки
г. Москва, ул. Староваганьковский пер. 19 стр. 2, стр. 3</t>
        </is>
      </c>
      <c r="F972" s="526" t="inlineStr">
        <is>
          <t>компл</t>
        </is>
      </c>
      <c r="G972" s="335" t="n">
        <v>1</v>
      </c>
      <c r="H972" s="336">
        <f>+IFERROR(L972/G972,0)</f>
        <v/>
      </c>
      <c r="I972" s="337">
        <f>IFERROR(M972/G972,0)</f>
        <v/>
      </c>
      <c r="J972" s="338">
        <f>IFERROR(N972/G972,0)</f>
        <v/>
      </c>
      <c r="K972" s="339">
        <f>+IFERROR(O972/G972,0)</f>
        <v/>
      </c>
      <c r="L972" s="336">
        <f>SUBTOTAL(9,L973:L1003)</f>
        <v/>
      </c>
      <c r="M972" s="337">
        <f>SUBTOTAL(9,M973:M1003)</f>
        <v/>
      </c>
      <c r="N972" s="338">
        <f>SUBTOTAL(9,N973:N1003)</f>
        <v/>
      </c>
      <c r="O972" s="339">
        <f>SUBTOTAL(9,O973:O1003)</f>
        <v/>
      </c>
      <c r="P972" s="372" t="inlineStr">
        <is>
          <t>Приложение 2Б</t>
        </is>
      </c>
      <c r="Q972" s="250" t="n"/>
    </row>
    <row r="973" outlineLevel="2" ht="50.25" customHeight="1">
      <c r="A973" s="3" t="n"/>
      <c r="B973" s="3" t="n"/>
      <c r="C973" s="384" t="n"/>
      <c r="D973" s="248" t="inlineStr">
        <is>
          <t>19.5.1.</t>
        </is>
      </c>
      <c r="E973" s="385" t="inlineStr">
        <is>
          <t>Цементация тела фундамента и контакта "фундамент-грунт"</t>
        </is>
      </c>
      <c r="F973" s="241" t="inlineStr">
        <is>
          <t>компл</t>
        </is>
      </c>
      <c r="G973" s="422" t="n">
        <v>1</v>
      </c>
      <c r="H973" s="423">
        <f>IFERROR(L973/G973,0)</f>
        <v/>
      </c>
      <c r="I973" s="424">
        <f>IFERROR(M973/G973,0)</f>
        <v/>
      </c>
      <c r="J973" s="425">
        <f>IFERROR(N973/G973,0)</f>
        <v/>
      </c>
      <c r="K973" s="432">
        <f>+IFERROR(O973/G973,0)</f>
        <v/>
      </c>
      <c r="L973" s="423">
        <f>SUBTOTAL(9,L974:L982)</f>
        <v/>
      </c>
      <c r="M973" s="424">
        <f>SUBTOTAL(9,M974:M982)</f>
        <v/>
      </c>
      <c r="N973" s="425">
        <f>SUBTOTAL(9,N974:N982)</f>
        <v/>
      </c>
      <c r="O973" s="427">
        <f>SUBTOTAL(9,O974:O982)</f>
        <v/>
      </c>
      <c r="P973" s="590" t="n"/>
      <c r="Q973" s="591" t="n"/>
    </row>
    <row r="974" outlineLevel="3" ht="50.25" customHeight="1">
      <c r="A974" s="3" t="n"/>
      <c r="B974" s="3" t="n"/>
      <c r="C974" s="452" t="n"/>
      <c r="D974" s="254" t="inlineStr">
        <is>
          <t>19.5.1.1.</t>
        </is>
      </c>
      <c r="E974" s="254" t="inlineStr">
        <is>
          <t>Цементация тела фундамента и контакта "фундамент-грунт"</t>
        </is>
      </c>
      <c r="F974" s="255" t="inlineStr">
        <is>
          <t>компл</t>
        </is>
      </c>
      <c r="G974" s="472" t="n">
        <v>1</v>
      </c>
      <c r="H974" s="473">
        <f>+IFERROR(L974/G974,0)</f>
        <v/>
      </c>
      <c r="I974" s="474">
        <f>+IFERROR(M974/G974,0)</f>
        <v/>
      </c>
      <c r="J974" s="475">
        <f>+IFERROR(N974/G974,0)</f>
        <v/>
      </c>
      <c r="K974" s="476">
        <f>+IFERROR(O974/G974,0)</f>
        <v/>
      </c>
      <c r="L974" s="473">
        <f>SUBTOTAL(9,L975:L980)</f>
        <v/>
      </c>
      <c r="M974" s="474">
        <f>SUBTOTAL(9,M975:M980)</f>
        <v/>
      </c>
      <c r="N974" s="475">
        <f>SUBTOTAL(9,N975:N980)</f>
        <v/>
      </c>
      <c r="O974" s="476">
        <f>SUBTOTAL(9,O975:O980)</f>
        <v/>
      </c>
      <c r="P974" s="610" t="n"/>
      <c r="Q974" s="611" t="n"/>
    </row>
    <row r="975" outlineLevel="4" ht="50.25" customHeight="1">
      <c r="A975" s="3" t="n"/>
      <c r="B975" s="3" t="n"/>
      <c r="C975" s="25" t="n"/>
      <c r="D975" s="165" t="inlineStr">
        <is>
          <t>19.5.1.1.1.</t>
        </is>
      </c>
      <c r="E975" s="3" t="inlineStr">
        <is>
          <t>Бурение скважин в теле кирпичной стены под углом 40⁰ к стене</t>
        </is>
      </c>
      <c r="F975" s="518" t="inlineStr">
        <is>
          <t>шт</t>
        </is>
      </c>
      <c r="G975" s="519" t="n">
        <v>93</v>
      </c>
      <c r="H975" s="520" t="n"/>
      <c r="I975" s="521" t="n">
        <v>13200</v>
      </c>
      <c r="J975" s="522" t="n">
        <v>1650</v>
      </c>
      <c r="K975" s="523">
        <f>SUBTOTAL(9,H975:J975)</f>
        <v/>
      </c>
      <c r="L975" s="520">
        <f>$G975*H975</f>
        <v/>
      </c>
      <c r="M975" s="521">
        <f>$G975*I975</f>
        <v/>
      </c>
      <c r="N975" s="522">
        <f>$G975*J975</f>
        <v/>
      </c>
      <c r="O975" s="523">
        <f>ROUND(G975*K975,2)</f>
        <v/>
      </c>
      <c r="P975" s="596" t="n"/>
      <c r="Q975" s="597" t="n"/>
    </row>
    <row r="976" outlineLevel="4" ht="50.25" customHeight="1">
      <c r="A976" s="3" t="n"/>
      <c r="B976" s="3" t="n"/>
      <c r="C976" s="25" t="n"/>
      <c r="D976" s="165" t="inlineStr">
        <is>
          <t>19.5.1.1.2.</t>
        </is>
      </c>
      <c r="E976" s="3" t="inlineStr">
        <is>
          <t>Цементация кладки стены</t>
        </is>
      </c>
      <c r="F976" s="518" t="inlineStr">
        <is>
          <t>м3</t>
        </is>
      </c>
      <c r="G976" s="519" t="n">
        <v>10.84</v>
      </c>
      <c r="H976" s="520" t="n"/>
      <c r="I976" s="521" t="n">
        <v>23000</v>
      </c>
      <c r="J976" s="522" t="n">
        <v>2875</v>
      </c>
      <c r="K976" s="523">
        <f>SUBTOTAL(9,H976:J976)</f>
        <v/>
      </c>
      <c r="L976" s="520">
        <f>$G976*H976</f>
        <v/>
      </c>
      <c r="M976" s="521">
        <f>$G976*I976</f>
        <v/>
      </c>
      <c r="N976" s="522">
        <f>$G976*J976</f>
        <v/>
      </c>
      <c r="O976" s="523">
        <f>ROUND(G976*K976,2)+25.88</f>
        <v/>
      </c>
      <c r="P976" s="596" t="n"/>
      <c r="Q976" s="597" t="n"/>
    </row>
    <row r="977" outlineLevel="4" ht="50.25" customHeight="1">
      <c r="A977" s="3" t="n"/>
      <c r="B977" s="3" t="n"/>
      <c r="C977" s="25" t="n"/>
      <c r="D977" s="165" t="inlineStr">
        <is>
          <t>19.5.1.1.3.</t>
        </is>
      </c>
      <c r="E977" s="3" t="inlineStr">
        <is>
          <t>Бурение скважин в кирпичной кладке под углом 10⁰ к стене, не доходя до подошвы фундамента 400мм</t>
        </is>
      </c>
      <c r="F977" s="518" t="inlineStr">
        <is>
          <t>шт</t>
        </is>
      </c>
      <c r="G977" s="519" t="n">
        <v>104</v>
      </c>
      <c r="H977" s="520" t="n"/>
      <c r="I977" s="521" t="n">
        <v>42075</v>
      </c>
      <c r="J977" s="522" t="n">
        <v>5259.38</v>
      </c>
      <c r="K977" s="523">
        <f>SUBTOTAL(9,H977:J977)</f>
        <v/>
      </c>
      <c r="L977" s="520">
        <f>$G977*H977</f>
        <v/>
      </c>
      <c r="M977" s="521">
        <f>$G977*I977</f>
        <v/>
      </c>
      <c r="N977" s="522">
        <f>$G977*J977</f>
        <v/>
      </c>
      <c r="O977" s="523">
        <f>ROUND(G977*K977,2)</f>
        <v/>
      </c>
      <c r="P977" s="596" t="n"/>
      <c r="Q977" s="597" t="n"/>
    </row>
    <row r="978" outlineLevel="4" ht="50.25" customHeight="1">
      <c r="A978" s="3" t="n"/>
      <c r="B978" s="3" t="n"/>
      <c r="C978" s="25" t="n"/>
      <c r="D978" s="165" t="inlineStr">
        <is>
          <t>19.5.1.1.4.</t>
        </is>
      </c>
      <c r="E978" s="3" t="inlineStr">
        <is>
          <t>Цементация фундамента</t>
        </is>
      </c>
      <c r="F978" s="518" t="inlineStr">
        <is>
          <t>м3</t>
        </is>
      </c>
      <c r="G978" s="519" t="n">
        <v>25.85</v>
      </c>
      <c r="H978" s="520" t="n"/>
      <c r="I978" s="521" t="n">
        <v>23000</v>
      </c>
      <c r="J978" s="522" t="n">
        <v>2875</v>
      </c>
      <c r="K978" s="523">
        <f>SUBTOTAL(9,H978:J978)</f>
        <v/>
      </c>
      <c r="L978" s="520">
        <f>$G978*H978</f>
        <v/>
      </c>
      <c r="M978" s="521">
        <f>$G978*I978</f>
        <v/>
      </c>
      <c r="N978" s="522">
        <f>$G978*J978</f>
        <v/>
      </c>
      <c r="O978" s="523">
        <f>ROUND(G978*K978,2)</f>
        <v/>
      </c>
      <c r="P978" s="596" t="n"/>
      <c r="Q978" s="597" t="n"/>
    </row>
    <row r="979" outlineLevel="4" ht="50.25" customHeight="1">
      <c r="A979" s="3" t="n"/>
      <c r="B979" s="3" t="n"/>
      <c r="C979" s="25" t="n"/>
      <c r="D979" s="165" t="inlineStr">
        <is>
          <t>19.5.1.1.5.</t>
        </is>
      </c>
      <c r="E979" s="3" t="inlineStr">
        <is>
          <t>Бурение скважин под углом 10⁰ к стене для цементации пятна "фундамент-грунт"</t>
        </is>
      </c>
      <c r="F979" s="518" t="inlineStr">
        <is>
          <t>шт</t>
        </is>
      </c>
      <c r="G979" s="519" t="n">
        <v>104</v>
      </c>
      <c r="H979" s="520" t="n"/>
      <c r="I979" s="521" t="n">
        <v>50875</v>
      </c>
      <c r="J979" s="522" t="n">
        <v>6359.38</v>
      </c>
      <c r="K979" s="523">
        <f>SUBTOTAL(9,H979:J979)</f>
        <v/>
      </c>
      <c r="L979" s="520">
        <f>$G979*H979</f>
        <v/>
      </c>
      <c r="M979" s="521">
        <f>$G979*I979</f>
        <v/>
      </c>
      <c r="N979" s="522">
        <f>$G979*J979</f>
        <v/>
      </c>
      <c r="O979" s="523">
        <f>ROUND(G979*K979,2)</f>
        <v/>
      </c>
      <c r="P979" s="596" t="n"/>
      <c r="Q979" s="597" t="n"/>
    </row>
    <row r="980" outlineLevel="4" ht="50.25" customHeight="1">
      <c r="A980" s="3" t="n"/>
      <c r="B980" s="3" t="n"/>
      <c r="C980" s="25" t="n"/>
      <c r="D980" s="165" t="inlineStr">
        <is>
          <t>19.5.1.1.6.</t>
        </is>
      </c>
      <c r="E980" s="3" t="inlineStr">
        <is>
          <t>Инъектирование цементного раствора до "отказа"</t>
        </is>
      </c>
      <c r="F980" s="518" t="inlineStr">
        <is>
          <t>м3</t>
        </is>
      </c>
      <c r="G980" s="519" t="n">
        <v>7.94</v>
      </c>
      <c r="H980" s="520" t="n"/>
      <c r="I980" s="521" t="n">
        <v>23000</v>
      </c>
      <c r="J980" s="522" t="n">
        <v>2875</v>
      </c>
      <c r="K980" s="523">
        <f>SUBTOTAL(9,H980:J980)</f>
        <v/>
      </c>
      <c r="L980" s="520">
        <f>$G980*H980</f>
        <v/>
      </c>
      <c r="M980" s="521">
        <f>$G980*I980</f>
        <v/>
      </c>
      <c r="N980" s="522">
        <f>$G980*J980</f>
        <v/>
      </c>
      <c r="O980" s="523">
        <f>ROUND(G980*K980,2)</f>
        <v/>
      </c>
      <c r="P980" s="596" t="n"/>
      <c r="Q980" s="597" t="n"/>
    </row>
    <row r="981" outlineLevel="3" ht="50.25" customHeight="1">
      <c r="A981" s="3" t="n"/>
      <c r="B981" s="3" t="n"/>
      <c r="C981" s="452" t="n"/>
      <c r="D981" s="254" t="inlineStr">
        <is>
          <t>19.5.1.2.</t>
        </is>
      </c>
      <c r="E981" s="254" t="inlineStr">
        <is>
          <t>Материалы</t>
        </is>
      </c>
      <c r="F981" s="255" t="inlineStr">
        <is>
          <t>компл</t>
        </is>
      </c>
      <c r="G981" s="472" t="n">
        <v>1</v>
      </c>
      <c r="H981" s="473">
        <f>+IFERROR(L981/G981,0)</f>
        <v/>
      </c>
      <c r="I981" s="474">
        <f>+IFERROR(M981/G981,0)</f>
        <v/>
      </c>
      <c r="J981" s="475">
        <f>+IFERROR(N981/G981,0)</f>
        <v/>
      </c>
      <c r="K981" s="476">
        <f>+IFERROR(O981/G981,0)</f>
        <v/>
      </c>
      <c r="L981" s="473">
        <f>SUBTOTAL(9,L982:L982)</f>
        <v/>
      </c>
      <c r="M981" s="474">
        <f>SUBTOTAL(9,M982:M982)</f>
        <v/>
      </c>
      <c r="N981" s="475">
        <f>SUBTOTAL(9,N982:N982)</f>
        <v/>
      </c>
      <c r="O981" s="476">
        <f>SUBTOTAL(9,O982:O982)</f>
        <v/>
      </c>
      <c r="P981" s="610" t="n"/>
      <c r="Q981" s="611" t="n"/>
    </row>
    <row r="982" outlineLevel="4" ht="50.25" customHeight="1">
      <c r="A982" s="3" t="n"/>
      <c r="B982" s="3" t="n"/>
      <c r="C982" s="25" t="n"/>
      <c r="D982" s="165" t="inlineStr">
        <is>
          <t>19.5.1.2.1.</t>
        </is>
      </c>
      <c r="E982" s="3" t="inlineStr">
        <is>
          <t>Р-р для цементации</t>
        </is>
      </c>
      <c r="F982" s="518" t="inlineStr">
        <is>
          <t>м3</t>
        </is>
      </c>
      <c r="G982" s="519" t="n">
        <v>44.63</v>
      </c>
      <c r="H982" s="520" t="n">
        <v>5700</v>
      </c>
      <c r="I982" s="521" t="n"/>
      <c r="J982" s="522" t="n">
        <v>712.5</v>
      </c>
      <c r="K982" s="523">
        <f>SUBTOTAL(9,H982:J982)</f>
        <v/>
      </c>
      <c r="L982" s="520">
        <f>$G982*H982</f>
        <v/>
      </c>
      <c r="M982" s="521">
        <f>$G982*I982</f>
        <v/>
      </c>
      <c r="N982" s="522">
        <f>$G982*J982</f>
        <v/>
      </c>
      <c r="O982" s="523">
        <f>ROUND(G982*K982,2)-0.02</f>
        <v/>
      </c>
      <c r="P982" s="596" t="n"/>
      <c r="Q982" s="597" t="n"/>
    </row>
    <row r="983" outlineLevel="2" ht="50.25" customHeight="1">
      <c r="A983" s="3" t="n"/>
      <c r="B983" s="3" t="n"/>
      <c r="C983" s="384" t="n"/>
      <c r="D983" s="248" t="inlineStr">
        <is>
          <t>19.5.2.</t>
        </is>
      </c>
      <c r="E983" s="385" t="inlineStr">
        <is>
          <t>Устройство анкерных свай (без учета усиления фундамента L=6,0 м, со стороны зд. Староваганькоский пер., д.17, стр. 8. Без учета усиления выступающей части конструкции зд. Староваганьковский пер., д19, стр.2, L=3,0 м - необходимо, если конструкция явл. несущей)</t>
        </is>
      </c>
      <c r="F983" s="241" t="inlineStr">
        <is>
          <t>компл</t>
        </is>
      </c>
      <c r="G983" s="422" t="n">
        <v>1</v>
      </c>
      <c r="H983" s="423">
        <f>IFERROR(L983/G983,0)</f>
        <v/>
      </c>
      <c r="I983" s="424">
        <f>IFERROR(M983/G983,0)</f>
        <v/>
      </c>
      <c r="J983" s="425">
        <f>IFERROR(N983/G983,0)</f>
        <v/>
      </c>
      <c r="K983" s="432">
        <f>+IFERROR(O983/G983,0)</f>
        <v/>
      </c>
      <c r="L983" s="423">
        <f>SUBTOTAL(9,L984:L990)</f>
        <v/>
      </c>
      <c r="M983" s="424">
        <f>SUBTOTAL(9,M984:M990)</f>
        <v/>
      </c>
      <c r="N983" s="425">
        <f>SUBTOTAL(9,N984:N990)</f>
        <v/>
      </c>
      <c r="O983" s="427">
        <f>SUBTOTAL(9,O984:O990)</f>
        <v/>
      </c>
      <c r="P983" s="590" t="n"/>
      <c r="Q983" s="591" t="n"/>
    </row>
    <row r="984" outlineLevel="3" ht="50.25" customHeight="1">
      <c r="A984" s="3" t="n"/>
      <c r="B984" s="3" t="n"/>
      <c r="C984" s="452" t="n"/>
      <c r="D984" s="254" t="inlineStr">
        <is>
          <t>19.5.2.1.</t>
        </is>
      </c>
      <c r="E984" s="254" t="inlineStr">
        <is>
          <t>Устройство анкерных свай , в том числе:</t>
        </is>
      </c>
      <c r="F984" s="255" t="inlineStr">
        <is>
          <t>шт/п.м.</t>
        </is>
      </c>
      <c r="G984" s="472" t="n">
        <v>28</v>
      </c>
      <c r="H984" s="473">
        <f>+IFERROR(L984/G984,0)</f>
        <v/>
      </c>
      <c r="I984" s="474">
        <f>+IFERROR(M984/G984,0)</f>
        <v/>
      </c>
      <c r="J984" s="475">
        <f>+IFERROR(N984/G984,0)</f>
        <v/>
      </c>
      <c r="K984" s="476">
        <f>+IFERROR(O984/G984,0)</f>
        <v/>
      </c>
      <c r="L984" s="473">
        <f>SUBTOTAL(9,L985:L987)</f>
        <v/>
      </c>
      <c r="M984" s="474">
        <f>SUBTOTAL(9,M985:M987)</f>
        <v/>
      </c>
      <c r="N984" s="475">
        <f>SUBTOTAL(9,N985:N987)</f>
        <v/>
      </c>
      <c r="O984" s="476">
        <f>SUBTOTAL(9,O985:O987)</f>
        <v/>
      </c>
      <c r="P984" s="610" t="n"/>
      <c r="Q984" s="611" t="n"/>
    </row>
    <row r="985" outlineLevel="4" ht="50.25" customHeight="1">
      <c r="A985" s="3" t="n"/>
      <c r="B985" s="3" t="n"/>
      <c r="C985" s="25" t="n"/>
      <c r="D985" s="165" t="inlineStr">
        <is>
          <t>19.5.2.1.1.</t>
        </is>
      </c>
      <c r="E985" s="3" t="inlineStr">
        <is>
          <t>- бурение по грунту</t>
        </is>
      </c>
      <c r="F985" s="518" t="inlineStr">
        <is>
          <t>п.м.</t>
        </is>
      </c>
      <c r="G985" s="519" t="n">
        <v>397.6</v>
      </c>
      <c r="H985" s="520" t="n"/>
      <c r="I985" s="521" t="n">
        <v>6000</v>
      </c>
      <c r="J985" s="522" t="n">
        <v>750</v>
      </c>
      <c r="K985" s="523">
        <f>SUBTOTAL(9,H985:J985)</f>
        <v/>
      </c>
      <c r="L985" s="520">
        <f>$G985*H985</f>
        <v/>
      </c>
      <c r="M985" s="521">
        <f>$G985*I985</f>
        <v/>
      </c>
      <c r="N985" s="522">
        <f>$G985*J985</f>
        <v/>
      </c>
      <c r="O985" s="523">
        <f>ROUND(G985*K985,2)</f>
        <v/>
      </c>
      <c r="P985" s="596" t="n"/>
      <c r="Q985" s="597" t="n"/>
    </row>
    <row r="986" outlineLevel="4" ht="50.25" customHeight="1">
      <c r="A986" s="3" t="n"/>
      <c r="B986" s="3" t="n"/>
      <c r="C986" s="25" t="n"/>
      <c r="D986" s="165" t="inlineStr">
        <is>
          <t>19.5.2.1.2.</t>
        </is>
      </c>
      <c r="E986" s="3" t="inlineStr">
        <is>
          <t>- бурение по фундаменту</t>
        </is>
      </c>
      <c r="F986" s="518" t="inlineStr">
        <is>
          <t>п.м.</t>
        </is>
      </c>
      <c r="G986" s="519" t="n">
        <v>92.59999999999999</v>
      </c>
      <c r="H986" s="520" t="n"/>
      <c r="I986" s="521" t="n">
        <v>10500</v>
      </c>
      <c r="J986" s="522" t="n">
        <v>1312.5</v>
      </c>
      <c r="K986" s="523">
        <f>SUBTOTAL(9,H986:J986)</f>
        <v/>
      </c>
      <c r="L986" s="520">
        <f>$G986*H986</f>
        <v/>
      </c>
      <c r="M986" s="521">
        <f>$G986*I986</f>
        <v/>
      </c>
      <c r="N986" s="522">
        <f>$G986*J986</f>
        <v/>
      </c>
      <c r="O986" s="523">
        <f>ROUND(G986*K986,2)</f>
        <v/>
      </c>
      <c r="P986" s="596" t="n"/>
      <c r="Q986" s="597" t="n"/>
    </row>
    <row r="987" outlineLevel="4" ht="50.25" customHeight="1">
      <c r="A987" s="3" t="n"/>
      <c r="B987" s="3" t="n"/>
      <c r="C987" s="25" t="n"/>
      <c r="D987" s="165" t="inlineStr">
        <is>
          <t>19.5.2.1.3.</t>
        </is>
      </c>
      <c r="E987" s="3" t="inlineStr">
        <is>
          <t>- погрузка и вывоз пульпы</t>
        </is>
      </c>
      <c r="F987" s="518" t="inlineStr">
        <is>
          <t>т</t>
        </is>
      </c>
      <c r="G987" s="519" t="n">
        <v>57.61</v>
      </c>
      <c r="H987" s="520" t="n"/>
      <c r="I987" s="521" t="n">
        <v>1650</v>
      </c>
      <c r="J987" s="522" t="n">
        <v>206.25</v>
      </c>
      <c r="K987" s="523">
        <f>SUBTOTAL(9,H987:J987)</f>
        <v/>
      </c>
      <c r="L987" s="520">
        <f>$G987*H987</f>
        <v/>
      </c>
      <c r="M987" s="521">
        <f>$G987*I987</f>
        <v/>
      </c>
      <c r="N987" s="522">
        <f>$G987*J987</f>
        <v/>
      </c>
      <c r="O987" s="523">
        <f>ROUND(G987*K987,2)</f>
        <v/>
      </c>
      <c r="P987" s="596" t="n"/>
      <c r="Q987" s="597" t="n"/>
    </row>
    <row r="988" outlineLevel="3" ht="50.25" customHeight="1">
      <c r="A988" s="3" t="n"/>
      <c r="B988" s="3" t="n"/>
      <c r="C988" s="452" t="n"/>
      <c r="D988" s="254" t="inlineStr">
        <is>
          <t>19.5.2.2.</t>
        </is>
      </c>
      <c r="E988" s="254" t="inlineStr">
        <is>
          <t>Материалы для устройства свай</t>
        </is>
      </c>
      <c r="F988" s="255" t="inlineStr">
        <is>
          <t>м3</t>
        </is>
      </c>
      <c r="G988" s="472" t="n">
        <v>24.1</v>
      </c>
      <c r="H988" s="473">
        <f>+IFERROR(L988/G988,0)</f>
        <v/>
      </c>
      <c r="I988" s="474">
        <f>+IFERROR(M988/G988,0)</f>
        <v/>
      </c>
      <c r="J988" s="475">
        <f>+IFERROR(N988/G988,0)</f>
        <v/>
      </c>
      <c r="K988" s="476">
        <f>+IFERROR(O988/G988,0)</f>
        <v/>
      </c>
      <c r="L988" s="473">
        <f>SUBTOTAL(9,L989:L990)</f>
        <v/>
      </c>
      <c r="M988" s="474">
        <f>SUBTOTAL(9,M989:M990)</f>
        <v/>
      </c>
      <c r="N988" s="475">
        <f>SUBTOTAL(9,N989:N990)</f>
        <v/>
      </c>
      <c r="O988" s="476">
        <f>SUBTOTAL(9,O989:O990)</f>
        <v/>
      </c>
      <c r="P988" s="610" t="n"/>
      <c r="Q988" s="611" t="n"/>
    </row>
    <row r="989" outlineLevel="4" ht="50.25" customHeight="1">
      <c r="A989" s="3" t="n"/>
      <c r="B989" s="3" t="n"/>
      <c r="C989" s="25" t="n"/>
      <c r="D989" s="165" t="inlineStr">
        <is>
          <t>19.5.2.2.1.</t>
        </is>
      </c>
      <c r="E989" s="3" t="inlineStr">
        <is>
          <t>Расход стали</t>
        </is>
      </c>
      <c r="F989" s="518" t="inlineStr">
        <is>
          <t>т</t>
        </is>
      </c>
      <c r="G989" s="519" t="n">
        <v>6.11</v>
      </c>
      <c r="H989" s="520" t="n">
        <v>195000</v>
      </c>
      <c r="I989" s="521" t="n">
        <v>38000</v>
      </c>
      <c r="J989" s="522" t="n">
        <v>29125</v>
      </c>
      <c r="K989" s="523">
        <f>SUBTOTAL(9,H989:J989)</f>
        <v/>
      </c>
      <c r="L989" s="520">
        <f>$G989*H989</f>
        <v/>
      </c>
      <c r="M989" s="521">
        <f>$G989*I989</f>
        <v/>
      </c>
      <c r="N989" s="522">
        <f>$G989*J989</f>
        <v/>
      </c>
      <c r="O989" s="523">
        <f>ROUND(G989*K989,2)</f>
        <v/>
      </c>
      <c r="P989" s="596" t="n"/>
      <c r="Q989" s="597" t="n"/>
    </row>
    <row r="990" outlineLevel="4" ht="50.25" customHeight="1">
      <c r="A990" s="3" t="n"/>
      <c r="B990" s="3" t="n"/>
      <c r="C990" s="25" t="n"/>
      <c r="D990" s="165" t="inlineStr">
        <is>
          <t>19.5.2.2.2.</t>
        </is>
      </c>
      <c r="E990" s="3" t="inlineStr">
        <is>
          <t>Бетон В25 W4 F100 мелкозернистый группы Б на безусадочном цементе</t>
        </is>
      </c>
      <c r="F990" s="518" t="inlineStr">
        <is>
          <t>м3</t>
        </is>
      </c>
      <c r="G990" s="519" t="n">
        <v>24.1</v>
      </c>
      <c r="H990" s="520" t="n">
        <v>7200</v>
      </c>
      <c r="I990" s="521" t="n">
        <v>14000</v>
      </c>
      <c r="J990" s="522" t="n">
        <v>2650</v>
      </c>
      <c r="K990" s="523">
        <f>SUBTOTAL(9,H990:J990)</f>
        <v/>
      </c>
      <c r="L990" s="520">
        <f>$G990*H990</f>
        <v/>
      </c>
      <c r="M990" s="521">
        <f>$G990*I990</f>
        <v/>
      </c>
      <c r="N990" s="522">
        <f>$G990*J990</f>
        <v/>
      </c>
      <c r="O990" s="523">
        <f>ROUND(G990*K990,2)</f>
        <v/>
      </c>
      <c r="P990" s="596" t="n"/>
      <c r="Q990" s="597" t="n"/>
    </row>
    <row r="991" outlineLevel="2" ht="50.25" customHeight="1">
      <c r="A991" s="3" t="n"/>
      <c r="B991" s="3" t="n"/>
      <c r="C991" s="384" t="n"/>
      <c r="D991" s="248" t="inlineStr">
        <is>
          <t>19.5.3.</t>
        </is>
      </c>
      <c r="E991" s="385" t="inlineStr">
        <is>
          <t>Устройство ж.б. обвязочного пояса (ростверка) (без учета усиления фундамента L=6,0 м, со стороны зд. Староваганькоский пер., д.17, стр. 8. Без учета усиления выступающей части конструкции зд. Староваганьковский пер., д19, стр.2, L=3,0 м - необходимо, если конструкция явл. несущей)</t>
        </is>
      </c>
      <c r="F991" s="241" t="inlineStr">
        <is>
          <t>компл</t>
        </is>
      </c>
      <c r="G991" s="422" t="n">
        <v>1</v>
      </c>
      <c r="H991" s="423">
        <f>IFERROR(L991/G991,0)</f>
        <v/>
      </c>
      <c r="I991" s="424">
        <f>IFERROR(M991/G991,0)</f>
        <v/>
      </c>
      <c r="J991" s="425">
        <f>IFERROR(N991/G991,0)</f>
        <v/>
      </c>
      <c r="K991" s="432">
        <f>+IFERROR(O991/G991,0)</f>
        <v/>
      </c>
      <c r="L991" s="423">
        <f>SUBTOTAL(9,L992:L1003)</f>
        <v/>
      </c>
      <c r="M991" s="424">
        <f>SUBTOTAL(9,M992:M1003)</f>
        <v/>
      </c>
      <c r="N991" s="425">
        <f>SUBTOTAL(9,N992:N1003)</f>
        <v/>
      </c>
      <c r="O991" s="427">
        <f>SUBTOTAL(9,O992:O1003)</f>
        <v/>
      </c>
      <c r="P991" s="590" t="n"/>
      <c r="Q991" s="591" t="n"/>
    </row>
    <row r="992" outlineLevel="3" ht="50.25" customHeight="1">
      <c r="A992" s="3" t="n"/>
      <c r="B992" s="3" t="n"/>
      <c r="C992" s="452" t="n"/>
      <c r="D992" s="254" t="inlineStr">
        <is>
          <t>19.5.3.1.</t>
        </is>
      </c>
      <c r="E992" s="254" t="inlineStr">
        <is>
          <t>Устройство ж.б. обвязачного пояса</t>
        </is>
      </c>
      <c r="F992" s="255" t="inlineStr">
        <is>
          <t>п.м.</t>
        </is>
      </c>
      <c r="G992" s="472" t="n">
        <v>21.2</v>
      </c>
      <c r="H992" s="473">
        <f>+IFERROR(L992/G992,0)</f>
        <v/>
      </c>
      <c r="I992" s="474">
        <f>+IFERROR(M992/G992,0)</f>
        <v/>
      </c>
      <c r="J992" s="475">
        <f>+IFERROR(N992/G992,0)</f>
        <v/>
      </c>
      <c r="K992" s="476">
        <f>+IFERROR(O992/G992,0)</f>
        <v/>
      </c>
      <c r="L992" s="473">
        <f>SUBTOTAL(9,L993:L999)</f>
        <v/>
      </c>
      <c r="M992" s="474">
        <f>SUBTOTAL(9,M993:M999)</f>
        <v/>
      </c>
      <c r="N992" s="475">
        <f>SUBTOTAL(9,N993:N999)</f>
        <v/>
      </c>
      <c r="O992" s="476">
        <f>SUBTOTAL(9,O993:O999)</f>
        <v/>
      </c>
      <c r="P992" s="610" t="n"/>
      <c r="Q992" s="611" t="n"/>
    </row>
    <row r="993" outlineLevel="4" ht="50.25" customHeight="1">
      <c r="A993" s="3" t="n"/>
      <c r="B993" s="3" t="n"/>
      <c r="C993" s="25" t="n"/>
      <c r="D993" s="165" t="inlineStr">
        <is>
          <t>19.5.3.1.1.</t>
        </is>
      </c>
      <c r="E993" s="3" t="inlineStr">
        <is>
          <t>- демонтаж брусчатки</t>
        </is>
      </c>
      <c r="F993" s="518" t="inlineStr">
        <is>
          <t>м2</t>
        </is>
      </c>
      <c r="G993" s="519" t="n">
        <v>0</v>
      </c>
      <c r="H993" s="520" t="n"/>
      <c r="I993" s="521" t="n">
        <v>1200</v>
      </c>
      <c r="J993" s="522" t="n">
        <v>150</v>
      </c>
      <c r="K993" s="523">
        <f>SUBTOTAL(9,H993:J993)</f>
        <v/>
      </c>
      <c r="L993" s="520">
        <f>$G993*H993</f>
        <v/>
      </c>
      <c r="M993" s="521">
        <f>$G993*I993</f>
        <v/>
      </c>
      <c r="N993" s="522">
        <f>$G993*J993</f>
        <v/>
      </c>
      <c r="O993" s="523">
        <f>ROUND(G993*K993,2)</f>
        <v/>
      </c>
      <c r="P993" s="596" t="n"/>
      <c r="Q993" s="597" t="n"/>
    </row>
    <row r="994" outlineLevel="4" ht="50.25" customHeight="1">
      <c r="A994" s="3" t="n"/>
      <c r="B994" s="3" t="n"/>
      <c r="C994" s="25" t="n"/>
      <c r="D994" s="165" t="inlineStr">
        <is>
          <t>19.5.3.1.2.</t>
        </is>
      </c>
      <c r="E994" s="3" t="inlineStr">
        <is>
          <t>- разработка приямка вдоль наружных стен ручным способом</t>
        </is>
      </c>
      <c r="F994" s="518" t="inlineStr">
        <is>
          <t>м3</t>
        </is>
      </c>
      <c r="G994" s="519" t="n">
        <v>0</v>
      </c>
      <c r="H994" s="520" t="n"/>
      <c r="I994" s="521" t="n">
        <v>2200</v>
      </c>
      <c r="J994" s="522" t="n">
        <v>275</v>
      </c>
      <c r="K994" s="523">
        <f>SUBTOTAL(9,H994:J994)</f>
        <v/>
      </c>
      <c r="L994" s="520">
        <f>$G994*H994</f>
        <v/>
      </c>
      <c r="M994" s="521">
        <f>$G994*I994</f>
        <v/>
      </c>
      <c r="N994" s="522">
        <f>$G994*J994</f>
        <v/>
      </c>
      <c r="O994" s="523">
        <f>ROUND(G994*K994,2)</f>
        <v/>
      </c>
      <c r="P994" s="596" t="n"/>
      <c r="Q994" s="597" t="n"/>
    </row>
    <row r="995" outlineLevel="4" ht="50.25" customHeight="1">
      <c r="A995" s="3" t="n"/>
      <c r="B995" s="3" t="n"/>
      <c r="C995" s="25" t="n"/>
      <c r="D995" s="165" t="inlineStr">
        <is>
          <t>19.5.3.1.3.</t>
        </is>
      </c>
      <c r="E995" s="3" t="inlineStr">
        <is>
          <t>- демонтаж участка фундамента</t>
        </is>
      </c>
      <c r="F995" s="518" t="inlineStr">
        <is>
          <t>м3</t>
        </is>
      </c>
      <c r="G995" s="519" t="n">
        <v>8.6</v>
      </c>
      <c r="H995" s="520" t="n"/>
      <c r="I995" s="521" t="n">
        <v>3500</v>
      </c>
      <c r="J995" s="522" t="n">
        <v>437.5</v>
      </c>
      <c r="K995" s="523">
        <f>SUBTOTAL(9,H995:J995)</f>
        <v/>
      </c>
      <c r="L995" s="520">
        <f>$G995*H995</f>
        <v/>
      </c>
      <c r="M995" s="521">
        <f>$G995*I995</f>
        <v/>
      </c>
      <c r="N995" s="522">
        <f>$G995*J995</f>
        <v/>
      </c>
      <c r="O995" s="523">
        <f>ROUND(G995*K995,2)</f>
        <v/>
      </c>
      <c r="P995" s="596" t="n"/>
      <c r="Q995" s="597" t="n"/>
    </row>
    <row r="996" outlineLevel="4" ht="50.25" customHeight="1">
      <c r="A996" s="3" t="n"/>
      <c r="B996" s="3" t="n"/>
      <c r="C996" s="25" t="n"/>
      <c r="D996" s="165" t="inlineStr">
        <is>
          <t>19.5.3.1.4.</t>
        </is>
      </c>
      <c r="E996" s="3" t="inlineStr">
        <is>
          <t>- армирование обвязочного пояса</t>
        </is>
      </c>
      <c r="F996" s="518" t="inlineStr">
        <is>
          <t>т</t>
        </is>
      </c>
      <c r="G996" s="519" t="n">
        <v>2.05</v>
      </c>
      <c r="H996" s="520" t="n"/>
      <c r="I996" s="521" t="n">
        <v>50000</v>
      </c>
      <c r="J996" s="522" t="n">
        <v>6250</v>
      </c>
      <c r="K996" s="523">
        <f>SUBTOTAL(9,H996:J996)</f>
        <v/>
      </c>
      <c r="L996" s="520">
        <f>$G996*H996</f>
        <v/>
      </c>
      <c r="M996" s="521">
        <f>$G996*I996</f>
        <v/>
      </c>
      <c r="N996" s="522">
        <f>$G996*J996</f>
        <v/>
      </c>
      <c r="O996" s="523">
        <f>ROUND(G996*K996,2)+56.25</f>
        <v/>
      </c>
      <c r="P996" s="596" t="n"/>
      <c r="Q996" s="597" t="n"/>
    </row>
    <row r="997" outlineLevel="4" ht="50.25" customHeight="1">
      <c r="A997" s="3" t="n"/>
      <c r="B997" s="3" t="n"/>
      <c r="C997" s="25" t="n"/>
      <c r="D997" s="165" t="inlineStr">
        <is>
          <t>19.5.3.1.5.</t>
        </is>
      </c>
      <c r="E997" s="3" t="inlineStr">
        <is>
          <t>- бетонирование обвязочного пояса</t>
        </is>
      </c>
      <c r="F997" s="518" t="inlineStr">
        <is>
          <t>м3</t>
        </is>
      </c>
      <c r="G997" s="519" t="n">
        <v>29.91</v>
      </c>
      <c r="H997" s="520" t="n"/>
      <c r="I997" s="521" t="n">
        <v>11000</v>
      </c>
      <c r="J997" s="522" t="n">
        <v>1375</v>
      </c>
      <c r="K997" s="523">
        <f>SUBTOTAL(9,H997:J997)</f>
        <v/>
      </c>
      <c r="L997" s="520">
        <f>$G997*H997</f>
        <v/>
      </c>
      <c r="M997" s="521">
        <f>$G997*I997</f>
        <v/>
      </c>
      <c r="N997" s="522">
        <f>$G997*J997</f>
        <v/>
      </c>
      <c r="O997" s="523">
        <f>ROUND(G997*K997,2)</f>
        <v/>
      </c>
      <c r="P997" s="596" t="n"/>
      <c r="Q997" s="597" t="n"/>
    </row>
    <row r="998" outlineLevel="4" ht="50.25" customHeight="1">
      <c r="A998" s="3" t="n"/>
      <c r="B998" s="3" t="n"/>
      <c r="C998" s="25" t="n"/>
      <c r="D998" s="165" t="inlineStr">
        <is>
          <t>19.5.3.1.6.</t>
        </is>
      </c>
      <c r="E998" s="3" t="inlineStr">
        <is>
          <t>- вывоз и утилизация грунта</t>
        </is>
      </c>
      <c r="F998" s="518" t="inlineStr">
        <is>
          <t>т</t>
        </is>
      </c>
      <c r="G998" s="519" t="n">
        <v>0</v>
      </c>
      <c r="H998" s="520" t="n"/>
      <c r="I998" s="521" t="n">
        <v>1650</v>
      </c>
      <c r="J998" s="522" t="n">
        <v>206.25</v>
      </c>
      <c r="K998" s="523">
        <f>SUBTOTAL(9,H998:J998)</f>
        <v/>
      </c>
      <c r="L998" s="520">
        <f>$G998*H998</f>
        <v/>
      </c>
      <c r="M998" s="521">
        <f>$G998*I998</f>
        <v/>
      </c>
      <c r="N998" s="522">
        <f>$G998*J998</f>
        <v/>
      </c>
      <c r="O998" s="523">
        <f>ROUND(G998*K998,2)</f>
        <v/>
      </c>
      <c r="P998" s="596" t="n"/>
      <c r="Q998" s="597" t="n"/>
    </row>
    <row r="999" outlineLevel="4" ht="50.25" customHeight="1">
      <c r="A999" s="3" t="n"/>
      <c r="B999" s="3" t="n"/>
      <c r="C999" s="25" t="n"/>
      <c r="D999" s="165" t="inlineStr">
        <is>
          <t>19.5.3.1.7.</t>
        </is>
      </c>
      <c r="E999" s="3" t="inlineStr">
        <is>
          <t>- вывоз и утилизация кирпичного, бутового боя</t>
        </is>
      </c>
      <c r="F999" s="518" t="inlineStr">
        <is>
          <t>т</t>
        </is>
      </c>
      <c r="G999" s="519" t="n">
        <v>13.76</v>
      </c>
      <c r="H999" s="520" t="n"/>
      <c r="I999" s="521" t="n">
        <v>1650</v>
      </c>
      <c r="J999" s="522" t="n">
        <v>206.25</v>
      </c>
      <c r="K999" s="523">
        <f>SUBTOTAL(9,H999:J999)</f>
        <v/>
      </c>
      <c r="L999" s="520">
        <f>$G999*H999</f>
        <v/>
      </c>
      <c r="M999" s="521">
        <f>$G999*I999</f>
        <v/>
      </c>
      <c r="N999" s="522">
        <f>$G999*J999</f>
        <v/>
      </c>
      <c r="O999" s="523">
        <f>ROUND(G999*K999,2)</f>
        <v/>
      </c>
      <c r="P999" s="596" t="n"/>
      <c r="Q999" s="597" t="n"/>
    </row>
    <row r="1000" outlineLevel="3" ht="50.25" customHeight="1">
      <c r="A1000" s="3" t="n"/>
      <c r="B1000" s="3" t="n"/>
      <c r="C1000" s="452" t="n"/>
      <c r="D1000" s="254" t="inlineStr">
        <is>
          <t>19.5.3.2.</t>
        </is>
      </c>
      <c r="E1000" s="254" t="inlineStr">
        <is>
          <t>Спецификация элементов ж.б. обвязочного пояса</t>
        </is>
      </c>
      <c r="F1000" s="255" t="inlineStr">
        <is>
          <t>компл</t>
        </is>
      </c>
      <c r="G1000" s="472" t="n">
        <v>1</v>
      </c>
      <c r="H1000" s="473">
        <f>+IFERROR(L1000/G1000,0)</f>
        <v/>
      </c>
      <c r="I1000" s="474">
        <f>+IFERROR(M1000/G1000,0)</f>
        <v/>
      </c>
      <c r="J1000" s="475">
        <f>+IFERROR(N1000/G1000,0)</f>
        <v/>
      </c>
      <c r="K1000" s="476">
        <f>+IFERROR(O1000/G1000,0)</f>
        <v/>
      </c>
      <c r="L1000" s="473">
        <f>SUBTOTAL(9,L1001:L1003)</f>
        <v/>
      </c>
      <c r="M1000" s="474">
        <f>SUBTOTAL(9,M1001:M1003)</f>
        <v/>
      </c>
      <c r="N1000" s="475">
        <f>SUBTOTAL(9,N1001:N1003)</f>
        <v/>
      </c>
      <c r="O1000" s="476">
        <f>SUBTOTAL(9,O1001:O1003)</f>
        <v/>
      </c>
      <c r="P1000" s="610" t="n"/>
      <c r="Q1000" s="611" t="n"/>
    </row>
    <row r="1001" outlineLevel="4" ht="50.25" customHeight="1">
      <c r="A1001" s="3" t="n"/>
      <c r="B1001" s="3" t="n"/>
      <c r="C1001" s="25" t="n"/>
      <c r="D1001" s="165" t="inlineStr">
        <is>
          <t>19.5.3.2.1.</t>
        </is>
      </c>
      <c r="E1001" s="3" t="inlineStr">
        <is>
          <t>Расход стали</t>
        </is>
      </c>
      <c r="F1001" s="518" t="inlineStr">
        <is>
          <t>т</t>
        </is>
      </c>
      <c r="G1001" s="519" t="n">
        <v>2.05</v>
      </c>
      <c r="H1001" s="520" t="n">
        <v>67000</v>
      </c>
      <c r="I1001" s="521" t="n"/>
      <c r="J1001" s="522" t="n">
        <v>8375</v>
      </c>
      <c r="K1001" s="523">
        <f>SUBTOTAL(9,H1001:J1001)</f>
        <v/>
      </c>
      <c r="L1001" s="520">
        <f>$G1001*H1001</f>
        <v/>
      </c>
      <c r="M1001" s="521">
        <f>$G1001*I1001</f>
        <v/>
      </c>
      <c r="N1001" s="522">
        <f>$G1001*J1001</f>
        <v/>
      </c>
      <c r="O1001" s="523">
        <f>ROUND(G1001*K1001,2)</f>
        <v/>
      </c>
      <c r="P1001" s="596" t="n"/>
      <c r="Q1001" s="597" t="n"/>
    </row>
    <row r="1002" outlineLevel="4" ht="50.25" customHeight="1">
      <c r="A1002" s="3" t="n"/>
      <c r="B1002" s="3" t="n"/>
      <c r="C1002" s="25" t="n"/>
      <c r="D1002" s="165" t="inlineStr">
        <is>
          <t>19.5.3.2.2.</t>
        </is>
      </c>
      <c r="E1002" s="3" t="inlineStr">
        <is>
          <t>Бетон</t>
        </is>
      </c>
      <c r="F1002" s="518" t="inlineStr">
        <is>
          <t>м3</t>
        </is>
      </c>
      <c r="G1002" s="519" t="n">
        <v>29.91</v>
      </c>
      <c r="H1002" s="520" t="n">
        <v>7200</v>
      </c>
      <c r="I1002" s="521" t="n"/>
      <c r="J1002" s="522" t="n">
        <v>900</v>
      </c>
      <c r="K1002" s="523">
        <f>SUBTOTAL(9,H1002:J1002)</f>
        <v/>
      </c>
      <c r="L1002" s="520">
        <f>$G1002*H1002</f>
        <v/>
      </c>
      <c r="M1002" s="521">
        <f>$G1002*I1002</f>
        <v/>
      </c>
      <c r="N1002" s="522">
        <f>$G1002*J1002</f>
        <v/>
      </c>
      <c r="O1002" s="523">
        <f>ROUND(G1002*K1002,2)</f>
        <v/>
      </c>
      <c r="P1002" s="596" t="n"/>
      <c r="Q1002" s="597" t="n"/>
    </row>
    <row r="1003" outlineLevel="4" ht="50.25" customHeight="1" thickBot="1">
      <c r="A1003" s="3" t="n"/>
      <c r="B1003" s="3" t="n"/>
      <c r="C1003" s="25" t="n"/>
      <c r="D1003" s="165" t="inlineStr">
        <is>
          <t>19.5.3.2.3.</t>
        </is>
      </c>
      <c r="E1003" s="3" t="inlineStr">
        <is>
          <t>Хим.анкер HIT-HY (или аналог)</t>
        </is>
      </c>
      <c r="F1003" s="518" t="inlineStr">
        <is>
          <t>шт</t>
        </is>
      </c>
      <c r="G1003" s="519" t="n">
        <v>406</v>
      </c>
      <c r="H1003" s="520" t="n">
        <v>6500</v>
      </c>
      <c r="I1003" s="521" t="n"/>
      <c r="J1003" s="522" t="n">
        <v>812.5</v>
      </c>
      <c r="K1003" s="523">
        <f>SUBTOTAL(9,H1003:J1003)</f>
        <v/>
      </c>
      <c r="L1003" s="559">
        <f>$G1003*H1003</f>
        <v/>
      </c>
      <c r="M1003" s="560">
        <f>$G1003*I1003</f>
        <v/>
      </c>
      <c r="N1003" s="561">
        <f>$G1003*J1003</f>
        <v/>
      </c>
      <c r="O1003" s="523">
        <f>ROUND(G1003*K1003,2)</f>
        <v/>
      </c>
      <c r="P1003" s="596" t="n"/>
      <c r="Q1003" s="597" t="n"/>
    </row>
    <row r="1004" collapsed="1" ht="50.25" customHeight="1" thickBot="1">
      <c r="A1004" s="3" t="n"/>
      <c r="B1004" s="3" t="n"/>
      <c r="C1004" s="343" t="n"/>
      <c r="D1004" s="344" t="n"/>
      <c r="E1004" s="345" t="inlineStr">
        <is>
          <t>РАБОТЫ ПОСЛЕ 11.12.2025</t>
        </is>
      </c>
      <c r="F1004" s="346" t="n"/>
      <c r="G1004" s="565" t="n">
        <v>18830.72</v>
      </c>
      <c r="H1004" s="566">
        <f>L1004/G1004</f>
        <v/>
      </c>
      <c r="I1004" s="504">
        <f>M1004/G1004</f>
        <v/>
      </c>
      <c r="J1004" s="567">
        <f>N1004/G1004</f>
        <v/>
      </c>
      <c r="K1004" s="568">
        <f>O1004/G1004</f>
        <v/>
      </c>
      <c r="L1004" s="569">
        <f>L1005+L1022+L1024+L1122+L1172+L1535+L1571+L2059+L2204+L2242+L7987+L8424+L8651+L8756</f>
        <v/>
      </c>
      <c r="M1004" s="505">
        <f>M1005+M1022+M1024+M1122+M1172+M1535+M1571+M2059+M2204+M2242+M7987+M8424+M8651+M8756</f>
        <v/>
      </c>
      <c r="N1004" s="570">
        <f>N1005+N1022+N1024+N1122+N1172+N1535+N1571+N2059+N2204+N2242+N7987+N8424+N8651+N8756</f>
        <v/>
      </c>
      <c r="O1004" s="507">
        <f>O1005+O1022+O1024+O1122+O1172+O1535+O1571+O2059+O2204+O2242+O7987+O8424+O8651+O8756</f>
        <v/>
      </c>
      <c r="P1004" s="352" t="n"/>
      <c r="Q1004" s="353" t="n"/>
    </row>
    <row r="1005" ht="176.25" customHeight="1">
      <c r="A1005" s="3" t="n"/>
      <c r="B1005" s="3" t="inlineStr">
        <is>
          <t>Подготовительные работы, содержание площадки</t>
        </is>
      </c>
      <c r="C1005" s="13" t="n"/>
      <c r="D1005" s="276" t="inlineStr">
        <is>
          <t>1.</t>
        </is>
      </c>
      <c r="E1005" s="14" t="inlineStr">
        <is>
          <t>Подготовительные работы и содержание площадки 
(включая содержание прилегающей территории, аренда оборудования и механизмов и т.п.)</t>
        </is>
      </c>
      <c r="F1005" s="616" t="inlineStr">
        <is>
          <t>м2</t>
        </is>
      </c>
      <c r="G1005" s="617" t="n">
        <v>18830.72</v>
      </c>
      <c r="H1005" s="618">
        <f>IFERROR(L1005/G1005,0)</f>
        <v/>
      </c>
      <c r="I1005" s="619">
        <f>IFERROR(M1005/G1005,0)</f>
        <v/>
      </c>
      <c r="J1005" s="620">
        <f>IFERROR(N1005/G1005,0)</f>
        <v/>
      </c>
      <c r="K1005" s="621">
        <f>+IFERROR(O1005/G1005,0)</f>
        <v/>
      </c>
      <c r="L1005" s="622">
        <f>SUBTOTAL(9,L1006:L1021)</f>
        <v/>
      </c>
      <c r="M1005" s="623">
        <f>SUBTOTAL(9,M1006:M1021)</f>
        <v/>
      </c>
      <c r="N1005" s="624">
        <f>SUBTOTAL(9,N1006:N1021)</f>
        <v/>
      </c>
      <c r="O1005" s="625">
        <f>SUBTOTAL(9,O1006:O1021)</f>
        <v/>
      </c>
      <c r="P1005" s="77" t="inlineStr">
        <is>
          <t>АНТТЕК (по протоколу ОУ)</t>
        </is>
      </c>
      <c r="Q1005" s="102" t="inlineStr">
        <is>
          <t>Стоимость содержания строительной площадки рассчитана при условии одновременного строительства двух объектов (Крестовоздвиженский и Староваганьковский). В случае не заключения в течении 60 календарных дней с даты начала строительства объекта "Крестовоздвиженский" генподрядного договора с ООО "СВАРГО" на строительство объекта "Староваганьковский" стороны обязуются оформить дополнительное соглашение на увеличение стоимости раздела 2 на 98 168 000,00 руб.
В расчете стоимости не учтено устройство временного ограждения строительной площадки по стандартам MR - Заказчик выполняет ограждение самостоятельно (расчетом стоимости учтены содержание и ремонт данного ограждения).</t>
        </is>
      </c>
    </row>
    <row r="1006" outlineLevel="1" ht="50.25" customHeight="1">
      <c r="A1006" s="3" t="inlineStr">
        <is>
          <t>1.1.</t>
        </is>
      </c>
      <c r="B1006" s="3" t="inlineStr">
        <is>
          <t>Обеспечение финансовых условий контракта</t>
        </is>
      </c>
      <c r="C1006" s="245" t="inlineStr">
        <is>
          <t>1.1.</t>
        </is>
      </c>
      <c r="D1006" s="246" t="inlineStr">
        <is>
          <t>1.1.</t>
        </is>
      </c>
      <c r="E1006" s="145" t="inlineStr">
        <is>
          <t>Обеспечение финансовых условий контракта</t>
        </is>
      </c>
      <c r="F1006" s="237" t="inlineStr">
        <is>
          <t>м2</t>
        </is>
      </c>
      <c r="G1006" s="335" t="n">
        <v>18830.72</v>
      </c>
      <c r="H1006" s="336">
        <f>+IFERROR(L1006/G1006,0)</f>
        <v/>
      </c>
      <c r="I1006" s="337">
        <f>IFERROR(M1006/G1006,0)</f>
        <v/>
      </c>
      <c r="J1006" s="338">
        <f>IFERROR(N1006/G1006,0)</f>
        <v/>
      </c>
      <c r="K1006" s="339">
        <f>+IFERROR(O1006/G1006,0)</f>
        <v/>
      </c>
      <c r="L1006" s="336">
        <f>SUBTOTAL(9,L1007:L1008)</f>
        <v/>
      </c>
      <c r="M1006" s="337">
        <f>SUBTOTAL(9,M1007:M1008)</f>
        <v/>
      </c>
      <c r="N1006" s="338">
        <f>SUBTOTAL(9,N1007:N1008)</f>
        <v/>
      </c>
      <c r="O1006" s="339" t="n">
        <v>3326075.700000001</v>
      </c>
      <c r="P1006" s="238" t="n"/>
      <c r="Q1006" s="239" t="n"/>
      <c r="R1006" t="n">
        <v>3326075.700000001</v>
      </c>
    </row>
    <row r="1007" outlineLevel="2" ht="50.25" customHeight="1">
      <c r="A1007" s="3" t="n"/>
      <c r="B1007" s="3" t="n"/>
      <c r="C1007" s="72" t="n"/>
      <c r="D1007" s="165" t="inlineStr">
        <is>
          <t>1.1.1.</t>
        </is>
      </c>
      <c r="E1007" s="3" t="inlineStr">
        <is>
          <t>Страхование всех рисков</t>
        </is>
      </c>
      <c r="F1007" s="518" t="inlineStr">
        <is>
          <t>мес</t>
        </is>
      </c>
      <c r="G1007" s="519" t="n">
        <v>5</v>
      </c>
      <c r="H1007" s="626" t="n"/>
      <c r="I1007" s="627" t="n">
        <v>315101.9084776561</v>
      </c>
      <c r="J1007" s="628" t="n"/>
      <c r="K1007" s="629">
        <f>ROUND(SUBTOTAL(9,H1007:J1007),2)</f>
        <v/>
      </c>
      <c r="L1007" s="626">
        <f>ROUND(G1007*H1007,2)</f>
        <v/>
      </c>
      <c r="M1007" s="627">
        <f>ROUND(G1007*I1007,2)</f>
        <v/>
      </c>
      <c r="N1007" s="628">
        <f>ROUND(G1007*J1007,2)</f>
        <v/>
      </c>
      <c r="O1007" s="629">
        <f>ROUND(G1007*K1007,2)</f>
        <v/>
      </c>
      <c r="P1007" s="524" t="inlineStr">
        <is>
          <t>уменьшен срок с 12 мес до 5 мес</t>
        </is>
      </c>
      <c r="Q1007" s="525" t="n"/>
    </row>
    <row r="1008" outlineLevel="2" ht="50.25" customHeight="1">
      <c r="A1008" s="3" t="n"/>
      <c r="B1008" s="3" t="n"/>
      <c r="C1008" s="72" t="n"/>
      <c r="D1008" s="165" t="inlineStr">
        <is>
          <t>1.1.2.</t>
        </is>
      </c>
      <c r="E1008" s="3" t="inlineStr">
        <is>
          <t>Согласования ИГАСН. ОАТИ ФМС</t>
        </is>
      </c>
      <c r="F1008" s="518" t="inlineStr">
        <is>
          <t>мес</t>
        </is>
      </c>
      <c r="G1008" s="519" t="n">
        <v>5</v>
      </c>
      <c r="H1008" s="626" t="n"/>
      <c r="I1008" s="627" t="n">
        <v>350113.2327634097</v>
      </c>
      <c r="J1008" s="628" t="n"/>
      <c r="K1008" s="629">
        <f>ROUND(SUBTOTAL(9,H1008:J1008),2)</f>
        <v/>
      </c>
      <c r="L1008" s="626">
        <f>ROUND(G1008*H1008,2)</f>
        <v/>
      </c>
      <c r="M1008" s="627">
        <f>ROUND(G1008*I1008,2)</f>
        <v/>
      </c>
      <c r="N1008" s="628">
        <f>ROUND(G1008*J1008,2)</f>
        <v/>
      </c>
      <c r="O1008" s="629">
        <f>ROUND(G1008*K1008,2)</f>
        <v/>
      </c>
      <c r="P1008" s="524" t="inlineStr">
        <is>
          <t>уменьшен срок с 12 мес до 5 мес</t>
        </is>
      </c>
      <c r="Q1008" s="525" t="n"/>
    </row>
    <row r="1009" outlineLevel="1" ht="50.25" customHeight="1">
      <c r="A1009" s="3" t="inlineStr">
        <is>
          <t>1.2.</t>
        </is>
      </c>
      <c r="B1009" s="3" t="inlineStr">
        <is>
          <t>Мобилизация площадки (в т.ч. Снос и демонтаж)</t>
        </is>
      </c>
      <c r="C1009" s="245" t="inlineStr">
        <is>
          <t>1.2.</t>
        </is>
      </c>
      <c r="D1009" s="246" t="inlineStr">
        <is>
          <t>1.2.</t>
        </is>
      </c>
      <c r="E1009" s="145" t="inlineStr">
        <is>
          <t>Мобилизация и демобилизация подрядчика, подготовка стройплощадки</t>
        </is>
      </c>
      <c r="F1009" s="237" t="inlineStr">
        <is>
          <t>м2</t>
        </is>
      </c>
      <c r="G1009" s="335" t="n">
        <v>18830.72</v>
      </c>
      <c r="H1009" s="336">
        <f>+IFERROR(L1009/G1009,0)</f>
        <v/>
      </c>
      <c r="I1009" s="337">
        <f>IFERROR(M1009/G1009,0)</f>
        <v/>
      </c>
      <c r="J1009" s="338">
        <f>IFERROR(N1009/G1009,0)</f>
        <v/>
      </c>
      <c r="K1009" s="339">
        <f>+IFERROR(O1009/G1009,0)</f>
        <v/>
      </c>
      <c r="L1009" s="336">
        <f>SUBTOTAL(9,L1010:L1021)</f>
        <v/>
      </c>
      <c r="M1009" s="337">
        <f>SUBTOTAL(9,M1010:M1021)</f>
        <v/>
      </c>
      <c r="N1009" s="338">
        <f>SUBTOTAL(9,N1010:N1021)</f>
        <v/>
      </c>
      <c r="O1009" s="339" t="n">
        <v>158320601.84</v>
      </c>
      <c r="P1009" s="238" t="n"/>
      <c r="Q1009" s="239" t="n"/>
      <c r="R1009" t="n">
        <v>158320601.84</v>
      </c>
    </row>
    <row r="1010" outlineLevel="2" ht="50.25" customHeight="1">
      <c r="A1010" s="3" t="n"/>
      <c r="B1010" s="3" t="n"/>
      <c r="C1010" s="72" t="n"/>
      <c r="D1010" s="165" t="inlineStr">
        <is>
          <t>1.2.1.</t>
        </is>
      </c>
      <c r="E1010" s="3" t="inlineStr">
        <is>
          <t>Мобилизация (в т.ч. устройство бытового городка (перемещение в процессе производства работ), склад, информационные щиты и средства ОТ/ТБ и т.д.)</t>
        </is>
      </c>
      <c r="F1010" s="518" t="inlineStr">
        <is>
          <t>компл</t>
        </is>
      </c>
      <c r="G1010" s="519" t="n">
        <v>1</v>
      </c>
      <c r="H1010" s="626" t="n">
        <v>13253099.50307901</v>
      </c>
      <c r="I1010" s="627" t="n">
        <v>5541490.176660744</v>
      </c>
      <c r="J1010" s="628" t="n"/>
      <c r="K1010" s="629">
        <f>ROUND(SUBTOTAL(9,H1010:J1010),2)</f>
        <v/>
      </c>
      <c r="L1010" s="626">
        <f>ROUND(G1010*H1010,2)</f>
        <v/>
      </c>
      <c r="M1010" s="627">
        <f>ROUND(G1010*I1010,2)</f>
        <v/>
      </c>
      <c r="N1010" s="628">
        <f>ROUND(G1010*J1010,2)</f>
        <v/>
      </c>
      <c r="O1010" s="629">
        <f>ROUND(G1010*K1010,2)</f>
        <v/>
      </c>
      <c r="P1010" s="524" t="n"/>
      <c r="Q1010" s="525" t="n"/>
    </row>
    <row r="1011" outlineLevel="2" ht="50.25" customHeight="1">
      <c r="A1011" s="3" t="n"/>
      <c r="B1011" s="3" t="n"/>
      <c r="C1011" s="72" t="n"/>
      <c r="D1011" s="165" t="inlineStr">
        <is>
          <t>1.2.2.</t>
        </is>
      </c>
      <c r="E1011" s="3" t="inlineStr">
        <is>
          <t>Демоболизация</t>
        </is>
      </c>
      <c r="F1011" s="518" t="inlineStr">
        <is>
          <t>компл</t>
        </is>
      </c>
      <c r="G1011" s="519" t="n"/>
      <c r="H1011" s="626" t="n"/>
      <c r="I1011" s="627" t="n">
        <v>1071346.492861681</v>
      </c>
      <c r="J1011" s="628" t="n"/>
      <c r="K1011" s="629">
        <f>ROUND(SUBTOTAL(9,H1011:J1011),2)</f>
        <v/>
      </c>
      <c r="L1011" s="626">
        <f>ROUND(G1011*H1011,2)</f>
        <v/>
      </c>
      <c r="M1011" s="627">
        <f>ROUND(G1011*I1011,2)</f>
        <v/>
      </c>
      <c r="N1011" s="628">
        <f>ROUND(G1011*J1011,2)</f>
        <v/>
      </c>
      <c r="O1011" s="629">
        <f>ROUND(G1011*K1011,2)</f>
        <v/>
      </c>
      <c r="P1011" s="524" t="inlineStr">
        <is>
          <t>Исключено</t>
        </is>
      </c>
      <c r="Q1011" s="525" t="n"/>
    </row>
    <row r="1012" outlineLevel="2" ht="50.25" customHeight="1">
      <c r="A1012" s="3" t="n"/>
      <c r="B1012" s="3" t="n"/>
      <c r="C1012" s="72" t="n"/>
      <c r="D1012" s="165" t="inlineStr">
        <is>
          <t>1.2.3.</t>
        </is>
      </c>
      <c r="E1012" s="3" t="inlineStr">
        <is>
          <t>Система пропуска Face Id</t>
        </is>
      </c>
      <c r="F1012" s="518" t="inlineStr">
        <is>
          <t>компл</t>
        </is>
      </c>
      <c r="G1012" s="519" t="n">
        <v>1</v>
      </c>
      <c r="H1012" s="626" t="n"/>
      <c r="I1012" s="627" t="n">
        <v>4665819.83</v>
      </c>
      <c r="J1012" s="628" t="n">
        <v>583227.47875</v>
      </c>
      <c r="K1012" s="629">
        <f>ROUND(SUBTOTAL(9,H1012:J1012),2)</f>
        <v/>
      </c>
      <c r="L1012" s="626">
        <f>ROUND(G1012*H1012,2)</f>
        <v/>
      </c>
      <c r="M1012" s="627">
        <f>ROUND(G1012*I1012,2)</f>
        <v/>
      </c>
      <c r="N1012" s="628">
        <f>ROUND(G1012*J1012,2)</f>
        <v/>
      </c>
      <c r="O1012" s="629">
        <f>ROUND(G1012*K1012,2)</f>
        <v/>
      </c>
      <c r="P1012" s="524" t="inlineStr">
        <is>
          <t>Добавлено, не согласовано по сметам</t>
        </is>
      </c>
      <c r="Q1012" s="525" t="n"/>
    </row>
    <row r="1013" outlineLevel="2" ht="50.25" customHeight="1">
      <c r="A1013" s="3" t="n"/>
      <c r="B1013" s="3" t="n"/>
      <c r="C1013" s="390" t="n"/>
      <c r="D1013" s="248" t="inlineStr">
        <is>
          <t>1.2.3.</t>
        </is>
      </c>
      <c r="E1013" s="385" t="inlineStr">
        <is>
          <t>Содержание площадки, генподрядные функции</t>
        </is>
      </c>
      <c r="F1013" s="241" t="inlineStr">
        <is>
          <t>м2</t>
        </is>
      </c>
      <c r="G1013" s="422" t="n">
        <v>18830.72</v>
      </c>
      <c r="H1013" s="423">
        <f>IFERROR(L1013/G1013,0)</f>
        <v/>
      </c>
      <c r="I1013" s="424">
        <f>IFERROR(M1013/G1013,0)</f>
        <v/>
      </c>
      <c r="J1013" s="425">
        <f>IFERROR(N1013/G1013,0)</f>
        <v/>
      </c>
      <c r="K1013" s="432">
        <f>+IFERROR(O1013/G1013,0)</f>
        <v/>
      </c>
      <c r="L1013" s="423">
        <f>SUBTOTAL(9,L1014:L1021)</f>
        <v/>
      </c>
      <c r="M1013" s="424">
        <f>SUBTOTAL(9,M1014:M1021)</f>
        <v/>
      </c>
      <c r="N1013" s="425">
        <f>SUBTOTAL(9,N1014:N1021)</f>
        <v/>
      </c>
      <c r="O1013" s="427">
        <f>SUBTOTAL(9,O1014:O1021)</f>
        <v/>
      </c>
      <c r="P1013" s="242" t="n"/>
      <c r="Q1013" s="243" t="n"/>
    </row>
    <row r="1014" outlineLevel="3" ht="50.25" customHeight="1">
      <c r="A1014" s="3" t="n"/>
      <c r="B1014" s="3" t="n"/>
      <c r="C1014" s="25" t="n"/>
      <c r="D1014" s="3" t="inlineStr">
        <is>
          <t>1.2.3.1.</t>
        </is>
      </c>
      <c r="E1014" s="3" t="inlineStr">
        <is>
          <t>Временное отопление помещений для выполнения отделочных работ в зимний период, до момента подлкючения ТС по постоянной схеме</t>
        </is>
      </c>
      <c r="F1014" s="518" t="inlineStr">
        <is>
          <t>компл</t>
        </is>
      </c>
      <c r="G1014" s="519" t="n">
        <v>1</v>
      </c>
      <c r="H1014" s="626" t="n">
        <v>0</v>
      </c>
      <c r="I1014" s="627" t="n">
        <v>0</v>
      </c>
      <c r="J1014" s="628" t="n"/>
      <c r="K1014" s="629">
        <f>ROUND(SUBTOTAL(9,H1014:J1014),2)</f>
        <v/>
      </c>
      <c r="L1014" s="626">
        <f>ROUND(G1014*H1014,2)</f>
        <v/>
      </c>
      <c r="M1014" s="627">
        <f>ROUND(G1014*I1014,2)</f>
        <v/>
      </c>
      <c r="N1014" s="628">
        <f>ROUND(G1014*J1014,2)</f>
        <v/>
      </c>
      <c r="O1014" s="629">
        <f>ROUND(G1014*K1014,2)</f>
        <v/>
      </c>
      <c r="P1014" s="524" t="n"/>
      <c r="Q1014" s="525" t="n"/>
    </row>
    <row r="1015" outlineLevel="3" ht="50.25" customHeight="1">
      <c r="A1015" s="3" t="n"/>
      <c r="B1015" s="3" t="n"/>
      <c r="C1015" s="25" t="n"/>
      <c r="D1015" s="3" t="inlineStr">
        <is>
          <t>1.2.3.2.</t>
        </is>
      </c>
      <c r="E1015" s="3" t="inlineStr">
        <is>
          <t>ИТР и вспомогательный персонал</t>
        </is>
      </c>
      <c r="F1015" s="518" t="inlineStr">
        <is>
          <t>мес</t>
        </is>
      </c>
      <c r="G1015" s="519" t="n">
        <v>5</v>
      </c>
      <c r="H1015" s="626" t="n">
        <v>0</v>
      </c>
      <c r="I1015" s="627" t="n">
        <v>22597990.43596569</v>
      </c>
      <c r="J1015" s="628" t="n"/>
      <c r="K1015" s="629">
        <f>ROUND(SUBTOTAL(9,H1015:J1015),2)</f>
        <v/>
      </c>
      <c r="L1015" s="626">
        <f>ROUND(G1015*H1015,2)</f>
        <v/>
      </c>
      <c r="M1015" s="627">
        <f>ROUND(G1015*I1015,2)</f>
        <v/>
      </c>
      <c r="N1015" s="628">
        <f>ROUND(G1015*J1015,2)</f>
        <v/>
      </c>
      <c r="O1015" s="629">
        <f>ROUND(G1015*K1015,2)</f>
        <v/>
      </c>
      <c r="P1015" s="524" t="inlineStr">
        <is>
          <t>уменьшен срок с 12 мес до 5 мес</t>
        </is>
      </c>
      <c r="Q1015" s="525" t="n"/>
    </row>
    <row r="1016" outlineLevel="3" ht="50.25" customHeight="1">
      <c r="A1016" s="3" t="n"/>
      <c r="B1016" s="3" t="n"/>
      <c r="C1016" s="25" t="n"/>
      <c r="D1016" s="3" t="inlineStr">
        <is>
          <t>1.2.3.3.</t>
        </is>
      </c>
      <c r="E1016" s="3" t="inlineStr">
        <is>
          <t>Строительная техника и оборудования</t>
        </is>
      </c>
      <c r="F1016" s="518" t="inlineStr">
        <is>
          <t>мес</t>
        </is>
      </c>
      <c r="G1016" s="519" t="n">
        <v>5</v>
      </c>
      <c r="H1016" s="626" t="n">
        <v>0</v>
      </c>
      <c r="I1016" s="627" t="n">
        <v>2626306.736746851</v>
      </c>
      <c r="J1016" s="628" t="n"/>
      <c r="K1016" s="629">
        <f>ROUND(SUBTOTAL(9,H1016:J1016),2)</f>
        <v/>
      </c>
      <c r="L1016" s="626">
        <f>ROUND(G1016*H1016,2)</f>
        <v/>
      </c>
      <c r="M1016" s="627">
        <f>ROUND(G1016*I1016,2)</f>
        <v/>
      </c>
      <c r="N1016" s="628">
        <f>ROUND(G1016*J1016,2)</f>
        <v/>
      </c>
      <c r="O1016" s="629">
        <f>ROUND(G1016*K1016,2)</f>
        <v/>
      </c>
      <c r="P1016" s="524" t="inlineStr">
        <is>
          <t>уменьшен срок с 12 мес до 5 мес</t>
        </is>
      </c>
      <c r="Q1016" s="525" t="n"/>
    </row>
    <row r="1017" outlineLevel="3" ht="50.25" customHeight="1">
      <c r="A1017" s="3" t="n"/>
      <c r="B1017" s="3" t="n"/>
      <c r="C1017" s="25" t="n"/>
      <c r="D1017" s="3" t="inlineStr">
        <is>
          <t>1.2.3.4.</t>
        </is>
      </c>
      <c r="E1017" s="3" t="inlineStr">
        <is>
          <t>Вывоз строительного мусора</t>
        </is>
      </c>
      <c r="F1017" s="518" t="inlineStr">
        <is>
          <t>мес</t>
        </is>
      </c>
      <c r="G1017" s="519" t="n">
        <v>5</v>
      </c>
      <c r="H1017" s="626" t="n">
        <v>0</v>
      </c>
      <c r="I1017" s="627" t="n">
        <v>0</v>
      </c>
      <c r="J1017" s="628" t="n"/>
      <c r="K1017" s="629">
        <f>ROUND(SUBTOTAL(9,H1017:J1017),2)</f>
        <v/>
      </c>
      <c r="L1017" s="626">
        <f>ROUND(G1017*H1017,2)</f>
        <v/>
      </c>
      <c r="M1017" s="627">
        <f>ROUND(G1017*I1017,2)</f>
        <v/>
      </c>
      <c r="N1017" s="628">
        <f>ROUND(G1017*J1017,2)</f>
        <v/>
      </c>
      <c r="O1017" s="629">
        <f>ROUND(G1017*K1017,2)</f>
        <v/>
      </c>
      <c r="P1017" s="524" t="inlineStr">
        <is>
          <t>уменьшен срок с 12 мес до 5 мес</t>
        </is>
      </c>
      <c r="Q1017" s="525" t="n"/>
    </row>
    <row r="1018" outlineLevel="3" ht="50.25" customHeight="1">
      <c r="A1018" s="3" t="n"/>
      <c r="B1018" s="3" t="n"/>
      <c r="C1018" s="25" t="n"/>
      <c r="D1018" s="3" t="inlineStr">
        <is>
          <t>1.2.3.5.</t>
        </is>
      </c>
      <c r="E1018" s="3" t="inlineStr">
        <is>
          <t>Ручные инструменты и малая механизация</t>
        </is>
      </c>
      <c r="F1018" s="518" t="inlineStr">
        <is>
          <t>мес</t>
        </is>
      </c>
      <c r="G1018" s="519" t="n">
        <v>5</v>
      </c>
      <c r="H1018" s="626" t="n">
        <v>0</v>
      </c>
      <c r="I1018" s="627" t="n">
        <v>217597.0633790997</v>
      </c>
      <c r="J1018" s="628" t="n"/>
      <c r="K1018" s="629">
        <f>ROUND(SUBTOTAL(9,H1018:J1018),2)</f>
        <v/>
      </c>
      <c r="L1018" s="626">
        <f>ROUND(G1018*H1018,2)</f>
        <v/>
      </c>
      <c r="M1018" s="627">
        <f>ROUND(G1018*I1018,2)</f>
        <v/>
      </c>
      <c r="N1018" s="628">
        <f>ROUND(G1018*J1018,2)</f>
        <v/>
      </c>
      <c r="O1018" s="629">
        <f>ROUND(G1018*K1018,2)</f>
        <v/>
      </c>
      <c r="P1018" s="524" t="inlineStr">
        <is>
          <t>уменьшен срок с 12 мес до 5 мес</t>
        </is>
      </c>
      <c r="Q1018" s="525" t="n"/>
    </row>
    <row r="1019" outlineLevel="3" ht="50.25" customHeight="1">
      <c r="A1019" s="3" t="n"/>
      <c r="B1019" s="3" t="n"/>
      <c r="C1019" s="25" t="n"/>
      <c r="D1019" s="3" t="inlineStr">
        <is>
          <t>1.2.3.6.</t>
        </is>
      </c>
      <c r="E1019" s="3" t="inlineStr">
        <is>
          <t>Охрана труда (Частное охранное предприятие/организация)</t>
        </is>
      </c>
      <c r="F1019" s="518" t="inlineStr">
        <is>
          <t>мес</t>
        </is>
      </c>
      <c r="G1019" s="519" t="n">
        <v>5</v>
      </c>
      <c r="H1019" s="626" t="n">
        <v>0</v>
      </c>
      <c r="I1019" s="627" t="n">
        <v>532172.1190493281</v>
      </c>
      <c r="J1019" s="628" t="n"/>
      <c r="K1019" s="629">
        <f>ROUND(SUBTOTAL(9,H1019:J1019),2)</f>
        <v/>
      </c>
      <c r="L1019" s="626">
        <f>ROUND(G1019*H1019,2)</f>
        <v/>
      </c>
      <c r="M1019" s="627">
        <f>ROUND(G1019*I1019,2)</f>
        <v/>
      </c>
      <c r="N1019" s="628">
        <f>ROUND(G1019*J1019,2)</f>
        <v/>
      </c>
      <c r="O1019" s="629">
        <f>ROUND(G1019*K1019,2)</f>
        <v/>
      </c>
      <c r="P1019" s="524" t="inlineStr">
        <is>
          <t>уменьшен срок с 12 мес до 5 мес</t>
        </is>
      </c>
      <c r="Q1019" s="525" t="n"/>
    </row>
    <row r="1020" outlineLevel="3" ht="50.25" customHeight="1">
      <c r="A1020" s="3" t="n"/>
      <c r="B1020" s="3" t="n"/>
      <c r="C1020" s="25" t="n"/>
      <c r="D1020" s="3" t="inlineStr">
        <is>
          <t>1.2.3.7.</t>
        </is>
      </c>
      <c r="E1020" s="3" t="inlineStr">
        <is>
          <t>Коммунальные расходы</t>
        </is>
      </c>
      <c r="F1020" s="518" t="inlineStr">
        <is>
          <t>мес</t>
        </is>
      </c>
      <c r="G1020" s="519" t="n">
        <v>5</v>
      </c>
      <c r="H1020" s="626" t="n">
        <v>0</v>
      </c>
      <c r="I1020" s="627" t="n">
        <v>659354.8248474221</v>
      </c>
      <c r="J1020" s="628" t="n"/>
      <c r="K1020" s="629">
        <f>ROUND(SUBTOTAL(9,H1020:J1020),2)</f>
        <v/>
      </c>
      <c r="L1020" s="626">
        <f>ROUND(G1020*H1020,2)</f>
        <v/>
      </c>
      <c r="M1020" s="627">
        <f>ROUND(G1020*I1020,2)</f>
        <v/>
      </c>
      <c r="N1020" s="628">
        <f>ROUND(G1020*J1020,2)</f>
        <v/>
      </c>
      <c r="O1020" s="629">
        <f>ROUND(G1020*K1020,2)</f>
        <v/>
      </c>
      <c r="P1020" s="524" t="inlineStr">
        <is>
          <t>уменьшен срок с 12 мес до 5 мес</t>
        </is>
      </c>
      <c r="Q1020" s="525" t="n"/>
    </row>
    <row r="1021" outlineLevel="3" ht="50.25" customHeight="1">
      <c r="A1021" s="3" t="n"/>
      <c r="B1021" s="3" t="n"/>
      <c r="C1021" s="25" t="n"/>
      <c r="D1021" s="3" t="inlineStr">
        <is>
          <t>1.2.3.8.</t>
        </is>
      </c>
      <c r="E1021" s="3" t="inlineStr">
        <is>
          <t>Эксплуатационные расходы</t>
        </is>
      </c>
      <c r="F1021" s="518" t="inlineStr">
        <is>
          <t>мес</t>
        </is>
      </c>
      <c r="G1021" s="519" t="n">
        <v>5</v>
      </c>
      <c r="H1021" s="626" t="n">
        <v>106784.5365480169</v>
      </c>
      <c r="I1021" s="627" t="n">
        <v>115187.2503389474</v>
      </c>
      <c r="J1021" s="628" t="n"/>
      <c r="K1021" s="629">
        <f>ROUND(SUBTOTAL(9,H1021:J1021),2)</f>
        <v/>
      </c>
      <c r="L1021" s="626">
        <f>ROUND(G1021*H1021,2)</f>
        <v/>
      </c>
      <c r="M1021" s="627">
        <f>ROUND(G1021*I1021,2)</f>
        <v/>
      </c>
      <c r="N1021" s="628">
        <f>ROUND(G1021*J1021,2)</f>
        <v/>
      </c>
      <c r="O1021" s="629">
        <f>ROUND(G1021*K1021,2)</f>
        <v/>
      </c>
      <c r="P1021" s="524" t="inlineStr">
        <is>
          <t>уменьшен срок с 12 мес до 5 мес</t>
        </is>
      </c>
      <c r="Q1021" s="525" t="n"/>
    </row>
    <row r="1022" ht="50.25" customHeight="1">
      <c r="A1022" s="3" t="n"/>
      <c r="B1022" s="3" t="inlineStr">
        <is>
          <t>Подготовительные работы, содержание площадки</t>
        </is>
      </c>
      <c r="C1022" s="117" t="n"/>
      <c r="D1022" s="123" t="inlineStr">
        <is>
          <t>2.</t>
        </is>
      </c>
      <c r="E1022" s="124" t="inlineStr">
        <is>
          <t>Демонтажные Работы</t>
        </is>
      </c>
      <c r="F1022" s="528" t="inlineStr">
        <is>
          <t>м2</t>
        </is>
      </c>
      <c r="G1022" s="529" t="n">
        <v>0</v>
      </c>
      <c r="H1022" s="530">
        <f>IFERROR(L1022/G1022,0)</f>
        <v/>
      </c>
      <c r="I1022" s="531">
        <f>IFERROR(M1022/G1022,0)</f>
        <v/>
      </c>
      <c r="J1022" s="532">
        <f>IFERROR(N1022/G1022,0)</f>
        <v/>
      </c>
      <c r="K1022" s="533">
        <f>+IFERROR(O1022/G1022,0)</f>
        <v/>
      </c>
      <c r="L1022" s="534">
        <f>SUBTOTAL(9,L1023:L1023)</f>
        <v/>
      </c>
      <c r="M1022" s="535">
        <f>SUBTOTAL(9,M1023:M1023)</f>
        <v/>
      </c>
      <c r="N1022" s="536">
        <f>SUBTOTAL(9,N1023:N1023)</f>
        <v/>
      </c>
      <c r="O1022" s="537">
        <f>SUBTOTAL(9,O1023:O1023)</f>
        <v/>
      </c>
      <c r="P1022" s="77" t="n"/>
      <c r="Q1022" s="105" t="n"/>
    </row>
    <row r="1023" outlineLevel="1" ht="50.25" customHeight="1">
      <c r="A1023" s="3" t="n"/>
      <c r="B1023" s="3" t="inlineStr">
        <is>
          <t>Мобилизация площадки (в т.ч. Снос и демонтаж)</t>
        </is>
      </c>
      <c r="C1023" s="163" t="n"/>
      <c r="D1023" s="164" t="inlineStr">
        <is>
          <t>2.1.</t>
        </is>
      </c>
      <c r="E1023" s="151" t="inlineStr">
        <is>
          <t>Демонтаж подземной части</t>
        </is>
      </c>
      <c r="F1023" s="152" t="inlineStr">
        <is>
          <t>м3</t>
        </is>
      </c>
      <c r="G1023" s="630" t="n">
        <v>0</v>
      </c>
      <c r="H1023" s="631" t="n">
        <v>0</v>
      </c>
      <c r="I1023" s="632" t="n">
        <v>3008.41</v>
      </c>
      <c r="J1023" s="633" t="n">
        <v>213.6</v>
      </c>
      <c r="K1023" s="634">
        <f>SUBTOTAL(9,H1023:J1023)</f>
        <v/>
      </c>
      <c r="L1023" s="631">
        <f>$G1023*H1023</f>
        <v/>
      </c>
      <c r="M1023" s="632">
        <f>$G1023*I1023</f>
        <v/>
      </c>
      <c r="N1023" s="633">
        <f>$G1023*J1023</f>
        <v/>
      </c>
      <c r="O1023" s="634">
        <f>G1023*K1023</f>
        <v/>
      </c>
      <c r="P1023" s="85" t="n"/>
      <c r="Q1023" s="160" t="inlineStr">
        <is>
          <t>Учтена механизированная разработка подземной части здания (бой, стены); Погрузка, вывоз и утилизация боя на полигоне</t>
        </is>
      </c>
    </row>
    <row r="1024" ht="50.25" customHeight="1">
      <c r="A1024" s="3" t="n"/>
      <c r="B1024" s="3" t="inlineStr">
        <is>
          <t>Котлован</t>
        </is>
      </c>
      <c r="C1024" s="117" t="n"/>
      <c r="D1024" s="123" t="inlineStr">
        <is>
          <t>3.</t>
        </is>
      </c>
      <c r="E1024" s="124" t="inlineStr">
        <is>
          <t>Устройство котлована</t>
        </is>
      </c>
      <c r="F1024" s="528" t="inlineStr">
        <is>
          <t>компл.</t>
        </is>
      </c>
      <c r="G1024" s="529" t="n">
        <v>1</v>
      </c>
      <c r="H1024" s="530">
        <f>IFERROR(L1024/G1024,0)</f>
        <v/>
      </c>
      <c r="I1024" s="531">
        <f>IFERROR(M1024/G1024,0)</f>
        <v/>
      </c>
      <c r="J1024" s="532">
        <f>IFERROR(N1024/G1024,0)</f>
        <v/>
      </c>
      <c r="K1024" s="533">
        <f>+IFERROR(O1024/G1024,0)</f>
        <v/>
      </c>
      <c r="L1024" s="534">
        <f>SUBTOTAL(9,L1025:L1121)</f>
        <v/>
      </c>
      <c r="M1024" s="535">
        <f>SUBTOTAL(9,M1025:M1121)</f>
        <v/>
      </c>
      <c r="N1024" s="536">
        <f>SUBTOTAL(9,N1025:N1121)</f>
        <v/>
      </c>
      <c r="O1024" s="537">
        <f>SUBTOTAL(9,O1025:O1121)</f>
        <v/>
      </c>
      <c r="P1024" s="77" t="n"/>
      <c r="Q1024" s="105" t="n"/>
    </row>
    <row r="1025" outlineLevel="1" ht="50.25" customHeight="1">
      <c r="A1025" s="3" t="inlineStr">
        <is>
          <t>2.4.</t>
        </is>
      </c>
      <c r="B1025" s="3" t="inlineStr">
        <is>
          <t>Устройство ограждающих конструкций котлована</t>
        </is>
      </c>
      <c r="C1025" s="235" t="inlineStr">
        <is>
          <t>2.4.</t>
        </is>
      </c>
      <c r="D1025" s="236" t="inlineStr">
        <is>
          <t>3.1.</t>
        </is>
      </c>
      <c r="E1025" s="145" t="inlineStr">
        <is>
          <t>Ограждение котлована - СВГ</t>
        </is>
      </c>
      <c r="F1025" s="237" t="inlineStr">
        <is>
          <t>м3</t>
        </is>
      </c>
      <c r="G1025" s="335" t="n">
        <v>0</v>
      </c>
      <c r="H1025" s="336">
        <f>+IFERROR(L1025/G1025,0)</f>
        <v/>
      </c>
      <c r="I1025" s="337">
        <f>IFERROR(M1025/G1025,0)</f>
        <v/>
      </c>
      <c r="J1025" s="338">
        <f>IFERROR(N1025/G1025,0)</f>
        <v/>
      </c>
      <c r="K1025" s="339">
        <f>+IFERROR(O1025/G1025,0)</f>
        <v/>
      </c>
      <c r="L1025" s="336">
        <f>SUBTOTAL(9,L1026:L1076)</f>
        <v/>
      </c>
      <c r="M1025" s="337">
        <f>SUBTOTAL(9,M1026:M1076)</f>
        <v/>
      </c>
      <c r="N1025" s="338">
        <f>SUBTOTAL(9,N1026:N1076)</f>
        <v/>
      </c>
      <c r="O1025" s="339" t="n">
        <v>3573933.754690761</v>
      </c>
      <c r="P1025" s="238" t="n"/>
      <c r="Q1025" s="239" t="n"/>
      <c r="R1025" t="n">
        <v>3573933.754690761</v>
      </c>
    </row>
    <row r="1026" outlineLevel="2" ht="50.25" customHeight="1">
      <c r="A1026" s="3" t="n"/>
      <c r="B1026" s="3" t="n"/>
      <c r="C1026" s="240" t="n"/>
      <c r="D1026" s="146" t="inlineStr">
        <is>
          <t>3.1.1.</t>
        </is>
      </c>
      <c r="E1026" s="146" t="inlineStr">
        <is>
          <t>Устройство форшахты/1-го этапа (1-17 / А-П)</t>
        </is>
      </c>
      <c r="F1026" s="241" t="inlineStr">
        <is>
          <t>м3</t>
        </is>
      </c>
      <c r="G1026" s="422" t="n"/>
      <c r="H1026" s="423">
        <f>IFERROR(L1026/G1026,0)</f>
        <v/>
      </c>
      <c r="I1026" s="424">
        <f>IFERROR(M1026/G1026,0)</f>
        <v/>
      </c>
      <c r="J1026" s="425">
        <f>IFERROR(N1026/G1026,0)</f>
        <v/>
      </c>
      <c r="K1026" s="432">
        <f>+IFERROR(O1026/G1026,0)</f>
        <v/>
      </c>
      <c r="L1026" s="423">
        <f>SUBTOTAL(9,L1027:L1036)</f>
        <v/>
      </c>
      <c r="M1026" s="424">
        <f>SUBTOTAL(9,M1027:M1036)</f>
        <v/>
      </c>
      <c r="N1026" s="425">
        <f>SUBTOTAL(9,N1027:N1036)</f>
        <v/>
      </c>
      <c r="O1026" s="427">
        <f>SUBTOTAL(9,O1027:O1036)</f>
        <v/>
      </c>
      <c r="P1026" s="242" t="n"/>
      <c r="Q1026" s="243" t="n"/>
    </row>
    <row r="1027" outlineLevel="3" ht="50.25" customHeight="1">
      <c r="A1027" s="3" t="n"/>
      <c r="B1027" s="3" t="n"/>
      <c r="C1027" s="25" t="n"/>
      <c r="D1027" s="3" t="inlineStr">
        <is>
          <t>3.1.1.1.</t>
        </is>
      </c>
      <c r="E1027" s="7" t="inlineStr">
        <is>
          <t>Разработка траншеи под форшахту</t>
        </is>
      </c>
      <c r="F1027" s="518" t="inlineStr">
        <is>
          <t>м3</t>
        </is>
      </c>
      <c r="G1027" s="519" t="n">
        <v>0</v>
      </c>
      <c r="H1027" s="520" t="n">
        <v>0</v>
      </c>
      <c r="I1027" s="521" t="n">
        <v>1425.031166666667</v>
      </c>
      <c r="J1027" s="522" t="n">
        <v>60.68483333333333</v>
      </c>
      <c r="K1027" s="523">
        <f>SUBTOTAL(9,H1027:J1027)</f>
        <v/>
      </c>
      <c r="L1027" s="520">
        <f>$G1027*H1027</f>
        <v/>
      </c>
      <c r="M1027" s="521">
        <f>ROUNDUP($G1027*I1027,2)</f>
        <v/>
      </c>
      <c r="N1027" s="522">
        <f>$G1027*J1027</f>
        <v/>
      </c>
      <c r="O1027" s="523">
        <f>G1027*K1027</f>
        <v/>
      </c>
      <c r="P1027" s="79" t="n"/>
      <c r="Q1027" s="104" t="inlineStr">
        <is>
          <t>Учтено: Разработка грунта для устройства форшахты - 320,72 м3; Погрузка, вывоз и утилизация грунта на полигоне - 148,75 м3</t>
        </is>
      </c>
    </row>
    <row r="1028" outlineLevel="3" ht="50.25" customHeight="1">
      <c r="A1028" s="3" t="n"/>
      <c r="B1028" s="3" t="n"/>
      <c r="C1028" s="25" t="n"/>
      <c r="D1028" s="3" t="inlineStr">
        <is>
          <t>3.1.1.2.</t>
        </is>
      </c>
      <c r="E1028" s="7" t="inlineStr">
        <is>
          <t>Устроство форшахты, Бетон - B15 W6 F150</t>
        </is>
      </c>
      <c r="F1028" s="518" t="inlineStr">
        <is>
          <t>м3</t>
        </is>
      </c>
      <c r="G1028" s="519" t="n">
        <v>0</v>
      </c>
      <c r="H1028" s="520" t="n">
        <v>7594.154333333333</v>
      </c>
      <c r="I1028" s="521" t="n">
        <v>15014.27566666666</v>
      </c>
      <c r="J1028" s="522" t="n">
        <v>996.3841666666666</v>
      </c>
      <c r="K1028" s="523">
        <f>SUBTOTAL(9,H1028:J1028)</f>
        <v/>
      </c>
      <c r="L1028" s="520">
        <f>$G1028*H1028</f>
        <v/>
      </c>
      <c r="M1028" s="521">
        <f>$G1028*I1028</f>
        <v/>
      </c>
      <c r="N1028" s="522">
        <f>$G1028*J1028</f>
        <v/>
      </c>
      <c r="O1028" s="523">
        <f>G1028*K1028</f>
        <v/>
      </c>
      <c r="P1028" s="79" t="inlineStr">
        <is>
          <t>Карм.= 28,70 кг/м³</t>
        </is>
      </c>
      <c r="Q1028" s="104" t="inlineStr">
        <is>
          <t>Учтено: Карм. - 28 кг/м3</t>
        </is>
      </c>
    </row>
    <row r="1029" outlineLevel="3" ht="50.25" customHeight="1">
      <c r="A1029" s="3" t="n"/>
      <c r="B1029" s="3" t="n"/>
      <c r="C1029" s="25" t="n"/>
      <c r="D1029" s="3" t="inlineStr">
        <is>
          <t>3.1.1.3.</t>
        </is>
      </c>
      <c r="E1029" s="7" t="inlineStr">
        <is>
          <t>Брус -100х100</t>
        </is>
      </c>
      <c r="F1029" s="518" t="inlineStr">
        <is>
          <t>м3</t>
        </is>
      </c>
      <c r="G1029" s="519" t="n">
        <v>0</v>
      </c>
      <c r="H1029" s="520" t="n">
        <v>0</v>
      </c>
      <c r="I1029" s="521" t="n">
        <v>0</v>
      </c>
      <c r="J1029" s="522" t="n">
        <v>0</v>
      </c>
      <c r="K1029" s="523">
        <f>SUBTOTAL(9,H1029:J1029)</f>
        <v/>
      </c>
      <c r="L1029" s="520">
        <f>$G1029*H1029</f>
        <v/>
      </c>
      <c r="M1029" s="521">
        <f>$G1029*I1029</f>
        <v/>
      </c>
      <c r="N1029" s="522">
        <f>$G1029*J1029</f>
        <v/>
      </c>
      <c r="O1029" s="523">
        <f>G1029*K1029</f>
        <v/>
      </c>
      <c r="P1029" s="79" t="n"/>
      <c r="Q1029" s="104" t="inlineStr">
        <is>
          <t>Учтено стоимостью подраздела</t>
        </is>
      </c>
    </row>
    <row r="1030" outlineLevel="3" ht="50.25" customHeight="1">
      <c r="A1030" s="3" t="n"/>
      <c r="B1030" s="3" t="n"/>
      <c r="C1030" s="25" t="n"/>
      <c r="D1030" s="3" t="inlineStr">
        <is>
          <t>3.1.1.4.</t>
        </is>
      </c>
      <c r="E1030" s="7" t="inlineStr">
        <is>
          <t>Обработка засыпка песком</t>
        </is>
      </c>
      <c r="F1030" s="518" t="inlineStr">
        <is>
          <t>м3</t>
        </is>
      </c>
      <c r="G1030" s="519" t="n">
        <v>0</v>
      </c>
      <c r="H1030" s="520" t="n">
        <v>0</v>
      </c>
      <c r="I1030" s="521" t="n">
        <v>148.9721666666667</v>
      </c>
      <c r="J1030" s="522" t="n">
        <v>6.343999999999999</v>
      </c>
      <c r="K1030" s="523">
        <f>SUBTOTAL(9,H1030:J1030)</f>
        <v/>
      </c>
      <c r="L1030" s="520">
        <f>$G1030*H1030</f>
        <v/>
      </c>
      <c r="M1030" s="521">
        <f>$G1030*I1030</f>
        <v/>
      </c>
      <c r="N1030" s="522">
        <f>$G1030*J1030</f>
        <v/>
      </c>
      <c r="O1030" s="523">
        <f>G1030*K1030</f>
        <v/>
      </c>
      <c r="P1030" s="79" t="n"/>
      <c r="Q1030" s="104" t="inlineStr">
        <is>
          <t>Учтено: Обратная засыпка пазух форшахты местным грунтом</t>
        </is>
      </c>
    </row>
    <row r="1031" outlineLevel="3" ht="50.25" customHeight="1">
      <c r="A1031" s="3" t="n"/>
      <c r="B1031" s="3" t="n"/>
      <c r="C1031" s="25" t="n"/>
      <c r="D1031" s="3" t="inlineStr">
        <is>
          <t>3.1.1.5.</t>
        </is>
      </c>
      <c r="E1031" s="7" t="inlineStr">
        <is>
          <t>Демонтаж форшахты</t>
        </is>
      </c>
      <c r="F1031" s="518" t="inlineStr">
        <is>
          <t>м3</t>
        </is>
      </c>
      <c r="G1031" s="519" t="n">
        <v>0</v>
      </c>
      <c r="H1031" s="520" t="n">
        <v>0</v>
      </c>
      <c r="I1031" s="521" t="n">
        <v>3873.3475</v>
      </c>
      <c r="J1031" s="522" t="n">
        <v>164.944</v>
      </c>
      <c r="K1031" s="523">
        <f>SUBTOTAL(9,H1031:J1031)</f>
        <v/>
      </c>
      <c r="L1031" s="520">
        <f>$G1031*H1031</f>
        <v/>
      </c>
      <c r="M1031" s="521">
        <f>$G1031*I1031</f>
        <v/>
      </c>
      <c r="N1031" s="522">
        <f>$G1031*J1031</f>
        <v/>
      </c>
      <c r="O1031" s="523">
        <f>G1031*K1031</f>
        <v/>
      </c>
      <c r="P1031" s="79" t="n"/>
      <c r="Q1031" s="104" t="inlineStr">
        <is>
          <t>Учтено: Демонтаж форшаты ; Погрузка, вывоз и утилизация боя на полигоне</t>
        </is>
      </c>
    </row>
    <row r="1032" outlineLevel="3" ht="50.25" customHeight="1">
      <c r="A1032" s="3" t="n"/>
      <c r="B1032" s="3" t="n"/>
      <c r="C1032" s="25" t="n"/>
      <c r="D1032" s="3" t="inlineStr">
        <is>
          <t>3.1.1.6.</t>
        </is>
      </c>
      <c r="E1032" s="3" t="inlineStr">
        <is>
          <t>Выборка фундаментов и стр.боя по оси БСС (стена Н=4,4м, бой Н=2,4м)</t>
        </is>
      </c>
      <c r="F1032" s="518" t="inlineStr">
        <is>
          <t>м3</t>
        </is>
      </c>
      <c r="G1032" s="519" t="n">
        <v>0</v>
      </c>
      <c r="H1032" s="520" t="n">
        <v>0</v>
      </c>
      <c r="I1032" s="521" t="n">
        <v>5958.9985</v>
      </c>
      <c r="J1032" s="522" t="n">
        <v>253.7498333333333</v>
      </c>
      <c r="K1032" s="523">
        <f>SUBTOTAL(9,H1032:J1032)</f>
        <v/>
      </c>
      <c r="L1032" s="520">
        <f>$G1032*H1032</f>
        <v/>
      </c>
      <c r="M1032" s="521">
        <f>$G1032*I1032</f>
        <v/>
      </c>
      <c r="N1032" s="522">
        <f>$G1032*J1032</f>
        <v/>
      </c>
      <c r="O1032" s="523">
        <f>G1032*K1032</f>
        <v/>
      </c>
      <c r="P1032" s="79" t="n"/>
      <c r="Q1032" s="104" t="n"/>
    </row>
    <row r="1033" outlineLevel="3" ht="50.25" customHeight="1">
      <c r="A1033" s="3" t="n"/>
      <c r="B1033" s="3" t="n"/>
      <c r="C1033" s="25" t="n"/>
      <c r="D1033" s="3" t="inlineStr">
        <is>
          <t>3.1.1.7.</t>
        </is>
      </c>
      <c r="E1033" s="3" t="inlineStr">
        <is>
          <t>Погрузка, вывоз и утилизация боя на полигоне</t>
        </is>
      </c>
      <c r="F1033" s="518" t="inlineStr">
        <is>
          <t>м3</t>
        </is>
      </c>
      <c r="G1033" s="519" t="n">
        <v>0</v>
      </c>
      <c r="H1033" s="520" t="n">
        <v>0</v>
      </c>
      <c r="I1033" s="521" t="n">
        <v>2905.003</v>
      </c>
      <c r="J1033" s="522" t="n">
        <v>123.708</v>
      </c>
      <c r="K1033" s="523">
        <f>SUBTOTAL(9,H1033:J1033)</f>
        <v/>
      </c>
      <c r="L1033" s="520">
        <f>$G1033*H1033</f>
        <v/>
      </c>
      <c r="M1033" s="521">
        <f>$G1033*I1033</f>
        <v/>
      </c>
      <c r="N1033" s="522">
        <f>$G1033*J1033</f>
        <v/>
      </c>
      <c r="O1033" s="523">
        <f>G1033*K1033</f>
        <v/>
      </c>
      <c r="P1033" s="79" t="n"/>
      <c r="Q1033" s="104" t="n"/>
    </row>
    <row r="1034" outlineLevel="3" ht="50.25" customHeight="1">
      <c r="A1034" s="3" t="n"/>
      <c r="B1034" s="3" t="n"/>
      <c r="C1034" s="25" t="n"/>
      <c r="D1034" s="3" t="inlineStr">
        <is>
          <t>3.1.1.8.</t>
        </is>
      </c>
      <c r="E1034" s="3" t="inlineStr">
        <is>
          <t xml:space="preserve">Обратная засыпка ц.п.смесью с уплотнением (на 1м3 песка 50кг цемента М500) </t>
        </is>
      </c>
      <c r="F1034" s="518" t="inlineStr">
        <is>
          <t>м3</t>
        </is>
      </c>
      <c r="G1034" s="519" t="n">
        <v>0</v>
      </c>
      <c r="H1034" s="520" t="n">
        <v>1487.383333333333</v>
      </c>
      <c r="I1034" s="521" t="n">
        <v>2553.6125</v>
      </c>
      <c r="J1034" s="522" t="n">
        <v>178.6588333333333</v>
      </c>
      <c r="K1034" s="523">
        <f>SUBTOTAL(9,H1034:J1034)</f>
        <v/>
      </c>
      <c r="L1034" s="520">
        <f>$G1034*H1034</f>
        <v/>
      </c>
      <c r="M1034" s="521">
        <f>$G1034*I1034</f>
        <v/>
      </c>
      <c r="N1034" s="522">
        <f>$G1034*J1034</f>
        <v/>
      </c>
      <c r="O1034" s="523">
        <f>G1034*K1034</f>
        <v/>
      </c>
      <c r="P1034" s="79" t="n"/>
      <c r="Q1034" s="104" t="n"/>
    </row>
    <row r="1035" outlineLevel="3" ht="50.25" customHeight="1">
      <c r="A1035" s="3" t="n"/>
      <c r="B1035" s="3" t="n"/>
      <c r="C1035" s="25" t="n"/>
      <c r="D1035" s="3" t="inlineStr">
        <is>
          <t>3.1.1.9.</t>
        </is>
      </c>
      <c r="E1035" s="3" t="inlineStr">
        <is>
          <t>Устройство технологической дороги</t>
        </is>
      </c>
      <c r="F1035" s="518" t="inlineStr">
        <is>
          <t>м2</t>
        </is>
      </c>
      <c r="G1035" s="519" t="n"/>
      <c r="H1035" s="520" t="n">
        <v>1159</v>
      </c>
      <c r="I1035" s="521" t="n">
        <v>2044.964</v>
      </c>
      <c r="J1035" s="522" t="n">
        <v>141.5708333333333</v>
      </c>
      <c r="K1035" s="523">
        <f>SUBTOTAL(9,H1035:J1035)</f>
        <v/>
      </c>
      <c r="L1035" s="520">
        <f>$G1035*H1035</f>
        <v/>
      </c>
      <c r="M1035" s="521">
        <f>$G1035*I1035</f>
        <v/>
      </c>
      <c r="N1035" s="522">
        <f>$G1035*J1035</f>
        <v/>
      </c>
      <c r="O1035" s="523">
        <f>G1035*K1035</f>
        <v/>
      </c>
      <c r="P1035" s="524" t="inlineStr">
        <is>
          <t>Исключено</t>
        </is>
      </c>
      <c r="Q1035" s="104" t="n"/>
    </row>
    <row r="1036" outlineLevel="3" ht="50.25" customHeight="1">
      <c r="A1036" s="3" t="n"/>
      <c r="B1036" s="3" t="n"/>
      <c r="C1036" s="25" t="n"/>
      <c r="D1036" s="3" t="inlineStr">
        <is>
          <t>3.1.1.10.</t>
        </is>
      </c>
      <c r="E1036" s="3" t="inlineStr">
        <is>
          <t>Демонтаж, погрузка, вывоз и утилизация технологический дороги</t>
        </is>
      </c>
      <c r="F1036" s="518" t="inlineStr">
        <is>
          <t>м2</t>
        </is>
      </c>
      <c r="G1036" s="519" t="n"/>
      <c r="H1036" s="520" t="n">
        <v>0</v>
      </c>
      <c r="I1036" s="521" t="n">
        <v>625.6973333333334</v>
      </c>
      <c r="J1036" s="522" t="n">
        <v>26.64683333333333</v>
      </c>
      <c r="K1036" s="523">
        <f>SUBTOTAL(9,H1036:J1036)</f>
        <v/>
      </c>
      <c r="L1036" s="520">
        <f>$G1036*H1036</f>
        <v/>
      </c>
      <c r="M1036" s="521">
        <f>$G1036*I1036</f>
        <v/>
      </c>
      <c r="N1036" s="522">
        <f>$G1036*J1036</f>
        <v/>
      </c>
      <c r="O1036" s="523">
        <f>G1036*K1036</f>
        <v/>
      </c>
      <c r="P1036" s="524" t="inlineStr">
        <is>
          <t>Исключено</t>
        </is>
      </c>
      <c r="Q1036" s="104" t="n"/>
    </row>
    <row r="1037" outlineLevel="2" ht="50.25" customHeight="1">
      <c r="A1037" s="3" t="n"/>
      <c r="B1037" s="3" t="n"/>
      <c r="C1037" s="240" t="n"/>
      <c r="D1037" s="146" t="inlineStr">
        <is>
          <t>3.1.2.</t>
        </is>
      </c>
      <c r="E1037" s="146" t="inlineStr">
        <is>
          <t>Устройство форшахты/2-го этапа (15-25 / Д-М)</t>
        </is>
      </c>
      <c r="F1037" s="241" t="inlineStr">
        <is>
          <t>м3</t>
        </is>
      </c>
      <c r="G1037" s="422" t="n"/>
      <c r="H1037" s="423">
        <f>IFERROR(L1037/G1037,0)</f>
        <v/>
      </c>
      <c r="I1037" s="424">
        <f>IFERROR(M1037/G1037,0)</f>
        <v/>
      </c>
      <c r="J1037" s="425">
        <f>IFERROR(N1037/G1037,0)</f>
        <v/>
      </c>
      <c r="K1037" s="432">
        <f>+IFERROR(O1037/G1037,0)</f>
        <v/>
      </c>
      <c r="L1037" s="423">
        <f>SUBTOTAL(9,L1038:L1044)</f>
        <v/>
      </c>
      <c r="M1037" s="424">
        <f>SUBTOTAL(9,M1038:M1044)</f>
        <v/>
      </c>
      <c r="N1037" s="425">
        <f>SUBTOTAL(9,N1038:N1044)</f>
        <v/>
      </c>
      <c r="O1037" s="427">
        <f>SUBTOTAL(9,O1038:O1044)</f>
        <v/>
      </c>
      <c r="P1037" s="242" t="n"/>
      <c r="Q1037" s="243" t="n"/>
    </row>
    <row r="1038" outlineLevel="3" ht="50.25" customHeight="1">
      <c r="A1038" s="3" t="n"/>
      <c r="B1038" s="3" t="n"/>
      <c r="C1038" s="25" t="n"/>
      <c r="D1038" s="3" t="inlineStr">
        <is>
          <t>3.1.2.1.</t>
        </is>
      </c>
      <c r="E1038" s="7" t="inlineStr">
        <is>
          <t>Разработка траншеи под форшахту</t>
        </is>
      </c>
      <c r="F1038" s="518" t="inlineStr">
        <is>
          <t>м3</t>
        </is>
      </c>
      <c r="G1038" s="519" t="n">
        <v>0</v>
      </c>
      <c r="H1038" s="520" t="n">
        <v>0</v>
      </c>
      <c r="I1038" s="521" t="n">
        <v>1422.3065</v>
      </c>
      <c r="J1038" s="522" t="n">
        <v>60.56283333333333</v>
      </c>
      <c r="K1038" s="523">
        <f>SUBTOTAL(9,H1038:J1038)</f>
        <v/>
      </c>
      <c r="L1038" s="520">
        <f>$G1038*H1038</f>
        <v/>
      </c>
      <c r="M1038" s="521">
        <f>ROUNDUP($G1038*I1038,2)</f>
        <v/>
      </c>
      <c r="N1038" s="522">
        <f>$G1038*J1038</f>
        <v/>
      </c>
      <c r="O1038" s="523">
        <f>G1038*K1038</f>
        <v/>
      </c>
      <c r="P1038" s="79" t="n"/>
      <c r="Q1038" s="104" t="inlineStr">
        <is>
          <t>Учтено: Разработка грунта для устройства форшахты - 200,64 м3; Погрузка, вывоз и утилизация грунта на полигоне - 92,75 м3</t>
        </is>
      </c>
    </row>
    <row r="1039" outlineLevel="3" ht="50.25" customHeight="1">
      <c r="A1039" s="3" t="n"/>
      <c r="B1039" s="3" t="n"/>
      <c r="C1039" s="25" t="n"/>
      <c r="D1039" s="3" t="inlineStr">
        <is>
          <t>3.1.2.2.</t>
        </is>
      </c>
      <c r="E1039" s="7" t="inlineStr">
        <is>
          <t>Устроство форшахты, Бетон - B15 W6 F150</t>
        </is>
      </c>
      <c r="F1039" s="518" t="inlineStr">
        <is>
          <t>м3</t>
        </is>
      </c>
      <c r="G1039" s="519" t="n">
        <v>0</v>
      </c>
      <c r="H1039" s="520" t="n">
        <v>7594.154333333333</v>
      </c>
      <c r="I1039" s="521" t="n">
        <v>15014.27566666666</v>
      </c>
      <c r="J1039" s="522" t="n">
        <v>996.3841666666666</v>
      </c>
      <c r="K1039" s="523">
        <f>SUBTOTAL(9,H1039:J1039)</f>
        <v/>
      </c>
      <c r="L1039" s="520">
        <f>$G1039*H1039</f>
        <v/>
      </c>
      <c r="M1039" s="521">
        <f>ROUNDUP($G1039*I1039,2)</f>
        <v/>
      </c>
      <c r="N1039" s="522">
        <f>$G1039*J1039</f>
        <v/>
      </c>
      <c r="O1039" s="523">
        <f>G1039*K1039</f>
        <v/>
      </c>
      <c r="P1039" s="79" t="inlineStr">
        <is>
          <t>Карм.= 28,70 кг/м³</t>
        </is>
      </c>
      <c r="Q1039" s="104" t="inlineStr">
        <is>
          <t>Учтено: Карм. - 28 кг/м3</t>
        </is>
      </c>
    </row>
    <row r="1040" outlineLevel="3" ht="50.25" customHeight="1">
      <c r="A1040" s="3" t="n"/>
      <c r="B1040" s="3" t="n"/>
      <c r="C1040" s="25" t="n"/>
      <c r="D1040" s="3" t="inlineStr">
        <is>
          <t>3.1.2.3.</t>
        </is>
      </c>
      <c r="E1040" s="7" t="inlineStr">
        <is>
          <t>Брус - 100х100</t>
        </is>
      </c>
      <c r="F1040" s="518" t="inlineStr">
        <is>
          <t>м3</t>
        </is>
      </c>
      <c r="G1040" s="519" t="n">
        <v>0</v>
      </c>
      <c r="H1040" s="520" t="n">
        <v>0</v>
      </c>
      <c r="I1040" s="521" t="n">
        <v>0</v>
      </c>
      <c r="J1040" s="522" t="n">
        <v>0</v>
      </c>
      <c r="K1040" s="523">
        <f>SUBTOTAL(9,H1040:J1040)</f>
        <v/>
      </c>
      <c r="L1040" s="520">
        <f>$G1040*H1040</f>
        <v/>
      </c>
      <c r="M1040" s="521">
        <f>$G1040*I1040</f>
        <v/>
      </c>
      <c r="N1040" s="522">
        <f>$G1040*J1040</f>
        <v/>
      </c>
      <c r="O1040" s="523">
        <f>G1040*K1040</f>
        <v/>
      </c>
      <c r="P1040" s="79" t="n"/>
      <c r="Q1040" s="104" t="inlineStr">
        <is>
          <t>Учтено стоимостью подраздела</t>
        </is>
      </c>
    </row>
    <row r="1041" outlineLevel="3" ht="50.25" customHeight="1">
      <c r="A1041" s="3" t="n"/>
      <c r="B1041" s="3" t="n"/>
      <c r="C1041" s="25" t="n"/>
      <c r="D1041" s="3" t="inlineStr">
        <is>
          <t>3.1.2.4.</t>
        </is>
      </c>
      <c r="E1041" s="7" t="inlineStr">
        <is>
          <t>Обработка засыпка песком</t>
        </is>
      </c>
      <c r="F1041" s="518" t="inlineStr">
        <is>
          <t>м3</t>
        </is>
      </c>
      <c r="G1041" s="519" t="n">
        <v>2.999999999531155e-05</v>
      </c>
      <c r="H1041" s="520" t="n">
        <v>0</v>
      </c>
      <c r="I1041" s="521" t="n">
        <v>148.9721666666667</v>
      </c>
      <c r="J1041" s="522" t="n">
        <v>6.343999999999999</v>
      </c>
      <c r="K1041" s="523">
        <f>SUBTOTAL(9,H1041:J1041)</f>
        <v/>
      </c>
      <c r="L1041" s="520">
        <f>$G1041*H1041</f>
        <v/>
      </c>
      <c r="M1041" s="521">
        <f>ROUNDUP($G1041*I1041,2)</f>
        <v/>
      </c>
      <c r="N1041" s="522">
        <f>$G1041*J1041</f>
        <v/>
      </c>
      <c r="O1041" s="523">
        <f>G1041*K1041</f>
        <v/>
      </c>
      <c r="P1041" s="79" t="n"/>
      <c r="Q1041" s="104" t="inlineStr">
        <is>
          <t>Учтено: Обратная засыпка пазух форшахты местным грунтом</t>
        </is>
      </c>
    </row>
    <row r="1042" outlineLevel="3" ht="50.25" customHeight="1">
      <c r="A1042" s="3" t="n"/>
      <c r="B1042" s="3" t="n"/>
      <c r="C1042" s="25" t="n"/>
      <c r="D1042" s="3" t="inlineStr">
        <is>
          <t>3.1.2.5.</t>
        </is>
      </c>
      <c r="E1042" s="7" t="inlineStr">
        <is>
          <t>Демонтаж форшахты</t>
        </is>
      </c>
      <c r="F1042" s="518" t="inlineStr">
        <is>
          <t>м3</t>
        </is>
      </c>
      <c r="G1042" s="519" t="n">
        <v>0</v>
      </c>
      <c r="H1042" s="520" t="n">
        <v>0</v>
      </c>
      <c r="I1042" s="521" t="n">
        <v>3873.3475</v>
      </c>
      <c r="J1042" s="522" t="n">
        <v>164.944</v>
      </c>
      <c r="K1042" s="523">
        <f>SUBTOTAL(9,H1042:J1042)</f>
        <v/>
      </c>
      <c r="L1042" s="520">
        <f>$G1042*H1042</f>
        <v/>
      </c>
      <c r="M1042" s="521">
        <f>$G1042*I1042</f>
        <v/>
      </c>
      <c r="N1042" s="522">
        <f>$G1042*J1042</f>
        <v/>
      </c>
      <c r="O1042" s="523">
        <f>G1042*K1042</f>
        <v/>
      </c>
      <c r="P1042" s="79" t="n"/>
      <c r="Q1042" s="104" t="inlineStr">
        <is>
          <t>Учтено: Демонтаж форшаты ; Погрузка, вывоз и утилизация боя на полигоне</t>
        </is>
      </c>
    </row>
    <row r="1043" outlineLevel="3" ht="50.25" customHeight="1">
      <c r="A1043" s="3" t="n"/>
      <c r="B1043" s="3" t="n"/>
      <c r="C1043" s="25" t="n"/>
      <c r="D1043" s="3" t="inlineStr">
        <is>
          <t>3.1.2.6.</t>
        </is>
      </c>
      <c r="E1043" s="3" t="inlineStr">
        <is>
          <t>Устройство технологической дороги</t>
        </is>
      </c>
      <c r="F1043" s="518" t="inlineStr">
        <is>
          <t>м2</t>
        </is>
      </c>
      <c r="G1043" s="519" t="n"/>
      <c r="H1043" s="520" t="n">
        <v>1159</v>
      </c>
      <c r="I1043" s="521" t="n">
        <v>2044.964</v>
      </c>
      <c r="J1043" s="522" t="n">
        <v>141.5708333333333</v>
      </c>
      <c r="K1043" s="523">
        <f>SUBTOTAL(9,H1043:J1043)</f>
        <v/>
      </c>
      <c r="L1043" s="520">
        <f>$G1043*H1043</f>
        <v/>
      </c>
      <c r="M1043" s="521">
        <f>$G1043*I1043</f>
        <v/>
      </c>
      <c r="N1043" s="522">
        <f>$G1043*J1043</f>
        <v/>
      </c>
      <c r="O1043" s="523">
        <f>G1043*K1043</f>
        <v/>
      </c>
      <c r="P1043" s="524" t="inlineStr">
        <is>
          <t>Исключено</t>
        </is>
      </c>
      <c r="Q1043" s="104" t="n"/>
    </row>
    <row r="1044" outlineLevel="3" ht="50.25" customHeight="1">
      <c r="A1044" s="3" t="n"/>
      <c r="B1044" s="3" t="n"/>
      <c r="C1044" s="25" t="n"/>
      <c r="D1044" s="3" t="inlineStr">
        <is>
          <t>3.1.2.7.</t>
        </is>
      </c>
      <c r="E1044" s="3" t="inlineStr">
        <is>
          <t>Демонтаж, погрузка, вывоз и утилизация технологический дороги</t>
        </is>
      </c>
      <c r="F1044" s="518" t="inlineStr">
        <is>
          <t>м2</t>
        </is>
      </c>
      <c r="G1044" s="519" t="n"/>
      <c r="H1044" s="520" t="n">
        <v>0</v>
      </c>
      <c r="I1044" s="521" t="n">
        <v>625.6973333333334</v>
      </c>
      <c r="J1044" s="522" t="n">
        <v>26.64683333333333</v>
      </c>
      <c r="K1044" s="523">
        <f>SUBTOTAL(9,H1044:J1044)</f>
        <v/>
      </c>
      <c r="L1044" s="520">
        <f>$G1044*H1044</f>
        <v/>
      </c>
      <c r="M1044" s="521">
        <f>ROUNDUP($G1044*I1044,2)</f>
        <v/>
      </c>
      <c r="N1044" s="522">
        <f>$G1044*J1044</f>
        <v/>
      </c>
      <c r="O1044" s="523">
        <f>G1044*K1044</f>
        <v/>
      </c>
      <c r="P1044" s="524" t="inlineStr">
        <is>
          <t>Исключено</t>
        </is>
      </c>
      <c r="Q1044" s="104" t="n"/>
    </row>
    <row r="1045" outlineLevel="2" ht="50.25" customHeight="1">
      <c r="A1045" s="3" t="n"/>
      <c r="B1045" s="3" t="n"/>
      <c r="C1045" s="240" t="n"/>
      <c r="D1045" s="146" t="inlineStr">
        <is>
          <t>3.1.3.</t>
        </is>
      </c>
      <c r="E1045" s="146" t="inlineStr">
        <is>
          <t>Устройство Свай / 1-го этапа (1-17 / А-П)</t>
        </is>
      </c>
      <c r="F1045" s="241" t="inlineStr">
        <is>
          <t>м3</t>
        </is>
      </c>
      <c r="G1045" s="422" t="inlineStr">
        <is>
          <t>52.12</t>
        </is>
      </c>
      <c r="H1045" s="423">
        <f>IFERROR(L1045/G1045,0)</f>
        <v/>
      </c>
      <c r="I1045" s="424">
        <f>IFERROR(M1045/G1045,0)</f>
        <v/>
      </c>
      <c r="J1045" s="425">
        <f>IFERROR(N1045/G1045,0)</f>
        <v/>
      </c>
      <c r="K1045" s="432">
        <f>+IFERROR(O1045/G1045,0)</f>
        <v/>
      </c>
      <c r="L1045" s="423">
        <f>SUBTOTAL(9,L1046:L1064)</f>
        <v/>
      </c>
      <c r="M1045" s="424">
        <f>SUBTOTAL(9,M1046:M1064)</f>
        <v/>
      </c>
      <c r="N1045" s="425">
        <f>SUBTOTAL(9,N1046:N1064)</f>
        <v/>
      </c>
      <c r="O1045" s="427">
        <f>SUBTOTAL(9,O1046:O1064)</f>
        <v/>
      </c>
      <c r="P1045" s="242" t="n"/>
      <c r="Q1045" s="243" t="n"/>
    </row>
    <row r="1046" outlineLevel="3" ht="50.25" customHeight="1">
      <c r="A1046" s="3" t="n"/>
      <c r="B1046" s="3" t="n"/>
      <c r="C1046" s="25" t="n"/>
      <c r="D1046" s="3" t="inlineStr">
        <is>
          <t>3.1.3.1.</t>
        </is>
      </c>
      <c r="E1046" s="3" t="inlineStr">
        <is>
          <t>Выборка фундаментов и стр.боя по оси БСС (стена Н=4,4м, бой Н=2,4м)</t>
        </is>
      </c>
      <c r="F1046" s="518" t="inlineStr">
        <is>
          <t>м3</t>
        </is>
      </c>
      <c r="G1046" s="519" t="n"/>
      <c r="H1046" s="520" t="n">
        <v>0</v>
      </c>
      <c r="I1046" s="521" t="n">
        <v>4715.411833333333</v>
      </c>
      <c r="J1046" s="522" t="n">
        <v>334.7985</v>
      </c>
      <c r="K1046" s="523">
        <f>SUBTOTAL(9,H1046:J1046)</f>
        <v/>
      </c>
      <c r="L1046" s="520">
        <f>$G1046*H1046</f>
        <v/>
      </c>
      <c r="M1046" s="521">
        <f>$G1046*I1046</f>
        <v/>
      </c>
      <c r="N1046" s="522">
        <f>$G1046*J1046</f>
        <v/>
      </c>
      <c r="O1046" s="523">
        <f>G1046*K1046</f>
        <v/>
      </c>
      <c r="P1046" s="79" t="n"/>
      <c r="Q1046" s="104" t="n"/>
    </row>
    <row r="1047" outlineLevel="3" ht="50.25" customHeight="1">
      <c r="A1047" s="3" t="n"/>
      <c r="B1047" s="3" t="n"/>
      <c r="C1047" s="25" t="n"/>
      <c r="D1047" s="3" t="inlineStr">
        <is>
          <t>3.1.3.2.</t>
        </is>
      </c>
      <c r="E1047" s="3" t="inlineStr">
        <is>
          <t>Погрузка, вывоз и утилизация боя на полигоне</t>
        </is>
      </c>
      <c r="F1047" s="518" t="inlineStr">
        <is>
          <t>м3</t>
        </is>
      </c>
      <c r="G1047" s="519" t="n"/>
      <c r="H1047" s="520" t="n">
        <v>0</v>
      </c>
      <c r="I1047" s="521" t="n">
        <v>2298.764666666666</v>
      </c>
      <c r="J1047" s="522" t="n">
        <v>163.2156666666666</v>
      </c>
      <c r="K1047" s="523">
        <f>SUBTOTAL(9,H1047:J1047)</f>
        <v/>
      </c>
      <c r="L1047" s="520">
        <f>$G1047*H1047</f>
        <v/>
      </c>
      <c r="M1047" s="521">
        <f>$G1047*I1047</f>
        <v/>
      </c>
      <c r="N1047" s="522">
        <f>$G1047*J1047</f>
        <v/>
      </c>
      <c r="O1047" s="523">
        <f>G1047*K1047</f>
        <v/>
      </c>
      <c r="P1047" s="79" t="n"/>
      <c r="Q1047" s="104" t="n"/>
    </row>
    <row r="1048" outlineLevel="3" ht="50.25" customHeight="1">
      <c r="A1048" s="3" t="n"/>
      <c r="B1048" s="3" t="n"/>
      <c r="C1048" s="25" t="n"/>
      <c r="D1048" s="3" t="inlineStr">
        <is>
          <t>3.1.3.3.</t>
        </is>
      </c>
      <c r="E1048" s="3" t="inlineStr">
        <is>
          <t xml:space="preserve">Обратная засыпка ц.п.смесью с уплотнением (на 1м3 песка 50кг цемента М500) </t>
        </is>
      </c>
      <c r="F1048" s="518" t="inlineStr">
        <is>
          <t>м3</t>
        </is>
      </c>
      <c r="G1048" s="519" t="n"/>
      <c r="H1048" s="520" t="n">
        <v>1487.383333333333</v>
      </c>
      <c r="I1048" s="521" t="n">
        <v>1618.94</v>
      </c>
      <c r="J1048" s="522" t="n">
        <v>231.5255</v>
      </c>
      <c r="K1048" s="523">
        <f>SUBTOTAL(9,H1048:J1048)</f>
        <v/>
      </c>
      <c r="L1048" s="520">
        <f>$G1048*H1048</f>
        <v/>
      </c>
      <c r="M1048" s="521">
        <f>$G1048*I1048</f>
        <v/>
      </c>
      <c r="N1048" s="522">
        <f>$G1048*J1048</f>
        <v/>
      </c>
      <c r="O1048" s="523">
        <f>G1048*K1048</f>
        <v/>
      </c>
      <c r="P1048" s="79" t="n"/>
      <c r="Q1048" s="104" t="n"/>
    </row>
    <row r="1049" outlineLevel="3" ht="50.25" customHeight="1">
      <c r="A1049" s="3" t="n"/>
      <c r="B1049" s="3" t="n"/>
      <c r="C1049" s="25" t="n"/>
      <c r="D1049" s="3" t="inlineStr">
        <is>
          <t>3.1.3.4.</t>
        </is>
      </c>
      <c r="E1049" s="3" t="inlineStr">
        <is>
          <t xml:space="preserve">Обратный выкуп металла </t>
        </is>
      </c>
      <c r="F1049" s="518" t="inlineStr">
        <is>
          <t>тн</t>
        </is>
      </c>
      <c r="G1049" s="519" t="n"/>
      <c r="H1049" s="520" t="n">
        <v>-16902.08333333333</v>
      </c>
      <c r="I1049" s="521" t="n">
        <v>0</v>
      </c>
      <c r="J1049" s="522" t="n">
        <v>0</v>
      </c>
      <c r="K1049" s="523">
        <f>SUBTOTAL(9,H1049:J1049)</f>
        <v/>
      </c>
      <c r="L1049" s="520">
        <f>$G1049*H1049</f>
        <v/>
      </c>
      <c r="M1049" s="521">
        <f>$G1049*I1049</f>
        <v/>
      </c>
      <c r="N1049" s="522">
        <f>$G1049*J1049</f>
        <v/>
      </c>
      <c r="O1049" s="523">
        <f>G1049*K1049</f>
        <v/>
      </c>
      <c r="P1049" s="524" t="inlineStr">
        <is>
          <t>Исключено</t>
        </is>
      </c>
      <c r="Q1049" s="104" t="n"/>
    </row>
    <row r="1050" outlineLevel="3" ht="50.25" customHeight="1">
      <c r="A1050" s="3" t="n"/>
      <c r="B1050" s="3" t="n"/>
      <c r="C1050" s="25" t="n"/>
      <c r="D1050" s="3" t="inlineStr">
        <is>
          <t>3.1.3.5.</t>
        </is>
      </c>
      <c r="E1050" s="7" t="inlineStr">
        <is>
          <t>Устройство бурения лидерных скважин для свай (с использованием обсадной трубы d880мм)</t>
        </is>
      </c>
      <c r="F1050" s="518" t="inlineStr">
        <is>
          <t>п.м.</t>
        </is>
      </c>
      <c r="G1050" s="519" t="n"/>
      <c r="H1050" s="520" t="n">
        <v>0</v>
      </c>
      <c r="I1050" s="521" t="n">
        <v>23694.8705</v>
      </c>
      <c r="J1050" s="522" t="n">
        <v>1009.011166666667</v>
      </c>
      <c r="K1050" s="523">
        <f>SUBTOTAL(9,H1050:J1050)</f>
        <v/>
      </c>
      <c r="L1050" s="520">
        <f>$G1050*H1050</f>
        <v/>
      </c>
      <c r="M1050" s="521">
        <f>$G1050*I1050</f>
        <v/>
      </c>
      <c r="N1050" s="522">
        <f>$G1050*J1050</f>
        <v/>
      </c>
      <c r="O1050" s="523">
        <f>G1050*K1050</f>
        <v/>
      </c>
      <c r="P1050" s="79" t="n"/>
      <c r="Q1050" s="104" t="n"/>
    </row>
    <row r="1051" outlineLevel="3" ht="50.25" customHeight="1">
      <c r="A1051" s="3" t="n"/>
      <c r="B1051" s="3" t="n"/>
      <c r="C1051" s="25" t="n"/>
      <c r="D1051" s="3" t="inlineStr">
        <is>
          <t>3.1.3.6.</t>
        </is>
      </c>
      <c r="E1051" s="7" t="inlineStr">
        <is>
          <t>Вывоз грунта на полигон</t>
        </is>
      </c>
      <c r="F1051" s="518" t="inlineStr">
        <is>
          <t>м3</t>
        </is>
      </c>
      <c r="G1051" s="519" t="n"/>
      <c r="H1051" s="520" t="n">
        <v>0</v>
      </c>
      <c r="I1051" s="521" t="n">
        <v>2905.003</v>
      </c>
      <c r="J1051" s="522" t="n">
        <v>123.708</v>
      </c>
      <c r="K1051" s="523">
        <f>SUBTOTAL(9,H1051:J1051)</f>
        <v/>
      </c>
      <c r="L1051" s="520">
        <f>$G1051*H1051</f>
        <v/>
      </c>
      <c r="M1051" s="521">
        <f>$G1051*I1051</f>
        <v/>
      </c>
      <c r="N1051" s="522">
        <f>$G1051*J1051</f>
        <v/>
      </c>
      <c r="O1051" s="523">
        <f>G1051*K1051</f>
        <v/>
      </c>
      <c r="P1051" s="79" t="n"/>
      <c r="Q1051" s="104" t="inlineStr">
        <is>
          <t>Учтено: Погрузка, вывоз и утилизация грунта на полигоне</t>
        </is>
      </c>
    </row>
    <row r="1052" outlineLevel="3" ht="50.25" customHeight="1">
      <c r="A1052" s="3" t="n"/>
      <c r="B1052" s="3" t="n"/>
      <c r="C1052" s="25" t="n"/>
      <c r="D1052" s="3" t="inlineStr">
        <is>
          <t>3.1.3.7.</t>
        </is>
      </c>
      <c r="E1052" s="7" t="inlineStr">
        <is>
          <t>Устройство БСС-1н (Зона №1)- d 880 мм - длина 13,8 м - Бетона класса B25 W8. -неармированная свая</t>
        </is>
      </c>
      <c r="F1052" s="518" t="inlineStr">
        <is>
          <t>шт.</t>
        </is>
      </c>
      <c r="G1052" s="519" t="n"/>
      <c r="H1052" s="520" t="n">
        <v>57223.54083333333</v>
      </c>
      <c r="I1052" s="521" t="n">
        <v>76225.24416666666</v>
      </c>
      <c r="J1052" s="522" t="n">
        <v>5936.204833333333</v>
      </c>
      <c r="K1052" s="523">
        <f>SUBTOTAL(9,H1052:J1052)</f>
        <v/>
      </c>
      <c r="L1052" s="520">
        <f>$G1052*H1052</f>
        <v/>
      </c>
      <c r="M1052" s="521">
        <f>$G1052*I1052</f>
        <v/>
      </c>
      <c r="N1052" s="522">
        <f>$G1052*J1052</f>
        <v/>
      </c>
      <c r="O1052" s="523">
        <f>G1052*K1052</f>
        <v/>
      </c>
      <c r="P1052" s="79" t="n"/>
      <c r="Q1052" s="104" t="n"/>
    </row>
    <row r="1053" outlineLevel="3" ht="50.25" customHeight="1">
      <c r="A1053" s="3" t="n"/>
      <c r="B1053" s="3" t="n"/>
      <c r="C1053" s="25" t="n"/>
      <c r="D1053" s="3" t="inlineStr">
        <is>
          <t>3.1.3.8.</t>
        </is>
      </c>
      <c r="E1053" s="7" t="inlineStr">
        <is>
          <t>Устройство БСС-1а (Зона №1)- d 880 мм - длина 13,8 м - Бетона класса B25 W8. -армированная свая Ø32А500С (продольная рабочая арматура) - 12 шт. и Ø8А240 (поперечное армирование)</t>
        </is>
      </c>
      <c r="F1053" s="518" t="inlineStr">
        <is>
          <t>шт.</t>
        </is>
      </c>
      <c r="G1053" s="519" t="n"/>
      <c r="H1053" s="520" t="n">
        <v>181241.5631666667</v>
      </c>
      <c r="I1053" s="521" t="n">
        <v>239601.7475</v>
      </c>
      <c r="J1053" s="522" t="n">
        <v>18723.828</v>
      </c>
      <c r="K1053" s="523">
        <f>SUBTOTAL(9,H1053:J1053)</f>
        <v/>
      </c>
      <c r="L1053" s="520">
        <f>$G1053*H1053</f>
        <v/>
      </c>
      <c r="M1053" s="521">
        <f>$G1053*I1053</f>
        <v/>
      </c>
      <c r="N1053" s="522">
        <f>$G1053*J1053</f>
        <v/>
      </c>
      <c r="O1053" s="523">
        <f>G1053*K1053</f>
        <v/>
      </c>
      <c r="P1053" s="79" t="inlineStr">
        <is>
          <t>Карм.= 133,54 кг/м³</t>
        </is>
      </c>
      <c r="Q1053" s="104" t="inlineStr">
        <is>
          <t>Карм. - 235,7 кг/м3</t>
        </is>
      </c>
    </row>
    <row r="1054" outlineLevel="3" ht="50.25" customHeight="1">
      <c r="A1054" s="3" t="n"/>
      <c r="B1054" s="3" t="n"/>
      <c r="C1054" s="25" t="n"/>
      <c r="D1054" s="3" t="inlineStr">
        <is>
          <t>3.1.3.9.</t>
        </is>
      </c>
      <c r="E1054" s="7" t="inlineStr">
        <is>
          <t>Устройство БСС-2н (Зона №2)- d 880 мм - длина 13,3 м - Бетона класса B25 W8. -неармированная свая</t>
        </is>
      </c>
      <c r="F1054" s="518" t="inlineStr">
        <is>
          <t>шт.</t>
        </is>
      </c>
      <c r="G1054" s="519" t="n"/>
      <c r="H1054" s="520" t="n">
        <v>55150.222</v>
      </c>
      <c r="I1054" s="521" t="n">
        <v>73463.45899999999</v>
      </c>
      <c r="J1054" s="522" t="n">
        <v>5721.129</v>
      </c>
      <c r="K1054" s="523">
        <f>SUBTOTAL(9,H1054:J1054)</f>
        <v/>
      </c>
      <c r="L1054" s="520">
        <f>$G1054*H1054</f>
        <v/>
      </c>
      <c r="M1054" s="521">
        <f>$G1054*I1054</f>
        <v/>
      </c>
      <c r="N1054" s="522">
        <f>$G1054*J1054</f>
        <v/>
      </c>
      <c r="O1054" s="523">
        <f>G1054*K1054</f>
        <v/>
      </c>
      <c r="P1054" s="79" t="n"/>
      <c r="Q1054" s="104" t="n"/>
    </row>
    <row r="1055" outlineLevel="3" ht="50.25" customHeight="1">
      <c r="A1055" s="3" t="n"/>
      <c r="B1055" s="3" t="n"/>
      <c r="C1055" s="25" t="n"/>
      <c r="D1055" s="3" t="inlineStr">
        <is>
          <t>3.1.3.10.</t>
        </is>
      </c>
      <c r="E1055" s="7" t="inlineStr">
        <is>
          <t>Устройство БСС-2а (Зона №2)- d 880 мм - длина 13,3 м - Бетона класса B25 W8. -армированная свая Ø32А500С (продольная рабочая арматура) - 12 шт. и Ø8А240 (поперечное армирование)</t>
        </is>
      </c>
      <c r="F1055" s="518" t="inlineStr">
        <is>
          <t>шт.</t>
        </is>
      </c>
      <c r="G1055" s="519" t="n"/>
      <c r="H1055" s="520" t="n">
        <v>174674.842</v>
      </c>
      <c r="I1055" s="521" t="n">
        <v>230920.5223333333</v>
      </c>
      <c r="J1055" s="522" t="n">
        <v>18045.42666666666</v>
      </c>
      <c r="K1055" s="523">
        <f>SUBTOTAL(9,H1055:J1055)</f>
        <v/>
      </c>
      <c r="L1055" s="520">
        <f>$G1055*H1055</f>
        <v/>
      </c>
      <c r="M1055" s="521">
        <f>$G1055*I1055</f>
        <v/>
      </c>
      <c r="N1055" s="522">
        <f>$G1055*J1055</f>
        <v/>
      </c>
      <c r="O1055" s="523">
        <f>G1055*K1055</f>
        <v/>
      </c>
      <c r="P1055" s="79" t="inlineStr">
        <is>
          <t>Карм.= 133,54 кг/м³</t>
        </is>
      </c>
      <c r="Q1055" s="104" t="inlineStr">
        <is>
          <t>Карм. - 235,7 кг/м3</t>
        </is>
      </c>
    </row>
    <row r="1056" outlineLevel="3" ht="50.25" customHeight="1">
      <c r="A1056" s="3" t="n"/>
      <c r="B1056" s="3" t="n"/>
      <c r="C1056" s="25" t="n"/>
      <c r="D1056" s="3" t="inlineStr">
        <is>
          <t>3.1.3.11.</t>
        </is>
      </c>
      <c r="E1056" s="7" t="inlineStr">
        <is>
          <t>Устройство БСС-3н (Зона №3)- d 880 мм - длина 14,90 м - Бетона класса B25 W8. -неармированная свая</t>
        </is>
      </c>
      <c r="F1056" s="518" t="inlineStr">
        <is>
          <t>шт.</t>
        </is>
      </c>
      <c r="G1056" s="519" t="n"/>
      <c r="H1056" s="520" t="n">
        <v>61784.83616666667</v>
      </c>
      <c r="I1056" s="521" t="n">
        <v>82301.1695</v>
      </c>
      <c r="J1056" s="522" t="n">
        <v>6409.371666666667</v>
      </c>
      <c r="K1056" s="523">
        <f>SUBTOTAL(9,H1056:J1056)</f>
        <v/>
      </c>
      <c r="L1056" s="520">
        <f>$G1056*H1056</f>
        <v/>
      </c>
      <c r="M1056" s="521">
        <f>$G1056*I1056</f>
        <v/>
      </c>
      <c r="N1056" s="522">
        <f>$G1056*J1056</f>
        <v/>
      </c>
      <c r="O1056" s="523">
        <f>G1056*K1056</f>
        <v/>
      </c>
      <c r="P1056" s="79" t="n"/>
      <c r="Q1056" s="104" t="n"/>
    </row>
    <row r="1057" outlineLevel="3" ht="50.25" customHeight="1">
      <c r="A1057" s="3" t="n"/>
      <c r="B1057" s="3" t="n"/>
      <c r="C1057" s="25" t="n"/>
      <c r="D1057" s="3" t="inlineStr">
        <is>
          <t>3.1.3.12.</t>
        </is>
      </c>
      <c r="E1057" s="7" t="inlineStr">
        <is>
          <t>Устройство БСС-3а (Зона №3)- d 880 мм - длина 14,90 м - Бетона класса B25 W8. -армированная свая Ø32А500С (продольная рабочая арматура) - 12 шт. и Ø8А240 (поперечное армирование)</t>
        </is>
      </c>
      <c r="F1057" s="518" t="inlineStr">
        <is>
          <t>шт.</t>
        </is>
      </c>
      <c r="G1057" s="519" t="n"/>
      <c r="H1057" s="520" t="n">
        <v>195688.3558333333</v>
      </c>
      <c r="I1057" s="521" t="n">
        <v>258700.4408333333</v>
      </c>
      <c r="J1057" s="522" t="n">
        <v>20216.30483333333</v>
      </c>
      <c r="K1057" s="523">
        <f>SUBTOTAL(9,H1057:J1057)</f>
        <v/>
      </c>
      <c r="L1057" s="520">
        <f>$G1057*H1057</f>
        <v/>
      </c>
      <c r="M1057" s="521">
        <f>$G1057*I1057</f>
        <v/>
      </c>
      <c r="N1057" s="522">
        <f>$G1057*J1057</f>
        <v/>
      </c>
      <c r="O1057" s="523">
        <f>G1057*K1057</f>
        <v/>
      </c>
      <c r="P1057" s="79" t="inlineStr">
        <is>
          <t>Карм.= 133,54 кг/м³</t>
        </is>
      </c>
      <c r="Q1057" s="104" t="inlineStr">
        <is>
          <t>Карм. - 235,7 кг/м3</t>
        </is>
      </c>
    </row>
    <row r="1058" outlineLevel="3" ht="50.25" customHeight="1">
      <c r="A1058" s="3" t="n"/>
      <c r="B1058" s="3" t="n"/>
      <c r="C1058" s="25" t="n"/>
      <c r="D1058" s="3" t="inlineStr">
        <is>
          <t>3.1.3.13.</t>
        </is>
      </c>
      <c r="E1058" s="7" t="inlineStr">
        <is>
          <t>Бурение диаметром Ф750 мм под обсадной трубой</t>
        </is>
      </c>
      <c r="F1058" s="518" t="inlineStr">
        <is>
          <t>м.п.</t>
        </is>
      </c>
      <c r="G1058" s="519" t="n"/>
      <c r="H1058" s="520" t="n">
        <v>0</v>
      </c>
      <c r="I1058" s="521" t="n">
        <v>14030</v>
      </c>
      <c r="J1058" s="522" t="n">
        <v>1753.75</v>
      </c>
      <c r="K1058" s="523">
        <f>SUBTOTAL(9,H1058:J1058)</f>
        <v/>
      </c>
      <c r="L1058" s="520">
        <f>$G1058*H1058</f>
        <v/>
      </c>
      <c r="M1058" s="521">
        <f>$G1058*I1058</f>
        <v/>
      </c>
      <c r="N1058" s="522">
        <f>$G1058*J1058</f>
        <v/>
      </c>
      <c r="O1058" s="523">
        <f>G1058*K1058</f>
        <v/>
      </c>
      <c r="P1058" s="79" t="n"/>
      <c r="Q1058" s="104" t="n"/>
    </row>
    <row r="1059" outlineLevel="3" ht="50.25" customHeight="1">
      <c r="A1059" s="3" t="n"/>
      <c r="B1059" s="3" t="n"/>
      <c r="C1059" s="25" t="n"/>
      <c r="D1059" s="3" t="inlineStr">
        <is>
          <t>3.1.3.14.</t>
        </is>
      </c>
      <c r="E1059" s="7" t="inlineStr">
        <is>
          <t>вывоз и утилизация грунта</t>
        </is>
      </c>
      <c r="F1059" s="518" t="inlineStr">
        <is>
          <t>м3</t>
        </is>
      </c>
      <c r="G1059" s="519" t="n"/>
      <c r="H1059" s="520" t="n">
        <v>0</v>
      </c>
      <c r="I1059" s="521" t="n">
        <v>1220</v>
      </c>
      <c r="J1059" s="522" t="n">
        <v>152.5</v>
      </c>
      <c r="K1059" s="523">
        <f>SUBTOTAL(9,H1059:J1059)</f>
        <v/>
      </c>
      <c r="L1059" s="520">
        <f>$G1059*H1059</f>
        <v/>
      </c>
      <c r="M1059" s="521">
        <f>$G1059*I1059</f>
        <v/>
      </c>
      <c r="N1059" s="522">
        <f>$G1059*J1059</f>
        <v/>
      </c>
      <c r="O1059" s="523">
        <f>G1059*K1059</f>
        <v/>
      </c>
      <c r="P1059" s="79" t="n"/>
      <c r="Q1059" s="104" t="n"/>
    </row>
    <row r="1060" outlineLevel="3" ht="50.25" customHeight="1">
      <c r="A1060" s="3" t="n"/>
      <c r="B1060" s="3" t="n"/>
      <c r="C1060" s="25" t="n"/>
      <c r="D1060" s="3" t="inlineStr">
        <is>
          <t>3.1.3.15.</t>
        </is>
      </c>
      <c r="E1060" s="7" t="inlineStr">
        <is>
          <t>Погружение трубы Ф530х8</t>
        </is>
      </c>
      <c r="F1060" s="518" t="inlineStr">
        <is>
          <t>м.п.</t>
        </is>
      </c>
      <c r="G1060" s="519" t="n"/>
      <c r="H1060" s="520" t="n">
        <v>7196.78</v>
      </c>
      <c r="I1060" s="521" t="n">
        <v>3558.333333333333</v>
      </c>
      <c r="J1060" s="522" t="n">
        <v>490.1858333333333</v>
      </c>
      <c r="K1060" s="523">
        <f>SUBTOTAL(9,H1060:J1060)</f>
        <v/>
      </c>
      <c r="L1060" s="520">
        <f>$G1060*H1060</f>
        <v/>
      </c>
      <c r="M1060" s="521">
        <f>$G1060*I1060</f>
        <v/>
      </c>
      <c r="N1060" s="522">
        <f>$G1060*J1060</f>
        <v/>
      </c>
      <c r="O1060" s="523">
        <f>G1060*K1060</f>
        <v/>
      </c>
      <c r="P1060" s="79" t="n"/>
      <c r="Q1060" s="104" t="n"/>
    </row>
    <row r="1061" outlineLevel="3" ht="50.25" customHeight="1">
      <c r="A1061" s="3" t="n"/>
      <c r="B1061" s="3" t="n"/>
      <c r="C1061" s="25" t="n"/>
      <c r="D1061" s="3" t="inlineStr">
        <is>
          <t>3.1.3.16.</t>
        </is>
      </c>
      <c r="E1061" s="7" t="inlineStr">
        <is>
          <t>бетонирование бетоном В15</t>
        </is>
      </c>
      <c r="F1061" s="518" t="inlineStr">
        <is>
          <t>м3</t>
        </is>
      </c>
      <c r="G1061" s="519" t="n"/>
      <c r="H1061" s="520" t="n">
        <v>7116.666666666666</v>
      </c>
      <c r="I1061" s="521" t="n">
        <v>7116.666666666666</v>
      </c>
      <c r="J1061" s="522" t="n">
        <v>889.5833333333333</v>
      </c>
      <c r="K1061" s="523">
        <f>SUBTOTAL(9,H1061:J1061)</f>
        <v/>
      </c>
      <c r="L1061" s="520">
        <f>$G1061*H1061</f>
        <v/>
      </c>
      <c r="M1061" s="521">
        <f>$G1061*I1061</f>
        <v/>
      </c>
      <c r="N1061" s="522">
        <f>$G1061*J1061</f>
        <v/>
      </c>
      <c r="O1061" s="523">
        <f>G1061*K1061</f>
        <v/>
      </c>
      <c r="P1061" s="79" t="n"/>
      <c r="Q1061" s="104" t="n"/>
    </row>
    <row r="1062" outlineLevel="3" ht="50.25" customHeight="1">
      <c r="A1062" s="3" t="n"/>
      <c r="B1062" s="3" t="n"/>
      <c r="C1062" s="25" t="n"/>
      <c r="D1062" s="3" t="inlineStr">
        <is>
          <t>3.1.3.17.</t>
        </is>
      </c>
      <c r="E1062" s="7" t="inlineStr">
        <is>
          <t xml:space="preserve">Демонтаж (срезка)   труб - d 530х8мм </t>
        </is>
      </c>
      <c r="F1062" s="518" t="inlineStr">
        <is>
          <t>шт.</t>
        </is>
      </c>
      <c r="G1062" s="519" t="n"/>
      <c r="H1062" s="520" t="n">
        <v>0</v>
      </c>
      <c r="I1062" s="521" t="n">
        <v>26851.9865</v>
      </c>
      <c r="J1062" s="522" t="n">
        <v>1906.483833333333</v>
      </c>
      <c r="K1062" s="523">
        <f>SUBTOTAL(9,H1062:J1062)</f>
        <v/>
      </c>
      <c r="L1062" s="520">
        <f>$G1062*H1062</f>
        <v/>
      </c>
      <c r="M1062" s="521">
        <f>$G1062*I1062</f>
        <v/>
      </c>
      <c r="N1062" s="522">
        <f>$G1062*J1062</f>
        <v/>
      </c>
      <c r="O1062" s="523">
        <f>G1062*K1062</f>
        <v/>
      </c>
      <c r="P1062" s="79" t="n"/>
      <c r="Q1062" s="104" t="inlineStr">
        <is>
          <t>Учтено: Срубка труб шпунта Ф530х8мм (включая уголок 50х5мм) - 49,13 тн</t>
        </is>
      </c>
    </row>
    <row r="1063" outlineLevel="3" ht="50.25" customHeight="1">
      <c r="A1063" s="3" t="n"/>
      <c r="B1063" s="3" t="n"/>
      <c r="C1063" s="25" t="n"/>
      <c r="D1063" s="3" t="inlineStr">
        <is>
          <t>3.1.3.18.</t>
        </is>
      </c>
      <c r="E1063" s="3" t="inlineStr">
        <is>
          <t>Срубка стены в грунте с погрузкой, вывозом и утилизацией боя</t>
        </is>
      </c>
      <c r="F1063" s="518" t="inlineStr">
        <is>
          <t>м3</t>
        </is>
      </c>
      <c r="G1063" s="519" t="n"/>
      <c r="H1063" s="520" t="n">
        <v>0</v>
      </c>
      <c r="I1063" s="521" t="n">
        <v>26145.09816666667</v>
      </c>
      <c r="J1063" s="522" t="n">
        <v>1113.361833333333</v>
      </c>
      <c r="K1063" s="523">
        <f>SUBTOTAL(9,H1063:J1063)</f>
        <v/>
      </c>
      <c r="L1063" s="520">
        <f>$G1063*H1063</f>
        <v/>
      </c>
      <c r="M1063" s="521">
        <f>ROUNDUP($G1063*I1063,2)</f>
        <v/>
      </c>
      <c r="N1063" s="522">
        <f>$G1063*J1063</f>
        <v/>
      </c>
      <c r="O1063" s="523">
        <f>G1063*K1063</f>
        <v/>
      </c>
      <c r="P1063" s="524" t="inlineStr">
        <is>
          <t>Исключено</t>
        </is>
      </c>
      <c r="Q1063" s="104" t="n"/>
    </row>
    <row r="1064" outlineLevel="3" ht="50.25" customHeight="1">
      <c r="A1064" s="3" t="n"/>
      <c r="B1064" s="3" t="n"/>
      <c r="C1064" s="25" t="n"/>
      <c r="D1064" s="3" t="inlineStr">
        <is>
          <t>3.1.3.19.</t>
        </is>
      </c>
      <c r="E1064" s="3" t="inlineStr">
        <is>
          <t>Срубка стены в грунте с погрузкой, вывозом и утилизацией боя</t>
        </is>
      </c>
      <c r="F1064" s="518" t="inlineStr">
        <is>
          <t>м3</t>
        </is>
      </c>
      <c r="G1064" s="519" t="n">
        <v>52.12</v>
      </c>
      <c r="H1064" s="520" t="n">
        <v>0</v>
      </c>
      <c r="I1064" s="521" t="n">
        <v>60952.22563315426</v>
      </c>
      <c r="J1064" s="522">
        <f>(H1064+I1064)*0.125</f>
        <v/>
      </c>
      <c r="K1064" s="523">
        <f>SUBTOTAL(9,H1064:J1064)</f>
        <v/>
      </c>
      <c r="L1064" s="520">
        <f>$G1064*H1064</f>
        <v/>
      </c>
      <c r="M1064" s="521">
        <f>ROUNDUP($G1064*I1064,2)</f>
        <v/>
      </c>
      <c r="N1064" s="522">
        <f>$G1064*J1064</f>
        <v/>
      </c>
      <c r="O1064" s="523">
        <f>G1064*K1064</f>
        <v/>
      </c>
      <c r="P1064" s="524" t="inlineStr">
        <is>
          <t>Добавлено. Смета №5</t>
        </is>
      </c>
      <c r="Q1064" s="104" t="n"/>
    </row>
    <row r="1065" outlineLevel="2" ht="50.25" customHeight="1">
      <c r="A1065" s="3" t="n"/>
      <c r="B1065" s="3" t="n"/>
      <c r="C1065" s="240" t="n"/>
      <c r="D1065" s="146" t="inlineStr">
        <is>
          <t>3.1.4.</t>
        </is>
      </c>
      <c r="E1065" s="146" t="inlineStr">
        <is>
          <t>Устройство Свай / 2-го этапа (15-25 / Д-М)</t>
        </is>
      </c>
      <c r="F1065" s="241" t="inlineStr">
        <is>
          <t>шт.</t>
        </is>
      </c>
      <c r="G1065" s="422" t="n">
        <v>0</v>
      </c>
      <c r="H1065" s="423">
        <f>IFERROR(L1065/G1065,0)</f>
        <v/>
      </c>
      <c r="I1065" s="424">
        <f>IFERROR(M1065/G1065,0)</f>
        <v/>
      </c>
      <c r="J1065" s="425">
        <f>IFERROR(N1065/G1065,0)</f>
        <v/>
      </c>
      <c r="K1065" s="432">
        <f>+IFERROR(O1065/G1065,0)</f>
        <v/>
      </c>
      <c r="L1065" s="423">
        <f>SUBTOTAL(9,L1066:L1071)</f>
        <v/>
      </c>
      <c r="M1065" s="424">
        <f>SUBTOTAL(9,M1066:M1071)</f>
        <v/>
      </c>
      <c r="N1065" s="425">
        <f>SUBTOTAL(9,N1066:N1071)</f>
        <v/>
      </c>
      <c r="O1065" s="427">
        <f>SUBTOTAL(9,O1066:O1071)</f>
        <v/>
      </c>
      <c r="P1065" s="242" t="n"/>
      <c r="Q1065" s="243" t="n"/>
    </row>
    <row r="1066" outlineLevel="3" ht="50.25" customHeight="1">
      <c r="A1066" s="3" t="n"/>
      <c r="B1066" s="3" t="n"/>
      <c r="C1066" s="25" t="n"/>
      <c r="D1066" s="3" t="inlineStr">
        <is>
          <t>3.1.4.1.</t>
        </is>
      </c>
      <c r="E1066" s="7" t="inlineStr">
        <is>
          <t>Устройство Бурения лидерных скважин для свай (с использованием обсадной трубы d880мм)</t>
        </is>
      </c>
      <c r="F1066" s="518" t="inlineStr">
        <is>
          <t>п.м.</t>
        </is>
      </c>
      <c r="G1066" s="519" t="n">
        <v>0</v>
      </c>
      <c r="H1066" s="520" t="n">
        <v>0</v>
      </c>
      <c r="I1066" s="521" t="n">
        <v>23694.8705</v>
      </c>
      <c r="J1066" s="522" t="n">
        <v>1009.011166666667</v>
      </c>
      <c r="K1066" s="523">
        <f>SUBTOTAL(9,H1066:J1066)</f>
        <v/>
      </c>
      <c r="L1066" s="520">
        <f>$G1066*H1066</f>
        <v/>
      </c>
      <c r="M1066" s="521">
        <f>ROUNDDOWN($G1066*I1066,2)</f>
        <v/>
      </c>
      <c r="N1066" s="522">
        <f>$G1066*J1066</f>
        <v/>
      </c>
      <c r="O1066" s="523">
        <f>G1066*K1066</f>
        <v/>
      </c>
      <c r="P1066" s="79" t="n"/>
      <c r="Q1066" s="104" t="n"/>
    </row>
    <row r="1067" outlineLevel="3" ht="50.25" customHeight="1">
      <c r="A1067" s="3" t="n"/>
      <c r="B1067" s="3" t="n"/>
      <c r="C1067" s="25" t="n"/>
      <c r="D1067" s="3" t="inlineStr">
        <is>
          <t>3.1.4.2.</t>
        </is>
      </c>
      <c r="E1067" s="7" t="inlineStr">
        <is>
          <t>Вывоз грунта на полигон</t>
        </is>
      </c>
      <c r="F1067" s="518" t="inlineStr">
        <is>
          <t>м3</t>
        </is>
      </c>
      <c r="G1067" s="519" t="n">
        <v>0</v>
      </c>
      <c r="H1067" s="520" t="n">
        <v>0</v>
      </c>
      <c r="I1067" s="521" t="n">
        <v>2905.003</v>
      </c>
      <c r="J1067" s="522" t="n">
        <v>123.708</v>
      </c>
      <c r="K1067" s="523">
        <f>SUBTOTAL(9,H1067:J1067)</f>
        <v/>
      </c>
      <c r="L1067" s="520">
        <f>$G1067*H1067</f>
        <v/>
      </c>
      <c r="M1067" s="521">
        <f>ROUNDDOWN($G1067*I1067,2)</f>
        <v/>
      </c>
      <c r="N1067" s="522">
        <f>$G1067*J1067</f>
        <v/>
      </c>
      <c r="O1067" s="523">
        <f>G1067*K1067</f>
        <v/>
      </c>
      <c r="P1067" s="79" t="n"/>
      <c r="Q1067" s="104" t="inlineStr">
        <is>
          <t>Учтено: Погрузка, вывоз и утилизация грунта на полигоне</t>
        </is>
      </c>
    </row>
    <row r="1068" outlineLevel="3" ht="50.25" customHeight="1">
      <c r="A1068" s="3" t="n"/>
      <c r="B1068" s="3" t="n"/>
      <c r="C1068" s="25" t="n"/>
      <c r="D1068" s="3" t="inlineStr">
        <is>
          <t>3.1.4.3.</t>
        </is>
      </c>
      <c r="E1068" s="7" t="inlineStr">
        <is>
          <t>Устройство БСС-1н (Зона №1)- d 880 мм - длина 13,8 м - Бетона класса B25 W8. -неармированная свая</t>
        </is>
      </c>
      <c r="F1068" s="518" t="inlineStr">
        <is>
          <t>шт.</t>
        </is>
      </c>
      <c r="G1068" s="519" t="n">
        <v>0</v>
      </c>
      <c r="H1068" s="520" t="n">
        <v>57223.54083333333</v>
      </c>
      <c r="I1068" s="521" t="n">
        <v>76225.24416666666</v>
      </c>
      <c r="J1068" s="522" t="n">
        <v>5936.204833333333</v>
      </c>
      <c r="K1068" s="523">
        <f>SUBTOTAL(9,H1068:J1068)</f>
        <v/>
      </c>
      <c r="L1068" s="520">
        <f>$G1068*H1068</f>
        <v/>
      </c>
      <c r="M1068" s="521">
        <f>$G1068*I1068</f>
        <v/>
      </c>
      <c r="N1068" s="522">
        <f>$G1068*J1068</f>
        <v/>
      </c>
      <c r="O1068" s="523">
        <f>G1068*K1068</f>
        <v/>
      </c>
      <c r="P1068" s="79" t="n"/>
      <c r="Q1068" s="104" t="n"/>
    </row>
    <row r="1069" outlineLevel="3" ht="50.25" customHeight="1">
      <c r="A1069" s="3" t="n"/>
      <c r="B1069" s="3" t="n"/>
      <c r="C1069" s="25" t="n"/>
      <c r="D1069" s="3" t="inlineStr">
        <is>
          <t>3.1.4.4.</t>
        </is>
      </c>
      <c r="E1069" s="7" t="inlineStr">
        <is>
          <t>Устройство БСС-1а (Зона №1)- d 880 мм - длина 13,8 м - Бетона класса B25 W8. -армированная свая Ø32А500С (продольная рабочая арматура) - 12 шт. и Ø8А240 (поперечное армирование)</t>
        </is>
      </c>
      <c r="F1069" s="518" t="inlineStr">
        <is>
          <t>шт.</t>
        </is>
      </c>
      <c r="G1069" s="519" t="n">
        <v>0</v>
      </c>
      <c r="H1069" s="520" t="n">
        <v>181241.5631666667</v>
      </c>
      <c r="I1069" s="521" t="n">
        <v>239601.7475</v>
      </c>
      <c r="J1069" s="522" t="n">
        <v>18723.828</v>
      </c>
      <c r="K1069" s="523">
        <f>SUBTOTAL(9,H1069:J1069)</f>
        <v/>
      </c>
      <c r="L1069" s="520">
        <f>$G1069*H1069</f>
        <v/>
      </c>
      <c r="M1069" s="521">
        <f>$G1069*I1069</f>
        <v/>
      </c>
      <c r="N1069" s="522">
        <f>$G1069*J1069</f>
        <v/>
      </c>
      <c r="O1069" s="523">
        <f>G1069*K1069</f>
        <v/>
      </c>
      <c r="P1069" s="79" t="n"/>
      <c r="Q1069" s="104" t="inlineStr">
        <is>
          <t>Карм. - 235,7 кг/м3</t>
        </is>
      </c>
    </row>
    <row r="1070" outlineLevel="3" ht="50.25" customHeight="1">
      <c r="A1070" s="3" t="n"/>
      <c r="B1070" s="3" t="n"/>
      <c r="C1070" s="25" t="n"/>
      <c r="D1070" s="3" t="inlineStr">
        <is>
          <t>3.1.4.5.</t>
        </is>
      </c>
      <c r="E1070" s="7" t="inlineStr">
        <is>
          <t>Устройство БСС-2н (Зона №2)- d 880 мм - длина 13,3 м - Бетона класса B25 W8. -неармированная свая</t>
        </is>
      </c>
      <c r="F1070" s="518" t="inlineStr">
        <is>
          <t>шт.</t>
        </is>
      </c>
      <c r="G1070" s="519" t="n">
        <v>0</v>
      </c>
      <c r="H1070" s="520" t="n">
        <v>55150.222</v>
      </c>
      <c r="I1070" s="521" t="n">
        <v>73463.45899999999</v>
      </c>
      <c r="J1070" s="522" t="n">
        <v>5721.129</v>
      </c>
      <c r="K1070" s="523">
        <f>SUBTOTAL(9,H1070:J1070)</f>
        <v/>
      </c>
      <c r="L1070" s="520">
        <f>$G1070*H1070</f>
        <v/>
      </c>
      <c r="M1070" s="521">
        <f>$G1070*I1070</f>
        <v/>
      </c>
      <c r="N1070" s="522">
        <f>$G1070*J1070</f>
        <v/>
      </c>
      <c r="O1070" s="523">
        <f>G1070*K1070</f>
        <v/>
      </c>
      <c r="P1070" s="79" t="n"/>
      <c r="Q1070" s="104" t="n"/>
    </row>
    <row r="1071" outlineLevel="3" ht="50.25" customHeight="1">
      <c r="A1071" s="3" t="n"/>
      <c r="B1071" s="3" t="n"/>
      <c r="C1071" s="25" t="n"/>
      <c r="D1071" s="3" t="inlineStr">
        <is>
          <t>3.1.4.6.</t>
        </is>
      </c>
      <c r="E1071" s="7" t="inlineStr">
        <is>
          <t>Устройство БСС-2а (Зона №2)- d 880 мм - длина 13,3 м - Бетона класса B25 W8. -армированная свая Ø32А500С (продольная рабочая арматура) - 12 шт. и Ø8А240 (поперечное армирование)</t>
        </is>
      </c>
      <c r="F1071" s="518" t="inlineStr">
        <is>
          <t>шт.</t>
        </is>
      </c>
      <c r="G1071" s="519" t="n">
        <v>0</v>
      </c>
      <c r="H1071" s="520" t="n">
        <v>174674.842</v>
      </c>
      <c r="I1071" s="521" t="n">
        <v>230920.5223333333</v>
      </c>
      <c r="J1071" s="522" t="n">
        <v>18045.42666666666</v>
      </c>
      <c r="K1071" s="523">
        <f>SUBTOTAL(9,H1071:J1071)</f>
        <v/>
      </c>
      <c r="L1071" s="520">
        <f>$G1071*H1071</f>
        <v/>
      </c>
      <c r="M1071" s="521">
        <f>$G1071*I1071</f>
        <v/>
      </c>
      <c r="N1071" s="522">
        <f>$G1071*J1071</f>
        <v/>
      </c>
      <c r="O1071" s="523">
        <f>G1071*K1071</f>
        <v/>
      </c>
      <c r="P1071" s="79" t="n"/>
      <c r="Q1071" s="104" t="inlineStr">
        <is>
          <t>Карм. - 235,7 кг/м3</t>
        </is>
      </c>
    </row>
    <row r="1072" outlineLevel="2" ht="50.25" customHeight="1">
      <c r="A1072" s="3" t="n"/>
      <c r="B1072" s="3" t="n"/>
      <c r="C1072" s="240" t="n"/>
      <c r="D1072" s="146" t="inlineStr">
        <is>
          <t>3.1.5.</t>
        </is>
      </c>
      <c r="E1072" s="146" t="inlineStr">
        <is>
          <t>Срубка оголовков свай</t>
        </is>
      </c>
      <c r="F1072" s="241" t="inlineStr">
        <is>
          <t>м3</t>
        </is>
      </c>
      <c r="G1072" s="422" t="n">
        <v>0</v>
      </c>
      <c r="H1072" s="423">
        <f>IFERROR(L1072/G1072,0)</f>
        <v/>
      </c>
      <c r="I1072" s="424">
        <f>IFERROR(M1072/G1072,0)</f>
        <v/>
      </c>
      <c r="J1072" s="425">
        <f>IFERROR(N1072/G1072,0)</f>
        <v/>
      </c>
      <c r="K1072" s="432">
        <f>+IFERROR(O1072/G1072,0)</f>
        <v/>
      </c>
      <c r="L1072" s="423">
        <f>SUBTOTAL(9,L1073:L1074)</f>
        <v/>
      </c>
      <c r="M1072" s="424">
        <f>SUBTOTAL(9,M1073:M1074)</f>
        <v/>
      </c>
      <c r="N1072" s="425">
        <f>SUBTOTAL(9,N1073:N1074)</f>
        <v/>
      </c>
      <c r="O1072" s="427">
        <f>SUBTOTAL(9,O1073:O1074)</f>
        <v/>
      </c>
      <c r="P1072" s="242" t="n"/>
      <c r="Q1072" s="243" t="n"/>
    </row>
    <row r="1073" outlineLevel="3" ht="50.25" customHeight="1">
      <c r="A1073" s="3" t="n"/>
      <c r="B1073" s="3" t="n"/>
      <c r="C1073" s="25" t="n"/>
      <c r="D1073" s="3" t="inlineStr">
        <is>
          <t>3.1.5.1.</t>
        </is>
      </c>
      <c r="E1073" s="7" t="inlineStr">
        <is>
          <t>Срубка оголовков свай  / 1-го этапа (1-17 / А-П)</t>
        </is>
      </c>
      <c r="F1073" s="518" t="inlineStr">
        <is>
          <t>м3</t>
        </is>
      </c>
      <c r="G1073" s="519" t="n">
        <v>0</v>
      </c>
      <c r="H1073" s="520" t="n">
        <v>0</v>
      </c>
      <c r="I1073" s="521" t="n">
        <v>25325.736</v>
      </c>
      <c r="J1073" s="522" t="n">
        <v>1078.48</v>
      </c>
      <c r="K1073" s="523">
        <f>SUBTOTAL(9,H1073:J1073)</f>
        <v/>
      </c>
      <c r="L1073" s="520">
        <f>$G1073*H1073</f>
        <v/>
      </c>
      <c r="M1073" s="521">
        <f>$G1073*I1073</f>
        <v/>
      </c>
      <c r="N1073" s="522">
        <f>$G1073*J1073</f>
        <v/>
      </c>
      <c r="O1073" s="523">
        <f>G1073*K1073</f>
        <v/>
      </c>
      <c r="P1073" s="79" t="n"/>
      <c r="Q1073" s="104" t="inlineStr">
        <is>
          <t>Учтено: Срубка некондиционного бетона свай; Погрузка, вывоз и утилизация боя на полигоне</t>
        </is>
      </c>
    </row>
    <row r="1074" outlineLevel="3" ht="50.25" customHeight="1">
      <c r="A1074" s="3" t="n"/>
      <c r="B1074" s="3" t="n"/>
      <c r="C1074" s="25" t="n"/>
      <c r="D1074" s="3" t="inlineStr">
        <is>
          <t>3.1.5.2.</t>
        </is>
      </c>
      <c r="E1074" s="7" t="inlineStr">
        <is>
          <t>Срубка оголовков свай / 2-го этапа (15-25 / Д-М)</t>
        </is>
      </c>
      <c r="F1074" s="518" t="inlineStr">
        <is>
          <t>м3</t>
        </is>
      </c>
      <c r="G1074" s="519" t="n">
        <v>0</v>
      </c>
      <c r="H1074" s="520" t="n">
        <v>0</v>
      </c>
      <c r="I1074" s="521" t="n">
        <v>26145.09816666667</v>
      </c>
      <c r="J1074" s="522" t="n">
        <v>1113.361833333333</v>
      </c>
      <c r="K1074" s="523">
        <f>SUBTOTAL(9,H1074:J1074)</f>
        <v/>
      </c>
      <c r="L1074" s="520">
        <f>$G1074*H1074</f>
        <v/>
      </c>
      <c r="M1074" s="521">
        <f>$G1074*I1074</f>
        <v/>
      </c>
      <c r="N1074" s="522">
        <f>$G1074*J1074</f>
        <v/>
      </c>
      <c r="O1074" s="523">
        <f>G1074*K1074</f>
        <v/>
      </c>
      <c r="P1074" s="79" t="n"/>
      <c r="Q1074" s="104" t="inlineStr">
        <is>
          <t>Учтено: Срубка некондиционного бетона свай; Погрузка, вывоз и утилизация боя на полигоне</t>
        </is>
      </c>
    </row>
    <row r="1075" outlineLevel="2" ht="50.25" customHeight="1">
      <c r="A1075" s="3" t="n"/>
      <c r="B1075" s="3" t="n"/>
      <c r="C1075" s="240" t="n"/>
      <c r="D1075" s="146" t="inlineStr">
        <is>
          <t>3.1.6.</t>
        </is>
      </c>
      <c r="E1075" s="146" t="inlineStr">
        <is>
          <t>Устройство обьязочной балки над свай</t>
        </is>
      </c>
      <c r="F1075" s="241" t="inlineStr">
        <is>
          <t>м3</t>
        </is>
      </c>
      <c r="G1075" s="422" t="n">
        <v>0</v>
      </c>
      <c r="H1075" s="423">
        <f>IFERROR(L1075/G1075,0)</f>
        <v/>
      </c>
      <c r="I1075" s="424">
        <f>IFERROR(M1075/G1075,0)</f>
        <v/>
      </c>
      <c r="J1075" s="425">
        <f>IFERROR(N1075/G1075,0)</f>
        <v/>
      </c>
      <c r="K1075" s="432">
        <f>+IFERROR(O1075/G1075,0)</f>
        <v/>
      </c>
      <c r="L1075" s="423">
        <f>SUBTOTAL(9,L1076:L1076)</f>
        <v/>
      </c>
      <c r="M1075" s="424">
        <f>SUBTOTAL(9,M1076:M1076)</f>
        <v/>
      </c>
      <c r="N1075" s="425">
        <f>SUBTOTAL(9,N1076:N1076)</f>
        <v/>
      </c>
      <c r="O1075" s="427">
        <f>SUBTOTAL(9,O1076:O1076)</f>
        <v/>
      </c>
      <c r="P1075" s="242" t="n"/>
      <c r="Q1075" s="243" t="n"/>
    </row>
    <row r="1076" outlineLevel="3" ht="50.25" customHeight="1">
      <c r="A1076" s="3" t="n"/>
      <c r="B1076" s="3" t="n"/>
      <c r="C1076" s="25" t="n"/>
      <c r="D1076" s="3" t="inlineStr">
        <is>
          <t>3.1.6.1.</t>
        </is>
      </c>
      <c r="E1076" s="7" t="inlineStr">
        <is>
          <t>Обьязочная балка над свай</t>
        </is>
      </c>
      <c r="F1076" s="518" t="inlineStr">
        <is>
          <t>м3</t>
        </is>
      </c>
      <c r="G1076" s="519" t="n">
        <v>0</v>
      </c>
      <c r="H1076" s="520" t="n">
        <v>19902.26666666667</v>
      </c>
      <c r="I1076" s="521" t="n">
        <v>47668.79566666666</v>
      </c>
      <c r="J1076" s="522" t="n">
        <v>2965.586166666666</v>
      </c>
      <c r="K1076" s="523">
        <f>SUBTOTAL(9,H1076:J1076)</f>
        <v/>
      </c>
      <c r="L1076" s="520">
        <f>$G1076*H1076</f>
        <v/>
      </c>
      <c r="M1076" s="521">
        <f>$G1076*I1076</f>
        <v/>
      </c>
      <c r="N1076" s="522">
        <f>$G1076*J1076</f>
        <v/>
      </c>
      <c r="O1076" s="523">
        <f>G1076*K1076</f>
        <v/>
      </c>
      <c r="P1076" s="79" t="n"/>
      <c r="Q1076" s="104" t="inlineStr">
        <is>
          <t>Карм. - 235,7 кг/м3</t>
        </is>
      </c>
    </row>
    <row r="1077" outlineLevel="1" ht="50.25" customHeight="1">
      <c r="A1077" s="3" t="inlineStr">
        <is>
          <t>2.3.</t>
        </is>
      </c>
      <c r="B1077" s="3" t="inlineStr">
        <is>
          <t xml:space="preserve">Устройство распорной системы </t>
        </is>
      </c>
      <c r="C1077" s="235" t="inlineStr">
        <is>
          <t>2.3.</t>
        </is>
      </c>
      <c r="D1077" s="236" t="inlineStr">
        <is>
          <t>3.2.</t>
        </is>
      </c>
      <c r="E1077" s="145" t="inlineStr">
        <is>
          <t>Распорная система</t>
        </is>
      </c>
      <c r="F1077" s="237" t="inlineStr">
        <is>
          <t>т.</t>
        </is>
      </c>
      <c r="G1077" s="335" t="n">
        <v>0</v>
      </c>
      <c r="H1077" s="336">
        <f>+IFERROR(L1077/G1077,0)</f>
        <v/>
      </c>
      <c r="I1077" s="337">
        <f>IFERROR(M1077/G1077,0)</f>
        <v/>
      </c>
      <c r="J1077" s="338">
        <f>IFERROR(N1077/G1077,0)</f>
        <v/>
      </c>
      <c r="K1077" s="339">
        <f>+IFERROR(O1077/G1077,0)</f>
        <v/>
      </c>
      <c r="L1077" s="336">
        <f>SUBTOTAL(9,L1078:L1099)</f>
        <v/>
      </c>
      <c r="M1077" s="337">
        <f>SUBTOTAL(9,M1078:M1099)</f>
        <v/>
      </c>
      <c r="N1077" s="338">
        <f>SUBTOTAL(9,N1078:N1099)</f>
        <v/>
      </c>
      <c r="O1077" s="339" t="n">
        <v>8.95837214503732e-15</v>
      </c>
      <c r="P1077" s="238" t="n"/>
      <c r="Q1077" s="239" t="inlineStr">
        <is>
          <t>Расчётом учтено использование б/у (восстановленных) труб при устройстве шпунта и распорной системы</t>
        </is>
      </c>
      <c r="R1077" t="n">
        <v>8.95837214503732e-15</v>
      </c>
    </row>
    <row r="1078" outlineLevel="2" ht="50.25" customHeight="1">
      <c r="A1078" s="3" t="n"/>
      <c r="B1078" s="3" t="n"/>
      <c r="C1078" s="240" t="n"/>
      <c r="D1078" s="146" t="inlineStr">
        <is>
          <t>3.2.1.</t>
        </is>
      </c>
      <c r="E1078" s="146" t="inlineStr">
        <is>
          <t>Устройство Распорной системы нижнего яруса 1 этапа</t>
        </is>
      </c>
      <c r="F1078" s="241" t="inlineStr">
        <is>
          <t>т.</t>
        </is>
      </c>
      <c r="G1078" s="422" t="n">
        <v>0</v>
      </c>
      <c r="H1078" s="423">
        <f>IFERROR(L1078/G1078,0)</f>
        <v/>
      </c>
      <c r="I1078" s="424">
        <f>IFERROR(M1078/G1078,0)</f>
        <v/>
      </c>
      <c r="J1078" s="425">
        <f>IFERROR(N1078/G1078,0)</f>
        <v/>
      </c>
      <c r="K1078" s="432">
        <f>+IFERROR(O1078/G1078,0)</f>
        <v/>
      </c>
      <c r="L1078" s="423">
        <f>SUBTOTAL(9,L1079:L1085)</f>
        <v/>
      </c>
      <c r="M1078" s="424">
        <f>SUBTOTAL(9,M1079:M1085)</f>
        <v/>
      </c>
      <c r="N1078" s="425">
        <f>SUBTOTAL(9,N1079:N1085)</f>
        <v/>
      </c>
      <c r="O1078" s="427">
        <f>SUBTOTAL(9,O1079:O1085)</f>
        <v/>
      </c>
      <c r="P1078" s="242" t="n"/>
      <c r="Q1078" s="243" t="n"/>
    </row>
    <row r="1079" outlineLevel="3" ht="50.25" customHeight="1">
      <c r="A1079" s="3" t="n"/>
      <c r="B1079" s="3" t="n"/>
      <c r="C1079" s="25" t="n"/>
      <c r="D1079" s="3" t="inlineStr">
        <is>
          <t>3.2.1.1.</t>
        </is>
      </c>
      <c r="E1079" s="7" t="inlineStr">
        <is>
          <t>Монтаж распорной системы из труб Ø 530х8мм - Ст20 (с учётом узлов стыка)</t>
        </is>
      </c>
      <c r="F1079" s="518" t="inlineStr">
        <is>
          <t>т.</t>
        </is>
      </c>
      <c r="G1079" s="519" t="n">
        <v>0</v>
      </c>
      <c r="H1079" s="520" t="n">
        <v>73966.7395</v>
      </c>
      <c r="I1079" s="521" t="n">
        <v>51999.83633333333</v>
      </c>
      <c r="J1079" s="522" t="n">
        <v>9489.790333333332</v>
      </c>
      <c r="K1079" s="523">
        <f>SUBTOTAL(9,H1079:J1079)</f>
        <v/>
      </c>
      <c r="L1079" s="520">
        <f>$G1079*H1079</f>
        <v/>
      </c>
      <c r="M1079" s="521">
        <f>$G1079*I1079</f>
        <v/>
      </c>
      <c r="N1079" s="522">
        <f>$G1079*J1079</f>
        <v/>
      </c>
      <c r="O1079" s="523">
        <f>G1079*K1079</f>
        <v/>
      </c>
      <c r="P1079" s="79" t="n"/>
      <c r="Q1079" s="104" t="n"/>
    </row>
    <row r="1080" outlineLevel="3" ht="50.25" customHeight="1">
      <c r="A1080" s="3" t="n"/>
      <c r="B1080" s="3" t="n"/>
      <c r="C1080" s="25" t="n"/>
      <c r="D1080" s="3" t="inlineStr">
        <is>
          <t>3.2.1.2.</t>
        </is>
      </c>
      <c r="E1080" s="7" t="inlineStr">
        <is>
          <t>Монтаж распорной системы из труб Ø 720х10мм - Ст20 (с учётом узлов стыка)</t>
        </is>
      </c>
      <c r="F1080" s="518" t="inlineStr">
        <is>
          <t>т.</t>
        </is>
      </c>
      <c r="G1080" s="519" t="n">
        <v>0</v>
      </c>
      <c r="H1080" s="520" t="n">
        <v>73966.7395</v>
      </c>
      <c r="I1080" s="521" t="n">
        <v>51999.83633333333</v>
      </c>
      <c r="J1080" s="522" t="n">
        <v>9489.790333333332</v>
      </c>
      <c r="K1080" s="523">
        <f>SUBTOTAL(9,H1080:J1080)</f>
        <v/>
      </c>
      <c r="L1080" s="520">
        <f>$G1080*H1080</f>
        <v/>
      </c>
      <c r="M1080" s="521">
        <f>$G1080*I1080</f>
        <v/>
      </c>
      <c r="N1080" s="522">
        <f>$G1080*J1080</f>
        <v/>
      </c>
      <c r="O1080" s="523">
        <f>G1080*K1080</f>
        <v/>
      </c>
      <c r="P1080" s="79" t="n"/>
      <c r="Q1080" s="104" t="n"/>
    </row>
    <row r="1081" outlineLevel="3" ht="50.25" customHeight="1">
      <c r="A1081" s="3" t="n"/>
      <c r="B1081" s="3" t="n"/>
      <c r="C1081" s="25" t="n"/>
      <c r="D1081" s="3" t="inlineStr">
        <is>
          <t>3.2.1.3.</t>
        </is>
      </c>
      <c r="E1081" s="7" t="inlineStr">
        <is>
          <t>Монтаж обвязочного пояса из балки 2х55Б1 - ст. С245 шаг 3,0м с учётом узлов стыков</t>
        </is>
      </c>
      <c r="F1081" s="518" t="inlineStr">
        <is>
          <t>т.</t>
        </is>
      </c>
      <c r="G1081" s="519" t="n">
        <v>0</v>
      </c>
      <c r="H1081" s="520" t="n">
        <v>73644.79166666666</v>
      </c>
      <c r="I1081" s="521" t="n">
        <v>53851.79633333333</v>
      </c>
      <c r="J1081" s="522" t="n">
        <v>9596.042166666666</v>
      </c>
      <c r="K1081" s="523">
        <f>SUBTOTAL(9,H1081:J1081)</f>
        <v/>
      </c>
      <c r="L1081" s="520">
        <f>$G1081*H1081</f>
        <v/>
      </c>
      <c r="M1081" s="521">
        <f>ROUNDDOWN($G1081*I1081,2)</f>
        <v/>
      </c>
      <c r="N1081" s="522">
        <f>$G1081*J1081</f>
        <v/>
      </c>
      <c r="O1081" s="523">
        <f>G1081*K1081</f>
        <v/>
      </c>
      <c r="P1081" s="79" t="n"/>
      <c r="Q1081" s="104" t="n"/>
    </row>
    <row r="1082" outlineLevel="3" ht="50.25" customHeight="1">
      <c r="A1082" s="3" t="n"/>
      <c r="B1082" s="3" t="n"/>
      <c r="C1082" s="25" t="n"/>
      <c r="D1082" s="3" t="inlineStr">
        <is>
          <t>3.2.1.4.</t>
        </is>
      </c>
      <c r="E1082" s="7" t="inlineStr">
        <is>
          <t>Монтаж балки ракскрепления 55Б1 с учетом узлов стыков</t>
        </is>
      </c>
      <c r="F1082" s="518" t="inlineStr">
        <is>
          <t>т.</t>
        </is>
      </c>
      <c r="G1082" s="519" t="n">
        <v>0</v>
      </c>
      <c r="H1082" s="520" t="n">
        <v>73644.79166666666</v>
      </c>
      <c r="I1082" s="521" t="n">
        <v>53851.79633333333</v>
      </c>
      <c r="J1082" s="522" t="n">
        <v>9596.042166666666</v>
      </c>
      <c r="K1082" s="523">
        <f>SUBTOTAL(9,H1082:J1082)</f>
        <v/>
      </c>
      <c r="L1082" s="520">
        <f>$G1082*H1082</f>
        <v/>
      </c>
      <c r="M1082" s="521">
        <f>$G1082*I1082</f>
        <v/>
      </c>
      <c r="N1082" s="522">
        <f>$G1082*J1082</f>
        <v/>
      </c>
      <c r="O1082" s="523">
        <f>G1082*K1082</f>
        <v/>
      </c>
      <c r="P1082" s="79" t="n"/>
      <c r="Q1082" s="104" t="n"/>
    </row>
    <row r="1083" outlineLevel="3" ht="50.25" customHeight="1">
      <c r="A1083" s="3" t="n"/>
      <c r="B1083" s="3" t="n"/>
      <c r="C1083" s="25" t="n"/>
      <c r="D1083" s="3" t="inlineStr">
        <is>
          <t>3.2.1.5.</t>
        </is>
      </c>
      <c r="E1083" s="7" t="inlineStr">
        <is>
          <t xml:space="preserve">Монтаж опорных стоек из закладные детали ЗД-2, ЗД-3, ЗД-4  С245 </t>
        </is>
      </c>
      <c r="F1083" s="518" t="inlineStr">
        <is>
          <t>т.</t>
        </is>
      </c>
      <c r="G1083" s="519" t="n"/>
      <c r="H1083" s="520" t="n">
        <v>74128.64366666666</v>
      </c>
      <c r="I1083" s="521" t="n">
        <v>77263.2405</v>
      </c>
      <c r="J1083" s="522" t="n">
        <v>11296.1935</v>
      </c>
      <c r="K1083" s="523">
        <f>SUBTOTAL(9,H1083:J1083)</f>
        <v/>
      </c>
      <c r="L1083" s="520">
        <f>$G1083*H1083</f>
        <v/>
      </c>
      <c r="M1083" s="521">
        <f>ROUNDDOWN($G1083*I1083,2)</f>
        <v/>
      </c>
      <c r="N1083" s="522">
        <f>$G1083*J1083</f>
        <v/>
      </c>
      <c r="O1083" s="523">
        <f>G1083*K1083</f>
        <v/>
      </c>
      <c r="P1083" s="524" t="inlineStr">
        <is>
          <t>Исключено</t>
        </is>
      </c>
      <c r="Q1083" s="104" t="n"/>
    </row>
    <row r="1084" outlineLevel="3" ht="50.25" customHeight="1">
      <c r="A1084" s="3" t="n"/>
      <c r="B1084" s="3" t="n"/>
      <c r="C1084" s="25" t="n"/>
      <c r="D1084" s="3" t="inlineStr">
        <is>
          <t>3.2.1.6.</t>
        </is>
      </c>
      <c r="E1084" s="7" t="inlineStr">
        <is>
          <t xml:space="preserve">Монтаж опорных стоек из закладные детали  ЗД-4  С245 </t>
        </is>
      </c>
      <c r="F1084" s="518" t="inlineStr">
        <is>
          <t>т.</t>
        </is>
      </c>
      <c r="G1084" s="519" t="n"/>
      <c r="H1084" s="520" t="n">
        <v>74128.64366666666</v>
      </c>
      <c r="I1084" s="521" t="n">
        <v>77263.2405</v>
      </c>
      <c r="J1084" s="522" t="n">
        <v>11296.1935</v>
      </c>
      <c r="K1084" s="523">
        <f>SUBTOTAL(9,H1084:J1084)</f>
        <v/>
      </c>
      <c r="L1084" s="520">
        <f>$G1084*H1084</f>
        <v/>
      </c>
      <c r="M1084" s="521">
        <f>$G1084*I1084</f>
        <v/>
      </c>
      <c r="N1084" s="522">
        <f>$G1084*J1084</f>
        <v/>
      </c>
      <c r="O1084" s="523">
        <f>G1084*K1084</f>
        <v/>
      </c>
      <c r="P1084" s="524" t="inlineStr">
        <is>
          <t>Исключено</t>
        </is>
      </c>
      <c r="Q1084" s="104" t="n"/>
    </row>
    <row r="1085" outlineLevel="3" ht="50.25" customHeight="1">
      <c r="A1085" s="3" t="n"/>
      <c r="B1085" s="3" t="n"/>
      <c r="C1085" s="25" t="n"/>
      <c r="D1085" s="3" t="inlineStr">
        <is>
          <t>3.2.1.7.</t>
        </is>
      </c>
      <c r="E1085" s="7" t="inlineStr">
        <is>
          <t>Монтаж стоек раскрепления из труб  Ø 530х8мм - Ст20</t>
        </is>
      </c>
      <c r="F1085" s="518" t="inlineStr">
        <is>
          <t>т.</t>
        </is>
      </c>
      <c r="G1085" s="519" t="n">
        <v>0</v>
      </c>
      <c r="H1085" s="520" t="n">
        <v>73966.7395</v>
      </c>
      <c r="I1085" s="521" t="n">
        <v>51999.83633333333</v>
      </c>
      <c r="J1085" s="522" t="n">
        <v>9489.790333333332</v>
      </c>
      <c r="K1085" s="523">
        <f>SUBTOTAL(9,H1085:J1085)</f>
        <v/>
      </c>
      <c r="L1085" s="520">
        <f>$G1085*H1085</f>
        <v/>
      </c>
      <c r="M1085" s="521">
        <f>$G1085*I1085</f>
        <v/>
      </c>
      <c r="N1085" s="522">
        <f>$G1085*J1085</f>
        <v/>
      </c>
      <c r="O1085" s="523">
        <f>G1085*K1085</f>
        <v/>
      </c>
      <c r="P1085" s="79" t="n"/>
      <c r="Q1085" s="104" t="n"/>
    </row>
    <row r="1086" outlineLevel="2" ht="50.25" customHeight="1">
      <c r="A1086" s="3" t="n"/>
      <c r="B1086" s="3" t="n"/>
      <c r="C1086" s="240" t="n"/>
      <c r="D1086" s="146" t="inlineStr">
        <is>
          <t>3.2.2.</t>
        </is>
      </c>
      <c r="E1086" s="146" t="inlineStr">
        <is>
          <t>Устройство подкосов переоперания 1 этапа</t>
        </is>
      </c>
      <c r="F1086" s="241" t="inlineStr">
        <is>
          <t>т.</t>
        </is>
      </c>
      <c r="G1086" s="422" t="n">
        <v>0</v>
      </c>
      <c r="H1086" s="423">
        <f>IFERROR(L1086/G1086,0)</f>
        <v/>
      </c>
      <c r="I1086" s="424">
        <f>IFERROR(M1086/G1086,0)</f>
        <v/>
      </c>
      <c r="J1086" s="425">
        <f>IFERROR(N1086/G1086,0)</f>
        <v/>
      </c>
      <c r="K1086" s="432">
        <f>+IFERROR(O1086/G1086,0)</f>
        <v/>
      </c>
      <c r="L1086" s="423">
        <f>SUBTOTAL(9,L1087:L1087)</f>
        <v/>
      </c>
      <c r="M1086" s="424">
        <f>SUBTOTAL(9,M1087:M1087)</f>
        <v/>
      </c>
      <c r="N1086" s="425">
        <f>SUBTOTAL(9,N1087:N1087)</f>
        <v/>
      </c>
      <c r="O1086" s="427">
        <f>SUBTOTAL(9,O1087:O1087)</f>
        <v/>
      </c>
      <c r="P1086" s="242" t="n"/>
      <c r="Q1086" s="243" t="n"/>
    </row>
    <row r="1087" outlineLevel="3" ht="50.25" customHeight="1">
      <c r="A1087" s="3" t="n"/>
      <c r="B1087" s="3" t="n"/>
      <c r="C1087" s="25" t="n"/>
      <c r="D1087" s="3" t="inlineStr">
        <is>
          <t>3.2.2.1.</t>
        </is>
      </c>
      <c r="E1087" s="7" t="inlineStr">
        <is>
          <t>Монтаж подкосов переопирания из труб Ø 530х8мм - Ст20 (с учётом узлов стыка)</t>
        </is>
      </c>
      <c r="F1087" s="518" t="inlineStr">
        <is>
          <t>т.</t>
        </is>
      </c>
      <c r="G1087" s="519" t="n"/>
      <c r="H1087" s="520" t="n">
        <v>73966.7395</v>
      </c>
      <c r="I1087" s="521" t="n">
        <v>51999.83633333333</v>
      </c>
      <c r="J1087" s="522" t="n">
        <v>9489.790333333332</v>
      </c>
      <c r="K1087" s="523">
        <f>SUBTOTAL(9,H1087:J1087)</f>
        <v/>
      </c>
      <c r="L1087" s="520">
        <f>$G1087*H1087</f>
        <v/>
      </c>
      <c r="M1087" s="521">
        <f>ROUNDDOWN($G1087*I1087,2)</f>
        <v/>
      </c>
      <c r="N1087" s="522">
        <f>$G1087*J1087</f>
        <v/>
      </c>
      <c r="O1087" s="523">
        <f>G1087*K1087</f>
        <v/>
      </c>
      <c r="P1087" s="524" t="inlineStr">
        <is>
          <t>Исключено</t>
        </is>
      </c>
      <c r="Q1087" s="104" t="n"/>
    </row>
    <row r="1088" outlineLevel="2" ht="50.25" customHeight="1">
      <c r="A1088" s="3" t="n"/>
      <c r="B1088" s="3" t="n"/>
      <c r="C1088" s="240" t="n"/>
      <c r="D1088" s="146" t="inlineStr">
        <is>
          <t>3.2.3.</t>
        </is>
      </c>
      <c r="E1088" s="146" t="inlineStr">
        <is>
          <t>Устройство Распорной системы нижнего яруса 2 го этапа</t>
        </is>
      </c>
      <c r="F1088" s="241" t="inlineStr">
        <is>
          <t>т.</t>
        </is>
      </c>
      <c r="G1088" s="422" t="n">
        <v>0</v>
      </c>
      <c r="H1088" s="423">
        <f>IFERROR(L1088/G1088,0)</f>
        <v/>
      </c>
      <c r="I1088" s="424">
        <f>IFERROR(M1088/G1088,0)</f>
        <v/>
      </c>
      <c r="J1088" s="425">
        <f>IFERROR(N1088/G1088,0)</f>
        <v/>
      </c>
      <c r="K1088" s="432">
        <f>+IFERROR(O1088/G1088,0)</f>
        <v/>
      </c>
      <c r="L1088" s="423">
        <f>SUBTOTAL(9,L1089:L1094)</f>
        <v/>
      </c>
      <c r="M1088" s="424">
        <f>SUBTOTAL(9,M1089:M1094)</f>
        <v/>
      </c>
      <c r="N1088" s="425">
        <f>SUBTOTAL(9,N1089:N1094)</f>
        <v/>
      </c>
      <c r="O1088" s="427">
        <f>SUBTOTAL(9,O1089:O1094)</f>
        <v/>
      </c>
      <c r="P1088" s="242" t="n"/>
      <c r="Q1088" s="243" t="n"/>
    </row>
    <row r="1089" outlineLevel="3" ht="50.25" customHeight="1">
      <c r="A1089" s="3" t="n"/>
      <c r="B1089" s="3" t="n"/>
      <c r="C1089" s="25" t="n"/>
      <c r="D1089" s="3" t="inlineStr">
        <is>
          <t>3.2.3.1.</t>
        </is>
      </c>
      <c r="E1089" s="7" t="inlineStr">
        <is>
          <t>Монтаж распорной системы из труб Ø 530х8мм - Ст20 (с учётом узлов стыка)</t>
        </is>
      </c>
      <c r="F1089" s="518" t="inlineStr">
        <is>
          <t>т.</t>
        </is>
      </c>
      <c r="G1089" s="519" t="n">
        <v>6.613474433483967e-20</v>
      </c>
      <c r="H1089" s="520" t="n">
        <v>73966.7395</v>
      </c>
      <c r="I1089" s="521" t="n">
        <v>51999.83633333333</v>
      </c>
      <c r="J1089" s="522" t="n">
        <v>9489.790333333332</v>
      </c>
      <c r="K1089" s="523">
        <f>SUBTOTAL(9,H1089:J1089)</f>
        <v/>
      </c>
      <c r="L1089" s="520">
        <f>$G1089*H1089</f>
        <v/>
      </c>
      <c r="M1089" s="521">
        <f>$G1089*I1089</f>
        <v/>
      </c>
      <c r="N1089" s="522">
        <f>$G1089*J1089</f>
        <v/>
      </c>
      <c r="O1089" s="523">
        <f>G1089*K1089</f>
        <v/>
      </c>
      <c r="P1089" s="79" t="n"/>
      <c r="Q1089" s="104" t="n"/>
    </row>
    <row r="1090" outlineLevel="3" ht="50.25" customHeight="1">
      <c r="A1090" s="3" t="n"/>
      <c r="B1090" s="3" t="n"/>
      <c r="C1090" s="25" t="n"/>
      <c r="D1090" s="3" t="inlineStr">
        <is>
          <t>3.2.3.2.</t>
        </is>
      </c>
      <c r="E1090" s="7" t="inlineStr">
        <is>
          <t>Монтаж распорной системы из труб Ø 720х10мм - Ст20 (с учётом узлов стыка)</t>
        </is>
      </c>
      <c r="F1090" s="518" t="inlineStr">
        <is>
          <t>т.</t>
        </is>
      </c>
      <c r="G1090" s="519" t="n"/>
      <c r="H1090" s="520" t="n">
        <v>73966.7395</v>
      </c>
      <c r="I1090" s="521" t="n">
        <v>51999.83633333333</v>
      </c>
      <c r="J1090" s="522" t="n">
        <v>9489.790333333332</v>
      </c>
      <c r="K1090" s="523">
        <f>SUBTOTAL(9,H1090:J1090)</f>
        <v/>
      </c>
      <c r="L1090" s="520">
        <f>$G1090*H1090</f>
        <v/>
      </c>
      <c r="M1090" s="521">
        <f>$G1090*I1090</f>
        <v/>
      </c>
      <c r="N1090" s="522">
        <f>$G1090*J1090</f>
        <v/>
      </c>
      <c r="O1090" s="523">
        <f>G1090*K1090</f>
        <v/>
      </c>
      <c r="P1090" s="524" t="inlineStr">
        <is>
          <t>Исключено</t>
        </is>
      </c>
      <c r="Q1090" s="104" t="n"/>
    </row>
    <row r="1091" outlineLevel="3" ht="50.25" customHeight="1">
      <c r="A1091" s="3" t="n"/>
      <c r="B1091" s="3" t="n"/>
      <c r="C1091" s="25" t="n"/>
      <c r="D1091" s="3" t="inlineStr">
        <is>
          <t>3.2.3.3.</t>
        </is>
      </c>
      <c r="E1091" s="7" t="inlineStr">
        <is>
          <t>Монтаж распорной системы из труб Ø 820х10мм - Ст20 (с учётом узлов стыка)</t>
        </is>
      </c>
      <c r="F1091" s="518" t="inlineStr">
        <is>
          <t>т.</t>
        </is>
      </c>
      <c r="G1091" s="519" t="n">
        <v>0</v>
      </c>
      <c r="H1091" s="520" t="n">
        <v>73966.7395</v>
      </c>
      <c r="I1091" s="521" t="n">
        <v>51999.83633333333</v>
      </c>
      <c r="J1091" s="522" t="n">
        <v>9489.790333333332</v>
      </c>
      <c r="K1091" s="523">
        <f>SUBTOTAL(9,H1091:J1091)</f>
        <v/>
      </c>
      <c r="L1091" s="520">
        <f>$G1091*H1091</f>
        <v/>
      </c>
      <c r="M1091" s="521">
        <f>$G1091*I1091</f>
        <v/>
      </c>
      <c r="N1091" s="522">
        <f>$G1091*J1091</f>
        <v/>
      </c>
      <c r="O1091" s="523">
        <f>G1091*K1091</f>
        <v/>
      </c>
      <c r="P1091" s="79" t="n"/>
      <c r="Q1091" s="104" t="n"/>
    </row>
    <row r="1092" outlineLevel="3" ht="50.25" customHeight="1">
      <c r="A1092" s="3" t="n"/>
      <c r="B1092" s="3" t="n"/>
      <c r="C1092" s="25" t="n"/>
      <c r="D1092" s="3" t="inlineStr">
        <is>
          <t>3.2.3.4.</t>
        </is>
      </c>
      <c r="E1092" s="7" t="inlineStr">
        <is>
          <t>Монтаж обвязочного пояса из балки 2х55Б1 - ст. С245 шаг 3,0м с учётом узлов стыков</t>
        </is>
      </c>
      <c r="F1092" s="518" t="inlineStr">
        <is>
          <t>т.</t>
        </is>
      </c>
      <c r="G1092" s="519" t="n"/>
      <c r="H1092" s="520" t="n">
        <v>73644.79166666666</v>
      </c>
      <c r="I1092" s="521" t="n">
        <v>53851.79633333333</v>
      </c>
      <c r="J1092" s="522" t="n">
        <v>9596.042166666666</v>
      </c>
      <c r="K1092" s="523">
        <f>SUBTOTAL(9,H1092:J1092)</f>
        <v/>
      </c>
      <c r="L1092" s="520">
        <f>$G1092*H1092</f>
        <v/>
      </c>
      <c r="M1092" s="521">
        <f>$G1092*I1092</f>
        <v/>
      </c>
      <c r="N1092" s="522">
        <f>$G1092*J1092</f>
        <v/>
      </c>
      <c r="O1092" s="523">
        <f>G1092*K1092</f>
        <v/>
      </c>
      <c r="P1092" s="524" t="inlineStr">
        <is>
          <t>Исключено</t>
        </is>
      </c>
      <c r="Q1092" s="104" t="n"/>
    </row>
    <row r="1093" outlineLevel="3" ht="50.25" customHeight="1">
      <c r="A1093" s="3" t="n"/>
      <c r="B1093" s="3" t="n"/>
      <c r="C1093" s="25" t="n"/>
      <c r="D1093" s="3" t="inlineStr">
        <is>
          <t>3.2.3.5.</t>
        </is>
      </c>
      <c r="E1093" s="7" t="inlineStr">
        <is>
          <t>Монтаж опорных стоек из закладные детали ЗД-2, ЗД-3, ЗД-4  С245</t>
        </is>
      </c>
      <c r="F1093" s="518" t="inlineStr">
        <is>
          <t>т.</t>
        </is>
      </c>
      <c r="G1093" s="519" t="n"/>
      <c r="H1093" s="520" t="n">
        <v>73682.82516666666</v>
      </c>
      <c r="I1093" s="521" t="n">
        <v>77237.33583333332</v>
      </c>
      <c r="J1093" s="522" t="n">
        <v>11259.40033333333</v>
      </c>
      <c r="K1093" s="523">
        <f>SUBTOTAL(9,H1093:J1093)</f>
        <v/>
      </c>
      <c r="L1093" s="520">
        <f>$G1093*H1093</f>
        <v/>
      </c>
      <c r="M1093" s="521">
        <f>$G1093*I1093</f>
        <v/>
      </c>
      <c r="N1093" s="522">
        <f>$G1093*J1093</f>
        <v/>
      </c>
      <c r="O1093" s="523">
        <f>G1093*K1093</f>
        <v/>
      </c>
      <c r="P1093" s="524" t="inlineStr">
        <is>
          <t>Исключено</t>
        </is>
      </c>
      <c r="Q1093" s="104" t="n"/>
    </row>
    <row r="1094" outlineLevel="3" ht="50.25" customHeight="1">
      <c r="A1094" s="3" t="n"/>
      <c r="B1094" s="3" t="n"/>
      <c r="C1094" s="25" t="n"/>
      <c r="D1094" s="3" t="inlineStr">
        <is>
          <t>3.2.3.6.</t>
        </is>
      </c>
      <c r="E1094" s="7" t="inlineStr">
        <is>
          <t>Монтаж опорных стоек из закладные детали  ЗД-4  С245</t>
        </is>
      </c>
      <c r="F1094" s="518" t="inlineStr">
        <is>
          <t>т.</t>
        </is>
      </c>
      <c r="G1094" s="519" t="n"/>
      <c r="H1094" s="520" t="n">
        <v>73682.82516666666</v>
      </c>
      <c r="I1094" s="521" t="n">
        <v>77237.33583333332</v>
      </c>
      <c r="J1094" s="522" t="n">
        <v>11259.40033333333</v>
      </c>
      <c r="K1094" s="523">
        <f>SUBTOTAL(9,H1094:J1094)</f>
        <v/>
      </c>
      <c r="L1094" s="520">
        <f>$G1094*H1094</f>
        <v/>
      </c>
      <c r="M1094" s="521">
        <f>$G1094*I1094</f>
        <v/>
      </c>
      <c r="N1094" s="522">
        <f>$G1094*J1094</f>
        <v/>
      </c>
      <c r="O1094" s="523">
        <f>G1094*K1094</f>
        <v/>
      </c>
      <c r="P1094" s="524" t="inlineStr">
        <is>
          <t>Исключено</t>
        </is>
      </c>
      <c r="Q1094" s="104" t="n"/>
    </row>
    <row r="1095" outlineLevel="2" ht="50.25" customHeight="1">
      <c r="A1095" s="3" t="n"/>
      <c r="B1095" s="3" t="n"/>
      <c r="C1095" s="240" t="n"/>
      <c r="D1095" s="146" t="inlineStr">
        <is>
          <t>3.2.4.</t>
        </is>
      </c>
      <c r="E1095" s="146" t="inlineStr">
        <is>
          <t>Устройство подкосов переопирания 2 го этапа</t>
        </is>
      </c>
      <c r="F1095" s="241" t="inlineStr">
        <is>
          <t>т.</t>
        </is>
      </c>
      <c r="G1095" s="422" t="n">
        <v>0</v>
      </c>
      <c r="H1095" s="423">
        <f>IFERROR(L1095/G1095,0)</f>
        <v/>
      </c>
      <c r="I1095" s="424">
        <f>IFERROR(M1095/G1095,0)</f>
        <v/>
      </c>
      <c r="J1095" s="425">
        <f>IFERROR(N1095/G1095,0)</f>
        <v/>
      </c>
      <c r="K1095" s="432">
        <f>+IFERROR(O1095/G1095,0)</f>
        <v/>
      </c>
      <c r="L1095" s="423">
        <f>SUBTOTAL(9,L1096:L1096)</f>
        <v/>
      </c>
      <c r="M1095" s="424">
        <f>SUBTOTAL(9,M1096:M1096)</f>
        <v/>
      </c>
      <c r="N1095" s="425">
        <f>SUBTOTAL(9,N1096:N1096)</f>
        <v/>
      </c>
      <c r="O1095" s="427">
        <f>SUBTOTAL(9,O1096:O1096)</f>
        <v/>
      </c>
      <c r="P1095" s="242" t="n"/>
      <c r="Q1095" s="243" t="n"/>
    </row>
    <row r="1096" outlineLevel="3" ht="50.25" customHeight="1">
      <c r="A1096" s="3" t="n"/>
      <c r="B1096" s="3" t="n"/>
      <c r="C1096" s="25" t="n"/>
      <c r="D1096" s="3" t="inlineStr">
        <is>
          <t>3.2.4.1.</t>
        </is>
      </c>
      <c r="E1096" s="7" t="inlineStr">
        <is>
          <t>Монтаж подкосов переопирания из труб Ø 530х12мм - Ст20 - (с учётом узлов стыка)</t>
        </is>
      </c>
      <c r="F1096" s="518" t="inlineStr">
        <is>
          <t>т.</t>
        </is>
      </c>
      <c r="G1096" s="519" t="n"/>
      <c r="H1096" s="520" t="n">
        <v>73966.7395</v>
      </c>
      <c r="I1096" s="521" t="n">
        <v>51999.83633333333</v>
      </c>
      <c r="J1096" s="522" t="n">
        <v>9489.790333333332</v>
      </c>
      <c r="K1096" s="523">
        <f>SUBTOTAL(9,H1096:J1096)</f>
        <v/>
      </c>
      <c r="L1096" s="520">
        <f>$G1096*H1096</f>
        <v/>
      </c>
      <c r="M1096" s="521">
        <f>ROUNDDOWN($G1096*I1096,2)</f>
        <v/>
      </c>
      <c r="N1096" s="522">
        <f>$G1096*J1096</f>
        <v/>
      </c>
      <c r="O1096" s="523">
        <f>G1096*K1096</f>
        <v/>
      </c>
      <c r="P1096" s="524" t="inlineStr">
        <is>
          <t>Исключено</t>
        </is>
      </c>
      <c r="Q1096" s="104" t="n"/>
    </row>
    <row r="1097" outlineLevel="2" ht="50.25" customHeight="1">
      <c r="A1097" s="3" t="n"/>
      <c r="B1097" s="3" t="n"/>
      <c r="C1097" s="240" t="n"/>
      <c r="D1097" s="146" t="inlineStr">
        <is>
          <t>3.2.5.</t>
        </is>
      </c>
      <c r="E1097" s="146" t="inlineStr">
        <is>
          <t>Демонтаж распорной системы ограждения котлована</t>
        </is>
      </c>
      <c r="F1097" s="241" t="inlineStr">
        <is>
          <t>т.</t>
        </is>
      </c>
      <c r="G1097" s="422" t="n">
        <v>0</v>
      </c>
      <c r="H1097" s="423">
        <f>IFERROR(L1097/G1097,0)</f>
        <v/>
      </c>
      <c r="I1097" s="424">
        <f>IFERROR(M1097/G1097,0)</f>
        <v/>
      </c>
      <c r="J1097" s="425">
        <f>IFERROR(N1097/G1097,0)</f>
        <v/>
      </c>
      <c r="K1097" s="432">
        <f>+IFERROR(O1097/G1097,0)</f>
        <v/>
      </c>
      <c r="L1097" s="423">
        <f>SUBTOTAL(9,L1098:L1099)</f>
        <v/>
      </c>
      <c r="M1097" s="424">
        <f>SUBTOTAL(9,M1098:M1099)</f>
        <v/>
      </c>
      <c r="N1097" s="425">
        <f>SUBTOTAL(9,N1098:N1099)</f>
        <v/>
      </c>
      <c r="O1097" s="427">
        <f>SUBTOTAL(9,O1098:O1099)</f>
        <v/>
      </c>
      <c r="P1097" s="242" t="n"/>
      <c r="Q1097" s="243" t="n"/>
    </row>
    <row r="1098" outlineLevel="3" ht="50.25" customHeight="1">
      <c r="A1098" s="3" t="n"/>
      <c r="B1098" s="3" t="n"/>
      <c r="C1098" s="25" t="n"/>
      <c r="D1098" s="3" t="inlineStr">
        <is>
          <t>3.2.5.1.</t>
        </is>
      </c>
      <c r="E1098" s="7" t="inlineStr">
        <is>
          <t>Демонтаж распорной системы ограждения котлована - 1 этап</t>
        </is>
      </c>
      <c r="F1098" s="518" t="inlineStr">
        <is>
          <t>т.</t>
        </is>
      </c>
      <c r="G1098" s="519" t="n"/>
      <c r="H1098" s="520" t="n">
        <v>-16902.08333333333</v>
      </c>
      <c r="I1098" s="521" t="n">
        <v>31427.18983333333</v>
      </c>
      <c r="J1098" s="522" t="n">
        <v>2231.329166666666</v>
      </c>
      <c r="K1098" s="523">
        <f>SUBTOTAL(9,H1098:J1098)</f>
        <v/>
      </c>
      <c r="L1098" s="520">
        <f>$G1098*H1098</f>
        <v/>
      </c>
      <c r="M1098" s="521">
        <f>$G1098*I1098</f>
        <v/>
      </c>
      <c r="N1098" s="522">
        <f>$G1098*J1098</f>
        <v/>
      </c>
      <c r="O1098" s="523">
        <f>G1098*K1098</f>
        <v/>
      </c>
      <c r="P1098" s="524" t="inlineStr">
        <is>
          <t>Исключено</t>
        </is>
      </c>
      <c r="Q1098" s="104" t="inlineStr">
        <is>
          <t>С учетом обратного выкупа металла</t>
        </is>
      </c>
    </row>
    <row r="1099" outlineLevel="3" ht="50.25" customHeight="1">
      <c r="A1099" s="3" t="n"/>
      <c r="B1099" s="3" t="n"/>
      <c r="C1099" s="25" t="n"/>
      <c r="D1099" s="3" t="inlineStr">
        <is>
          <t>3.2.5.2.</t>
        </is>
      </c>
      <c r="E1099" s="7" t="inlineStr">
        <is>
          <t>Демонтаж распорной системы ограждения котлована - 2 этап</t>
        </is>
      </c>
      <c r="F1099" s="518" t="inlineStr">
        <is>
          <t>т.</t>
        </is>
      </c>
      <c r="G1099" s="519" t="n"/>
      <c r="H1099" s="520" t="n">
        <v>-16902.08333333333</v>
      </c>
      <c r="I1099" s="521" t="n">
        <v>31427.18983333333</v>
      </c>
      <c r="J1099" s="522" t="n">
        <v>2231.329166666666</v>
      </c>
      <c r="K1099" s="523">
        <f>SUBTOTAL(9,H1099:J1099)</f>
        <v/>
      </c>
      <c r="L1099" s="520">
        <f>$G1099*H1099</f>
        <v/>
      </c>
      <c r="M1099" s="521">
        <f>$G1099*I1099</f>
        <v/>
      </c>
      <c r="N1099" s="522">
        <f>$G1099*J1099</f>
        <v/>
      </c>
      <c r="O1099" s="523">
        <f>G1099*K1099</f>
        <v/>
      </c>
      <c r="P1099" s="524" t="inlineStr">
        <is>
          <t>Исключено</t>
        </is>
      </c>
      <c r="Q1099" s="104" t="inlineStr">
        <is>
          <t>С учетом обратного выкупа металла</t>
        </is>
      </c>
    </row>
    <row r="1100" outlineLevel="1" ht="50.25" customHeight="1">
      <c r="A1100" s="3" t="n"/>
      <c r="B1100" s="3" t="inlineStr">
        <is>
          <t>Строительное водопонижение</t>
        </is>
      </c>
      <c r="C1100" s="235" t="n"/>
      <c r="D1100" s="236" t="inlineStr">
        <is>
          <t>3.3.</t>
        </is>
      </c>
      <c r="E1100" s="145" t="inlineStr">
        <is>
          <t>Строительное водопонижение</t>
        </is>
      </c>
      <c r="F1100" s="237" t="inlineStr">
        <is>
          <t>компл.</t>
        </is>
      </c>
      <c r="G1100" s="335" t="n">
        <v>0</v>
      </c>
      <c r="H1100" s="336">
        <f>+IFERROR(L1100/G1100,0)</f>
        <v/>
      </c>
      <c r="I1100" s="337">
        <f>IFERROR(M1100/G1100,0)</f>
        <v/>
      </c>
      <c r="J1100" s="338">
        <f>IFERROR(N1100/G1100,0)</f>
        <v/>
      </c>
      <c r="K1100" s="339">
        <f>+IFERROR(O1100/G1100,0)</f>
        <v/>
      </c>
      <c r="L1100" s="336">
        <f>SUBTOTAL(9,L1101:L1103)</f>
        <v/>
      </c>
      <c r="M1100" s="337">
        <f>SUBTOTAL(9,M1101:M1103)</f>
        <v/>
      </c>
      <c r="N1100" s="338">
        <f>SUBTOTAL(9,N1101:N1103)</f>
        <v/>
      </c>
      <c r="O1100" s="339">
        <f>SUBTOTAL(9,O1101:O1103)</f>
        <v/>
      </c>
      <c r="P1100" s="238" t="n"/>
      <c r="Q1100" s="239" t="n"/>
    </row>
    <row r="1101" outlineLevel="2" ht="127.5" customHeight="1">
      <c r="A1101" s="3" t="n"/>
      <c r="B1101" s="3" t="n"/>
      <c r="C1101" s="25" t="n"/>
      <c r="D1101" s="3" t="inlineStr">
        <is>
          <t>3.3.1.</t>
        </is>
      </c>
      <c r="E1101" s="7" t="inlineStr">
        <is>
          <t>Устройство зумпфов и траншей поверхностного водоотлива
Разработка грунта 2 категории под траншии и зумпфы - 92 м3, 
Погрузка, вывоз и утилизация грунта на полигон (с талонами) - 92 м3, 
Укладка дренажной трубы Магнум Black OD 160 SN8 ПЭ  - 368 м.п., 
Устройство зумпфов из трубы Д 1020 мм длиной 1 м - 3 шт., 
Обсыпка зумпфов и труб щебнем ср. фракцией Гравийный -92 м3, 
Установка/демонтаж насосов мощностью 10 м3/ч типа ГНОМ 10-10 L=16м - 3 компл.</t>
        </is>
      </c>
      <c r="F1101" s="518" t="inlineStr">
        <is>
          <t>компл.</t>
        </is>
      </c>
      <c r="G1101" s="519" t="n"/>
      <c r="H1101" s="520" t="n">
        <v>759113.3613333333</v>
      </c>
      <c r="I1101" s="521" t="n">
        <v>639306.1486666666</v>
      </c>
      <c r="J1101" s="522" t="n">
        <v>99287.78866666666</v>
      </c>
      <c r="K1101" s="523">
        <f>SUBTOTAL(9,H1101:J1101)</f>
        <v/>
      </c>
      <c r="L1101" s="520">
        <f>$G1101*H1101</f>
        <v/>
      </c>
      <c r="M1101" s="521">
        <f>$G1101*I1101</f>
        <v/>
      </c>
      <c r="N1101" s="522">
        <f>$G1101*J1101</f>
        <v/>
      </c>
      <c r="O1101" s="523">
        <f>G1101*K1101</f>
        <v/>
      </c>
      <c r="P1101" s="524" t="inlineStr">
        <is>
          <t>Исключено</t>
        </is>
      </c>
      <c r="Q1101" s="104" t="inlineStr">
        <is>
          <t>Разработка грунта 2 категории под траншии и зумпфы - 92 м3, Погрузка, вывоз и утилизация грунта на полигон (с талонами) - 92 м3, Укладка дренажной трубы Магнум Black OD 160 SN8 ПЭ  - 368 м.п., Устройство зумпфов из трубы Д 1020 мм длиной 1 м - 3 шт., Обсыпка зумпфов и труб щебнем ср. фракцией Гравийный -92 м3, Установка/демонтаж насосов мощностью 10 м3/ч типа ГНОМ 10-10 L=16м - 3 компл.</t>
        </is>
      </c>
    </row>
    <row r="1102" outlineLevel="2" ht="108.75" customHeight="1">
      <c r="A1102" s="3" t="n"/>
      <c r="B1102" s="3" t="n"/>
      <c r="C1102" s="25" t="n"/>
      <c r="D1102" s="3" t="inlineStr">
        <is>
          <t>3.3.2.</t>
        </is>
      </c>
      <c r="E1102" s="7" t="inlineStr">
        <is>
          <t>Монтаж/демонтаж сбросного трубопровода 
Укладка сбросного коллектора из трубы ПЭ (объем ориентировочный и требует корректировки)  - 100 м.п., 
Утепление сбросного трубопровода шлаковатой, с обмоткой рубероидом и проволокой - 100 м.п.</t>
        </is>
      </c>
      <c r="F1102" s="518" t="inlineStr">
        <is>
          <t>м.п.</t>
        </is>
      </c>
      <c r="G1102" s="519" t="n"/>
      <c r="H1102" s="520" t="n">
        <v>462.5833333333333</v>
      </c>
      <c r="I1102" s="521" t="n">
        <v>489.3115</v>
      </c>
      <c r="J1102" s="522" t="n">
        <v>67.57783333333333</v>
      </c>
      <c r="K1102" s="523">
        <f>SUBTOTAL(9,H1102:J1102)</f>
        <v/>
      </c>
      <c r="L1102" s="520">
        <f>$G1102*H1102</f>
        <v/>
      </c>
      <c r="M1102" s="521">
        <f>$G1102*I1102</f>
        <v/>
      </c>
      <c r="N1102" s="522">
        <f>$G1102*J1102</f>
        <v/>
      </c>
      <c r="O1102" s="523">
        <f>G1102*K1102</f>
        <v/>
      </c>
      <c r="P1102" s="524" t="inlineStr">
        <is>
          <t>Исключено</t>
        </is>
      </c>
      <c r="Q1102" s="104" t="inlineStr">
        <is>
          <t>Укладка сбросного коллектора из трубы ПЭ (объем ориентировочный и требует корректировки)  - 100 м.п., Утепление сбросного трубопровода шлаковатой, с обмоткой рубероидом и проволокой - 100 м.п.</t>
        </is>
      </c>
    </row>
    <row r="1103" outlineLevel="2" ht="50.25" customHeight="1">
      <c r="A1103" s="3" t="n"/>
      <c r="B1103" s="3" t="n"/>
      <c r="C1103" s="25" t="n"/>
      <c r="D1103" s="3" t="inlineStr">
        <is>
          <t>3.3.3.</t>
        </is>
      </c>
      <c r="E1103" s="7" t="inlineStr">
        <is>
          <t>Эксплуатация насосов ГНОМ 10-10 - 3 шт.</t>
        </is>
      </c>
      <c r="F1103" s="518" t="inlineStr">
        <is>
          <t>час</t>
        </is>
      </c>
      <c r="G1103" s="519" t="n"/>
      <c r="H1103" s="520" t="n">
        <v>0</v>
      </c>
      <c r="I1103" s="521" t="n">
        <v>144.2751666666666</v>
      </c>
      <c r="J1103" s="522" t="n">
        <v>10.248</v>
      </c>
      <c r="K1103" s="523">
        <f>SUBTOTAL(9,H1103:J1103)</f>
        <v/>
      </c>
      <c r="L1103" s="520">
        <f>$G1103*H1103</f>
        <v/>
      </c>
      <c r="M1103" s="521">
        <f>$G1103*I1103</f>
        <v/>
      </c>
      <c r="N1103" s="522">
        <f>$G1103*J1103</f>
        <v/>
      </c>
      <c r="O1103" s="523">
        <f>G1103*K1103</f>
        <v/>
      </c>
      <c r="P1103" s="524" t="inlineStr">
        <is>
          <t>Исключено</t>
        </is>
      </c>
      <c r="Q1103" s="104" t="inlineStr">
        <is>
          <t>Эксплуатация насосов ГНОМ 10-10 - 3 шт.</t>
        </is>
      </c>
    </row>
    <row r="1104" outlineLevel="1" ht="50.25" customHeight="1">
      <c r="A1104" s="3" t="inlineStr">
        <is>
          <t>2.6.</t>
        </is>
      </c>
      <c r="B1104" s="3" t="inlineStr">
        <is>
          <t>Земляные работы</t>
        </is>
      </c>
      <c r="C1104" s="235" t="inlineStr">
        <is>
          <t>2.6.</t>
        </is>
      </c>
      <c r="D1104" s="236" t="inlineStr">
        <is>
          <t>3.4.</t>
        </is>
      </c>
      <c r="E1104" s="145" t="inlineStr">
        <is>
          <t>Земляные работы</t>
        </is>
      </c>
      <c r="F1104" s="237" t="inlineStr">
        <is>
          <t>компл.</t>
        </is>
      </c>
      <c r="G1104" s="335" t="n">
        <v>1</v>
      </c>
      <c r="H1104" s="336">
        <f>+IFERROR(L1104/G1104,0)</f>
        <v/>
      </c>
      <c r="I1104" s="337">
        <f>IFERROR(M1104/G1104,0)</f>
        <v/>
      </c>
      <c r="J1104" s="338">
        <f>IFERROR(N1104/G1104,0)</f>
        <v/>
      </c>
      <c r="K1104" s="339">
        <f>+IFERROR(O1104/G1104,0)</f>
        <v/>
      </c>
      <c r="L1104" s="336">
        <f>SUBTOTAL(9,L1105:L1121)</f>
        <v/>
      </c>
      <c r="M1104" s="337">
        <f>SUBTOTAL(9,M1105:M1121)</f>
        <v/>
      </c>
      <c r="N1104" s="338">
        <f>SUBTOTAL(9,N1105:N1121)</f>
        <v/>
      </c>
      <c r="O1104" s="339" t="n">
        <v>12482869.94530924</v>
      </c>
      <c r="P1104" s="238" t="n"/>
      <c r="Q1104" s="239" t="n"/>
      <c r="R1104" t="n">
        <v>12482869.94530924</v>
      </c>
    </row>
    <row r="1105" outlineLevel="2" ht="50.25" customHeight="1">
      <c r="A1105" s="3" t="n"/>
      <c r="B1105" s="3" t="n"/>
      <c r="C1105" s="25" t="n"/>
      <c r="D1105" s="3" t="inlineStr">
        <is>
          <t>3.4.1.</t>
        </is>
      </c>
      <c r="E1105" s="7" t="inlineStr">
        <is>
          <t>Разработка грунта котлована экскаватором</t>
        </is>
      </c>
      <c r="F1105" s="518" t="inlineStr">
        <is>
          <t>м3</t>
        </is>
      </c>
      <c r="G1105" s="519" t="n">
        <v>0</v>
      </c>
      <c r="H1105" s="520" t="n">
        <v>0</v>
      </c>
      <c r="I1105" s="521" t="n">
        <v>344.6296666666667</v>
      </c>
      <c r="J1105" s="522" t="n">
        <v>24.461</v>
      </c>
      <c r="K1105" s="523">
        <f>SUBTOTAL(9,H1105:J1105)</f>
        <v/>
      </c>
      <c r="L1105" s="520">
        <f>$G1105*H1105</f>
        <v/>
      </c>
      <c r="M1105" s="521">
        <f>$G1105*I1105</f>
        <v/>
      </c>
      <c r="N1105" s="522">
        <f>$G1105*J1105</f>
        <v/>
      </c>
      <c r="O1105" s="523">
        <f>G1105*K1105</f>
        <v/>
      </c>
      <c r="P1105" s="79" t="n"/>
      <c r="Q1105" s="104" t="n"/>
    </row>
    <row r="1106" outlineLevel="2" ht="50.25" customHeight="1">
      <c r="A1106" s="3" t="n"/>
      <c r="B1106" s="3" t="n"/>
      <c r="C1106" s="25" t="n"/>
      <c r="D1106" s="3" t="inlineStr">
        <is>
          <t>3.4.2.</t>
        </is>
      </c>
      <c r="E1106" s="7" t="inlineStr">
        <is>
          <t>Разработка грунта вручную</t>
        </is>
      </c>
      <c r="F1106" s="518" t="inlineStr">
        <is>
          <t>м3</t>
        </is>
      </c>
      <c r="G1106" s="519" t="n"/>
      <c r="H1106" s="520" t="n">
        <v>0</v>
      </c>
      <c r="I1106" s="521" t="n">
        <v>861.564</v>
      </c>
      <c r="J1106" s="522" t="n">
        <v>61.17283333333333</v>
      </c>
      <c r="K1106" s="523">
        <f>SUBTOTAL(9,H1106:J1106)</f>
        <v/>
      </c>
      <c r="L1106" s="520">
        <f>$G1106*H1106</f>
        <v/>
      </c>
      <c r="M1106" s="521">
        <f>$G1106*I1106</f>
        <v/>
      </c>
      <c r="N1106" s="522">
        <f>$G1106*J1106</f>
        <v/>
      </c>
      <c r="O1106" s="523">
        <f>G1106*K1106</f>
        <v/>
      </c>
      <c r="P1106" s="524" t="inlineStr">
        <is>
          <t>Исключено</t>
        </is>
      </c>
      <c r="Q1106" s="104" t="n"/>
    </row>
    <row r="1107" outlineLevel="2" ht="50.25" customHeight="1">
      <c r="A1107" s="3" t="n"/>
      <c r="B1107" s="3" t="n"/>
      <c r="C1107" s="25" t="n"/>
      <c r="D1107" s="3" t="inlineStr">
        <is>
          <t>3.4.3.</t>
        </is>
      </c>
      <c r="E1107" s="7" t="inlineStr">
        <is>
          <t>Вывоз и утилизацией грунта с представлением талонов</t>
        </is>
      </c>
      <c r="F1107" s="518" t="inlineStr">
        <is>
          <t>м3</t>
        </is>
      </c>
      <c r="G1107" s="519" t="n"/>
      <c r="H1107" s="520" t="n">
        <v>0</v>
      </c>
      <c r="I1107" s="521" t="n">
        <v>1701.584833333333</v>
      </c>
      <c r="J1107" s="522" t="n">
        <v>120.8206666666667</v>
      </c>
      <c r="K1107" s="523">
        <f>SUBTOTAL(9,H1107:J1107)</f>
        <v/>
      </c>
      <c r="L1107" s="520">
        <f>$G1107*H1107</f>
        <v/>
      </c>
      <c r="M1107" s="521">
        <f>$G1107*I1107</f>
        <v/>
      </c>
      <c r="N1107" s="522">
        <f>$G1107*J1107</f>
        <v/>
      </c>
      <c r="O1107" s="523">
        <f>G1107*K1107</f>
        <v/>
      </c>
      <c r="P1107" s="524" t="inlineStr">
        <is>
          <t>Исключено</t>
        </is>
      </c>
      <c r="Q1107" s="104" t="inlineStr">
        <is>
          <t>Учтен вывоз и утилизация грунта 4 класса опасности</t>
        </is>
      </c>
    </row>
    <row r="1108" outlineLevel="2" ht="50.25" customHeight="1">
      <c r="A1108" s="3" t="n"/>
      <c r="B1108" s="3" t="n"/>
      <c r="C1108" s="25" t="n"/>
      <c r="D1108" s="3" t="inlineStr">
        <is>
          <t>3.4.4.</t>
        </is>
      </c>
      <c r="E1108" s="3" t="inlineStr">
        <is>
          <t>Разработка грунта вручную для устройства уширения плиты над -1 этажом с погрузкой вывозом и утилизацией 4 класса опасности</t>
        </is>
      </c>
      <c r="F1108" s="518" t="inlineStr">
        <is>
          <t>м3</t>
        </is>
      </c>
      <c r="G1108" s="519" t="n"/>
      <c r="H1108" s="520" t="n">
        <v>0</v>
      </c>
      <c r="I1108" s="521" t="n">
        <v>2563.148833333333</v>
      </c>
      <c r="J1108" s="522" t="n">
        <v>181.9833333333333</v>
      </c>
      <c r="K1108" s="523">
        <f>SUBTOTAL(9,H1108:J1108)</f>
        <v/>
      </c>
      <c r="L1108" s="520">
        <f>$G1108*H1108</f>
        <v/>
      </c>
      <c r="M1108" s="521">
        <f>$G1108*I1108</f>
        <v/>
      </c>
      <c r="N1108" s="522">
        <f>$G1108*J1108</f>
        <v/>
      </c>
      <c r="O1108" s="523">
        <f>G1108*K1108</f>
        <v/>
      </c>
      <c r="P1108" s="524" t="inlineStr">
        <is>
          <t>Исключено</t>
        </is>
      </c>
      <c r="Q1108" s="104" t="inlineStr">
        <is>
          <t>Учтен вывоз и утилизация грунта 4 класса опасности</t>
        </is>
      </c>
    </row>
    <row r="1109" outlineLevel="2" ht="50.25" customHeight="1">
      <c r="A1109" s="3" t="n"/>
      <c r="B1109" s="3" t="n"/>
      <c r="C1109" s="25" t="n"/>
      <c r="D1109" s="3" t="inlineStr">
        <is>
          <t>3.4.5.</t>
        </is>
      </c>
      <c r="E1109" s="7" t="inlineStr">
        <is>
          <t>Устройство досок ограждения котлована -40мм 1 го этапа</t>
        </is>
      </c>
      <c r="F1109" s="518" t="inlineStr">
        <is>
          <t>м2</t>
        </is>
      </c>
      <c r="G1109" s="519" t="n">
        <v>0</v>
      </c>
      <c r="H1109" s="520" t="n">
        <v>1533.967</v>
      </c>
      <c r="I1109" s="521" t="n">
        <v>1705.946333333333</v>
      </c>
      <c r="J1109" s="522" t="n">
        <v>241.3465</v>
      </c>
      <c r="K1109" s="523">
        <f>SUBTOTAL(9,H1109:J1109)</f>
        <v/>
      </c>
      <c r="L1109" s="520">
        <f>$G1109*H1109</f>
        <v/>
      </c>
      <c r="M1109" s="521">
        <f>ROUNDDOWN($G1109*I1109,2)</f>
        <v/>
      </c>
      <c r="N1109" s="522">
        <f>$G1109*J1109</f>
        <v/>
      </c>
      <c r="O1109" s="523">
        <f>G1109*K1109</f>
        <v/>
      </c>
      <c r="P1109" s="635" t="n"/>
      <c r="Q1109" s="104" t="inlineStr">
        <is>
          <t>Учтено: Устройство забирки: Доска толщ.40мм - 9,79 м3; Уголок 50х5мм - 2,28 тн</t>
        </is>
      </c>
    </row>
    <row r="1110" outlineLevel="2" ht="50.25" customHeight="1">
      <c r="A1110" s="3" t="n"/>
      <c r="B1110" s="3" t="n"/>
      <c r="C1110" s="25" t="n"/>
      <c r="D1110" s="3" t="inlineStr">
        <is>
          <t>3.4.6.</t>
        </is>
      </c>
      <c r="E1110" s="7" t="inlineStr">
        <is>
          <t>Зачеканка пространства между распределительной балкой и "свай " безусадочным цементным раствором - ЦПС р-р М150</t>
        </is>
      </c>
      <c r="F1110" s="518" t="inlineStr">
        <is>
          <t>м3</t>
        </is>
      </c>
      <c r="G1110" s="519" t="n">
        <v>1.343543332144037e-15</v>
      </c>
      <c r="H1110" s="520" t="n">
        <v>8780.949999999999</v>
      </c>
      <c r="I1110" s="521" t="n">
        <v>12324.94833333333</v>
      </c>
      <c r="J1110" s="522" t="n">
        <v>1563.369</v>
      </c>
      <c r="K1110" s="523">
        <f>SUBTOTAL(9,H1110:J1110)</f>
        <v/>
      </c>
      <c r="L1110" s="520">
        <f>$G1110*H1110</f>
        <v/>
      </c>
      <c r="M1110" s="521">
        <f>ROUNDDOWN($G1110*I1110,2)</f>
        <v/>
      </c>
      <c r="N1110" s="522">
        <f>$G1110*J1110</f>
        <v/>
      </c>
      <c r="O1110" s="523">
        <f>G1110*K1110</f>
        <v/>
      </c>
      <c r="P1110" s="635" t="n"/>
      <c r="Q1110" s="111" t="n"/>
    </row>
    <row r="1111" outlineLevel="2" ht="50.25" customHeight="1">
      <c r="A1111" s="3" t="n"/>
      <c r="B1111" s="3" t="n"/>
      <c r="C1111" s="25" t="n"/>
      <c r="D1111" s="3" t="inlineStr">
        <is>
          <t>3.4.7.</t>
        </is>
      </c>
      <c r="E1111" s="3" t="inlineStr">
        <is>
          <t>Работы по переносу ограждения в осях 25.</t>
        </is>
      </c>
      <c r="F1111" s="518" t="inlineStr">
        <is>
          <t>п.м.</t>
        </is>
      </c>
      <c r="G1111" s="519" t="n">
        <v>25.5</v>
      </c>
      <c r="H1111" s="520" t="n">
        <v>0</v>
      </c>
      <c r="I1111" s="521" t="n">
        <v>14839.21568627451</v>
      </c>
      <c r="J1111" s="522" t="n">
        <v>1854.901960784314</v>
      </c>
      <c r="K1111" s="523">
        <f>SUBTOTAL(9,H1111:J1111)</f>
        <v/>
      </c>
      <c r="L1111" s="520">
        <f>$G1111*H1111</f>
        <v/>
      </c>
      <c r="M1111" s="521">
        <f>ROUNDDOWN($G1111*I1111,2)</f>
        <v/>
      </c>
      <c r="N1111" s="522">
        <f>$G1111*J1111</f>
        <v/>
      </c>
      <c r="O1111" s="523">
        <f>G1111*K1111</f>
        <v/>
      </c>
      <c r="P1111" s="524" t="inlineStr">
        <is>
          <t>Добавлено. Смета №18</t>
        </is>
      </c>
      <c r="Q1111" s="111" t="n"/>
    </row>
    <row r="1112" outlineLevel="2" ht="50.25" customHeight="1">
      <c r="A1112" s="3" t="n"/>
      <c r="B1112" s="3" t="n"/>
      <c r="C1112" s="25" t="n"/>
      <c r="D1112" s="3" t="inlineStr">
        <is>
          <t>3.4.8.</t>
        </is>
      </c>
      <c r="E1112" s="3" t="inlineStr">
        <is>
          <t>Работы по демонтаж электрического кабеля в осях 25.</t>
        </is>
      </c>
      <c r="F1112" s="518" t="inlineStr">
        <is>
          <t>п.м.</t>
        </is>
      </c>
      <c r="G1112" s="519" t="n">
        <v>211.68</v>
      </c>
      <c r="H1112" s="520" t="n">
        <v>0</v>
      </c>
      <c r="I1112" s="521" t="n">
        <v>1173.115079365079</v>
      </c>
      <c r="J1112" s="522" t="n">
        <v>146.6393849206349</v>
      </c>
      <c r="K1112" s="523">
        <f>SUBTOTAL(9,H1112:J1112)</f>
        <v/>
      </c>
      <c r="L1112" s="520">
        <f>$G1112*H1112</f>
        <v/>
      </c>
      <c r="M1112" s="521">
        <f>ROUNDDOWN($G1112*I1112,2)</f>
        <v/>
      </c>
      <c r="N1112" s="522">
        <f>$G1112*J1112</f>
        <v/>
      </c>
      <c r="O1112" s="523">
        <f>G1112*K1112</f>
        <v/>
      </c>
      <c r="P1112" s="524" t="inlineStr">
        <is>
          <t>Добавлено. Смета №18</t>
        </is>
      </c>
      <c r="Q1112" s="111" t="n"/>
    </row>
    <row r="1113" outlineLevel="2" ht="50.25" customHeight="1">
      <c r="A1113" s="3" t="n"/>
      <c r="B1113" s="3" t="n"/>
      <c r="C1113" s="25" t="n"/>
      <c r="D1113" s="3" t="inlineStr">
        <is>
          <t>3.4.9.</t>
        </is>
      </c>
      <c r="E1113" s="3" t="inlineStr">
        <is>
          <t>Ручная выемка грунта между соседним зданием и ограждением котлована по оси 25.</t>
        </is>
      </c>
      <c r="F1113" s="518" t="inlineStr">
        <is>
          <t>м3</t>
        </is>
      </c>
      <c r="G1113" s="519" t="n">
        <v>55.2</v>
      </c>
      <c r="H1113" s="520" t="n">
        <v>0</v>
      </c>
      <c r="I1113" s="521" t="n">
        <v>84831.52173913043</v>
      </c>
      <c r="J1113" s="522" t="n">
        <v>10603.9402173913</v>
      </c>
      <c r="K1113" s="523">
        <f>SUBTOTAL(9,H1113:J1113)</f>
        <v/>
      </c>
      <c r="L1113" s="520">
        <f>$G1113*H1113</f>
        <v/>
      </c>
      <c r="M1113" s="521">
        <f>ROUNDDOWN($G1113*I1113,2)</f>
        <v/>
      </c>
      <c r="N1113" s="522">
        <f>$G1113*J1113</f>
        <v/>
      </c>
      <c r="O1113" s="523">
        <f>G1113*K1113</f>
        <v/>
      </c>
      <c r="P1113" s="524" t="inlineStr">
        <is>
          <t>Добавлено. Смета №18</t>
        </is>
      </c>
      <c r="Q1113" s="111" t="n"/>
    </row>
    <row r="1114" outlineLevel="2" ht="50.25" customHeight="1">
      <c r="A1114" s="3" t="n"/>
      <c r="B1114" s="3" t="n"/>
      <c r="C1114" s="25" t="n"/>
      <c r="D1114" s="3" t="inlineStr">
        <is>
          <t>3.4.10.</t>
        </is>
      </c>
      <c r="E1114" s="3" t="inlineStr">
        <is>
          <t>Усиление трубопровода горячей воды</t>
        </is>
      </c>
      <c r="F1114" s="518" t="inlineStr">
        <is>
          <t>кг</t>
        </is>
      </c>
      <c r="G1114" s="519" t="n">
        <v>735.1</v>
      </c>
      <c r="H1114" s="520" t="n">
        <v>0</v>
      </c>
      <c r="I1114" s="521" t="n">
        <v>193.0349612297647</v>
      </c>
      <c r="J1114" s="522" t="n">
        <v>24.12937015372058</v>
      </c>
      <c r="K1114" s="523">
        <f>SUBTOTAL(9,H1114:J1114)</f>
        <v/>
      </c>
      <c r="L1114" s="520">
        <f>$G1114*H1114</f>
        <v/>
      </c>
      <c r="M1114" s="521">
        <f>ROUNDDOWN($G1114*I1114,2)</f>
        <v/>
      </c>
      <c r="N1114" s="522">
        <f>$G1114*J1114</f>
        <v/>
      </c>
      <c r="O1114" s="523">
        <f>G1114*K1114</f>
        <v/>
      </c>
      <c r="P1114" s="524" t="inlineStr">
        <is>
          <t>Добавлено. Смета №18</t>
        </is>
      </c>
      <c r="Q1114" s="111" t="n"/>
    </row>
    <row r="1115" outlineLevel="2" ht="50.25" customHeight="1">
      <c r="A1115" s="3" t="n"/>
      <c r="B1115" s="3" t="n"/>
      <c r="C1115" s="25" t="n"/>
      <c r="D1115" s="3" t="inlineStr">
        <is>
          <t>3.4.11.</t>
        </is>
      </c>
      <c r="E1115" s="3" t="inlineStr">
        <is>
          <t>Очистска и вывоз гряного песка с дороги</t>
        </is>
      </c>
      <c r="F1115" s="518" t="inlineStr">
        <is>
          <t>м3</t>
        </is>
      </c>
      <c r="G1115" s="519" t="n">
        <v>95.2</v>
      </c>
      <c r="H1115" s="520" t="n">
        <v>0</v>
      </c>
      <c r="I1115" s="521" t="n">
        <v>1500</v>
      </c>
      <c r="J1115" s="522" t="n">
        <v>187.5</v>
      </c>
      <c r="K1115" s="523">
        <f>SUBTOTAL(9,H1115:J1115)</f>
        <v/>
      </c>
      <c r="L1115" s="520">
        <f>$G1115*H1115</f>
        <v/>
      </c>
      <c r="M1115" s="521">
        <f>ROUNDDOWN($G1115*I1115,2)</f>
        <v/>
      </c>
      <c r="N1115" s="522">
        <f>$G1115*J1115</f>
        <v/>
      </c>
      <c r="O1115" s="523">
        <f>G1115*K1115</f>
        <v/>
      </c>
      <c r="P1115" s="524" t="inlineStr">
        <is>
          <t>Добавлено. Смета №18</t>
        </is>
      </c>
      <c r="Q1115" s="111" t="n"/>
    </row>
    <row r="1116" outlineLevel="2" ht="50.25" customHeight="1">
      <c r="A1116" s="3" t="n"/>
      <c r="B1116" s="3" t="n"/>
      <c r="C1116" s="25" t="n"/>
      <c r="D1116" s="3" t="inlineStr">
        <is>
          <t>3.4.12.</t>
        </is>
      </c>
      <c r="E1116" s="3" t="inlineStr">
        <is>
          <t>Устройство гидроизоляционной ленты на эпоксидном клею в зоне перехода на стилобат</t>
        </is>
      </c>
      <c r="F1116" s="518" t="inlineStr">
        <is>
          <t>м.п.</t>
        </is>
      </c>
      <c r="G1116" s="519" t="n">
        <v>195.96</v>
      </c>
      <c r="H1116" s="520" t="n">
        <v>2779.6</v>
      </c>
      <c r="I1116" s="521" t="n">
        <v>2287.5</v>
      </c>
      <c r="J1116" s="522">
        <f>ROUND((H1116+I1116)*0.125,0)</f>
        <v/>
      </c>
      <c r="K1116" s="523">
        <f>SUBTOTAL(9,H1116:J1116)</f>
        <v/>
      </c>
      <c r="L1116" s="520">
        <f>$G1116*H1116</f>
        <v/>
      </c>
      <c r="M1116" s="521">
        <f>ROUNDDOWN($G1116*I1116,2)</f>
        <v/>
      </c>
      <c r="N1116" s="522">
        <f>$G1116*J1116</f>
        <v/>
      </c>
      <c r="O1116" s="523">
        <f>G1116*K1116</f>
        <v/>
      </c>
      <c r="P1116" s="524" t="inlineStr">
        <is>
          <t>Добавлено. Часть сметы №2</t>
        </is>
      </c>
      <c r="Q1116" s="111" t="n"/>
    </row>
    <row r="1117" outlineLevel="2" ht="50.25" customHeight="1">
      <c r="A1117" s="3" t="n"/>
      <c r="B1117" s="3" t="n"/>
      <c r="C1117" s="25" t="n"/>
      <c r="D1117" s="3" t="inlineStr">
        <is>
          <t>3.4.13.</t>
        </is>
      </c>
      <c r="E1117" s="3" t="inlineStr">
        <is>
          <t xml:space="preserve">Приварка выпусков гидроизоляции к ленте </t>
        </is>
      </c>
      <c r="F1117" s="518" t="inlineStr">
        <is>
          <t>м.п.</t>
        </is>
      </c>
      <c r="G1117" s="519" t="n">
        <v>195.96</v>
      </c>
      <c r="H1117" s="520" t="n">
        <v>132.64</v>
      </c>
      <c r="I1117" s="521" t="n">
        <v>1080</v>
      </c>
      <c r="J1117" s="522">
        <f>ROUND((H1117+I1117)*0.125,0)</f>
        <v/>
      </c>
      <c r="K1117" s="523">
        <f>SUBTOTAL(9,H1117:J1117)</f>
        <v/>
      </c>
      <c r="L1117" s="520">
        <f>$G1117*H1117</f>
        <v/>
      </c>
      <c r="M1117" s="521">
        <f>ROUNDDOWN($G1117*I1117,2)</f>
        <v/>
      </c>
      <c r="N1117" s="522">
        <f>$G1117*J1117</f>
        <v/>
      </c>
      <c r="O1117" s="523">
        <f>G1117*K1117</f>
        <v/>
      </c>
      <c r="P1117" s="524" t="inlineStr">
        <is>
          <t>Добавлено. Часть сметы №2</t>
        </is>
      </c>
      <c r="Q1117" s="111" t="n"/>
    </row>
    <row r="1118" outlineLevel="2" ht="50.25" customHeight="1">
      <c r="A1118" s="3" t="n"/>
      <c r="B1118" s="3" t="n"/>
      <c r="C1118" s="25" t="n"/>
      <c r="D1118" s="3" t="inlineStr">
        <is>
          <t>3.4.14.</t>
        </is>
      </c>
      <c r="E1118" s="3" t="inlineStr">
        <is>
          <t>Устройство временной консервации на стилобате и витражах</t>
        </is>
      </c>
      <c r="F1118" s="518" t="inlineStr">
        <is>
          <t>м.п.</t>
        </is>
      </c>
      <c r="G1118" s="519" t="n">
        <v>269.67</v>
      </c>
      <c r="H1118" s="520" t="n">
        <v>392.44</v>
      </c>
      <c r="I1118" s="521" t="n">
        <v>500.66</v>
      </c>
      <c r="J1118" s="522">
        <f>ROUND((H1118+I1118)*0.125,0)</f>
        <v/>
      </c>
      <c r="K1118" s="523">
        <f>SUBTOTAL(9,H1118:J1118)</f>
        <v/>
      </c>
      <c r="L1118" s="520">
        <f>$G1118*H1118</f>
        <v/>
      </c>
      <c r="M1118" s="521">
        <f>ROUNDDOWN($G1118*I1118,2)</f>
        <v/>
      </c>
      <c r="N1118" s="522">
        <f>$G1118*J1118</f>
        <v/>
      </c>
      <c r="O1118" s="523">
        <f>G1118*K1118</f>
        <v/>
      </c>
      <c r="P1118" s="524" t="inlineStr">
        <is>
          <t>Добавлено. Часть сметы №2</t>
        </is>
      </c>
      <c r="Q1118" s="111" t="n"/>
    </row>
    <row r="1119" outlineLevel="2" ht="50.25" customHeight="1">
      <c r="A1119" s="3" t="n"/>
      <c r="B1119" s="3" t="n"/>
      <c r="C1119" s="25" t="n"/>
      <c r="D1119" s="3" t="inlineStr">
        <is>
          <t>3.4.15.</t>
        </is>
      </c>
      <c r="E1119" s="3" t="inlineStr">
        <is>
          <t>Устройство 2-го этапа примыкания к витражам</t>
        </is>
      </c>
      <c r="F1119" s="518" t="inlineStr">
        <is>
          <t>м.п.</t>
        </is>
      </c>
      <c r="G1119" s="519" t="n">
        <v>73.70999999999999</v>
      </c>
      <c r="H1119" s="520" t="n">
        <v>3519.68</v>
      </c>
      <c r="I1119" s="521" t="n">
        <v>3120</v>
      </c>
      <c r="J1119" s="522">
        <f>ROUND((H1119+I1119)*0.125,0)</f>
        <v/>
      </c>
      <c r="K1119" s="523">
        <f>SUBTOTAL(9,H1119:J1119)</f>
        <v/>
      </c>
      <c r="L1119" s="520">
        <f>$G1119*H1119</f>
        <v/>
      </c>
      <c r="M1119" s="521">
        <f>ROUNDDOWN($G1119*I1119,2)</f>
        <v/>
      </c>
      <c r="N1119" s="522">
        <f>$G1119*J1119</f>
        <v/>
      </c>
      <c r="O1119" s="523">
        <f>G1119*K1119</f>
        <v/>
      </c>
      <c r="P1119" s="524" t="inlineStr">
        <is>
          <t>Добавлено. Часть сметы №2</t>
        </is>
      </c>
      <c r="Q1119" s="111" t="n"/>
    </row>
    <row r="1120" outlineLevel="2" ht="50.25" customHeight="1">
      <c r="A1120" s="3" t="n"/>
      <c r="B1120" s="3" t="n"/>
      <c r="C1120" s="25" t="n"/>
      <c r="D1120" s="3" t="inlineStr">
        <is>
          <t>3.4.16.</t>
        </is>
      </c>
      <c r="E1120" s="3" t="inlineStr">
        <is>
          <t>Разработка грунта вручную с погрузкой в мешки</t>
        </is>
      </c>
      <c r="F1120" s="518" t="inlineStr">
        <is>
          <t>м3</t>
        </is>
      </c>
      <c r="G1120" s="519" t="n">
        <v>172.8</v>
      </c>
      <c r="H1120" s="520" t="n">
        <v>0</v>
      </c>
      <c r="I1120" s="521" t="n">
        <v>10714.2</v>
      </c>
      <c r="J1120" s="522">
        <f>ROUND((H1120+I1120)*0.125,0)</f>
        <v/>
      </c>
      <c r="K1120" s="523">
        <f>SUBTOTAL(9,H1120:J1120)</f>
        <v/>
      </c>
      <c r="L1120" s="520">
        <f>$G1120*H1120</f>
        <v/>
      </c>
      <c r="M1120" s="521">
        <f>ROUNDDOWN($G1120*I1120,2)</f>
        <v/>
      </c>
      <c r="N1120" s="522">
        <f>$G1120*J1120</f>
        <v/>
      </c>
      <c r="O1120" s="523">
        <f>G1120*K1120</f>
        <v/>
      </c>
      <c r="P1120" s="524" t="inlineStr">
        <is>
          <t>Добавлено. Часть сметы №2</t>
        </is>
      </c>
      <c r="Q1120" s="111" t="n"/>
    </row>
    <row r="1121" outlineLevel="2" ht="50.25" customHeight="1">
      <c r="A1121" s="3" t="n"/>
      <c r="B1121" s="3" t="n"/>
      <c r="C1121" s="25" t="n"/>
      <c r="D1121" s="3" t="inlineStr">
        <is>
          <t>3.4.17.</t>
        </is>
      </c>
      <c r="E1121" s="3" t="inlineStr">
        <is>
          <t>Работы по засыпке грунта с послойным уплотнением</t>
        </is>
      </c>
      <c r="F1121" s="518" t="inlineStr">
        <is>
          <t>м3</t>
        </is>
      </c>
      <c r="G1121" s="519" t="n">
        <v>172.8</v>
      </c>
      <c r="H1121" s="520" t="n">
        <v>4420</v>
      </c>
      <c r="I1121" s="521" t="n">
        <v>5357.1</v>
      </c>
      <c r="J1121" s="522">
        <f>ROUND((H1121+I1121)*0.125,0)</f>
        <v/>
      </c>
      <c r="K1121" s="523">
        <f>SUBTOTAL(9,H1121:J1121)</f>
        <v/>
      </c>
      <c r="L1121" s="520">
        <f>$G1121*H1121</f>
        <v/>
      </c>
      <c r="M1121" s="521">
        <f>ROUNDDOWN($G1121*I1121,2)</f>
        <v/>
      </c>
      <c r="N1121" s="522">
        <f>$G1121*J1121</f>
        <v/>
      </c>
      <c r="O1121" s="523">
        <f>G1121*K1121</f>
        <v/>
      </c>
      <c r="P1121" s="524" t="inlineStr">
        <is>
          <t>Добавлено. Часть сметы №2</t>
        </is>
      </c>
      <c r="Q1121" s="111" t="n"/>
    </row>
    <row r="1122" ht="50.25" customHeight="1">
      <c r="A1122" s="3" t="n"/>
      <c r="B1122" s="3" t="inlineStr">
        <is>
          <t>Устройство гидроизоляции подземной части</t>
        </is>
      </c>
      <c r="C1122" s="117" t="n"/>
      <c r="D1122" s="123" t="inlineStr">
        <is>
          <t>4.</t>
        </is>
      </c>
      <c r="E1122" s="124" t="inlineStr">
        <is>
          <t>Устройство основания, Гидроизоляции, Теплоизоляции подземной части здания</t>
        </is>
      </c>
      <c r="F1122" s="528" t="inlineStr">
        <is>
          <t>м2</t>
        </is>
      </c>
      <c r="G1122" s="529" t="n">
        <v>187.07</v>
      </c>
      <c r="H1122" s="530">
        <f>IFERROR(L1122/G1122,0)</f>
        <v/>
      </c>
      <c r="I1122" s="531">
        <f>IFERROR(M1122/G1122,0)</f>
        <v/>
      </c>
      <c r="J1122" s="532">
        <f>IFERROR(N1122/G1122,0)</f>
        <v/>
      </c>
      <c r="K1122" s="533">
        <f>+IFERROR(O1122/G1122,0)</f>
        <v/>
      </c>
      <c r="L1122" s="534">
        <f>SUBTOTAL(9,L1123:L1171)</f>
        <v/>
      </c>
      <c r="M1122" s="535">
        <f>SUBTOTAL(9,M1123:M1171)</f>
        <v/>
      </c>
      <c r="N1122" s="536">
        <f>SUBTOTAL(9,N1123:N1171)</f>
        <v/>
      </c>
      <c r="O1122" s="537">
        <f>SUBTOTAL(9,O1123:O1171)</f>
        <v/>
      </c>
      <c r="P1122" s="77" t="n"/>
      <c r="Q1122" s="102" t="n"/>
    </row>
    <row r="1123" outlineLevel="1" ht="50.25" customHeight="1">
      <c r="A1123" s="3" t="inlineStr">
        <is>
          <t>3.1.</t>
        </is>
      </c>
      <c r="B1123" s="3" t="inlineStr">
        <is>
          <t>Устройство подготовки под фундаментную плиту</t>
        </is>
      </c>
      <c r="C1123" s="235" t="inlineStr">
        <is>
          <t>3.1.</t>
        </is>
      </c>
      <c r="D1123" s="236" t="inlineStr">
        <is>
          <t>4.1.</t>
        </is>
      </c>
      <c r="E1123" s="145" t="inlineStr">
        <is>
          <t>Подготовка основания под устройство гидроизоляции фундаментной плиты</t>
        </is>
      </c>
      <c r="F1123" s="237" t="inlineStr">
        <is>
          <t>м2</t>
        </is>
      </c>
      <c r="G1123" s="335" t="n">
        <v>137</v>
      </c>
      <c r="H1123" s="336">
        <f>+IFERROR(L1123/G1123,0)</f>
        <v/>
      </c>
      <c r="I1123" s="337">
        <f>IFERROR(M1123/G1123,0)</f>
        <v/>
      </c>
      <c r="J1123" s="338">
        <f>IFERROR(N1123/G1123,0)</f>
        <v/>
      </c>
      <c r="K1123" s="339">
        <f>+IFERROR(O1123/G1123,0)</f>
        <v/>
      </c>
      <c r="L1123" s="336">
        <f>SUBTOTAL(9,L1124:L1129)</f>
        <v/>
      </c>
      <c r="M1123" s="337">
        <f>SUBTOTAL(9,M1124:M1129)</f>
        <v/>
      </c>
      <c r="N1123" s="338">
        <f>SUBTOTAL(9,N1124:N1129)</f>
        <v/>
      </c>
      <c r="O1123" s="339" t="n">
        <v>403755.8510753406</v>
      </c>
      <c r="P1123" s="238" t="n"/>
      <c r="Q1123" s="244" t="n"/>
      <c r="R1123" t="n">
        <v>403755.8510753406</v>
      </c>
    </row>
    <row r="1124" outlineLevel="2" ht="50.25" customHeight="1">
      <c r="A1124" s="3" t="n"/>
      <c r="B1124" s="3" t="n"/>
      <c r="C1124" s="25" t="n"/>
      <c r="D1124" s="3" t="inlineStr">
        <is>
          <t>4.1.1.</t>
        </is>
      </c>
      <c r="E1124" s="3" t="inlineStr">
        <is>
          <t>Уплотнение грунта основания</t>
        </is>
      </c>
      <c r="F1124" s="518" t="inlineStr">
        <is>
          <t>м2</t>
        </is>
      </c>
      <c r="G1124" s="519" t="n"/>
      <c r="H1124" s="520" t="n">
        <v>0</v>
      </c>
      <c r="I1124" s="521" t="n">
        <v>161.5381666666667</v>
      </c>
      <c r="J1124" s="522" t="n">
        <v>11.47816666666666</v>
      </c>
      <c r="K1124" s="523">
        <f>SUBTOTAL(9,H1124:J1124)</f>
        <v/>
      </c>
      <c r="L1124" s="520">
        <f>$G1124*H1124</f>
        <v/>
      </c>
      <c r="M1124" s="521">
        <f>$G1124*I1124</f>
        <v/>
      </c>
      <c r="N1124" s="522">
        <f>$G1124*J1124</f>
        <v/>
      </c>
      <c r="O1124" s="523">
        <f>G1124*K1124</f>
        <v/>
      </c>
      <c r="P1124" s="524" t="inlineStr">
        <is>
          <t>Исключено</t>
        </is>
      </c>
      <c r="Q1124" s="104" t="n"/>
    </row>
    <row r="1125" outlineLevel="2" ht="50.25" customHeight="1">
      <c r="A1125" s="3" t="n"/>
      <c r="B1125" s="3" t="n"/>
      <c r="C1125" s="25" t="n"/>
      <c r="D1125" s="3" t="inlineStr">
        <is>
          <t>4.1.2.</t>
        </is>
      </c>
      <c r="E1125" s="3" t="inlineStr">
        <is>
          <t>Уплотненная выравнивающая песчаная подготовка - 100 мм</t>
        </is>
      </c>
      <c r="F1125" s="518" t="inlineStr">
        <is>
          <t>м3</t>
        </is>
      </c>
      <c r="G1125" s="519" t="n"/>
      <c r="H1125" s="520" t="n">
        <v>1016.666666666667</v>
      </c>
      <c r="I1125" s="521" t="n">
        <v>2691.543666666666</v>
      </c>
      <c r="J1125" s="522" t="n">
        <v>263.2861666666667</v>
      </c>
      <c r="K1125" s="523">
        <f>SUBTOTAL(9,H1125:J1125)</f>
        <v/>
      </c>
      <c r="L1125" s="520">
        <f>$G1125*H1125</f>
        <v/>
      </c>
      <c r="M1125" s="521">
        <f>$G1125*I1125</f>
        <v/>
      </c>
      <c r="N1125" s="522">
        <f>$G1125*J1125</f>
        <v/>
      </c>
      <c r="O1125" s="523">
        <f>G1125*K1125</f>
        <v/>
      </c>
      <c r="P1125" s="524" t="inlineStr">
        <is>
          <t>Исключено</t>
        </is>
      </c>
      <c r="Q1125" s="104" t="n"/>
    </row>
    <row r="1126" outlineLevel="2" ht="50.25" customHeight="1">
      <c r="A1126" s="3" t="n"/>
      <c r="B1126" s="3" t="n"/>
      <c r="C1126" s="25" t="n"/>
      <c r="D1126" s="3" t="inlineStr">
        <is>
          <t>4.1.3.</t>
        </is>
      </c>
      <c r="E1126" s="3" t="inlineStr">
        <is>
          <t>Бетонная подготовка В15 - 100мм</t>
        </is>
      </c>
      <c r="F1126" s="518" t="inlineStr">
        <is>
          <t>м3</t>
        </is>
      </c>
      <c r="G1126" s="519" t="n"/>
      <c r="H1126" s="520" t="n">
        <v>6059.7095</v>
      </c>
      <c r="I1126" s="521" t="n">
        <v>6086.874833333333</v>
      </c>
      <c r="J1126" s="522" t="n">
        <v>3490.5725</v>
      </c>
      <c r="K1126" s="523">
        <f>SUBTOTAL(9,H1126:J1126)</f>
        <v/>
      </c>
      <c r="L1126" s="520">
        <f>$G1126*H1126</f>
        <v/>
      </c>
      <c r="M1126" s="521">
        <f>$G1126*I1126</f>
        <v/>
      </c>
      <c r="N1126" s="522">
        <f>$G1126*J1126</f>
        <v/>
      </c>
      <c r="O1126" s="523">
        <f>G1126*K1126</f>
        <v/>
      </c>
      <c r="P1126" s="524" t="inlineStr">
        <is>
          <t>Исключено</t>
        </is>
      </c>
      <c r="Q1126" s="104" t="n"/>
    </row>
    <row r="1127" outlineLevel="2" ht="50.25" customHeight="1">
      <c r="A1127" s="3" t="n"/>
      <c r="B1127" s="3" t="n"/>
      <c r="C1127" s="25" t="n"/>
      <c r="D1127" s="3" t="inlineStr">
        <is>
          <t>4.1.4.</t>
        </is>
      </c>
      <c r="E1127" s="3" t="inlineStr">
        <is>
          <t>Уплотнение грунта основания</t>
        </is>
      </c>
      <c r="F1127" s="518" t="inlineStr">
        <is>
          <t>м2</t>
        </is>
      </c>
      <c r="G1127" s="519" t="n"/>
      <c r="H1127" s="520" t="n">
        <v>0</v>
      </c>
      <c r="I1127" s="521" t="n">
        <v>570.35</v>
      </c>
      <c r="J1127" s="522" t="n">
        <v>71</v>
      </c>
      <c r="K1127" s="523" t="n">
        <v>641.35</v>
      </c>
      <c r="L1127" s="520" t="n">
        <v>0</v>
      </c>
      <c r="M1127" s="521" t="n">
        <v>0</v>
      </c>
      <c r="N1127" s="522" t="n">
        <v>0</v>
      </c>
      <c r="O1127" s="523" t="n">
        <v>0</v>
      </c>
      <c r="P1127" s="524" t="inlineStr">
        <is>
          <t>Исключено - Медастрой</t>
        </is>
      </c>
      <c r="Q1127" s="104" t="n"/>
    </row>
    <row r="1128" outlineLevel="2" ht="50.25" customHeight="1">
      <c r="A1128" s="3" t="n"/>
      <c r="B1128" s="3" t="n"/>
      <c r="C1128" s="25" t="n"/>
      <c r="D1128" s="3" t="inlineStr">
        <is>
          <t>4.1.3.</t>
        </is>
      </c>
      <c r="E1128" s="3" t="inlineStr">
        <is>
          <t>Уплотненная выравнивающая песчаная подготовка - 100 мм</t>
        </is>
      </c>
      <c r="F1128" s="518" t="inlineStr">
        <is>
          <t>м3</t>
        </is>
      </c>
      <c r="G1128" s="519" t="n"/>
      <c r="H1128" s="520" t="n">
        <v>1474.17</v>
      </c>
      <c r="I1128" s="521" t="n">
        <v>1220</v>
      </c>
      <c r="J1128" s="522" t="n">
        <v>337</v>
      </c>
      <c r="K1128" s="523" t="n">
        <v>3031.17</v>
      </c>
      <c r="L1128" s="520" t="n">
        <v>0</v>
      </c>
      <c r="M1128" s="521" t="n">
        <v>0</v>
      </c>
      <c r="N1128" s="522" t="n">
        <v>0</v>
      </c>
      <c r="O1128" s="523" t="n">
        <v>0</v>
      </c>
      <c r="P1128" s="524" t="inlineStr">
        <is>
          <t>Исключено - Медастрой</t>
        </is>
      </c>
      <c r="Q1128" s="104" t="n"/>
    </row>
    <row r="1129" outlineLevel="2" ht="50.25" customHeight="1">
      <c r="A1129" s="3" t="n"/>
      <c r="B1129" s="3" t="n"/>
      <c r="C1129" s="25" t="n"/>
      <c r="D1129" s="3" t="inlineStr">
        <is>
          <t>4.1.5.</t>
        </is>
      </c>
      <c r="E1129" s="3" t="inlineStr">
        <is>
          <t>Бетонная подготовка В15 - 100мм</t>
        </is>
      </c>
      <c r="F1129" s="518" t="inlineStr">
        <is>
          <t>м3</t>
        </is>
      </c>
      <c r="G1129" s="519" t="n">
        <v>13.7</v>
      </c>
      <c r="H1129" s="520" t="n">
        <v>9559.209999999999</v>
      </c>
      <c r="I1129" s="521" t="n">
        <v>16637.02</v>
      </c>
      <c r="J1129" s="522" t="n">
        <v>3275</v>
      </c>
      <c r="K1129" s="523" t="n">
        <v>29471.23</v>
      </c>
      <c r="L1129" s="520" t="n">
        <v>130961.177</v>
      </c>
      <c r="M1129" s="521" t="n">
        <v>227927.174</v>
      </c>
      <c r="N1129" s="522" t="n">
        <v>44867.5</v>
      </c>
      <c r="O1129" s="523" t="n">
        <v>403755.851</v>
      </c>
      <c r="P1129" s="524" t="inlineStr">
        <is>
          <t>Добавлено, не согласовано по сметам</t>
        </is>
      </c>
      <c r="Q1129" s="104" t="n"/>
    </row>
    <row r="1130" outlineLevel="1" ht="50.25" customHeight="1">
      <c r="A1130" s="3" t="inlineStr">
        <is>
          <t>3.2.</t>
        </is>
      </c>
      <c r="B1130" s="3" t="inlineStr">
        <is>
          <t>Устройство гидроизоляции фундамента и подземной части здания</t>
        </is>
      </c>
      <c r="C1130" s="235" t="inlineStr">
        <is>
          <t>3.2.</t>
        </is>
      </c>
      <c r="D1130" s="236" t="inlineStr">
        <is>
          <t>4.2.</t>
        </is>
      </c>
      <c r="E1130" s="145" t="inlineStr">
        <is>
          <t>Гидроизоляция, виброизоляция и утепление подземной части</t>
        </is>
      </c>
      <c r="F1130" s="237" t="inlineStr">
        <is>
          <t>м2</t>
        </is>
      </c>
      <c r="G1130" s="335" t="n">
        <v>187.07</v>
      </c>
      <c r="H1130" s="336">
        <f>+IFERROR(L1130/G1130,0)</f>
        <v/>
      </c>
      <c r="I1130" s="337">
        <f>IFERROR(M1130/G1130,0)</f>
        <v/>
      </c>
      <c r="J1130" s="338">
        <f>IFERROR(N1130/G1130,0)</f>
        <v/>
      </c>
      <c r="K1130" s="339">
        <f>+IFERROR(O1130/G1130,0)</f>
        <v/>
      </c>
      <c r="L1130" s="336">
        <f>SUBTOTAL(9,L1131:L1166)</f>
        <v/>
      </c>
      <c r="M1130" s="337">
        <f>SUBTOTAL(9,M1131:M1166)</f>
        <v/>
      </c>
      <c r="N1130" s="338">
        <f>SUBTOTAL(9,N1131:N1166)</f>
        <v/>
      </c>
      <c r="O1130" s="339" t="n">
        <v>6563048.08892466</v>
      </c>
      <c r="P1130" s="238" t="inlineStr">
        <is>
          <t xml:space="preserve">Включая заделку отверстий от промежуточных опор распорной системы ограждения котлована, заделку анкеров и т.п. </t>
        </is>
      </c>
      <c r="Q1130" s="244" t="n"/>
      <c r="R1130" t="n">
        <v>6563048.08892466</v>
      </c>
    </row>
    <row r="1131" outlineLevel="2" ht="50.25" customHeight="1">
      <c r="A1131" s="3" t="n"/>
      <c r="B1131" s="3" t="n"/>
      <c r="C1131" s="240" t="n"/>
      <c r="D1131" s="146" t="inlineStr">
        <is>
          <t>4.2.1.</t>
        </is>
      </c>
      <c r="E1131" s="146" t="inlineStr">
        <is>
          <t>Горизонтальная гидроизоляция фундамента  - Тип 1</t>
        </is>
      </c>
      <c r="F1131" s="241" t="inlineStr">
        <is>
          <t>м2</t>
        </is>
      </c>
      <c r="G1131" s="422" t="n">
        <v>0</v>
      </c>
      <c r="H1131" s="423">
        <f>IFERROR(L1131/G1131,0)</f>
        <v/>
      </c>
      <c r="I1131" s="424">
        <f>IFERROR(M1131/G1131,0)</f>
        <v/>
      </c>
      <c r="J1131" s="425">
        <f>IFERROR(N1131/G1131,0)</f>
        <v/>
      </c>
      <c r="K1131" s="432">
        <f>+IFERROR(O1131/G1131,0)</f>
        <v/>
      </c>
      <c r="L1131" s="423">
        <f>SUBTOTAL(9,L1132:L1138)</f>
        <v/>
      </c>
      <c r="M1131" s="424">
        <f>SUBTOTAL(9,M1132:M1138)</f>
        <v/>
      </c>
      <c r="N1131" s="425">
        <f>SUBTOTAL(9,N1132:N1138)</f>
        <v/>
      </c>
      <c r="O1131" s="427">
        <f>SUBTOTAL(9,O1132:O1138)</f>
        <v/>
      </c>
      <c r="P1131" s="242" t="n"/>
      <c r="Q1131" s="243" t="n"/>
    </row>
    <row r="1132" outlineLevel="3" ht="50.25" customHeight="1">
      <c r="A1132" s="3" t="n"/>
      <c r="B1132" s="3" t="n"/>
      <c r="C1132" s="25" t="n"/>
      <c r="D1132" s="3" t="inlineStr">
        <is>
          <t>4.2.1.1.</t>
        </is>
      </c>
      <c r="E1132" s="3" t="inlineStr">
        <is>
          <t>Защитная цементно-песчаная стяжка М100 - 50мм</t>
        </is>
      </c>
      <c r="F1132" s="518" t="inlineStr">
        <is>
          <t>м2</t>
        </is>
      </c>
      <c r="G1132" s="519" t="n">
        <v>0</v>
      </c>
      <c r="H1132" s="520" t="n">
        <v>319.0198333333333</v>
      </c>
      <c r="I1132" s="521" t="n">
        <v>711.3311666666666</v>
      </c>
      <c r="J1132" s="522" t="n">
        <v>195.7795</v>
      </c>
      <c r="K1132" s="523">
        <f>SUBTOTAL(9,H1132:J1132)</f>
        <v/>
      </c>
      <c r="L1132" s="520">
        <f>$G1132*H1132</f>
        <v/>
      </c>
      <c r="M1132" s="521">
        <f>$G1132*I1132</f>
        <v/>
      </c>
      <c r="N1132" s="522">
        <f>$G1132*J1132</f>
        <v/>
      </c>
      <c r="O1132" s="523">
        <f>G1132*K1132</f>
        <v/>
      </c>
      <c r="P1132" s="79" t="n"/>
      <c r="Q1132" s="104" t="inlineStr">
        <is>
          <t>Защитная цементно-песчаная стяжка М150 - 50 мм</t>
        </is>
      </c>
    </row>
    <row r="1133" outlineLevel="3" ht="50.25" customHeight="1">
      <c r="A1133" s="3" t="n"/>
      <c r="B1133" s="3" t="n"/>
      <c r="C1133" s="25" t="n"/>
      <c r="D1133" s="3" t="inlineStr">
        <is>
          <t>4.2.1.2.</t>
        </is>
      </c>
      <c r="E1133" s="3" t="inlineStr">
        <is>
          <t>Полиэтиленовая пленка</t>
        </is>
      </c>
      <c r="F1133" s="518" t="inlineStr">
        <is>
          <t>м2</t>
        </is>
      </c>
      <c r="G1133" s="519" t="n">
        <v>0</v>
      </c>
      <c r="H1133" s="520" t="n">
        <v>68.20816666666667</v>
      </c>
      <c r="I1133" s="521" t="n">
        <v>190.381</v>
      </c>
      <c r="J1133" s="522" t="n">
        <v>49.12533333333333</v>
      </c>
      <c r="K1133" s="523">
        <f>SUBTOTAL(9,H1133:J1133)</f>
        <v/>
      </c>
      <c r="L1133" s="520">
        <f>$G1133*H1133</f>
        <v/>
      </c>
      <c r="M1133" s="521">
        <f>$G1133*I1133</f>
        <v/>
      </c>
      <c r="N1133" s="522">
        <f>$G1133*J1133</f>
        <v/>
      </c>
      <c r="O1133" s="523">
        <f>G1133*K1133</f>
        <v/>
      </c>
      <c r="P1133" s="79" t="n"/>
      <c r="Q1133" s="104" t="inlineStr">
        <is>
          <t>Полиэтиленовая пленка 200 мкм, учтено 2 слоя</t>
        </is>
      </c>
    </row>
    <row r="1134" outlineLevel="3" ht="50.25" customHeight="1">
      <c r="A1134" s="3" t="n"/>
      <c r="B1134" s="3" t="n"/>
      <c r="C1134" s="25" t="n"/>
      <c r="D1134" s="3" t="inlineStr">
        <is>
          <t>4.2.1.3.</t>
        </is>
      </c>
      <c r="E1134" s="3" t="inlineStr">
        <is>
          <t>Геотекстильное полотно ТехноНИКОЛЬ</t>
        </is>
      </c>
      <c r="F1134" s="518" t="inlineStr">
        <is>
          <t>м2</t>
        </is>
      </c>
      <c r="G1134" s="519" t="n">
        <v>0</v>
      </c>
      <c r="H1134" s="520" t="n">
        <v>126.27</v>
      </c>
      <c r="I1134" s="521" t="n">
        <v>100.8228333333333</v>
      </c>
      <c r="J1134" s="522" t="n">
        <v>43.14733333333333</v>
      </c>
      <c r="K1134" s="523">
        <f>SUBTOTAL(9,H1134:J1134)</f>
        <v/>
      </c>
      <c r="L1134" s="520">
        <f>$G1134*H1134</f>
        <v/>
      </c>
      <c r="M1134" s="521">
        <f>$G1134*I1134</f>
        <v/>
      </c>
      <c r="N1134" s="522">
        <f>$G1134*J1134</f>
        <v/>
      </c>
      <c r="O1134" s="523">
        <f>G1134*K1134</f>
        <v/>
      </c>
      <c r="P1134" s="79" t="n"/>
      <c r="Q1134" s="104" t="inlineStr">
        <is>
          <t>Геотекстильное полотно 500 г/м2</t>
        </is>
      </c>
    </row>
    <row r="1135" outlineLevel="3" ht="50.25" customHeight="1">
      <c r="A1135" s="3" t="n"/>
      <c r="B1135" s="3" t="n"/>
      <c r="C1135" s="25" t="n"/>
      <c r="D1135" s="3" t="inlineStr">
        <is>
          <t>4.2.1.4.</t>
        </is>
      </c>
      <c r="E1135" s="3" t="inlineStr">
        <is>
          <t>Гидроизоляционная мембрана LOGICROOF T-SL</t>
        </is>
      </c>
      <c r="F1135" s="518" t="inlineStr">
        <is>
          <t>м2</t>
        </is>
      </c>
      <c r="G1135" s="519" t="n">
        <v>0</v>
      </c>
      <c r="H1135" s="520" t="n">
        <v>3024.5325</v>
      </c>
      <c r="I1135" s="521" t="n">
        <v>1415.698166666667</v>
      </c>
      <c r="J1135" s="522" t="n">
        <v>843.6401666666666</v>
      </c>
      <c r="K1135" s="523">
        <f>SUBTOTAL(9,H1135:J1135)</f>
        <v/>
      </c>
      <c r="L1135" s="520">
        <f>$G1135*H1135</f>
        <v/>
      </c>
      <c r="M1135" s="521">
        <f>$G1135*I1135</f>
        <v/>
      </c>
      <c r="N1135" s="522">
        <f>$G1135*J1135</f>
        <v/>
      </c>
      <c r="O1135" s="523">
        <f>G1135*K1135</f>
        <v/>
      </c>
      <c r="P1135" s="79" t="n"/>
      <c r="Q1135" s="104" t="inlineStr">
        <is>
          <t>Учтено: Гидроизоляция Технониколь Logicbase V-SL и Logicbase V-ST - 2 мм- 4022,34 м2; Экструдированный пенополистирола Технониколь Carbon Prof - 100 мм- 98,69 м2</t>
        </is>
      </c>
    </row>
    <row r="1136" outlineLevel="3" ht="50.25" customHeight="1">
      <c r="A1136" s="3" t="n"/>
      <c r="B1136" s="3" t="n"/>
      <c r="C1136" s="25" t="n"/>
      <c r="D1136" s="3" t="inlineStr">
        <is>
          <t>4.2.1.5.</t>
        </is>
      </c>
      <c r="E1136" s="3" t="inlineStr">
        <is>
          <t>Геотекстильное полотно ТехноНИКОЛЬ</t>
        </is>
      </c>
      <c r="F1136" s="518" t="inlineStr">
        <is>
          <t>м2</t>
        </is>
      </c>
      <c r="G1136" s="519" t="n">
        <v>0</v>
      </c>
      <c r="H1136" s="520" t="n">
        <v>126.27</v>
      </c>
      <c r="I1136" s="521" t="n">
        <v>100.8228333333333</v>
      </c>
      <c r="J1136" s="522" t="n">
        <v>43.14733333333333</v>
      </c>
      <c r="K1136" s="523">
        <f>SUBTOTAL(9,H1136:J1136)</f>
        <v/>
      </c>
      <c r="L1136" s="520">
        <f>$G1136*H1136</f>
        <v/>
      </c>
      <c r="M1136" s="521">
        <f>$G1136*I1136</f>
        <v/>
      </c>
      <c r="N1136" s="522">
        <f>$G1136*J1136</f>
        <v/>
      </c>
      <c r="O1136" s="523">
        <f>G1136*K1136</f>
        <v/>
      </c>
      <c r="P1136" s="79" t="n"/>
      <c r="Q1136" s="104" t="inlineStr">
        <is>
          <t>Геотекстильное полотно 500 г/м2</t>
        </is>
      </c>
    </row>
    <row r="1137" outlineLevel="3" ht="50.25" customHeight="1">
      <c r="A1137" s="3" t="n"/>
      <c r="B1137" s="3" t="n"/>
      <c r="C1137" s="25" t="n"/>
      <c r="D1137" s="3" t="inlineStr">
        <is>
          <t>4.2.1.6.</t>
        </is>
      </c>
      <c r="E1137" s="3" t="inlineStr">
        <is>
          <t>Устройство ПВХ гидрошпонки - ТехноНИКОЛЬ НР-220 (разбивка на секции от 150 до 400 м2)</t>
        </is>
      </c>
      <c r="F1137" s="518" t="inlineStr">
        <is>
          <t>п.м.</t>
        </is>
      </c>
      <c r="G1137" s="519" t="n"/>
      <c r="H1137" s="520" t="n">
        <v>1560.827333333333</v>
      </c>
      <c r="I1137" s="521" t="n">
        <v>1422.448833333333</v>
      </c>
      <c r="J1137" s="522" t="n">
        <v>566.8221666666666</v>
      </c>
      <c r="K1137" s="523">
        <f>SUBTOTAL(9,H1137:J1137)</f>
        <v/>
      </c>
      <c r="L1137" s="520">
        <f>$G1137*H1137-0.01</f>
        <v/>
      </c>
      <c r="M1137" s="521">
        <f>$G1137*I1137</f>
        <v/>
      </c>
      <c r="N1137" s="522">
        <f>$G1137*J1137</f>
        <v/>
      </c>
      <c r="O1137" s="523">
        <f>G1137*K1137</f>
        <v/>
      </c>
      <c r="P1137" s="524" t="inlineStr">
        <is>
          <t>Исключено</t>
        </is>
      </c>
      <c r="Q1137" s="104" t="inlineStr">
        <is>
          <t>Учтено: Гидрошпонка Технониколь EC-220-3 (или 320-4) - 1113,66 мп; Переход с горизонта на вертикал (галтель из экструзии 100х100 мм + усиление гидроизоляции)- 452,96 мп</t>
        </is>
      </c>
    </row>
    <row r="1138" outlineLevel="3" ht="50.25" customHeight="1">
      <c r="A1138" s="3" t="n"/>
      <c r="B1138" s="3" t="n"/>
      <c r="C1138" s="25" t="n"/>
      <c r="D1138" s="3" t="inlineStr">
        <is>
          <t>4.2.1.7.</t>
        </is>
      </c>
      <c r="E1138" s="3" t="inlineStr">
        <is>
          <t xml:space="preserve">Устройство ПВХ Штуцеров инъекционных с трубкой </t>
        </is>
      </c>
      <c r="F1138" s="518" t="inlineStr">
        <is>
          <t>шт.</t>
        </is>
      </c>
      <c r="G1138" s="519" t="n"/>
      <c r="H1138" s="520" t="n">
        <v>3058.489166666666</v>
      </c>
      <c r="I1138" s="521" t="n">
        <v>2478.450333333333</v>
      </c>
      <c r="J1138" s="522" t="n">
        <v>1052.016166666667</v>
      </c>
      <c r="K1138" s="523">
        <f>SUBTOTAL(9,H1138:J1138)</f>
        <v/>
      </c>
      <c r="L1138" s="520">
        <f>$G1138*H1138</f>
        <v/>
      </c>
      <c r="M1138" s="521">
        <f>$G1138*I1138</f>
        <v/>
      </c>
      <c r="N1138" s="522">
        <f>$G1138*J1138</f>
        <v/>
      </c>
      <c r="O1138" s="523">
        <f>G1138*K1138</f>
        <v/>
      </c>
      <c r="P1138" s="524" t="inlineStr">
        <is>
          <t>Исключено</t>
        </is>
      </c>
      <c r="Q1138" s="104" t="inlineStr">
        <is>
          <t xml:space="preserve">Учтено: Штуцер инъецирования- 257 шт; Фитинг- 257 шт; Трубка инъекционная- 385,5 мп; Лючок металлический с крышкой- 51 шт; </t>
        </is>
      </c>
    </row>
    <row r="1139" outlineLevel="2" ht="50.25" customHeight="1">
      <c r="A1139" s="3" t="n"/>
      <c r="B1139" s="3" t="n"/>
      <c r="C1139" s="240" t="n"/>
      <c r="D1139" s="146" t="inlineStr">
        <is>
          <t>4.2.2.</t>
        </is>
      </c>
      <c r="E1139" s="146" t="inlineStr">
        <is>
          <t>Вертикальная гидроизоляция, виброизоляция и утепление в уровне ограждающих стен между ФП, плитами перекрытия и покрытия - Тип 2</t>
        </is>
      </c>
      <c r="F1139" s="241" t="inlineStr">
        <is>
          <t>м2</t>
        </is>
      </c>
      <c r="G1139" s="422" t="n">
        <v>187.07</v>
      </c>
      <c r="H1139" s="423">
        <f>IFERROR(L1139/G1139,0)</f>
        <v/>
      </c>
      <c r="I1139" s="424">
        <f>IFERROR(M1139/G1139,0)</f>
        <v/>
      </c>
      <c r="J1139" s="425">
        <f>IFERROR(N1139/G1139,0)</f>
        <v/>
      </c>
      <c r="K1139" s="432">
        <f>+IFERROR(O1139/G1139,0)</f>
        <v/>
      </c>
      <c r="L1139" s="423">
        <f>SUBTOTAL(9,L1140:L1166)</f>
        <v/>
      </c>
      <c r="M1139" s="424">
        <f>SUBTOTAL(9,M1140:M1166)</f>
        <v/>
      </c>
      <c r="N1139" s="425">
        <f>SUBTOTAL(9,N1140:N1166)</f>
        <v/>
      </c>
      <c r="O1139" s="427">
        <f>SUBTOTAL(9,O1140:O1166)</f>
        <v/>
      </c>
      <c r="P1139" s="242" t="n"/>
      <c r="Q1139" s="243" t="n"/>
    </row>
    <row r="1140" outlineLevel="3" ht="50.25" customHeight="1">
      <c r="A1140" s="3" t="n"/>
      <c r="B1140" s="3" t="n"/>
      <c r="C1140" s="25" t="n"/>
      <c r="D1140" s="3" t="inlineStr">
        <is>
          <t>4.2.2.1.</t>
        </is>
      </c>
      <c r="E1140" s="3" t="inlineStr">
        <is>
          <t>Выравнивающий штукатурный слой, толщ. ≤ 150 мм</t>
        </is>
      </c>
      <c r="F1140" s="518" t="inlineStr">
        <is>
          <t>м2</t>
        </is>
      </c>
      <c r="G1140" s="519" t="n">
        <v>0</v>
      </c>
      <c r="H1140" s="520" t="n">
        <v>1661.019833333333</v>
      </c>
      <c r="I1140" s="521" t="n">
        <v>2286.961166666666</v>
      </c>
      <c r="J1140" s="522" t="n">
        <v>1134.528833333333</v>
      </c>
      <c r="K1140" s="523">
        <f>SUBTOTAL(9,H1140:J1140)</f>
        <v/>
      </c>
      <c r="L1140" s="520">
        <f>$G1140*H1140</f>
        <v/>
      </c>
      <c r="M1140" s="521">
        <f>$G1140*I1140</f>
        <v/>
      </c>
      <c r="N1140" s="522">
        <f>$G1140*J1140</f>
        <v/>
      </c>
      <c r="O1140" s="523">
        <f>G1140*K1140</f>
        <v/>
      </c>
      <c r="P1140" s="79" t="n"/>
      <c r="Q1140" s="104" t="inlineStr">
        <is>
          <t>Учтено: Выравнивающая прижимная стенка В20 армированная сеткой 5Вр1 100х100 мм - 150 мм (Бетон  В20 W6 F150 П4 Карм. - до 18,67 кг/м3)</t>
        </is>
      </c>
    </row>
    <row r="1141" outlineLevel="3" ht="50.25" customHeight="1">
      <c r="A1141" s="3" t="n"/>
      <c r="B1141" s="3" t="n"/>
      <c r="C1141" s="25" t="n"/>
      <c r="D1141" s="3" t="inlineStr">
        <is>
          <t>4.2.2.2.</t>
        </is>
      </c>
      <c r="E1141" s="3" t="inlineStr">
        <is>
          <t>Геотекстильное полотно ТехноНИКОЛЬ</t>
        </is>
      </c>
      <c r="F1141" s="518" t="inlineStr">
        <is>
          <t>м2</t>
        </is>
      </c>
      <c r="G1141" s="519" t="n"/>
      <c r="H1141" s="520" t="n">
        <v>126.27</v>
      </c>
      <c r="I1141" s="521" t="n">
        <v>147.9046666666667</v>
      </c>
      <c r="J1141" s="522" t="n">
        <v>52.094</v>
      </c>
      <c r="K1141" s="523">
        <f>SUBTOTAL(9,H1141:J1141)</f>
        <v/>
      </c>
      <c r="L1141" s="520">
        <f>$G1141*H1141+0.01</f>
        <v/>
      </c>
      <c r="M1141" s="521">
        <f>$G1141*I1141</f>
        <v/>
      </c>
      <c r="N1141" s="522">
        <f>$G1141*J1141</f>
        <v/>
      </c>
      <c r="O1141" s="523">
        <f>G1141*K1141</f>
        <v/>
      </c>
      <c r="P1141" s="524" t="inlineStr">
        <is>
          <t>Исключено</t>
        </is>
      </c>
      <c r="Q1141" s="104" t="inlineStr">
        <is>
          <t>Геотекстильное полотно 500 г/м2</t>
        </is>
      </c>
    </row>
    <row r="1142" outlineLevel="3" ht="50.25" customHeight="1">
      <c r="A1142" s="3" t="n"/>
      <c r="B1142" s="3" t="n"/>
      <c r="C1142" s="25" t="n"/>
      <c r="D1142" s="3" t="inlineStr">
        <is>
          <t>4.2.2.3.</t>
        </is>
      </c>
      <c r="E1142" s="3" t="inlineStr">
        <is>
          <t>Гидроизоляционная мембрана LOGICROOF T-SL</t>
        </is>
      </c>
      <c r="F1142" s="518" t="inlineStr">
        <is>
          <t>м2</t>
        </is>
      </c>
      <c r="G1142" s="519" t="n"/>
      <c r="H1142" s="520" t="n">
        <v>3375.506166666667</v>
      </c>
      <c r="I1142" s="521" t="n">
        <v>2223.063666666666</v>
      </c>
      <c r="J1142" s="522" t="n">
        <v>1063.738333333333</v>
      </c>
      <c r="K1142" s="523">
        <f>SUBTOTAL(9,H1142:J1142)</f>
        <v/>
      </c>
      <c r="L1142" s="520">
        <f>$G1142*H1142</f>
        <v/>
      </c>
      <c r="M1142" s="521">
        <f>$G1142*I1142</f>
        <v/>
      </c>
      <c r="N1142" s="522">
        <f>$G1142*J1142</f>
        <v/>
      </c>
      <c r="O1142" s="523">
        <f>G1142*K1142</f>
        <v/>
      </c>
      <c r="P1142" s="524" t="inlineStr">
        <is>
          <t>Исключено</t>
        </is>
      </c>
      <c r="Q1142" s="104" t="inlineStr">
        <is>
          <t>Учтено: Гидроизоляция Технониколь Logicbase V-SLи Logicbase V-ST - 2 мм- 2500,06 м2; Утеплитель Технониколь Carbon Prof - 100 мм- 691,44 м2; Дренажная мембрана Planter GEO- 394,61 м2</t>
        </is>
      </c>
    </row>
    <row r="1143" outlineLevel="3" ht="50.25" customHeight="1">
      <c r="A1143" s="3" t="n"/>
      <c r="B1143" s="3" t="n"/>
      <c r="C1143" s="25" t="n"/>
      <c r="D1143" s="3" t="inlineStr">
        <is>
          <t>4.2.2.4.</t>
        </is>
      </c>
      <c r="E1143" s="3" t="inlineStr">
        <is>
          <t>Геотекстильное полотно ТехноНИКОЛЬ</t>
        </is>
      </c>
      <c r="F1143" s="518" t="inlineStr">
        <is>
          <t>м2</t>
        </is>
      </c>
      <c r="G1143" s="519" t="n"/>
      <c r="H1143" s="520" t="n">
        <v>126.27</v>
      </c>
      <c r="I1143" s="521" t="n">
        <v>147.9046666666667</v>
      </c>
      <c r="J1143" s="522" t="n">
        <v>52.094</v>
      </c>
      <c r="K1143" s="523">
        <f>SUBTOTAL(9,H1143:J1143)</f>
        <v/>
      </c>
      <c r="L1143" s="520">
        <f>$G1143*H1143+0.01</f>
        <v/>
      </c>
      <c r="M1143" s="521">
        <f>$G1143*I1143</f>
        <v/>
      </c>
      <c r="N1143" s="522">
        <f>$G1143*J1143</f>
        <v/>
      </c>
      <c r="O1143" s="523">
        <f>G1143*K1143</f>
        <v/>
      </c>
      <c r="P1143" s="524" t="inlineStr">
        <is>
          <t>Исключено</t>
        </is>
      </c>
      <c r="Q1143" s="104" t="inlineStr">
        <is>
          <t>Геотекстильное полотно 500 г/м2</t>
        </is>
      </c>
    </row>
    <row r="1144" outlineLevel="3" ht="50.25" customHeight="1">
      <c r="A1144" s="3" t="n"/>
      <c r="B1144" s="3" t="n"/>
      <c r="C1144" s="25" t="n"/>
      <c r="D1144" s="3" t="inlineStr">
        <is>
          <t>4.2.2.5.</t>
        </is>
      </c>
      <c r="E1144" s="3" t="inlineStr">
        <is>
          <t>Полиэтиленовая пленка</t>
        </is>
      </c>
      <c r="F1144" s="518" t="inlineStr">
        <is>
          <t>м2</t>
        </is>
      </c>
      <c r="G1144" s="519" t="n"/>
      <c r="H1144" s="520" t="n">
        <v>34.38366666666666</v>
      </c>
      <c r="I1144" s="521" t="n">
        <v>95.98349999999999</v>
      </c>
      <c r="J1144" s="522" t="n">
        <v>24.77616666666666</v>
      </c>
      <c r="K1144" s="523">
        <f>SUBTOTAL(9,H1144:J1144)</f>
        <v/>
      </c>
      <c r="L1144" s="520">
        <f>$G1144*H1144+0.01</f>
        <v/>
      </c>
      <c r="M1144" s="521">
        <f>$G1144*I1144</f>
        <v/>
      </c>
      <c r="N1144" s="522">
        <f>$G1144*J1144</f>
        <v/>
      </c>
      <c r="O1144" s="523">
        <f>G1144*K1144</f>
        <v/>
      </c>
      <c r="P1144" s="524" t="inlineStr">
        <is>
          <t>Исключено</t>
        </is>
      </c>
      <c r="Q1144" s="104" t="inlineStr">
        <is>
          <t>Полиэтиленовая пленка 200 мкм</t>
        </is>
      </c>
    </row>
    <row r="1145" outlineLevel="3" ht="50.25" customHeight="1">
      <c r="A1145" s="3" t="n"/>
      <c r="B1145" s="3" t="n"/>
      <c r="C1145" s="25" t="n"/>
      <c r="D1145" s="3" t="inlineStr">
        <is>
          <t>4.2.2.6.</t>
        </is>
      </c>
      <c r="E1145" s="3" t="inlineStr">
        <is>
          <t>Устройство ПВХ гидрошпонки - ТехноНИКОЛЬ НР-220 (разбивка на секции от 150 до 400 м2)</t>
        </is>
      </c>
      <c r="F1145" s="518" t="inlineStr">
        <is>
          <t>п.м.</t>
        </is>
      </c>
      <c r="G1145" s="519" t="n"/>
      <c r="H1145" s="520" t="n">
        <v>1253.285666666667</v>
      </c>
      <c r="I1145" s="521" t="n">
        <v>1656.821</v>
      </c>
      <c r="J1145" s="522" t="n">
        <v>552.9243333333333</v>
      </c>
      <c r="K1145" s="523">
        <f>SUBTOTAL(9,H1145:J1145)</f>
        <v/>
      </c>
      <c r="L1145" s="520">
        <f>$G1145*H1145</f>
        <v/>
      </c>
      <c r="M1145" s="521">
        <f>$G1145*I1145</f>
        <v/>
      </c>
      <c r="N1145" s="522">
        <f>$G1145*J1145</f>
        <v/>
      </c>
      <c r="O1145" s="523">
        <f>G1145*K1145</f>
        <v/>
      </c>
      <c r="P1145" s="524" t="inlineStr">
        <is>
          <t>Исключено</t>
        </is>
      </c>
      <c r="Q1145" s="104" t="inlineStr">
        <is>
          <t xml:space="preserve">Учтено: Гидрошпонка Технониколь EC-220-3 (или 320-4) - 1254 мп; Переход с вертикала на горизонт (Вилатерм + усиление гидроизоляции)- 345,72 мп; </t>
        </is>
      </c>
    </row>
    <row r="1146" outlineLevel="3" ht="50.25" customHeight="1">
      <c r="A1146" s="3" t="n"/>
      <c r="B1146" s="3" t="n"/>
      <c r="C1146" s="25" t="n"/>
      <c r="D1146" s="3" t="inlineStr">
        <is>
          <t>4.2.2.7.</t>
        </is>
      </c>
      <c r="E1146" s="3" t="inlineStr">
        <is>
          <t xml:space="preserve">Устройство ПВХ Штуцеров инъекционных с трубкой </t>
        </is>
      </c>
      <c r="F1146" s="518" t="inlineStr">
        <is>
          <t>шт.</t>
        </is>
      </c>
      <c r="G1146" s="519" t="n"/>
      <c r="H1146" s="520" t="n">
        <v>2058.689</v>
      </c>
      <c r="I1146" s="521" t="n">
        <v>3203.831833333333</v>
      </c>
      <c r="J1146" s="522" t="n">
        <v>999.8916666666667</v>
      </c>
      <c r="K1146" s="523">
        <f>SUBTOTAL(9,H1146:J1146)</f>
        <v/>
      </c>
      <c r="L1146" s="520">
        <f>$G1146*H1146</f>
        <v/>
      </c>
      <c r="M1146" s="521">
        <f>$G1146*I1146</f>
        <v/>
      </c>
      <c r="N1146" s="522">
        <f>$G1146*J1146</f>
        <v/>
      </c>
      <c r="O1146" s="523">
        <f>G1146*K1146</f>
        <v/>
      </c>
      <c r="P1146" s="524" t="inlineStr">
        <is>
          <t>Исключено</t>
        </is>
      </c>
      <c r="Q1146" s="104" t="inlineStr">
        <is>
          <t xml:space="preserve">Учтено: Штуцер инъецирования- 239 шт; Фитинг- 239 шт; Трубка инъекционная- 167,3 мп; Лючок ПВХ с крышкой- 48 шт; </t>
        </is>
      </c>
    </row>
    <row r="1147" outlineLevel="3" ht="50.25" customHeight="1">
      <c r="A1147" s="3" t="n"/>
      <c r="B1147" s="3" t="n"/>
      <c r="C1147" s="25" t="n"/>
      <c r="D1147" s="3" t="inlineStr">
        <is>
          <t>4.2.2.8.</t>
        </is>
      </c>
      <c r="E1147" s="3" t="inlineStr">
        <is>
          <t>Укладка утеплителя толщиной 100мм экструдированный пенополстирол ТЕХНОНИКОЛЬ</t>
        </is>
      </c>
      <c r="F1147" s="518" t="inlineStr">
        <is>
          <t>м2</t>
        </is>
      </c>
      <c r="G1147" s="519" t="n"/>
      <c r="H1147" s="520" t="n">
        <v>671</v>
      </c>
      <c r="I1147" s="521" t="n">
        <v>529.785</v>
      </c>
      <c r="J1147" s="522" t="n">
        <v>150.1006666666667</v>
      </c>
      <c r="K1147" s="523">
        <f>SUBTOTAL(9,H1147:J1147)</f>
        <v/>
      </c>
      <c r="L1147" s="520">
        <f>$G1147*H1147</f>
        <v/>
      </c>
      <c r="M1147" s="521">
        <f>$G1147*I1147</f>
        <v/>
      </c>
      <c r="N1147" s="522">
        <f>$G1147*J1147</f>
        <v/>
      </c>
      <c r="O1147" s="523">
        <f>G1147*K1147</f>
        <v/>
      </c>
      <c r="P1147" s="524" t="inlineStr">
        <is>
          <t>Исключено</t>
        </is>
      </c>
      <c r="Q1147" s="104" t="n"/>
    </row>
    <row r="1148" outlineLevel="3" ht="50.25" customHeight="1">
      <c r="A1148" s="3" t="n"/>
      <c r="B1148" s="3" t="n"/>
      <c r="C1148" s="25" t="n"/>
      <c r="D1148" s="3" t="inlineStr">
        <is>
          <t>4.2.2.9.</t>
        </is>
      </c>
      <c r="E1148" s="3" t="inlineStr">
        <is>
          <t>Окончание на краевую рейку и ПУ герметик</t>
        </is>
      </c>
      <c r="F1148" s="518" t="inlineStr">
        <is>
          <t>п.м.</t>
        </is>
      </c>
      <c r="G1148" s="519" t="n"/>
      <c r="H1148" s="520" t="n">
        <v>33.55</v>
      </c>
      <c r="I1148" s="521" t="n">
        <v>196.2166666666667</v>
      </c>
      <c r="J1148" s="522" t="n">
        <v>28.72083333333333</v>
      </c>
      <c r="K1148" s="523">
        <f>SUBTOTAL(9,H1148:J1148)</f>
        <v/>
      </c>
      <c r="L1148" s="520">
        <f>$G1148*H1148</f>
        <v/>
      </c>
      <c r="M1148" s="521">
        <f>$G1148*I1148</f>
        <v/>
      </c>
      <c r="N1148" s="522">
        <f>$G1148*J1148</f>
        <v/>
      </c>
      <c r="O1148" s="523">
        <f>G1148*K1148</f>
        <v/>
      </c>
      <c r="P1148" s="524" t="inlineStr">
        <is>
          <t>Исключено</t>
        </is>
      </c>
      <c r="Q1148" s="104" t="n"/>
    </row>
    <row r="1149" outlineLevel="3" ht="50.25" customHeight="1">
      <c r="A1149" s="3" t="n"/>
      <c r="B1149" s="3" t="n"/>
      <c r="C1149" s="25" t="n"/>
      <c r="D1149" s="3" t="inlineStr">
        <is>
          <t>4.2.2.10.</t>
        </is>
      </c>
      <c r="E1149" s="3" t="inlineStr">
        <is>
          <t>Укладка утеплителя толщиной 50мм экструдированный пенополстирол ТЕХНОНИКОЛЬ на консоли</t>
        </is>
      </c>
      <c r="F1149" s="518" t="inlineStr">
        <is>
          <t>м2</t>
        </is>
      </c>
      <c r="G1149" s="519" t="n">
        <v>0</v>
      </c>
      <c r="H1149" s="520" t="n">
        <v>556.3301666666666</v>
      </c>
      <c r="I1149" s="521" t="n">
        <v>549</v>
      </c>
      <c r="J1149" s="522" t="n">
        <v>138.165</v>
      </c>
      <c r="K1149" s="523">
        <f>SUBTOTAL(9,H1149:J1149)</f>
        <v/>
      </c>
      <c r="L1149" s="520">
        <f>$G1149*H1149</f>
        <v/>
      </c>
      <c r="M1149" s="521">
        <f>$G1149*I1149</f>
        <v/>
      </c>
      <c r="N1149" s="522">
        <f>$G1149*J1149</f>
        <v/>
      </c>
      <c r="O1149" s="523">
        <f>G1149*K1149</f>
        <v/>
      </c>
      <c r="P1149" s="79" t="n"/>
      <c r="Q1149" s="104" t="n"/>
    </row>
    <row r="1150" outlineLevel="3" ht="50.25" customHeight="1">
      <c r="A1150" s="3" t="n"/>
      <c r="B1150" s="3" t="n"/>
      <c r="C1150" s="25" t="n"/>
      <c r="D1150" s="3" t="inlineStr">
        <is>
          <t>4.2.2.11.</t>
        </is>
      </c>
      <c r="E1150" s="3" t="inlineStr">
        <is>
          <t>Укладка усадочного слоя из пенопласта 150 мм на консоли</t>
        </is>
      </c>
      <c r="F1150" s="518" t="inlineStr">
        <is>
          <t>м2</t>
        </is>
      </c>
      <c r="G1150" s="519" t="n"/>
      <c r="H1150" s="520" t="n">
        <v>939.7049999999999</v>
      </c>
      <c r="I1150" s="521" t="n">
        <v>549</v>
      </c>
      <c r="J1150" s="522" t="n">
        <v>186.0906666666666</v>
      </c>
      <c r="K1150" s="523">
        <f>SUBTOTAL(9,H1150:J1150)</f>
        <v/>
      </c>
      <c r="L1150" s="520">
        <f>$G1150*H1150-0.01</f>
        <v/>
      </c>
      <c r="M1150" s="521">
        <f>$G1150*I1150</f>
        <v/>
      </c>
      <c r="N1150" s="522">
        <f>$G1150*J1150</f>
        <v/>
      </c>
      <c r="O1150" s="523">
        <f>G1150*K1150</f>
        <v/>
      </c>
      <c r="P1150" s="524" t="inlineStr">
        <is>
          <t>Исключено</t>
        </is>
      </c>
      <c r="Q1150" s="104" t="n"/>
    </row>
    <row r="1151" outlineLevel="3" ht="50.25" customHeight="1">
      <c r="A1151" s="3" t="n"/>
      <c r="B1151" s="3" t="n"/>
      <c r="C1151" s="25" t="n"/>
      <c r="D1151" s="3" t="inlineStr">
        <is>
          <t>4.2.2.12.</t>
        </is>
      </c>
      <c r="E1151" s="3" t="inlineStr">
        <is>
          <t>Монтаж гидроизоляционной ленты в зоне перехода с ПВХ гидроизоляции на битумную гидроизоляцию</t>
        </is>
      </c>
      <c r="F1151" s="518" t="inlineStr">
        <is>
          <t>п.м.</t>
        </is>
      </c>
      <c r="G1151" s="519" t="n">
        <v>0</v>
      </c>
      <c r="H1151" s="520" t="n">
        <v>2148.948666666666</v>
      </c>
      <c r="I1151" s="521" t="n">
        <v>2541.666666666667</v>
      </c>
      <c r="J1151" s="522" t="n">
        <v>586.332</v>
      </c>
      <c r="K1151" s="523">
        <f>SUBTOTAL(9,H1151:J1151)</f>
        <v/>
      </c>
      <c r="L1151" s="520">
        <f>$G1151*H1151-0.01</f>
        <v/>
      </c>
      <c r="M1151" s="521">
        <f>$G1151*I1151</f>
        <v/>
      </c>
      <c r="N1151" s="522">
        <f>$G1151*J1151</f>
        <v/>
      </c>
      <c r="O1151" s="523">
        <f>G1151*K1151</f>
        <v/>
      </c>
      <c r="P1151" s="79" t="n"/>
      <c r="Q1151" s="104" t="n"/>
    </row>
    <row r="1152" outlineLevel="3" ht="50.25" customHeight="1">
      <c r="A1152" s="3" t="n"/>
      <c r="B1152" s="3" t="n"/>
      <c r="C1152" s="25" t="n"/>
      <c r="D1152" s="3" t="inlineStr">
        <is>
          <t>4.2.2.13.</t>
        </is>
      </c>
      <c r="E1152" s="3" t="inlineStr">
        <is>
          <t>Монтаж гидроизоляционной ленты для секционирования гидроизоляции по горизонтальной поверхности</t>
        </is>
      </c>
      <c r="F1152" s="518" t="inlineStr">
        <is>
          <t>п.м.</t>
        </is>
      </c>
      <c r="G1152" s="519" t="n">
        <v>0</v>
      </c>
      <c r="H1152" s="520" t="n">
        <v>2939.956</v>
      </c>
      <c r="I1152" s="521" t="n">
        <v>1769</v>
      </c>
      <c r="J1152" s="522" t="n">
        <v>588.6195</v>
      </c>
      <c r="K1152" s="523">
        <f>SUBTOTAL(9,H1152:J1152)</f>
        <v/>
      </c>
      <c r="L1152" s="520">
        <f>$G1152*H1152+0.01</f>
        <v/>
      </c>
      <c r="M1152" s="521">
        <f>$G1152*I1152</f>
        <v/>
      </c>
      <c r="N1152" s="522">
        <f>$G1152*J1152</f>
        <v/>
      </c>
      <c r="O1152" s="523">
        <f>G1152*K1152</f>
        <v/>
      </c>
      <c r="P1152" s="79" t="n"/>
      <c r="Q1152" s="104" t="n"/>
    </row>
    <row r="1153" outlineLevel="3" ht="50.25" customHeight="1">
      <c r="A1153" s="3" t="n"/>
      <c r="B1153" s="3" t="n"/>
      <c r="C1153" s="25" t="n"/>
      <c r="D1153" s="3" t="inlineStr">
        <is>
          <t>4.2.2.14.</t>
        </is>
      </c>
      <c r="E1153" s="3" t="inlineStr">
        <is>
          <t xml:space="preserve">Устройство деформационного шва </t>
        </is>
      </c>
      <c r="F1153" s="518" t="inlineStr">
        <is>
          <t>п.м.</t>
        </is>
      </c>
      <c r="G1153" s="519" t="n">
        <v>0</v>
      </c>
      <c r="H1153" s="520" t="n">
        <v>707.5796666666666</v>
      </c>
      <c r="I1153" s="521" t="n">
        <v>1494.5</v>
      </c>
      <c r="J1153" s="522" t="n">
        <v>275.2625</v>
      </c>
      <c r="K1153" s="523">
        <f>SUBTOTAL(9,H1153:J1153)</f>
        <v/>
      </c>
      <c r="L1153" s="520">
        <f>$G1153*H1153</f>
        <v/>
      </c>
      <c r="M1153" s="521">
        <f>$G1153*I1153</f>
        <v/>
      </c>
      <c r="N1153" s="522">
        <f>$G1153*J1153</f>
        <v/>
      </c>
      <c r="O1153" s="523">
        <f>G1153*K1153</f>
        <v/>
      </c>
      <c r="P1153" s="79" t="n"/>
      <c r="Q1153" s="104" t="n"/>
    </row>
    <row r="1154" outlineLevel="3" ht="50.25" customHeight="1">
      <c r="A1154" s="3" t="n"/>
      <c r="B1154" s="3" t="n"/>
      <c r="C1154" s="25" t="n"/>
      <c r="D1154" s="3" t="inlineStr">
        <is>
          <t>4.2.2.15.</t>
        </is>
      </c>
      <c r="E1154" s="3" t="inlineStr">
        <is>
          <t>Узел пропуска коммуникаций в наружных стенах Ø160мм</t>
        </is>
      </c>
      <c r="F1154" s="518" t="inlineStr">
        <is>
          <t>шт.</t>
        </is>
      </c>
      <c r="G1154" s="519" t="n"/>
      <c r="H1154" s="520" t="n">
        <v>6326.238833333333</v>
      </c>
      <c r="I1154" s="521" t="n">
        <v>4826.93</v>
      </c>
      <c r="J1154" s="522" t="n">
        <v>1394.144833333333</v>
      </c>
      <c r="K1154" s="523">
        <f>SUBTOTAL(9,H1154:J1154)</f>
        <v/>
      </c>
      <c r="L1154" s="520">
        <f>$G1154*H1154</f>
        <v/>
      </c>
      <c r="M1154" s="521">
        <f>$G1154*I1154</f>
        <v/>
      </c>
      <c r="N1154" s="522">
        <f>$G1154*J1154</f>
        <v/>
      </c>
      <c r="O1154" s="523">
        <f>G1154*K1154</f>
        <v/>
      </c>
      <c r="P1154" s="524" t="inlineStr">
        <is>
          <t>Исключено</t>
        </is>
      </c>
      <c r="Q1154" s="104" t="n"/>
    </row>
    <row r="1155" outlineLevel="3" ht="50.25" customHeight="1">
      <c r="A1155" s="3" t="n"/>
      <c r="B1155" s="3" t="n"/>
      <c r="C1155" s="25" t="n"/>
      <c r="D1155" s="3" t="inlineStr">
        <is>
          <t>4.2.2.16.</t>
        </is>
      </c>
      <c r="E1155" s="3" t="inlineStr">
        <is>
          <t>Укладка утеплителя толщиной 100мм экструдированный пенополстирол ТЕХНОНИКОЛЬ</t>
        </is>
      </c>
      <c r="F1155" s="518" t="inlineStr">
        <is>
          <t>м2</t>
        </is>
      </c>
      <c r="G1155" s="519" t="n">
        <v>187.07</v>
      </c>
      <c r="H1155" s="520" t="n">
        <v>1106.72</v>
      </c>
      <c r="I1155" s="521" t="n">
        <v>988.2</v>
      </c>
      <c r="J1155" s="522">
        <f>ROUND((H1155+I1155)*0.125,0)</f>
        <v/>
      </c>
      <c r="K1155" s="523">
        <f>SUBTOTAL(9,H1155:J1155)</f>
        <v/>
      </c>
      <c r="L1155" s="520">
        <f>$G1155*H1155+0.01</f>
        <v/>
      </c>
      <c r="M1155" s="521">
        <f>$G1155*I1155</f>
        <v/>
      </c>
      <c r="N1155" s="522">
        <f>$G1155*J1155</f>
        <v/>
      </c>
      <c r="O1155" s="523">
        <f>G1155*K1155</f>
        <v/>
      </c>
      <c r="P1155" s="524" t="inlineStr">
        <is>
          <t>Добавлено. Смета №2</t>
        </is>
      </c>
      <c r="Q1155" s="104" t="n"/>
    </row>
    <row r="1156" outlineLevel="3" ht="50.25" customHeight="1">
      <c r="A1156" s="3" t="n"/>
      <c r="B1156" s="3" t="n"/>
      <c r="C1156" s="25" t="n"/>
      <c r="D1156" s="3" t="inlineStr">
        <is>
          <t>4.2.2.17.</t>
        </is>
      </c>
      <c r="E1156" s="3" t="inlineStr">
        <is>
          <t>Укладка геотекстиля иглопробивного ТЕХНОНИКОЛЬ 500 гр/м2</t>
        </is>
      </c>
      <c r="F1156" s="518" t="inlineStr">
        <is>
          <t>м2</t>
        </is>
      </c>
      <c r="G1156" s="519" t="n">
        <v>227.29</v>
      </c>
      <c r="H1156" s="520" t="n">
        <v>146.61</v>
      </c>
      <c r="I1156" s="521" t="n">
        <v>353.19</v>
      </c>
      <c r="J1156" s="522">
        <f>ROUND((H1156+I1156)*0.125,0)</f>
        <v/>
      </c>
      <c r="K1156" s="523">
        <f>SUBTOTAL(9,H1156:J1156)</f>
        <v/>
      </c>
      <c r="L1156" s="520">
        <f>$G1156*H1156+0.01</f>
        <v/>
      </c>
      <c r="M1156" s="521">
        <f>$G1156*I1156</f>
        <v/>
      </c>
      <c r="N1156" s="522">
        <f>$G1156*J1156</f>
        <v/>
      </c>
      <c r="O1156" s="523">
        <f>G1156*K1156</f>
        <v/>
      </c>
      <c r="P1156" s="524" t="inlineStr">
        <is>
          <t>Добавлено. Смета №2</t>
        </is>
      </c>
      <c r="Q1156" s="104" t="n"/>
    </row>
    <row r="1157" outlineLevel="3" ht="50.25" customHeight="1">
      <c r="A1157" s="3" t="n"/>
      <c r="B1157" s="3" t="n"/>
      <c r="C1157" s="25" t="n"/>
      <c r="D1157" s="3" t="inlineStr">
        <is>
          <t>4.2.2.18.</t>
        </is>
      </c>
      <c r="E1157" s="3" t="inlineStr">
        <is>
          <t>Монтаж гидроизоляционной мембраны LOGICBASE V-SL</t>
        </is>
      </c>
      <c r="F1157" s="518" t="inlineStr">
        <is>
          <t>м2</t>
        </is>
      </c>
      <c r="G1157" s="519" t="n">
        <v>227.29</v>
      </c>
      <c r="H1157" s="520" t="n">
        <v>1186.94</v>
      </c>
      <c r="I1157" s="521" t="n">
        <v>2066.17</v>
      </c>
      <c r="J1157" s="522">
        <f>ROUND((H1157+I1157)*0.125,0)</f>
        <v/>
      </c>
      <c r="K1157" s="523">
        <f>SUBTOTAL(9,H1157:J1157)</f>
        <v/>
      </c>
      <c r="L1157" s="520">
        <f>$G1157*H1157+0.01</f>
        <v/>
      </c>
      <c r="M1157" s="521">
        <f>$G1157*I1157</f>
        <v/>
      </c>
      <c r="N1157" s="522">
        <f>$G1157*J1157</f>
        <v/>
      </c>
      <c r="O1157" s="523">
        <f>G1157*K1157</f>
        <v/>
      </c>
      <c r="P1157" s="524" t="inlineStr">
        <is>
          <t>Добавлено. Смета №2</t>
        </is>
      </c>
      <c r="Q1157" s="104" t="n"/>
    </row>
    <row r="1158" outlineLevel="3" ht="50.25" customHeight="1">
      <c r="A1158" s="3" t="n"/>
      <c r="B1158" s="3" t="n"/>
      <c r="C1158" s="25" t="n"/>
      <c r="D1158" s="3" t="inlineStr">
        <is>
          <t>4.2.2.19.</t>
        </is>
      </c>
      <c r="E1158" s="3" t="inlineStr">
        <is>
          <t>Монтаж гидроизоляционной мембраны LOGICBASE V-ST</t>
        </is>
      </c>
      <c r="F1158" s="518" t="inlineStr">
        <is>
          <t>м2</t>
        </is>
      </c>
      <c r="G1158" s="519" t="n">
        <v>227.29</v>
      </c>
      <c r="H1158" s="520" t="n">
        <v>987.49</v>
      </c>
      <c r="I1158" s="521" t="n">
        <v>2131.73</v>
      </c>
      <c r="J1158" s="522">
        <f>ROUND((H1158+I1158)*0.125,0)</f>
        <v/>
      </c>
      <c r="K1158" s="523">
        <f>SUBTOTAL(9,H1158:J1158)</f>
        <v/>
      </c>
      <c r="L1158" s="520">
        <f>$G1158*H1158+0.01</f>
        <v/>
      </c>
      <c r="M1158" s="521">
        <f>$G1158*I1158</f>
        <v/>
      </c>
      <c r="N1158" s="522">
        <f>$G1158*J1158</f>
        <v/>
      </c>
      <c r="O1158" s="523">
        <f>G1158*K1158</f>
        <v/>
      </c>
      <c r="P1158" s="524" t="inlineStr">
        <is>
          <t>Добавлено. Смета №2</t>
        </is>
      </c>
      <c r="Q1158" s="104" t="n"/>
    </row>
    <row r="1159" outlineLevel="3" ht="50.25" customHeight="1">
      <c r="A1159" s="3" t="n"/>
      <c r="B1159" s="3" t="n"/>
      <c r="C1159" s="25" t="n"/>
      <c r="D1159" s="3" t="inlineStr">
        <is>
          <t>4.2.2.20.</t>
        </is>
      </c>
      <c r="E1159" s="3" t="inlineStr">
        <is>
          <t>Устройство ПВХ гидрошпонки ТЕХНОНИКОЛЬ ЕС-220-3
(или Гидрошпонка ТЕХНОНИКОЛЬ EC-320-4)</t>
        </is>
      </c>
      <c r="F1159" s="518" t="inlineStr">
        <is>
          <t>п.м.</t>
        </is>
      </c>
      <c r="G1159" s="519" t="n">
        <v>86.33</v>
      </c>
      <c r="H1159" s="520" t="n">
        <v>959.96</v>
      </c>
      <c r="I1159" s="521" t="n">
        <v>2782.95</v>
      </c>
      <c r="J1159" s="522">
        <f>ROUND((H1159+I1159)*0.125,0)</f>
        <v/>
      </c>
      <c r="K1159" s="523">
        <f>SUBTOTAL(9,H1159:J1159)</f>
        <v/>
      </c>
      <c r="L1159" s="520">
        <f>$G1159*H1159+0.01</f>
        <v/>
      </c>
      <c r="M1159" s="521">
        <f>$G1159*I1159</f>
        <v/>
      </c>
      <c r="N1159" s="522">
        <f>$G1159*J1159</f>
        <v/>
      </c>
      <c r="O1159" s="523">
        <f>G1159*K1159</f>
        <v/>
      </c>
      <c r="P1159" s="524" t="inlineStr">
        <is>
          <t>Добавлено. Смета №2</t>
        </is>
      </c>
      <c r="Q1159" s="104" t="n"/>
    </row>
    <row r="1160" outlineLevel="3" ht="50.25" customHeight="1">
      <c r="A1160" s="3" t="n"/>
      <c r="B1160" s="3" t="n"/>
      <c r="C1160" s="25" t="n"/>
      <c r="D1160" s="3" t="inlineStr">
        <is>
          <t>4.2.2.21.</t>
        </is>
      </c>
      <c r="E1160" s="3" t="inlineStr">
        <is>
          <t>Устройство ПВХ Штуцеров инъекционных с трубкой</t>
        </is>
      </c>
      <c r="F1160" s="518" t="inlineStr">
        <is>
          <t>шт.</t>
        </is>
      </c>
      <c r="G1160" s="519" t="n">
        <v>56</v>
      </c>
      <c r="H1160" s="520" t="n">
        <v>2143.71</v>
      </c>
      <c r="I1160" s="521" t="n">
        <v>6604.65</v>
      </c>
      <c r="J1160" s="522">
        <f>ROUND((H1160+I1160)*0.125,0)</f>
        <v/>
      </c>
      <c r="K1160" s="523">
        <f>SUBTOTAL(9,H1160:J1160)</f>
        <v/>
      </c>
      <c r="L1160" s="520">
        <f>$G1160*H1160+0.01</f>
        <v/>
      </c>
      <c r="M1160" s="521">
        <f>$G1160*I1160</f>
        <v/>
      </c>
      <c r="N1160" s="522">
        <f>$G1160*J1160</f>
        <v/>
      </c>
      <c r="O1160" s="523">
        <f>G1160*K1160</f>
        <v/>
      </c>
      <c r="P1160" s="524" t="inlineStr">
        <is>
          <t>Добавлено. Смета №2</t>
        </is>
      </c>
      <c r="Q1160" s="104" t="n"/>
    </row>
    <row r="1161" outlineLevel="3" ht="50.25" customHeight="1">
      <c r="A1161" s="3" t="n"/>
      <c r="B1161" s="3" t="n"/>
      <c r="C1161" s="25" t="n"/>
      <c r="D1161" s="3" t="inlineStr">
        <is>
          <t>4.2.2.22.</t>
        </is>
      </c>
      <c r="E1161" s="3" t="inlineStr">
        <is>
          <t>Укладка геотекстиля иглопробивного ТЕХНОНИКОЛЬ 500 гр/м2</t>
        </is>
      </c>
      <c r="F1161" s="518" t="inlineStr">
        <is>
          <t>м2</t>
        </is>
      </c>
      <c r="G1161" s="519" t="n">
        <v>227.29</v>
      </c>
      <c r="H1161" s="520" t="n">
        <v>146.61</v>
      </c>
      <c r="I1161" s="521" t="n">
        <v>353.19</v>
      </c>
      <c r="J1161" s="522">
        <f>ROUND((H1161+I1161)*0.125,0)</f>
        <v/>
      </c>
      <c r="K1161" s="523">
        <f>SUBTOTAL(9,H1161:J1161)</f>
        <v/>
      </c>
      <c r="L1161" s="520">
        <f>$G1161*H1161+0.01</f>
        <v/>
      </c>
      <c r="M1161" s="521">
        <f>$G1161*I1161</f>
        <v/>
      </c>
      <c r="N1161" s="522">
        <f>$G1161*J1161</f>
        <v/>
      </c>
      <c r="O1161" s="523">
        <f>G1161*K1161</f>
        <v/>
      </c>
      <c r="P1161" s="524" t="inlineStr">
        <is>
          <t>Добавлено. Смета №2</t>
        </is>
      </c>
      <c r="Q1161" s="104" t="n"/>
    </row>
    <row r="1162" outlineLevel="3" ht="50.25" customHeight="1">
      <c r="A1162" s="3" t="n"/>
      <c r="B1162" s="3" t="n"/>
      <c r="C1162" s="25" t="n"/>
      <c r="D1162" s="3" t="inlineStr">
        <is>
          <t>4.2.2.23.</t>
        </is>
      </c>
      <c r="E1162" s="3" t="inlineStr">
        <is>
          <t>Укладка пленки полиэтиленовой Технониколь 200мкм</t>
        </is>
      </c>
      <c r="F1162" s="518" t="inlineStr">
        <is>
          <t>м2</t>
        </is>
      </c>
      <c r="G1162" s="519" t="n">
        <v>227.29</v>
      </c>
      <c r="H1162" s="520" t="n">
        <v>33.55</v>
      </c>
      <c r="I1162" s="521" t="n">
        <v>353.19</v>
      </c>
      <c r="J1162" s="522">
        <f>ROUND((H1162+I1162)*0.125,0)</f>
        <v/>
      </c>
      <c r="K1162" s="523">
        <f>SUBTOTAL(9,H1162:J1162)</f>
        <v/>
      </c>
      <c r="L1162" s="520">
        <f>$G1162*H1162+0.01</f>
        <v/>
      </c>
      <c r="M1162" s="521">
        <f>$G1162*I1162</f>
        <v/>
      </c>
      <c r="N1162" s="522">
        <f>$G1162*J1162</f>
        <v/>
      </c>
      <c r="O1162" s="523">
        <f>G1162*K1162</f>
        <v/>
      </c>
      <c r="P1162" s="524" t="inlineStr">
        <is>
          <t>Добавлено. Смета №2</t>
        </is>
      </c>
      <c r="Q1162" s="104" t="n"/>
    </row>
    <row r="1163" outlineLevel="3" ht="50.25" customHeight="1">
      <c r="A1163" s="3" t="n"/>
      <c r="B1163" s="3" t="n"/>
      <c r="C1163" s="25" t="n"/>
      <c r="D1163" s="3" t="inlineStr">
        <is>
          <t>4.2.2.24.</t>
        </is>
      </c>
      <c r="E1163" s="3" t="inlineStr">
        <is>
          <t>Окончание на краевую рейку и ПУ герметик</t>
        </is>
      </c>
      <c r="F1163" s="518" t="inlineStr">
        <is>
          <t>п.м.</t>
        </is>
      </c>
      <c r="G1163" s="519" t="n">
        <v>136.62</v>
      </c>
      <c r="H1163" s="520" t="n">
        <v>476.59</v>
      </c>
      <c r="I1163" s="521" t="n">
        <v>2159.4</v>
      </c>
      <c r="J1163" s="522">
        <f>ROUND((H1163+I1163)*0.125,0)</f>
        <v/>
      </c>
      <c r="K1163" s="523">
        <f>SUBTOTAL(9,H1163:J1163)</f>
        <v/>
      </c>
      <c r="L1163" s="520">
        <f>$G1163*H1163+0.01</f>
        <v/>
      </c>
      <c r="M1163" s="521">
        <f>$G1163*I1163</f>
        <v/>
      </c>
      <c r="N1163" s="522">
        <f>$G1163*J1163</f>
        <v/>
      </c>
      <c r="O1163" s="523">
        <f>G1163*K1163</f>
        <v/>
      </c>
      <c r="P1163" s="524" t="inlineStr">
        <is>
          <t>Добавлено. Смета №2</t>
        </is>
      </c>
      <c r="Q1163" s="104" t="n"/>
    </row>
    <row r="1164" outlineLevel="3" ht="50.25" customHeight="1">
      <c r="A1164" s="3" t="n"/>
      <c r="B1164" s="3" t="n"/>
      <c r="C1164" s="25" t="n"/>
      <c r="D1164" s="3" t="inlineStr">
        <is>
          <t>4.2.2.25.</t>
        </is>
      </c>
      <c r="E1164" s="3" t="inlineStr">
        <is>
          <t>Укладка усадочного слоя из пенопласта 150 мм на консоли</t>
        </is>
      </c>
      <c r="F1164" s="518" t="inlineStr">
        <is>
          <t>м2</t>
        </is>
      </c>
      <c r="G1164" s="519" t="n">
        <v>98.69</v>
      </c>
      <c r="H1164" s="520" t="n">
        <v>939.71</v>
      </c>
      <c r="I1164" s="521" t="n">
        <v>988.2</v>
      </c>
      <c r="J1164" s="522">
        <f>ROUND((H1164+I1164)*0.125,0)</f>
        <v/>
      </c>
      <c r="K1164" s="523">
        <f>SUBTOTAL(9,H1164:J1164)</f>
        <v/>
      </c>
      <c r="L1164" s="520">
        <f>$G1164*H1164+0.01</f>
        <v/>
      </c>
      <c r="M1164" s="521">
        <f>$G1164*I1164</f>
        <v/>
      </c>
      <c r="N1164" s="522">
        <f>$G1164*J1164</f>
        <v/>
      </c>
      <c r="O1164" s="523">
        <f>G1164*K1164</f>
        <v/>
      </c>
      <c r="P1164" s="524" t="inlineStr">
        <is>
          <t>Добавлено. Смета №2</t>
        </is>
      </c>
      <c r="Q1164" s="104" t="n"/>
    </row>
    <row r="1165" outlineLevel="3" ht="50.25" customHeight="1">
      <c r="A1165" s="3" t="n"/>
      <c r="B1165" s="3" t="n"/>
      <c r="C1165" s="25" t="n"/>
      <c r="D1165" s="3" t="inlineStr">
        <is>
          <t>4.2.2.26.</t>
        </is>
      </c>
      <c r="E1165" s="3" t="inlineStr">
        <is>
          <t>Узел пропуска коммуникаций в наружных стенах Ø160мм</t>
        </is>
      </c>
      <c r="F1165" s="518" t="inlineStr">
        <is>
          <t>шт.</t>
        </is>
      </c>
      <c r="G1165" s="519" t="n">
        <v>28</v>
      </c>
      <c r="H1165" s="520" t="n">
        <v>6326.24</v>
      </c>
      <c r="I1165" s="521" t="n">
        <v>8688.469999999999</v>
      </c>
      <c r="J1165" s="522">
        <f>ROUND((H1165+I1165)*0.125,0)</f>
        <v/>
      </c>
      <c r="K1165" s="523">
        <f>SUBTOTAL(9,H1165:J1165)</f>
        <v/>
      </c>
      <c r="L1165" s="520">
        <f>$G1165*H1165+0.01</f>
        <v/>
      </c>
      <c r="M1165" s="521">
        <f>$G1165*I1165</f>
        <v/>
      </c>
      <c r="N1165" s="522">
        <f>$G1165*J1165</f>
        <v/>
      </c>
      <c r="O1165" s="523">
        <f>G1165*K1165</f>
        <v/>
      </c>
      <c r="P1165" s="524" t="inlineStr">
        <is>
          <t>Добавлено. Смета №2</t>
        </is>
      </c>
      <c r="Q1165" s="104" t="n"/>
    </row>
    <row r="1166" outlineLevel="3" ht="50.25" customHeight="1">
      <c r="A1166" s="3" t="n"/>
      <c r="B1166" s="3" t="n"/>
      <c r="C1166" s="25" t="n"/>
      <c r="D1166" s="3" t="inlineStr">
        <is>
          <t>4.2.2.27.</t>
        </is>
      </c>
      <c r="E1166" s="3" t="inlineStr">
        <is>
          <t>Вертикальные конструкции на отм. -6,950 мм:
Выравнивающий штукатурный слой ограждающих конструкций котлована толщиной до 255 мм из строительного раствора М200</t>
        </is>
      </c>
      <c r="F1166" s="518" t="inlineStr">
        <is>
          <t>м2</t>
        </is>
      </c>
      <c r="G1166" s="519" t="n">
        <v>182.85</v>
      </c>
      <c r="H1166" s="520" t="n">
        <v>1693.72</v>
      </c>
      <c r="I1166" s="521" t="n">
        <v>8669.1</v>
      </c>
      <c r="J1166" s="522">
        <f>ROUND((H1166+I1166)*0.125,0)</f>
        <v/>
      </c>
      <c r="K1166" s="523">
        <f>SUBTOTAL(9,H1166:J1166)</f>
        <v/>
      </c>
      <c r="L1166" s="520">
        <f>$G1166*H1166</f>
        <v/>
      </c>
      <c r="M1166" s="521">
        <f>$G1166*I1166</f>
        <v/>
      </c>
      <c r="N1166" s="522">
        <f>$G1166*J1166</f>
        <v/>
      </c>
      <c r="O1166" s="523">
        <f>G1166*K1166</f>
        <v/>
      </c>
      <c r="P1166" s="524" t="inlineStr">
        <is>
          <t>Добавлено, не согласовано по сметам
Медастрой</t>
        </is>
      </c>
      <c r="Q1166" s="104" t="n"/>
    </row>
    <row r="1167" outlineLevel="1" ht="50.25" customHeight="1">
      <c r="A1167" s="3" t="n"/>
      <c r="B1167" s="3" t="inlineStr">
        <is>
          <t>Устройство гидроизоляции фундамента и подземной части здания</t>
        </is>
      </c>
      <c r="C1167" s="235" t="n"/>
      <c r="D1167" s="236" t="inlineStr">
        <is>
          <t>4.3.</t>
        </is>
      </c>
      <c r="E1167" s="145" t="inlineStr">
        <is>
          <t>Гидроизоляция смотрового колодца и опор под наружное освещение</t>
        </is>
      </c>
      <c r="F1167" s="237" t="inlineStr">
        <is>
          <t>м2</t>
        </is>
      </c>
      <c r="G1167" s="335" t="n">
        <v>0</v>
      </c>
      <c r="H1167" s="336">
        <f>+IFERROR(L1167/G1167,0)</f>
        <v/>
      </c>
      <c r="I1167" s="337">
        <f>IFERROR(M1167/G1167,0)</f>
        <v/>
      </c>
      <c r="J1167" s="338">
        <f>IFERROR(N1167/G1167,0)</f>
        <v/>
      </c>
      <c r="K1167" s="339">
        <f>+IFERROR(O1167/G1167,0)</f>
        <v/>
      </c>
      <c r="L1167" s="336">
        <f>SUBTOTAL(9,L1168:L1171)</f>
        <v/>
      </c>
      <c r="M1167" s="337">
        <f>SUBTOTAL(9,M1168:M1171)</f>
        <v/>
      </c>
      <c r="N1167" s="338">
        <f>SUBTOTAL(9,N1168:N1171)</f>
        <v/>
      </c>
      <c r="O1167" s="339">
        <f>SUBTOTAL(9,O1168:O1171)</f>
        <v/>
      </c>
      <c r="P1167" s="238" t="n"/>
      <c r="Q1167" s="244" t="n"/>
    </row>
    <row r="1168" outlineLevel="2" ht="50.25" customHeight="1">
      <c r="A1168" s="3" t="n"/>
      <c r="B1168" s="3" t="n"/>
      <c r="C1168" s="25" t="n"/>
      <c r="D1168" s="3" t="inlineStr">
        <is>
          <t>4.3.1.</t>
        </is>
      </c>
      <c r="E1168" s="3" t="inlineStr">
        <is>
          <t>Уплотненное грунтовое основание</t>
        </is>
      </c>
      <c r="F1168" s="518" t="inlineStr">
        <is>
          <t>м2</t>
        </is>
      </c>
      <c r="G1168" s="519" t="n"/>
      <c r="H1168" s="520" t="n">
        <v>0</v>
      </c>
      <c r="I1168" s="521" t="n">
        <v>161.5483333333333</v>
      </c>
      <c r="J1168" s="522" t="n">
        <v>11.468</v>
      </c>
      <c r="K1168" s="523">
        <f>SUBTOTAL(9,H1168:J1168)</f>
        <v/>
      </c>
      <c r="L1168" s="520">
        <f>$G1168*H1168</f>
        <v/>
      </c>
      <c r="M1168" s="521">
        <f>$G1168*I1168</f>
        <v/>
      </c>
      <c r="N1168" s="522">
        <f>$G1168*J1168</f>
        <v/>
      </c>
      <c r="O1168" s="523">
        <f>G1168*K1168</f>
        <v/>
      </c>
      <c r="P1168" s="524" t="inlineStr">
        <is>
          <t>Исключено</t>
        </is>
      </c>
      <c r="Q1168" s="104" t="n"/>
    </row>
    <row r="1169" outlineLevel="2" ht="50.25" customHeight="1">
      <c r="A1169" s="3" t="n"/>
      <c r="B1169" s="3" t="n"/>
      <c r="C1169" s="25" t="n"/>
      <c r="D1169" s="3" t="inlineStr">
        <is>
          <t>4.3.2.</t>
        </is>
      </c>
      <c r="E1169" s="3" t="inlineStr">
        <is>
          <t>Уплотненная выравнивающая песчаная подготовка - 100 мм</t>
        </is>
      </c>
      <c r="F1169" s="518" t="inlineStr">
        <is>
          <t>м2</t>
        </is>
      </c>
      <c r="G1169" s="519" t="n"/>
      <c r="H1169" s="520" t="n">
        <v>1174.433</v>
      </c>
      <c r="I1169" s="521" t="n">
        <v>757.4268333333333</v>
      </c>
      <c r="J1169" s="522" t="n">
        <v>370.9105</v>
      </c>
      <c r="K1169" s="523">
        <f>SUBTOTAL(9,H1169:J1169)</f>
        <v/>
      </c>
      <c r="L1169" s="520">
        <f>$G1169*H1169</f>
        <v/>
      </c>
      <c r="M1169" s="521">
        <f>$G1169*I1169</f>
        <v/>
      </c>
      <c r="N1169" s="522">
        <f>$G1169*J1169</f>
        <v/>
      </c>
      <c r="O1169" s="523">
        <f>G1169*K1169</f>
        <v/>
      </c>
      <c r="P1169" s="524" t="inlineStr">
        <is>
          <t>Исключено</t>
        </is>
      </c>
      <c r="Q1169" s="104" t="n"/>
    </row>
    <row r="1170" outlineLevel="2" ht="50.25" customHeight="1">
      <c r="A1170" s="3" t="n"/>
      <c r="B1170" s="3" t="n"/>
      <c r="C1170" s="25" t="n"/>
      <c r="D1170" s="3" t="inlineStr">
        <is>
          <t>4.3.3.</t>
        </is>
      </c>
      <c r="E1170" s="3" t="inlineStr">
        <is>
          <t>Битумный праймер Технониколь №01</t>
        </is>
      </c>
      <c r="F1170" s="518" t="inlineStr">
        <is>
          <t>м2</t>
        </is>
      </c>
      <c r="G1170" s="519" t="n"/>
      <c r="H1170" s="520" t="n">
        <v>136.6196666666667</v>
      </c>
      <c r="I1170" s="521" t="n">
        <v>167.7195</v>
      </c>
      <c r="J1170" s="522" t="n">
        <v>58.42783333333333</v>
      </c>
      <c r="K1170" s="523">
        <f>SUBTOTAL(9,H1170:J1170)</f>
        <v/>
      </c>
      <c r="L1170" s="520">
        <f>$G1170*H1170</f>
        <v/>
      </c>
      <c r="M1170" s="521">
        <f>$G1170*I1170</f>
        <v/>
      </c>
      <c r="N1170" s="522">
        <f>$G1170*J1170</f>
        <v/>
      </c>
      <c r="O1170" s="523">
        <f>G1170*K1170</f>
        <v/>
      </c>
      <c r="P1170" s="524" t="inlineStr">
        <is>
          <t>Исключено</t>
        </is>
      </c>
      <c r="Q1170" s="104" t="n"/>
    </row>
    <row r="1171" outlineLevel="2" ht="50.25" customHeight="1">
      <c r="A1171" s="3" t="n"/>
      <c r="B1171" s="3" t="n"/>
      <c r="C1171" s="25" t="n"/>
      <c r="D1171" s="3" t="inlineStr">
        <is>
          <t>4.3.4.</t>
        </is>
      </c>
      <c r="E1171" s="3" t="inlineStr">
        <is>
          <t>Битумный мастика Технониколь №21</t>
        </is>
      </c>
      <c r="F1171" s="518" t="inlineStr">
        <is>
          <t>м2</t>
        </is>
      </c>
      <c r="G1171" s="519" t="n"/>
      <c r="H1171" s="520" t="n">
        <v>1040.914166666667</v>
      </c>
      <c r="I1171" s="521" t="n">
        <v>825.3096666666665</v>
      </c>
      <c r="J1171" s="522" t="n">
        <v>358.3241666666667</v>
      </c>
      <c r="K1171" s="523">
        <f>SUBTOTAL(9,H1171:J1171)</f>
        <v/>
      </c>
      <c r="L1171" s="520">
        <f>$G1171*H1171</f>
        <v/>
      </c>
      <c r="M1171" s="521">
        <f>$G1171*I1171</f>
        <v/>
      </c>
      <c r="N1171" s="522">
        <f>$G1171*J1171</f>
        <v/>
      </c>
      <c r="O1171" s="523">
        <f>G1171*K1171</f>
        <v/>
      </c>
      <c r="P1171" s="524" t="inlineStr">
        <is>
          <t>Исключено</t>
        </is>
      </c>
      <c r="Q1171" s="104" t="n"/>
    </row>
    <row r="1172" ht="138" customHeight="1">
      <c r="A1172" s="3" t="n"/>
      <c r="B1172" s="3" t="inlineStr">
        <is>
          <t>Конструктивные решения</t>
        </is>
      </c>
      <c r="C1172" s="117" t="n"/>
      <c r="D1172" s="123" t="inlineStr">
        <is>
          <t>5.</t>
        </is>
      </c>
      <c r="E1172" s="124" t="inlineStr">
        <is>
          <t xml:space="preserve">Возведение несущих конструкций здания </t>
        </is>
      </c>
      <c r="F1172" s="528" t="inlineStr">
        <is>
          <t>м3</t>
        </is>
      </c>
      <c r="G1172" s="529" t="n">
        <v>1043.72</v>
      </c>
      <c r="H1172" s="530">
        <f>IFERROR(L1172/G1172,0)</f>
        <v/>
      </c>
      <c r="I1172" s="531">
        <f>IFERROR(M1172/G1172,0)</f>
        <v/>
      </c>
      <c r="J1172" s="532">
        <f>IFERROR(N1172/G1172,0)</f>
        <v/>
      </c>
      <c r="K1172" s="533">
        <f>+IFERROR(O1172/G1172,0)</f>
        <v/>
      </c>
      <c r="L1172" s="534">
        <f>SUBTOTAL(9,L1173:L1534)</f>
        <v/>
      </c>
      <c r="M1172" s="535">
        <f>SUBTOTAL(9,M1173:M1534)</f>
        <v/>
      </c>
      <c r="N1172" s="536">
        <f>SUBTOTAL(9,N1173:N1534)</f>
        <v/>
      </c>
      <c r="O1172" s="537">
        <f>SUBTOTAL(9,O1173:O1534)</f>
        <v/>
      </c>
      <c r="P1172" s="77" t="n"/>
      <c r="Q1172" s="106" t="inlineStr">
        <is>
          <t>Учтены все монолитные конструкции согласно тендерной документации и КРВ/21-КР1 «Конструктивные и объемно-планировочные решения». Учтён класс поверхности монолитных конструкций "А6" в соответствии с СП 70.13330.2012. Коэф. армирования монолитных конструкций принят согласно данных, предоставленных Заказчиком. Армирование монолитных конструкций учтено отдельными стержнями (нахлёст), без сварки перехлёстов и каркасов, муфт и химических анкеров. В расчете стоимости не учтены кабель-каналы и распределительные коробки</t>
        </is>
      </c>
    </row>
    <row r="1173" outlineLevel="1" ht="50.25" customHeight="1">
      <c r="A1173" s="3" t="n"/>
      <c r="B1173" s="3" t="inlineStr">
        <is>
          <t>Подземная часть. Конструктивные решения</t>
        </is>
      </c>
      <c r="C1173" s="235" t="n"/>
      <c r="D1173" s="236" t="inlineStr">
        <is>
          <t>5.1.</t>
        </is>
      </c>
      <c r="E1173" s="145" t="inlineStr">
        <is>
          <t>Фундаменты на отм. -6,950 толщ. 850-800мм.</t>
        </is>
      </c>
      <c r="F1173" s="237" t="inlineStr">
        <is>
          <t>м3</t>
        </is>
      </c>
      <c r="G1173" s="335" t="n">
        <v>0</v>
      </c>
      <c r="H1173" s="336">
        <f>+IFERROR(L1173/G1173,0)</f>
        <v/>
      </c>
      <c r="I1173" s="337">
        <f>IFERROR(M1173/G1173,0)</f>
        <v/>
      </c>
      <c r="J1173" s="338">
        <f>IFERROR(N1173/G1173,0)</f>
        <v/>
      </c>
      <c r="K1173" s="339">
        <f>+IFERROR(O1173/G1173,0)</f>
        <v/>
      </c>
      <c r="L1173" s="336">
        <f>SUBTOTAL(9,L1174:L1174)</f>
        <v/>
      </c>
      <c r="M1173" s="337">
        <f>SUBTOTAL(9,M1174:M1174)</f>
        <v/>
      </c>
      <c r="N1173" s="338">
        <f>SUBTOTAL(9,N1174:N1174)</f>
        <v/>
      </c>
      <c r="O1173" s="339">
        <f>SUBTOTAL(9,O1174:O1174)</f>
        <v/>
      </c>
      <c r="P1173" s="238" t="n"/>
      <c r="Q1173" s="244" t="n"/>
    </row>
    <row r="1174" outlineLevel="2" ht="50.25" customHeight="1">
      <c r="A1174" s="3" t="n"/>
      <c r="B1174" s="3" t="n"/>
      <c r="C1174" s="25" t="n"/>
      <c r="D1174" s="3" t="inlineStr">
        <is>
          <t>5.1.1.</t>
        </is>
      </c>
      <c r="E1174" s="7" t="inlineStr">
        <is>
          <t>Бетонирование монолитной ж/б фундаментной плиты толщ.850-600мм. - Бетон - Монолитный бетон В40 W10 F200</t>
        </is>
      </c>
      <c r="F1174" s="518" t="inlineStr">
        <is>
          <t>м3</t>
        </is>
      </c>
      <c r="G1174" s="519" t="n">
        <v>0</v>
      </c>
      <c r="H1174" s="520" t="n">
        <v>17310.7935</v>
      </c>
      <c r="I1174" s="521" t="n">
        <v>17183.04933333333</v>
      </c>
      <c r="J1174" s="522" t="n">
        <v>12499.30666666667</v>
      </c>
      <c r="K1174" s="523">
        <f>SUBTOTAL(9,H1174:J1174)</f>
        <v/>
      </c>
      <c r="L1174" s="520">
        <f>$G1174*H1174</f>
        <v/>
      </c>
      <c r="M1174" s="521">
        <f>$G1174*I1174</f>
        <v/>
      </c>
      <c r="N1174" s="522">
        <f>$G1174*J1174</f>
        <v/>
      </c>
      <c r="O1174" s="523">
        <f>G1174*K1174</f>
        <v/>
      </c>
      <c r="P1174" s="79" t="inlineStr">
        <is>
          <t>Карм.= 130,00 кг/м³</t>
        </is>
      </c>
      <c r="Q1174" s="104" t="inlineStr">
        <is>
          <t>Карм. - 130 кг/м3</t>
        </is>
      </c>
    </row>
    <row r="1175" outlineLevel="1" ht="50.25" customHeight="1">
      <c r="A1175" s="3" t="n"/>
      <c r="B1175" s="3" t="inlineStr">
        <is>
          <t>Подземная часть. Конструктивные решения</t>
        </is>
      </c>
      <c r="C1175" s="235" t="n"/>
      <c r="D1175" s="236" t="inlineStr">
        <is>
          <t>5.2.</t>
        </is>
      </c>
      <c r="E1175" s="145" t="inlineStr">
        <is>
          <t xml:space="preserve">Ж/Б конструкции подземной части </t>
        </is>
      </c>
      <c r="F1175" s="237" t="inlineStr">
        <is>
          <t>м3</t>
        </is>
      </c>
      <c r="G1175" s="335" t="n">
        <v>359.28</v>
      </c>
      <c r="H1175" s="336">
        <f>+IFERROR(L1175/G1175,0)</f>
        <v/>
      </c>
      <c r="I1175" s="337">
        <f>IFERROR(M1175/G1175,0)</f>
        <v/>
      </c>
      <c r="J1175" s="338">
        <f>IFERROR(N1175/G1175,0)</f>
        <v/>
      </c>
      <c r="K1175" s="339">
        <f>+IFERROR(O1175/G1175,0)</f>
        <v/>
      </c>
      <c r="L1175" s="336">
        <f>SUBTOTAL(9,L1176:L1212)</f>
        <v/>
      </c>
      <c r="M1175" s="337">
        <f>SUBTOTAL(9,M1176:M1212)</f>
        <v/>
      </c>
      <c r="N1175" s="338">
        <f>SUBTOTAL(9,N1176:N1212)</f>
        <v/>
      </c>
      <c r="O1175" s="339">
        <f>SUBTOTAL(9,O1176:O1212)</f>
        <v/>
      </c>
      <c r="P1175" s="238" t="n"/>
      <c r="Q1175" s="244" t="n"/>
    </row>
    <row r="1176" outlineLevel="2" ht="50.25" customHeight="1">
      <c r="A1176" s="3" t="n"/>
      <c r="B1176" s="3" t="inlineStr">
        <is>
          <t>Устройство вертикальных монолитных ж/б конструкций подземной части</t>
        </is>
      </c>
      <c r="C1176" s="240" t="n"/>
      <c r="D1176" s="146" t="inlineStr">
        <is>
          <t>5.2.1.</t>
        </is>
      </c>
      <c r="E1176" s="146" t="inlineStr">
        <is>
          <t>Вертикальные конструкции на отм. -6,950</t>
        </is>
      </c>
      <c r="F1176" s="241" t="inlineStr">
        <is>
          <t>м3</t>
        </is>
      </c>
      <c r="G1176" s="422" t="n">
        <v>38.13</v>
      </c>
      <c r="H1176" s="423">
        <f>IFERROR(L1176/G1176,0)</f>
        <v/>
      </c>
      <c r="I1176" s="424">
        <f>IFERROR(M1176/G1176,0)</f>
        <v/>
      </c>
      <c r="J1176" s="425">
        <f>IFERROR(N1176/G1176,0)</f>
        <v/>
      </c>
      <c r="K1176" s="432">
        <f>+IFERROR(O1176/G1176,0)</f>
        <v/>
      </c>
      <c r="L1176" s="423">
        <f>SUBTOTAL(9,L1177:L1187)</f>
        <v/>
      </c>
      <c r="M1176" s="424">
        <f>SUBTOTAL(9,M1177:M1187)</f>
        <v/>
      </c>
      <c r="N1176" s="425">
        <f>SUBTOTAL(9,N1177:N1187)</f>
        <v/>
      </c>
      <c r="O1176" s="427">
        <f>SUBTOTAL(9,O1177:O1187)</f>
        <v/>
      </c>
      <c r="P1176" s="242" t="n"/>
      <c r="Q1176" s="243" t="n"/>
    </row>
    <row r="1177" outlineLevel="3" ht="50.25" customHeight="1">
      <c r="A1177" s="3" t="n"/>
      <c r="B1177" s="3" t="n"/>
      <c r="C1177" s="25" t="n"/>
      <c r="D1177" s="3" t="inlineStr">
        <is>
          <t>5.2.1.1.</t>
        </is>
      </c>
      <c r="E1177" s="10" t="inlineStr">
        <is>
          <t>Стены толщ. 200-250мм, в составе:</t>
        </is>
      </c>
      <c r="F1177" s="518" t="n"/>
      <c r="G1177" s="519" t="n"/>
      <c r="H1177" s="520" t="n"/>
      <c r="I1177" s="521" t="n"/>
      <c r="J1177" s="522" t="n"/>
      <c r="K1177" s="545" t="n"/>
      <c r="L1177" s="546" t="n"/>
      <c r="M1177" s="547" t="n"/>
      <c r="N1177" s="548" t="n"/>
      <c r="O1177" s="545" t="n"/>
      <c r="P1177" s="79" t="n"/>
      <c r="Q1177" s="107" t="n"/>
    </row>
    <row r="1178" outlineLevel="3" ht="50.25" customHeight="1">
      <c r="A1178" s="3" t="n"/>
      <c r="B1178" s="3" t="n"/>
      <c r="C1178" s="25" t="n"/>
      <c r="D1178" s="3" t="inlineStr">
        <is>
          <t>5.2.1.2.</t>
        </is>
      </c>
      <c r="E1178" s="3" t="inlineStr">
        <is>
          <t>Устройство ж/б стен толщ. 200мм
Монолитный бетон В40 W10 F200</t>
        </is>
      </c>
      <c r="F1178" s="518" t="inlineStr">
        <is>
          <t>м3</t>
        </is>
      </c>
      <c r="G1178" s="519" t="n">
        <v>15.84</v>
      </c>
      <c r="H1178" s="520" t="n">
        <v>16775.5</v>
      </c>
      <c r="I1178" s="521" t="n">
        <v>73882.58</v>
      </c>
      <c r="J1178" s="522">
        <f>ROUND((H1178+I1178)*0.125,2)</f>
        <v/>
      </c>
      <c r="K1178" s="523">
        <f>SUBTOTAL(9,H1178:J1178)</f>
        <v/>
      </c>
      <c r="L1178" s="520">
        <f>$G1178*H1178-0.01</f>
        <v/>
      </c>
      <c r="M1178" s="521">
        <f>$G1178*I1178</f>
        <v/>
      </c>
      <c r="N1178" s="522">
        <f>$G1178*J1178</f>
        <v/>
      </c>
      <c r="O1178" s="523">
        <f>G1178*K1178</f>
        <v/>
      </c>
      <c r="P1178" s="79" t="inlineStr">
        <is>
          <t>Карм.= 140,00 кг/м³</t>
        </is>
      </c>
      <c r="Q1178" s="104" t="inlineStr">
        <is>
          <t>Карм. - 140 кг/м3</t>
        </is>
      </c>
    </row>
    <row r="1179" outlineLevel="3" ht="50.25" customHeight="1">
      <c r="A1179" s="3" t="n"/>
      <c r="B1179" s="3" t="n"/>
      <c r="C1179" s="25" t="n"/>
      <c r="D1179" s="3" t="inlineStr">
        <is>
          <t>5.2.1.3.</t>
        </is>
      </c>
      <c r="E1179" s="3" t="inlineStr">
        <is>
          <t>Устройство ж/б стен толщ. 220мм
Монолитный бетон В40 W10 F200</t>
        </is>
      </c>
      <c r="F1179" s="518" t="inlineStr">
        <is>
          <t>м3</t>
        </is>
      </c>
      <c r="G1179" s="519" t="n">
        <v>0</v>
      </c>
      <c r="H1179" s="520" t="n">
        <v>19662.89</v>
      </c>
      <c r="I1179" s="521" t="n">
        <v>45032.66</v>
      </c>
      <c r="J1179" s="522" t="n">
        <v>25396.21</v>
      </c>
      <c r="K1179" s="523">
        <f>SUBTOTAL(9,H1179:J1179)</f>
        <v/>
      </c>
      <c r="L1179" s="520">
        <f>$G1179*H1179</f>
        <v/>
      </c>
      <c r="M1179" s="521">
        <f>$G1179*I1179</f>
        <v/>
      </c>
      <c r="N1179" s="522">
        <f>$G1179*J1179</f>
        <v/>
      </c>
      <c r="O1179" s="523">
        <f>G1179*K1179</f>
        <v/>
      </c>
      <c r="P1179" s="79" t="n"/>
      <c r="Q1179" s="104" t="n"/>
    </row>
    <row r="1180" outlineLevel="3" ht="50.25" customHeight="1">
      <c r="A1180" s="3" t="n"/>
      <c r="B1180" s="3" t="n"/>
      <c r="C1180" s="25" t="n"/>
      <c r="D1180" s="3" t="inlineStr">
        <is>
          <t>5.2.1.4.</t>
        </is>
      </c>
      <c r="E1180" s="3" t="inlineStr">
        <is>
          <t>Устройство ж/б стен толщ. 250мм
Монолитный бетон В40 W10 F200</t>
        </is>
      </c>
      <c r="F1180" s="518" t="inlineStr">
        <is>
          <t>м3</t>
        </is>
      </c>
      <c r="G1180" s="519" t="n">
        <v>0</v>
      </c>
      <c r="H1180" s="520" t="n">
        <v>19662.89</v>
      </c>
      <c r="I1180" s="521" t="n">
        <v>45032.66</v>
      </c>
      <c r="J1180" s="522" t="n">
        <v>25396.21</v>
      </c>
      <c r="K1180" s="523">
        <f>SUBTOTAL(9,H1180:J1180)</f>
        <v/>
      </c>
      <c r="L1180" s="520">
        <f>$G1180*H1180</f>
        <v/>
      </c>
      <c r="M1180" s="521">
        <f>$G1180*I1180</f>
        <v/>
      </c>
      <c r="N1180" s="522">
        <f>$G1180*J1180</f>
        <v/>
      </c>
      <c r="O1180" s="523">
        <f>G1180*K1180</f>
        <v/>
      </c>
      <c r="P1180" s="79" t="n"/>
      <c r="Q1180" s="104" t="n"/>
    </row>
    <row r="1181" outlineLevel="3" ht="50.25" customHeight="1">
      <c r="A1181" s="3" t="n"/>
      <c r="B1181" s="3" t="n"/>
      <c r="C1181" s="25" t="n"/>
      <c r="D1181" s="3" t="inlineStr">
        <is>
          <t>5.2.1.5.</t>
        </is>
      </c>
      <c r="E1181" s="10" t="inlineStr">
        <is>
          <t>Стены толщ. 300-325мм, в составе:</t>
        </is>
      </c>
      <c r="F1181" s="518" t="n"/>
      <c r="G1181" s="519" t="n"/>
      <c r="H1181" s="520" t="n"/>
      <c r="I1181" s="521" t="n"/>
      <c r="J1181" s="522" t="n"/>
      <c r="K1181" s="523" t="n"/>
      <c r="L1181" s="520" t="n"/>
      <c r="M1181" s="521" t="n"/>
      <c r="N1181" s="522" t="n"/>
      <c r="O1181" s="523" t="n"/>
      <c r="P1181" s="79" t="n"/>
      <c r="Q1181" s="104" t="n"/>
    </row>
    <row r="1182" outlineLevel="3" ht="50.25" customHeight="1">
      <c r="A1182" s="3" t="n"/>
      <c r="B1182" s="3" t="n"/>
      <c r="C1182" s="25" t="n"/>
      <c r="D1182" s="3" t="inlineStr">
        <is>
          <t>5.2.1.6.</t>
        </is>
      </c>
      <c r="E1182" s="3" t="inlineStr">
        <is>
          <t>Устройство ж/б стен толщ. 300мм
бетон В40 W10 F200</t>
        </is>
      </c>
      <c r="F1182" s="518" t="inlineStr">
        <is>
          <t>м3</t>
        </is>
      </c>
      <c r="G1182" s="519" t="n">
        <v>22.29000000000002</v>
      </c>
      <c r="H1182" s="520" t="n">
        <v>16775.5</v>
      </c>
      <c r="I1182" s="521" t="n">
        <v>74327.28</v>
      </c>
      <c r="J1182" s="522">
        <f>ROUND((H1182+I1182)*0.125,2)</f>
        <v/>
      </c>
      <c r="K1182" s="523">
        <f>SUBTOTAL(9,H1182:J1182)</f>
        <v/>
      </c>
      <c r="L1182" s="520">
        <f>$G1182*H1182</f>
        <v/>
      </c>
      <c r="M1182" s="521">
        <f>$G1182*I1182</f>
        <v/>
      </c>
      <c r="N1182" s="522">
        <f>$G1182*J1182</f>
        <v/>
      </c>
      <c r="O1182" s="523">
        <f>G1182*K1182</f>
        <v/>
      </c>
      <c r="P1182" s="79" t="inlineStr">
        <is>
          <t>Карм.= 140,00 кг/м³</t>
        </is>
      </c>
      <c r="Q1182" s="104" t="inlineStr">
        <is>
          <t>Карм. - 140 кг/м3</t>
        </is>
      </c>
    </row>
    <row r="1183" outlineLevel="3" ht="50.25" customHeight="1">
      <c r="A1183" s="3" t="n"/>
      <c r="B1183" s="3" t="n"/>
      <c r="C1183" s="25" t="n"/>
      <c r="D1183" s="3" t="inlineStr">
        <is>
          <t>5.2.1.7.</t>
        </is>
      </c>
      <c r="E1183" s="3" t="inlineStr">
        <is>
          <t>Устройство ж/б стен толщ. 325мм
Монолитный бетон В40 W10 F200</t>
        </is>
      </c>
      <c r="F1183" s="518" t="inlineStr">
        <is>
          <t>м3</t>
        </is>
      </c>
      <c r="G1183" s="519" t="n">
        <v>0</v>
      </c>
      <c r="H1183" s="520" t="n">
        <v>19662.89</v>
      </c>
      <c r="I1183" s="521" t="n">
        <v>44824.1</v>
      </c>
      <c r="J1183" s="522" t="n">
        <v>25278.59</v>
      </c>
      <c r="K1183" s="523">
        <f>SUBTOTAL(9,H1183:J1183)</f>
        <v/>
      </c>
      <c r="L1183" s="520">
        <f>$G1183*H1183</f>
        <v/>
      </c>
      <c r="M1183" s="521">
        <f>$G1183*I1183</f>
        <v/>
      </c>
      <c r="N1183" s="522">
        <f>$G1183*J1183</f>
        <v/>
      </c>
      <c r="O1183" s="523">
        <f>G1183*K1183</f>
        <v/>
      </c>
      <c r="P1183" s="79" t="n"/>
      <c r="Q1183" s="104" t="n"/>
    </row>
    <row r="1184" outlineLevel="3" ht="50.25" customHeight="1">
      <c r="A1184" s="3" t="n"/>
      <c r="B1184" s="3" t="n"/>
      <c r="C1184" s="25" t="n"/>
      <c r="D1184" s="3" t="inlineStr">
        <is>
          <t>5.2.1.8.</t>
        </is>
      </c>
      <c r="E1184" s="10" t="inlineStr">
        <is>
          <t>Стены толщ. 350мм, в составе:</t>
        </is>
      </c>
      <c r="F1184" s="518" t="n"/>
      <c r="G1184" s="519" t="n"/>
      <c r="H1184" s="520" t="n"/>
      <c r="I1184" s="521" t="n"/>
      <c r="J1184" s="522" t="n"/>
      <c r="K1184" s="523" t="n"/>
      <c r="L1184" s="520" t="n"/>
      <c r="M1184" s="521" t="n"/>
      <c r="N1184" s="522" t="n"/>
      <c r="O1184" s="523" t="n"/>
      <c r="P1184" s="79" t="n"/>
      <c r="Q1184" s="104" t="n"/>
    </row>
    <row r="1185" outlineLevel="3" ht="50.25" customHeight="1">
      <c r="A1185" s="3" t="n"/>
      <c r="B1185" s="3" t="n"/>
      <c r="C1185" s="25" t="n"/>
      <c r="D1185" s="3" t="inlineStr">
        <is>
          <t>5.2.1.9.</t>
        </is>
      </c>
      <c r="E1185" s="3" t="inlineStr">
        <is>
          <t>Устройство ж/б стен толщ. 350мм
Монолитный бетон В40 W10 F200</t>
        </is>
      </c>
      <c r="F1185" s="518" t="inlineStr">
        <is>
          <t>м3</t>
        </is>
      </c>
      <c r="G1185" s="519" t="n">
        <v>0</v>
      </c>
      <c r="H1185" s="520" t="n">
        <v>16775.5</v>
      </c>
      <c r="I1185" s="521" t="n">
        <v>74024.73</v>
      </c>
      <c r="J1185" s="522">
        <f>ROUND((H1185+I1185)*0.125,2)</f>
        <v/>
      </c>
      <c r="K1185" s="523">
        <f>SUBTOTAL(9,H1185:J1185)</f>
        <v/>
      </c>
      <c r="L1185" s="520">
        <f>$G1185*H1185</f>
        <v/>
      </c>
      <c r="M1185" s="521">
        <f>$G1185*I1185</f>
        <v/>
      </c>
      <c r="N1185" s="522">
        <f>$G1185*J1185</f>
        <v/>
      </c>
      <c r="O1185" s="523">
        <f>G1185*K1185</f>
        <v/>
      </c>
      <c r="P1185" s="79" t="inlineStr">
        <is>
          <t>Карм.= 140,00 кг/м³</t>
        </is>
      </c>
      <c r="Q1185" s="104" t="inlineStr">
        <is>
          <t>Карм. - 140 кг/м3</t>
        </is>
      </c>
    </row>
    <row r="1186" outlineLevel="3" ht="50.25" customHeight="1">
      <c r="A1186" s="3" t="n"/>
      <c r="B1186" s="3" t="n"/>
      <c r="C1186" s="25" t="n"/>
      <c r="D1186" s="3" t="inlineStr">
        <is>
          <t>5.2.1.10.</t>
        </is>
      </c>
      <c r="E1186" s="10" t="inlineStr">
        <is>
          <t>Колонны монолитные</t>
        </is>
      </c>
      <c r="F1186" s="518" t="n"/>
      <c r="G1186" s="519" t="n"/>
      <c r="H1186" s="520" t="n"/>
      <c r="I1186" s="521" t="n"/>
      <c r="J1186" s="522" t="n"/>
      <c r="K1186" s="523" t="n"/>
      <c r="L1186" s="520" t="n"/>
      <c r="M1186" s="521" t="n"/>
      <c r="N1186" s="522" t="n"/>
      <c r="O1186" s="523" t="n"/>
      <c r="P1186" s="79" t="n"/>
      <c r="Q1186" s="104" t="n"/>
    </row>
    <row r="1187" outlineLevel="3" ht="50.25" customHeight="1">
      <c r="A1187" s="3" t="n"/>
      <c r="B1187" s="3" t="n"/>
      <c r="C1187" s="25" t="n"/>
      <c r="D1187" s="3" t="inlineStr">
        <is>
          <t>5.2.1.11.</t>
        </is>
      </c>
      <c r="E1187" s="3" t="inlineStr">
        <is>
          <t>Устройство ж/б колонн
Монолитныйбетон В40 W10 F200</t>
        </is>
      </c>
      <c r="F1187" s="518" t="inlineStr">
        <is>
          <t>м3</t>
        </is>
      </c>
      <c r="G1187" s="519" t="n">
        <v>0</v>
      </c>
      <c r="H1187" s="520" t="n">
        <v>20514.69</v>
      </c>
      <c r="I1187" s="521" t="n">
        <v>45395.78</v>
      </c>
      <c r="J1187" s="522" t="n">
        <v>26072.13</v>
      </c>
      <c r="K1187" s="523">
        <f>SUBTOTAL(9,H1187:J1187)</f>
        <v/>
      </c>
      <c r="L1187" s="520">
        <f>$G1187*H1187</f>
        <v/>
      </c>
      <c r="M1187" s="521">
        <f>$G1187*I1187</f>
        <v/>
      </c>
      <c r="N1187" s="522">
        <f>$G1187*J1187</f>
        <v/>
      </c>
      <c r="O1187" s="523">
        <f>G1187*K1187</f>
        <v/>
      </c>
      <c r="P1187" s="79" t="inlineStr">
        <is>
          <t>Карм.= 150,00 кг/м³</t>
        </is>
      </c>
      <c r="Q1187" s="104" t="inlineStr">
        <is>
          <t>Карм. - 150 кг/м3</t>
        </is>
      </c>
    </row>
    <row r="1188" outlineLevel="2" ht="50.25" customHeight="1">
      <c r="A1188" s="3" t="n"/>
      <c r="B1188" s="3" t="inlineStr">
        <is>
          <t xml:space="preserve">Устройство горизонтальных монолитных ж/б конструкций подземной части </t>
        </is>
      </c>
      <c r="C1188" s="240" t="n"/>
      <c r="D1188" s="146" t="inlineStr">
        <is>
          <t>5.2.2.</t>
        </is>
      </c>
      <c r="E1188" s="146" t="inlineStr">
        <is>
          <t>Плиты перекрытия на отм. -1.200, -0.450</t>
        </is>
      </c>
      <c r="F1188" s="241" t="inlineStr">
        <is>
          <t>м3</t>
        </is>
      </c>
      <c r="G1188" s="422" t="n">
        <v>207.57</v>
      </c>
      <c r="H1188" s="423">
        <f>IFERROR(L1188/G1188,0)</f>
        <v/>
      </c>
      <c r="I1188" s="424">
        <f>IFERROR(M1188/G1188,0)</f>
        <v/>
      </c>
      <c r="J1188" s="425">
        <f>IFERROR(N1188/G1188,0)</f>
        <v/>
      </c>
      <c r="K1188" s="432">
        <f>+IFERROR(O1188/G1188,0)</f>
        <v/>
      </c>
      <c r="L1188" s="423">
        <f>SUBTOTAL(9,L1189:L1192)</f>
        <v/>
      </c>
      <c r="M1188" s="424">
        <f>SUBTOTAL(9,M1189:M1192)</f>
        <v/>
      </c>
      <c r="N1188" s="425">
        <f>SUBTOTAL(9,N1189:N1192)</f>
        <v/>
      </c>
      <c r="O1188" s="427">
        <f>SUBTOTAL(9,O1189:O1192)</f>
        <v/>
      </c>
      <c r="P1188" s="242" t="n"/>
      <c r="Q1188" s="243" t="n"/>
    </row>
    <row r="1189" outlineLevel="3" ht="50.25" customHeight="1">
      <c r="A1189" s="3" t="n"/>
      <c r="B1189" s="3" t="n"/>
      <c r="C1189" s="25" t="n"/>
      <c r="D1189" s="3" t="inlineStr">
        <is>
          <t>5.2.2.1.</t>
        </is>
      </c>
      <c r="E1189" s="3" t="inlineStr">
        <is>
          <t>Устройство ж/б плиты перекрытия, балки и капители толщиной 200-300мм 
Бетон - Монолитный бетон В40 W10 F200</t>
        </is>
      </c>
      <c r="F1189" s="518" t="inlineStr">
        <is>
          <t>м3</t>
        </is>
      </c>
      <c r="G1189" s="519" t="n">
        <v>9.850000000000023</v>
      </c>
      <c r="H1189" s="520" t="n">
        <v>16182.53</v>
      </c>
      <c r="I1189" s="521" t="n">
        <v>49062.65</v>
      </c>
      <c r="J1189" s="522">
        <f>ROUND((H1189+I1189)*0.125,2)</f>
        <v/>
      </c>
      <c r="K1189" s="523">
        <f>SUBTOTAL(9,H1189:J1189)</f>
        <v/>
      </c>
      <c r="L1189" s="520">
        <f>$G1189*H1189</f>
        <v/>
      </c>
      <c r="M1189" s="521">
        <f>$G1189*I1189</f>
        <v/>
      </c>
      <c r="N1189" s="522">
        <f>$G1189*J1189</f>
        <v/>
      </c>
      <c r="O1189" s="523">
        <f>G1189*K1189</f>
        <v/>
      </c>
      <c r="P1189" s="79" t="inlineStr">
        <is>
          <t>Карм.= 130,00 кг/м³</t>
        </is>
      </c>
      <c r="Q1189" s="104" t="inlineStr">
        <is>
          <t>Карм. - 130 кг/м3 - 407,4545 м3</t>
        </is>
      </c>
    </row>
    <row r="1190" outlineLevel="3" ht="50.25" customHeight="1">
      <c r="A1190" s="3" t="n"/>
      <c r="B1190" s="3" t="n"/>
      <c r="C1190" s="25" t="n"/>
      <c r="D1190" s="3" t="inlineStr">
        <is>
          <t>5.2.2.2.</t>
        </is>
      </c>
      <c r="E1190" s="3" t="inlineStr">
        <is>
          <t>Устройство ж/б плиты перекрытия, балки и капители толщиной 350-550мм 
Бетон - Монолитный бетон В40 W10 F200</t>
        </is>
      </c>
      <c r="F1190" s="518" t="inlineStr">
        <is>
          <t>м3</t>
        </is>
      </c>
      <c r="G1190" s="519" t="n">
        <v>4.699999999999932</v>
      </c>
      <c r="H1190" s="520" t="n">
        <v>16182.53</v>
      </c>
      <c r="I1190" s="521" t="n">
        <v>49062.65</v>
      </c>
      <c r="J1190" s="522">
        <f>ROUND((H1190+I1190)*0.125,2)</f>
        <v/>
      </c>
      <c r="K1190" s="523">
        <f>SUBTOTAL(9,H1190:J1190)</f>
        <v/>
      </c>
      <c r="L1190" s="520">
        <f>$G1190*H1190</f>
        <v/>
      </c>
      <c r="M1190" s="521">
        <f>$G1190*I1190</f>
        <v/>
      </c>
      <c r="N1190" s="522">
        <f>$G1190*J1190</f>
        <v/>
      </c>
      <c r="O1190" s="523">
        <f>G1190*K1190</f>
        <v/>
      </c>
      <c r="P1190" s="79" t="n"/>
      <c r="Q1190" s="104" t="n"/>
    </row>
    <row r="1191" outlineLevel="3" ht="50.25" customHeight="1">
      <c r="A1191" s="3" t="n"/>
      <c r="B1191" s="3" t="n"/>
      <c r="C1191" s="25" t="n"/>
      <c r="D1191" s="3" t="inlineStr">
        <is>
          <t>5.2.2.3.</t>
        </is>
      </c>
      <c r="E1191" s="3" t="inlineStr">
        <is>
          <t>Устройство ж/б плиты перекрытия, балки и капители толщиной 650-720мм
Бетон - Монолитный бетон В40 W10 F2000</t>
        </is>
      </c>
      <c r="F1191" s="518" t="inlineStr">
        <is>
          <t>м3</t>
        </is>
      </c>
      <c r="G1191" s="519" t="n">
        <v>0</v>
      </c>
      <c r="H1191" s="520" t="n">
        <v>19331.95</v>
      </c>
      <c r="I1191" s="521" t="n">
        <v>31202.77</v>
      </c>
      <c r="J1191" s="522" t="n">
        <v>17603.67</v>
      </c>
      <c r="K1191" s="523">
        <f>SUBTOTAL(9,H1191:J1191)</f>
        <v/>
      </c>
      <c r="L1191" s="520">
        <f>$G1191*H1191</f>
        <v/>
      </c>
      <c r="M1191" s="521">
        <f>$G1191*I1191</f>
        <v/>
      </c>
      <c r="N1191" s="522">
        <f>$G1191*J1191</f>
        <v/>
      </c>
      <c r="O1191" s="523">
        <f>G1191*K1191</f>
        <v/>
      </c>
      <c r="P1191" s="79" t="n"/>
      <c r="Q1191" s="104" t="n"/>
    </row>
    <row r="1192" outlineLevel="3" ht="50.25" customHeight="1">
      <c r="A1192" s="3" t="n"/>
      <c r="B1192" s="3" t="n"/>
      <c r="C1192" s="25" t="n"/>
      <c r="D1192" s="3" t="inlineStr">
        <is>
          <t>5.2.2.4.</t>
        </is>
      </c>
      <c r="E1192" s="3" t="inlineStr">
        <is>
          <t>Устройство ж/б плиты перекрытия, балки и капители толщиной 1100-1300мм
Бетон - Монолитный бетон В40 W10 F200</t>
        </is>
      </c>
      <c r="F1192" s="518" t="inlineStr">
        <is>
          <t>м3</t>
        </is>
      </c>
      <c r="G1192" s="519" t="n">
        <v>193.02</v>
      </c>
      <c r="H1192" s="520" t="n">
        <v>16182.53</v>
      </c>
      <c r="I1192" s="521" t="n">
        <v>49062.65</v>
      </c>
      <c r="J1192" s="522">
        <f>ROUND((H1192+I1192)*0.125,2)</f>
        <v/>
      </c>
      <c r="K1192" s="523">
        <f>SUBTOTAL(9,H1192:J1192)</f>
        <v/>
      </c>
      <c r="L1192" s="520">
        <f>$G1192*H1192</f>
        <v/>
      </c>
      <c r="M1192" s="521">
        <f>$G1192*I1192</f>
        <v/>
      </c>
      <c r="N1192" s="522">
        <f>$G1192*J1192</f>
        <v/>
      </c>
      <c r="O1192" s="523">
        <f>G1192*K1192</f>
        <v/>
      </c>
      <c r="P1192" s="79" t="n"/>
      <c r="Q1192" s="104" t="n"/>
    </row>
    <row r="1193" outlineLevel="2" ht="50.25" customHeight="1">
      <c r="A1193" s="3" t="n"/>
      <c r="B1193" s="3" t="inlineStr">
        <is>
          <t xml:space="preserve">Устройство горизонтальных монолитных ж/б конструкций подземной части </t>
        </is>
      </c>
      <c r="C1193" s="240" t="n"/>
      <c r="D1193" s="146" t="inlineStr">
        <is>
          <t>5.2.3.</t>
        </is>
      </c>
      <c r="E1193" s="146" t="inlineStr">
        <is>
          <t>Канал для прохода наружных сетей на отм. -3,750 - толщ. 300мм.</t>
        </is>
      </c>
      <c r="F1193" s="241" t="inlineStr">
        <is>
          <t>м3</t>
        </is>
      </c>
      <c r="G1193" s="422" t="n"/>
      <c r="H1193" s="423">
        <f>IFERROR(L1193/G1193,0)</f>
        <v/>
      </c>
      <c r="I1193" s="424">
        <f>IFERROR(M1193/G1193,0)</f>
        <v/>
      </c>
      <c r="J1193" s="425">
        <f>IFERROR(N1193/G1193,0)</f>
        <v/>
      </c>
      <c r="K1193" s="432">
        <f>+IFERROR(O1193/G1193,0)</f>
        <v/>
      </c>
      <c r="L1193" s="423">
        <f>SUBTOTAL(9,L1194:L1194)</f>
        <v/>
      </c>
      <c r="M1193" s="424">
        <f>SUBTOTAL(9,M1194:M1194)</f>
        <v/>
      </c>
      <c r="N1193" s="425">
        <f>SUBTOTAL(9,N1194:N1194)</f>
        <v/>
      </c>
      <c r="O1193" s="427">
        <f>SUBTOTAL(9,O1194:O1194)</f>
        <v/>
      </c>
      <c r="P1193" s="242" t="n"/>
      <c r="Q1193" s="243" t="n"/>
    </row>
    <row r="1194" outlineLevel="3" ht="50.25" customHeight="1">
      <c r="A1194" s="3" t="n"/>
      <c r="B1194" s="3" t="n"/>
      <c r="C1194" s="25" t="n"/>
      <c r="D1194" s="3" t="inlineStr">
        <is>
          <t>5.2.3.1.</t>
        </is>
      </c>
      <c r="E1194" s="7" t="inlineStr">
        <is>
          <t>Устройство монолитных ж/б плит перекрытия толщ. 300мм и балок - Бетон - Монолитный бетон В40 W10 F200</t>
        </is>
      </c>
      <c r="F1194" s="518" t="inlineStr">
        <is>
          <t>м3</t>
        </is>
      </c>
      <c r="G1194" s="519" t="n">
        <v>0</v>
      </c>
      <c r="H1194" s="520" t="n">
        <v>19402.54</v>
      </c>
      <c r="I1194" s="521" t="n">
        <v>31140.36</v>
      </c>
      <c r="J1194" s="522" t="n">
        <v>17461.48</v>
      </c>
      <c r="K1194" s="523">
        <f>SUBTOTAL(9,H1194:J1194)</f>
        <v/>
      </c>
      <c r="L1194" s="520">
        <f>$G1194*H1194-0.01</f>
        <v/>
      </c>
      <c r="M1194" s="521">
        <f>$G1194*I1194</f>
        <v/>
      </c>
      <c r="N1194" s="522">
        <f>$G1194*J1194</f>
        <v/>
      </c>
      <c r="O1194" s="523">
        <f>G1194*K1194</f>
        <v/>
      </c>
      <c r="P1194" s="79" t="inlineStr">
        <is>
          <t>Карм.= 130,00 кг/м³</t>
        </is>
      </c>
      <c r="Q1194" s="104" t="inlineStr">
        <is>
          <t>Карм. - 130 кг/м3 - 84,342 м3; Карм. - 130 кг/м3 - 23,076 м3</t>
        </is>
      </c>
    </row>
    <row r="1195" outlineLevel="2" ht="50.25" customHeight="1">
      <c r="A1195" s="3" t="n"/>
      <c r="B1195" s="3" t="inlineStr">
        <is>
          <t xml:space="preserve">Устройство горизонтальных монолитных ж/б конструкций подземной части </t>
        </is>
      </c>
      <c r="C1195" s="240" t="n"/>
      <c r="D1195" s="146" t="inlineStr">
        <is>
          <t>5.2.4.</t>
        </is>
      </c>
      <c r="E1195" s="146" t="inlineStr">
        <is>
          <t>Плиты перекрытия технического пространства на отм. -6.850, -3.150, -3.350, -2.800</t>
        </is>
      </c>
      <c r="F1195" s="241" t="inlineStr">
        <is>
          <t>м3</t>
        </is>
      </c>
      <c r="G1195" s="422" t="n"/>
      <c r="H1195" s="423">
        <f>IFERROR(L1195/G1195,0)</f>
        <v/>
      </c>
      <c r="I1195" s="424">
        <f>IFERROR(M1195/G1195,0)</f>
        <v/>
      </c>
      <c r="J1195" s="425">
        <f>IFERROR(N1195/G1195,0)</f>
        <v/>
      </c>
      <c r="K1195" s="432">
        <f>+IFERROR(O1195/G1195,0)</f>
        <v/>
      </c>
      <c r="L1195" s="423">
        <f>SUBTOTAL(9,L1196:L1196)</f>
        <v/>
      </c>
      <c r="M1195" s="424">
        <f>SUBTOTAL(9,M1196:M1196)</f>
        <v/>
      </c>
      <c r="N1195" s="425">
        <f>SUBTOTAL(9,N1196:N1196)</f>
        <v/>
      </c>
      <c r="O1195" s="427">
        <f>SUBTOTAL(9,O1196:O1196)</f>
        <v/>
      </c>
      <c r="P1195" s="242" t="n"/>
      <c r="Q1195" s="243" t="n"/>
    </row>
    <row r="1196" outlineLevel="3" ht="50.25" customHeight="1">
      <c r="A1196" s="3" t="n"/>
      <c r="B1196" s="3" t="n"/>
      <c r="C1196" s="25" t="n"/>
      <c r="D1196" s="3" t="inlineStr">
        <is>
          <t>5.2.4.1.</t>
        </is>
      </c>
      <c r="E1196" s="3" t="inlineStr">
        <is>
          <t>Устройство монолитных ж/б плит перекрытия - Бетон - Монолитный бетон В40 W10 F200</t>
        </is>
      </c>
      <c r="F1196" s="518" t="inlineStr">
        <is>
          <t>м3</t>
        </is>
      </c>
      <c r="G1196" s="519" t="n">
        <v>0</v>
      </c>
      <c r="H1196" s="520" t="n">
        <v>19331.95</v>
      </c>
      <c r="I1196" s="521" t="n">
        <v>31202.77</v>
      </c>
      <c r="J1196" s="522" t="n">
        <v>17603.67</v>
      </c>
      <c r="K1196" s="523">
        <f>SUBTOTAL(9,H1196:J1196)</f>
        <v/>
      </c>
      <c r="L1196" s="520">
        <f>$G1196*H1196-0.01</f>
        <v/>
      </c>
      <c r="M1196" s="521">
        <f>$G1196*I1196</f>
        <v/>
      </c>
      <c r="N1196" s="522">
        <f>$G1196*J1196</f>
        <v/>
      </c>
      <c r="O1196" s="523">
        <f>G1196*K1196</f>
        <v/>
      </c>
      <c r="P1196" s="79" t="inlineStr">
        <is>
          <t>Карм.= 130,00 кг/м³</t>
        </is>
      </c>
      <c r="Q1196" s="104" t="inlineStr">
        <is>
          <t>Карм. - 130 кг/м3</t>
        </is>
      </c>
    </row>
    <row r="1197" outlineLevel="2" ht="50.25" customHeight="1">
      <c r="A1197" s="3" t="n"/>
      <c r="B1197" s="3" t="inlineStr">
        <is>
          <t>Устройство вертикальных монолитных ж/б конструкций подземной части</t>
        </is>
      </c>
      <c r="C1197" s="240" t="n"/>
      <c r="D1197" s="146" t="inlineStr">
        <is>
          <t>5.2.6.</t>
        </is>
      </c>
      <c r="E1197" s="146" t="inlineStr">
        <is>
          <t>Вертикальные конструкции на отм. -0,450</t>
        </is>
      </c>
      <c r="F1197" s="241" t="inlineStr">
        <is>
          <t>м3</t>
        </is>
      </c>
      <c r="G1197" s="422" t="n">
        <v>83.90000000000001</v>
      </c>
      <c r="H1197" s="423">
        <f>IFERROR(L1197/G1197,0)</f>
        <v/>
      </c>
      <c r="I1197" s="424">
        <f>IFERROR(M1197/G1197,0)</f>
        <v/>
      </c>
      <c r="J1197" s="425">
        <f>IFERROR(N1197/G1197,0)</f>
        <v/>
      </c>
      <c r="K1197" s="432">
        <f>+IFERROR(O1197/G1197,0)</f>
        <v/>
      </c>
      <c r="L1197" s="423">
        <f>SUBTOTAL(9,L1198:L1208)</f>
        <v/>
      </c>
      <c r="M1197" s="424">
        <f>SUBTOTAL(9,M1198:M1208)</f>
        <v/>
      </c>
      <c r="N1197" s="425">
        <f>SUBTOTAL(9,N1198:N1208)</f>
        <v/>
      </c>
      <c r="O1197" s="427">
        <f>SUBTOTAL(9,O1198:O1208)</f>
        <v/>
      </c>
      <c r="P1197" s="242" t="n"/>
      <c r="Q1197" s="243" t="n"/>
    </row>
    <row r="1198" outlineLevel="3" ht="50.25" customHeight="1">
      <c r="A1198" s="3" t="n"/>
      <c r="B1198" s="3" t="n"/>
      <c r="C1198" s="25" t="n"/>
      <c r="D1198" s="3" t="inlineStr">
        <is>
          <t>5.2.6.1.</t>
        </is>
      </c>
      <c r="E1198" s="10" t="inlineStr">
        <is>
          <t>Стены толщ. 200-220мм, в составе:</t>
        </is>
      </c>
      <c r="F1198" s="18" t="n"/>
      <c r="G1198" s="519" t="n"/>
      <c r="H1198" s="546" t="n"/>
      <c r="I1198" s="547" t="n"/>
      <c r="J1198" s="548" t="n"/>
      <c r="K1198" s="545" t="n"/>
      <c r="L1198" s="546" t="n"/>
      <c r="M1198" s="547" t="n"/>
      <c r="N1198" s="548" t="n"/>
      <c r="O1198" s="545" t="n"/>
      <c r="P1198" s="79" t="n"/>
      <c r="Q1198" s="104" t="n"/>
    </row>
    <row r="1199" outlineLevel="3" ht="50.25" customHeight="1">
      <c r="A1199" s="3" t="n"/>
      <c r="B1199" s="3" t="n"/>
      <c r="C1199" s="25" t="n"/>
      <c r="D1199" s="3" t="inlineStr">
        <is>
          <t>5.2.6.2.</t>
        </is>
      </c>
      <c r="E1199" s="3" t="inlineStr">
        <is>
          <t>Устройство ж/б стен толщ. 200мм
Монолитный бетон В40 W10 F200</t>
        </is>
      </c>
      <c r="F1199" s="518" t="inlineStr">
        <is>
          <t>м3</t>
        </is>
      </c>
      <c r="G1199" s="519" t="n">
        <v>8.870000000000005</v>
      </c>
      <c r="H1199" s="520" t="n">
        <v>16775.5</v>
      </c>
      <c r="I1199" s="521" t="n">
        <v>73598.06</v>
      </c>
      <c r="J1199" s="522">
        <f>ROUND((H1199+I1199)*0.125,2)</f>
        <v/>
      </c>
      <c r="K1199" s="523">
        <f>SUBTOTAL(9,H1199:J1199)</f>
        <v/>
      </c>
      <c r="L1199" s="520">
        <f>$G1199*H1199</f>
        <v/>
      </c>
      <c r="M1199" s="521">
        <f>$G1199*I1199</f>
        <v/>
      </c>
      <c r="N1199" s="522">
        <f>$G1199*J1199</f>
        <v/>
      </c>
      <c r="O1199" s="523">
        <f>G1199*K1199</f>
        <v/>
      </c>
      <c r="P1199" s="79" t="inlineStr">
        <is>
          <t>Карм.= 140,00 кг/м³</t>
        </is>
      </c>
      <c r="Q1199" s="104" t="inlineStr">
        <is>
          <t>Карм. - 140 кг/м3</t>
        </is>
      </c>
    </row>
    <row r="1200" outlineLevel="3" ht="50.25" customHeight="1">
      <c r="A1200" s="3" t="n"/>
      <c r="B1200" s="3" t="n"/>
      <c r="C1200" s="25" t="n"/>
      <c r="D1200" s="3" t="inlineStr">
        <is>
          <t>5.2.6.3.</t>
        </is>
      </c>
      <c r="E1200" s="3" t="inlineStr">
        <is>
          <t>Устройство ж/б стен толщ. 220мм
Монолитный бетон В40 W10 F200</t>
        </is>
      </c>
      <c r="F1200" s="518" t="inlineStr">
        <is>
          <t>м3</t>
        </is>
      </c>
      <c r="G1200" s="519" t="n">
        <v>0</v>
      </c>
      <c r="H1200" s="520" t="n">
        <v>19651.77</v>
      </c>
      <c r="I1200" s="521" t="n">
        <v>44502.91</v>
      </c>
      <c r="J1200" s="522" t="n">
        <v>25599.76</v>
      </c>
      <c r="K1200" s="523">
        <f>SUBTOTAL(9,H1200:J1200)</f>
        <v/>
      </c>
      <c r="L1200" s="520">
        <f>$G1200*H1200+0.01</f>
        <v/>
      </c>
      <c r="M1200" s="521">
        <f>$G1200*I1200</f>
        <v/>
      </c>
      <c r="N1200" s="522">
        <f>$G1200*J1200</f>
        <v/>
      </c>
      <c r="O1200" s="523">
        <f>G1200*K1200</f>
        <v/>
      </c>
      <c r="P1200" s="79" t="n"/>
      <c r="Q1200" s="104" t="n"/>
    </row>
    <row r="1201" outlineLevel="3" ht="50.25" customHeight="1">
      <c r="A1201" s="3" t="n"/>
      <c r="B1201" s="3" t="n"/>
      <c r="C1201" s="25" t="n"/>
      <c r="D1201" s="3" t="inlineStr">
        <is>
          <t>5.2.6.4.</t>
        </is>
      </c>
      <c r="E1201" s="10" t="inlineStr">
        <is>
          <t>Стены толщ. 250мм, в составе:</t>
        </is>
      </c>
      <c r="F1201" s="18" t="n"/>
      <c r="G1201" s="519" t="n"/>
      <c r="H1201" s="546" t="n"/>
      <c r="I1201" s="547" t="n"/>
      <c r="J1201" s="548" t="n"/>
      <c r="K1201" s="545" t="n"/>
      <c r="L1201" s="546" t="n"/>
      <c r="M1201" s="547" t="n"/>
      <c r="N1201" s="548" t="n"/>
      <c r="O1201" s="545" t="n"/>
      <c r="P1201" s="79" t="n"/>
      <c r="Q1201" s="104" t="n"/>
    </row>
    <row r="1202" outlineLevel="3" ht="50.25" customHeight="1">
      <c r="A1202" s="3" t="n"/>
      <c r="B1202" s="3" t="n"/>
      <c r="C1202" s="25" t="n"/>
      <c r="D1202" s="3" t="inlineStr">
        <is>
          <t>5.2.6.5.</t>
        </is>
      </c>
      <c r="E1202" s="3" t="inlineStr">
        <is>
          <t>Устройство ж/б стен толщ. 250мм
Монолитный бетон В40 W10 F200</t>
        </is>
      </c>
      <c r="F1202" s="518" t="inlineStr">
        <is>
          <t>м3</t>
        </is>
      </c>
      <c r="G1202" s="519" t="n">
        <v>8.219999999999999</v>
      </c>
      <c r="H1202" s="520" t="n">
        <v>16775.5</v>
      </c>
      <c r="I1202" s="521" t="n">
        <v>73597.58</v>
      </c>
      <c r="J1202" s="522">
        <f>ROUND((H1202+I1202)*0.125,2)</f>
        <v/>
      </c>
      <c r="K1202" s="523">
        <f>SUBTOTAL(9,H1202:J1202)</f>
        <v/>
      </c>
      <c r="L1202" s="520">
        <f>$G1202*H1202+0.01</f>
        <v/>
      </c>
      <c r="M1202" s="521">
        <f>$G1202*I1202</f>
        <v/>
      </c>
      <c r="N1202" s="522">
        <f>$G1202*J1202</f>
        <v/>
      </c>
      <c r="O1202" s="523">
        <f>G1202*K1202</f>
        <v/>
      </c>
      <c r="P1202" s="79" t="inlineStr">
        <is>
          <t>Карм.= 140,00 кг/м³</t>
        </is>
      </c>
      <c r="Q1202" s="104" t="inlineStr">
        <is>
          <t>Карм. - 140 кг/м3</t>
        </is>
      </c>
    </row>
    <row r="1203" outlineLevel="3" ht="50.25" customHeight="1">
      <c r="A1203" s="3" t="n"/>
      <c r="B1203" s="3" t="n"/>
      <c r="C1203" s="25" t="n"/>
      <c r="D1203" s="3" t="inlineStr">
        <is>
          <t>5.2.6.6.</t>
        </is>
      </c>
      <c r="E1203" s="10" t="inlineStr">
        <is>
          <t>Стены толщ. 300мм, в составе:</t>
        </is>
      </c>
      <c r="F1203" s="18" t="n"/>
      <c r="G1203" s="519" t="n"/>
      <c r="H1203" s="546" t="n"/>
      <c r="I1203" s="547" t="n"/>
      <c r="J1203" s="548" t="n"/>
      <c r="K1203" s="545" t="n"/>
      <c r="L1203" s="546" t="n"/>
      <c r="M1203" s="547" t="n"/>
      <c r="N1203" s="548" t="n"/>
      <c r="O1203" s="545" t="n"/>
      <c r="P1203" s="79" t="n"/>
      <c r="Q1203" s="104" t="n"/>
    </row>
    <row r="1204" outlineLevel="3" ht="50.25" customHeight="1">
      <c r="A1204" s="3" t="n"/>
      <c r="B1204" s="3" t="n"/>
      <c r="C1204" s="25" t="n"/>
      <c r="D1204" s="3" t="inlineStr">
        <is>
          <t>5.2.6.7.</t>
        </is>
      </c>
      <c r="E1204" s="3" t="inlineStr">
        <is>
          <t>Устройство ж/б стен толщ. 300мм
Монолитный бетон В40 W10 F200</t>
        </is>
      </c>
      <c r="F1204" s="518" t="inlineStr">
        <is>
          <t>м3</t>
        </is>
      </c>
      <c r="G1204" s="519" t="n">
        <v>44.57000000000002</v>
      </c>
      <c r="H1204" s="520" t="n">
        <v>16775.5</v>
      </c>
      <c r="I1204" s="521" t="n">
        <v>73598.10000000001</v>
      </c>
      <c r="J1204" s="522">
        <f>ROUND((H1204+I1204)*0.125,2)</f>
        <v/>
      </c>
      <c r="K1204" s="523">
        <f>SUBTOTAL(9,H1204:J1204)</f>
        <v/>
      </c>
      <c r="L1204" s="520">
        <f>$G1204*H1204</f>
        <v/>
      </c>
      <c r="M1204" s="521">
        <f>$G1204*I1204</f>
        <v/>
      </c>
      <c r="N1204" s="522">
        <f>$G1204*J1204</f>
        <v/>
      </c>
      <c r="O1204" s="523">
        <f>G1204*K1204</f>
        <v/>
      </c>
      <c r="P1204" s="79" t="inlineStr">
        <is>
          <t>Карм.= 140,00 кг/м³</t>
        </is>
      </c>
      <c r="Q1204" s="104" t="inlineStr">
        <is>
          <t>Карм. - 140 кг/м3</t>
        </is>
      </c>
    </row>
    <row r="1205" outlineLevel="3" ht="50.25" customHeight="1">
      <c r="A1205" s="3" t="n"/>
      <c r="B1205" s="3" t="n"/>
      <c r="C1205" s="25" t="n"/>
      <c r="D1205" s="3" t="inlineStr">
        <is>
          <t>5.2.6.8.</t>
        </is>
      </c>
      <c r="E1205" s="10" t="inlineStr">
        <is>
          <t>Колонны монолитные</t>
        </is>
      </c>
      <c r="F1205" s="18" t="n"/>
      <c r="G1205" s="519" t="n"/>
      <c r="H1205" s="546" t="n"/>
      <c r="I1205" s="547" t="n"/>
      <c r="J1205" s="548" t="n"/>
      <c r="K1205" s="545" t="n"/>
      <c r="L1205" s="546" t="n"/>
      <c r="M1205" s="547" t="n"/>
      <c r="N1205" s="548" t="n"/>
      <c r="O1205" s="545" t="n"/>
      <c r="P1205" s="79" t="n"/>
      <c r="Q1205" s="104" t="n"/>
    </row>
    <row r="1206" outlineLevel="3" ht="50.25" customHeight="1">
      <c r="A1206" s="3" t="n"/>
      <c r="B1206" s="3" t="n"/>
      <c r="C1206" s="25" t="n"/>
      <c r="D1206" s="3" t="inlineStr">
        <is>
          <t>5.2.6.9.</t>
        </is>
      </c>
      <c r="E1206" s="3" t="inlineStr">
        <is>
          <t>Устройство ж/б колонн
Монолитный бетон В40 W10 F200</t>
        </is>
      </c>
      <c r="F1206" s="518" t="inlineStr">
        <is>
          <t>м3</t>
        </is>
      </c>
      <c r="G1206" s="519" t="n">
        <v>10.98</v>
      </c>
      <c r="H1206" s="520" t="n">
        <v>16775.5</v>
      </c>
      <c r="I1206" s="521" t="n">
        <v>75087.67999999999</v>
      </c>
      <c r="J1206" s="522">
        <f>ROUND((H1206+I1206)*0.125,2)</f>
        <v/>
      </c>
      <c r="K1206" s="523">
        <f>SUBTOTAL(9,H1206:J1206)</f>
        <v/>
      </c>
      <c r="L1206" s="520">
        <f>$G1206*H1206</f>
        <v/>
      </c>
      <c r="M1206" s="521">
        <f>$G1206*I1206</f>
        <v/>
      </c>
      <c r="N1206" s="522">
        <f>$G1206*J1206</f>
        <v/>
      </c>
      <c r="O1206" s="523">
        <f>G1206*K1206</f>
        <v/>
      </c>
      <c r="P1206" s="79" t="inlineStr">
        <is>
          <t>Карм.= 150,00 кг/м³</t>
        </is>
      </c>
      <c r="Q1206" s="104" t="inlineStr">
        <is>
          <t>Карм. - 150 кг/м3</t>
        </is>
      </c>
    </row>
    <row r="1207" outlineLevel="3" ht="50.25" customHeight="1">
      <c r="A1207" s="3" t="n"/>
      <c r="B1207" s="3" t="n"/>
      <c r="C1207" s="25" t="n"/>
      <c r="D1207" s="3" t="inlineStr">
        <is>
          <t>5.2.6.10.</t>
        </is>
      </c>
      <c r="E1207" s="10" t="inlineStr">
        <is>
          <t>Пилоны монолитные</t>
        </is>
      </c>
      <c r="F1207" s="18" t="n"/>
      <c r="G1207" s="519" t="n"/>
      <c r="H1207" s="546" t="n"/>
      <c r="I1207" s="547" t="n"/>
      <c r="J1207" s="548" t="n"/>
      <c r="K1207" s="545" t="n"/>
      <c r="L1207" s="546" t="n"/>
      <c r="M1207" s="547" t="n"/>
      <c r="N1207" s="548" t="n"/>
      <c r="O1207" s="545" t="n"/>
      <c r="P1207" s="79" t="n"/>
      <c r="Q1207" s="104" t="n"/>
    </row>
    <row r="1208" outlineLevel="3" ht="50.25" customHeight="1">
      <c r="A1208" s="3" t="n"/>
      <c r="B1208" s="3" t="n"/>
      <c r="C1208" s="25" t="n"/>
      <c r="D1208" s="3" t="inlineStr">
        <is>
          <t>5.2.6.11.</t>
        </is>
      </c>
      <c r="E1208" s="3" t="inlineStr">
        <is>
          <t>Устройство ж/б пилонов 
Монолитный бетон В40 W10 F200</t>
        </is>
      </c>
      <c r="F1208" s="518" t="inlineStr">
        <is>
          <t>м3</t>
        </is>
      </c>
      <c r="G1208" s="519" t="n">
        <v>11.26</v>
      </c>
      <c r="H1208" s="520" t="n">
        <v>16775.5</v>
      </c>
      <c r="I1208" s="521" t="n">
        <v>75087.67999999999</v>
      </c>
      <c r="J1208" s="522">
        <f>ROUND((H1208+I1208)*0.125,2)</f>
        <v/>
      </c>
      <c r="K1208" s="523">
        <f>SUBTOTAL(9,H1208:J1208)</f>
        <v/>
      </c>
      <c r="L1208" s="520">
        <f>$G1208*H1208</f>
        <v/>
      </c>
      <c r="M1208" s="521">
        <f>$G1208*I1208</f>
        <v/>
      </c>
      <c r="N1208" s="522">
        <f>$G1208*J1208</f>
        <v/>
      </c>
      <c r="O1208" s="523">
        <f>G1208*K1208</f>
        <v/>
      </c>
      <c r="P1208" s="79" t="inlineStr">
        <is>
          <t>Карм.= 150,00 кг/м³</t>
        </is>
      </c>
      <c r="Q1208" s="104" t="inlineStr">
        <is>
          <t>Карм. - 150 кг/м3</t>
        </is>
      </c>
    </row>
    <row r="1209" outlineLevel="2" ht="50.25" customHeight="1">
      <c r="A1209" s="3" t="n"/>
      <c r="B1209" s="3" t="inlineStr">
        <is>
          <t xml:space="preserve">Устройство горизонтальных монолитных ж/б конструкций подземной части </t>
        </is>
      </c>
      <c r="C1209" s="240" t="n"/>
      <c r="D1209" s="146" t="inlineStr">
        <is>
          <t>5.2.7.</t>
        </is>
      </c>
      <c r="E1209" s="146" t="inlineStr">
        <is>
          <t xml:space="preserve">Лестничные марши и площадки подземной части </t>
        </is>
      </c>
      <c r="F1209" s="241" t="inlineStr">
        <is>
          <t>м3</t>
        </is>
      </c>
      <c r="G1209" s="422" t="n"/>
      <c r="H1209" s="423">
        <f>IFERROR(L1209/G1209,0)</f>
        <v/>
      </c>
      <c r="I1209" s="424">
        <f>IFERROR(M1209/G1209,0)</f>
        <v/>
      </c>
      <c r="J1209" s="425">
        <f>IFERROR(N1209/G1209,0)</f>
        <v/>
      </c>
      <c r="K1209" s="432">
        <f>+IFERROR(O1209/G1209,0)</f>
        <v/>
      </c>
      <c r="L1209" s="423">
        <f>SUBTOTAL(9,L1210:L1210)</f>
        <v/>
      </c>
      <c r="M1209" s="424">
        <f>SUBTOTAL(9,M1210:M1210)</f>
        <v/>
      </c>
      <c r="N1209" s="425">
        <f>SUBTOTAL(9,N1210:N1210)</f>
        <v/>
      </c>
      <c r="O1209" s="427">
        <f>SUBTOTAL(9,O1210:O1210)</f>
        <v/>
      </c>
      <c r="P1209" s="242" t="n"/>
      <c r="Q1209" s="243" t="n"/>
    </row>
    <row r="1210" outlineLevel="3" ht="50.25" customHeight="1">
      <c r="A1210" s="3" t="n"/>
      <c r="B1210" s="3" t="n"/>
      <c r="C1210" s="25" t="n"/>
      <c r="D1210" s="3" t="inlineStr">
        <is>
          <t>5.2.7.1.</t>
        </is>
      </c>
      <c r="E1210" s="3" t="inlineStr">
        <is>
          <t>Устройство монолитных ж/б лестниц, - Бетон - Монолитный бетон В25 W8 F200</t>
        </is>
      </c>
      <c r="F1210" s="518" t="inlineStr">
        <is>
          <t>м3</t>
        </is>
      </c>
      <c r="G1210" s="519" t="n">
        <v>0</v>
      </c>
      <c r="H1210" s="520" t="n">
        <v>19313.85</v>
      </c>
      <c r="I1210" s="521" t="n">
        <v>77520.02</v>
      </c>
      <c r="J1210" s="522" t="n">
        <v>41613.67</v>
      </c>
      <c r="K1210" s="523">
        <f>SUBTOTAL(9,H1210:J1210)</f>
        <v/>
      </c>
      <c r="L1210" s="520">
        <f>$G1210*H1210+0.01</f>
        <v/>
      </c>
      <c r="M1210" s="521">
        <f>$G1210*I1210</f>
        <v/>
      </c>
      <c r="N1210" s="522">
        <f>$G1210*J1210</f>
        <v/>
      </c>
      <c r="O1210" s="523">
        <f>G1210*K1210</f>
        <v/>
      </c>
      <c r="P1210" s="80" t="inlineStr">
        <is>
          <t>Карм.= 130,00 кг/м³</t>
        </is>
      </c>
      <c r="Q1210" s="104" t="inlineStr">
        <is>
          <t>Карм. - 130 кг/м3</t>
        </is>
      </c>
    </row>
    <row r="1211" outlineLevel="2" ht="50.25" customHeight="1">
      <c r="A1211" s="3" t="n"/>
      <c r="B1211" s="3" t="inlineStr">
        <is>
          <t xml:space="preserve">Устройство горизонтальных монолитных ж/б конструкций подземной части </t>
        </is>
      </c>
      <c r="C1211" s="240" t="n"/>
      <c r="D1211" s="146" t="inlineStr">
        <is>
          <t>5.2.8.</t>
        </is>
      </c>
      <c r="E1211" s="146" t="inlineStr">
        <is>
          <t>Рампа, балки под рампой</t>
        </is>
      </c>
      <c r="F1211" s="241" t="inlineStr">
        <is>
          <t>м3</t>
        </is>
      </c>
      <c r="G1211" s="422" t="n">
        <v>29.68</v>
      </c>
      <c r="H1211" s="423">
        <f>IFERROR(L1211/G1211,0)</f>
        <v/>
      </c>
      <c r="I1211" s="424">
        <f>IFERROR(M1211/G1211,0)</f>
        <v/>
      </c>
      <c r="J1211" s="425">
        <f>IFERROR(N1211/G1211,0)</f>
        <v/>
      </c>
      <c r="K1211" s="432">
        <f>+IFERROR(O1211/G1211,0)</f>
        <v/>
      </c>
      <c r="L1211" s="423">
        <f>SUBTOTAL(9,L1212:L1212)</f>
        <v/>
      </c>
      <c r="M1211" s="424">
        <f>SUBTOTAL(9,M1212:M1212)</f>
        <v/>
      </c>
      <c r="N1211" s="425">
        <f>SUBTOTAL(9,N1212:N1212)</f>
        <v/>
      </c>
      <c r="O1211" s="427">
        <f>SUBTOTAL(9,O1212:O1212)</f>
        <v/>
      </c>
      <c r="P1211" s="242" t="n"/>
      <c r="Q1211" s="243" t="n"/>
    </row>
    <row r="1212" outlineLevel="3" ht="50.25" customHeight="1">
      <c r="A1212" s="3" t="n"/>
      <c r="B1212" s="3" t="n"/>
      <c r="C1212" s="25" t="n"/>
      <c r="D1212" s="3" t="inlineStr">
        <is>
          <t>5.2.8.1.</t>
        </is>
      </c>
      <c r="E1212" s="3" t="inlineStr">
        <is>
          <t>Устройство монолитных ж/б площадок, толщ. 250-300мм. - Бетон - Монолитный бетон В40 W10 F200</t>
        </is>
      </c>
      <c r="F1212" s="518" t="inlineStr">
        <is>
          <t>м3</t>
        </is>
      </c>
      <c r="G1212" s="519" t="n">
        <v>29.68</v>
      </c>
      <c r="H1212" s="520" t="n">
        <v>16178.98</v>
      </c>
      <c r="I1212" s="521" t="n">
        <v>121746.4</v>
      </c>
      <c r="J1212" s="522">
        <f>ROUND((H1212+I1212)*0.125,2)</f>
        <v/>
      </c>
      <c r="K1212" s="523">
        <f>SUBTOTAL(9,H1212:J1212)</f>
        <v/>
      </c>
      <c r="L1212" s="520">
        <f>$G1212*H1212+0.01</f>
        <v/>
      </c>
      <c r="M1212" s="521">
        <f>$G1212*I1212</f>
        <v/>
      </c>
      <c r="N1212" s="522">
        <f>$G1212*J1212</f>
        <v/>
      </c>
      <c r="O1212" s="523">
        <f>G1212*K1212</f>
        <v/>
      </c>
      <c r="P1212" s="79" t="inlineStr">
        <is>
          <t>Карм.= 130,00 кг/м³</t>
        </is>
      </c>
      <c r="Q1212" s="104" t="inlineStr">
        <is>
          <t>Карм. - 130 кг/м3</t>
        </is>
      </c>
    </row>
    <row r="1213" outlineLevel="1" ht="50.25" customHeight="1">
      <c r="A1213" s="3" t="n"/>
      <c r="B1213" s="3" t="inlineStr">
        <is>
          <t>Надземная часть. Конструктивные решения</t>
        </is>
      </c>
      <c r="C1213" s="235" t="n"/>
      <c r="D1213" s="236" t="inlineStr">
        <is>
          <t>5.3.</t>
        </is>
      </c>
      <c r="E1213" s="145" t="inlineStr">
        <is>
          <t xml:space="preserve">Ж/Б конструкции надземной части </t>
        </is>
      </c>
      <c r="F1213" s="237" t="inlineStr">
        <is>
          <t>м3</t>
        </is>
      </c>
      <c r="G1213" s="335" t="n">
        <v>684.4400000000001</v>
      </c>
      <c r="H1213" s="336">
        <f>+IFERROR(L1213/G1213,0)</f>
        <v/>
      </c>
      <c r="I1213" s="337">
        <f>IFERROR(M1213/G1213,0)</f>
        <v/>
      </c>
      <c r="J1213" s="338">
        <f>IFERROR(N1213/G1213,0)</f>
        <v/>
      </c>
      <c r="K1213" s="339">
        <f>+IFERROR(O1213/G1213,0)</f>
        <v/>
      </c>
      <c r="L1213" s="336">
        <f>SUBTOTAL(9,L1214:L1301)</f>
        <v/>
      </c>
      <c r="M1213" s="337">
        <f>SUBTOTAL(9,M1214:M1301)</f>
        <v/>
      </c>
      <c r="N1213" s="338">
        <f>SUBTOTAL(9,N1214:N1301)</f>
        <v/>
      </c>
      <c r="O1213" s="339">
        <f>SUBTOTAL(9,O1214:O1301)</f>
        <v/>
      </c>
      <c r="P1213" s="238" t="n"/>
      <c r="Q1213" s="244" t="n"/>
    </row>
    <row r="1214" outlineLevel="2" ht="50.25" customHeight="1">
      <c r="A1214" s="3" t="inlineStr">
        <is>
          <t>4.2.1.</t>
        </is>
      </c>
      <c r="B1214" s="3" t="inlineStr">
        <is>
          <t xml:space="preserve">Устройство горизонтальных монолитных конструкций 1-го этажа </t>
        </is>
      </c>
      <c r="C1214" s="240" t="inlineStr">
        <is>
          <t>4.2.1.</t>
        </is>
      </c>
      <c r="D1214" s="146" t="inlineStr">
        <is>
          <t>5.3.1.</t>
        </is>
      </c>
      <c r="E1214" s="146" t="inlineStr">
        <is>
          <t>Плита перекрытия, балки и капители на отм. +5,100, +2,810, +3,400 - толщ. 250…...550мм.</t>
        </is>
      </c>
      <c r="F1214" s="241" t="inlineStr">
        <is>
          <t>м3</t>
        </is>
      </c>
      <c r="G1214" s="422" t="n">
        <v>141.58</v>
      </c>
      <c r="H1214" s="423">
        <f>IFERROR(L1214/G1214,0)</f>
        <v/>
      </c>
      <c r="I1214" s="424">
        <f>IFERROR(M1214/G1214,0)</f>
        <v/>
      </c>
      <c r="J1214" s="425">
        <f>IFERROR(N1214/G1214,0)</f>
        <v/>
      </c>
      <c r="K1214" s="432">
        <f>+IFERROR(O1214/G1214,0)</f>
        <v/>
      </c>
      <c r="L1214" s="423">
        <f>SUBTOTAL(9,L1215:L1215)</f>
        <v/>
      </c>
      <c r="M1214" s="424">
        <f>SUBTOTAL(9,M1215:M1215)</f>
        <v/>
      </c>
      <c r="N1214" s="425">
        <f>SUBTOTAL(9,N1215:N1215)</f>
        <v/>
      </c>
      <c r="O1214" s="427" t="n">
        <v>30341306.30244968</v>
      </c>
      <c r="P1214" s="242" t="n"/>
      <c r="Q1214" s="243" t="n"/>
      <c r="R1214" t="n">
        <v>30341306.30244968</v>
      </c>
    </row>
    <row r="1215" outlineLevel="3" ht="50.25" customHeight="1">
      <c r="A1215" s="3" t="n"/>
      <c r="B1215" s="3" t="n"/>
      <c r="C1215" s="25" t="n"/>
      <c r="D1215" s="3" t="inlineStr">
        <is>
          <t>5.3.1.1.</t>
        </is>
      </c>
      <c r="E1215" s="3" t="inlineStr">
        <is>
          <t>Устройство монолитных ж/б плит перекрытия толщ. 200-250мм и балок - Бетон - Монолитный бетон В35 W10 F200</t>
        </is>
      </c>
      <c r="F1215" s="518" t="inlineStr">
        <is>
          <t>м3</t>
        </is>
      </c>
      <c r="G1215" s="519" t="n">
        <v>141.58</v>
      </c>
      <c r="H1215" s="520" t="n">
        <v>15267.13</v>
      </c>
      <c r="I1215" s="521" t="n">
        <v>36612.84</v>
      </c>
      <c r="J1215" s="522">
        <f>ROUND((H1215+I1215)*0.125,2)</f>
        <v/>
      </c>
      <c r="K1215" s="523">
        <f>SUBTOTAL(9,H1215:J1215)</f>
        <v/>
      </c>
      <c r="L1215" s="520">
        <f>$G1215*H1215-0.01</f>
        <v/>
      </c>
      <c r="M1215" s="521">
        <f>$G1215*I1215</f>
        <v/>
      </c>
      <c r="N1215" s="522">
        <f>$G1215*J1215</f>
        <v/>
      </c>
      <c r="O1215" s="523">
        <f>G1215*K1215</f>
        <v/>
      </c>
      <c r="P1215" s="79" t="inlineStr">
        <is>
          <t>Карм.= 130,00 кг/м³</t>
        </is>
      </c>
      <c r="Q1215" s="104" t="inlineStr">
        <is>
          <t>Карм. - 130 кг/м3</t>
        </is>
      </c>
    </row>
    <row r="1216" outlineLevel="2" ht="50.25" customHeight="1">
      <c r="A1216" s="3" t="inlineStr">
        <is>
          <t>4.2.2.</t>
        </is>
      </c>
      <c r="B1216" s="3" t="inlineStr">
        <is>
          <t xml:space="preserve">Устройство вертикальных монолитных конструкций 1-го этажа </t>
        </is>
      </c>
      <c r="C1216" s="240" t="inlineStr">
        <is>
          <t>4.2.2.</t>
        </is>
      </c>
      <c r="D1216" s="146" t="inlineStr">
        <is>
          <t>5.3.2.</t>
        </is>
      </c>
      <c r="E1216" s="146" t="inlineStr">
        <is>
          <t>Вертикальные конструкции на отм. +5,100</t>
        </is>
      </c>
      <c r="F1216" s="241" t="inlineStr">
        <is>
          <t>м3</t>
        </is>
      </c>
      <c r="G1216" s="422" t="n">
        <v>38.47</v>
      </c>
      <c r="H1216" s="423">
        <f>IFERROR(L1216/G1216,0)</f>
        <v/>
      </c>
      <c r="I1216" s="424">
        <f>IFERROR(M1216/G1216,0)</f>
        <v/>
      </c>
      <c r="J1216" s="425">
        <f>IFERROR(N1216/G1216,0)</f>
        <v/>
      </c>
      <c r="K1216" s="432">
        <f>+IFERROR(O1216/G1216,0)</f>
        <v/>
      </c>
      <c r="L1216" s="423">
        <f>SUBTOTAL(9,L1217:L1225)</f>
        <v/>
      </c>
      <c r="M1216" s="424">
        <f>SUBTOTAL(9,M1217:M1225)</f>
        <v/>
      </c>
      <c r="N1216" s="425">
        <f>SUBTOTAL(9,N1217:N1225)</f>
        <v/>
      </c>
      <c r="O1216" s="427" t="n">
        <v>11701801.25847681</v>
      </c>
      <c r="P1216" s="242" t="n"/>
      <c r="Q1216" s="243" t="n"/>
      <c r="R1216" t="n">
        <v>11701801.25847681</v>
      </c>
    </row>
    <row r="1217" outlineLevel="3" ht="50.25" customHeight="1">
      <c r="A1217" s="3" t="n"/>
      <c r="B1217" s="3" t="n"/>
      <c r="C1217" s="25" t="n"/>
      <c r="D1217" s="3" t="inlineStr">
        <is>
          <t>5.3.2.1.</t>
        </is>
      </c>
      <c r="E1217" s="10" t="inlineStr">
        <is>
          <t>Стены толщ. 200мм, в составе:</t>
        </is>
      </c>
      <c r="F1217" s="11" t="n"/>
      <c r="G1217" s="549" t="n"/>
      <c r="H1217" s="546" t="n"/>
      <c r="I1217" s="547" t="n"/>
      <c r="J1217" s="548" t="n"/>
      <c r="K1217" s="545" t="n"/>
      <c r="L1217" s="546" t="n"/>
      <c r="M1217" s="547" t="n"/>
      <c r="N1217" s="548" t="n"/>
      <c r="O1217" s="545" t="n"/>
      <c r="P1217" s="79" t="n"/>
      <c r="Q1217" s="104" t="n"/>
    </row>
    <row r="1218" outlineLevel="3" ht="50.25" customHeight="1">
      <c r="A1218" s="3" t="n"/>
      <c r="B1218" s="3" t="n"/>
      <c r="C1218" s="25" t="n"/>
      <c r="D1218" s="3" t="inlineStr">
        <is>
          <t>5.3.2.2.</t>
        </is>
      </c>
      <c r="E1218" s="3" t="inlineStr">
        <is>
          <t>Устройство ж/б стен толщ. 200мм
Монолитный бетон В35 W10 F200</t>
        </is>
      </c>
      <c r="F1218" s="518" t="inlineStr">
        <is>
          <t>м3</t>
        </is>
      </c>
      <c r="G1218" s="519" t="n">
        <v>15</v>
      </c>
      <c r="H1218" s="520" t="n">
        <v>16447.37</v>
      </c>
      <c r="I1218" s="521" t="n">
        <v>57132.66</v>
      </c>
      <c r="J1218" s="522">
        <f>ROUND((H1218+I1218)*0.125,2)</f>
        <v/>
      </c>
      <c r="K1218" s="523">
        <f>SUBTOTAL(9,H1218:J1218)</f>
        <v/>
      </c>
      <c r="L1218" s="520">
        <f>$G1218*H1218+0.01</f>
        <v/>
      </c>
      <c r="M1218" s="521">
        <f>$G1218*I1218</f>
        <v/>
      </c>
      <c r="N1218" s="522">
        <f>$G1218*J1218</f>
        <v/>
      </c>
      <c r="O1218" s="523">
        <f>G1218*K1218</f>
        <v/>
      </c>
      <c r="P1218" s="79" t="inlineStr">
        <is>
          <t>Карм.= 140,00 кг/м³</t>
        </is>
      </c>
      <c r="Q1218" s="104" t="inlineStr">
        <is>
          <t>Карм. - 140 кг/м3</t>
        </is>
      </c>
    </row>
    <row r="1219" outlineLevel="3" ht="50.25" customHeight="1">
      <c r="A1219" s="3" t="n"/>
      <c r="B1219" s="3" t="n"/>
      <c r="C1219" s="25" t="n"/>
      <c r="D1219" s="3" t="inlineStr">
        <is>
          <t>5.3.2.3.</t>
        </is>
      </c>
      <c r="E1219" s="3" t="inlineStr">
        <is>
          <t>Устройство ж/б стен толщ. 220мм
Монолитный бетон В35 W10 F200</t>
        </is>
      </c>
      <c r="F1219" s="518" t="inlineStr">
        <is>
          <t>м3</t>
        </is>
      </c>
      <c r="G1219" s="519" t="n">
        <v>0</v>
      </c>
      <c r="H1219" s="520" t="n">
        <v>18746.94</v>
      </c>
      <c r="I1219" s="521" t="n">
        <v>34050.14</v>
      </c>
      <c r="J1219" s="522" t="n">
        <v>19586.94</v>
      </c>
      <c r="K1219" s="523">
        <f>SUBTOTAL(9,H1219:J1219)</f>
        <v/>
      </c>
      <c r="L1219" s="520">
        <f>$G1219*H1219-0.01</f>
        <v/>
      </c>
      <c r="M1219" s="521">
        <f>$G1219*I1219</f>
        <v/>
      </c>
      <c r="N1219" s="522">
        <f>$G1219*J1219</f>
        <v/>
      </c>
      <c r="O1219" s="523">
        <f>G1219*K1219</f>
        <v/>
      </c>
      <c r="P1219" s="79" t="n"/>
      <c r="Q1219" s="104" t="n"/>
    </row>
    <row r="1220" outlineLevel="3" ht="50.25" customHeight="1">
      <c r="A1220" s="3" t="n"/>
      <c r="B1220" s="3" t="n"/>
      <c r="C1220" s="25" t="n"/>
      <c r="D1220" s="3" t="inlineStr">
        <is>
          <t>5.3.2.4.</t>
        </is>
      </c>
      <c r="E1220" s="10" t="inlineStr">
        <is>
          <t>Стены толщ. 250мм, в составе:</t>
        </is>
      </c>
      <c r="F1220" s="11" t="n"/>
      <c r="G1220" s="549" t="n"/>
      <c r="H1220" s="546" t="n"/>
      <c r="I1220" s="547" t="n"/>
      <c r="J1220" s="548" t="n"/>
      <c r="K1220" s="545" t="n"/>
      <c r="L1220" s="546" t="n"/>
      <c r="M1220" s="547" t="n"/>
      <c r="N1220" s="548" t="n"/>
      <c r="O1220" s="545" t="n"/>
      <c r="P1220" s="79" t="n"/>
      <c r="Q1220" s="104" t="n"/>
    </row>
    <row r="1221" outlineLevel="3" ht="50.25" customHeight="1">
      <c r="A1221" s="3" t="n"/>
      <c r="B1221" s="3" t="n"/>
      <c r="C1221" s="25" t="n"/>
      <c r="D1221" s="3" t="inlineStr">
        <is>
          <t>5.3.2.5.</t>
        </is>
      </c>
      <c r="E1221" s="3" t="inlineStr">
        <is>
          <t>Устройство ж/б стен толщ. 250мм
Монолитный бетон В35 W10 F200</t>
        </is>
      </c>
      <c r="F1221" s="518" t="inlineStr">
        <is>
          <t>м3</t>
        </is>
      </c>
      <c r="G1221" s="519" t="n">
        <v>22</v>
      </c>
      <c r="H1221" s="520" t="n">
        <v>16447.37</v>
      </c>
      <c r="I1221" s="521" t="n">
        <v>56943.03</v>
      </c>
      <c r="J1221" s="522">
        <f>ROUND((H1221+I1221)*0.125,2)</f>
        <v/>
      </c>
      <c r="K1221" s="523">
        <f>SUBTOTAL(9,H1221:J1221)</f>
        <v/>
      </c>
      <c r="L1221" s="520">
        <f>$G1221*H1221-0.01</f>
        <v/>
      </c>
      <c r="M1221" s="521">
        <f>$G1221*I1221</f>
        <v/>
      </c>
      <c r="N1221" s="522">
        <f>$G1221*J1221</f>
        <v/>
      </c>
      <c r="O1221" s="523">
        <f>G1221*K1221</f>
        <v/>
      </c>
      <c r="P1221" s="79" t="inlineStr">
        <is>
          <t>Карм.= 140,00 кг/м³</t>
        </is>
      </c>
      <c r="Q1221" s="104" t="inlineStr">
        <is>
          <t>Карм. - 140 кг/м3</t>
        </is>
      </c>
    </row>
    <row r="1222" outlineLevel="3" ht="50.25" customHeight="1">
      <c r="A1222" s="3" t="n"/>
      <c r="B1222" s="3" t="n"/>
      <c r="C1222" s="25" t="n"/>
      <c r="D1222" s="3" t="inlineStr">
        <is>
          <t>5.3.2.6.</t>
        </is>
      </c>
      <c r="E1222" s="10" t="inlineStr">
        <is>
          <t>Стены толщ. 300мм, в составе:</t>
        </is>
      </c>
      <c r="F1222" s="518" t="n"/>
      <c r="G1222" s="519" t="n"/>
      <c r="H1222" s="520" t="n"/>
      <c r="I1222" s="521" t="n"/>
      <c r="J1222" s="522" t="n"/>
      <c r="K1222" s="523" t="n"/>
      <c r="L1222" s="520" t="n"/>
      <c r="M1222" s="521" t="n"/>
      <c r="N1222" s="522" t="n"/>
      <c r="O1222" s="523" t="n"/>
      <c r="P1222" s="79" t="n"/>
      <c r="Q1222" s="104" t="n"/>
    </row>
    <row r="1223" outlineLevel="3" ht="50.25" customHeight="1">
      <c r="A1223" s="3" t="n"/>
      <c r="B1223" s="3" t="n"/>
      <c r="C1223" s="25" t="n"/>
      <c r="D1223" s="3" t="inlineStr">
        <is>
          <t>5.3.2.7.</t>
        </is>
      </c>
      <c r="E1223" s="3" t="inlineStr">
        <is>
          <t>Устройство ж/б стен толщ. 300мм
Монолитный бетон В35 W10 F200</t>
        </is>
      </c>
      <c r="F1223" s="518" t="inlineStr">
        <is>
          <t>м3</t>
        </is>
      </c>
      <c r="G1223" s="519" t="n">
        <v>0</v>
      </c>
      <c r="H1223" s="520" t="n">
        <v>18746.94</v>
      </c>
      <c r="I1223" s="521" t="n">
        <v>34317.08</v>
      </c>
      <c r="J1223" s="522" t="n">
        <v>19740.48</v>
      </c>
      <c r="K1223" s="523">
        <f>SUBTOTAL(9,H1223:J1223)</f>
        <v/>
      </c>
      <c r="L1223" s="520">
        <f>$G1223*H1223</f>
        <v/>
      </c>
      <c r="M1223" s="521">
        <f>$G1223*I1223</f>
        <v/>
      </c>
      <c r="N1223" s="522">
        <f>$G1223*J1223</f>
        <v/>
      </c>
      <c r="O1223" s="523">
        <f>G1223*K1223</f>
        <v/>
      </c>
      <c r="P1223" s="79" t="n"/>
      <c r="Q1223" s="104" t="n"/>
    </row>
    <row r="1224" outlineLevel="3" ht="50.25" customHeight="1">
      <c r="A1224" s="3" t="n"/>
      <c r="B1224" s="3" t="n"/>
      <c r="C1224" s="25" t="n"/>
      <c r="D1224" s="3" t="inlineStr">
        <is>
          <t>5.3.2.8.</t>
        </is>
      </c>
      <c r="E1224" s="10" t="inlineStr">
        <is>
          <t>Пилоны монолитные</t>
        </is>
      </c>
      <c r="F1224" s="11" t="n"/>
      <c r="G1224" s="549" t="n"/>
      <c r="H1224" s="546" t="n"/>
      <c r="I1224" s="547" t="n"/>
      <c r="J1224" s="548" t="n"/>
      <c r="K1224" s="545" t="n"/>
      <c r="L1224" s="546" t="n"/>
      <c r="M1224" s="547" t="n"/>
      <c r="N1224" s="548" t="n"/>
      <c r="O1224" s="545" t="n"/>
      <c r="P1224" s="79" t="n"/>
      <c r="Q1224" s="104" t="n"/>
    </row>
    <row r="1225" outlineLevel="3" ht="50.25" customHeight="1">
      <c r="A1225" s="3" t="n"/>
      <c r="B1225" s="3" t="n"/>
      <c r="C1225" s="25" t="n"/>
      <c r="D1225" s="3" t="inlineStr">
        <is>
          <t>5.3.2.9.</t>
        </is>
      </c>
      <c r="E1225" s="3" t="inlineStr">
        <is>
          <t>Устройство ж/б пилонов 
Монолитный бетон В35 W10 F200</t>
        </is>
      </c>
      <c r="F1225" s="518" t="inlineStr">
        <is>
          <t>м3</t>
        </is>
      </c>
      <c r="G1225" s="519" t="n">
        <v>1.469999999999999</v>
      </c>
      <c r="H1225" s="520" t="n">
        <v>16447.37</v>
      </c>
      <c r="I1225" s="521" t="n">
        <v>61469.69</v>
      </c>
      <c r="J1225" s="522">
        <f>ROUND((H1225+I1225)*0.125,2)</f>
        <v/>
      </c>
      <c r="K1225" s="523">
        <f>SUBTOTAL(9,H1225:J1225)</f>
        <v/>
      </c>
      <c r="L1225" s="520">
        <f>$G1225*H1225</f>
        <v/>
      </c>
      <c r="M1225" s="521">
        <f>$G1225*I1225</f>
        <v/>
      </c>
      <c r="N1225" s="522">
        <f>$G1225*J1225</f>
        <v/>
      </c>
      <c r="O1225" s="523">
        <f>G1225*K1225</f>
        <v/>
      </c>
      <c r="P1225" s="79" t="inlineStr">
        <is>
          <t>Карм.= 150,00 кг/м³</t>
        </is>
      </c>
      <c r="Q1225" s="104" t="inlineStr">
        <is>
          <t>Карм. - 150 кг/м3</t>
        </is>
      </c>
    </row>
    <row r="1226" outlineLevel="2" ht="50.25" customHeight="1">
      <c r="A1226" s="3" t="inlineStr">
        <is>
          <t>4.2.3.</t>
        </is>
      </c>
      <c r="B1226" s="3" t="inlineStr">
        <is>
          <t xml:space="preserve">Устройство горизонтальных монолитных конструкций надземных этажей (кроме 1-го) </t>
        </is>
      </c>
      <c r="C1226" s="240" t="inlineStr">
        <is>
          <t>4.2.3.</t>
        </is>
      </c>
      <c r="D1226" s="146" t="inlineStr">
        <is>
          <t>5.3.3.</t>
        </is>
      </c>
      <c r="E1226" s="146" t="inlineStr">
        <is>
          <t>Плита переркытия, балки и капители на отм. +9,000 - толщ. 220мм.</t>
        </is>
      </c>
      <c r="F1226" s="241" t="inlineStr">
        <is>
          <t>м3</t>
        </is>
      </c>
      <c r="G1226" s="422" t="n">
        <v>52.46</v>
      </c>
      <c r="H1226" s="423">
        <f>IFERROR(L1226/G1226,0)</f>
        <v/>
      </c>
      <c r="I1226" s="424">
        <f>IFERROR(M1226/G1226,0)</f>
        <v/>
      </c>
      <c r="J1226" s="425">
        <f>IFERROR(N1226/G1226,0)</f>
        <v/>
      </c>
      <c r="K1226" s="432">
        <f>+IFERROR(O1226/G1226,0)</f>
        <v/>
      </c>
      <c r="L1226" s="423">
        <f>SUBTOTAL(9,L1227:L1227)</f>
        <v/>
      </c>
      <c r="M1226" s="424">
        <f>SUBTOTAL(9,M1227:M1227)</f>
        <v/>
      </c>
      <c r="N1226" s="425">
        <f>SUBTOTAL(9,N1227:N1227)</f>
        <v/>
      </c>
      <c r="O1226" s="427" t="n">
        <v>11193502.17815122</v>
      </c>
      <c r="P1226" s="242" t="n"/>
      <c r="Q1226" s="243" t="n"/>
      <c r="R1226" t="n">
        <v>11193502.17815122</v>
      </c>
    </row>
    <row r="1227" outlineLevel="3" ht="50.25" customHeight="1">
      <c r="A1227" s="3" t="n"/>
      <c r="B1227" s="3" t="n"/>
      <c r="C1227" s="25" t="n"/>
      <c r="D1227" s="3" t="inlineStr">
        <is>
          <t>5.3.3.1.</t>
        </is>
      </c>
      <c r="E1227" s="3" t="inlineStr">
        <is>
          <t>Устройство монолитных ж/б плит перекрытия толщ. 220мм и балок - Бетон - Монолитный бетон В35 W10 F200</t>
        </is>
      </c>
      <c r="F1227" s="518" t="inlineStr">
        <is>
          <t>м3</t>
        </is>
      </c>
      <c r="G1227" s="519" t="n">
        <v>52.46</v>
      </c>
      <c r="H1227" s="520" t="n">
        <v>15267.13</v>
      </c>
      <c r="I1227" s="521" t="n">
        <v>36387</v>
      </c>
      <c r="J1227" s="522">
        <f>ROUND((H1227+I1227)*0.125,2)</f>
        <v/>
      </c>
      <c r="K1227" s="523">
        <f>SUBTOTAL(9,H1227:J1227)</f>
        <v/>
      </c>
      <c r="L1227" s="520">
        <f>$G1227*H1227</f>
        <v/>
      </c>
      <c r="M1227" s="521">
        <f>$G1227*I1227</f>
        <v/>
      </c>
      <c r="N1227" s="522">
        <f>$G1227*J1227</f>
        <v/>
      </c>
      <c r="O1227" s="523">
        <f>G1227*K1227</f>
        <v/>
      </c>
      <c r="P1227" s="79" t="inlineStr">
        <is>
          <t>Карм.= 130,00 кг/м³</t>
        </is>
      </c>
      <c r="Q1227" s="104" t="inlineStr">
        <is>
          <t>Карм. - 130 кг/м3</t>
        </is>
      </c>
    </row>
    <row r="1228" outlineLevel="2" ht="50.25" customHeight="1">
      <c r="A1228" s="3" t="inlineStr">
        <is>
          <t>4.2.4.</t>
        </is>
      </c>
      <c r="B1228" s="3" t="inlineStr">
        <is>
          <t xml:space="preserve">Устройство вертикальных монолитных конструкций надземных этажей (кроме 1-го) </t>
        </is>
      </c>
      <c r="C1228" s="240" t="inlineStr">
        <is>
          <t>4.2.4.</t>
        </is>
      </c>
      <c r="D1228" s="146" t="inlineStr">
        <is>
          <t>5.3.4.</t>
        </is>
      </c>
      <c r="E1228" s="146" t="inlineStr">
        <is>
          <t>Вертикальные конструкции на отм. +9,000</t>
        </is>
      </c>
      <c r="F1228" s="241" t="inlineStr">
        <is>
          <t>м3</t>
        </is>
      </c>
      <c r="G1228" s="422" t="n">
        <v>32.49</v>
      </c>
      <c r="H1228" s="423">
        <f>IFERROR(L1228/G1228,0)</f>
        <v/>
      </c>
      <c r="I1228" s="424">
        <f>IFERROR(M1228/G1228,0)</f>
        <v/>
      </c>
      <c r="J1228" s="425">
        <f>IFERROR(N1228/G1228,0)</f>
        <v/>
      </c>
      <c r="K1228" s="432">
        <f>+IFERROR(O1228/G1228,0)</f>
        <v/>
      </c>
      <c r="L1228" s="423">
        <f>SUBTOTAL(9,L1229:L1238)</f>
        <v/>
      </c>
      <c r="M1228" s="424">
        <f>SUBTOTAL(9,M1229:M1238)</f>
        <v/>
      </c>
      <c r="N1228" s="425">
        <f>SUBTOTAL(9,N1229:N1238)</f>
        <v/>
      </c>
      <c r="O1228" s="427" t="n">
        <v>9914335.739173425</v>
      </c>
      <c r="P1228" s="242" t="n"/>
      <c r="Q1228" s="243" t="n"/>
      <c r="R1228" t="n">
        <v>9914335.739173425</v>
      </c>
    </row>
    <row r="1229" outlineLevel="3" ht="50.25" customHeight="1">
      <c r="A1229" s="3" t="n"/>
      <c r="B1229" s="3" t="n"/>
      <c r="C1229" s="25" t="n"/>
      <c r="D1229" s="3" t="inlineStr">
        <is>
          <t>5.3.4.1.</t>
        </is>
      </c>
      <c r="E1229" s="10" t="inlineStr">
        <is>
          <t>Стены толщ. 200мм, в составе:</t>
        </is>
      </c>
      <c r="F1229" s="11" t="n"/>
      <c r="G1229" s="519" t="n"/>
      <c r="H1229" s="546" t="n"/>
      <c r="I1229" s="547" t="n"/>
      <c r="J1229" s="548" t="n"/>
      <c r="K1229" s="545" t="n"/>
      <c r="L1229" s="546" t="n"/>
      <c r="M1229" s="547" t="n"/>
      <c r="N1229" s="548" t="n"/>
      <c r="O1229" s="545" t="n"/>
      <c r="P1229" s="79" t="n"/>
      <c r="Q1229" s="104" t="n"/>
    </row>
    <row r="1230" outlineLevel="3" ht="50.25" customHeight="1">
      <c r="A1230" s="3" t="n"/>
      <c r="B1230" s="3" t="n"/>
      <c r="C1230" s="25" t="n"/>
      <c r="D1230" s="3" t="inlineStr">
        <is>
          <t>5.3.4.2.</t>
        </is>
      </c>
      <c r="E1230" s="3" t="inlineStr">
        <is>
          <t>Устройство ж/б стен толщ. 200мм
Монолитный бетон В35 W10 F200</t>
        </is>
      </c>
      <c r="F1230" s="518" t="inlineStr">
        <is>
          <t>м3</t>
        </is>
      </c>
      <c r="G1230" s="519" t="n">
        <v>30.3</v>
      </c>
      <c r="H1230" s="520" t="n">
        <v>16447.37</v>
      </c>
      <c r="I1230" s="521" t="n">
        <v>57132.51</v>
      </c>
      <c r="J1230" s="522">
        <f>ROUND((H1230+I1230)*0.125,2)</f>
        <v/>
      </c>
      <c r="K1230" s="523">
        <f>SUBTOTAL(9,H1230:J1230)</f>
        <v/>
      </c>
      <c r="L1230" s="520">
        <f>$G1230*H1230</f>
        <v/>
      </c>
      <c r="M1230" s="521">
        <f>$G1230*I1230</f>
        <v/>
      </c>
      <c r="N1230" s="522">
        <f>$G1230*J1230</f>
        <v/>
      </c>
      <c r="O1230" s="523">
        <f>G1230*K1230</f>
        <v/>
      </c>
      <c r="P1230" s="79" t="inlineStr">
        <is>
          <t>Карм.= 140,00 кг/м³</t>
        </is>
      </c>
      <c r="Q1230" s="104" t="inlineStr">
        <is>
          <t>Карм. - 140 кг/м3</t>
        </is>
      </c>
    </row>
    <row r="1231" outlineLevel="3" ht="50.25" customHeight="1">
      <c r="A1231" s="3" t="n"/>
      <c r="B1231" s="3" t="n"/>
      <c r="C1231" s="25" t="n"/>
      <c r="D1231" s="3" t="inlineStr">
        <is>
          <t>5.3.4.3.</t>
        </is>
      </c>
      <c r="E1231" s="10" t="inlineStr">
        <is>
          <t>Стены толщ. 250мм, в составе:</t>
        </is>
      </c>
      <c r="F1231" s="11" t="n"/>
      <c r="G1231" s="519" t="n"/>
      <c r="H1231" s="546" t="n"/>
      <c r="I1231" s="547" t="n"/>
      <c r="J1231" s="548" t="n"/>
      <c r="K1231" s="545" t="n"/>
      <c r="L1231" s="546" t="n"/>
      <c r="M1231" s="547" t="n"/>
      <c r="N1231" s="548" t="n"/>
      <c r="O1231" s="545" t="n"/>
      <c r="P1231" s="79" t="n"/>
      <c r="Q1231" s="104" t="n"/>
    </row>
    <row r="1232" outlineLevel="3" ht="50.25" customHeight="1">
      <c r="A1232" s="3" t="n"/>
      <c r="B1232" s="3" t="n"/>
      <c r="C1232" s="25" t="n"/>
      <c r="D1232" s="3" t="inlineStr">
        <is>
          <t>5.3.4.4.</t>
        </is>
      </c>
      <c r="E1232" s="3" t="inlineStr">
        <is>
          <t>Устройство ж/б стен толщ. 250мм
Монолитный  бетон В35 W10 F200</t>
        </is>
      </c>
      <c r="F1232" s="518" t="inlineStr">
        <is>
          <t>м3</t>
        </is>
      </c>
      <c r="G1232" s="519" t="n">
        <v>0</v>
      </c>
      <c r="H1232" s="520" t="n">
        <v>18746.94</v>
      </c>
      <c r="I1232" s="521" t="n">
        <v>34316.34</v>
      </c>
      <c r="J1232" s="522" t="n">
        <v>19740.06</v>
      </c>
      <c r="K1232" s="523">
        <f>SUBTOTAL(9,H1232:J1232)</f>
        <v/>
      </c>
      <c r="L1232" s="520">
        <f>$G1232*H1232+0.01</f>
        <v/>
      </c>
      <c r="M1232" s="521">
        <f>$G1232*I1232</f>
        <v/>
      </c>
      <c r="N1232" s="522">
        <f>$G1232*J1232</f>
        <v/>
      </c>
      <c r="O1232" s="523">
        <f>G1232*K1232</f>
        <v/>
      </c>
      <c r="P1232" s="79" t="inlineStr">
        <is>
          <t>Карм.= 140,00 кг/м³</t>
        </is>
      </c>
      <c r="Q1232" s="104" t="inlineStr">
        <is>
          <t>Карм. - 140 кг/м3</t>
        </is>
      </c>
    </row>
    <row r="1233" outlineLevel="3" ht="50.25" customHeight="1">
      <c r="A1233" s="3" t="n"/>
      <c r="B1233" s="3" t="n"/>
      <c r="C1233" s="25" t="n"/>
      <c r="D1233" s="3" t="inlineStr">
        <is>
          <t>5.3.4.5.</t>
        </is>
      </c>
      <c r="E1233" s="10" t="inlineStr">
        <is>
          <t>Стены толщ. 300мм, в составе:</t>
        </is>
      </c>
      <c r="F1233" s="518" t="n"/>
      <c r="G1233" s="519" t="n"/>
      <c r="H1233" s="520" t="n"/>
      <c r="I1233" s="521" t="n"/>
      <c r="J1233" s="522" t="n"/>
      <c r="K1233" s="523" t="n"/>
      <c r="L1233" s="520" t="n"/>
      <c r="M1233" s="521" t="n"/>
      <c r="N1233" s="522" t="n"/>
      <c r="O1233" s="523" t="n"/>
      <c r="P1233" s="79" t="n"/>
      <c r="Q1233" s="104" t="n"/>
    </row>
    <row r="1234" outlineLevel="3" ht="50.25" customHeight="1">
      <c r="A1234" s="3" t="n"/>
      <c r="B1234" s="3" t="n"/>
      <c r="C1234" s="25" t="n"/>
      <c r="D1234" s="3" t="inlineStr">
        <is>
          <t>5.3.4.6.</t>
        </is>
      </c>
      <c r="E1234" s="3" t="inlineStr">
        <is>
          <t>Устройство ж/б стен толщ. 300мм
Монолитный бетон В35 W10 F200</t>
        </is>
      </c>
      <c r="F1234" s="518" t="inlineStr">
        <is>
          <t>м3</t>
        </is>
      </c>
      <c r="G1234" s="519" t="n">
        <v>0</v>
      </c>
      <c r="H1234" s="520" t="n">
        <v>18746.94</v>
      </c>
      <c r="I1234" s="521" t="n">
        <v>34316.34</v>
      </c>
      <c r="J1234" s="522" t="n">
        <v>19740.06</v>
      </c>
      <c r="K1234" s="523">
        <f>SUBTOTAL(9,H1234:J1234)</f>
        <v/>
      </c>
      <c r="L1234" s="520">
        <f>$G1234*H1234-0.01</f>
        <v/>
      </c>
      <c r="M1234" s="521">
        <f>$G1234*I1234</f>
        <v/>
      </c>
      <c r="N1234" s="522">
        <f>$G1234*J1234</f>
        <v/>
      </c>
      <c r="O1234" s="523">
        <f>G1234*K1234</f>
        <v/>
      </c>
      <c r="P1234" s="79" t="n"/>
      <c r="Q1234" s="104" t="n"/>
    </row>
    <row r="1235" outlineLevel="3" ht="50.25" customHeight="1">
      <c r="A1235" s="3" t="n"/>
      <c r="B1235" s="3" t="n"/>
      <c r="C1235" s="25" t="n"/>
      <c r="D1235" s="3" t="inlineStr">
        <is>
          <t>5.3.4.7.</t>
        </is>
      </c>
      <c r="E1235" s="10" t="inlineStr">
        <is>
          <t>Колонны монолитные</t>
        </is>
      </c>
      <c r="F1235" s="18" t="n"/>
      <c r="G1235" s="519" t="n"/>
      <c r="H1235" s="546" t="n"/>
      <c r="I1235" s="547" t="n"/>
      <c r="J1235" s="548" t="n"/>
      <c r="K1235" s="545" t="n"/>
      <c r="L1235" s="546" t="n"/>
      <c r="M1235" s="547" t="n"/>
      <c r="N1235" s="548" t="n"/>
      <c r="O1235" s="545" t="n"/>
      <c r="P1235" s="79" t="n"/>
      <c r="Q1235" s="104" t="n"/>
    </row>
    <row r="1236" outlineLevel="3" ht="50.25" customHeight="1">
      <c r="A1236" s="3" t="n"/>
      <c r="B1236" s="3" t="n"/>
      <c r="C1236" s="25" t="n"/>
      <c r="D1236" s="3" t="inlineStr">
        <is>
          <t>5.3.4.8.</t>
        </is>
      </c>
      <c r="E1236" s="3" t="inlineStr">
        <is>
          <t>Устройство ж/б колонн
Монолитный бетон В35 W10 F200</t>
        </is>
      </c>
      <c r="F1236" s="518" t="inlineStr">
        <is>
          <t>м3</t>
        </is>
      </c>
      <c r="G1236" s="519" t="n">
        <v>0</v>
      </c>
      <c r="H1236" s="520" t="n">
        <v>20159</v>
      </c>
      <c r="I1236" s="521" t="n">
        <v>36243.09</v>
      </c>
      <c r="J1236" s="522" t="n">
        <v>21514.04</v>
      </c>
      <c r="K1236" s="523">
        <f>SUBTOTAL(9,H1236:J1236)</f>
        <v/>
      </c>
      <c r="L1236" s="520">
        <f>$G1236*H1236-0.01</f>
        <v/>
      </c>
      <c r="M1236" s="521">
        <f>$G1236*I1236</f>
        <v/>
      </c>
      <c r="N1236" s="522">
        <f>$G1236*J1236</f>
        <v/>
      </c>
      <c r="O1236" s="523">
        <f>G1236*K1236</f>
        <v/>
      </c>
      <c r="P1236" s="79" t="inlineStr">
        <is>
          <t>Карм.= 150,00 кг/м³</t>
        </is>
      </c>
      <c r="Q1236" s="104" t="inlineStr">
        <is>
          <t>Карм. - 150 кг/м3</t>
        </is>
      </c>
    </row>
    <row r="1237" outlineLevel="3" ht="50.25" customHeight="1">
      <c r="A1237" s="3" t="n"/>
      <c r="B1237" s="3" t="n"/>
      <c r="C1237" s="25" t="n"/>
      <c r="D1237" s="3" t="inlineStr">
        <is>
          <t>5.3.4.9.</t>
        </is>
      </c>
      <c r="E1237" s="10" t="inlineStr">
        <is>
          <t>Пилоны монолитные</t>
        </is>
      </c>
      <c r="F1237" s="18" t="n"/>
      <c r="G1237" s="519" t="n"/>
      <c r="H1237" s="546" t="n"/>
      <c r="I1237" s="547" t="n"/>
      <c r="J1237" s="548" t="n"/>
      <c r="K1237" s="545" t="n"/>
      <c r="L1237" s="546" t="n"/>
      <c r="M1237" s="547" t="n"/>
      <c r="N1237" s="548" t="n"/>
      <c r="O1237" s="545" t="n"/>
      <c r="P1237" s="79" t="n"/>
      <c r="Q1237" s="104" t="n"/>
    </row>
    <row r="1238" outlineLevel="3" ht="50.25" customHeight="1">
      <c r="A1238" s="3" t="n"/>
      <c r="B1238" s="3" t="n"/>
      <c r="C1238" s="25" t="n"/>
      <c r="D1238" s="3" t="inlineStr">
        <is>
          <t>5.3.4.10.</t>
        </is>
      </c>
      <c r="E1238" s="3" t="inlineStr">
        <is>
          <t>Устройство ж/б пилонов 
Монолитный бетон В35 W10 F200</t>
        </is>
      </c>
      <c r="F1238" s="518" t="inlineStr">
        <is>
          <t>м3</t>
        </is>
      </c>
      <c r="G1238" s="519" t="n">
        <v>2.19</v>
      </c>
      <c r="H1238" s="520" t="n">
        <v>16447.37</v>
      </c>
      <c r="I1238" s="521" t="n">
        <v>61469.84</v>
      </c>
      <c r="J1238" s="522">
        <f>ROUND((H1238+I1238)*0.125,2)</f>
        <v/>
      </c>
      <c r="K1238" s="523">
        <f>SUBTOTAL(9,H1238:J1238)</f>
        <v/>
      </c>
      <c r="L1238" s="520">
        <f>$G1238*H1238</f>
        <v/>
      </c>
      <c r="M1238" s="521">
        <f>$G1238*I1238</f>
        <v/>
      </c>
      <c r="N1238" s="522">
        <f>$G1238*J1238</f>
        <v/>
      </c>
      <c r="O1238" s="523">
        <f>G1238*K1238</f>
        <v/>
      </c>
      <c r="P1238" s="79" t="inlineStr">
        <is>
          <t>Карм.= 150,00 кг/м³</t>
        </is>
      </c>
      <c r="Q1238" s="104" t="inlineStr">
        <is>
          <t>Карм. - 150 кг/м3</t>
        </is>
      </c>
    </row>
    <row r="1239" outlineLevel="2" ht="50.25" customHeight="1">
      <c r="A1239" s="3" t="n"/>
      <c r="B1239" s="3" t="inlineStr">
        <is>
          <t xml:space="preserve">Устройство горизонтальных монолитных конструкций надземных этажей (кроме 1-го) </t>
        </is>
      </c>
      <c r="C1239" s="240" t="n"/>
      <c r="D1239" s="146" t="inlineStr">
        <is>
          <t>5.3.5.</t>
        </is>
      </c>
      <c r="E1239" s="146" t="inlineStr">
        <is>
          <t>Плита перекрытия, балки и капители на отм. +12,900 - толщ. 220мм.</t>
        </is>
      </c>
      <c r="F1239" s="241" t="inlineStr">
        <is>
          <t>м3</t>
        </is>
      </c>
      <c r="G1239" s="422" t="n">
        <v>52.78</v>
      </c>
      <c r="H1239" s="423">
        <f>IFERROR(L1239/G1239,0)</f>
        <v/>
      </c>
      <c r="I1239" s="424">
        <f>IFERROR(M1239/G1239,0)</f>
        <v/>
      </c>
      <c r="J1239" s="425">
        <f>IFERROR(N1239/G1239,0)</f>
        <v/>
      </c>
      <c r="K1239" s="432">
        <f>+IFERROR(O1239/G1239,0)</f>
        <v/>
      </c>
      <c r="L1239" s="423">
        <f>SUBTOTAL(9,L1240:L1241)</f>
        <v/>
      </c>
      <c r="M1239" s="424">
        <f>SUBTOTAL(9,M1240:M1241)</f>
        <v/>
      </c>
      <c r="N1239" s="425">
        <f>SUBTOTAL(9,N1240:N1241)</f>
        <v/>
      </c>
      <c r="O1239" s="427">
        <f>SUBTOTAL(9,O1240:O1241)</f>
        <v/>
      </c>
      <c r="P1239" s="242" t="n"/>
      <c r="Q1239" s="243" t="n"/>
    </row>
    <row r="1240" outlineLevel="3" ht="50.25" customHeight="1">
      <c r="A1240" s="3" t="n"/>
      <c r="B1240" s="3" t="n"/>
      <c r="C1240" s="25" t="n"/>
      <c r="D1240" s="3" t="inlineStr">
        <is>
          <t>5.3.5.1.</t>
        </is>
      </c>
      <c r="E1240" s="3" t="inlineStr">
        <is>
          <t>Устройство монолитных ж/п плит перекрытия толщ. 220мм и балок - Бетон - Монолитный  бетон В35 W10 F200</t>
        </is>
      </c>
      <c r="F1240" s="518" t="inlineStr">
        <is>
          <t>м3</t>
        </is>
      </c>
      <c r="G1240" s="519" t="n">
        <v>52.78</v>
      </c>
      <c r="H1240" s="520" t="n">
        <v>15267.13</v>
      </c>
      <c r="I1240" s="521" t="n">
        <v>36386.34</v>
      </c>
      <c r="J1240" s="522">
        <f>ROUND((H1240+I1240)*0.125,2)</f>
        <v/>
      </c>
      <c r="K1240" s="523">
        <f>SUBTOTAL(9,H1240:J1240)</f>
        <v/>
      </c>
      <c r="L1240" s="520">
        <f>$G1240*H1240</f>
        <v/>
      </c>
      <c r="M1240" s="521">
        <f>$G1240*I1240</f>
        <v/>
      </c>
      <c r="N1240" s="522">
        <f>$G1240*J1240</f>
        <v/>
      </c>
      <c r="O1240" s="523">
        <f>G1240*K1240</f>
        <v/>
      </c>
      <c r="P1240" s="79" t="inlineStr">
        <is>
          <t>Карм.= 130,00 кг/м³</t>
        </is>
      </c>
      <c r="Q1240" s="104" t="inlineStr">
        <is>
          <t>Карм. - 130 кг/м3</t>
        </is>
      </c>
    </row>
    <row r="1241" outlineLevel="3" ht="50.25" customHeight="1">
      <c r="A1241" s="3" t="n"/>
      <c r="B1241" s="3" t="n"/>
      <c r="C1241" s="25" t="n"/>
      <c r="D1241" s="3" t="inlineStr">
        <is>
          <t>5.3.5.2.</t>
        </is>
      </c>
      <c r="E1241" s="3" t="inlineStr">
        <is>
          <t>Устройство монолитных ж/п плит перекрытия толщ. 220мм и балок - Бетон - Монолитный  бетон В50 W10 F200</t>
        </is>
      </c>
      <c r="F1241" s="518" t="inlineStr">
        <is>
          <t>м3</t>
        </is>
      </c>
      <c r="G1241" s="519" t="n">
        <v>0</v>
      </c>
      <c r="H1241" s="520" t="n">
        <v>18496.58</v>
      </c>
      <c r="I1241" s="521" t="n">
        <v>20711.58</v>
      </c>
      <c r="J1241" s="522" t="n">
        <v>11835.91</v>
      </c>
      <c r="K1241" s="523">
        <f>SUBTOTAL(9,H1241:J1241)</f>
        <v/>
      </c>
      <c r="L1241" s="520">
        <f>$G1241*H1241-0.01</f>
        <v/>
      </c>
      <c r="M1241" s="521">
        <f>$G1241*I1241</f>
        <v/>
      </c>
      <c r="N1241" s="522">
        <f>$G1241*J1241</f>
        <v/>
      </c>
      <c r="O1241" s="523">
        <f>G1241*K1241</f>
        <v/>
      </c>
      <c r="P1241" s="79" t="n"/>
      <c r="Q1241" s="104" t="n"/>
    </row>
    <row r="1242" outlineLevel="2" ht="50.25" customHeight="1">
      <c r="A1242" s="3" t="n"/>
      <c r="B1242" s="3" t="inlineStr">
        <is>
          <t xml:space="preserve">Устройство вертикальных монолитных конструкций надземных этажей (кроме 1-го) </t>
        </is>
      </c>
      <c r="C1242" s="240" t="n"/>
      <c r="D1242" s="146" t="inlineStr">
        <is>
          <t>5.3.6.</t>
        </is>
      </c>
      <c r="E1242" s="146" t="inlineStr">
        <is>
          <t>Вертикальные конструкции на отм. +12,900</t>
        </is>
      </c>
      <c r="F1242" s="241" t="inlineStr">
        <is>
          <t>м3</t>
        </is>
      </c>
      <c r="G1242" s="422" t="n">
        <v>24.2</v>
      </c>
      <c r="H1242" s="423">
        <f>IFERROR(L1242/G1242,0)</f>
        <v/>
      </c>
      <c r="I1242" s="424">
        <f>IFERROR(M1242/G1242,0)</f>
        <v/>
      </c>
      <c r="J1242" s="425">
        <f>IFERROR(N1242/G1242,0)</f>
        <v/>
      </c>
      <c r="K1242" s="432">
        <f>+IFERROR(O1242/G1242,0)</f>
        <v/>
      </c>
      <c r="L1242" s="423">
        <f>SUBTOTAL(9,L1243:L1252)</f>
        <v/>
      </c>
      <c r="M1242" s="424">
        <f>SUBTOTAL(9,M1243:M1252)</f>
        <v/>
      </c>
      <c r="N1242" s="425">
        <f>SUBTOTAL(9,N1243:N1252)</f>
        <v/>
      </c>
      <c r="O1242" s="427">
        <f>SUBTOTAL(9,O1243:O1252)</f>
        <v/>
      </c>
      <c r="P1242" s="242" t="n"/>
      <c r="Q1242" s="243" t="n"/>
    </row>
    <row r="1243" outlineLevel="3" ht="50.25" customHeight="1">
      <c r="A1243" s="3" t="n"/>
      <c r="B1243" s="3" t="n"/>
      <c r="C1243" s="25" t="n"/>
      <c r="D1243" s="3" t="inlineStr">
        <is>
          <t>5.3.6.1.</t>
        </is>
      </c>
      <c r="E1243" s="10" t="inlineStr">
        <is>
          <t>Стены толщ. 200мм, в составе:</t>
        </is>
      </c>
      <c r="F1243" s="11" t="n"/>
      <c r="G1243" s="519" t="n"/>
      <c r="H1243" s="546" t="n"/>
      <c r="I1243" s="547" t="n"/>
      <c r="J1243" s="548" t="n"/>
      <c r="K1243" s="545" t="n"/>
      <c r="L1243" s="546" t="n"/>
      <c r="M1243" s="547" t="n"/>
      <c r="N1243" s="548" t="n"/>
      <c r="O1243" s="545" t="n"/>
      <c r="P1243" s="79" t="n"/>
      <c r="Q1243" s="104" t="n"/>
    </row>
    <row r="1244" outlineLevel="3" ht="50.25" customHeight="1">
      <c r="A1244" s="3" t="n"/>
      <c r="B1244" s="3" t="n"/>
      <c r="C1244" s="25" t="n"/>
      <c r="D1244" s="3" t="inlineStr">
        <is>
          <t>5.3.6.2.</t>
        </is>
      </c>
      <c r="E1244" s="3" t="inlineStr">
        <is>
          <t>Устройство ж/б стен толщ. 200мм
Монолитный  бетон В35 W10 F200</t>
        </is>
      </c>
      <c r="F1244" s="518" t="inlineStr">
        <is>
          <t>м3</t>
        </is>
      </c>
      <c r="G1244" s="519" t="n">
        <v>22</v>
      </c>
      <c r="H1244" s="520" t="n">
        <v>16447.37</v>
      </c>
      <c r="I1244" s="521" t="n">
        <v>57132.51</v>
      </c>
      <c r="J1244" s="522">
        <f>ROUND((H1244+I1244)*0.125,2)</f>
        <v/>
      </c>
      <c r="K1244" s="523">
        <f>SUBTOTAL(9,H1244:J1244)</f>
        <v/>
      </c>
      <c r="L1244" s="520">
        <f>$G1244*H1244</f>
        <v/>
      </c>
      <c r="M1244" s="521">
        <f>$G1244*I1244</f>
        <v/>
      </c>
      <c r="N1244" s="522">
        <f>$G1244*J1244</f>
        <v/>
      </c>
      <c r="O1244" s="523">
        <f>G1244*K1244</f>
        <v/>
      </c>
      <c r="P1244" s="79" t="inlineStr">
        <is>
          <t>Карм.= 140,00 кг/м³</t>
        </is>
      </c>
      <c r="Q1244" s="104" t="inlineStr">
        <is>
          <t>Карм. - 140 кг/м3</t>
        </is>
      </c>
    </row>
    <row r="1245" outlineLevel="3" ht="50.25" customHeight="1">
      <c r="A1245" s="3" t="n"/>
      <c r="B1245" s="3" t="n"/>
      <c r="C1245" s="25" t="n"/>
      <c r="D1245" s="3" t="inlineStr">
        <is>
          <t>5.3.6.3.</t>
        </is>
      </c>
      <c r="E1245" s="10" t="inlineStr">
        <is>
          <t>Стены толщ. 250мм, в составе:</t>
        </is>
      </c>
      <c r="F1245" s="11" t="n"/>
      <c r="G1245" s="519" t="n"/>
      <c r="H1245" s="546" t="n"/>
      <c r="I1245" s="547" t="n"/>
      <c r="J1245" s="548" t="n"/>
      <c r="K1245" s="545" t="n"/>
      <c r="L1245" s="546" t="n"/>
      <c r="M1245" s="547" t="n"/>
      <c r="N1245" s="548" t="n"/>
      <c r="O1245" s="545" t="n"/>
      <c r="P1245" s="79" t="n"/>
      <c r="Q1245" s="104" t="n"/>
    </row>
    <row r="1246" outlineLevel="3" ht="50.25" customHeight="1">
      <c r="A1246" s="3" t="n"/>
      <c r="B1246" s="3" t="n"/>
      <c r="C1246" s="25" t="n"/>
      <c r="D1246" s="3" t="inlineStr">
        <is>
          <t>5.3.6.4.</t>
        </is>
      </c>
      <c r="E1246" s="3" t="inlineStr">
        <is>
          <t>Устройство ж/б стен толщ. 250мм
Монолитный  бетон В35 W10 F200</t>
        </is>
      </c>
      <c r="F1246" s="518" t="inlineStr">
        <is>
          <t>м3</t>
        </is>
      </c>
      <c r="G1246" s="519" t="n">
        <v>0</v>
      </c>
      <c r="H1246" s="520" t="n">
        <v>19303.05</v>
      </c>
      <c r="I1246" s="521" t="n">
        <v>34050.54</v>
      </c>
      <c r="J1246" s="522" t="n">
        <v>19585.67</v>
      </c>
      <c r="K1246" s="523">
        <f>SUBTOTAL(9,H1246:J1246)</f>
        <v/>
      </c>
      <c r="L1246" s="520">
        <f>$G1246*H1246</f>
        <v/>
      </c>
      <c r="M1246" s="521">
        <f>$G1246*I1246</f>
        <v/>
      </c>
      <c r="N1246" s="522">
        <f>$G1246*J1246</f>
        <v/>
      </c>
      <c r="O1246" s="523">
        <f>G1246*K1246</f>
        <v/>
      </c>
      <c r="P1246" s="79" t="inlineStr">
        <is>
          <t>Карм.= 140,00 кг/м³</t>
        </is>
      </c>
      <c r="Q1246" s="104" t="inlineStr">
        <is>
          <t>Карм. - 140 кг/м3</t>
        </is>
      </c>
    </row>
    <row r="1247" outlineLevel="3" ht="50.25" customHeight="1">
      <c r="A1247" s="3" t="n"/>
      <c r="B1247" s="3" t="n"/>
      <c r="C1247" s="25" t="n"/>
      <c r="D1247" s="3" t="inlineStr">
        <is>
          <t>5.3.6.5.</t>
        </is>
      </c>
      <c r="E1247" s="10" t="inlineStr">
        <is>
          <t>Стены толщ. 300мм, в составе:</t>
        </is>
      </c>
      <c r="F1247" s="518" t="n"/>
      <c r="G1247" s="519" t="n"/>
      <c r="H1247" s="520" t="n"/>
      <c r="I1247" s="550" t="n"/>
      <c r="J1247" s="522" t="n"/>
      <c r="K1247" s="523" t="n"/>
      <c r="L1247" s="520" t="n"/>
      <c r="M1247" s="521" t="n"/>
      <c r="N1247" s="522" t="n"/>
      <c r="O1247" s="523" t="n"/>
      <c r="P1247" s="79" t="n"/>
      <c r="Q1247" s="104" t="n"/>
    </row>
    <row r="1248" outlineLevel="3" ht="50.25" customHeight="1">
      <c r="A1248" s="3" t="n"/>
      <c r="B1248" s="3" t="n"/>
      <c r="C1248" s="25" t="n"/>
      <c r="D1248" s="3" t="inlineStr">
        <is>
          <t>5.3.6.6.</t>
        </is>
      </c>
      <c r="E1248" s="3" t="inlineStr">
        <is>
          <t>Устройство ж/б стен толщ. 300мм
Монолитный  бетон В35 W10 F200</t>
        </is>
      </c>
      <c r="F1248" s="518" t="inlineStr">
        <is>
          <t>м3</t>
        </is>
      </c>
      <c r="G1248" s="519" t="n">
        <v>0</v>
      </c>
      <c r="H1248" s="520" t="n">
        <v>19303.05</v>
      </c>
      <c r="I1248" s="521" t="n">
        <v>34050.54</v>
      </c>
      <c r="J1248" s="522" t="n">
        <v>19585.67</v>
      </c>
      <c r="K1248" s="523">
        <f>SUBTOTAL(9,H1248:J1248)</f>
        <v/>
      </c>
      <c r="L1248" s="520">
        <f>$G1248*H1248</f>
        <v/>
      </c>
      <c r="M1248" s="521">
        <f>$G1248*I1248</f>
        <v/>
      </c>
      <c r="N1248" s="522">
        <f>$G1248*J1248</f>
        <v/>
      </c>
      <c r="O1248" s="523">
        <f>G1248*K1248</f>
        <v/>
      </c>
      <c r="P1248" s="79" t="n"/>
      <c r="Q1248" s="104" t="n"/>
    </row>
    <row r="1249" outlineLevel="3" ht="50.25" customHeight="1">
      <c r="A1249" s="3" t="n"/>
      <c r="B1249" s="3" t="n"/>
      <c r="C1249" s="25" t="n"/>
      <c r="D1249" s="3" t="inlineStr">
        <is>
          <t>5.3.6.7.</t>
        </is>
      </c>
      <c r="E1249" s="10" t="inlineStr">
        <is>
          <t>Колонны монолитные</t>
        </is>
      </c>
      <c r="F1249" s="18" t="n"/>
      <c r="G1249" s="519" t="n"/>
      <c r="H1249" s="546" t="n"/>
      <c r="I1249" s="547" t="n"/>
      <c r="J1249" s="548" t="n"/>
      <c r="K1249" s="545" t="n"/>
      <c r="L1249" s="546" t="n"/>
      <c r="M1249" s="547" t="n"/>
      <c r="N1249" s="548" t="n"/>
      <c r="O1249" s="545" t="n"/>
      <c r="P1249" s="79" t="n"/>
      <c r="Q1249" s="104" t="n"/>
    </row>
    <row r="1250" outlineLevel="3" ht="50.25" customHeight="1">
      <c r="A1250" s="3" t="n"/>
      <c r="B1250" s="3" t="n"/>
      <c r="C1250" s="25" t="n"/>
      <c r="D1250" s="3" t="inlineStr">
        <is>
          <t>5.3.6.8.</t>
        </is>
      </c>
      <c r="E1250" s="3" t="inlineStr">
        <is>
          <t>Устройство ж/б колонн
Монолитный  бетон В35 W10 F200</t>
        </is>
      </c>
      <c r="F1250" s="518" t="inlineStr">
        <is>
          <t>м3</t>
        </is>
      </c>
      <c r="G1250" s="519" t="n">
        <v>0</v>
      </c>
      <c r="H1250" s="520" t="n">
        <v>20159</v>
      </c>
      <c r="I1250" s="521" t="n">
        <v>36243.09</v>
      </c>
      <c r="J1250" s="522" t="n">
        <v>21514.04</v>
      </c>
      <c r="K1250" s="523">
        <f>SUBTOTAL(9,H1250:J1250)</f>
        <v/>
      </c>
      <c r="L1250" s="520">
        <f>$G1250*H1250</f>
        <v/>
      </c>
      <c r="M1250" s="521">
        <f>$G1250*I1250</f>
        <v/>
      </c>
      <c r="N1250" s="522">
        <f>$G1250*J1250</f>
        <v/>
      </c>
      <c r="O1250" s="523">
        <f>G1250*K1250</f>
        <v/>
      </c>
      <c r="P1250" s="79" t="inlineStr">
        <is>
          <t>Карм.= 150,00 кг/м³</t>
        </is>
      </c>
      <c r="Q1250" s="104" t="inlineStr">
        <is>
          <t>Карм. - 150 кг/м3</t>
        </is>
      </c>
    </row>
    <row r="1251" outlineLevel="3" ht="50.25" customHeight="1">
      <c r="A1251" s="3" t="n"/>
      <c r="B1251" s="3" t="n"/>
      <c r="C1251" s="25" t="n"/>
      <c r="D1251" s="3" t="inlineStr">
        <is>
          <t>5.3.6.9.</t>
        </is>
      </c>
      <c r="E1251" s="10" t="inlineStr">
        <is>
          <t>Пилоны монолитные</t>
        </is>
      </c>
      <c r="F1251" s="18" t="n"/>
      <c r="G1251" s="519" t="n"/>
      <c r="H1251" s="546" t="n"/>
      <c r="I1251" s="547" t="n"/>
      <c r="J1251" s="548" t="n"/>
      <c r="K1251" s="545" t="n"/>
      <c r="L1251" s="546" t="n"/>
      <c r="M1251" s="547" t="n"/>
      <c r="N1251" s="548" t="n"/>
      <c r="O1251" s="545" t="n"/>
      <c r="P1251" s="79" t="n"/>
      <c r="Q1251" s="104" t="n"/>
    </row>
    <row r="1252" outlineLevel="3" ht="50.25" customHeight="1">
      <c r="A1252" s="3" t="n"/>
      <c r="B1252" s="3" t="n"/>
      <c r="C1252" s="25" t="n"/>
      <c r="D1252" s="3" t="inlineStr">
        <is>
          <t>5.3.6.10.</t>
        </is>
      </c>
      <c r="E1252" s="3" t="inlineStr">
        <is>
          <t>Устройство ж/б пилонов 
Монолитный  бетон В35 W10 F200</t>
        </is>
      </c>
      <c r="F1252" s="518" t="inlineStr">
        <is>
          <t>м3</t>
        </is>
      </c>
      <c r="G1252" s="519" t="n">
        <v>2.2</v>
      </c>
      <c r="H1252" s="520" t="n">
        <v>16447.37</v>
      </c>
      <c r="I1252" s="521" t="n">
        <v>61469.84</v>
      </c>
      <c r="J1252" s="522">
        <f>ROUND((H1252+I1252)*0.125,2)</f>
        <v/>
      </c>
      <c r="K1252" s="523">
        <f>SUBTOTAL(9,H1252:J1252)</f>
        <v/>
      </c>
      <c r="L1252" s="520">
        <f>$G1252*H1252</f>
        <v/>
      </c>
      <c r="M1252" s="521">
        <f>$G1252*I1252</f>
        <v/>
      </c>
      <c r="N1252" s="522">
        <f>$G1252*J1252</f>
        <v/>
      </c>
      <c r="O1252" s="523">
        <f>G1252*K1252</f>
        <v/>
      </c>
      <c r="P1252" s="79" t="inlineStr">
        <is>
          <t>Карм.= 150,00 кг/м³</t>
        </is>
      </c>
      <c r="Q1252" s="104" t="inlineStr">
        <is>
          <t>Карм. - 150 кг/м3</t>
        </is>
      </c>
    </row>
    <row r="1253" outlineLevel="2" ht="50.25" customHeight="1">
      <c r="A1253" s="3" t="n"/>
      <c r="B1253" s="3" t="inlineStr">
        <is>
          <t xml:space="preserve">Устройство горизонтальных монолитных конструкций надземных этажей (кроме 1-го) </t>
        </is>
      </c>
      <c r="C1253" s="240" t="n"/>
      <c r="D1253" s="146" t="inlineStr">
        <is>
          <t>5.3.7.</t>
        </is>
      </c>
      <c r="E1253" s="146" t="inlineStr">
        <is>
          <t>Плита перекрытия, балки и капители на отм. +16,800 - толщ. 220мм.</t>
        </is>
      </c>
      <c r="F1253" s="241" t="inlineStr">
        <is>
          <t>м3</t>
        </is>
      </c>
      <c r="G1253" s="422" t="n">
        <v>51.94</v>
      </c>
      <c r="H1253" s="423">
        <f>IFERROR(L1253/G1253,0)</f>
        <v/>
      </c>
      <c r="I1253" s="424">
        <f>IFERROR(M1253/G1253,0)</f>
        <v/>
      </c>
      <c r="J1253" s="425">
        <f>IFERROR(N1253/G1253,0)</f>
        <v/>
      </c>
      <c r="K1253" s="432">
        <f>+IFERROR(O1253/G1253,0)</f>
        <v/>
      </c>
      <c r="L1253" s="423">
        <f>SUBTOTAL(9,L1254:L1255)</f>
        <v/>
      </c>
      <c r="M1253" s="424">
        <f>SUBTOTAL(9,M1254:M1255)</f>
        <v/>
      </c>
      <c r="N1253" s="425">
        <f>SUBTOTAL(9,N1254:N1255)</f>
        <v/>
      </c>
      <c r="O1253" s="427">
        <f>SUBTOTAL(9,O1254:O1255)</f>
        <v/>
      </c>
      <c r="P1253" s="242" t="n"/>
      <c r="Q1253" s="243" t="n"/>
    </row>
    <row r="1254" outlineLevel="3" ht="50.25" customHeight="1">
      <c r="A1254" s="3" t="n"/>
      <c r="B1254" s="3" t="n"/>
      <c r="C1254" s="25" t="n"/>
      <c r="D1254" s="3" t="inlineStr">
        <is>
          <t>5.3.7.1.</t>
        </is>
      </c>
      <c r="E1254" s="3" t="inlineStr">
        <is>
          <t>Устройство монолитных ж/б плит перекрытия толщ. 220мм и балок - Бетон - Монолитный бетон В35 W10 F200</t>
        </is>
      </c>
      <c r="F1254" s="518" t="inlineStr">
        <is>
          <t>м3</t>
        </is>
      </c>
      <c r="G1254" s="519" t="n">
        <v>51.94</v>
      </c>
      <c r="H1254" s="520" t="n">
        <v>15267.13</v>
      </c>
      <c r="I1254" s="521" t="n">
        <v>36382.35</v>
      </c>
      <c r="J1254" s="522">
        <f>ROUND((H1254+I1254)*0.125,2)</f>
        <v/>
      </c>
      <c r="K1254" s="523">
        <f>SUBTOTAL(9,H1254:J1254)</f>
        <v/>
      </c>
      <c r="L1254" s="520">
        <f>$G1254*H1254</f>
        <v/>
      </c>
      <c r="M1254" s="521">
        <f>$G1254*I1254</f>
        <v/>
      </c>
      <c r="N1254" s="522">
        <f>$G1254*J1254</f>
        <v/>
      </c>
      <c r="O1254" s="523">
        <f>G1254*K1254</f>
        <v/>
      </c>
      <c r="P1254" s="79" t="inlineStr">
        <is>
          <t>Карм.= 130,00 кг/м³</t>
        </is>
      </c>
      <c r="Q1254" s="104" t="inlineStr">
        <is>
          <t>Карм. - 130 кг/м3</t>
        </is>
      </c>
    </row>
    <row r="1255" outlineLevel="3" ht="50.25" customHeight="1">
      <c r="A1255" s="3" t="n"/>
      <c r="B1255" s="3" t="n"/>
      <c r="C1255" s="25" t="n"/>
      <c r="D1255" s="3" t="inlineStr">
        <is>
          <t>5.3.7.2.</t>
        </is>
      </c>
      <c r="E1255" s="3" t="inlineStr">
        <is>
          <t>Устройство монолитных ж/б плит перекрытия толщ. 220мм и балок - Бетон - Монолитный бетон В50 W10 F200</t>
        </is>
      </c>
      <c r="F1255" s="518" t="inlineStr">
        <is>
          <t>м3</t>
        </is>
      </c>
      <c r="G1255" s="519" t="n">
        <v>0</v>
      </c>
      <c r="H1255" s="520" t="n">
        <v>19637.52</v>
      </c>
      <c r="I1255" s="521" t="n">
        <v>20724.62</v>
      </c>
      <c r="J1255" s="522" t="n">
        <v>11840.01</v>
      </c>
      <c r="K1255" s="523">
        <f>SUBTOTAL(9,H1255:J1255)</f>
        <v/>
      </c>
      <c r="L1255" s="520">
        <f>$G1255*H1255</f>
        <v/>
      </c>
      <c r="M1255" s="521">
        <f>$G1255*I1255</f>
        <v/>
      </c>
      <c r="N1255" s="522">
        <f>$G1255*J1255</f>
        <v/>
      </c>
      <c r="O1255" s="523">
        <f>G1255*K1255</f>
        <v/>
      </c>
      <c r="P1255" s="79" t="n"/>
      <c r="Q1255" s="104" t="n"/>
    </row>
    <row r="1256" outlineLevel="2" ht="50.25" customHeight="1">
      <c r="A1256" s="3" t="n"/>
      <c r="B1256" s="3" t="inlineStr">
        <is>
          <t xml:space="preserve">Устройство вертикальных монолитных конструкций надземных этажей (кроме 1-го) </t>
        </is>
      </c>
      <c r="C1256" s="240" t="n"/>
      <c r="D1256" s="146" t="inlineStr">
        <is>
          <t>5.3.8.</t>
        </is>
      </c>
      <c r="E1256" s="146" t="inlineStr">
        <is>
          <t>Вертикальные конструкции на отм. +16,800</t>
        </is>
      </c>
      <c r="F1256" s="241" t="inlineStr">
        <is>
          <t>м3</t>
        </is>
      </c>
      <c r="G1256" s="422" t="n">
        <v>19.2</v>
      </c>
      <c r="H1256" s="423">
        <f>IFERROR(L1256/G1256,0)</f>
        <v/>
      </c>
      <c r="I1256" s="424">
        <f>IFERROR(M1256/G1256,0)</f>
        <v/>
      </c>
      <c r="J1256" s="425">
        <f>IFERROR(N1256/G1256,0)</f>
        <v/>
      </c>
      <c r="K1256" s="432">
        <f>+IFERROR(O1256/G1256,0)</f>
        <v/>
      </c>
      <c r="L1256" s="423">
        <f>SUBTOTAL(9,L1257:L1267)</f>
        <v/>
      </c>
      <c r="M1256" s="424">
        <f>SUBTOTAL(9,M1257:M1267)</f>
        <v/>
      </c>
      <c r="N1256" s="425">
        <f>SUBTOTAL(9,N1257:N1267)</f>
        <v/>
      </c>
      <c r="O1256" s="427">
        <f>SUBTOTAL(9,O1257:O1267)</f>
        <v/>
      </c>
      <c r="P1256" s="242" t="n"/>
      <c r="Q1256" s="243" t="n"/>
    </row>
    <row r="1257" outlineLevel="3" ht="50.25" customHeight="1">
      <c r="A1257" s="3" t="n"/>
      <c r="B1257" s="3" t="n"/>
      <c r="C1257" s="25" t="n"/>
      <c r="D1257" s="3" t="inlineStr">
        <is>
          <t>5.3.8.1.</t>
        </is>
      </c>
      <c r="E1257" s="10" t="inlineStr">
        <is>
          <t>Стены толщ. 200-220мм, в составе:</t>
        </is>
      </c>
      <c r="F1257" s="11" t="n"/>
      <c r="G1257" s="519" t="n"/>
      <c r="H1257" s="546" t="n"/>
      <c r="I1257" s="547" t="n"/>
      <c r="J1257" s="548" t="n"/>
      <c r="K1257" s="545" t="n"/>
      <c r="L1257" s="546" t="n"/>
      <c r="M1257" s="547" t="n"/>
      <c r="N1257" s="548" t="n"/>
      <c r="O1257" s="545" t="n"/>
      <c r="P1257" s="79" t="n"/>
      <c r="Q1257" s="107" t="n"/>
    </row>
    <row r="1258" outlineLevel="3" ht="50.25" customHeight="1">
      <c r="A1258" s="3" t="n"/>
      <c r="B1258" s="3" t="n"/>
      <c r="C1258" s="25" t="n"/>
      <c r="D1258" s="3" t="inlineStr">
        <is>
          <t>5.3.8.2.</t>
        </is>
      </c>
      <c r="E1258" s="3" t="inlineStr">
        <is>
          <t>Устройство ж/б стен толщ. 200мм
Монолитный  бетон В35 W10 F200</t>
        </is>
      </c>
      <c r="F1258" s="518" t="inlineStr">
        <is>
          <t>м3</t>
        </is>
      </c>
      <c r="G1258" s="519" t="n">
        <v>16.28</v>
      </c>
      <c r="H1258" s="520" t="n">
        <v>16447.37</v>
      </c>
      <c r="I1258" s="521" t="n">
        <v>57132.51</v>
      </c>
      <c r="J1258" s="522">
        <f>ROUND((H1258+I1258)*0.125,2)</f>
        <v/>
      </c>
      <c r="K1258" s="523">
        <f>SUBTOTAL(9,H1258:J1258)</f>
        <v/>
      </c>
      <c r="L1258" s="520">
        <f>$G1258*H1258+0.01</f>
        <v/>
      </c>
      <c r="M1258" s="521">
        <f>$G1258*I1258</f>
        <v/>
      </c>
      <c r="N1258" s="522">
        <f>$G1258*J1258</f>
        <v/>
      </c>
      <c r="O1258" s="523">
        <f>G1258*K1258</f>
        <v/>
      </c>
      <c r="P1258" s="79" t="inlineStr">
        <is>
          <t>Карм.= 140,00 кг/м³</t>
        </is>
      </c>
      <c r="Q1258" s="104" t="inlineStr">
        <is>
          <t>Карм. - 140 кг/м3</t>
        </is>
      </c>
    </row>
    <row r="1259" outlineLevel="3" ht="50.25" customHeight="1">
      <c r="A1259" s="3" t="n"/>
      <c r="B1259" s="3" t="n"/>
      <c r="C1259" s="25" t="n"/>
      <c r="D1259" s="3" t="inlineStr">
        <is>
          <t>5.3.8.3.</t>
        </is>
      </c>
      <c r="E1259" s="3" t="inlineStr">
        <is>
          <t>Устройство ж/б стен толщ. 220мм
Монолитный бетон В35 W10 F200</t>
        </is>
      </c>
      <c r="F1259" s="518" t="inlineStr">
        <is>
          <t>м3</t>
        </is>
      </c>
      <c r="G1259" s="519" t="n">
        <v>0</v>
      </c>
      <c r="H1259" s="520" t="n">
        <v>19303.05</v>
      </c>
      <c r="I1259" s="521" t="n">
        <v>34050.05</v>
      </c>
      <c r="J1259" s="522" t="n">
        <v>19586.88</v>
      </c>
      <c r="K1259" s="523">
        <f>SUBTOTAL(9,H1259:J1259)</f>
        <v/>
      </c>
      <c r="L1259" s="520">
        <f>$G1259*H1259</f>
        <v/>
      </c>
      <c r="M1259" s="521">
        <f>$G1259*I1259</f>
        <v/>
      </c>
      <c r="N1259" s="522">
        <f>$G1259*J1259</f>
        <v/>
      </c>
      <c r="O1259" s="523">
        <f>G1259*K1259</f>
        <v/>
      </c>
      <c r="P1259" s="79" t="n"/>
      <c r="Q1259" s="104" t="n"/>
    </row>
    <row r="1260" outlineLevel="3" ht="50.25" customHeight="1">
      <c r="A1260" s="3" t="n"/>
      <c r="B1260" s="3" t="n"/>
      <c r="C1260" s="25" t="n"/>
      <c r="D1260" s="3" t="inlineStr">
        <is>
          <t>5.3.8.4.</t>
        </is>
      </c>
      <c r="E1260" s="10" t="inlineStr">
        <is>
          <t>Стены толщ. 250мм, в составе:</t>
        </is>
      </c>
      <c r="F1260" s="11" t="n"/>
      <c r="G1260" s="519" t="n"/>
      <c r="H1260" s="546" t="n"/>
      <c r="I1260" s="547" t="n"/>
      <c r="J1260" s="548" t="n"/>
      <c r="K1260" s="545" t="n"/>
      <c r="L1260" s="546" t="n"/>
      <c r="M1260" s="547" t="n"/>
      <c r="N1260" s="548" t="n"/>
      <c r="O1260" s="545" t="n"/>
      <c r="P1260" s="79" t="n"/>
      <c r="Q1260" s="104" t="n"/>
    </row>
    <row r="1261" outlineLevel="3" ht="50.25" customHeight="1">
      <c r="A1261" s="3" t="n"/>
      <c r="B1261" s="3" t="n"/>
      <c r="C1261" s="25" t="n"/>
      <c r="D1261" s="3" t="inlineStr">
        <is>
          <t>5.3.8.5.</t>
        </is>
      </c>
      <c r="E1261" s="3" t="inlineStr">
        <is>
          <t>Устройство ж/б стен толщ. 250мм
Монолитный бетон В35 W10 F200</t>
        </is>
      </c>
      <c r="F1261" s="518" t="inlineStr">
        <is>
          <t>м3</t>
        </is>
      </c>
      <c r="G1261" s="519" t="n">
        <v>0</v>
      </c>
      <c r="H1261" s="520" t="n">
        <v>19303.05</v>
      </c>
      <c r="I1261" s="521" t="n">
        <v>34049.56</v>
      </c>
      <c r="J1261" s="522" t="n">
        <v>19586.6</v>
      </c>
      <c r="K1261" s="523">
        <f>SUBTOTAL(9,H1261:J1261)</f>
        <v/>
      </c>
      <c r="L1261" s="520">
        <f>$G1261*H1261</f>
        <v/>
      </c>
      <c r="M1261" s="521">
        <f>$G1261*I1261</f>
        <v/>
      </c>
      <c r="N1261" s="522">
        <f>$G1261*J1261</f>
        <v/>
      </c>
      <c r="O1261" s="523">
        <f>G1261*K1261</f>
        <v/>
      </c>
      <c r="P1261" s="79" t="inlineStr">
        <is>
          <t>Карм.= 140,00 кг/м³</t>
        </is>
      </c>
      <c r="Q1261" s="104" t="inlineStr">
        <is>
          <t>Карм. - 140 кг/м3</t>
        </is>
      </c>
    </row>
    <row r="1262" outlineLevel="3" ht="50.25" customHeight="1">
      <c r="A1262" s="3" t="n"/>
      <c r="B1262" s="3" t="n"/>
      <c r="C1262" s="25" t="n"/>
      <c r="D1262" s="3" t="inlineStr">
        <is>
          <t>5.3.8.6.</t>
        </is>
      </c>
      <c r="E1262" s="10" t="inlineStr">
        <is>
          <t>Стены толщ. 300мм, в составе:</t>
        </is>
      </c>
      <c r="F1262" s="518" t="n"/>
      <c r="G1262" s="519" t="n"/>
      <c r="H1262" s="520" t="n"/>
      <c r="I1262" s="521" t="n"/>
      <c r="J1262" s="522" t="n"/>
      <c r="K1262" s="523" t="n"/>
      <c r="L1262" s="520" t="n"/>
      <c r="M1262" s="521" t="n"/>
      <c r="N1262" s="522" t="n"/>
      <c r="O1262" s="523" t="n"/>
      <c r="P1262" s="79" t="n"/>
      <c r="Q1262" s="104" t="n"/>
    </row>
    <row r="1263" outlineLevel="3" ht="50.25" customHeight="1">
      <c r="A1263" s="3" t="n"/>
      <c r="B1263" s="3" t="n"/>
      <c r="C1263" s="25" t="n"/>
      <c r="D1263" s="3" t="inlineStr">
        <is>
          <t>5.3.8.7.</t>
        </is>
      </c>
      <c r="E1263" s="3" t="inlineStr">
        <is>
          <t>Устройство ж/б стен толщ. 300мм
Монолитныйбетон В35 W10 F200</t>
        </is>
      </c>
      <c r="F1263" s="518" t="inlineStr">
        <is>
          <t>м3</t>
        </is>
      </c>
      <c r="G1263" s="519" t="n">
        <v>0</v>
      </c>
      <c r="H1263" s="520" t="n">
        <v>19303.05</v>
      </c>
      <c r="I1263" s="521" t="n">
        <v>34049.56</v>
      </c>
      <c r="J1263" s="522" t="n">
        <v>19586.6</v>
      </c>
      <c r="K1263" s="523">
        <f>SUBTOTAL(9,H1263:J1263)</f>
        <v/>
      </c>
      <c r="L1263" s="520">
        <f>$G1263*H1263</f>
        <v/>
      </c>
      <c r="M1263" s="521">
        <f>$G1263*I1263</f>
        <v/>
      </c>
      <c r="N1263" s="522">
        <f>$G1263*J1263</f>
        <v/>
      </c>
      <c r="O1263" s="523">
        <f>G1263*K1263</f>
        <v/>
      </c>
      <c r="P1263" s="79" t="n"/>
      <c r="Q1263" s="104" t="n"/>
    </row>
    <row r="1264" outlineLevel="3" ht="50.25" customHeight="1">
      <c r="A1264" s="3" t="n"/>
      <c r="B1264" s="3" t="n"/>
      <c r="C1264" s="25" t="n"/>
      <c r="D1264" s="3" t="inlineStr">
        <is>
          <t>5.3.8.8.</t>
        </is>
      </c>
      <c r="E1264" s="10" t="inlineStr">
        <is>
          <t>Колонны монолитные</t>
        </is>
      </c>
      <c r="F1264" s="18" t="n"/>
      <c r="G1264" s="519" t="n"/>
      <c r="H1264" s="546" t="n"/>
      <c r="I1264" s="547" t="n"/>
      <c r="J1264" s="548" t="n"/>
      <c r="K1264" s="545" t="n"/>
      <c r="L1264" s="546" t="n"/>
      <c r="M1264" s="547" t="n"/>
      <c r="N1264" s="548" t="n"/>
      <c r="O1264" s="545" t="n"/>
      <c r="P1264" s="79" t="n"/>
      <c r="Q1264" s="104" t="n"/>
    </row>
    <row r="1265" outlineLevel="3" ht="50.25" customHeight="1">
      <c r="A1265" s="3" t="n"/>
      <c r="B1265" s="3" t="n"/>
      <c r="C1265" s="25" t="n"/>
      <c r="D1265" s="3" t="inlineStr">
        <is>
          <t>5.3.8.9.</t>
        </is>
      </c>
      <c r="E1265" s="3" t="inlineStr">
        <is>
          <t>Устройство ж/б колонн
Монолитный бетон В35 W10 F200</t>
        </is>
      </c>
      <c r="F1265" s="518" t="inlineStr">
        <is>
          <t>м3</t>
        </is>
      </c>
      <c r="G1265" s="519" t="n">
        <v>0</v>
      </c>
      <c r="H1265" s="520" t="n">
        <v>20159</v>
      </c>
      <c r="I1265" s="521" t="n">
        <v>36243.09</v>
      </c>
      <c r="J1265" s="522" t="n">
        <v>21514.01</v>
      </c>
      <c r="K1265" s="523">
        <f>SUBTOTAL(9,H1265:J1265)</f>
        <v/>
      </c>
      <c r="L1265" s="520">
        <f>$G1265*H1265-0.01</f>
        <v/>
      </c>
      <c r="M1265" s="521">
        <f>$G1265*I1265</f>
        <v/>
      </c>
      <c r="N1265" s="522">
        <f>$G1265*J1265</f>
        <v/>
      </c>
      <c r="O1265" s="523">
        <f>G1265*K1265</f>
        <v/>
      </c>
      <c r="P1265" s="79" t="inlineStr">
        <is>
          <t>Карм.= 150,00 кг/м³</t>
        </is>
      </c>
      <c r="Q1265" s="104" t="inlineStr">
        <is>
          <t>Карм. - 150 кг/м3</t>
        </is>
      </c>
    </row>
    <row r="1266" outlineLevel="3" ht="50.25" customHeight="1">
      <c r="A1266" s="3" t="n"/>
      <c r="B1266" s="3" t="n"/>
      <c r="C1266" s="25" t="n"/>
      <c r="D1266" s="3" t="inlineStr">
        <is>
          <t>5.3.8.10.</t>
        </is>
      </c>
      <c r="E1266" s="10" t="inlineStr">
        <is>
          <t>Пилоны монолитные</t>
        </is>
      </c>
      <c r="F1266" s="18" t="n"/>
      <c r="G1266" s="519" t="n"/>
      <c r="H1266" s="546" t="n"/>
      <c r="I1266" s="547" t="n"/>
      <c r="J1266" s="548" t="n"/>
      <c r="K1266" s="545" t="n"/>
      <c r="L1266" s="546" t="n"/>
      <c r="M1266" s="547" t="n"/>
      <c r="N1266" s="548" t="n"/>
      <c r="O1266" s="545" t="n"/>
      <c r="P1266" s="79" t="n"/>
      <c r="Q1266" s="104" t="n"/>
    </row>
    <row r="1267" outlineLevel="3" ht="50.25" customHeight="1">
      <c r="A1267" s="3" t="n"/>
      <c r="B1267" s="3" t="n"/>
      <c r="C1267" s="25" t="n"/>
      <c r="D1267" s="3" t="inlineStr">
        <is>
          <t>5.3.8.11.</t>
        </is>
      </c>
      <c r="E1267" s="3" t="inlineStr">
        <is>
          <t>Устройство ж/б пилонов 
Монолитный бетон В35 W10 F200</t>
        </is>
      </c>
      <c r="F1267" s="518" t="inlineStr">
        <is>
          <t>м3</t>
        </is>
      </c>
      <c r="G1267" s="519" t="n">
        <v>2.920000000000002</v>
      </c>
      <c r="H1267" s="520" t="n">
        <v>16447.37</v>
      </c>
      <c r="I1267" s="521" t="n">
        <v>61470.65</v>
      </c>
      <c r="J1267" s="522">
        <f>ROUND((H1267+I1267)*0.125,2)</f>
        <v/>
      </c>
      <c r="K1267" s="523">
        <f>SUBTOTAL(9,H1267:J1267)</f>
        <v/>
      </c>
      <c r="L1267" s="520">
        <f>$G1267*H1267</f>
        <v/>
      </c>
      <c r="M1267" s="521">
        <f>$G1267*I1267</f>
        <v/>
      </c>
      <c r="N1267" s="522">
        <f>$G1267*J1267</f>
        <v/>
      </c>
      <c r="O1267" s="523">
        <f>G1267*K1267</f>
        <v/>
      </c>
      <c r="P1267" s="79" t="inlineStr">
        <is>
          <t>Карм.= 150,00 кг/м³</t>
        </is>
      </c>
      <c r="Q1267" s="104" t="inlineStr">
        <is>
          <t>Карм. - 150 кг/м3</t>
        </is>
      </c>
    </row>
    <row r="1268" outlineLevel="2" ht="50.25" customHeight="1">
      <c r="A1268" s="3" t="n"/>
      <c r="B1268" s="3" t="inlineStr">
        <is>
          <t xml:space="preserve">Устройство горизонтальных монолитных конструкций надземных этажей (кроме 1-го) </t>
        </is>
      </c>
      <c r="C1268" s="240" t="n"/>
      <c r="D1268" s="146" t="inlineStr">
        <is>
          <t>5.3.9.</t>
        </is>
      </c>
      <c r="E1268" s="146" t="inlineStr">
        <is>
          <t>Плита перекрытия, балки и капители на отм. +20,700, +20,800 - толщ. 250-350мм.</t>
        </is>
      </c>
      <c r="F1268" s="241" t="inlineStr">
        <is>
          <t>м3</t>
        </is>
      </c>
      <c r="G1268" s="422" t="n">
        <v>58.32</v>
      </c>
      <c r="H1268" s="423">
        <f>IFERROR(L1268/G1268,0)</f>
        <v/>
      </c>
      <c r="I1268" s="424">
        <f>IFERROR(M1268/G1268,0)</f>
        <v/>
      </c>
      <c r="J1268" s="425">
        <f>IFERROR(N1268/G1268,0)</f>
        <v/>
      </c>
      <c r="K1268" s="432">
        <f>+IFERROR(O1268/G1268,0)</f>
        <v/>
      </c>
      <c r="L1268" s="423">
        <f>SUBTOTAL(9,L1269:L1269)</f>
        <v/>
      </c>
      <c r="M1268" s="424">
        <f>SUBTOTAL(9,M1269:M1269)</f>
        <v/>
      </c>
      <c r="N1268" s="425">
        <f>SUBTOTAL(9,N1269:N1269)</f>
        <v/>
      </c>
      <c r="O1268" s="427">
        <f>SUBTOTAL(9,O1269:O1269)</f>
        <v/>
      </c>
      <c r="P1268" s="242" t="n"/>
      <c r="Q1268" s="243" t="n"/>
    </row>
    <row r="1269" outlineLevel="3" ht="50.25" customHeight="1">
      <c r="A1269" s="3" t="n"/>
      <c r="B1269" s="3" t="n"/>
      <c r="C1269" s="25" t="n"/>
      <c r="D1269" s="3" t="inlineStr">
        <is>
          <t>5.3.9.1.</t>
        </is>
      </c>
      <c r="E1269" s="3" t="inlineStr">
        <is>
          <t>Устройство монолитных ж/б плит перекрытия толщ. 250мм и балок - Бетон - Монолитный бетон В35 W10 F200</t>
        </is>
      </c>
      <c r="F1269" s="518" t="inlineStr">
        <is>
          <t>м3</t>
        </is>
      </c>
      <c r="G1269" s="519" t="n">
        <v>58.32</v>
      </c>
      <c r="H1269" s="520" t="n">
        <v>15267.49</v>
      </c>
      <c r="I1269" s="521" t="n">
        <v>36428.49</v>
      </c>
      <c r="J1269" s="522">
        <f>ROUND((H1269+I1269)*0.125,2)</f>
        <v/>
      </c>
      <c r="K1269" s="523">
        <f>SUBTOTAL(9,H1269:J1269)</f>
        <v/>
      </c>
      <c r="L1269" s="520">
        <f>$G1269*H1269</f>
        <v/>
      </c>
      <c r="M1269" s="521">
        <f>$G1269*I1269</f>
        <v/>
      </c>
      <c r="N1269" s="522">
        <f>$G1269*J1269</f>
        <v/>
      </c>
      <c r="O1269" s="523">
        <f>G1269*K1269</f>
        <v/>
      </c>
      <c r="P1269" s="79" t="inlineStr">
        <is>
          <t>Карм.= 130,00 кг/м³</t>
        </is>
      </c>
      <c r="Q1269" s="104" t="inlineStr">
        <is>
          <t>Карм. - 130 кг/м3</t>
        </is>
      </c>
    </row>
    <row r="1270" outlineLevel="2" ht="50.25" customHeight="1">
      <c r="A1270" s="3" t="n"/>
      <c r="B1270" s="3" t="inlineStr">
        <is>
          <t xml:space="preserve">Устройство вертикальных монолитных конструкций надземных этажей (кроме 1-го) </t>
        </is>
      </c>
      <c r="C1270" s="240" t="n"/>
      <c r="D1270" s="146" t="inlineStr">
        <is>
          <t>5.3.10.</t>
        </is>
      </c>
      <c r="E1270" s="146" t="inlineStr">
        <is>
          <t>Вертикальные конструкции на отм. +20,700,+20,800</t>
        </is>
      </c>
      <c r="F1270" s="241" t="inlineStr">
        <is>
          <t>м3</t>
        </is>
      </c>
      <c r="G1270" s="422" t="n">
        <v>28.37</v>
      </c>
      <c r="H1270" s="423">
        <f>IFERROR(L1270/G1270,0)</f>
        <v/>
      </c>
      <c r="I1270" s="424">
        <f>IFERROR(M1270/G1270,0)</f>
        <v/>
      </c>
      <c r="J1270" s="425">
        <f>IFERROR(N1270/G1270,0)</f>
        <v/>
      </c>
      <c r="K1270" s="432">
        <f>+IFERROR(O1270/G1270,0)</f>
        <v/>
      </c>
      <c r="L1270" s="423">
        <f>SUBTOTAL(9,L1271:L1280)</f>
        <v/>
      </c>
      <c r="M1270" s="424">
        <f>SUBTOTAL(9,M1271:M1280)</f>
        <v/>
      </c>
      <c r="N1270" s="425">
        <f>SUBTOTAL(9,N1271:N1280)</f>
        <v/>
      </c>
      <c r="O1270" s="427">
        <f>SUBTOTAL(9,O1271:O1280)</f>
        <v/>
      </c>
      <c r="P1270" s="242" t="n"/>
      <c r="Q1270" s="243" t="n"/>
    </row>
    <row r="1271" outlineLevel="3" ht="50.25" customHeight="1">
      <c r="A1271" s="3" t="n"/>
      <c r="B1271" s="3" t="n"/>
      <c r="C1271" s="25" t="n"/>
      <c r="D1271" s="3" t="inlineStr">
        <is>
          <t>5.3.10.1.</t>
        </is>
      </c>
      <c r="E1271" s="10" t="inlineStr">
        <is>
          <t>Стены толщ. 200мм, в составе:</t>
        </is>
      </c>
      <c r="F1271" s="18" t="n"/>
      <c r="G1271" s="519" t="n"/>
      <c r="H1271" s="546" t="n"/>
      <c r="I1271" s="547" t="n"/>
      <c r="J1271" s="548" t="n"/>
      <c r="K1271" s="545" t="n"/>
      <c r="L1271" s="546" t="n"/>
      <c r="M1271" s="547" t="n"/>
      <c r="N1271" s="548" t="n"/>
      <c r="O1271" s="545" t="n"/>
      <c r="P1271" s="79" t="n"/>
      <c r="Q1271" s="104" t="n"/>
    </row>
    <row r="1272" outlineLevel="3" ht="50.25" customHeight="1">
      <c r="A1272" s="3" t="n"/>
      <c r="B1272" s="3" t="n"/>
      <c r="C1272" s="25" t="n"/>
      <c r="D1272" s="3" t="inlineStr">
        <is>
          <t>5.3.10.2.</t>
        </is>
      </c>
      <c r="E1272" s="3" t="inlineStr">
        <is>
          <t>Устройство ж/б стен толщ. 200мм
Монолитный  бетон В35 W10 F200</t>
        </is>
      </c>
      <c r="F1272" s="518" t="inlineStr">
        <is>
          <t>м3</t>
        </is>
      </c>
      <c r="G1272" s="519" t="n">
        <v>25.32999999999998</v>
      </c>
      <c r="H1272" s="520" t="n">
        <v>16447.37</v>
      </c>
      <c r="I1272" s="521" t="n">
        <v>57132.54</v>
      </c>
      <c r="J1272" s="522">
        <f>ROUND((H1272+I1272)*0.125,2)</f>
        <v/>
      </c>
      <c r="K1272" s="523">
        <f>SUBTOTAL(9,H1272:J1272)</f>
        <v/>
      </c>
      <c r="L1272" s="520">
        <f>$G1272*H1272</f>
        <v/>
      </c>
      <c r="M1272" s="521">
        <f>$G1272*I1272</f>
        <v/>
      </c>
      <c r="N1272" s="522">
        <f>$G1272*J1272</f>
        <v/>
      </c>
      <c r="O1272" s="523">
        <f>G1272*K1272</f>
        <v/>
      </c>
      <c r="P1272" s="79" t="inlineStr">
        <is>
          <t>Карм.= 140,00 кг/м³</t>
        </is>
      </c>
      <c r="Q1272" s="104" t="inlineStr">
        <is>
          <t>Карм. - 140 кг/м3</t>
        </is>
      </c>
    </row>
    <row r="1273" outlineLevel="3" ht="50.25" customHeight="1">
      <c r="A1273" s="3" t="n"/>
      <c r="B1273" s="3" t="n"/>
      <c r="C1273" s="25" t="n"/>
      <c r="D1273" s="3" t="inlineStr">
        <is>
          <t>5.3.10.3.</t>
        </is>
      </c>
      <c r="E1273" s="10" t="inlineStr">
        <is>
          <t>Стены толщ. 250мм, в составе:</t>
        </is>
      </c>
      <c r="F1273" s="18" t="n"/>
      <c r="G1273" s="519" t="n"/>
      <c r="H1273" s="546" t="n"/>
      <c r="I1273" s="547" t="n"/>
      <c r="J1273" s="548" t="n"/>
      <c r="K1273" s="545" t="n"/>
      <c r="L1273" s="546" t="n"/>
      <c r="M1273" s="547" t="n"/>
      <c r="N1273" s="548" t="n"/>
      <c r="O1273" s="545" t="n"/>
      <c r="P1273" s="79" t="n"/>
      <c r="Q1273" s="104" t="n"/>
    </row>
    <row r="1274" outlineLevel="3" ht="50.25" customHeight="1">
      <c r="A1274" s="3" t="n"/>
      <c r="B1274" s="3" t="n"/>
      <c r="C1274" s="25" t="n"/>
      <c r="D1274" s="3" t="inlineStr">
        <is>
          <t>5.3.10.4.</t>
        </is>
      </c>
      <c r="E1274" s="3" t="inlineStr">
        <is>
          <t>Устройство ж/б стен толщ. 250мм
Монолитный  бетон В35 W10 F200</t>
        </is>
      </c>
      <c r="F1274" s="518" t="inlineStr">
        <is>
          <t>м3</t>
        </is>
      </c>
      <c r="G1274" s="519" t="n">
        <v>0</v>
      </c>
      <c r="H1274" s="520" t="n">
        <v>19303.05</v>
      </c>
      <c r="I1274" s="521" t="n">
        <v>34050.64</v>
      </c>
      <c r="J1274" s="522" t="n">
        <v>19587.22</v>
      </c>
      <c r="K1274" s="523">
        <f>SUBTOTAL(9,H1274:J1274)</f>
        <v/>
      </c>
      <c r="L1274" s="520">
        <f>$G1274*H1274</f>
        <v/>
      </c>
      <c r="M1274" s="521">
        <f>$G1274*I1274</f>
        <v/>
      </c>
      <c r="N1274" s="522">
        <f>$G1274*J1274</f>
        <v/>
      </c>
      <c r="O1274" s="523">
        <f>G1274*K1274</f>
        <v/>
      </c>
      <c r="P1274" s="79" t="inlineStr">
        <is>
          <t>Карм.= 140,00 кг/м³</t>
        </is>
      </c>
      <c r="Q1274" s="104" t="inlineStr">
        <is>
          <t>Карм. - 140 кг/м3</t>
        </is>
      </c>
    </row>
    <row r="1275" outlineLevel="3" ht="50.25" customHeight="1">
      <c r="A1275" s="3" t="n"/>
      <c r="B1275" s="3" t="n"/>
      <c r="C1275" s="25" t="n"/>
      <c r="D1275" s="3" t="inlineStr">
        <is>
          <t>5.3.10.5.</t>
        </is>
      </c>
      <c r="E1275" s="10" t="inlineStr">
        <is>
          <t>Стены толщ. 300мм, в составе:</t>
        </is>
      </c>
      <c r="F1275" s="518" t="n"/>
      <c r="G1275" s="519" t="n"/>
      <c r="H1275" s="520" t="n"/>
      <c r="I1275" s="521" t="n"/>
      <c r="J1275" s="522" t="n"/>
      <c r="K1275" s="523" t="n"/>
      <c r="L1275" s="520" t="n"/>
      <c r="M1275" s="521" t="n"/>
      <c r="N1275" s="522" t="n"/>
      <c r="O1275" s="523" t="n"/>
      <c r="P1275" s="79" t="n"/>
      <c r="Q1275" s="104" t="n"/>
    </row>
    <row r="1276" outlineLevel="3" ht="50.25" customHeight="1">
      <c r="A1276" s="3" t="n"/>
      <c r="B1276" s="3" t="n"/>
      <c r="C1276" s="25" t="n"/>
      <c r="D1276" s="3" t="inlineStr">
        <is>
          <t>5.3.10.6.</t>
        </is>
      </c>
      <c r="E1276" s="3" t="inlineStr">
        <is>
          <t>Устройство ж/б стен толщ. 300мм
Монолитный  бетон В35 W10 F200</t>
        </is>
      </c>
      <c r="F1276" s="518" t="inlineStr">
        <is>
          <t>м3</t>
        </is>
      </c>
      <c r="G1276" s="519" t="n">
        <v>0</v>
      </c>
      <c r="H1276" s="520" t="n">
        <v>19303.05</v>
      </c>
      <c r="I1276" s="521" t="n">
        <v>34050.64</v>
      </c>
      <c r="J1276" s="522" t="n">
        <v>19587.22</v>
      </c>
      <c r="K1276" s="523">
        <f>SUBTOTAL(9,H1276:J1276)</f>
        <v/>
      </c>
      <c r="L1276" s="520">
        <f>$G1276*H1276</f>
        <v/>
      </c>
      <c r="M1276" s="521">
        <f>$G1276*I1276</f>
        <v/>
      </c>
      <c r="N1276" s="522">
        <f>$G1276*J1276</f>
        <v/>
      </c>
      <c r="O1276" s="523">
        <f>G1276*K1276</f>
        <v/>
      </c>
      <c r="P1276" s="79" t="n"/>
      <c r="Q1276" s="104" t="n"/>
    </row>
    <row r="1277" outlineLevel="3" ht="50.25" customHeight="1">
      <c r="A1277" s="3" t="n"/>
      <c r="B1277" s="3" t="n"/>
      <c r="C1277" s="25" t="n"/>
      <c r="D1277" s="3" t="inlineStr">
        <is>
          <t>5.3.10.7.</t>
        </is>
      </c>
      <c r="E1277" s="10" t="inlineStr">
        <is>
          <t>Колонны монолитные</t>
        </is>
      </c>
      <c r="F1277" s="18" t="n"/>
      <c r="G1277" s="519" t="n"/>
      <c r="H1277" s="546" t="n"/>
      <c r="I1277" s="547" t="n"/>
      <c r="J1277" s="548" t="n"/>
      <c r="K1277" s="545" t="n"/>
      <c r="L1277" s="546" t="n"/>
      <c r="M1277" s="547" t="n"/>
      <c r="N1277" s="548" t="n"/>
      <c r="O1277" s="545" t="n"/>
      <c r="P1277" s="79" t="n"/>
      <c r="Q1277" s="104" t="n"/>
    </row>
    <row r="1278" outlineLevel="3" ht="50.25" customHeight="1">
      <c r="A1278" s="3" t="n"/>
      <c r="B1278" s="3" t="n"/>
      <c r="C1278" s="25" t="n"/>
      <c r="D1278" s="3" t="inlineStr">
        <is>
          <t>5.3.10.8.</t>
        </is>
      </c>
      <c r="E1278" s="3" t="inlineStr">
        <is>
          <t>Устройство ж/б колонн
Монолитный  бетон В35 W10 F200</t>
        </is>
      </c>
      <c r="F1278" s="518" t="inlineStr">
        <is>
          <t>м3</t>
        </is>
      </c>
      <c r="G1278" s="519" t="n">
        <v>0</v>
      </c>
      <c r="H1278" s="520" t="n">
        <v>20159</v>
      </c>
      <c r="I1278" s="521" t="n">
        <v>36243.09</v>
      </c>
      <c r="J1278" s="522" t="n">
        <v>21513.77</v>
      </c>
      <c r="K1278" s="523">
        <f>SUBTOTAL(9,H1278:J1278)</f>
        <v/>
      </c>
      <c r="L1278" s="520">
        <f>$G1278*H1278</f>
        <v/>
      </c>
      <c r="M1278" s="521">
        <f>$G1278*I1278</f>
        <v/>
      </c>
      <c r="N1278" s="522">
        <f>$G1278*J1278</f>
        <v/>
      </c>
      <c r="O1278" s="523">
        <f>G1278*K1278</f>
        <v/>
      </c>
      <c r="P1278" s="79" t="inlineStr">
        <is>
          <t>Карм.= 150,00 кг/м³</t>
        </is>
      </c>
      <c r="Q1278" s="104" t="inlineStr">
        <is>
          <t>Карм. - 150 кг/м3</t>
        </is>
      </c>
    </row>
    <row r="1279" outlineLevel="3" ht="50.25" customHeight="1">
      <c r="A1279" s="3" t="n"/>
      <c r="B1279" s="3" t="n"/>
      <c r="C1279" s="25" t="n"/>
      <c r="D1279" s="3" t="inlineStr">
        <is>
          <t>5.3.10.9.</t>
        </is>
      </c>
      <c r="E1279" s="10" t="inlineStr">
        <is>
          <t>Пилоны монолитные</t>
        </is>
      </c>
      <c r="F1279" s="18" t="n"/>
      <c r="G1279" s="519" t="n"/>
      <c r="H1279" s="546" t="n"/>
      <c r="I1279" s="547" t="n"/>
      <c r="J1279" s="548" t="n"/>
      <c r="K1279" s="545" t="n"/>
      <c r="L1279" s="546" t="n"/>
      <c r="M1279" s="547" t="n"/>
      <c r="N1279" s="548" t="n"/>
      <c r="O1279" s="545" t="n"/>
      <c r="P1279" s="79" t="n"/>
      <c r="Q1279" s="104" t="n"/>
    </row>
    <row r="1280" outlineLevel="3" ht="50.25" customHeight="1">
      <c r="A1280" s="3" t="n"/>
      <c r="B1280" s="3" t="n"/>
      <c r="C1280" s="25" t="n"/>
      <c r="D1280" s="3" t="inlineStr">
        <is>
          <t>5.3.10.10.</t>
        </is>
      </c>
      <c r="E1280" s="3" t="inlineStr">
        <is>
          <t>Устройство ж/б пилонов 
Монолитный  бетон В35 W10 F200</t>
        </is>
      </c>
      <c r="F1280" s="518" t="inlineStr">
        <is>
          <t>м3</t>
        </is>
      </c>
      <c r="G1280" s="519" t="n">
        <v>3.040000000000001</v>
      </c>
      <c r="H1280" s="520" t="n">
        <v>16447.37</v>
      </c>
      <c r="I1280" s="521" t="n">
        <v>61470.65</v>
      </c>
      <c r="J1280" s="522">
        <f>ROUND((H1280+I1280)*0.125,2)</f>
        <v/>
      </c>
      <c r="K1280" s="523">
        <f>SUBTOTAL(9,H1280:J1280)</f>
        <v/>
      </c>
      <c r="L1280" s="520">
        <f>$G1280*H1280</f>
        <v/>
      </c>
      <c r="M1280" s="521">
        <f>$G1280*I1280</f>
        <v/>
      </c>
      <c r="N1280" s="522">
        <f>$G1280*J1280</f>
        <v/>
      </c>
      <c r="O1280" s="523">
        <f>G1280*K1280</f>
        <v/>
      </c>
      <c r="P1280" s="79" t="inlineStr">
        <is>
          <t>Карм.= 150,00 кг/м³</t>
        </is>
      </c>
      <c r="Q1280" s="104" t="inlineStr">
        <is>
          <t>Карм. - 150 кг/м3</t>
        </is>
      </c>
    </row>
    <row r="1281" outlineLevel="2" ht="50.25" customHeight="1">
      <c r="A1281" s="3" t="n"/>
      <c r="B1281" s="3" t="inlineStr">
        <is>
          <t xml:space="preserve">Устройство горизонтальных монолитных конструкций надземных этажей (кроме 1-го) </t>
        </is>
      </c>
      <c r="C1281" s="240" t="n"/>
      <c r="D1281" s="146" t="inlineStr">
        <is>
          <t>5.3.11.</t>
        </is>
      </c>
      <c r="E1281" s="146" t="inlineStr">
        <is>
          <t>Плита перекрытия, балки и капители на отм. +25,000, +25,800 толщ. 250…350мм.</t>
        </is>
      </c>
      <c r="F1281" s="241" t="inlineStr">
        <is>
          <t>м3</t>
        </is>
      </c>
      <c r="G1281" s="422" t="n">
        <v>66.78</v>
      </c>
      <c r="H1281" s="423">
        <f>IFERROR(L1281/G1281,0)</f>
        <v/>
      </c>
      <c r="I1281" s="424">
        <f>IFERROR(M1281/G1281,0)</f>
        <v/>
      </c>
      <c r="J1281" s="425">
        <f>IFERROR(N1281/G1281,0)</f>
        <v/>
      </c>
      <c r="K1281" s="432">
        <f>+IFERROR(O1281/G1281,0)</f>
        <v/>
      </c>
      <c r="L1281" s="423">
        <f>SUBTOTAL(9,L1282:L1282)</f>
        <v/>
      </c>
      <c r="M1281" s="424">
        <f>SUBTOTAL(9,M1282:M1282)</f>
        <v/>
      </c>
      <c r="N1281" s="425">
        <f>SUBTOTAL(9,N1282:N1282)</f>
        <v/>
      </c>
      <c r="O1281" s="427">
        <f>SUBTOTAL(9,O1282:O1282)</f>
        <v/>
      </c>
      <c r="P1281" s="242" t="n"/>
      <c r="Q1281" s="243" t="n"/>
    </row>
    <row r="1282" outlineLevel="3" ht="50.25" customHeight="1">
      <c r="A1282" s="3" t="n"/>
      <c r="B1282" s="3" t="n"/>
      <c r="C1282" s="25" t="n"/>
      <c r="D1282" s="3" t="inlineStr">
        <is>
          <t>5.3.11.1.</t>
        </is>
      </c>
      <c r="E1282" s="3" t="inlineStr">
        <is>
          <t>Устройство монолитных ж/б плит перекрытия толщ. 250…350мм и балок - Бетон - Монолитный бетон В35 W10 F200</t>
        </is>
      </c>
      <c r="F1282" s="518" t="inlineStr">
        <is>
          <t>м3</t>
        </is>
      </c>
      <c r="G1282" s="519" t="n">
        <v>66.78</v>
      </c>
      <c r="H1282" s="520" t="n">
        <v>15267.49</v>
      </c>
      <c r="I1282" s="521" t="n">
        <v>36391.67</v>
      </c>
      <c r="J1282" s="522">
        <f>ROUND((H1282+I1282)*0.125,2)</f>
        <v/>
      </c>
      <c r="K1282" s="523">
        <f>SUBTOTAL(9,H1282:J1282)</f>
        <v/>
      </c>
      <c r="L1282" s="520">
        <f>$G1282*H1282</f>
        <v/>
      </c>
      <c r="M1282" s="521">
        <f>$G1282*I1282</f>
        <v/>
      </c>
      <c r="N1282" s="522">
        <f>$G1282*J1282</f>
        <v/>
      </c>
      <c r="O1282" s="523">
        <f>G1282*K1282</f>
        <v/>
      </c>
      <c r="P1282" s="79" t="inlineStr">
        <is>
          <t>Карм.= 130,00 кг/м³</t>
        </is>
      </c>
      <c r="Q1282" s="104" t="inlineStr">
        <is>
          <t>Карм. - 130 кг/м3</t>
        </is>
      </c>
    </row>
    <row r="1283" outlineLevel="2" ht="50.25" customHeight="1">
      <c r="A1283" s="3" t="n"/>
      <c r="B1283" s="3" t="inlineStr">
        <is>
          <t xml:space="preserve">Устройство вертикальных монолитных конструкций надземных этажей (кроме 1-го) </t>
        </is>
      </c>
      <c r="C1283" s="240" t="n"/>
      <c r="D1283" s="146" t="inlineStr">
        <is>
          <t>5.3.12.</t>
        </is>
      </c>
      <c r="E1283" s="146" t="inlineStr">
        <is>
          <t>Вертикальные конструкции на отм. +25,000</t>
        </is>
      </c>
      <c r="F1283" s="241" t="inlineStr">
        <is>
          <t>м3</t>
        </is>
      </c>
      <c r="G1283" s="422" t="n">
        <v>34.91</v>
      </c>
      <c r="H1283" s="423">
        <f>IFERROR(L1283/G1283,0)</f>
        <v/>
      </c>
      <c r="I1283" s="424">
        <f>IFERROR(M1283/G1283,0)</f>
        <v/>
      </c>
      <c r="J1283" s="425">
        <f>IFERROR(N1283/G1283,0)</f>
        <v/>
      </c>
      <c r="K1283" s="432">
        <f>+IFERROR(O1283/G1283,0)</f>
        <v/>
      </c>
      <c r="L1283" s="423">
        <f>SUBTOTAL(9,L1284:L1293)</f>
        <v/>
      </c>
      <c r="M1283" s="424">
        <f>SUBTOTAL(9,M1284:M1293)</f>
        <v/>
      </c>
      <c r="N1283" s="425">
        <f>SUBTOTAL(9,N1284:N1293)</f>
        <v/>
      </c>
      <c r="O1283" s="427">
        <f>SUBTOTAL(9,O1284:O1293)</f>
        <v/>
      </c>
      <c r="P1283" s="242" t="n"/>
      <c r="Q1283" s="243" t="n"/>
    </row>
    <row r="1284" outlineLevel="3" ht="50.25" customHeight="1">
      <c r="A1284" s="3" t="n"/>
      <c r="B1284" s="3" t="n"/>
      <c r="C1284" s="25" t="n"/>
      <c r="D1284" s="3" t="inlineStr">
        <is>
          <t>5.3.12.1.</t>
        </is>
      </c>
      <c r="E1284" s="10" t="inlineStr">
        <is>
          <t>Стены толщ. 200мм, в составе:</t>
        </is>
      </c>
      <c r="F1284" s="18" t="n"/>
      <c r="G1284" s="519" t="n"/>
      <c r="H1284" s="546" t="n"/>
      <c r="I1284" s="547" t="n"/>
      <c r="J1284" s="548" t="n"/>
      <c r="K1284" s="545" t="n"/>
      <c r="L1284" s="546" t="n"/>
      <c r="M1284" s="547" t="n"/>
      <c r="N1284" s="548" t="n"/>
      <c r="O1284" s="545" t="n"/>
      <c r="P1284" s="79" t="n"/>
      <c r="Q1284" s="104" t="n"/>
    </row>
    <row r="1285" outlineLevel="3" ht="50.25" customHeight="1">
      <c r="A1285" s="3" t="n"/>
      <c r="B1285" s="3" t="n"/>
      <c r="C1285" s="25" t="n"/>
      <c r="D1285" s="3" t="inlineStr">
        <is>
          <t>5.3.12.2.</t>
        </is>
      </c>
      <c r="E1285" s="3" t="inlineStr">
        <is>
          <t>Устройство ж/б стен толщ. 200мм
Монолитный бетон В35 W10 F200</t>
        </is>
      </c>
      <c r="F1285" s="518" t="inlineStr">
        <is>
          <t>м3</t>
        </is>
      </c>
      <c r="G1285" s="519" t="n">
        <v>30.73999999999999</v>
      </c>
      <c r="H1285" s="520" t="n">
        <v>16447.37</v>
      </c>
      <c r="I1285" s="521" t="n">
        <v>57132.54</v>
      </c>
      <c r="J1285" s="522">
        <f>ROUND((H1285+I1285)*0.125,2)</f>
        <v/>
      </c>
      <c r="K1285" s="523">
        <f>SUBTOTAL(9,H1285:J1285)</f>
        <v/>
      </c>
      <c r="L1285" s="520">
        <f>$G1285*H1285-0.01</f>
        <v/>
      </c>
      <c r="M1285" s="521">
        <f>$G1285*I1285</f>
        <v/>
      </c>
      <c r="N1285" s="522">
        <f>$G1285*J1285</f>
        <v/>
      </c>
      <c r="O1285" s="523">
        <f>G1285*K1285</f>
        <v/>
      </c>
      <c r="P1285" s="79" t="inlineStr">
        <is>
          <t>Карм.= 140,00 кг/м³</t>
        </is>
      </c>
      <c r="Q1285" s="104" t="inlineStr">
        <is>
          <t>Карм. - 140 кг/м3</t>
        </is>
      </c>
    </row>
    <row r="1286" outlineLevel="3" ht="50.25" customHeight="1">
      <c r="A1286" s="3" t="n"/>
      <c r="B1286" s="3" t="n"/>
      <c r="C1286" s="25" t="n"/>
      <c r="D1286" s="3" t="inlineStr">
        <is>
          <t>5.3.12.3.</t>
        </is>
      </c>
      <c r="E1286" s="10" t="inlineStr">
        <is>
          <t>Стены толщ. 250мм, в составе:</t>
        </is>
      </c>
      <c r="F1286" s="18" t="n"/>
      <c r="G1286" s="519" t="n"/>
      <c r="H1286" s="546" t="n"/>
      <c r="I1286" s="547" t="n"/>
      <c r="J1286" s="548" t="n"/>
      <c r="K1286" s="545" t="n"/>
      <c r="L1286" s="546" t="n"/>
      <c r="M1286" s="547" t="n"/>
      <c r="N1286" s="548" t="n"/>
      <c r="O1286" s="545" t="n"/>
      <c r="P1286" s="79" t="n"/>
      <c r="Q1286" s="104" t="n"/>
    </row>
    <row r="1287" outlineLevel="3" ht="50.25" customHeight="1">
      <c r="A1287" s="3" t="n"/>
      <c r="B1287" s="3" t="n"/>
      <c r="C1287" s="25" t="n"/>
      <c r="D1287" s="3" t="inlineStr">
        <is>
          <t>5.3.12.4.</t>
        </is>
      </c>
      <c r="E1287" s="3" t="inlineStr">
        <is>
          <t>Устройство ж/б стен толщ. 250мм
Монолитный бетон В35 W10 F200</t>
        </is>
      </c>
      <c r="F1287" s="518" t="inlineStr">
        <is>
          <t>м3</t>
        </is>
      </c>
      <c r="G1287" s="519" t="n">
        <v>0</v>
      </c>
      <c r="H1287" s="520" t="n">
        <v>19303.05</v>
      </c>
      <c r="I1287" s="521" t="n">
        <v>34050.79</v>
      </c>
      <c r="J1287" s="522" t="n">
        <v>19587.3</v>
      </c>
      <c r="K1287" s="523">
        <f>SUBTOTAL(9,H1287:J1287)</f>
        <v/>
      </c>
      <c r="L1287" s="520">
        <f>$G1287*H1287</f>
        <v/>
      </c>
      <c r="M1287" s="521">
        <f>$G1287*I1287</f>
        <v/>
      </c>
      <c r="N1287" s="522">
        <f>$G1287*J1287</f>
        <v/>
      </c>
      <c r="O1287" s="523">
        <f>G1287*K1287</f>
        <v/>
      </c>
      <c r="P1287" s="79" t="inlineStr">
        <is>
          <t>Карм.= 140,00 кг/м³</t>
        </is>
      </c>
      <c r="Q1287" s="104" t="inlineStr">
        <is>
          <t>Карм. - 140 кг/м3</t>
        </is>
      </c>
    </row>
    <row r="1288" outlineLevel="3" ht="50.25" customHeight="1">
      <c r="A1288" s="3" t="n"/>
      <c r="B1288" s="3" t="n"/>
      <c r="C1288" s="25" t="n"/>
      <c r="D1288" s="3" t="inlineStr">
        <is>
          <t>5.3.12.5.</t>
        </is>
      </c>
      <c r="E1288" s="10" t="inlineStr">
        <is>
          <t>Стены толщ. 300мм, в составе:</t>
        </is>
      </c>
      <c r="F1288" s="518" t="n"/>
      <c r="G1288" s="519" t="n"/>
      <c r="H1288" s="520" t="n"/>
      <c r="I1288" s="521" t="n"/>
      <c r="J1288" s="522" t="n"/>
      <c r="K1288" s="523" t="n"/>
      <c r="L1288" s="520" t="n"/>
      <c r="M1288" s="521" t="n"/>
      <c r="N1288" s="522" t="n"/>
      <c r="O1288" s="523" t="n"/>
      <c r="P1288" s="79" t="n"/>
      <c r="Q1288" s="104" t="n"/>
    </row>
    <row r="1289" outlineLevel="3" ht="50.25" customHeight="1">
      <c r="A1289" s="3" t="n"/>
      <c r="B1289" s="3" t="n"/>
      <c r="C1289" s="25" t="n"/>
      <c r="D1289" s="3" t="inlineStr">
        <is>
          <t>5.3.12.6.</t>
        </is>
      </c>
      <c r="E1289" s="3" t="inlineStr">
        <is>
          <t>Устройство ж/б стен толщ. 300мм
Монолитный бетон В30 W6 F150</t>
        </is>
      </c>
      <c r="F1289" s="518" t="inlineStr">
        <is>
          <t>м3</t>
        </is>
      </c>
      <c r="G1289" s="519" t="n">
        <v>0</v>
      </c>
      <c r="H1289" s="520" t="n">
        <v>19303.05</v>
      </c>
      <c r="I1289" s="521" t="n">
        <v>34050.79</v>
      </c>
      <c r="J1289" s="522" t="n">
        <v>19587.3</v>
      </c>
      <c r="K1289" s="523">
        <f>SUBTOTAL(9,H1289:J1289)</f>
        <v/>
      </c>
      <c r="L1289" s="520">
        <f>$G1289*H1289+0.01</f>
        <v/>
      </c>
      <c r="M1289" s="521">
        <f>$G1289*I1289</f>
        <v/>
      </c>
      <c r="N1289" s="522">
        <f>$G1289*J1289</f>
        <v/>
      </c>
      <c r="O1289" s="523">
        <f>G1289*K1289</f>
        <v/>
      </c>
      <c r="P1289" s="79" t="n"/>
      <c r="Q1289" s="104" t="n"/>
    </row>
    <row r="1290" outlineLevel="3" ht="50.25" customHeight="1">
      <c r="A1290" s="3" t="n"/>
      <c r="B1290" s="3" t="n"/>
      <c r="C1290" s="25" t="n"/>
      <c r="D1290" s="3" t="inlineStr">
        <is>
          <t>5.3.12.7.</t>
        </is>
      </c>
      <c r="E1290" s="10" t="inlineStr">
        <is>
          <t>Колонны монолитные</t>
        </is>
      </c>
      <c r="F1290" s="18" t="n"/>
      <c r="G1290" s="519" t="n"/>
      <c r="H1290" s="546" t="n"/>
      <c r="I1290" s="547" t="n"/>
      <c r="J1290" s="548" t="n"/>
      <c r="K1290" s="545" t="n"/>
      <c r="L1290" s="546" t="n"/>
      <c r="M1290" s="547" t="n"/>
      <c r="N1290" s="548" t="n"/>
      <c r="O1290" s="545" t="n"/>
      <c r="P1290" s="79" t="n"/>
      <c r="Q1290" s="104" t="n"/>
    </row>
    <row r="1291" outlineLevel="3" ht="50.25" customHeight="1">
      <c r="A1291" s="3" t="n"/>
      <c r="B1291" s="3" t="n"/>
      <c r="C1291" s="25" t="n"/>
      <c r="D1291" s="3" t="inlineStr">
        <is>
          <t>5.3.12.8.</t>
        </is>
      </c>
      <c r="E1291" s="3" t="inlineStr">
        <is>
          <t>Устройство ж/б колонн
Монолитный бетон В35 W10 F200</t>
        </is>
      </c>
      <c r="F1291" s="518" t="inlineStr">
        <is>
          <t>м3</t>
        </is>
      </c>
      <c r="G1291" s="519" t="n">
        <v>0</v>
      </c>
      <c r="H1291" s="520" t="n">
        <v>20159</v>
      </c>
      <c r="I1291" s="521" t="n">
        <v>36244.69</v>
      </c>
      <c r="J1291" s="522" t="n">
        <v>21516.35</v>
      </c>
      <c r="K1291" s="523">
        <f>SUBTOTAL(9,H1291:J1291)</f>
        <v/>
      </c>
      <c r="L1291" s="520">
        <f>$G1291*H1291+0.01</f>
        <v/>
      </c>
      <c r="M1291" s="521">
        <f>$G1291*I1291</f>
        <v/>
      </c>
      <c r="N1291" s="522">
        <f>$G1291*J1291</f>
        <v/>
      </c>
      <c r="O1291" s="523">
        <f>G1291*K1291</f>
        <v/>
      </c>
      <c r="P1291" s="79" t="inlineStr">
        <is>
          <t>Карм.= 150,00 кг/м³</t>
        </is>
      </c>
      <c r="Q1291" s="104" t="inlineStr">
        <is>
          <t>Карм. - 150 кг/м3</t>
        </is>
      </c>
    </row>
    <row r="1292" outlineLevel="3" ht="50.25" customHeight="1">
      <c r="A1292" s="3" t="n"/>
      <c r="B1292" s="3" t="n"/>
      <c r="C1292" s="25" t="n"/>
      <c r="D1292" s="3" t="inlineStr">
        <is>
          <t>5.3.12.9.</t>
        </is>
      </c>
      <c r="E1292" s="10" t="inlineStr">
        <is>
          <t>Пилоны монолитные</t>
        </is>
      </c>
      <c r="F1292" s="18" t="n"/>
      <c r="G1292" s="519" t="n"/>
      <c r="H1292" s="546" t="n"/>
      <c r="I1292" s="547" t="n"/>
      <c r="J1292" s="548" t="n"/>
      <c r="K1292" s="545" t="n"/>
      <c r="L1292" s="546" t="n"/>
      <c r="M1292" s="547" t="n"/>
      <c r="N1292" s="548" t="n"/>
      <c r="O1292" s="545" t="n"/>
      <c r="P1292" s="79" t="n"/>
      <c r="Q1292" s="104" t="n"/>
    </row>
    <row r="1293" outlineLevel="3" ht="50.25" customHeight="1">
      <c r="A1293" s="3" t="n"/>
      <c r="B1293" s="3" t="n"/>
      <c r="C1293" s="25" t="n"/>
      <c r="D1293" s="3" t="inlineStr">
        <is>
          <t>5.3.12.10.</t>
        </is>
      </c>
      <c r="E1293" s="3" t="inlineStr">
        <is>
          <t>Устройство ж/б пилонов 
Монолитный бетон В35 W10 F200</t>
        </is>
      </c>
      <c r="F1293" s="518" t="inlineStr">
        <is>
          <t>м3</t>
        </is>
      </c>
      <c r="G1293" s="519" t="n">
        <v>4.169999999999999</v>
      </c>
      <c r="H1293" s="520" t="n">
        <v>16447.37</v>
      </c>
      <c r="I1293" s="521" t="n">
        <v>61470.65</v>
      </c>
      <c r="J1293" s="522">
        <f>ROUND((H1293+I1293)*0.125,2)</f>
        <v/>
      </c>
      <c r="K1293" s="523">
        <f>SUBTOTAL(9,H1293:J1293)</f>
        <v/>
      </c>
      <c r="L1293" s="520">
        <f>$G1293*H1293</f>
        <v/>
      </c>
      <c r="M1293" s="521">
        <f>$G1293*I1293</f>
        <v/>
      </c>
      <c r="N1293" s="522">
        <f>$G1293*J1293</f>
        <v/>
      </c>
      <c r="O1293" s="523">
        <f>G1293*K1293</f>
        <v/>
      </c>
      <c r="P1293" s="79" t="inlineStr">
        <is>
          <t>Карм.= 150,00 кг/м³</t>
        </is>
      </c>
      <c r="Q1293" s="104" t="inlineStr">
        <is>
          <t>Карм. - 150 кг/м3</t>
        </is>
      </c>
    </row>
    <row r="1294" outlineLevel="2" ht="50.25" customHeight="1">
      <c r="A1294" s="3" t="n"/>
      <c r="B1294" s="3" t="inlineStr">
        <is>
          <t xml:space="preserve">Устройство горизонтальных монолитных конструкций надземных этажей (кроме 1-го) </t>
        </is>
      </c>
      <c r="C1294" s="240" t="n"/>
      <c r="D1294" s="146" t="inlineStr">
        <is>
          <t>5.3.13.</t>
        </is>
      </c>
      <c r="E1294" s="146" t="inlineStr">
        <is>
          <t>Плита покрытия на отм. +25.240, +29.450 толщ. 300мм</t>
        </is>
      </c>
      <c r="F1294" s="241" t="inlineStr">
        <is>
          <t>м3</t>
        </is>
      </c>
      <c r="G1294" s="422" t="n">
        <v>71.44</v>
      </c>
      <c r="H1294" s="423">
        <f>IFERROR(L1294/G1294,0)</f>
        <v/>
      </c>
      <c r="I1294" s="424">
        <f>IFERROR(M1294/G1294,0)</f>
        <v/>
      </c>
      <c r="J1294" s="425">
        <f>IFERROR(N1294/G1294,0)</f>
        <v/>
      </c>
      <c r="K1294" s="432">
        <f>+IFERROR(O1294/G1294,0)</f>
        <v/>
      </c>
      <c r="L1294" s="423">
        <f>SUBTOTAL(9,L1295:L1295)</f>
        <v/>
      </c>
      <c r="M1294" s="424">
        <f>SUBTOTAL(9,M1295:M1295)</f>
        <v/>
      </c>
      <c r="N1294" s="425">
        <f>SUBTOTAL(9,N1295:N1295)</f>
        <v/>
      </c>
      <c r="O1294" s="427">
        <f>SUBTOTAL(9,O1295:O1295)</f>
        <v/>
      </c>
      <c r="P1294" s="242" t="n"/>
      <c r="Q1294" s="243" t="n"/>
    </row>
    <row r="1295" outlineLevel="3" ht="50.25" customHeight="1">
      <c r="A1295" s="3" t="n"/>
      <c r="B1295" s="3" t="n"/>
      <c r="C1295" s="25" t="n"/>
      <c r="D1295" s="3" t="inlineStr">
        <is>
          <t>5.3.13.1.</t>
        </is>
      </c>
      <c r="E1295" s="3" t="inlineStr">
        <is>
          <t>Устройство монолитных ж/б плит перекрытия толщ. 300мм и балок - Бетон - Монолитный бетон В40 W10 F200</t>
        </is>
      </c>
      <c r="F1295" s="518" t="inlineStr">
        <is>
          <t>м3</t>
        </is>
      </c>
      <c r="G1295" s="519" t="n">
        <v>71.44</v>
      </c>
      <c r="H1295" s="520" t="n">
        <v>15267.49</v>
      </c>
      <c r="I1295" s="521" t="n">
        <v>36390.8</v>
      </c>
      <c r="J1295" s="522">
        <f>ROUND((H1295+I1295)*0.125,2)</f>
        <v/>
      </c>
      <c r="K1295" s="523">
        <f>SUBTOTAL(9,H1295:J1295)</f>
        <v/>
      </c>
      <c r="L1295" s="520">
        <f>$G1295*H1295</f>
        <v/>
      </c>
      <c r="M1295" s="521">
        <f>$G1295*I1295</f>
        <v/>
      </c>
      <c r="N1295" s="522">
        <f>$G1295*J1295</f>
        <v/>
      </c>
      <c r="O1295" s="523">
        <f>G1295*K1295</f>
        <v/>
      </c>
      <c r="P1295" s="79" t="inlineStr">
        <is>
          <t>Карм.= 130,00 кг/м³</t>
        </is>
      </c>
      <c r="Q1295" s="104" t="inlineStr">
        <is>
          <t>Карм. - 130 кг/м3</t>
        </is>
      </c>
    </row>
    <row r="1296" outlineLevel="2" ht="50.25" customHeight="1">
      <c r="A1296" s="3" t="n"/>
      <c r="B1296" s="3" t="inlineStr">
        <is>
          <t xml:space="preserve">Устройство вертикальных монолитных конструкций надземных этажей (кроме 1-го) </t>
        </is>
      </c>
      <c r="C1296" s="240" t="n"/>
      <c r="D1296" s="146" t="inlineStr">
        <is>
          <t>5.3.14.</t>
        </is>
      </c>
      <c r="E1296" s="146" t="inlineStr">
        <is>
          <t>Вертикальные конструкции на отм. +25.240, +29.450 (парапет)</t>
        </is>
      </c>
      <c r="F1296" s="241" t="inlineStr">
        <is>
          <t>м3</t>
        </is>
      </c>
      <c r="G1296" s="422" t="n">
        <v>5.71</v>
      </c>
      <c r="H1296" s="423">
        <f>IFERROR(L1296/G1296,0)</f>
        <v/>
      </c>
      <c r="I1296" s="424">
        <f>IFERROR(M1296/G1296,0)</f>
        <v/>
      </c>
      <c r="J1296" s="425">
        <f>IFERROR(N1296/G1296,0)</f>
        <v/>
      </c>
      <c r="K1296" s="432">
        <f>+IFERROR(O1296/G1296,0)</f>
        <v/>
      </c>
      <c r="L1296" s="423">
        <f>SUBTOTAL(9,L1297:L1298)</f>
        <v/>
      </c>
      <c r="M1296" s="424">
        <f>SUBTOTAL(9,M1297:M1298)</f>
        <v/>
      </c>
      <c r="N1296" s="425">
        <f>SUBTOTAL(9,N1297:N1298)</f>
        <v/>
      </c>
      <c r="O1296" s="427">
        <f>SUBTOTAL(9,O1297:O1298)</f>
        <v/>
      </c>
      <c r="P1296" s="242" t="n"/>
      <c r="Q1296" s="243" t="n"/>
    </row>
    <row r="1297" outlineLevel="3" ht="50.25" customHeight="1">
      <c r="A1297" s="3" t="n"/>
      <c r="B1297" s="3" t="n"/>
      <c r="C1297" s="452" t="n"/>
      <c r="D1297" s="254" t="inlineStr">
        <is>
          <t>5.3.14.1.</t>
        </is>
      </c>
      <c r="E1297" s="254" t="inlineStr">
        <is>
          <t>Стены толщ. 200мм, в составе:</t>
        </is>
      </c>
      <c r="F1297" s="262" t="inlineStr">
        <is>
          <t>м3</t>
        </is>
      </c>
      <c r="G1297" s="472" t="n">
        <v>5.71</v>
      </c>
      <c r="H1297" s="473">
        <f>+IFERROR(L1297/G1297,0)</f>
        <v/>
      </c>
      <c r="I1297" s="474">
        <f>+IFERROR(M1297/G1297,0)</f>
        <v/>
      </c>
      <c r="J1297" s="475">
        <f>+IFERROR(N1297/G1297,0)</f>
        <v/>
      </c>
      <c r="K1297" s="476">
        <f>+IFERROR(O1297/G1297,0)</f>
        <v/>
      </c>
      <c r="L1297" s="473">
        <f>SUBTOTAL(9,L1298:L1298)</f>
        <v/>
      </c>
      <c r="M1297" s="474">
        <f>SUBTOTAL(9,M1298:M1298)</f>
        <v/>
      </c>
      <c r="N1297" s="475">
        <f>SUBTOTAL(9,N1298:N1298)</f>
        <v/>
      </c>
      <c r="O1297" s="476">
        <f>SUBTOTAL(9,O1298:O1298)</f>
        <v/>
      </c>
      <c r="P1297" s="263" t="n"/>
      <c r="Q1297" s="453" t="n"/>
    </row>
    <row r="1298" outlineLevel="4" ht="50.25" customHeight="1">
      <c r="A1298" s="3" t="n"/>
      <c r="B1298" s="3" t="n"/>
      <c r="C1298" s="25" t="n"/>
      <c r="D1298" s="3" t="inlineStr">
        <is>
          <t>5.3.14.1.1.</t>
        </is>
      </c>
      <c r="E1298" s="3" t="inlineStr">
        <is>
          <t>Устройство ж/б стен толщ. 200мм
Монолитный бетон В40 W10 F200</t>
        </is>
      </c>
      <c r="F1298" s="518" t="inlineStr">
        <is>
          <t>м3</t>
        </is>
      </c>
      <c r="G1298" s="519" t="n">
        <v>5.710000000000001</v>
      </c>
      <c r="H1298" s="520" t="n">
        <v>16447.37</v>
      </c>
      <c r="I1298" s="521" t="n">
        <v>57131.18</v>
      </c>
      <c r="J1298" s="522">
        <f>ROUND((H1298+I1298)*0.125,2)</f>
        <v/>
      </c>
      <c r="K1298" s="523">
        <f>SUBTOTAL(9,H1298:J1298)</f>
        <v/>
      </c>
      <c r="L1298" s="520">
        <f>$G1298*H1298-0.01</f>
        <v/>
      </c>
      <c r="M1298" s="521">
        <f>$G1298*I1298</f>
        <v/>
      </c>
      <c r="N1298" s="522">
        <f>$G1298*J1298</f>
        <v/>
      </c>
      <c r="O1298" s="523">
        <f>G1298*K1298</f>
        <v/>
      </c>
      <c r="P1298" s="79" t="inlineStr">
        <is>
          <t>Карм.= 140,00 кг/м³</t>
        </is>
      </c>
      <c r="Q1298" s="104" t="inlineStr">
        <is>
          <t>Карм. - 140 кг/м3</t>
        </is>
      </c>
    </row>
    <row r="1299" outlineLevel="2" ht="50.25" customHeight="1">
      <c r="A1299" s="3" t="n"/>
      <c r="B1299" s="3" t="inlineStr">
        <is>
          <t xml:space="preserve">Устройство горизонтальных монолитных конструкций надземных этажей (кроме 1-го) </t>
        </is>
      </c>
      <c r="C1299" s="240" t="n"/>
      <c r="D1299" s="146" t="inlineStr">
        <is>
          <t>5.3.15.</t>
        </is>
      </c>
      <c r="E1299" s="146" t="inlineStr">
        <is>
          <t xml:space="preserve">Лестничные марши и площадки надземной части </t>
        </is>
      </c>
      <c r="F1299" s="241" t="inlineStr">
        <is>
          <t>м3</t>
        </is>
      </c>
      <c r="G1299" s="422" t="n">
        <v>5.79</v>
      </c>
      <c r="H1299" s="423">
        <f>IFERROR(L1299/G1299,0)</f>
        <v/>
      </c>
      <c r="I1299" s="424">
        <f>IFERROR(M1299/G1299,0)</f>
        <v/>
      </c>
      <c r="J1299" s="425">
        <f>IFERROR(N1299/G1299,0)</f>
        <v/>
      </c>
      <c r="K1299" s="432">
        <f>+IFERROR(O1299/G1299,0)</f>
        <v/>
      </c>
      <c r="L1299" s="423">
        <f>SUBTOTAL(9,L1300:L1301)</f>
        <v/>
      </c>
      <c r="M1299" s="424">
        <f>SUBTOTAL(9,M1300:M1301)</f>
        <v/>
      </c>
      <c r="N1299" s="425">
        <f>SUBTOTAL(9,N1300:N1301)</f>
        <v/>
      </c>
      <c r="O1299" s="427">
        <f>SUBTOTAL(9,O1300:O1301)</f>
        <v/>
      </c>
      <c r="P1299" s="242" t="n"/>
      <c r="Q1299" s="243" t="n"/>
    </row>
    <row r="1300" outlineLevel="3" ht="50.25" customHeight="1">
      <c r="A1300" s="3" t="n"/>
      <c r="B1300" s="3" t="n"/>
      <c r="C1300" s="25" t="n"/>
      <c r="D1300" s="3" t="inlineStr">
        <is>
          <t>5.3.15.1.</t>
        </is>
      </c>
      <c r="E1300" s="3" t="inlineStr">
        <is>
          <t>Устройство монолитных ж/б лестниц - Бетон - Монолитный бетон В25 W10 F200</t>
        </is>
      </c>
      <c r="F1300" s="518" t="inlineStr">
        <is>
          <t>м3</t>
        </is>
      </c>
      <c r="G1300" s="519" t="n">
        <v>0</v>
      </c>
      <c r="H1300" s="520" t="n">
        <v>18409.02</v>
      </c>
      <c r="I1300" s="521" t="n">
        <v>29019.38</v>
      </c>
      <c r="J1300" s="522" t="n">
        <v>16563.89</v>
      </c>
      <c r="K1300" s="523">
        <f>SUBTOTAL(9,H1300:J1300)</f>
        <v/>
      </c>
      <c r="L1300" s="520">
        <f>$G1300*H1300</f>
        <v/>
      </c>
      <c r="M1300" s="521">
        <f>$G1300*I1300</f>
        <v/>
      </c>
      <c r="N1300" s="522">
        <f>$G1300*J1300</f>
        <v/>
      </c>
      <c r="O1300" s="523">
        <f>G1300*K1300</f>
        <v/>
      </c>
      <c r="P1300" s="79" t="inlineStr">
        <is>
          <t>Карм.= 130,00 кг/м³</t>
        </is>
      </c>
      <c r="Q1300" s="104" t="inlineStr">
        <is>
          <t>Карм. - 130 кг/м3</t>
        </is>
      </c>
    </row>
    <row r="1301" outlineLevel="3" ht="50.25" customHeight="1">
      <c r="A1301" s="3" t="n"/>
      <c r="B1301" s="3" t="n"/>
      <c r="C1301" s="25" t="n"/>
      <c r="D1301" s="3" t="inlineStr">
        <is>
          <t>5.3.15.2.</t>
        </is>
      </c>
      <c r="E1301" s="3" t="inlineStr">
        <is>
          <t>Устройство монолитных ж/б входных групп, крылец - Бетон - Монолитный бетон В35 W10 F200</t>
        </is>
      </c>
      <c r="F1301" s="518" t="inlineStr">
        <is>
          <t>м3</t>
        </is>
      </c>
      <c r="G1301" s="519" t="n">
        <v>5.79</v>
      </c>
      <c r="H1301" s="520" t="n">
        <v>15251.35</v>
      </c>
      <c r="I1301" s="521" t="n">
        <v>97468.25999999999</v>
      </c>
      <c r="J1301" s="522">
        <f>ROUND((H1301+I1301)*0.125,2)</f>
        <v/>
      </c>
      <c r="K1301" s="523">
        <f>SUBTOTAL(9,H1301:J1301)</f>
        <v/>
      </c>
      <c r="L1301" s="520">
        <f>$G1301*H1301</f>
        <v/>
      </c>
      <c r="M1301" s="521">
        <f>$G1301*I1301</f>
        <v/>
      </c>
      <c r="N1301" s="522">
        <f>$G1301*J1301</f>
        <v/>
      </c>
      <c r="O1301" s="523">
        <f>G1301*K1301</f>
        <v/>
      </c>
      <c r="P1301" s="79" t="n"/>
      <c r="Q1301" s="104" t="n"/>
    </row>
    <row r="1302" outlineLevel="1" ht="50.25" customHeight="1">
      <c r="A1302" s="3" t="inlineStr">
        <is>
          <t>4.99.</t>
        </is>
      </c>
      <c r="B1302" s="3" t="inlineStr">
        <is>
          <t>Прочее (конструктивные решения)</t>
        </is>
      </c>
      <c r="C1302" s="235" t="inlineStr">
        <is>
          <t>4.99.</t>
        </is>
      </c>
      <c r="D1302" s="258" t="inlineStr">
        <is>
          <t>5.4.</t>
        </is>
      </c>
      <c r="E1302" s="145" t="inlineStr">
        <is>
          <t>Дополнительные работы</t>
        </is>
      </c>
      <c r="F1302" s="237" t="inlineStr">
        <is>
          <t>комплект</t>
        </is>
      </c>
      <c r="G1302" s="335" t="n">
        <v>1</v>
      </c>
      <c r="H1302" s="336">
        <f>+IFERROR(L1302/G1302,0)</f>
        <v/>
      </c>
      <c r="I1302" s="337">
        <f>IFERROR(M1302/G1302,0)</f>
        <v/>
      </c>
      <c r="J1302" s="338">
        <f>IFERROR(N1302/G1302,0)</f>
        <v/>
      </c>
      <c r="K1302" s="339">
        <f>+IFERROR(O1302/G1302,0)</f>
        <v/>
      </c>
      <c r="L1302" s="336">
        <f>SUBTOTAL(9,L1303:L1368)</f>
        <v/>
      </c>
      <c r="M1302" s="337">
        <f>SUBTOTAL(9,M1303:M1368)</f>
        <v/>
      </c>
      <c r="N1302" s="338">
        <f>SUBTOTAL(9,N1303:N1368)</f>
        <v/>
      </c>
      <c r="O1302" s="339" t="n">
        <v>85742419.38174888</v>
      </c>
      <c r="P1302" s="238" t="n"/>
      <c r="Q1302" s="244" t="n"/>
      <c r="R1302" t="n">
        <v>85742419.38174888</v>
      </c>
    </row>
    <row r="1303" outlineLevel="2" ht="50.25" customHeight="1">
      <c r="A1303" s="3" t="n"/>
      <c r="B1303" s="3" t="n"/>
      <c r="C1303" s="240" t="n"/>
      <c r="D1303" s="146" t="inlineStr">
        <is>
          <t>5.4.1.</t>
        </is>
      </c>
      <c r="E1303" s="146" t="inlineStr">
        <is>
          <t>Дополнительные работы, расчет № 4</t>
        </is>
      </c>
      <c r="F1303" s="241" t="inlineStr">
        <is>
          <t>м3</t>
        </is>
      </c>
      <c r="G1303" s="422" t="n">
        <v>20.34</v>
      </c>
      <c r="H1303" s="423">
        <f>IFERROR(L1303/G1303,0)</f>
        <v/>
      </c>
      <c r="I1303" s="424">
        <f>IFERROR(M1303/G1303,0)</f>
        <v/>
      </c>
      <c r="J1303" s="425">
        <f>IFERROR(N1303/G1303,0)</f>
        <v/>
      </c>
      <c r="K1303" s="432">
        <f>+IFERROR(O1303/G1303,0)</f>
        <v/>
      </c>
      <c r="L1303" s="423">
        <f>SUBTOTAL(9,L1304:L1306)</f>
        <v/>
      </c>
      <c r="M1303" s="424">
        <f>SUBTOTAL(9,M1304:M1306)</f>
        <v/>
      </c>
      <c r="N1303" s="425">
        <f>SUBTOTAL(9,N1304:N1306)</f>
        <v/>
      </c>
      <c r="O1303" s="423">
        <f>SUBTOTAL(9,O1304:O1306)</f>
        <v/>
      </c>
      <c r="P1303" s="242" t="n"/>
      <c r="Q1303" s="243" t="n"/>
    </row>
    <row r="1304" outlineLevel="3" ht="50.25" customHeight="1">
      <c r="A1304" s="3" t="n"/>
      <c r="B1304" s="3" t="n"/>
      <c r="C1304" s="25" t="n"/>
      <c r="D1304" s="3" t="inlineStr">
        <is>
          <t>5.4.1.1.</t>
        </is>
      </c>
      <c r="E1304" s="3" t="inlineStr">
        <is>
          <t>Устройство работ по бетонирование простенков на отм. +9,000 и +12,900</t>
        </is>
      </c>
      <c r="F1304" s="518" t="inlineStr">
        <is>
          <t>м3</t>
        </is>
      </c>
      <c r="G1304" s="519" t="n">
        <v>4.74</v>
      </c>
      <c r="H1304" s="520" t="n">
        <v>16447.37</v>
      </c>
      <c r="I1304" s="521" t="n">
        <v>110000</v>
      </c>
      <c r="J1304" s="522">
        <f>ROUND((H1304+I1304)*0.125,0)</f>
        <v/>
      </c>
      <c r="K1304" s="523">
        <f>SUBTOTAL(9,H1304:J1304)</f>
        <v/>
      </c>
      <c r="L1304" s="520">
        <f>$G1304*H1304</f>
        <v/>
      </c>
      <c r="M1304" s="521">
        <f>$G1304*I1304</f>
        <v/>
      </c>
      <c r="N1304" s="522">
        <f>$G1304*J1304</f>
        <v/>
      </c>
      <c r="O1304" s="523">
        <f>G1304*K1304</f>
        <v/>
      </c>
      <c r="P1304" s="524" t="inlineStr">
        <is>
          <t>Добавлено. Смета №10</t>
        </is>
      </c>
      <c r="Q1304" s="104" t="n"/>
    </row>
    <row r="1305" outlineLevel="3" ht="50.25" customHeight="1">
      <c r="A1305" s="3" t="n"/>
      <c r="B1305" s="3" t="n"/>
      <c r="C1305" s="25" t="n"/>
      <c r="D1305" s="3" t="inlineStr">
        <is>
          <t>5.4.1.2.</t>
        </is>
      </c>
      <c r="E1305" s="3" t="inlineStr">
        <is>
          <t>Устройство работ по бетонирование подоконные стены на отм. +16,800</t>
        </is>
      </c>
      <c r="F1305" s="518" t="inlineStr">
        <is>
          <t>м3</t>
        </is>
      </c>
      <c r="G1305" s="519" t="n">
        <v>3.6</v>
      </c>
      <c r="H1305" s="520" t="n">
        <v>16447.37</v>
      </c>
      <c r="I1305" s="521" t="n">
        <v>80000</v>
      </c>
      <c r="J1305" s="522">
        <f>ROUND((H1305+I1305)*0.125,0)</f>
        <v/>
      </c>
      <c r="K1305" s="523">
        <f>SUBTOTAL(9,H1305:J1305)</f>
        <v/>
      </c>
      <c r="L1305" s="520">
        <f>$G1305*H1305</f>
        <v/>
      </c>
      <c r="M1305" s="521">
        <f>$G1305*I1305</f>
        <v/>
      </c>
      <c r="N1305" s="522">
        <f>$G1305*J1305</f>
        <v/>
      </c>
      <c r="O1305" s="523">
        <f>G1305*K1305</f>
        <v/>
      </c>
      <c r="P1305" s="524" t="inlineStr">
        <is>
          <t>Добавлено. Смета №10</t>
        </is>
      </c>
      <c r="Q1305" s="104" t="n"/>
    </row>
    <row r="1306" outlineLevel="3" ht="50.25" customHeight="1">
      <c r="A1306" s="3" t="n"/>
      <c r="B1306" s="3" t="n"/>
      <c r="C1306" s="25" t="n"/>
      <c r="D1306" s="3" t="inlineStr">
        <is>
          <t>5.4.1.3.</t>
        </is>
      </c>
      <c r="E1306" s="3" t="inlineStr">
        <is>
          <t>Устройство бетонирование парапетов на балконе с отм. +5,100 до +21,100</t>
        </is>
      </c>
      <c r="F1306" s="518" t="inlineStr">
        <is>
          <t>м3</t>
        </is>
      </c>
      <c r="G1306" s="519" t="n">
        <v>12</v>
      </c>
      <c r="H1306" s="520" t="n">
        <v>16447.37</v>
      </c>
      <c r="I1306" s="521" t="n">
        <v>80000</v>
      </c>
      <c r="J1306" s="522">
        <f>ROUND((H1306+I1306)*0.125,0)</f>
        <v/>
      </c>
      <c r="K1306" s="523">
        <f>SUBTOTAL(9,H1306:J1306)</f>
        <v/>
      </c>
      <c r="L1306" s="520">
        <f>$G1306*H1306</f>
        <v/>
      </c>
      <c r="M1306" s="521">
        <f>$G1306*I1306</f>
        <v/>
      </c>
      <c r="N1306" s="522">
        <f>$G1306*J1306</f>
        <v/>
      </c>
      <c r="O1306" s="523">
        <f>G1306*K1306</f>
        <v/>
      </c>
      <c r="P1306" s="524" t="inlineStr">
        <is>
          <t>Добавлено. Смета №23</t>
        </is>
      </c>
      <c r="Q1306" s="104" t="n"/>
    </row>
    <row r="1307" outlineLevel="2" ht="50.25" customHeight="1">
      <c r="A1307" s="3" t="n"/>
      <c r="B1307" s="3" t="n"/>
      <c r="C1307" s="240" t="n"/>
      <c r="D1307" s="146" t="inlineStr">
        <is>
          <t>5.4.2.</t>
        </is>
      </c>
      <c r="E1307" s="146" t="inlineStr">
        <is>
          <t>Узел примыкания к существующему зданию</t>
        </is>
      </c>
      <c r="F1307" s="241" t="inlineStr">
        <is>
          <t>м3</t>
        </is>
      </c>
      <c r="G1307" s="422" t="n">
        <v>5.52</v>
      </c>
      <c r="H1307" s="423">
        <f>IFERROR(L1307/G1307,0)</f>
        <v/>
      </c>
      <c r="I1307" s="424">
        <f>IFERROR(M1307/G1307,0)</f>
        <v/>
      </c>
      <c r="J1307" s="425">
        <f>IFERROR(N1307/G1307,0)</f>
        <v/>
      </c>
      <c r="K1307" s="432">
        <f>+IFERROR(O1307/G1307,0)</f>
        <v/>
      </c>
      <c r="L1307" s="423">
        <f>SUBTOTAL(9,L1308:L1313)</f>
        <v/>
      </c>
      <c r="M1307" s="424">
        <f>SUBTOTAL(9,M1308:M1313)</f>
        <v/>
      </c>
      <c r="N1307" s="425">
        <f>SUBTOTAL(9,N1308:N1313)</f>
        <v/>
      </c>
      <c r="O1307" s="423">
        <f>SUBTOTAL(9,O1308:O1313)</f>
        <v/>
      </c>
      <c r="P1307" s="242" t="n"/>
      <c r="Q1307" s="243" t="n"/>
    </row>
    <row r="1308" outlineLevel="3" ht="50.25" customHeight="1">
      <c r="A1308" s="3" t="n"/>
      <c r="B1308" s="3" t="n"/>
      <c r="C1308" s="25" t="n"/>
      <c r="D1308" s="3" t="inlineStr">
        <is>
          <t>5.4.2.1.</t>
        </is>
      </c>
      <c r="E1308" s="3" t="inlineStr">
        <is>
          <t>Бетон В35</t>
        </is>
      </c>
      <c r="F1308" s="518" t="inlineStr">
        <is>
          <t>м3</t>
        </is>
      </c>
      <c r="G1308" s="519" t="n">
        <v>5.52</v>
      </c>
      <c r="H1308" s="520" t="n">
        <v>8500</v>
      </c>
      <c r="I1308" s="521" t="n">
        <v>178000</v>
      </c>
      <c r="J1308" s="522">
        <f>ROUND((H1308+I1308)*0.125,0)</f>
        <v/>
      </c>
      <c r="K1308" s="523">
        <f>SUBTOTAL(9,H1308:J1308)</f>
        <v/>
      </c>
      <c r="L1308" s="520">
        <f>$G1308*H1308</f>
        <v/>
      </c>
      <c r="M1308" s="521">
        <f>$G1308*I1308</f>
        <v/>
      </c>
      <c r="N1308" s="522">
        <f>$G1308*J1308</f>
        <v/>
      </c>
      <c r="O1308" s="523">
        <f>G1308*K1308</f>
        <v/>
      </c>
      <c r="P1308" s="524" t="inlineStr">
        <is>
          <t>Добавлено. Смета №11</t>
        </is>
      </c>
      <c r="Q1308" s="104" t="n"/>
    </row>
    <row r="1309" outlineLevel="3" ht="50.25" customHeight="1">
      <c r="A1309" s="3" t="n"/>
      <c r="B1309" s="3" t="n"/>
      <c r="C1309" s="25" t="n"/>
      <c r="D1309" s="3" t="inlineStr">
        <is>
          <t>5.4.2.2.</t>
        </is>
      </c>
      <c r="E1309" s="3" t="inlineStr">
        <is>
          <t>Пеноплекс 50мм</t>
        </is>
      </c>
      <c r="F1309" s="518" t="inlineStr">
        <is>
          <t>м2</t>
        </is>
      </c>
      <c r="G1309" s="519" t="n">
        <v>9</v>
      </c>
      <c r="H1309" s="520" t="n">
        <v>450</v>
      </c>
      <c r="I1309" s="521" t="n">
        <v>0</v>
      </c>
      <c r="J1309" s="522">
        <f>ROUND((H1309+I1309)*0.125,0)</f>
        <v/>
      </c>
      <c r="K1309" s="523">
        <f>SUBTOTAL(9,H1309:J1309)</f>
        <v/>
      </c>
      <c r="L1309" s="520">
        <f>$G1309*H1309</f>
        <v/>
      </c>
      <c r="M1309" s="521">
        <f>$G1309*I1309</f>
        <v/>
      </c>
      <c r="N1309" s="522">
        <f>$G1309*J1309</f>
        <v/>
      </c>
      <c r="O1309" s="523">
        <f>G1309*K1309</f>
        <v/>
      </c>
      <c r="P1309" s="524" t="inlineStr">
        <is>
          <t>Добавлено. Смета №11</t>
        </is>
      </c>
      <c r="Q1309" s="104" t="n"/>
    </row>
    <row r="1310" outlineLevel="3" ht="50.25" customHeight="1">
      <c r="A1310" s="3" t="n"/>
      <c r="B1310" s="3" t="n"/>
      <c r="C1310" s="25" t="n"/>
      <c r="D1310" s="3" t="inlineStr">
        <is>
          <t>5.4.2.3.</t>
        </is>
      </c>
      <c r="E1310" s="3" t="inlineStr">
        <is>
          <t>Герметик ТЕХНОНИКОЛЬ</t>
        </is>
      </c>
      <c r="F1310" s="518" t="inlineStr">
        <is>
          <t>л</t>
        </is>
      </c>
      <c r="G1310" s="519" t="n">
        <v>0.3</v>
      </c>
      <c r="H1310" s="520" t="n">
        <v>2500</v>
      </c>
      <c r="I1310" s="521" t="n">
        <v>0</v>
      </c>
      <c r="J1310" s="522">
        <f>ROUND((H1310+I1310)*0.125,0)</f>
        <v/>
      </c>
      <c r="K1310" s="523">
        <f>SUBTOTAL(9,H1310:J1310)</f>
        <v/>
      </c>
      <c r="L1310" s="520">
        <f>$G1310*H1310</f>
        <v/>
      </c>
      <c r="M1310" s="521">
        <f>$G1310*I1310</f>
        <v/>
      </c>
      <c r="N1310" s="522">
        <f>$G1310*J1310</f>
        <v/>
      </c>
      <c r="O1310" s="523">
        <f>G1310*K1310</f>
        <v/>
      </c>
      <c r="P1310" s="524" t="inlineStr">
        <is>
          <t>Добавлено. Смета №11</t>
        </is>
      </c>
      <c r="Q1310" s="104" t="n"/>
    </row>
    <row r="1311" outlineLevel="3" ht="50.25" customHeight="1">
      <c r="A1311" s="3" t="n"/>
      <c r="B1311" s="3" t="n"/>
      <c r="C1311" s="25" t="n"/>
      <c r="D1311" s="3" t="inlineStr">
        <is>
          <t>5.4.2.4.</t>
        </is>
      </c>
      <c r="E1311" s="3" t="inlineStr">
        <is>
          <t>Теплоизоляционный слой щебня пеностекольного "ICMGlass"</t>
        </is>
      </c>
      <c r="F1311" s="518" t="inlineStr">
        <is>
          <t>м3</t>
        </is>
      </c>
      <c r="G1311" s="519" t="n">
        <v>121.1</v>
      </c>
      <c r="H1311" s="520" t="n">
        <v>6100</v>
      </c>
      <c r="I1311" s="521" t="n">
        <v>3840</v>
      </c>
      <c r="J1311" s="522">
        <f>ROUND((H1311+I1311)*0.125,0)</f>
        <v/>
      </c>
      <c r="K1311" s="523">
        <f>SUBTOTAL(9,H1311:J1311)</f>
        <v/>
      </c>
      <c r="L1311" s="520">
        <f>$G1311*H1311</f>
        <v/>
      </c>
      <c r="M1311" s="521">
        <f>$G1311*I1311</f>
        <v/>
      </c>
      <c r="N1311" s="522">
        <f>$G1311*J1311</f>
        <v/>
      </c>
      <c r="O1311" s="523">
        <f>G1311*K1311</f>
        <v/>
      </c>
      <c r="P1311" s="524" t="inlineStr">
        <is>
          <t>Добавлено. Смета №11</t>
        </is>
      </c>
      <c r="Q1311" s="104" t="n"/>
    </row>
    <row r="1312" outlineLevel="3" ht="50.25" customHeight="1">
      <c r="A1312" s="3" t="n"/>
      <c r="B1312" s="3" t="n"/>
      <c r="C1312" s="25" t="n"/>
      <c r="D1312" s="3" t="inlineStr">
        <is>
          <t>5.4.2.5.</t>
        </is>
      </c>
      <c r="E1312" s="3" t="inlineStr">
        <is>
          <t>Отверстия Ø14, h-150мм</t>
        </is>
      </c>
      <c r="F1312" s="518" t="inlineStr">
        <is>
          <t>шт</t>
        </is>
      </c>
      <c r="G1312" s="519" t="n">
        <v>112</v>
      </c>
      <c r="H1312" s="520" t="n">
        <v>0</v>
      </c>
      <c r="I1312" s="521" t="n">
        <v>525</v>
      </c>
      <c r="J1312" s="522">
        <f>ROUND((H1312+I1312)*0.125,0)</f>
        <v/>
      </c>
      <c r="K1312" s="523">
        <f>SUBTOTAL(9,H1312:J1312)</f>
        <v/>
      </c>
      <c r="L1312" s="520">
        <f>$G1312*H1312</f>
        <v/>
      </c>
      <c r="M1312" s="521">
        <f>$G1312*I1312</f>
        <v/>
      </c>
      <c r="N1312" s="522">
        <f>$G1312*J1312</f>
        <v/>
      </c>
      <c r="O1312" s="523">
        <f>G1312*K1312</f>
        <v/>
      </c>
      <c r="P1312" s="524" t="inlineStr">
        <is>
          <t>Добавлено. Смета №11</t>
        </is>
      </c>
      <c r="Q1312" s="104" t="n"/>
    </row>
    <row r="1313" outlineLevel="3" ht="50.25" customHeight="1">
      <c r="A1313" s="3" t="n"/>
      <c r="B1313" s="3" t="n"/>
      <c r="C1313" s="25" t="n"/>
      <c r="D1313" s="3" t="inlineStr">
        <is>
          <t>5.4.2.6.</t>
        </is>
      </c>
      <c r="E1313" s="3" t="inlineStr">
        <is>
          <t>Хим.анкер</t>
        </is>
      </c>
      <c r="F1313" s="518" t="inlineStr">
        <is>
          <t>шт</t>
        </is>
      </c>
      <c r="G1313" s="519" t="n">
        <v>5</v>
      </c>
      <c r="H1313" s="520" t="n">
        <v>3000</v>
      </c>
      <c r="I1313" s="521" t="n">
        <v>0</v>
      </c>
      <c r="J1313" s="522">
        <f>ROUND((H1313+I1313)*0.125,0)</f>
        <v/>
      </c>
      <c r="K1313" s="523">
        <f>SUBTOTAL(9,H1313:J1313)</f>
        <v/>
      </c>
      <c r="L1313" s="520">
        <f>$G1313*H1313</f>
        <v/>
      </c>
      <c r="M1313" s="521">
        <f>$G1313*I1313</f>
        <v/>
      </c>
      <c r="N1313" s="522">
        <f>$G1313*J1313</f>
        <v/>
      </c>
      <c r="O1313" s="523">
        <f>G1313*K1313</f>
        <v/>
      </c>
      <c r="P1313" s="524" t="inlineStr">
        <is>
          <t>Добавлено. Смета №11</t>
        </is>
      </c>
      <c r="Q1313" s="104" t="n"/>
    </row>
    <row r="1314" outlineLevel="2" ht="50.25" customHeight="1">
      <c r="A1314" s="3" t="n"/>
      <c r="B1314" s="3" t="n"/>
      <c r="C1314" s="240" t="n"/>
      <c r="D1314" s="146" t="inlineStr">
        <is>
          <t>5.4.3.</t>
        </is>
      </c>
      <c r="E1314" s="146" t="inlineStr">
        <is>
          <t>Устройство канала Россети</t>
        </is>
      </c>
      <c r="F1314" s="241" t="inlineStr">
        <is>
          <t>м3</t>
        </is>
      </c>
      <c r="G1314" s="422" t="n">
        <v>93.31</v>
      </c>
      <c r="H1314" s="423">
        <f>IFERROR(L1314/G1314,0)</f>
        <v/>
      </c>
      <c r="I1314" s="424">
        <f>IFERROR(M1314/G1314,0)</f>
        <v/>
      </c>
      <c r="J1314" s="425">
        <f>IFERROR(N1314/G1314,0)</f>
        <v/>
      </c>
      <c r="K1314" s="432">
        <f>+IFERROR(O1314/G1314,0)</f>
        <v/>
      </c>
      <c r="L1314" s="423">
        <f>SUBTOTAL(9,L1315:L1321)</f>
        <v/>
      </c>
      <c r="M1314" s="424">
        <f>SUBTOTAL(9,M1315:M1321)</f>
        <v/>
      </c>
      <c r="N1314" s="425">
        <f>SUBTOTAL(9,N1315:N1321)</f>
        <v/>
      </c>
      <c r="O1314" s="423">
        <f>SUBTOTAL(9,O1315:O1321)</f>
        <v/>
      </c>
      <c r="P1314" s="242" t="n"/>
      <c r="Q1314" s="243" t="n"/>
    </row>
    <row r="1315" outlineLevel="3" ht="50.25" customHeight="1">
      <c r="A1315" s="3" t="n"/>
      <c r="B1315" s="3" t="n"/>
      <c r="C1315" s="25" t="n"/>
      <c r="D1315" s="3" t="inlineStr">
        <is>
          <t>5.4.3.1.</t>
        </is>
      </c>
      <c r="E1315" s="3" t="inlineStr">
        <is>
          <t>Монтаж ПНД трубы д160мм</t>
        </is>
      </c>
      <c r="F1315" s="518" t="inlineStr">
        <is>
          <t>м.п.</t>
        </is>
      </c>
      <c r="G1315" s="519" t="n">
        <v>2930</v>
      </c>
      <c r="H1315" s="520" t="n">
        <v>1118.33</v>
      </c>
      <c r="I1315" s="521" t="n">
        <v>1525</v>
      </c>
      <c r="J1315" s="522">
        <f>ROUND((H1315+I1315)*0.125,0)</f>
        <v/>
      </c>
      <c r="K1315" s="523">
        <f>SUBTOTAL(9,H1315:J1315)</f>
        <v/>
      </c>
      <c r="L1315" s="520">
        <f>$G1315*H1315</f>
        <v/>
      </c>
      <c r="M1315" s="521">
        <f>$G1315*I1315</f>
        <v/>
      </c>
      <c r="N1315" s="522">
        <f>$G1315*J1315</f>
        <v/>
      </c>
      <c r="O1315" s="523">
        <f>G1315*K1315</f>
        <v/>
      </c>
      <c r="P1315" s="524" t="inlineStr">
        <is>
          <t>Добавлено. Смета №2И</t>
        </is>
      </c>
      <c r="Q1315" s="104" t="n"/>
    </row>
    <row r="1316" outlineLevel="3" ht="50.25" customHeight="1">
      <c r="A1316" s="3" t="n"/>
      <c r="B1316" s="3" t="n"/>
      <c r="C1316" s="25" t="n"/>
      <c r="D1316" s="3" t="inlineStr">
        <is>
          <t>5.4.3.2.</t>
        </is>
      </c>
      <c r="E1316" s="3" t="inlineStr">
        <is>
          <t>Монтаж ПНД трубы д160ммх9,5мм L-800мм</t>
        </is>
      </c>
      <c r="F1316" s="518" t="inlineStr">
        <is>
          <t>шт</t>
        </is>
      </c>
      <c r="G1316" s="519" t="n">
        <v>18</v>
      </c>
      <c r="H1316" s="520" t="n">
        <v>894.67</v>
      </c>
      <c r="I1316" s="521" t="n">
        <v>1220</v>
      </c>
      <c r="J1316" s="522">
        <f>ROUND((H1316+I1316)*0.125,0)</f>
        <v/>
      </c>
      <c r="K1316" s="523">
        <f>SUBTOTAL(9,H1316:J1316)</f>
        <v/>
      </c>
      <c r="L1316" s="520">
        <f>$G1316*H1316</f>
        <v/>
      </c>
      <c r="M1316" s="521">
        <f>$G1316*I1316</f>
        <v/>
      </c>
      <c r="N1316" s="522">
        <f>$G1316*J1316</f>
        <v/>
      </c>
      <c r="O1316" s="523">
        <f>G1316*K1316</f>
        <v/>
      </c>
      <c r="P1316" s="524" t="inlineStr">
        <is>
          <t>Добавлено. Смета №2И</t>
        </is>
      </c>
      <c r="Q1316" s="104" t="n"/>
    </row>
    <row r="1317" outlineLevel="3" ht="50.25" customHeight="1">
      <c r="A1317" s="3" t="n"/>
      <c r="B1317" s="3" t="n"/>
      <c r="C1317" s="25" t="n"/>
      <c r="D1317" s="3" t="inlineStr">
        <is>
          <t>5.4.3.3.</t>
        </is>
      </c>
      <c r="E1317" s="3" t="inlineStr">
        <is>
          <t>Бетонная подготовка из бетона В7,5</t>
        </is>
      </c>
      <c r="F1317" s="518" t="inlineStr">
        <is>
          <t>м3</t>
        </is>
      </c>
      <c r="G1317" s="519" t="n">
        <v>3.54</v>
      </c>
      <c r="H1317" s="520" t="n">
        <v>7116.67</v>
      </c>
      <c r="I1317" s="521" t="n">
        <v>8540</v>
      </c>
      <c r="J1317" s="522">
        <f>ROUND((H1317+I1317)*0.125,0)</f>
        <v/>
      </c>
      <c r="K1317" s="523">
        <f>SUBTOTAL(9,H1317:J1317)</f>
        <v/>
      </c>
      <c r="L1317" s="520">
        <f>$G1317*H1317</f>
        <v/>
      </c>
      <c r="M1317" s="521">
        <f>$G1317*I1317</f>
        <v/>
      </c>
      <c r="N1317" s="522">
        <f>$G1317*J1317</f>
        <v/>
      </c>
      <c r="O1317" s="523">
        <f>G1317*K1317</f>
        <v/>
      </c>
      <c r="P1317" s="524" t="inlineStr">
        <is>
          <t>Добавлено. Смета №2И</t>
        </is>
      </c>
      <c r="Q1317" s="104" t="n"/>
    </row>
    <row r="1318" outlineLevel="3" ht="50.25" customHeight="1">
      <c r="A1318" s="3" t="n"/>
      <c r="B1318" s="3" t="n"/>
      <c r="C1318" s="25" t="n"/>
      <c r="D1318" s="3" t="inlineStr">
        <is>
          <t>5.4.3.4.</t>
        </is>
      </c>
      <c r="E1318" s="3" t="inlineStr">
        <is>
          <t>Железобетонные стены колодцев из бетона В25</t>
        </is>
      </c>
      <c r="F1318" s="518" t="inlineStr">
        <is>
          <t>м3</t>
        </is>
      </c>
      <c r="G1318" s="519" t="n">
        <v>6.49</v>
      </c>
      <c r="H1318" s="520" t="n">
        <v>14135.97</v>
      </c>
      <c r="I1318" s="521" t="n">
        <v>43854.68</v>
      </c>
      <c r="J1318" s="522">
        <f>ROUND((H1318+I1318)*0.125,0)</f>
        <v/>
      </c>
      <c r="K1318" s="523">
        <f>SUBTOTAL(9,H1318:J1318)</f>
        <v/>
      </c>
      <c r="L1318" s="520">
        <f>$G1318*H1318</f>
        <v/>
      </c>
      <c r="M1318" s="521">
        <f>$G1318*I1318</f>
        <v/>
      </c>
      <c r="N1318" s="522">
        <f>$G1318*J1318</f>
        <v/>
      </c>
      <c r="O1318" s="523">
        <f>G1318*K1318</f>
        <v/>
      </c>
      <c r="P1318" s="524" t="inlineStr">
        <is>
          <t>Добавлено. Смета №2И</t>
        </is>
      </c>
      <c r="Q1318" s="104" t="n"/>
    </row>
    <row r="1319" outlineLevel="3" ht="50.25" customHeight="1">
      <c r="A1319" s="3" t="n"/>
      <c r="B1319" s="3" t="n"/>
      <c r="C1319" s="25" t="n"/>
      <c r="D1319" s="3" t="inlineStr">
        <is>
          <t>5.4.3.5.</t>
        </is>
      </c>
      <c r="E1319" s="3" t="inlineStr">
        <is>
          <t>Бетонирование ПНД труб канала Россети</t>
        </is>
      </c>
      <c r="F1319" s="518" t="inlineStr">
        <is>
          <t>м3</t>
        </is>
      </c>
      <c r="G1319" s="519" t="n">
        <v>69.2</v>
      </c>
      <c r="H1319" s="520" t="n">
        <v>11386.67</v>
      </c>
      <c r="I1319" s="521" t="n">
        <v>20333.33</v>
      </c>
      <c r="J1319" s="522">
        <f>ROUND((H1319+I1319)*0.125,0)</f>
        <v/>
      </c>
      <c r="K1319" s="523">
        <f>SUBTOTAL(9,H1319:J1319)</f>
        <v/>
      </c>
      <c r="L1319" s="520">
        <f>$G1319*H1319</f>
        <v/>
      </c>
      <c r="M1319" s="521">
        <f>$G1319*I1319</f>
        <v/>
      </c>
      <c r="N1319" s="522">
        <f>$G1319*J1319</f>
        <v/>
      </c>
      <c r="O1319" s="523">
        <f>G1319*K1319</f>
        <v/>
      </c>
      <c r="P1319" s="524" t="inlineStr">
        <is>
          <t>Добавлено. Смета №2И</t>
        </is>
      </c>
      <c r="Q1319" s="104" t="n"/>
    </row>
    <row r="1320" outlineLevel="3" ht="50.25" customHeight="1">
      <c r="A1320" s="3" t="n"/>
      <c r="B1320" s="3" t="n"/>
      <c r="C1320" s="25" t="n"/>
      <c r="D1320" s="3" t="inlineStr">
        <is>
          <t>5.4.3.6.</t>
        </is>
      </c>
      <c r="E1320" s="3" t="inlineStr">
        <is>
          <t>Бетонирование плит ПП1, ПП2, ПП3, ПП4, ПП5, ПП6, ПП7, ПП8</t>
        </is>
      </c>
      <c r="F1320" s="518" t="inlineStr">
        <is>
          <t>м3</t>
        </is>
      </c>
      <c r="G1320" s="519" t="n">
        <v>14.08</v>
      </c>
      <c r="H1320" s="520" t="n">
        <v>18665.71</v>
      </c>
      <c r="I1320" s="521" t="n">
        <v>40666.67</v>
      </c>
      <c r="J1320" s="522">
        <f>ROUND((H1320+I1320)*0.125,0)</f>
        <v/>
      </c>
      <c r="K1320" s="523">
        <f>SUBTOTAL(9,H1320:J1320)</f>
        <v/>
      </c>
      <c r="L1320" s="520">
        <f>$G1320*H1320</f>
        <v/>
      </c>
      <c r="M1320" s="521">
        <f>$G1320*I1320</f>
        <v/>
      </c>
      <c r="N1320" s="522">
        <f>$G1320*J1320</f>
        <v/>
      </c>
      <c r="O1320" s="523">
        <f>G1320*K1320</f>
        <v/>
      </c>
      <c r="P1320" s="524" t="inlineStr">
        <is>
          <t>Добавлено. Смета №2И</t>
        </is>
      </c>
      <c r="Q1320" s="104" t="n"/>
    </row>
    <row r="1321" outlineLevel="3" ht="50.25" customHeight="1">
      <c r="A1321" s="3" t="n"/>
      <c r="B1321" s="3" t="n"/>
      <c r="C1321" s="25" t="n"/>
      <c r="D1321" s="3" t="inlineStr">
        <is>
          <t>5.4.3.7.</t>
        </is>
      </c>
      <c r="E1321" s="3" t="inlineStr">
        <is>
          <t>Монтаж плит в проектное положение с доставкой</t>
        </is>
      </c>
      <c r="F1321" s="518" t="inlineStr">
        <is>
          <t>шт</t>
        </is>
      </c>
      <c r="G1321" s="519" t="n">
        <v>47</v>
      </c>
      <c r="H1321" s="520" t="n">
        <v>1730.5</v>
      </c>
      <c r="I1321" s="521" t="n">
        <v>11211.45</v>
      </c>
      <c r="J1321" s="522">
        <f>ROUND((H1321+I1321)*0.125,0)</f>
        <v/>
      </c>
      <c r="K1321" s="523">
        <f>SUBTOTAL(9,H1321:J1321)</f>
        <v/>
      </c>
      <c r="L1321" s="520">
        <f>$G1321*H1321</f>
        <v/>
      </c>
      <c r="M1321" s="521">
        <f>$G1321*I1321</f>
        <v/>
      </c>
      <c r="N1321" s="522">
        <f>$G1321*J1321</f>
        <v/>
      </c>
      <c r="O1321" s="523">
        <f>G1321*K1321</f>
        <v/>
      </c>
      <c r="P1321" s="524" t="inlineStr">
        <is>
          <t>Добавлено. Смета №2И</t>
        </is>
      </c>
      <c r="Q1321" s="104" t="n"/>
    </row>
    <row r="1322" outlineLevel="2" ht="50.25" customHeight="1">
      <c r="A1322" s="3" t="n"/>
      <c r="B1322" s="3" t="n"/>
      <c r="C1322" s="240" t="n"/>
      <c r="D1322" s="146" t="inlineStr">
        <is>
          <t>5.4.4.</t>
        </is>
      </c>
      <c r="E1322" s="146" t="inlineStr">
        <is>
          <t>Дополнительные работы на усилении плит на отм. +9.000,  +12.900</t>
        </is>
      </c>
      <c r="F1322" s="241" t="inlineStr">
        <is>
          <t>комплект</t>
        </is>
      </c>
      <c r="G1322" s="422" t="n">
        <v>26</v>
      </c>
      <c r="H1322" s="423">
        <f>IFERROR(L1322/G1322,0)</f>
        <v/>
      </c>
      <c r="I1322" s="424">
        <f>IFERROR(M1322/G1322,0)</f>
        <v/>
      </c>
      <c r="J1322" s="425">
        <f>IFERROR(N1322/G1322,0)</f>
        <v/>
      </c>
      <c r="K1322" s="432">
        <f>+IFERROR(O1322/G1322,0)</f>
        <v/>
      </c>
      <c r="L1322" s="423">
        <f>SUBTOTAL(9,L1323:L1324)</f>
        <v/>
      </c>
      <c r="M1322" s="424">
        <f>SUBTOTAL(9,M1323:M1324)</f>
        <v/>
      </c>
      <c r="N1322" s="425">
        <f>SUBTOTAL(9,N1323:N1324)</f>
        <v/>
      </c>
      <c r="O1322" s="423">
        <f>SUBTOTAL(9,O1323:O1324)</f>
        <v/>
      </c>
      <c r="P1322" s="242" t="n"/>
      <c r="Q1322" s="243" t="n"/>
    </row>
    <row r="1323" outlineLevel="3" ht="50.25" customHeight="1">
      <c r="A1323" s="3" t="n"/>
      <c r="B1323" s="3" t="n"/>
      <c r="C1323" s="25" t="n"/>
      <c r="D1323" s="3" t="inlineStr">
        <is>
          <t>5.4.4.1.</t>
        </is>
      </c>
      <c r="E1323" s="3" t="inlineStr">
        <is>
          <t>Усиление зон продавливания плиты перекрытия на отм. 9.000</t>
        </is>
      </c>
      <c r="F1323" s="518" t="inlineStr">
        <is>
          <t>комплект</t>
        </is>
      </c>
      <c r="G1323" s="519" t="n">
        <v>10</v>
      </c>
      <c r="H1323" s="520" t="n"/>
      <c r="I1323" s="521" t="n">
        <v>196169.4784707956</v>
      </c>
      <c r="J1323" s="522" t="n">
        <v>24521.42537535825</v>
      </c>
      <c r="K1323" s="523">
        <f>SUBTOTAL(9,H1323:J1323)</f>
        <v/>
      </c>
      <c r="L1323" s="520">
        <f>$G1323*H1323</f>
        <v/>
      </c>
      <c r="M1323" s="521">
        <f>$G1323*I1323</f>
        <v/>
      </c>
      <c r="N1323" s="522">
        <f>$G1323*J1323</f>
        <v/>
      </c>
      <c r="O1323" s="523">
        <f>G1323*K1323</f>
        <v/>
      </c>
      <c r="P1323" s="524" t="inlineStr">
        <is>
          <t>Добавлено. Смета №9</t>
        </is>
      </c>
      <c r="Q1323" s="104" t="n"/>
    </row>
    <row r="1324" outlineLevel="3" ht="50.25" customHeight="1">
      <c r="A1324" s="3" t="n"/>
      <c r="B1324" s="3" t="n"/>
      <c r="C1324" s="25" t="n"/>
      <c r="D1324" s="3" t="inlineStr">
        <is>
          <t>5.4.4.2.</t>
        </is>
      </c>
      <c r="E1324" s="3" t="inlineStr">
        <is>
          <t xml:space="preserve">Усиление зон продавливания плиты перекрытия на отм. 12.900 </t>
        </is>
      </c>
      <c r="F1324" s="518" t="inlineStr">
        <is>
          <t>комплект</t>
        </is>
      </c>
      <c r="G1324" s="519" t="n">
        <v>16</v>
      </c>
      <c r="H1324" s="520" t="n"/>
      <c r="I1324" s="521" t="n">
        <v>196169.4784707956</v>
      </c>
      <c r="J1324" s="522" t="n">
        <v>24521.42537535825</v>
      </c>
      <c r="K1324" s="523">
        <f>SUBTOTAL(9,H1324:J1324)</f>
        <v/>
      </c>
      <c r="L1324" s="520">
        <f>$G1324*H1324</f>
        <v/>
      </c>
      <c r="M1324" s="521">
        <f>$G1324*I1324</f>
        <v/>
      </c>
      <c r="N1324" s="522">
        <f>$G1324*J1324</f>
        <v/>
      </c>
      <c r="O1324" s="523">
        <f>G1324*K1324</f>
        <v/>
      </c>
      <c r="P1324" s="524" t="inlineStr">
        <is>
          <t>Добавлено. Смета №9</t>
        </is>
      </c>
      <c r="Q1324" s="104" t="n"/>
    </row>
    <row r="1325" outlineLevel="2" ht="50.25" customHeight="1">
      <c r="A1325" s="3" t="n"/>
      <c r="B1325" s="3" t="n"/>
      <c r="C1325" s="240" t="n"/>
      <c r="D1325" s="146" t="inlineStr">
        <is>
          <t>5.4.5.</t>
        </is>
      </c>
      <c r="E1325" s="146" t="inlineStr">
        <is>
          <t>Дополнительные работы, по проекту АН-085</t>
        </is>
      </c>
      <c r="F1325" s="241" t="inlineStr">
        <is>
          <t>м3</t>
        </is>
      </c>
      <c r="G1325" s="422" t="n">
        <v>10.4</v>
      </c>
      <c r="H1325" s="423">
        <f>IFERROR(L1325/G1325,0)</f>
        <v/>
      </c>
      <c r="I1325" s="424">
        <f>IFERROR(M1325/G1325,0)</f>
        <v/>
      </c>
      <c r="J1325" s="425">
        <f>IFERROR(N1325/G1325,0)</f>
        <v/>
      </c>
      <c r="K1325" s="432">
        <f>+IFERROR(O1325/G1325,0)</f>
        <v/>
      </c>
      <c r="L1325" s="423">
        <f>SUBTOTAL(9,L1326:L1326)</f>
        <v/>
      </c>
      <c r="M1325" s="424">
        <f>SUBTOTAL(9,M1326:M1326)</f>
        <v/>
      </c>
      <c r="N1325" s="425">
        <f>SUBTOTAL(9,N1326:N1326)</f>
        <v/>
      </c>
      <c r="O1325" s="423">
        <f>SUBTOTAL(9,O1326:O1326)</f>
        <v/>
      </c>
      <c r="P1325" s="242" t="n"/>
      <c r="Q1325" s="243" t="n"/>
    </row>
    <row r="1326" outlineLevel="3" ht="50.25" customHeight="1">
      <c r="A1326" s="3" t="n"/>
      <c r="B1326" s="3" t="n"/>
      <c r="C1326" s="25" t="n"/>
      <c r="D1326" s="3" t="inlineStr">
        <is>
          <t>5.4.5.1.</t>
        </is>
      </c>
      <c r="E1326" s="3" t="inlineStr">
        <is>
          <t>Устройство работ по бетонирование парапетов на отм. -0,450</t>
        </is>
      </c>
      <c r="F1326" s="518" t="inlineStr">
        <is>
          <t>м3</t>
        </is>
      </c>
      <c r="G1326" s="519" t="n">
        <v>10.4</v>
      </c>
      <c r="H1326" s="520" t="n">
        <v>25855.76923076923</v>
      </c>
      <c r="I1326" s="521" t="n">
        <v>80000</v>
      </c>
      <c r="J1326" s="522">
        <f>ROUND((H1326+I1326)*0.125,0)</f>
        <v/>
      </c>
      <c r="K1326" s="523">
        <f>SUBTOTAL(9,H1326:J1326)</f>
        <v/>
      </c>
      <c r="L1326" s="520">
        <f>$G1326*H1326</f>
        <v/>
      </c>
      <c r="M1326" s="521">
        <f>$G1326*I1326</f>
        <v/>
      </c>
      <c r="N1326" s="522">
        <f>$G1326*J1326</f>
        <v/>
      </c>
      <c r="O1326" s="523">
        <f>G1326*K1326</f>
        <v/>
      </c>
      <c r="P1326" s="524" t="inlineStr">
        <is>
          <t>Добавлено. Смета №35</t>
        </is>
      </c>
      <c r="Q1326" s="104" t="n"/>
    </row>
    <row r="1327" outlineLevel="2" ht="50.25" customHeight="1">
      <c r="A1327" s="3" t="n"/>
      <c r="B1327" s="3" t="n"/>
      <c r="C1327" s="240" t="n"/>
      <c r="D1327" s="146" t="inlineStr">
        <is>
          <t>5.4.6.</t>
        </is>
      </c>
      <c r="E1327" s="146" t="inlineStr">
        <is>
          <t>Дополнительные работы, по проекту АН-079</t>
        </is>
      </c>
      <c r="F1327" s="241" t="inlineStr">
        <is>
          <t>м3</t>
        </is>
      </c>
      <c r="G1327" s="422" t="n">
        <v>3.675</v>
      </c>
      <c r="H1327" s="423">
        <f>IFERROR(L1327/G1327,0)</f>
        <v/>
      </c>
      <c r="I1327" s="424">
        <f>IFERROR(M1327/G1327,0)</f>
        <v/>
      </c>
      <c r="J1327" s="425">
        <f>IFERROR(N1327/G1327,0)</f>
        <v/>
      </c>
      <c r="K1327" s="432">
        <f>+IFERROR(O1327/G1327,0)</f>
        <v/>
      </c>
      <c r="L1327" s="423">
        <f>SUBTOTAL(9,L1328:L1328)</f>
        <v/>
      </c>
      <c r="M1327" s="424">
        <f>SUBTOTAL(9,M1328:M1328)</f>
        <v/>
      </c>
      <c r="N1327" s="425">
        <f>SUBTOTAL(9,N1328:N1328)</f>
        <v/>
      </c>
      <c r="O1327" s="423">
        <f>SUBTOTAL(9,O1328:O1328)</f>
        <v/>
      </c>
      <c r="P1327" s="242" t="n"/>
      <c r="Q1327" s="243" t="n"/>
    </row>
    <row r="1328" outlineLevel="3" ht="50.25" customHeight="1">
      <c r="A1328" s="3" t="n"/>
      <c r="B1328" s="3" t="n"/>
      <c r="C1328" s="25" t="n"/>
      <c r="D1328" s="3" t="inlineStr">
        <is>
          <t>5.4.6.1.</t>
        </is>
      </c>
      <c r="E1328" s="3" t="inlineStr">
        <is>
          <t>Устройство ж/б парапетов под витражна отм. -0,450</t>
        </is>
      </c>
      <c r="F1328" s="518" t="inlineStr">
        <is>
          <t>м3</t>
        </is>
      </c>
      <c r="G1328" s="519" t="n">
        <v>3.675</v>
      </c>
      <c r="H1328" s="520" t="n">
        <v>16447.37</v>
      </c>
      <c r="I1328" s="521" t="n">
        <v>80000</v>
      </c>
      <c r="J1328" s="522">
        <f>ROUND((H1328+I1328)*0.125,0)</f>
        <v/>
      </c>
      <c r="K1328" s="523">
        <f>SUBTOTAL(9,H1328:J1328)</f>
        <v/>
      </c>
      <c r="L1328" s="520">
        <f>$G1328*H1328</f>
        <v/>
      </c>
      <c r="M1328" s="521">
        <f>$G1328*I1328</f>
        <v/>
      </c>
      <c r="N1328" s="522">
        <f>$G1328*J1328</f>
        <v/>
      </c>
      <c r="O1328" s="523">
        <f>G1328*K1328</f>
        <v/>
      </c>
      <c r="P1328" s="524" t="inlineStr">
        <is>
          <t>Добавлено. Смета №31</t>
        </is>
      </c>
      <c r="Q1328" s="104" t="n"/>
    </row>
    <row r="1329" outlineLevel="2" ht="50.25" customHeight="1">
      <c r="A1329" s="3" t="n"/>
      <c r="B1329" s="3" t="n"/>
      <c r="C1329" s="240" t="n"/>
      <c r="D1329" s="146" t="inlineStr">
        <is>
          <t>5.4.6.</t>
        </is>
      </c>
      <c r="E1329" s="146" t="inlineStr">
        <is>
          <t>Дополнительные работы, по проекту АН-079</t>
        </is>
      </c>
      <c r="F1329" s="241" t="inlineStr">
        <is>
          <t>шт</t>
        </is>
      </c>
      <c r="G1329" s="422" t="n">
        <v>354</v>
      </c>
      <c r="H1329" s="423">
        <f>IFERROR(L1329/G1329,0)</f>
        <v/>
      </c>
      <c r="I1329" s="424">
        <f>IFERROR(M1329/G1329,0)</f>
        <v/>
      </c>
      <c r="J1329" s="425">
        <f>IFERROR(N1329/G1329,0)</f>
        <v/>
      </c>
      <c r="K1329" s="432">
        <f>+IFERROR(O1329/G1329,0)</f>
        <v/>
      </c>
      <c r="L1329" s="423">
        <f>SUBTOTAL(9,L1330:L1332)</f>
        <v/>
      </c>
      <c r="M1329" s="424">
        <f>SUBTOTAL(9,M1330:M1332)</f>
        <v/>
      </c>
      <c r="N1329" s="425">
        <f>SUBTOTAL(9,N1330:N1332)</f>
        <v/>
      </c>
      <c r="O1329" s="423">
        <f>SUBTOTAL(9,O1330:O1332)</f>
        <v/>
      </c>
      <c r="P1329" s="242" t="n"/>
      <c r="Q1329" s="243" t="n"/>
    </row>
    <row r="1330" outlineLevel="3" ht="50.25" customHeight="1">
      <c r="A1330" s="3" t="n"/>
      <c r="B1330" s="3" t="n"/>
      <c r="C1330" s="25" t="n"/>
      <c r="D1330" s="3" t="inlineStr">
        <is>
          <t>5.4.6.1.</t>
        </is>
      </c>
      <c r="E1330" s="3" t="inlineStr">
        <is>
          <t>Закрытие отверстий шахт для плита перекрытия: Сантехника</t>
        </is>
      </c>
      <c r="F1330" s="518" t="inlineStr">
        <is>
          <t>шт.</t>
        </is>
      </c>
      <c r="G1330" s="519" t="n">
        <v>68</v>
      </c>
      <c r="H1330" s="520" t="n">
        <v>8259.698945</v>
      </c>
      <c r="I1330" s="521" t="n">
        <v>75436.59710506877</v>
      </c>
      <c r="J1330" s="522" t="n">
        <v>10462</v>
      </c>
      <c r="K1330" s="523">
        <f>SUBTOTAL(9,H1330:J1330)</f>
        <v/>
      </c>
      <c r="L1330" s="520">
        <f>$G1330*H1330</f>
        <v/>
      </c>
      <c r="M1330" s="521">
        <f>$G1330*I1330</f>
        <v/>
      </c>
      <c r="N1330" s="522">
        <f>$G1330*J1330</f>
        <v/>
      </c>
      <c r="O1330" s="523">
        <f>G1330*K1330</f>
        <v/>
      </c>
      <c r="P1330" s="524" t="inlineStr">
        <is>
          <t>Добавлено. Смета №34</t>
        </is>
      </c>
      <c r="Q1330" s="104" t="n"/>
    </row>
    <row r="1331" outlineLevel="3" ht="50.25" customHeight="1">
      <c r="A1331" s="3" t="n"/>
      <c r="B1331" s="3" t="n"/>
      <c r="C1331" s="25" t="n"/>
      <c r="D1331" s="3" t="inlineStr">
        <is>
          <t>5.4.6.2.</t>
        </is>
      </c>
      <c r="E1331" s="3" t="inlineStr">
        <is>
          <t>Закрытие отверстий шахт для плита перекрытия: Электрика</t>
        </is>
      </c>
      <c r="F1331" s="518" t="inlineStr">
        <is>
          <t>шт.</t>
        </is>
      </c>
      <c r="G1331" s="519" t="n">
        <v>90</v>
      </c>
      <c r="H1331" s="520" t="n">
        <v>8259.698945</v>
      </c>
      <c r="I1331" s="521" t="n">
        <v>69633.78194314041</v>
      </c>
      <c r="J1331" s="522" t="n">
        <v>9737</v>
      </c>
      <c r="K1331" s="523">
        <f>SUBTOTAL(9,H1331:J1331)</f>
        <v/>
      </c>
      <c r="L1331" s="520">
        <f>$G1331*H1331</f>
        <v/>
      </c>
      <c r="M1331" s="521">
        <f>$G1331*I1331</f>
        <v/>
      </c>
      <c r="N1331" s="522">
        <f>$G1331*J1331</f>
        <v/>
      </c>
      <c r="O1331" s="523">
        <f>G1331*K1331</f>
        <v/>
      </c>
      <c r="P1331" s="524" t="inlineStr">
        <is>
          <t>Добавлено. Смета №34</t>
        </is>
      </c>
      <c r="Q1331" s="104" t="n"/>
    </row>
    <row r="1332" outlineLevel="3" ht="50.25" customHeight="1">
      <c r="A1332" s="3" t="n"/>
      <c r="B1332" s="3" t="n"/>
      <c r="C1332" s="25" t="n"/>
      <c r="D1332" s="3" t="inlineStr">
        <is>
          <t>5.4.6.3.</t>
        </is>
      </c>
      <c r="E1332" s="3" t="inlineStr">
        <is>
          <t>Закрытие отверстий шахт для плита перекрытия: Вентиляция</t>
        </is>
      </c>
      <c r="F1332" s="518" t="inlineStr">
        <is>
          <t>шт.</t>
        </is>
      </c>
      <c r="G1332" s="519" t="n">
        <v>196</v>
      </c>
      <c r="H1332" s="520" t="n">
        <v>8259.698945</v>
      </c>
      <c r="I1332" s="521" t="n">
        <v>54614.7309357964</v>
      </c>
      <c r="J1332" s="522" t="n">
        <v>7859</v>
      </c>
      <c r="K1332" s="523">
        <f>SUBTOTAL(9,H1332:J1332)</f>
        <v/>
      </c>
      <c r="L1332" s="520">
        <f>$G1332*H1332</f>
        <v/>
      </c>
      <c r="M1332" s="521">
        <f>$G1332*I1332</f>
        <v/>
      </c>
      <c r="N1332" s="522">
        <f>$G1332*J1332</f>
        <v/>
      </c>
      <c r="O1332" s="523">
        <f>G1332*K1332</f>
        <v/>
      </c>
      <c r="P1332" s="524" t="inlineStr">
        <is>
          <t>Добавлено. Смета №34</t>
        </is>
      </c>
      <c r="Q1332" s="104" t="n"/>
    </row>
    <row r="1333" outlineLevel="2" ht="50.25" customHeight="1">
      <c r="A1333" s="3" t="n"/>
      <c r="B1333" s="3" t="n"/>
      <c r="C1333" s="240" t="n"/>
      <c r="D1333" s="146" t="inlineStr">
        <is>
          <t>5.4.7.</t>
        </is>
      </c>
      <c r="E1333" s="146" t="inlineStr">
        <is>
          <t>Дополнительные работы, по устройству лестниц</t>
        </is>
      </c>
      <c r="F1333" s="241" t="inlineStr">
        <is>
          <t>м3</t>
        </is>
      </c>
      <c r="G1333" s="422" t="n">
        <v>4.4</v>
      </c>
      <c r="H1333" s="423">
        <f>IFERROR(L1333/G1333,0)</f>
        <v/>
      </c>
      <c r="I1333" s="424">
        <f>IFERROR(M1333/G1333,0)</f>
        <v/>
      </c>
      <c r="J1333" s="425">
        <f>IFERROR(N1333/G1333,0)</f>
        <v/>
      </c>
      <c r="K1333" s="432">
        <f>+IFERROR(O1333/G1333,0)</f>
        <v/>
      </c>
      <c r="L1333" s="423">
        <f>SUBTOTAL(9,L1334:L1334)</f>
        <v/>
      </c>
      <c r="M1333" s="424">
        <f>SUBTOTAL(9,M1334:M1334)</f>
        <v/>
      </c>
      <c r="N1333" s="425">
        <f>SUBTOTAL(9,N1334:N1334)</f>
        <v/>
      </c>
      <c r="O1333" s="423">
        <f>SUBTOTAL(9,O1334:O1334)</f>
        <v/>
      </c>
      <c r="P1333" s="242" t="n"/>
      <c r="Q1333" s="243" t="n"/>
    </row>
    <row r="1334" outlineLevel="3" ht="50.25" customHeight="1">
      <c r="A1334" s="3" t="n"/>
      <c r="B1334" s="3" t="n"/>
      <c r="C1334" s="25" t="n"/>
      <c r="D1334" s="3" t="inlineStr">
        <is>
          <t>5.4.7.1.</t>
        </is>
      </c>
      <c r="E1334" s="3" t="inlineStr">
        <is>
          <t>Засыпка лестниц из керамзита</t>
        </is>
      </c>
      <c r="F1334" s="518" t="inlineStr">
        <is>
          <t>м3</t>
        </is>
      </c>
      <c r="G1334" s="519" t="n">
        <v>4.4</v>
      </c>
      <c r="H1334" s="520" t="n">
        <v>4575</v>
      </c>
      <c r="I1334" s="521" t="n">
        <v>3840</v>
      </c>
      <c r="J1334" s="522" t="n">
        <v>1051.875</v>
      </c>
      <c r="K1334" s="523">
        <f>SUBTOTAL(9,H1334:J1334)</f>
        <v/>
      </c>
      <c r="L1334" s="520">
        <f>$G1334*H1334</f>
        <v/>
      </c>
      <c r="M1334" s="521">
        <f>$G1334*I1334</f>
        <v/>
      </c>
      <c r="N1334" s="522">
        <f>$G1334*J1334</f>
        <v/>
      </c>
      <c r="O1334" s="523">
        <f>G1334*K1334</f>
        <v/>
      </c>
      <c r="P1334" s="524" t="inlineStr">
        <is>
          <t>Добавлено. Смета №47</t>
        </is>
      </c>
      <c r="Q1334" s="104" t="n"/>
    </row>
    <row r="1335" outlineLevel="2" ht="50.25" customHeight="1">
      <c r="A1335" s="3" t="n"/>
      <c r="B1335" s="3" t="n"/>
      <c r="C1335" s="240" t="n"/>
      <c r="D1335" s="146" t="inlineStr">
        <is>
          <t>5.4.8.</t>
        </is>
      </c>
      <c r="E1335" s="146" t="inlineStr">
        <is>
          <t>Устройство фундамент под оборудование</t>
        </is>
      </c>
      <c r="F1335" s="241" t="inlineStr">
        <is>
          <t>м3</t>
        </is>
      </c>
      <c r="G1335" s="422" t="n">
        <v>5.1</v>
      </c>
      <c r="H1335" s="423">
        <f>IFERROR(L1335/G1335,0)</f>
        <v/>
      </c>
      <c r="I1335" s="424">
        <f>IFERROR(M1335/G1335,0)</f>
        <v/>
      </c>
      <c r="J1335" s="425">
        <f>IFERROR(N1335/G1335,0)</f>
        <v/>
      </c>
      <c r="K1335" s="432">
        <f>+IFERROR(O1335/G1335,0)</f>
        <v/>
      </c>
      <c r="L1335" s="423">
        <f>SUBTOTAL(9,L1336:L1336)</f>
        <v/>
      </c>
      <c r="M1335" s="424">
        <f>SUBTOTAL(9,M1336:M1336)</f>
        <v/>
      </c>
      <c r="N1335" s="425">
        <f>SUBTOTAL(9,N1336:N1336)</f>
        <v/>
      </c>
      <c r="O1335" s="423">
        <f>SUBTOTAL(9,O1336:O1336)</f>
        <v/>
      </c>
      <c r="P1335" s="242" t="n"/>
      <c r="Q1335" s="243" t="n"/>
    </row>
    <row r="1336" outlineLevel="3" ht="50.25" customHeight="1">
      <c r="A1336" s="3" t="n"/>
      <c r="B1336" s="3" t="n"/>
      <c r="C1336" s="25" t="n"/>
      <c r="D1336" s="3" t="inlineStr">
        <is>
          <t>5.4.8.1.</t>
        </is>
      </c>
      <c r="E1336" s="3" t="inlineStr">
        <is>
          <t>Бетонирование фундамент из бетон В30</t>
        </is>
      </c>
      <c r="F1336" s="518" t="inlineStr">
        <is>
          <t>м3</t>
        </is>
      </c>
      <c r="G1336" s="519" t="n">
        <v>5.1</v>
      </c>
      <c r="H1336" s="520" t="n">
        <v>15935.83</v>
      </c>
      <c r="I1336" s="521" t="n">
        <v>66176.47</v>
      </c>
      <c r="J1336" s="522" t="n">
        <v>10264.0375</v>
      </c>
      <c r="K1336" s="523">
        <f>SUBTOTAL(9,H1336:J1336)</f>
        <v/>
      </c>
      <c r="L1336" s="520">
        <f>$G1336*H1336</f>
        <v/>
      </c>
      <c r="M1336" s="521">
        <f>$G1336*I1336</f>
        <v/>
      </c>
      <c r="N1336" s="522">
        <f>$G1336*J1336</f>
        <v/>
      </c>
      <c r="O1336" s="523">
        <f>G1336*K1336</f>
        <v/>
      </c>
      <c r="P1336" s="524" t="inlineStr">
        <is>
          <t>Добавлено. Смета №46</t>
        </is>
      </c>
      <c r="Q1336" s="104" t="n"/>
    </row>
    <row r="1337" outlineLevel="2" ht="50.25" customHeight="1">
      <c r="A1337" s="3" t="n"/>
      <c r="B1337" s="3" t="n"/>
      <c r="C1337" s="240" t="n"/>
      <c r="D1337" s="146" t="inlineStr">
        <is>
          <t>5.4.9.</t>
        </is>
      </c>
      <c r="E1337" s="146" t="inlineStr">
        <is>
          <t>Дополнительные работы по бетонирование парапетов на отм. -1,200 в осях 1-4/Л-П</t>
        </is>
      </c>
      <c r="F1337" s="241" t="inlineStr">
        <is>
          <t>м3</t>
        </is>
      </c>
      <c r="G1337" s="422" t="n">
        <v>0.45</v>
      </c>
      <c r="H1337" s="423">
        <f>IFERROR(L1337/G1337,0)</f>
        <v/>
      </c>
      <c r="I1337" s="424">
        <f>IFERROR(M1337/G1337,0)</f>
        <v/>
      </c>
      <c r="J1337" s="425">
        <f>IFERROR(N1337/G1337,0)</f>
        <v/>
      </c>
      <c r="K1337" s="432">
        <f>+IFERROR(O1337/G1337,0)</f>
        <v/>
      </c>
      <c r="L1337" s="423">
        <f>SUBTOTAL(9,L1338:L1338)</f>
        <v/>
      </c>
      <c r="M1337" s="424">
        <f>SUBTOTAL(9,M1338:M1338)</f>
        <v/>
      </c>
      <c r="N1337" s="425">
        <f>SUBTOTAL(9,N1338:N1338)</f>
        <v/>
      </c>
      <c r="O1337" s="423">
        <f>SUBTOTAL(9,O1338:O1338)</f>
        <v/>
      </c>
      <c r="P1337" s="242" t="n"/>
      <c r="Q1337" s="243" t="n"/>
    </row>
    <row r="1338" outlineLevel="3" ht="50.25" customHeight="1">
      <c r="A1338" s="3" t="n"/>
      <c r="B1338" s="3" t="n"/>
      <c r="C1338" s="25" t="n"/>
      <c r="D1338" s="3" t="inlineStr">
        <is>
          <t>5.4.9.1.</t>
        </is>
      </c>
      <c r="E1338" s="3" t="inlineStr">
        <is>
          <t>Устройство ж/б парапетов
Монолитный бетон В30</t>
        </is>
      </c>
      <c r="F1338" s="518" t="inlineStr">
        <is>
          <t>м3</t>
        </is>
      </c>
      <c r="G1338" s="519" t="n">
        <v>0.45</v>
      </c>
      <c r="H1338" s="520" t="n">
        <v>25855.77</v>
      </c>
      <c r="I1338" s="521" t="n">
        <v>80000</v>
      </c>
      <c r="J1338" s="522" t="n">
        <v>13231.97</v>
      </c>
      <c r="K1338" s="523">
        <f>SUBTOTAL(9,H1338:J1338)</f>
        <v/>
      </c>
      <c r="L1338" s="520">
        <f>$G1338*H1338</f>
        <v/>
      </c>
      <c r="M1338" s="521">
        <f>$G1338*I1338</f>
        <v/>
      </c>
      <c r="N1338" s="522">
        <f>$G1338*J1338</f>
        <v/>
      </c>
      <c r="O1338" s="523">
        <f>G1338*K1338</f>
        <v/>
      </c>
      <c r="P1338" s="524" t="inlineStr">
        <is>
          <t>Добавлено. Смета №49</t>
        </is>
      </c>
      <c r="Q1338" s="104" t="n"/>
    </row>
    <row r="1339" outlineLevel="2" ht="50.25" customHeight="1">
      <c r="A1339" s="3" t="n"/>
      <c r="B1339" s="3" t="n"/>
      <c r="C1339" s="240" t="n"/>
      <c r="D1339" s="146" t="inlineStr">
        <is>
          <t>5.4.10.</t>
        </is>
      </c>
      <c r="E1339" s="146" t="inlineStr">
        <is>
          <t>Дополнительные работы по бетонирование парапетов на отм. +20,700 в осях 15-17/Е-П</t>
        </is>
      </c>
      <c r="F1339" s="241" t="inlineStr">
        <is>
          <t>м3</t>
        </is>
      </c>
      <c r="G1339" s="422" t="n">
        <v>3.6</v>
      </c>
      <c r="H1339" s="423">
        <f>IFERROR(L1339/G1339,0)</f>
        <v/>
      </c>
      <c r="I1339" s="424">
        <f>IFERROR(M1339/G1339,0)</f>
        <v/>
      </c>
      <c r="J1339" s="425">
        <f>IFERROR(N1339/G1339,0)</f>
        <v/>
      </c>
      <c r="K1339" s="432">
        <f>+IFERROR(O1339/G1339,0)</f>
        <v/>
      </c>
      <c r="L1339" s="423">
        <f>SUBTOTAL(9,L1340:L1340)</f>
        <v/>
      </c>
      <c r="M1339" s="424">
        <f>SUBTOTAL(9,M1340:M1340)</f>
        <v/>
      </c>
      <c r="N1339" s="425">
        <f>SUBTOTAL(9,N1340:N1340)</f>
        <v/>
      </c>
      <c r="O1339" s="423">
        <f>SUBTOTAL(9,O1340:O1340)</f>
        <v/>
      </c>
      <c r="P1339" s="242" t="n"/>
      <c r="Q1339" s="243" t="n"/>
    </row>
    <row r="1340" outlineLevel="3" ht="50.25" customHeight="1">
      <c r="A1340" s="3" t="n"/>
      <c r="B1340" s="3" t="n"/>
      <c r="C1340" s="25" t="n"/>
      <c r="D1340" s="3" t="inlineStr">
        <is>
          <t>5.4.10.1.</t>
        </is>
      </c>
      <c r="E1340" s="3" t="inlineStr">
        <is>
          <t>Устройство ж/б парапетов
Монолитный бетон В30</t>
        </is>
      </c>
      <c r="F1340" s="518" t="inlineStr">
        <is>
          <t>м3</t>
        </is>
      </c>
      <c r="G1340" s="519" t="n">
        <v>3.6</v>
      </c>
      <c r="H1340" s="520" t="n">
        <v>25855.77</v>
      </c>
      <c r="I1340" s="521" t="n">
        <v>80000</v>
      </c>
      <c r="J1340" s="522" t="n">
        <v>13231.97</v>
      </c>
      <c r="K1340" s="523">
        <f>SUBTOTAL(9,H1340:J1340)</f>
        <v/>
      </c>
      <c r="L1340" s="520">
        <f>$G1340*H1340</f>
        <v/>
      </c>
      <c r="M1340" s="521">
        <f>$G1340*I1340</f>
        <v/>
      </c>
      <c r="N1340" s="522">
        <f>$G1340*J1340</f>
        <v/>
      </c>
      <c r="O1340" s="523">
        <f>G1340*K1340</f>
        <v/>
      </c>
      <c r="P1340" s="524" t="inlineStr">
        <is>
          <t>Добавлено. Смета №49</t>
        </is>
      </c>
      <c r="Q1340" s="104" t="n"/>
    </row>
    <row r="1341" outlineLevel="2" ht="50.25" customHeight="1">
      <c r="A1341" s="3" t="n"/>
      <c r="B1341" s="3" t="n"/>
      <c r="C1341" s="240" t="n"/>
      <c r="D1341" s="146" t="inlineStr">
        <is>
          <t>5.4.11.</t>
        </is>
      </c>
      <c r="E1341" s="146" t="inlineStr">
        <is>
          <t>Дополнительные работы по бетонирование простенки на отм. -0.450</t>
        </is>
      </c>
      <c r="F1341" s="241" t="inlineStr">
        <is>
          <t>м3</t>
        </is>
      </c>
      <c r="G1341" s="422" t="n">
        <v>9</v>
      </c>
      <c r="H1341" s="423">
        <f>IFERROR(L1341/G1341,0)</f>
        <v/>
      </c>
      <c r="I1341" s="424">
        <f>IFERROR(M1341/G1341,0)</f>
        <v/>
      </c>
      <c r="J1341" s="425">
        <f>IFERROR(N1341/G1341,0)</f>
        <v/>
      </c>
      <c r="K1341" s="432">
        <f>+IFERROR(O1341/G1341,0)</f>
        <v/>
      </c>
      <c r="L1341" s="423">
        <f>SUBTOTAL(9,L1342:L1342)</f>
        <v/>
      </c>
      <c r="M1341" s="424">
        <f>SUBTOTAL(9,M1342:M1342)</f>
        <v/>
      </c>
      <c r="N1341" s="425">
        <f>SUBTOTAL(9,N1342:N1342)</f>
        <v/>
      </c>
      <c r="O1341" s="423">
        <f>SUBTOTAL(9,O1342:O1342)</f>
        <v/>
      </c>
      <c r="P1341" s="242" t="n"/>
      <c r="Q1341" s="243" t="n"/>
    </row>
    <row r="1342" outlineLevel="3" ht="50.25" customHeight="1">
      <c r="A1342" s="3" t="n"/>
      <c r="B1342" s="3" t="n"/>
      <c r="C1342" s="25" t="n"/>
      <c r="D1342" s="3" t="inlineStr">
        <is>
          <t>5.4.11.1.</t>
        </is>
      </c>
      <c r="E1342" s="3" t="inlineStr">
        <is>
          <t>Устройство ж/б вертикальных конструкций на 
отм. -0.450 в осях Б'-Р/15-25 с учетом демонтажа (этап 2)</t>
        </is>
      </c>
      <c r="F1342" s="518" t="inlineStr">
        <is>
          <t>м3</t>
        </is>
      </c>
      <c r="G1342" s="519" t="n">
        <v>9</v>
      </c>
      <c r="H1342" s="520" t="n">
        <v>16447.37</v>
      </c>
      <c r="I1342" s="521" t="n">
        <v>110000</v>
      </c>
      <c r="J1342" s="522" t="n">
        <v>15805.92</v>
      </c>
      <c r="K1342" s="523">
        <f>SUBTOTAL(9,H1342:J1342)</f>
        <v/>
      </c>
      <c r="L1342" s="520">
        <f>$G1342*H1342</f>
        <v/>
      </c>
      <c r="M1342" s="521">
        <f>$G1342*I1342</f>
        <v/>
      </c>
      <c r="N1342" s="522">
        <f>$G1342*J1342</f>
        <v/>
      </c>
      <c r="O1342" s="523">
        <f>G1342*K1342</f>
        <v/>
      </c>
      <c r="P1342" s="524" t="inlineStr">
        <is>
          <t>Добавлено. Смета №49</t>
        </is>
      </c>
      <c r="Q1342" s="104" t="n"/>
    </row>
    <row r="1343" outlineLevel="2" ht="50.25" customHeight="1">
      <c r="A1343" s="3" t="n"/>
      <c r="B1343" s="3" t="n"/>
      <c r="C1343" s="240" t="n"/>
      <c r="D1343" s="146" t="inlineStr">
        <is>
          <t>5.4.12.</t>
        </is>
      </c>
      <c r="E1343" s="146" t="inlineStr">
        <is>
          <t>Устройства демонтаж и монтаж проема в плите перекрытияна</t>
        </is>
      </c>
      <c r="F1343" s="241" t="inlineStr">
        <is>
          <t>м3</t>
        </is>
      </c>
      <c r="G1343" s="422" t="n">
        <v>0.8799999999999999</v>
      </c>
      <c r="H1343" s="423">
        <f>IFERROR(L1343/G1343,0)</f>
        <v/>
      </c>
      <c r="I1343" s="424">
        <f>IFERROR(M1343/G1343,0)</f>
        <v/>
      </c>
      <c r="J1343" s="425">
        <f>IFERROR(N1343/G1343,0)</f>
        <v/>
      </c>
      <c r="K1343" s="432">
        <f>+IFERROR(O1343/G1343,0)</f>
        <v/>
      </c>
      <c r="L1343" s="423">
        <f>SUBTOTAL(9,L1344:L1346)</f>
        <v/>
      </c>
      <c r="M1343" s="424">
        <f>SUBTOTAL(9,M1344:M1346)</f>
        <v/>
      </c>
      <c r="N1343" s="425">
        <f>SUBTOTAL(9,N1344:N1346)</f>
        <v/>
      </c>
      <c r="O1343" s="423">
        <f>SUBTOTAL(9,O1344:O1346)</f>
        <v/>
      </c>
      <c r="P1343" s="242" t="n"/>
      <c r="Q1343" s="243" t="n"/>
    </row>
    <row r="1344" outlineLevel="3" ht="50.25" customHeight="1">
      <c r="A1344" s="3" t="n"/>
      <c r="B1344" s="3" t="n"/>
      <c r="C1344" s="25" t="n"/>
      <c r="D1344" s="3" t="inlineStr">
        <is>
          <t>5.4.12.1.</t>
        </is>
      </c>
      <c r="E1344" s="3" t="inlineStr">
        <is>
          <t>Устройства демонтаж и монтаж проема в плите перекрытия на отм. +25,250</t>
        </is>
      </c>
      <c r="F1344" s="518" t="inlineStr">
        <is>
          <t>м3</t>
        </is>
      </c>
      <c r="G1344" s="519" t="n">
        <v>0.49</v>
      </c>
      <c r="H1344" s="520" t="n">
        <v>19750</v>
      </c>
      <c r="I1344" s="521" t="n">
        <v>330612.2448979592</v>
      </c>
      <c r="J1344" s="522" t="n">
        <v>43795.2806122449</v>
      </c>
      <c r="K1344" s="523">
        <f>SUBTOTAL(9,H1344:J1344)</f>
        <v/>
      </c>
      <c r="L1344" s="520">
        <f>$G1344*H1344</f>
        <v/>
      </c>
      <c r="M1344" s="521">
        <f>$G1344*I1344</f>
        <v/>
      </c>
      <c r="N1344" s="522">
        <f>$G1344*J1344</f>
        <v/>
      </c>
      <c r="O1344" s="523">
        <f>G1344*K1344</f>
        <v/>
      </c>
      <c r="P1344" s="524" t="inlineStr">
        <is>
          <t>Добавлено. Смета №51</t>
        </is>
      </c>
      <c r="Q1344" s="104" t="n"/>
    </row>
    <row r="1345" outlineLevel="3" ht="50.25" customHeight="1">
      <c r="A1345" s="3" t="n"/>
      <c r="B1345" s="3" t="n"/>
      <c r="C1345" s="25" t="n"/>
      <c r="D1345" s="3" t="inlineStr">
        <is>
          <t>5.4.12.2.</t>
        </is>
      </c>
      <c r="E1345" s="3" t="inlineStr">
        <is>
          <t>Устройства демонтаж и монтаж проема в плите перекрытия на отм. +24,900</t>
        </is>
      </c>
      <c r="F1345" s="518" t="inlineStr">
        <is>
          <t>м3</t>
        </is>
      </c>
      <c r="G1345" s="519" t="n">
        <v>0.19</v>
      </c>
      <c r="H1345" s="520" t="n">
        <v>19750</v>
      </c>
      <c r="I1345" s="521" t="n">
        <v>426315.7894736842</v>
      </c>
      <c r="J1345" s="522" t="n">
        <v>55758.22368421053</v>
      </c>
      <c r="K1345" s="523">
        <f>SUBTOTAL(9,H1345:J1345)</f>
        <v/>
      </c>
      <c r="L1345" s="520">
        <f>$G1345*H1345</f>
        <v/>
      </c>
      <c r="M1345" s="521">
        <f>$G1345*I1345</f>
        <v/>
      </c>
      <c r="N1345" s="522">
        <f>$G1345*J1345</f>
        <v/>
      </c>
      <c r="O1345" s="523">
        <f>G1345*K1345</f>
        <v/>
      </c>
      <c r="P1345" s="524" t="inlineStr">
        <is>
          <t>Добавлено. Смета №51</t>
        </is>
      </c>
      <c r="Q1345" s="104" t="n"/>
    </row>
    <row r="1346" outlineLevel="3" ht="50.25" customHeight="1">
      <c r="A1346" s="3" t="n"/>
      <c r="B1346" s="3" t="n"/>
      <c r="C1346" s="25" t="n"/>
      <c r="D1346" s="3" t="inlineStr">
        <is>
          <t>5.4.12.3.</t>
        </is>
      </c>
      <c r="E1346" s="3" t="inlineStr">
        <is>
          <t>Устройства демонтаж и монтаж прямка в плите тех.пространства отм. -6,850 в осях Л-С/25</t>
        </is>
      </c>
      <c r="F1346" s="518" t="inlineStr">
        <is>
          <t>м3</t>
        </is>
      </c>
      <c r="G1346" s="519" t="n">
        <v>0.2</v>
      </c>
      <c r="H1346" s="520" t="n">
        <v>19750</v>
      </c>
      <c r="I1346" s="521" t="n">
        <v>405000</v>
      </c>
      <c r="J1346" s="522" t="n">
        <v>53093.75</v>
      </c>
      <c r="K1346" s="523">
        <f>SUBTOTAL(9,H1346:J1346)</f>
        <v/>
      </c>
      <c r="L1346" s="520">
        <f>$G1346*H1346</f>
        <v/>
      </c>
      <c r="M1346" s="521">
        <f>$G1346*I1346</f>
        <v/>
      </c>
      <c r="N1346" s="522">
        <f>$G1346*J1346</f>
        <v/>
      </c>
      <c r="O1346" s="523">
        <f>G1346*K1346</f>
        <v/>
      </c>
      <c r="P1346" s="524" t="inlineStr">
        <is>
          <t>Добавлено. Смета №51</t>
        </is>
      </c>
      <c r="Q1346" s="104" t="n"/>
    </row>
    <row r="1347" outlineLevel="2" ht="50.25" customHeight="1">
      <c r="A1347" s="3" t="n"/>
      <c r="B1347" s="3" t="n"/>
      <c r="C1347" s="240" t="n"/>
      <c r="D1347" s="146" t="inlineStr">
        <is>
          <t>5.4.13.</t>
        </is>
      </c>
      <c r="E1347" s="146" t="inlineStr">
        <is>
          <t>Устройство ж/б парапетов
Монолитный бетон В35</t>
        </is>
      </c>
      <c r="F1347" s="241" t="inlineStr">
        <is>
          <t>м3</t>
        </is>
      </c>
      <c r="G1347" s="422" t="n">
        <v>1.3</v>
      </c>
      <c r="H1347" s="423">
        <f>IFERROR(L1347/G1347,0)</f>
        <v/>
      </c>
      <c r="I1347" s="424">
        <f>IFERROR(M1347/G1347,0)</f>
        <v/>
      </c>
      <c r="J1347" s="425">
        <f>IFERROR(N1347/G1347,0)</f>
        <v/>
      </c>
      <c r="K1347" s="432">
        <f>+IFERROR(O1347/G1347,0)</f>
        <v/>
      </c>
      <c r="L1347" s="423">
        <f>SUBTOTAL(9,L1348:L1349)</f>
        <v/>
      </c>
      <c r="M1347" s="424">
        <f>SUBTOTAL(9,M1348:M1349)</f>
        <v/>
      </c>
      <c r="N1347" s="425">
        <f>SUBTOTAL(9,N1348:N1349)</f>
        <v/>
      </c>
      <c r="O1347" s="423">
        <f>SUBTOTAL(9,O1348:O1349)</f>
        <v/>
      </c>
      <c r="P1347" s="242" t="n"/>
      <c r="Q1347" s="243" t="n"/>
    </row>
    <row r="1348" outlineLevel="3" ht="50.25" customHeight="1">
      <c r="A1348" s="3" t="n"/>
      <c r="B1348" s="3" t="n"/>
      <c r="C1348" s="25" t="n"/>
      <c r="D1348" s="3" t="inlineStr">
        <is>
          <t>5.4.13.1.</t>
        </is>
      </c>
      <c r="E1348" s="3" t="inlineStr">
        <is>
          <t>Устройства парапетов лифтовых холлов на отм.-0.450</t>
        </is>
      </c>
      <c r="F1348" s="518" t="inlineStr">
        <is>
          <t>м3</t>
        </is>
      </c>
      <c r="G1348" s="519" t="n">
        <v>0.6</v>
      </c>
      <c r="H1348" s="520" t="n">
        <v>25855.77</v>
      </c>
      <c r="I1348" s="521" t="n">
        <v>80000</v>
      </c>
      <c r="J1348" s="522" t="n">
        <v>13231.97</v>
      </c>
      <c r="K1348" s="523">
        <f>SUBTOTAL(9,H1348:J1348)</f>
        <v/>
      </c>
      <c r="L1348" s="520">
        <f>$G1348*H1348</f>
        <v/>
      </c>
      <c r="M1348" s="521">
        <f>$G1348*I1348</f>
        <v/>
      </c>
      <c r="N1348" s="522">
        <f>$G1348*J1348</f>
        <v/>
      </c>
      <c r="O1348" s="523">
        <f>G1348*K1348</f>
        <v/>
      </c>
      <c r="P1348" s="524" t="inlineStr">
        <is>
          <t>Добавлено. Смета №60</t>
        </is>
      </c>
      <c r="Q1348" s="104" t="n"/>
    </row>
    <row r="1349" outlineLevel="3" ht="50.25" customHeight="1">
      <c r="A1349" s="3" t="n"/>
      <c r="B1349" s="3" t="n"/>
      <c r="C1349" s="25" t="n"/>
      <c r="D1349" s="3" t="inlineStr">
        <is>
          <t>5.4.13.2.</t>
        </is>
      </c>
      <c r="E1349" s="3" t="inlineStr">
        <is>
          <t>Устройства парапетов лифтовых холлов на отм.+20.700, +24.900</t>
        </is>
      </c>
      <c r="F1349" s="518" t="inlineStr">
        <is>
          <t>м3</t>
        </is>
      </c>
      <c r="G1349" s="519" t="n">
        <v>0.7</v>
      </c>
      <c r="H1349" s="520" t="n">
        <v>25855.77</v>
      </c>
      <c r="I1349" s="521" t="n">
        <v>80000</v>
      </c>
      <c r="J1349" s="522" t="n">
        <v>13231.97</v>
      </c>
      <c r="K1349" s="523">
        <f>SUBTOTAL(9,H1349:J1349)</f>
        <v/>
      </c>
      <c r="L1349" s="520">
        <f>$G1349*H1349</f>
        <v/>
      </c>
      <c r="M1349" s="521">
        <f>$G1349*I1349</f>
        <v/>
      </c>
      <c r="N1349" s="522">
        <f>$G1349*J1349</f>
        <v/>
      </c>
      <c r="O1349" s="523">
        <f>G1349*K1349</f>
        <v/>
      </c>
      <c r="P1349" s="524" t="inlineStr">
        <is>
          <t>Добавлено. Смета №60</t>
        </is>
      </c>
      <c r="Q1349" s="104" t="n"/>
    </row>
    <row r="1350" outlineLevel="2" ht="50.25" customHeight="1">
      <c r="A1350" s="3" t="n"/>
      <c r="B1350" s="3" t="n"/>
      <c r="C1350" s="240" t="n"/>
      <c r="D1350" s="146" t="inlineStr">
        <is>
          <t>5.4.14.</t>
        </is>
      </c>
      <c r="E1350" s="146" t="inlineStr">
        <is>
          <t>Устройству проемов для доступа к ВМУ на 4 и 7 эт</t>
        </is>
      </c>
      <c r="F1350" s="241" t="inlineStr">
        <is>
          <t>м3</t>
        </is>
      </c>
      <c r="G1350" s="422" t="n">
        <v>0.3</v>
      </c>
      <c r="H1350" s="423">
        <f>IFERROR(L1350/G1350,0)</f>
        <v/>
      </c>
      <c r="I1350" s="424">
        <f>IFERROR(M1350/G1350,0)</f>
        <v/>
      </c>
      <c r="J1350" s="425">
        <f>IFERROR(N1350/G1350,0)</f>
        <v/>
      </c>
      <c r="K1350" s="432">
        <f>+IFERROR(O1350/G1350,0)</f>
        <v/>
      </c>
      <c r="L1350" s="423">
        <f>SUBTOTAL(9,L1351:L1351)</f>
        <v/>
      </c>
      <c r="M1350" s="424">
        <f>SUBTOTAL(9,M1351:M1351)</f>
        <v/>
      </c>
      <c r="N1350" s="425">
        <f>SUBTOTAL(9,N1351:N1351)</f>
        <v/>
      </c>
      <c r="O1350" s="423">
        <f>SUBTOTAL(9,O1351:O1351)</f>
        <v/>
      </c>
      <c r="P1350" s="242" t="n"/>
      <c r="Q1350" s="243" t="n"/>
    </row>
    <row r="1351" outlineLevel="3" ht="50.25" customHeight="1">
      <c r="A1351" s="3" t="n"/>
      <c r="B1351" s="3" t="n"/>
      <c r="C1351" s="25" t="n"/>
      <c r="D1351" s="3" t="inlineStr">
        <is>
          <t>5.4.14.1.</t>
        </is>
      </c>
      <c r="E1351" s="3" t="inlineStr">
        <is>
          <t>Устройства демонтаж (ручным способом) и монтаж проема в ж/б стена на 4 и 7 этажей</t>
        </is>
      </c>
      <c r="F1351" s="518" t="inlineStr">
        <is>
          <t>м3</t>
        </is>
      </c>
      <c r="G1351" s="519" t="n">
        <v>0.3</v>
      </c>
      <c r="H1351" s="520" t="n">
        <v>19750</v>
      </c>
      <c r="I1351" s="521" t="n">
        <v>207500</v>
      </c>
      <c r="J1351" s="522" t="n">
        <v>28406</v>
      </c>
      <c r="K1351" s="523">
        <f>SUBTOTAL(9,H1351:J1351)</f>
        <v/>
      </c>
      <c r="L1351" s="520">
        <f>$G1351*H1351</f>
        <v/>
      </c>
      <c r="M1351" s="521">
        <f>$G1351*I1351</f>
        <v/>
      </c>
      <c r="N1351" s="522">
        <f>$G1351*J1351</f>
        <v/>
      </c>
      <c r="O1351" s="523">
        <f>G1351*K1351</f>
        <v/>
      </c>
      <c r="P1351" s="524" t="inlineStr">
        <is>
          <t>Добавлено. Смета №62</t>
        </is>
      </c>
      <c r="Q1351" s="104" t="n"/>
    </row>
    <row r="1352" outlineLevel="2" ht="50.25" customHeight="1">
      <c r="A1352" s="3" t="n"/>
      <c r="B1352" s="3" t="n"/>
      <c r="C1352" s="240" t="n"/>
      <c r="D1352" s="146" t="inlineStr">
        <is>
          <t>5.4.15.</t>
        </is>
      </c>
      <c r="E1352" s="146" t="inlineStr">
        <is>
          <t>Дополнительные работы по устройству до монолитных проема стен</t>
        </is>
      </c>
      <c r="F1352" s="241" t="inlineStr">
        <is>
          <t>м3</t>
        </is>
      </c>
      <c r="G1352" s="422" t="n">
        <v>5.65</v>
      </c>
      <c r="H1352" s="423">
        <f>IFERROR(L1352/G1352,0)</f>
        <v/>
      </c>
      <c r="I1352" s="424">
        <f>IFERROR(M1352/G1352,0)</f>
        <v/>
      </c>
      <c r="J1352" s="425">
        <f>IFERROR(N1352/G1352,0)</f>
        <v/>
      </c>
      <c r="K1352" s="432">
        <f>+IFERROR(O1352/G1352,0)</f>
        <v/>
      </c>
      <c r="L1352" s="423">
        <f>SUBTOTAL(9,L1353:L1357)</f>
        <v/>
      </c>
      <c r="M1352" s="424">
        <f>SUBTOTAL(9,M1353:M1357)</f>
        <v/>
      </c>
      <c r="N1352" s="425">
        <f>SUBTOTAL(9,N1353:N1357)</f>
        <v/>
      </c>
      <c r="O1352" s="423">
        <f>SUBTOTAL(9,O1353:O1357)</f>
        <v/>
      </c>
      <c r="P1352" s="242" t="n"/>
      <c r="Q1352" s="243" t="n"/>
    </row>
    <row r="1353" outlineLevel="3" ht="50.25" customHeight="1">
      <c r="A1353" s="3" t="n"/>
      <c r="B1353" s="3" t="n"/>
      <c r="C1353" s="25" t="n"/>
      <c r="D1353" s="3" t="inlineStr">
        <is>
          <t>5.4.15.1.</t>
        </is>
      </c>
      <c r="E1353" s="3" t="inlineStr">
        <is>
          <t>Устройства монтаж проема в стене отм. +20,700 в осях 5/Л-Н</t>
        </is>
      </c>
      <c r="F1353" s="518" t="inlineStr">
        <is>
          <t>м3</t>
        </is>
      </c>
      <c r="G1353" s="519" t="n">
        <v>0.63</v>
      </c>
      <c r="H1353" s="520" t="n">
        <v>19750</v>
      </c>
      <c r="I1353" s="521" t="n">
        <v>769285.7142857143</v>
      </c>
      <c r="J1353" s="522" t="n">
        <v>98629.46428571429</v>
      </c>
      <c r="K1353" s="523">
        <f>SUBTOTAL(9,H1353:J1353)</f>
        <v/>
      </c>
      <c r="L1353" s="520">
        <f>$G1353*H1353</f>
        <v/>
      </c>
      <c r="M1353" s="521">
        <f>$G1353*I1353</f>
        <v/>
      </c>
      <c r="N1353" s="522">
        <f>$G1353*J1353</f>
        <v/>
      </c>
      <c r="O1353" s="523">
        <f>G1353*K1353</f>
        <v/>
      </c>
      <c r="P1353" s="524" t="inlineStr">
        <is>
          <t>Добавлено. Смета №30</t>
        </is>
      </c>
      <c r="Q1353" s="104" t="n"/>
    </row>
    <row r="1354" outlineLevel="3" ht="50.25" customHeight="1">
      <c r="A1354" s="3" t="n"/>
      <c r="B1354" s="3" t="n"/>
      <c r="C1354" s="25" t="n"/>
      <c r="D1354" s="3" t="inlineStr">
        <is>
          <t>5.4.15.2.</t>
        </is>
      </c>
      <c r="E1354" s="3" t="inlineStr">
        <is>
          <t>Устройства монтаж проема в стене отм. -0,450 в осях 20-22/Л</t>
        </is>
      </c>
      <c r="F1354" s="518" t="inlineStr">
        <is>
          <t>м3</t>
        </is>
      </c>
      <c r="G1354" s="519" t="n">
        <v>0.4</v>
      </c>
      <c r="H1354" s="520" t="n">
        <v>19750</v>
      </c>
      <c r="I1354" s="521" t="n">
        <v>769500</v>
      </c>
      <c r="J1354" s="522" t="n">
        <v>98656.25</v>
      </c>
      <c r="K1354" s="523">
        <f>SUBTOTAL(9,H1354:J1354)</f>
        <v/>
      </c>
      <c r="L1354" s="520">
        <f>$G1354*H1354</f>
        <v/>
      </c>
      <c r="M1354" s="521">
        <f>$G1354*I1354</f>
        <v/>
      </c>
      <c r="N1354" s="522">
        <f>$G1354*J1354</f>
        <v/>
      </c>
      <c r="O1354" s="523">
        <f>G1354*K1354</f>
        <v/>
      </c>
      <c r="P1354" s="524" t="inlineStr">
        <is>
          <t>Добавлено. Смета №30</t>
        </is>
      </c>
      <c r="Q1354" s="104" t="n"/>
    </row>
    <row r="1355" outlineLevel="3" ht="50.25" customHeight="1">
      <c r="A1355" s="3" t="n"/>
      <c r="B1355" s="3" t="n"/>
      <c r="C1355" s="25" t="n"/>
      <c r="D1355" s="3" t="inlineStr">
        <is>
          <t>5.4.15.3.</t>
        </is>
      </c>
      <c r="E1355" s="3" t="inlineStr">
        <is>
          <t>Устройства монтаж проема в стене отм. -0,45; +5,100; +9,000; +12,900; +16,800 в осях 15/C</t>
        </is>
      </c>
      <c r="F1355" s="518" t="inlineStr">
        <is>
          <t>м3</t>
        </is>
      </c>
      <c r="G1355" s="519" t="n">
        <v>0.82</v>
      </c>
      <c r="H1355" s="520" t="n">
        <v>29125</v>
      </c>
      <c r="I1355" s="521" t="n">
        <v>175000</v>
      </c>
      <c r="J1355" s="522" t="n">
        <v>25515.625</v>
      </c>
      <c r="K1355" s="523">
        <f>SUBTOTAL(9,H1355:J1355)</f>
        <v/>
      </c>
      <c r="L1355" s="520">
        <f>$G1355*H1355</f>
        <v/>
      </c>
      <c r="M1355" s="521">
        <f>$G1355*I1355</f>
        <v/>
      </c>
      <c r="N1355" s="522">
        <f>$G1355*J1355</f>
        <v/>
      </c>
      <c r="O1355" s="523">
        <f>G1355*K1355</f>
        <v/>
      </c>
      <c r="P1355" s="524" t="inlineStr">
        <is>
          <t>Добавлено. Смета №30</t>
        </is>
      </c>
      <c r="Q1355" s="104" t="n"/>
    </row>
    <row r="1356" outlineLevel="3" ht="50.25" customHeight="1">
      <c r="A1356" s="3" t="n"/>
      <c r="B1356" s="3" t="n"/>
      <c r="C1356" s="25" t="n"/>
      <c r="D1356" s="3" t="inlineStr">
        <is>
          <t>5.4.15.4.</t>
        </is>
      </c>
      <c r="E1356" s="3" t="inlineStr">
        <is>
          <t>Устройства монтаж проема в стене отм. +24,900 в осях 16-17/Л-П</t>
        </is>
      </c>
      <c r="F1356" s="518" t="inlineStr">
        <is>
          <t>м3</t>
        </is>
      </c>
      <c r="G1356" s="519" t="n">
        <v>3.2</v>
      </c>
      <c r="H1356" s="520" t="n">
        <v>29125</v>
      </c>
      <c r="I1356" s="521" t="n">
        <v>128000</v>
      </c>
      <c r="J1356" s="522" t="n">
        <v>19640.625</v>
      </c>
      <c r="K1356" s="523">
        <f>SUBTOTAL(9,H1356:J1356)</f>
        <v/>
      </c>
      <c r="L1356" s="520">
        <f>$G1356*H1356</f>
        <v/>
      </c>
      <c r="M1356" s="521">
        <f>$G1356*I1356</f>
        <v/>
      </c>
      <c r="N1356" s="522">
        <f>$G1356*J1356</f>
        <v/>
      </c>
      <c r="O1356" s="523">
        <f>G1356*K1356</f>
        <v/>
      </c>
      <c r="P1356" s="524" t="inlineStr">
        <is>
          <t>Добавлено. Смета №30</t>
        </is>
      </c>
      <c r="Q1356" s="104" t="n"/>
    </row>
    <row r="1357" outlineLevel="3" ht="50.25" customHeight="1">
      <c r="A1357" s="3" t="n"/>
      <c r="B1357" s="3" t="n"/>
      <c r="C1357" s="25" t="n"/>
      <c r="D1357" s="3" t="inlineStr">
        <is>
          <t>5.4.15.5.</t>
        </is>
      </c>
      <c r="E1357" s="3" t="inlineStr">
        <is>
          <t>Устройства монтаж проема в стене отм. +5,100; +9,000; +12,900 в осях 21-23/Е-И</t>
        </is>
      </c>
      <c r="F1357" s="518" t="inlineStr">
        <is>
          <t>м3</t>
        </is>
      </c>
      <c r="G1357" s="519" t="n">
        <v>0.6</v>
      </c>
      <c r="H1357" s="520" t="n">
        <v>29125</v>
      </c>
      <c r="I1357" s="521" t="n">
        <v>175000</v>
      </c>
      <c r="J1357" s="522" t="n">
        <v>25515.625</v>
      </c>
      <c r="K1357" s="523">
        <f>SUBTOTAL(9,H1357:J1357)</f>
        <v/>
      </c>
      <c r="L1357" s="520">
        <f>$G1357*H1357</f>
        <v/>
      </c>
      <c r="M1357" s="521">
        <f>$G1357*I1357</f>
        <v/>
      </c>
      <c r="N1357" s="522">
        <f>$G1357*J1357</f>
        <v/>
      </c>
      <c r="O1357" s="523">
        <f>G1357*K1357</f>
        <v/>
      </c>
      <c r="P1357" s="524" t="inlineStr">
        <is>
          <t>Добавлено. Смета №30</t>
        </is>
      </c>
      <c r="Q1357" s="104" t="n"/>
    </row>
    <row r="1358" outlineLevel="2" ht="50.25" customHeight="1">
      <c r="A1358" s="3" t="n"/>
      <c r="B1358" s="3" t="n"/>
      <c r="C1358" s="240" t="n"/>
      <c r="D1358" s="146" t="inlineStr">
        <is>
          <t>5.4.16.</t>
        </is>
      </c>
      <c r="E1358" s="146" t="inlineStr">
        <is>
          <t>Дополнительные работы по устройству каналов для РОССЕТЕЙ в осях 24-25</t>
        </is>
      </c>
      <c r="F1358" s="241" t="inlineStr">
        <is>
          <t>м3</t>
        </is>
      </c>
      <c r="G1358" s="422" t="n">
        <v>7.48</v>
      </c>
      <c r="H1358" s="423">
        <f>IFERROR(L1358/G1358,0)</f>
        <v/>
      </c>
      <c r="I1358" s="424">
        <f>IFERROR(M1358/G1358,0)</f>
        <v/>
      </c>
      <c r="J1358" s="425">
        <f>IFERROR(N1358/G1358,0)</f>
        <v/>
      </c>
      <c r="K1358" s="432">
        <f>+IFERROR(O1358/G1358,0)</f>
        <v/>
      </c>
      <c r="L1358" s="423">
        <f>SUBTOTAL(9,L1359:L1360)</f>
        <v/>
      </c>
      <c r="M1358" s="424">
        <f>SUBTOTAL(9,M1359:M1360)</f>
        <v/>
      </c>
      <c r="N1358" s="425">
        <f>SUBTOTAL(9,N1359:N1360)</f>
        <v/>
      </c>
      <c r="O1358" s="423">
        <f>SUBTOTAL(9,O1359:O1360)</f>
        <v/>
      </c>
      <c r="P1358" s="242" t="n"/>
      <c r="Q1358" s="243" t="n"/>
    </row>
    <row r="1359" outlineLevel="3" ht="50.25" customHeight="1">
      <c r="A1359" s="3" t="n"/>
      <c r="B1359" s="3" t="n"/>
      <c r="C1359" s="25" t="n"/>
      <c r="D1359" s="3" t="inlineStr">
        <is>
          <t>5.4.16.1.</t>
        </is>
      </c>
      <c r="E1359" s="3" t="inlineStr">
        <is>
          <t>Укладка ПЭ трубы Ø160 мм в проектное положение</t>
        </is>
      </c>
      <c r="F1359" s="518" t="inlineStr">
        <is>
          <t>м</t>
        </is>
      </c>
      <c r="G1359" s="519" t="n">
        <v>195</v>
      </c>
      <c r="H1359" s="520" t="n">
        <v>1961.427692307692</v>
      </c>
      <c r="I1359" s="521" t="n">
        <v>2105</v>
      </c>
      <c r="J1359" s="522" t="n">
        <v>508.3034615384615</v>
      </c>
      <c r="K1359" s="523">
        <f>SUBTOTAL(9,H1359:J1359)</f>
        <v/>
      </c>
      <c r="L1359" s="520">
        <f>$G1359*H1359</f>
        <v/>
      </c>
      <c r="M1359" s="521">
        <f>$G1359*I1359</f>
        <v/>
      </c>
      <c r="N1359" s="522">
        <f>$G1359*J1359</f>
        <v/>
      </c>
      <c r="O1359" s="523">
        <f>G1359*K1359</f>
        <v/>
      </c>
      <c r="P1359" s="524" t="inlineStr">
        <is>
          <t>Добавлено. Смета №72</t>
        </is>
      </c>
      <c r="Q1359" s="104" t="n"/>
    </row>
    <row r="1360" outlineLevel="3" ht="50.25" customHeight="1">
      <c r="A1360" s="3" t="n"/>
      <c r="B1360" s="3" t="n"/>
      <c r="C1360" s="25" t="n"/>
      <c r="D1360" s="3" t="inlineStr">
        <is>
          <t>5.4.16.2.</t>
        </is>
      </c>
      <c r="E1360" s="3" t="inlineStr">
        <is>
          <t>Устройство железобетонной защиты ПЭ трубы Ø160 мм В25</t>
        </is>
      </c>
      <c r="F1360" s="518" t="inlineStr">
        <is>
          <t>м3</t>
        </is>
      </c>
      <c r="G1360" s="519" t="n">
        <v>7.48</v>
      </c>
      <c r="H1360" s="520" t="n">
        <v>11386.66666666667</v>
      </c>
      <c r="I1360" s="521" t="n">
        <v>25500</v>
      </c>
      <c r="J1360" s="522" t="n">
        <v>4610.833333333334</v>
      </c>
      <c r="K1360" s="523">
        <f>SUBTOTAL(9,H1360:J1360)</f>
        <v/>
      </c>
      <c r="L1360" s="520">
        <f>$G1360*H1360</f>
        <v/>
      </c>
      <c r="M1360" s="521">
        <f>$G1360*I1360</f>
        <v/>
      </c>
      <c r="N1360" s="522">
        <f>$G1360*J1360</f>
        <v/>
      </c>
      <c r="O1360" s="523">
        <f>G1360*K1360</f>
        <v/>
      </c>
      <c r="P1360" s="524" t="inlineStr">
        <is>
          <t>Добавлено. Смета №72</t>
        </is>
      </c>
      <c r="Q1360" s="104" t="n"/>
    </row>
    <row r="1361" outlineLevel="2" ht="50.25" customHeight="1">
      <c r="A1361" s="3" t="n"/>
      <c r="B1361" s="3" t="n"/>
      <c r="C1361" s="240" t="n"/>
      <c r="D1361" s="146" t="inlineStr">
        <is>
          <t>5.4.17.</t>
        </is>
      </c>
      <c r="E1361" s="146" t="inlineStr">
        <is>
          <t>Дополнительные работы, по проекту АН-101</t>
        </is>
      </c>
      <c r="F1361" s="241" t="inlineStr">
        <is>
          <t>м3</t>
        </is>
      </c>
      <c r="G1361" s="422" t="n">
        <v>0.2</v>
      </c>
      <c r="H1361" s="423">
        <f>IFERROR(L1361/G1361,0)</f>
        <v/>
      </c>
      <c r="I1361" s="424">
        <f>IFERROR(M1361/G1361,0)</f>
        <v/>
      </c>
      <c r="J1361" s="425">
        <f>IFERROR(N1361/G1361,0)</f>
        <v/>
      </c>
      <c r="K1361" s="432">
        <f>+IFERROR(O1361/G1361,0)</f>
        <v/>
      </c>
      <c r="L1361" s="423">
        <f>SUBTOTAL(9,L1362:L1362)</f>
        <v/>
      </c>
      <c r="M1361" s="424">
        <f>SUBTOTAL(9,M1362:M1362)</f>
        <v/>
      </c>
      <c r="N1361" s="425">
        <f>SUBTOTAL(9,N1362:N1362)</f>
        <v/>
      </c>
      <c r="O1361" s="423">
        <f>SUBTOTAL(9,O1362:O1362)</f>
        <v/>
      </c>
      <c r="P1361" s="242" t="n"/>
      <c r="Q1361" s="243" t="n"/>
    </row>
    <row r="1362" outlineLevel="3" ht="50.25" customHeight="1">
      <c r="A1362" s="3" t="n"/>
      <c r="B1362" s="3" t="n"/>
      <c r="C1362" s="25" t="n"/>
      <c r="D1362" s="3" t="inlineStr">
        <is>
          <t>5.4.17.1.</t>
        </is>
      </c>
      <c r="E1362" s="3" t="inlineStr">
        <is>
          <t>Устройства демонтаж (ручным способом) и монтаж отверстий в ж/б плите перекрытия на отм. -0.450 в осях Л-Н / 8</t>
        </is>
      </c>
      <c r="F1362" s="518" t="inlineStr">
        <is>
          <t>м3</t>
        </is>
      </c>
      <c r="G1362" s="519" t="n">
        <v>0.2</v>
      </c>
      <c r="H1362" s="520" t="n">
        <v>40000</v>
      </c>
      <c r="I1362" s="521" t="n">
        <v>324000</v>
      </c>
      <c r="J1362" s="522">
        <f>(H1362+I1362)*0.125</f>
        <v/>
      </c>
      <c r="K1362" s="523">
        <f>SUBTOTAL(9,H1362:J1362)</f>
        <v/>
      </c>
      <c r="L1362" s="520">
        <f>$G1362*H1362</f>
        <v/>
      </c>
      <c r="M1362" s="521">
        <f>$G1362*I1362</f>
        <v/>
      </c>
      <c r="N1362" s="522">
        <f>$G1362*J1362</f>
        <v/>
      </c>
      <c r="O1362" s="523">
        <f>G1362*K1362</f>
        <v/>
      </c>
      <c r="P1362" s="524" t="inlineStr">
        <is>
          <t>Добавлено. Смета №64</t>
        </is>
      </c>
      <c r="Q1362" s="104" t="n"/>
    </row>
    <row r="1363" outlineLevel="2" ht="50.25" customHeight="1">
      <c r="A1363" s="3" t="n"/>
      <c r="B1363" s="3" t="n"/>
      <c r="C1363" s="240" t="n"/>
      <c r="D1363" s="146" t="inlineStr">
        <is>
          <t>5.4.18.</t>
        </is>
      </c>
      <c r="E1363" s="146" t="inlineStr">
        <is>
          <t>Дополнительные работы, по проекту АН-084</t>
        </is>
      </c>
      <c r="F1363" s="241" t="inlineStr">
        <is>
          <t>м3</t>
        </is>
      </c>
      <c r="G1363" s="422" t="n">
        <v>5.8</v>
      </c>
      <c r="H1363" s="423">
        <f>IFERROR(L1363/G1363,0)</f>
        <v/>
      </c>
      <c r="I1363" s="424">
        <f>IFERROR(M1363/G1363,0)</f>
        <v/>
      </c>
      <c r="J1363" s="425">
        <f>IFERROR(N1363/G1363,0)</f>
        <v/>
      </c>
      <c r="K1363" s="432">
        <f>+IFERROR(O1363/G1363,0)</f>
        <v/>
      </c>
      <c r="L1363" s="423">
        <f>SUBTOTAL(9,L1364:L1365)</f>
        <v/>
      </c>
      <c r="M1363" s="424">
        <f>SUBTOTAL(9,M1364:M1365)</f>
        <v/>
      </c>
      <c r="N1363" s="425">
        <f>SUBTOTAL(9,N1364:N1365)</f>
        <v/>
      </c>
      <c r="O1363" s="423">
        <f>SUBTOTAL(9,O1364:O1365)</f>
        <v/>
      </c>
      <c r="P1363" s="242" t="n"/>
      <c r="Q1363" s="243" t="n"/>
    </row>
    <row r="1364" outlineLevel="3" ht="50.25" customHeight="1">
      <c r="A1364" s="3" t="n"/>
      <c r="B1364" s="3" t="n"/>
      <c r="C1364" s="25" t="n"/>
      <c r="D1364" s="3" t="inlineStr">
        <is>
          <t>5.4.18.1.</t>
        </is>
      </c>
      <c r="E1364" s="3" t="inlineStr">
        <is>
          <t>Устройства демонтаж (ручным способом) и монтаж отверстий в вертикальных конструкциях низ на отм. -0.450 в осях Т-Р / 23-24</t>
        </is>
      </c>
      <c r="F1364" s="518" t="inlineStr">
        <is>
          <t>м3</t>
        </is>
      </c>
      <c r="G1364" s="519" t="n">
        <v>0.3</v>
      </c>
      <c r="H1364" s="520" t="n">
        <v>12607</v>
      </c>
      <c r="I1364" s="521" t="n">
        <v>273088.05</v>
      </c>
      <c r="J1364" s="522">
        <f>(H1364+I1364)*0.125</f>
        <v/>
      </c>
      <c r="K1364" s="523">
        <f>SUBTOTAL(9,H1364:J1364)</f>
        <v/>
      </c>
      <c r="L1364" s="520">
        <f>$G1364*H1364</f>
        <v/>
      </c>
      <c r="M1364" s="521">
        <f>$G1364*I1364</f>
        <v/>
      </c>
      <c r="N1364" s="522">
        <f>$G1364*J1364</f>
        <v/>
      </c>
      <c r="O1364" s="523">
        <f>G1364*K1364</f>
        <v/>
      </c>
      <c r="P1364" s="524" t="inlineStr">
        <is>
          <t>Добавлено. Смета №65</t>
        </is>
      </c>
      <c r="Q1364" s="104" t="n"/>
    </row>
    <row r="1365" outlineLevel="3" ht="50.25" customHeight="1">
      <c r="A1365" s="3" t="n"/>
      <c r="B1365" s="3" t="n"/>
      <c r="C1365" s="25" t="n"/>
      <c r="D1365" s="3" t="inlineStr">
        <is>
          <t>5.4.18.2.</t>
        </is>
      </c>
      <c r="E1365" s="3" t="inlineStr">
        <is>
          <t>Устройства ж/б плите перекрытия над рампой на отм. +3,400</t>
        </is>
      </c>
      <c r="F1365" s="518" t="inlineStr">
        <is>
          <t>м3</t>
        </is>
      </c>
      <c r="G1365" s="519" t="n">
        <v>5.5</v>
      </c>
      <c r="H1365" s="520" t="n">
        <v>10327.52</v>
      </c>
      <c r="I1365" s="521" t="n">
        <v>77714.28999999999</v>
      </c>
      <c r="J1365" s="522">
        <f>(H1365+I1365)*0.125</f>
        <v/>
      </c>
      <c r="K1365" s="523">
        <f>SUBTOTAL(9,H1365:J1365)</f>
        <v/>
      </c>
      <c r="L1365" s="520">
        <f>$G1365*H1365</f>
        <v/>
      </c>
      <c r="M1365" s="521">
        <f>$G1365*I1365</f>
        <v/>
      </c>
      <c r="N1365" s="522">
        <f>$G1365*J1365</f>
        <v/>
      </c>
      <c r="O1365" s="523">
        <f>G1365*K1365</f>
        <v/>
      </c>
      <c r="P1365" s="524" t="inlineStr">
        <is>
          <t>Добавлено. Смета №65</t>
        </is>
      </c>
      <c r="Q1365" s="104" t="n"/>
    </row>
    <row r="1366" outlineLevel="2" ht="50.25" customHeight="1">
      <c r="A1366" s="3" t="n"/>
      <c r="B1366" s="3" t="n"/>
      <c r="C1366" s="240" t="n"/>
      <c r="D1366" s="146" t="inlineStr">
        <is>
          <t>5.4.19.</t>
        </is>
      </c>
      <c r="E1366" s="146" t="inlineStr">
        <is>
          <t>Дополнительные работы, по проекту АН-103</t>
        </is>
      </c>
      <c r="F1366" s="241" t="inlineStr">
        <is>
          <t>м3</t>
        </is>
      </c>
      <c r="G1366" s="422" t="n">
        <v>0.75</v>
      </c>
      <c r="H1366" s="423">
        <f>IFERROR(L1366/G1366,0)</f>
        <v/>
      </c>
      <c r="I1366" s="424">
        <f>IFERROR(M1366/G1366,0)</f>
        <v/>
      </c>
      <c r="J1366" s="425">
        <f>IFERROR(N1366/G1366,0)</f>
        <v/>
      </c>
      <c r="K1366" s="432">
        <f>+IFERROR(O1366/G1366,0)</f>
        <v/>
      </c>
      <c r="L1366" s="423">
        <f>SUBTOTAL(9,L1367:L1368)</f>
        <v/>
      </c>
      <c r="M1366" s="424">
        <f>SUBTOTAL(9,M1367:M1368)</f>
        <v/>
      </c>
      <c r="N1366" s="425">
        <f>SUBTOTAL(9,N1367:N1368)</f>
        <v/>
      </c>
      <c r="O1366" s="423">
        <f>SUBTOTAL(9,O1367:O1368)</f>
        <v/>
      </c>
      <c r="P1366" s="242" t="n"/>
      <c r="Q1366" s="243" t="n"/>
    </row>
    <row r="1367" outlineLevel="3" ht="50.25" customHeight="1">
      <c r="A1367" s="3" t="n"/>
      <c r="B1367" s="3" t="n"/>
      <c r="C1367" s="25" t="n"/>
      <c r="D1367" s="3" t="inlineStr">
        <is>
          <t>5.4.19.1.</t>
        </is>
      </c>
      <c r="E1367" s="3" t="inlineStr">
        <is>
          <t>Устройства демонтаж (ручным способом) и монтаж Лестница ЛК4</t>
        </is>
      </c>
      <c r="F1367" s="518" t="inlineStr">
        <is>
          <t>м3</t>
        </is>
      </c>
      <c r="G1367" s="519" t="n">
        <v>0.5</v>
      </c>
      <c r="H1367" s="520" t="n">
        <v>38500</v>
      </c>
      <c r="I1367" s="521" t="n">
        <v>374220</v>
      </c>
      <c r="J1367" s="522">
        <f>(H1367+I1367)*0.125</f>
        <v/>
      </c>
      <c r="K1367" s="523">
        <f>SUBTOTAL(9,H1367:J1367)</f>
        <v/>
      </c>
      <c r="L1367" s="520">
        <f>$G1367*H1367</f>
        <v/>
      </c>
      <c r="M1367" s="521">
        <f>$G1367*I1367</f>
        <v/>
      </c>
      <c r="N1367" s="522">
        <f>$G1367*J1367</f>
        <v/>
      </c>
      <c r="O1367" s="523">
        <f>G1367*K1367</f>
        <v/>
      </c>
      <c r="P1367" s="524" t="inlineStr">
        <is>
          <t>Добавлено. Смета №63</t>
        </is>
      </c>
      <c r="Q1367" s="104" t="n"/>
    </row>
    <row r="1368" outlineLevel="3" ht="50.25" customHeight="1">
      <c r="A1368" s="3" t="n"/>
      <c r="B1368" s="3" t="n"/>
      <c r="C1368" s="25" t="n"/>
      <c r="D1368" s="3" t="inlineStr">
        <is>
          <t>5.4.19.2.</t>
        </is>
      </c>
      <c r="E1368" s="3" t="inlineStr">
        <is>
          <t>Устройства демонтаж (ручным способом) и монтаж Лестница ЛК1</t>
        </is>
      </c>
      <c r="F1368" s="518" t="inlineStr">
        <is>
          <t>м3</t>
        </is>
      </c>
      <c r="G1368" s="519" t="n">
        <v>0.25</v>
      </c>
      <c r="H1368" s="520" t="n">
        <v>38500</v>
      </c>
      <c r="I1368" s="521" t="n">
        <v>495072</v>
      </c>
      <c r="J1368" s="522">
        <f>(H1368+I1368)*0.125</f>
        <v/>
      </c>
      <c r="K1368" s="523">
        <f>SUBTOTAL(9,H1368:J1368)</f>
        <v/>
      </c>
      <c r="L1368" s="520">
        <f>$G1368*H1368</f>
        <v/>
      </c>
      <c r="M1368" s="521">
        <f>$G1368*I1368</f>
        <v/>
      </c>
      <c r="N1368" s="522">
        <f>$G1368*J1368</f>
        <v/>
      </c>
      <c r="O1368" s="523">
        <f>G1368*K1368</f>
        <v/>
      </c>
      <c r="P1368" s="524" t="inlineStr">
        <is>
          <t>Добавлено. Смета №63</t>
        </is>
      </c>
      <c r="Q1368" s="104" t="n"/>
    </row>
    <row r="1369" outlineLevel="1" ht="50.25" customHeight="1">
      <c r="A1369" s="3" t="n"/>
      <c r="B1369" s="3" t="inlineStr">
        <is>
          <t>Прочее (конструктивные решения)</t>
        </is>
      </c>
      <c r="C1369" s="235" t="n"/>
      <c r="D1369" s="236" t="inlineStr">
        <is>
          <t>5.5.</t>
        </is>
      </c>
      <c r="E1369" s="145" t="inlineStr">
        <is>
          <t>Комплекс работ по алмазной резке ж/б и алмазному сверлению отверстий</t>
        </is>
      </c>
      <c r="F1369" s="237" t="inlineStr">
        <is>
          <t>комплект</t>
        </is>
      </c>
      <c r="G1369" s="335" t="n">
        <v>1</v>
      </c>
      <c r="H1369" s="336">
        <f>+IFERROR(L1369/G1369,0)</f>
        <v/>
      </c>
      <c r="I1369" s="337">
        <f>IFERROR(M1369/G1369,0)</f>
        <v/>
      </c>
      <c r="J1369" s="338">
        <f>IFERROR(N1369/G1369,0)</f>
        <v/>
      </c>
      <c r="K1369" s="338">
        <f>+IFERROR(O1369/G1369,0)</f>
        <v/>
      </c>
      <c r="L1369" s="336">
        <f>SUBTOTAL(9,L1370:L1534)</f>
        <v/>
      </c>
      <c r="M1369" s="337">
        <f>SUBTOTAL(9,M1370:M1534)</f>
        <v/>
      </c>
      <c r="N1369" s="338">
        <f>SUBTOTAL(9,N1370:N1534)</f>
        <v/>
      </c>
      <c r="O1369" s="339">
        <f>SUBTOTAL(9,O1370:O1534)</f>
        <v/>
      </c>
      <c r="P1369" s="238" t="n"/>
      <c r="Q1369" s="244" t="n"/>
    </row>
    <row r="1370" outlineLevel="2" ht="50.25" customHeight="1">
      <c r="A1370" s="3" t="n"/>
      <c r="B1370" s="3" t="n"/>
      <c r="C1370" s="240" t="n"/>
      <c r="D1370" s="259" t="inlineStr">
        <is>
          <t>5.5.1.</t>
        </is>
      </c>
      <c r="E1370" s="146" t="inlineStr">
        <is>
          <t>КЖ 3.1-АН074</t>
        </is>
      </c>
      <c r="F1370" s="241" t="inlineStr">
        <is>
          <t>шт</t>
        </is>
      </c>
      <c r="G1370" s="422" t="n">
        <v>107</v>
      </c>
      <c r="H1370" s="423">
        <f>IFERROR(L1370/G1370,0)</f>
        <v/>
      </c>
      <c r="I1370" s="424">
        <f>IFERROR(M1370/G1370,0)</f>
        <v/>
      </c>
      <c r="J1370" s="425">
        <f>IFERROR(N1370/G1370,0)</f>
        <v/>
      </c>
      <c r="K1370" s="432">
        <f>+IFERROR(O1370/G1370,0)</f>
        <v/>
      </c>
      <c r="L1370" s="423">
        <f>SUBTOTAL(9,L1371:L1373)</f>
        <v/>
      </c>
      <c r="M1370" s="424">
        <f>SUBTOTAL(9,M1371:M1373)</f>
        <v/>
      </c>
      <c r="N1370" s="425">
        <f>SUBTOTAL(9,N1371:N1373)</f>
        <v/>
      </c>
      <c r="O1370" s="423">
        <f>SUBTOTAL(9,O1371:O1373)</f>
        <v/>
      </c>
      <c r="P1370" s="242" t="n"/>
      <c r="Q1370" s="243" t="n"/>
    </row>
    <row r="1371" outlineLevel="3" ht="50.25" customHeight="1">
      <c r="A1371" s="3" t="n"/>
      <c r="B1371" s="3" t="n"/>
      <c r="C1371" s="25" t="n"/>
      <c r="D1371" s="3" t="inlineStr">
        <is>
          <t>5.5.1.1.</t>
        </is>
      </c>
      <c r="E1371" s="3" t="inlineStr">
        <is>
          <t>Алмазное сверление Ø 150мм  (Коэф 1.2, 1,4)</t>
        </is>
      </c>
      <c r="F1371" s="518" t="inlineStr">
        <is>
          <t>шт</t>
        </is>
      </c>
      <c r="G1371" s="519" t="n">
        <v>106</v>
      </c>
      <c r="H1371" s="520" t="n"/>
      <c r="I1371" s="521" t="n">
        <v>1880</v>
      </c>
      <c r="J1371" s="522">
        <f>(H1371+I1371)*0.125</f>
        <v/>
      </c>
      <c r="K1371" s="523">
        <f>SUBTOTAL(9,H1371:J1371)</f>
        <v/>
      </c>
      <c r="L1371" s="520">
        <f>$G1371*H1371</f>
        <v/>
      </c>
      <c r="M1371" s="521">
        <f>$G1371*I1371</f>
        <v/>
      </c>
      <c r="N1371" s="522">
        <f>$G1371*J1371</f>
        <v/>
      </c>
      <c r="O1371" s="523">
        <f>G1371*K1371</f>
        <v/>
      </c>
      <c r="P1371" s="524" t="inlineStr">
        <is>
          <t>Добавлено. Смета №1 Алмарез</t>
        </is>
      </c>
      <c r="Q1371" s="104" t="n"/>
    </row>
    <row r="1372" outlineLevel="3" ht="50.25" customHeight="1">
      <c r="A1372" s="3" t="n"/>
      <c r="B1372" s="3" t="n"/>
      <c r="C1372" s="25" t="n"/>
      <c r="D1372" s="3" t="inlineStr">
        <is>
          <t>5.5.1.2.</t>
        </is>
      </c>
      <c r="E1372" s="3" t="inlineStr">
        <is>
          <t>Завоз/Вывоз оборудования</t>
        </is>
      </c>
      <c r="F1372" s="518" t="inlineStr">
        <is>
          <t>машина</t>
        </is>
      </c>
      <c r="G1372" s="519" t="n">
        <v>2</v>
      </c>
      <c r="H1372" s="520" t="n"/>
      <c r="I1372" s="521" t="n">
        <v>6000</v>
      </c>
      <c r="J1372" s="522">
        <f>(H1372+I1372)*0.125</f>
        <v/>
      </c>
      <c r="K1372" s="523">
        <f>SUBTOTAL(9,H1372:J1372)</f>
        <v/>
      </c>
      <c r="L1372" s="520">
        <f>$G1372*H1372</f>
        <v/>
      </c>
      <c r="M1372" s="521">
        <f>$G1372*I1372</f>
        <v/>
      </c>
      <c r="N1372" s="522">
        <f>$G1372*J1372</f>
        <v/>
      </c>
      <c r="O1372" s="523">
        <f>G1372*K1372</f>
        <v/>
      </c>
      <c r="P1372" s="524" t="inlineStr">
        <is>
          <t>Добавлено. Смета №1 Алмарез</t>
        </is>
      </c>
      <c r="Q1372" s="104" t="n"/>
    </row>
    <row r="1373" outlineLevel="3" ht="50.25" customHeight="1">
      <c r="A1373" s="3" t="n"/>
      <c r="B1373" s="3" t="n"/>
      <c r="C1373" s="25" t="n"/>
      <c r="D1373" s="3" t="inlineStr">
        <is>
          <t>5.5.1.3.</t>
        </is>
      </c>
      <c r="E1373" s="3" t="inlineStr">
        <is>
          <t>Контейнер 6 м3</t>
        </is>
      </c>
      <c r="F1373" s="518" t="inlineStr">
        <is>
          <t>шт</t>
        </is>
      </c>
      <c r="G1373" s="519" t="n">
        <v>1</v>
      </c>
      <c r="H1373" s="520" t="n"/>
      <c r="I1373" s="521" t="n">
        <v>18600</v>
      </c>
      <c r="J1373" s="522">
        <f>(H1373+I1373)*0.125</f>
        <v/>
      </c>
      <c r="K1373" s="523">
        <f>SUBTOTAL(9,H1373:J1373)</f>
        <v/>
      </c>
      <c r="L1373" s="520">
        <f>$G1373*H1373</f>
        <v/>
      </c>
      <c r="M1373" s="521">
        <f>$G1373*I1373</f>
        <v/>
      </c>
      <c r="N1373" s="522">
        <f>$G1373*J1373</f>
        <v/>
      </c>
      <c r="O1373" s="523">
        <f>G1373*K1373</f>
        <v/>
      </c>
      <c r="P1373" s="524" t="inlineStr">
        <is>
          <t>Добавлено. Смета №1 Алмарез</t>
        </is>
      </c>
      <c r="Q1373" s="104" t="n"/>
    </row>
    <row r="1374" outlineLevel="2" ht="50.25" customHeight="1">
      <c r="A1374" s="3" t="n"/>
      <c r="B1374" s="3" t="n"/>
      <c r="C1374" s="240" t="n"/>
      <c r="D1374" s="259" t="inlineStr">
        <is>
          <t>5.5.2.</t>
        </is>
      </c>
      <c r="E1374" s="146" t="inlineStr">
        <is>
          <t xml:space="preserve">Тех. Задание </t>
        </is>
      </c>
      <c r="F1374" s="241" t="inlineStr">
        <is>
          <t>м.п</t>
        </is>
      </c>
      <c r="G1374" s="422" t="n">
        <v>23</v>
      </c>
      <c r="H1374" s="423">
        <f>IFERROR(L1374/G1374,0)</f>
        <v/>
      </c>
      <c r="I1374" s="424">
        <f>IFERROR(M1374/G1374,0)</f>
        <v/>
      </c>
      <c r="J1374" s="425">
        <f>IFERROR(N1374/G1374,0)</f>
        <v/>
      </c>
      <c r="K1374" s="432">
        <f>+IFERROR(O1374/G1374,0)</f>
        <v/>
      </c>
      <c r="L1374" s="423">
        <f>SUBTOTAL(9,L1375:L1383)</f>
        <v/>
      </c>
      <c r="M1374" s="424">
        <f>SUBTOTAL(9,M1375:M1383)</f>
        <v/>
      </c>
      <c r="N1374" s="425">
        <f>SUBTOTAL(9,N1375:N1383)</f>
        <v/>
      </c>
      <c r="O1374" s="423">
        <f>SUBTOTAL(9,O1375:O1383)</f>
        <v/>
      </c>
      <c r="P1374" s="242" t="n"/>
      <c r="Q1374" s="243" t="n"/>
    </row>
    <row r="1375" outlineLevel="3" ht="50.25" customHeight="1">
      <c r="A1375" s="3" t="n"/>
      <c r="B1375" s="3" t="n"/>
      <c r="C1375" s="25" t="n"/>
      <c r="D1375" s="3" t="inlineStr">
        <is>
          <t>5.5.2.1.</t>
        </is>
      </c>
      <c r="E1375" s="3" t="inlineStr">
        <is>
          <t>Проем в ж/б 200х200 (Алмазное сверление Ø130 4шт.)</t>
        </is>
      </c>
      <c r="F1375" s="518" t="inlineStr">
        <is>
          <t>м.п</t>
        </is>
      </c>
      <c r="G1375" s="519" t="n">
        <v>4</v>
      </c>
      <c r="H1375" s="520" t="n"/>
      <c r="I1375" s="521" t="n">
        <v>8900</v>
      </c>
      <c r="J1375" s="522">
        <f>(H1375+I1375)*0.125</f>
        <v/>
      </c>
      <c r="K1375" s="523">
        <f>SUBTOTAL(9,H1375:J1375)</f>
        <v/>
      </c>
      <c r="L1375" s="520">
        <f>$G1375*H1375</f>
        <v/>
      </c>
      <c r="M1375" s="521">
        <f>$G1375*I1375</f>
        <v/>
      </c>
      <c r="N1375" s="522">
        <f>$G1375*J1375</f>
        <v/>
      </c>
      <c r="O1375" s="523">
        <f>G1375*K1375</f>
        <v/>
      </c>
      <c r="P1375" s="524" t="inlineStr">
        <is>
          <t>Добавлено. Смета №2 Алмарез</t>
        </is>
      </c>
      <c r="Q1375" s="104" t="n"/>
    </row>
    <row r="1376" outlineLevel="3" ht="50.25" customHeight="1">
      <c r="A1376" s="3" t="n"/>
      <c r="B1376" s="3" t="n"/>
      <c r="C1376" s="25" t="n"/>
      <c r="D1376" s="3" t="inlineStr">
        <is>
          <t>5.5.2.2.</t>
        </is>
      </c>
      <c r="E1376" s="3" t="inlineStr">
        <is>
          <t>Проем в ж/б 400х300 (Алмазное сверление Ø130 10шт.)</t>
        </is>
      </c>
      <c r="F1376" s="518" t="inlineStr">
        <is>
          <t>м.п</t>
        </is>
      </c>
      <c r="G1376" s="519" t="n">
        <v>2</v>
      </c>
      <c r="H1376" s="520" t="n"/>
      <c r="I1376" s="521" t="n">
        <v>8900</v>
      </c>
      <c r="J1376" s="522">
        <f>(H1376+I1376)*0.125</f>
        <v/>
      </c>
      <c r="K1376" s="523">
        <f>SUBTOTAL(9,H1376:J1376)</f>
        <v/>
      </c>
      <c r="L1376" s="520">
        <f>$G1376*H1376</f>
        <v/>
      </c>
      <c r="M1376" s="521">
        <f>$G1376*I1376</f>
        <v/>
      </c>
      <c r="N1376" s="522">
        <f>$G1376*J1376</f>
        <v/>
      </c>
      <c r="O1376" s="523">
        <f>G1376*K1376</f>
        <v/>
      </c>
      <c r="P1376" s="524" t="inlineStr">
        <is>
          <t>Добавлено. Смета №2 Алмарез</t>
        </is>
      </c>
      <c r="Q1376" s="104" t="n"/>
    </row>
    <row r="1377" outlineLevel="3" ht="50.25" customHeight="1">
      <c r="A1377" s="3" t="n"/>
      <c r="B1377" s="3" t="n"/>
      <c r="C1377" s="25" t="n"/>
      <c r="D1377" s="3" t="inlineStr">
        <is>
          <t>5.5.2.3.</t>
        </is>
      </c>
      <c r="E1377" s="3" t="inlineStr">
        <is>
          <t>Проем в ж/б 750х400  (Алмазное сверление Ø130 18шт.)</t>
        </is>
      </c>
      <c r="F1377" s="518" t="inlineStr">
        <is>
          <t>м.п</t>
        </is>
      </c>
      <c r="G1377" s="519" t="n">
        <v>3.6</v>
      </c>
      <c r="H1377" s="520" t="n"/>
      <c r="I1377" s="521" t="n">
        <v>8900</v>
      </c>
      <c r="J1377" s="522">
        <f>(H1377+I1377)*0.125</f>
        <v/>
      </c>
      <c r="K1377" s="523">
        <f>SUBTOTAL(9,H1377:J1377)</f>
        <v/>
      </c>
      <c r="L1377" s="520">
        <f>$G1377*H1377</f>
        <v/>
      </c>
      <c r="M1377" s="521">
        <f>$G1377*I1377</f>
        <v/>
      </c>
      <c r="N1377" s="522">
        <f>$G1377*J1377</f>
        <v/>
      </c>
      <c r="O1377" s="523">
        <f>G1377*K1377</f>
        <v/>
      </c>
      <c r="P1377" s="524" t="inlineStr">
        <is>
          <t>Добавлено. Смета №2 Алмарез</t>
        </is>
      </c>
      <c r="Q1377" s="104" t="n"/>
    </row>
    <row r="1378" outlineLevel="3" ht="50.25" customHeight="1">
      <c r="A1378" s="3" t="n"/>
      <c r="B1378" s="3" t="n"/>
      <c r="C1378" s="25" t="n"/>
      <c r="D1378" s="3" t="inlineStr">
        <is>
          <t>5.5.2.4.</t>
        </is>
      </c>
      <c r="E1378" s="3" t="inlineStr">
        <is>
          <t>Проем в ж/б 500х350 (Алмазное сверление Ø130 14шт.)</t>
        </is>
      </c>
      <c r="F1378" s="518" t="inlineStr">
        <is>
          <t>м.п</t>
        </is>
      </c>
      <c r="G1378" s="519" t="n">
        <v>2.8</v>
      </c>
      <c r="H1378" s="520" t="n"/>
      <c r="I1378" s="521" t="n">
        <v>8900</v>
      </c>
      <c r="J1378" s="522">
        <f>(H1378+I1378)*0.125</f>
        <v/>
      </c>
      <c r="K1378" s="523">
        <f>SUBTOTAL(9,H1378:J1378)</f>
        <v/>
      </c>
      <c r="L1378" s="520">
        <f>$G1378*H1378</f>
        <v/>
      </c>
      <c r="M1378" s="521">
        <f>$G1378*I1378</f>
        <v/>
      </c>
      <c r="N1378" s="522">
        <f>$G1378*J1378</f>
        <v/>
      </c>
      <c r="O1378" s="523">
        <f>G1378*K1378</f>
        <v/>
      </c>
      <c r="P1378" s="524" t="inlineStr">
        <is>
          <t>Добавлено. Смета №2 Алмарез</t>
        </is>
      </c>
      <c r="Q1378" s="104" t="n"/>
    </row>
    <row r="1379" outlineLevel="3" ht="50.25" customHeight="1">
      <c r="A1379" s="3" t="n"/>
      <c r="B1379" s="3" t="n"/>
      <c r="C1379" s="25" t="n"/>
      <c r="D1379" s="3" t="inlineStr">
        <is>
          <t>5.5.2.5.</t>
        </is>
      </c>
      <c r="E1379" s="3" t="inlineStr">
        <is>
          <t>Проем в ж/б 370х220 (Алмазное сверление Ø130 10шт.)</t>
        </is>
      </c>
      <c r="F1379" s="518" t="inlineStr">
        <is>
          <t>м.п</t>
        </is>
      </c>
      <c r="G1379" s="519" t="n">
        <v>2</v>
      </c>
      <c r="H1379" s="520" t="n"/>
      <c r="I1379" s="521" t="n">
        <v>8900</v>
      </c>
      <c r="J1379" s="522">
        <f>(H1379+I1379)*0.125</f>
        <v/>
      </c>
      <c r="K1379" s="523">
        <f>SUBTOTAL(9,H1379:J1379)</f>
        <v/>
      </c>
      <c r="L1379" s="520">
        <f>$G1379*H1379</f>
        <v/>
      </c>
      <c r="M1379" s="521">
        <f>$G1379*I1379</f>
        <v/>
      </c>
      <c r="N1379" s="522">
        <f>$G1379*J1379</f>
        <v/>
      </c>
      <c r="O1379" s="523">
        <f>G1379*K1379</f>
        <v/>
      </c>
      <c r="P1379" s="524" t="inlineStr">
        <is>
          <t>Добавлено. Смета №2 Алмарез</t>
        </is>
      </c>
      <c r="Q1379" s="104" t="n"/>
    </row>
    <row r="1380" outlineLevel="3" ht="50.25" customHeight="1">
      <c r="A1380" s="3" t="n"/>
      <c r="B1380" s="3" t="n"/>
      <c r="C1380" s="25" t="n"/>
      <c r="D1380" s="3" t="inlineStr">
        <is>
          <t>5.5.2.6.</t>
        </is>
      </c>
      <c r="E1380" s="3" t="inlineStr">
        <is>
          <t>Проем в ж/б 1030х350 (Алмазное сверление Ø130 24шт.)</t>
        </is>
      </c>
      <c r="F1380" s="518" t="inlineStr">
        <is>
          <t>м.п</t>
        </is>
      </c>
      <c r="G1380" s="519" t="n">
        <v>4.8</v>
      </c>
      <c r="H1380" s="520" t="n"/>
      <c r="I1380" s="521" t="n">
        <v>8900</v>
      </c>
      <c r="J1380" s="522">
        <f>(H1380+I1380)*0.125</f>
        <v/>
      </c>
      <c r="K1380" s="523">
        <f>SUBTOTAL(9,H1380:J1380)</f>
        <v/>
      </c>
      <c r="L1380" s="520">
        <f>$G1380*H1380</f>
        <v/>
      </c>
      <c r="M1380" s="521">
        <f>$G1380*I1380</f>
        <v/>
      </c>
      <c r="N1380" s="522">
        <f>$G1380*J1380</f>
        <v/>
      </c>
      <c r="O1380" s="523">
        <f>G1380*K1380</f>
        <v/>
      </c>
      <c r="P1380" s="524" t="inlineStr">
        <is>
          <t>Добавлено. Смета №2 Алмарез</t>
        </is>
      </c>
      <c r="Q1380" s="104" t="n"/>
    </row>
    <row r="1381" outlineLevel="3" ht="50.25" customHeight="1">
      <c r="A1381" s="3" t="n"/>
      <c r="B1381" s="3" t="n"/>
      <c r="C1381" s="25" t="n"/>
      <c r="D1381" s="3" t="inlineStr">
        <is>
          <t>5.5.2.7.</t>
        </is>
      </c>
      <c r="E1381" s="3" t="inlineStr">
        <is>
          <t>Алмазное сверление ж/б Ø260х200</t>
        </is>
      </c>
      <c r="F1381" s="518" t="inlineStr">
        <is>
          <t>м.п</t>
        </is>
      </c>
      <c r="G1381" s="519" t="n">
        <v>0.4</v>
      </c>
      <c r="H1381" s="520" t="n"/>
      <c r="I1381" s="521" t="n">
        <v>17000</v>
      </c>
      <c r="J1381" s="522">
        <f>(H1381+I1381)*0.125</f>
        <v/>
      </c>
      <c r="K1381" s="523">
        <f>SUBTOTAL(9,H1381:J1381)</f>
        <v/>
      </c>
      <c r="L1381" s="520">
        <f>$G1381*H1381</f>
        <v/>
      </c>
      <c r="M1381" s="521">
        <f>$G1381*I1381</f>
        <v/>
      </c>
      <c r="N1381" s="522">
        <f>$G1381*J1381</f>
        <v/>
      </c>
      <c r="O1381" s="523">
        <f>G1381*K1381</f>
        <v/>
      </c>
      <c r="P1381" s="524" t="inlineStr">
        <is>
          <t>Добавлено. Смета №2 Алмарез</t>
        </is>
      </c>
      <c r="Q1381" s="104" t="n"/>
    </row>
    <row r="1382" outlineLevel="3" ht="50.25" customHeight="1">
      <c r="A1382" s="3" t="n"/>
      <c r="B1382" s="3" t="n"/>
      <c r="C1382" s="25" t="n"/>
      <c r="D1382" s="3" t="inlineStr">
        <is>
          <t>5.5.2.8.</t>
        </is>
      </c>
      <c r="E1382" s="3" t="inlineStr">
        <is>
          <t>Алмазное сверление ж/б Ø350х1700</t>
        </is>
      </c>
      <c r="F1382" s="518" t="inlineStr">
        <is>
          <t>м.п</t>
        </is>
      </c>
      <c r="G1382" s="519" t="n">
        <v>3.4</v>
      </c>
      <c r="H1382" s="520" t="n"/>
      <c r="I1382" s="521" t="n">
        <v>18000</v>
      </c>
      <c r="J1382" s="522">
        <f>(H1382+I1382)*0.125</f>
        <v/>
      </c>
      <c r="K1382" s="523">
        <f>SUBTOTAL(9,H1382:J1382)</f>
        <v/>
      </c>
      <c r="L1382" s="520">
        <f>$G1382*H1382</f>
        <v/>
      </c>
      <c r="M1382" s="521">
        <f>$G1382*I1382</f>
        <v/>
      </c>
      <c r="N1382" s="522">
        <f>$G1382*J1382</f>
        <v/>
      </c>
      <c r="O1382" s="523">
        <f>G1382*K1382</f>
        <v/>
      </c>
      <c r="P1382" s="524" t="inlineStr">
        <is>
          <t>Добавлено. Смета №2 Алмарез</t>
        </is>
      </c>
      <c r="Q1382" s="104" t="n"/>
    </row>
    <row r="1383" outlineLevel="3" ht="50.25" customHeight="1">
      <c r="A1383" s="3" t="n"/>
      <c r="B1383" s="3" t="n"/>
      <c r="C1383" s="25" t="n"/>
      <c r="D1383" s="3" t="inlineStr">
        <is>
          <t>5.5.2.9.</t>
        </is>
      </c>
      <c r="E1383" s="3" t="inlineStr">
        <is>
          <t>Контейнер 6 м3</t>
        </is>
      </c>
      <c r="F1383" s="518" t="inlineStr">
        <is>
          <t>шт</t>
        </is>
      </c>
      <c r="G1383" s="519" t="n">
        <v>1</v>
      </c>
      <c r="H1383" s="520" t="n"/>
      <c r="I1383" s="521" t="n">
        <v>18600</v>
      </c>
      <c r="J1383" s="522">
        <f>(H1383+I1383)*0.125</f>
        <v/>
      </c>
      <c r="K1383" s="523">
        <f>SUBTOTAL(9,H1383:J1383)</f>
        <v/>
      </c>
      <c r="L1383" s="520">
        <f>$G1383*H1383</f>
        <v/>
      </c>
      <c r="M1383" s="521">
        <f>$G1383*I1383</f>
        <v/>
      </c>
      <c r="N1383" s="522">
        <f>$G1383*J1383</f>
        <v/>
      </c>
      <c r="O1383" s="523">
        <f>G1383*K1383</f>
        <v/>
      </c>
      <c r="P1383" s="524" t="inlineStr">
        <is>
          <t>Добавлено. Смета №2 Алмарез</t>
        </is>
      </c>
      <c r="Q1383" s="104" t="n"/>
    </row>
    <row r="1384" outlineLevel="2" ht="50.25" customHeight="1">
      <c r="A1384" s="3" t="n"/>
      <c r="B1384" s="3" t="n"/>
      <c r="C1384" s="240" t="n"/>
      <c r="D1384" s="146" t="inlineStr">
        <is>
          <t>5.5.3.</t>
        </is>
      </c>
      <c r="E1384" s="146" t="inlineStr">
        <is>
          <t>Расширение лифтовых проемов (33шт) КЖ 2.2-АН</t>
        </is>
      </c>
      <c r="F1384" s="241" t="inlineStr">
        <is>
          <t>м2</t>
        </is>
      </c>
      <c r="G1384" s="422" t="n">
        <v>17.82</v>
      </c>
      <c r="H1384" s="423">
        <f>IFERROR(L1384/G1384,0)</f>
        <v/>
      </c>
      <c r="I1384" s="424">
        <f>IFERROR(M1384/G1384,0)</f>
        <v/>
      </c>
      <c r="J1384" s="425">
        <f>IFERROR(N1384/G1384,0)</f>
        <v/>
      </c>
      <c r="K1384" s="432">
        <f>+IFERROR(O1384/G1384,0)</f>
        <v/>
      </c>
      <c r="L1384" s="423">
        <f>SUBTOTAL(9,L1385:L1386)</f>
        <v/>
      </c>
      <c r="M1384" s="424">
        <f>SUBTOTAL(9,M1385:M1386)</f>
        <v/>
      </c>
      <c r="N1384" s="425">
        <f>SUBTOTAL(9,N1385:N1386)</f>
        <v/>
      </c>
      <c r="O1384" s="423">
        <f>SUBTOTAL(9,O1385:O1386)</f>
        <v/>
      </c>
      <c r="P1384" s="242" t="n"/>
      <c r="Q1384" s="243" t="n"/>
    </row>
    <row r="1385" outlineLevel="3" ht="50.25" customHeight="1">
      <c r="A1385" s="3" t="n"/>
      <c r="B1385" s="3" t="n"/>
      <c r="C1385" s="25" t="n"/>
      <c r="D1385" s="3" t="inlineStr">
        <is>
          <t>5.5.3.1.</t>
        </is>
      </c>
      <c r="E1385" s="3" t="inlineStr">
        <is>
          <t xml:space="preserve">Алмазная резка ж/б 200мм </t>
        </is>
      </c>
      <c r="F1385" s="518" t="inlineStr">
        <is>
          <t>м2</t>
        </is>
      </c>
      <c r="G1385" s="519" t="n">
        <v>17.82</v>
      </c>
      <c r="H1385" s="520" t="n"/>
      <c r="I1385" s="521" t="n">
        <v>18280</v>
      </c>
      <c r="J1385" s="522">
        <f>(H1385+I1385)*0.125</f>
        <v/>
      </c>
      <c r="K1385" s="523">
        <f>SUBTOTAL(9,H1385:J1385)</f>
        <v/>
      </c>
      <c r="L1385" s="520">
        <f>$G1385*H1385</f>
        <v/>
      </c>
      <c r="M1385" s="521">
        <f>$G1385*I1385</f>
        <v/>
      </c>
      <c r="N1385" s="522">
        <f>$G1385*J1385</f>
        <v/>
      </c>
      <c r="O1385" s="523">
        <f>G1385*K1385</f>
        <v/>
      </c>
      <c r="P1385" s="524" t="inlineStr">
        <is>
          <t>Добавлено. Смета №3 Алмарез</t>
        </is>
      </c>
      <c r="Q1385" s="104" t="n"/>
    </row>
    <row r="1386" outlineLevel="3" ht="50.25" customHeight="1">
      <c r="A1386" s="3" t="n"/>
      <c r="B1386" s="3" t="n"/>
      <c r="C1386" s="25" t="n"/>
      <c r="D1386" s="3" t="inlineStr">
        <is>
          <t>5.5.3.2.</t>
        </is>
      </c>
      <c r="E1386" s="3" t="inlineStr">
        <is>
          <t>Завоз/Вывоз оборудования</t>
        </is>
      </c>
      <c r="F1386" s="518" t="inlineStr">
        <is>
          <t>машина</t>
        </is>
      </c>
      <c r="G1386" s="519" t="n">
        <v>2</v>
      </c>
      <c r="H1386" s="520" t="n"/>
      <c r="I1386" s="521" t="n">
        <v>6000</v>
      </c>
      <c r="J1386" s="522">
        <f>(H1386+I1386)*0.125</f>
        <v/>
      </c>
      <c r="K1386" s="523">
        <f>SUBTOTAL(9,H1386:J1386)</f>
        <v/>
      </c>
      <c r="L1386" s="520">
        <f>$G1386*H1386</f>
        <v/>
      </c>
      <c r="M1386" s="521">
        <f>$G1386*I1386</f>
        <v/>
      </c>
      <c r="N1386" s="522">
        <f>$G1386*J1386</f>
        <v/>
      </c>
      <c r="O1386" s="523">
        <f>G1386*K1386</f>
        <v/>
      </c>
      <c r="P1386" s="524" t="inlineStr">
        <is>
          <t>Добавлено. Смета №3 Алмарез</t>
        </is>
      </c>
      <c r="Q1386" s="104" t="n"/>
    </row>
    <row r="1387" outlineLevel="2" ht="50.25" customHeight="1">
      <c r="A1387" s="3" t="n"/>
      <c r="B1387" s="3" t="n"/>
      <c r="C1387" s="240" t="n"/>
      <c r="D1387" s="146" t="inlineStr">
        <is>
          <t>5.5.4.</t>
        </is>
      </c>
      <c r="E1387" s="146" t="inlineStr">
        <is>
          <t>Фор Шахты</t>
        </is>
      </c>
      <c r="F1387" s="241" t="inlineStr">
        <is>
          <t>м.п</t>
        </is>
      </c>
      <c r="G1387" s="422" t="n">
        <v>146.5</v>
      </c>
      <c r="H1387" s="423">
        <f>IFERROR(L1387/G1387,0)</f>
        <v/>
      </c>
      <c r="I1387" s="424">
        <f>IFERROR(M1387/G1387,0)</f>
        <v/>
      </c>
      <c r="J1387" s="425">
        <f>IFERROR(N1387/G1387,0)</f>
        <v/>
      </c>
      <c r="K1387" s="432">
        <f>+IFERROR(O1387/G1387,0)</f>
        <v/>
      </c>
      <c r="L1387" s="423">
        <f>SUBTOTAL(9,L1388:L1390)</f>
        <v/>
      </c>
      <c r="M1387" s="424">
        <f>SUBTOTAL(9,M1388:M1390)</f>
        <v/>
      </c>
      <c r="N1387" s="425">
        <f>SUBTOTAL(9,N1388:N1390)</f>
        <v/>
      </c>
      <c r="O1387" s="423">
        <f>SUBTOTAL(9,O1388:O1390)</f>
        <v/>
      </c>
      <c r="P1387" s="242" t="n"/>
      <c r="Q1387" s="243" t="n"/>
    </row>
    <row r="1388" outlineLevel="3" ht="50.25" customHeight="1">
      <c r="A1388" s="3" t="n"/>
      <c r="B1388" s="3" t="n"/>
      <c r="C1388" s="25" t="n"/>
      <c r="D1388" s="3" t="inlineStr">
        <is>
          <t>5.5.4.1.</t>
        </is>
      </c>
      <c r="E1388" s="3" t="inlineStr">
        <is>
          <t>Алмазное сверление ж/б Ø 150мм (Коэф 1,4)</t>
        </is>
      </c>
      <c r="F1388" s="518" t="inlineStr">
        <is>
          <t>м.п</t>
        </is>
      </c>
      <c r="G1388" s="519" t="n">
        <v>146.5</v>
      </c>
      <c r="H1388" s="520" t="n"/>
      <c r="I1388" s="521" t="n">
        <v>8600</v>
      </c>
      <c r="J1388" s="522">
        <f>(H1388+I1388)*0.125</f>
        <v/>
      </c>
      <c r="K1388" s="523">
        <f>SUBTOTAL(9,H1388:J1388)</f>
        <v/>
      </c>
      <c r="L1388" s="520">
        <f>$G1388*H1388</f>
        <v/>
      </c>
      <c r="M1388" s="521">
        <f>$G1388*I1388</f>
        <v/>
      </c>
      <c r="N1388" s="522">
        <f>$G1388*J1388</f>
        <v/>
      </c>
      <c r="O1388" s="523">
        <f>G1388*K1388</f>
        <v/>
      </c>
      <c r="P1388" s="524" t="inlineStr">
        <is>
          <t>Добавлено. Смета №4 Алмарез</t>
        </is>
      </c>
      <c r="Q1388" s="104" t="n"/>
    </row>
    <row r="1389" outlineLevel="3" ht="50.25" customHeight="1">
      <c r="A1389" s="3" t="n"/>
      <c r="B1389" s="3" t="n"/>
      <c r="C1389" s="25" t="n"/>
      <c r="D1389" s="3" t="inlineStr">
        <is>
          <t>5.5.4.2.</t>
        </is>
      </c>
      <c r="E1389" s="3" t="inlineStr">
        <is>
          <t>Вывоз и утилизация ж/б</t>
        </is>
      </c>
      <c r="F1389" s="518" t="inlineStr">
        <is>
          <t>т</t>
        </is>
      </c>
      <c r="G1389" s="519" t="n">
        <v>79.5</v>
      </c>
      <c r="H1389" s="520" t="n"/>
      <c r="I1389" s="521" t="n">
        <v>2142.86</v>
      </c>
      <c r="J1389" s="522">
        <f>(H1389+I1389)*0.125</f>
        <v/>
      </c>
      <c r="K1389" s="523">
        <f>SUBTOTAL(9,H1389:J1389)</f>
        <v/>
      </c>
      <c r="L1389" s="520">
        <f>$G1389*H1389</f>
        <v/>
      </c>
      <c r="M1389" s="521">
        <f>$G1389*I1389</f>
        <v/>
      </c>
      <c r="N1389" s="522">
        <f>$G1389*J1389</f>
        <v/>
      </c>
      <c r="O1389" s="523">
        <f>G1389*K1389</f>
        <v/>
      </c>
      <c r="P1389" s="524" t="inlineStr">
        <is>
          <t>Добавлено. Смета №4 Алмарез</t>
        </is>
      </c>
      <c r="Q1389" s="104" t="n"/>
    </row>
    <row r="1390" outlineLevel="3" ht="50.25" customHeight="1">
      <c r="A1390" s="3" t="n"/>
      <c r="B1390" s="3" t="n"/>
      <c r="C1390" s="25" t="n"/>
      <c r="D1390" s="3" t="inlineStr">
        <is>
          <t>5.5.4.3.</t>
        </is>
      </c>
      <c r="E1390" s="3" t="inlineStr">
        <is>
          <t>Завоз/Вывоз оборудования</t>
        </is>
      </c>
      <c r="F1390" s="518" t="inlineStr">
        <is>
          <t>машина</t>
        </is>
      </c>
      <c r="G1390" s="519" t="n">
        <v>1</v>
      </c>
      <c r="H1390" s="520" t="n"/>
      <c r="I1390" s="521" t="n">
        <v>6000</v>
      </c>
      <c r="J1390" s="522">
        <f>(H1390+I1390)*0.125</f>
        <v/>
      </c>
      <c r="K1390" s="523">
        <f>SUBTOTAL(9,H1390:J1390)</f>
        <v/>
      </c>
      <c r="L1390" s="520">
        <f>$G1390*H1390</f>
        <v/>
      </c>
      <c r="M1390" s="521">
        <f>$G1390*I1390</f>
        <v/>
      </c>
      <c r="N1390" s="522">
        <f>$G1390*J1390</f>
        <v/>
      </c>
      <c r="O1390" s="523">
        <f>G1390*K1390</f>
        <v/>
      </c>
      <c r="P1390" s="524" t="inlineStr">
        <is>
          <t>Добавлено. Смета №4 Алмарез</t>
        </is>
      </c>
      <c r="Q1390" s="104" t="n"/>
    </row>
    <row r="1391" outlineLevel="2" ht="50.25" customHeight="1">
      <c r="A1391" s="3" t="n"/>
      <c r="B1391" s="3" t="n"/>
      <c r="C1391" s="240" t="n"/>
      <c r="D1391" s="146" t="inlineStr">
        <is>
          <t>5.5.5.</t>
        </is>
      </c>
      <c r="E1391" s="146" t="inlineStr">
        <is>
          <t>Подпорная Стена</t>
        </is>
      </c>
      <c r="F1391" s="241" t="inlineStr">
        <is>
          <t>м.п.</t>
        </is>
      </c>
      <c r="G1391" s="422" t="n">
        <v>88.09999999999999</v>
      </c>
      <c r="H1391" s="423">
        <f>IFERROR(L1391/G1391,0)</f>
        <v/>
      </c>
      <c r="I1391" s="424">
        <f>IFERROR(M1391/G1391,0)</f>
        <v/>
      </c>
      <c r="J1391" s="425">
        <f>IFERROR(N1391/G1391,0)</f>
        <v/>
      </c>
      <c r="K1391" s="432">
        <f>+IFERROR(O1391/G1391,0)</f>
        <v/>
      </c>
      <c r="L1391" s="423">
        <f>SUBTOTAL(9,L1392:L1397)</f>
        <v/>
      </c>
      <c r="M1391" s="424">
        <f>SUBTOTAL(9,M1392:M1397)</f>
        <v/>
      </c>
      <c r="N1391" s="425">
        <f>SUBTOTAL(9,N1392:N1397)</f>
        <v/>
      </c>
      <c r="O1391" s="423">
        <f>SUBTOTAL(9,O1392:O1397)</f>
        <v/>
      </c>
      <c r="P1391" s="242" t="n"/>
      <c r="Q1391" s="243" t="n"/>
    </row>
    <row r="1392" outlineLevel="3" ht="50.25" customHeight="1">
      <c r="A1392" s="3" t="n"/>
      <c r="B1392" s="3" t="n"/>
      <c r="C1392" s="25" t="n"/>
      <c r="D1392" s="3" t="inlineStr">
        <is>
          <t>5.5.5.1.</t>
        </is>
      </c>
      <c r="E1392" s="3" t="inlineStr">
        <is>
          <t>Алмазное сверление ж/б Ø 80мм (Коэф 1,4</t>
        </is>
      </c>
      <c r="F1392" s="518" t="inlineStr">
        <is>
          <t>м.п</t>
        </is>
      </c>
      <c r="G1392" s="519" t="n">
        <v>42.9</v>
      </c>
      <c r="H1392" s="520" t="n"/>
      <c r="I1392" s="521" t="n">
        <v>6700</v>
      </c>
      <c r="J1392" s="522">
        <f>(H1392+I1392)*0.125</f>
        <v/>
      </c>
      <c r="K1392" s="523">
        <f>SUBTOTAL(9,H1392:J1392)</f>
        <v/>
      </c>
      <c r="L1392" s="520">
        <f>$G1392*H1392</f>
        <v/>
      </c>
      <c r="M1392" s="521">
        <f>$G1392*I1392</f>
        <v/>
      </c>
      <c r="N1392" s="522">
        <f>$G1392*J1392</f>
        <v/>
      </c>
      <c r="O1392" s="523">
        <f>G1392*K1392</f>
        <v/>
      </c>
      <c r="P1392" s="524" t="inlineStr">
        <is>
          <t>Добавлено. Смета №4 Алмарез</t>
        </is>
      </c>
      <c r="Q1392" s="104" t="n"/>
    </row>
    <row r="1393" outlineLevel="3" ht="50.25" customHeight="1">
      <c r="A1393" s="3" t="n"/>
      <c r="B1393" s="3" t="n"/>
      <c r="C1393" s="25" t="n"/>
      <c r="D1393" s="3" t="inlineStr">
        <is>
          <t>5.5.5.2.</t>
        </is>
      </c>
      <c r="E1393" s="3" t="inlineStr">
        <is>
          <t>Алмазное сверление ж/б Ø 150мм (Коэф 1,4)</t>
        </is>
      </c>
      <c r="F1393" s="518" t="inlineStr">
        <is>
          <t>м.п</t>
        </is>
      </c>
      <c r="G1393" s="519" t="n">
        <v>45.2</v>
      </c>
      <c r="H1393" s="520" t="n"/>
      <c r="I1393" s="521" t="n">
        <v>8600</v>
      </c>
      <c r="J1393" s="522">
        <f>(H1393+I1393)*0.125</f>
        <v/>
      </c>
      <c r="K1393" s="523">
        <f>SUBTOTAL(9,H1393:J1393)</f>
        <v/>
      </c>
      <c r="L1393" s="520">
        <f>$G1393*H1393</f>
        <v/>
      </c>
      <c r="M1393" s="521">
        <f>$G1393*I1393</f>
        <v/>
      </c>
      <c r="N1393" s="522">
        <f>$G1393*J1393</f>
        <v/>
      </c>
      <c r="O1393" s="523">
        <f>G1393*K1393</f>
        <v/>
      </c>
      <c r="P1393" s="524" t="inlineStr">
        <is>
          <t>Добавлено. Смета №4 Алмарез</t>
        </is>
      </c>
      <c r="Q1393" s="104" t="n"/>
    </row>
    <row r="1394" outlineLevel="3" ht="50.25" customHeight="1">
      <c r="A1394" s="3" t="n"/>
      <c r="B1394" s="3" t="n"/>
      <c r="C1394" s="25" t="n"/>
      <c r="D1394" s="3" t="inlineStr">
        <is>
          <t>5.5.5.3.</t>
        </is>
      </c>
      <c r="E1394" s="3" t="inlineStr">
        <is>
          <t>Алмазная резка канатом</t>
        </is>
      </c>
      <c r="F1394" s="518" t="inlineStr">
        <is>
          <t>м2</t>
        </is>
      </c>
      <c r="G1394" s="519" t="n">
        <v>68.2</v>
      </c>
      <c r="H1394" s="520" t="n"/>
      <c r="I1394" s="521" t="n">
        <v>21600</v>
      </c>
      <c r="J1394" s="522">
        <f>(H1394+I1394)*0.125</f>
        <v/>
      </c>
      <c r="K1394" s="523">
        <f>SUBTOTAL(9,H1394:J1394)</f>
        <v/>
      </c>
      <c r="L1394" s="520">
        <f>$G1394*H1394</f>
        <v/>
      </c>
      <c r="M1394" s="521">
        <f>$G1394*I1394</f>
        <v/>
      </c>
      <c r="N1394" s="522">
        <f>$G1394*J1394</f>
        <v/>
      </c>
      <c r="O1394" s="523">
        <f>G1394*K1394</f>
        <v/>
      </c>
      <c r="P1394" s="524" t="inlineStr">
        <is>
          <t>Добавлено. Смета №4 Алмарез</t>
        </is>
      </c>
      <c r="Q1394" s="104" t="n"/>
    </row>
    <row r="1395" outlineLevel="3" ht="50.25" customHeight="1">
      <c r="A1395" s="3" t="n"/>
      <c r="B1395" s="3" t="n"/>
      <c r="C1395" s="25" t="n"/>
      <c r="D1395" s="3" t="inlineStr">
        <is>
          <t>5.5.5.4.</t>
        </is>
      </c>
      <c r="E1395" s="3" t="inlineStr">
        <is>
          <t>Выемка грунта</t>
        </is>
      </c>
      <c r="F1395" s="518" t="inlineStr">
        <is>
          <t>м3</t>
        </is>
      </c>
      <c r="G1395" s="519" t="n">
        <v>2.4</v>
      </c>
      <c r="H1395" s="520" t="n"/>
      <c r="I1395" s="521" t="n">
        <v>2680</v>
      </c>
      <c r="J1395" s="522">
        <f>(H1395+I1395)*0.125</f>
        <v/>
      </c>
      <c r="K1395" s="523">
        <f>SUBTOTAL(9,H1395:J1395)</f>
        <v/>
      </c>
      <c r="L1395" s="520">
        <f>$G1395*H1395</f>
        <v/>
      </c>
      <c r="M1395" s="521">
        <f>$G1395*I1395</f>
        <v/>
      </c>
      <c r="N1395" s="522">
        <f>$G1395*J1395</f>
        <v/>
      </c>
      <c r="O1395" s="523">
        <f>G1395*K1395</f>
        <v/>
      </c>
      <c r="P1395" s="524" t="inlineStr">
        <is>
          <t>Добавлено. Смета №4 Алмарез</t>
        </is>
      </c>
      <c r="Q1395" s="104" t="n"/>
    </row>
    <row r="1396" outlineLevel="3" ht="50.25" customHeight="1">
      <c r="A1396" s="3" t="n"/>
      <c r="B1396" s="3" t="n"/>
      <c r="C1396" s="25" t="n"/>
      <c r="D1396" s="3" t="inlineStr">
        <is>
          <t>5.5.5.5.</t>
        </is>
      </c>
      <c r="E1396" s="3" t="inlineStr">
        <is>
          <t>Вывоз и утилизация ж/б</t>
        </is>
      </c>
      <c r="F1396" s="518" t="inlineStr">
        <is>
          <t>т</t>
        </is>
      </c>
      <c r="G1396" s="519" t="n">
        <v>38.7</v>
      </c>
      <c r="H1396" s="520" t="n"/>
      <c r="I1396" s="521" t="n">
        <v>2142.86</v>
      </c>
      <c r="J1396" s="522">
        <f>(H1396+I1396)*0.125</f>
        <v/>
      </c>
      <c r="K1396" s="523">
        <f>SUBTOTAL(9,H1396:J1396)</f>
        <v/>
      </c>
      <c r="L1396" s="520">
        <f>$G1396*H1396</f>
        <v/>
      </c>
      <c r="M1396" s="521">
        <f>$G1396*I1396</f>
        <v/>
      </c>
      <c r="N1396" s="522">
        <f>$G1396*J1396</f>
        <v/>
      </c>
      <c r="O1396" s="523">
        <f>G1396*K1396</f>
        <v/>
      </c>
      <c r="P1396" s="524" t="inlineStr">
        <is>
          <t>Добавлено. Смета №4 Алмарез</t>
        </is>
      </c>
      <c r="Q1396" s="104" t="n"/>
    </row>
    <row r="1397" outlineLevel="3" ht="50.25" customHeight="1">
      <c r="A1397" s="3" t="n"/>
      <c r="B1397" s="3" t="n"/>
      <c r="C1397" s="25" t="n"/>
      <c r="D1397" s="3" t="inlineStr">
        <is>
          <t>5.5.5.6.</t>
        </is>
      </c>
      <c r="E1397" s="3" t="inlineStr">
        <is>
          <t>Завоз/Вывоз оборудования</t>
        </is>
      </c>
      <c r="F1397" s="518" t="inlineStr">
        <is>
          <t>машина</t>
        </is>
      </c>
      <c r="G1397" s="519" t="n">
        <v>1</v>
      </c>
      <c r="H1397" s="520" t="n"/>
      <c r="I1397" s="521" t="n">
        <v>6000</v>
      </c>
      <c r="J1397" s="522">
        <f>(H1397+I1397)*0.125</f>
        <v/>
      </c>
      <c r="K1397" s="523">
        <f>SUBTOTAL(9,H1397:J1397)</f>
        <v/>
      </c>
      <c r="L1397" s="520">
        <f>$G1397*H1397</f>
        <v/>
      </c>
      <c r="M1397" s="521">
        <f>$G1397*I1397</f>
        <v/>
      </c>
      <c r="N1397" s="522">
        <f>$G1397*J1397</f>
        <v/>
      </c>
      <c r="O1397" s="523">
        <f>G1397*K1397</f>
        <v/>
      </c>
      <c r="P1397" s="524" t="inlineStr">
        <is>
          <t>Добавлено. Смета №4 Алмарез</t>
        </is>
      </c>
      <c r="Q1397" s="104" t="n"/>
    </row>
    <row r="1398" outlineLevel="2" ht="50.25" customHeight="1">
      <c r="A1398" s="3" t="n"/>
      <c r="B1398" s="3" t="n"/>
      <c r="C1398" s="240" t="n"/>
      <c r="D1398" s="259" t="inlineStr">
        <is>
          <t>5.5.6.</t>
        </is>
      </c>
      <c r="E1398" s="146" t="inlineStr">
        <is>
          <t>Устройство проема в осях 20-22/Л отм. - 0,450</t>
        </is>
      </c>
      <c r="F1398" s="241" t="inlineStr">
        <is>
          <t>м.п.</t>
        </is>
      </c>
      <c r="G1398" s="422" t="n">
        <v>18.3</v>
      </c>
      <c r="H1398" s="423">
        <f>IFERROR(L1398/G1398,0)</f>
        <v/>
      </c>
      <c r="I1398" s="424">
        <f>IFERROR(M1398/G1398,0)</f>
        <v/>
      </c>
      <c r="J1398" s="425">
        <f>IFERROR(N1398/G1398,0)</f>
        <v/>
      </c>
      <c r="K1398" s="432">
        <f>+IFERROR(O1398/G1398,0)</f>
        <v/>
      </c>
      <c r="L1398" s="423">
        <f>SUBTOTAL(9,L1399:L1400)</f>
        <v/>
      </c>
      <c r="M1398" s="424">
        <f>SUBTOTAL(9,M1399:M1400)</f>
        <v/>
      </c>
      <c r="N1398" s="425">
        <f>SUBTOTAL(9,N1399:N1400)</f>
        <v/>
      </c>
      <c r="O1398" s="423">
        <f>SUBTOTAL(9,O1399:O1400)</f>
        <v/>
      </c>
      <c r="P1398" s="242" t="n"/>
      <c r="Q1398" s="243" t="n"/>
    </row>
    <row r="1399" outlineLevel="3" ht="50.25" customHeight="1">
      <c r="A1399" s="3" t="n"/>
      <c r="B1399" s="3" t="n"/>
      <c r="C1399" s="25" t="n"/>
      <c r="D1399" s="3" t="inlineStr">
        <is>
          <t>5.5.6.1.</t>
        </is>
      </c>
      <c r="E1399" s="3" t="inlineStr">
        <is>
          <t>Алмазное сверление Ø 150мм (58шт)</t>
        </is>
      </c>
      <c r="F1399" s="518" t="inlineStr">
        <is>
          <t>м.п</t>
        </is>
      </c>
      <c r="G1399" s="519" t="n">
        <v>14.5</v>
      </c>
      <c r="H1399" s="520" t="n"/>
      <c r="I1399" s="521" t="n">
        <v>8600</v>
      </c>
      <c r="J1399" s="522">
        <f>(H1399+I1399)*0.125</f>
        <v/>
      </c>
      <c r="K1399" s="523">
        <f>SUBTOTAL(9,H1399:J1399)</f>
        <v/>
      </c>
      <c r="L1399" s="520">
        <f>$G1399*H1399</f>
        <v/>
      </c>
      <c r="M1399" s="521">
        <f>$G1399*I1399</f>
        <v/>
      </c>
      <c r="N1399" s="522">
        <f>$G1399*J1399</f>
        <v/>
      </c>
      <c r="O1399" s="523">
        <f>G1399*K1399</f>
        <v/>
      </c>
      <c r="P1399" s="524" t="inlineStr">
        <is>
          <t>Добавлено. Смета №5 Алмарез</t>
        </is>
      </c>
      <c r="Q1399" s="104" t="n"/>
    </row>
    <row r="1400" outlineLevel="3" ht="50.25" customHeight="1">
      <c r="A1400" s="3" t="n"/>
      <c r="B1400" s="3" t="n"/>
      <c r="C1400" s="25" t="n"/>
      <c r="D1400" s="3" t="inlineStr">
        <is>
          <t>5.5.6.2.</t>
        </is>
      </c>
      <c r="E1400" s="3" t="inlineStr">
        <is>
          <t>Обнажение арматуры в бетоне (торца реза на 350 мм) при толщине от 220 мм до 350 мм</t>
        </is>
      </c>
      <c r="F1400" s="518" t="inlineStr">
        <is>
          <t>м.п</t>
        </is>
      </c>
      <c r="G1400" s="519" t="n">
        <v>3.8</v>
      </c>
      <c r="H1400" s="520" t="n"/>
      <c r="I1400" s="521" t="n">
        <v>2500</v>
      </c>
      <c r="J1400" s="522">
        <f>(H1400+I1400)*0.125</f>
        <v/>
      </c>
      <c r="K1400" s="523">
        <f>SUBTOTAL(9,H1400:J1400)</f>
        <v/>
      </c>
      <c r="L1400" s="520">
        <f>$G1400*H1400</f>
        <v/>
      </c>
      <c r="M1400" s="521">
        <f>$G1400*I1400</f>
        <v/>
      </c>
      <c r="N1400" s="522">
        <f>$G1400*J1400</f>
        <v/>
      </c>
      <c r="O1400" s="523">
        <f>G1400*K1400</f>
        <v/>
      </c>
      <c r="P1400" s="524" t="inlineStr">
        <is>
          <t>Добавлено. Смета №5 Алмарез</t>
        </is>
      </c>
      <c r="Q1400" s="104" t="n"/>
    </row>
    <row r="1401" outlineLevel="2" ht="50.25" customHeight="1">
      <c r="A1401" s="3" t="n"/>
      <c r="B1401" s="3" t="n"/>
      <c r="C1401" s="240" t="n"/>
      <c r="D1401" s="146" t="inlineStr">
        <is>
          <t>5.5.7.</t>
        </is>
      </c>
      <c r="E1401" s="146" t="inlineStr">
        <is>
          <t>Устройство проема в осях 1-25/ДС отм. - 6.750,  5.100,  9.000,  12.900, 16.800, 20.700, 24.900, 25.250</t>
        </is>
      </c>
      <c r="F1401" s="241" t="inlineStr">
        <is>
          <t>м.п.</t>
        </is>
      </c>
      <c r="G1401" s="422" t="n">
        <v>31.65</v>
      </c>
      <c r="H1401" s="423">
        <f>IFERROR(L1401/G1401,0)</f>
        <v/>
      </c>
      <c r="I1401" s="424">
        <f>IFERROR(M1401/G1401,0)</f>
        <v/>
      </c>
      <c r="J1401" s="425">
        <f>IFERROR(N1401/G1401,0)</f>
        <v/>
      </c>
      <c r="K1401" s="432">
        <f>+IFERROR(O1401/G1401,0)</f>
        <v/>
      </c>
      <c r="L1401" s="423">
        <f>SUBTOTAL(9,L1402:L1410)</f>
        <v/>
      </c>
      <c r="M1401" s="424">
        <f>SUBTOTAL(9,M1402:M1410)</f>
        <v/>
      </c>
      <c r="N1401" s="425">
        <f>SUBTOTAL(9,N1402:N1410)</f>
        <v/>
      </c>
      <c r="O1401" s="423">
        <f>SUBTOTAL(9,O1402:O1410)</f>
        <v/>
      </c>
      <c r="P1401" s="242" t="n"/>
      <c r="Q1401" s="243" t="n"/>
    </row>
    <row r="1402" outlineLevel="3" ht="50.25" customHeight="1">
      <c r="A1402" s="3" t="n"/>
      <c r="B1402" s="3" t="n"/>
      <c r="C1402" s="25" t="n"/>
      <c r="D1402" s="3" t="inlineStr">
        <is>
          <t>5.5.7.1.</t>
        </is>
      </c>
      <c r="E1402" s="3" t="inlineStr">
        <is>
          <t xml:space="preserve"> Алмазное сверление Ø 100мм проём 150х75х200 мм (2шт) кол-во отверстий 4шт</t>
        </is>
      </c>
      <c r="F1402" s="518" t="inlineStr">
        <is>
          <t>м.п</t>
        </is>
      </c>
      <c r="G1402" s="519" t="n">
        <v>0.8</v>
      </c>
      <c r="H1402" s="520" t="n"/>
      <c r="I1402" s="521" t="n">
        <v>7000</v>
      </c>
      <c r="J1402" s="522">
        <f>(H1402+I1402)*0.125</f>
        <v/>
      </c>
      <c r="K1402" s="523">
        <f>SUBTOTAL(9,H1402:J1402)</f>
        <v/>
      </c>
      <c r="L1402" s="520">
        <f>$G1402*H1402</f>
        <v/>
      </c>
      <c r="M1402" s="521">
        <f>$G1402*I1402</f>
        <v/>
      </c>
      <c r="N1402" s="522">
        <f>$G1402*J1402</f>
        <v/>
      </c>
      <c r="O1402" s="523">
        <f>G1402*K1402</f>
        <v/>
      </c>
      <c r="P1402" s="524" t="inlineStr">
        <is>
          <t>Добавлено. Смета №5 Алмарез</t>
        </is>
      </c>
      <c r="Q1402" s="104" t="n"/>
    </row>
    <row r="1403" outlineLevel="3" ht="50.25" customHeight="1">
      <c r="A1403" s="3" t="n"/>
      <c r="B1403" s="3" t="n"/>
      <c r="C1403" s="25" t="n"/>
      <c r="D1403" s="3" t="inlineStr">
        <is>
          <t>5.5.7.2.</t>
        </is>
      </c>
      <c r="E1403" s="3" t="inlineStr">
        <is>
          <t>Алмазное сверление Ø 120мм  проём 150х100х200 мм (10шт) кол-во отверстий 20шт</t>
        </is>
      </c>
      <c r="F1403" s="518" t="inlineStr">
        <is>
          <t>м.п</t>
        </is>
      </c>
      <c r="G1403" s="519" t="n">
        <v>4</v>
      </c>
      <c r="H1403" s="520" t="n"/>
      <c r="I1403" s="521" t="n">
        <v>7400</v>
      </c>
      <c r="J1403" s="522">
        <f>(H1403+I1403)*0.125</f>
        <v/>
      </c>
      <c r="K1403" s="523">
        <f>SUBTOTAL(9,H1403:J1403)</f>
        <v/>
      </c>
      <c r="L1403" s="520">
        <f>$G1403*H1403</f>
        <v/>
      </c>
      <c r="M1403" s="521">
        <f>$G1403*I1403</f>
        <v/>
      </c>
      <c r="N1403" s="522">
        <f>$G1403*J1403</f>
        <v/>
      </c>
      <c r="O1403" s="523">
        <f>G1403*K1403</f>
        <v/>
      </c>
      <c r="P1403" s="524" t="inlineStr">
        <is>
          <t>Добавлено. Смета №5 Алмарез</t>
        </is>
      </c>
      <c r="Q1403" s="104" t="n"/>
    </row>
    <row r="1404" outlineLevel="3" ht="50.25" customHeight="1">
      <c r="A1404" s="3" t="n"/>
      <c r="B1404" s="3" t="n"/>
      <c r="C1404" s="25" t="n"/>
      <c r="D1404" s="3" t="inlineStr">
        <is>
          <t>5.5.7.3.</t>
        </is>
      </c>
      <c r="E1404" s="3" t="inlineStr">
        <is>
          <t>Алмазное сверление Ø 120мм  проём 200х100х200 мм (10шт) кол-во отверстий 20шт</t>
        </is>
      </c>
      <c r="F1404" s="518" t="inlineStr">
        <is>
          <t>м.п</t>
        </is>
      </c>
      <c r="G1404" s="519" t="n">
        <v>4</v>
      </c>
      <c r="H1404" s="520" t="n"/>
      <c r="I1404" s="521" t="n">
        <v>7400</v>
      </c>
      <c r="J1404" s="522">
        <f>(H1404+I1404)*0.125</f>
        <v/>
      </c>
      <c r="K1404" s="523">
        <f>SUBTOTAL(9,H1404:J1404)</f>
        <v/>
      </c>
      <c r="L1404" s="520">
        <f>$G1404*H1404</f>
        <v/>
      </c>
      <c r="M1404" s="521">
        <f>$G1404*I1404</f>
        <v/>
      </c>
      <c r="N1404" s="522">
        <f>$G1404*J1404</f>
        <v/>
      </c>
      <c r="O1404" s="523">
        <f>G1404*K1404</f>
        <v/>
      </c>
      <c r="P1404" s="524" t="inlineStr">
        <is>
          <t>Добавлено. Смета №5 Алмарез</t>
        </is>
      </c>
      <c r="Q1404" s="104" t="n"/>
    </row>
    <row r="1405" outlineLevel="3" ht="50.25" customHeight="1">
      <c r="A1405" s="3" t="n"/>
      <c r="B1405" s="3" t="n"/>
      <c r="C1405" s="25" t="n"/>
      <c r="D1405" s="3" t="inlineStr">
        <is>
          <t>5.5.7.4.</t>
        </is>
      </c>
      <c r="E1405" s="3" t="inlineStr">
        <is>
          <t>Алмазное сверление Ø 120мм  проём 250х100х200 мм (31шт) кол-во отверстий 93шт</t>
        </is>
      </c>
      <c r="F1405" s="518" t="inlineStr">
        <is>
          <t>м.п</t>
        </is>
      </c>
      <c r="G1405" s="519" t="n">
        <v>18.6</v>
      </c>
      <c r="H1405" s="520" t="n"/>
      <c r="I1405" s="521" t="n">
        <v>7400</v>
      </c>
      <c r="J1405" s="522">
        <f>(H1405+I1405)*0.125</f>
        <v/>
      </c>
      <c r="K1405" s="523">
        <f>SUBTOTAL(9,H1405:J1405)</f>
        <v/>
      </c>
      <c r="L1405" s="520">
        <f>$G1405*H1405</f>
        <v/>
      </c>
      <c r="M1405" s="521">
        <f>$G1405*I1405</f>
        <v/>
      </c>
      <c r="N1405" s="522">
        <f>$G1405*J1405</f>
        <v/>
      </c>
      <c r="O1405" s="523">
        <f>G1405*K1405</f>
        <v/>
      </c>
      <c r="P1405" s="524" t="inlineStr">
        <is>
          <t>Добавлено. Смета №5 Алмарез</t>
        </is>
      </c>
      <c r="Q1405" s="104" t="n"/>
    </row>
    <row r="1406" outlineLevel="3" ht="50.25" customHeight="1">
      <c r="A1406" s="3" t="n"/>
      <c r="B1406" s="3" t="n"/>
      <c r="C1406" s="25" t="n"/>
      <c r="D1406" s="3" t="inlineStr">
        <is>
          <t>5.5.7.5.</t>
        </is>
      </c>
      <c r="E1406" s="3" t="inlineStr">
        <is>
          <t>Алмазное сверление Ø 120мм  проём 300х100х200 мм (4шт) кол-во отверстий 16шт</t>
        </is>
      </c>
      <c r="F1406" s="518" t="inlineStr">
        <is>
          <t>м.п</t>
        </is>
      </c>
      <c r="G1406" s="519" t="n">
        <v>3.2</v>
      </c>
      <c r="H1406" s="520" t="n"/>
      <c r="I1406" s="521" t="n">
        <v>7400</v>
      </c>
      <c r="J1406" s="522">
        <f>(H1406+I1406)*0.125</f>
        <v/>
      </c>
      <c r="K1406" s="523">
        <f>SUBTOTAL(9,H1406:J1406)</f>
        <v/>
      </c>
      <c r="L1406" s="520">
        <f>$G1406*H1406</f>
        <v/>
      </c>
      <c r="M1406" s="521">
        <f>$G1406*I1406</f>
        <v/>
      </c>
      <c r="N1406" s="522">
        <f>$G1406*J1406</f>
        <v/>
      </c>
      <c r="O1406" s="523">
        <f>G1406*K1406</f>
        <v/>
      </c>
      <c r="P1406" s="524" t="inlineStr">
        <is>
          <t>Добавлено. Смета №5 Алмарез</t>
        </is>
      </c>
      <c r="Q1406" s="104" t="n"/>
    </row>
    <row r="1407" outlineLevel="3" ht="50.25" customHeight="1">
      <c r="A1407" s="3" t="n"/>
      <c r="B1407" s="3" t="n"/>
      <c r="C1407" s="25" t="n"/>
      <c r="D1407" s="3" t="inlineStr">
        <is>
          <t>5.5.7.6.</t>
        </is>
      </c>
      <c r="E1407" s="3" t="inlineStr">
        <is>
          <t>Алмазное сверление Ø 100мм Н=200мм (1шт)</t>
        </is>
      </c>
      <c r="F1407" s="518" t="inlineStr">
        <is>
          <t>м.п</t>
        </is>
      </c>
      <c r="G1407" s="519" t="n">
        <v>0.2</v>
      </c>
      <c r="H1407" s="520" t="n"/>
      <c r="I1407" s="521" t="n">
        <v>7000</v>
      </c>
      <c r="J1407" s="522">
        <f>(H1407+I1407)*0.125</f>
        <v/>
      </c>
      <c r="K1407" s="523">
        <f>SUBTOTAL(9,H1407:J1407)</f>
        <v/>
      </c>
      <c r="L1407" s="520">
        <f>$G1407*H1407</f>
        <v/>
      </c>
      <c r="M1407" s="521">
        <f>$G1407*I1407</f>
        <v/>
      </c>
      <c r="N1407" s="522">
        <f>$G1407*J1407</f>
        <v/>
      </c>
      <c r="O1407" s="523">
        <f>G1407*K1407</f>
        <v/>
      </c>
      <c r="P1407" s="524" t="inlineStr">
        <is>
          <t>Добавлено. Смета №5 Алмарез</t>
        </is>
      </c>
      <c r="Q1407" s="104" t="n"/>
    </row>
    <row r="1408" outlineLevel="3" ht="50.25" customHeight="1">
      <c r="A1408" s="3" t="n"/>
      <c r="B1408" s="3" t="n"/>
      <c r="C1408" s="25" t="n"/>
      <c r="D1408" s="3" t="inlineStr">
        <is>
          <t>5.5.7.7.</t>
        </is>
      </c>
      <c r="E1408" s="3" t="inlineStr">
        <is>
          <t>Алмазное сверление Ø 100мм Н=300мм (1шт)</t>
        </is>
      </c>
      <c r="F1408" s="518" t="inlineStr">
        <is>
          <t>м.п</t>
        </is>
      </c>
      <c r="G1408" s="519" t="n">
        <v>0.3</v>
      </c>
      <c r="H1408" s="520" t="n"/>
      <c r="I1408" s="521" t="n">
        <v>7000</v>
      </c>
      <c r="J1408" s="522">
        <f>(H1408+I1408)*0.125</f>
        <v/>
      </c>
      <c r="K1408" s="523">
        <f>SUBTOTAL(9,H1408:J1408)</f>
        <v/>
      </c>
      <c r="L1408" s="520">
        <f>$G1408*H1408</f>
        <v/>
      </c>
      <c r="M1408" s="521">
        <f>$G1408*I1408</f>
        <v/>
      </c>
      <c r="N1408" s="522">
        <f>$G1408*J1408</f>
        <v/>
      </c>
      <c r="O1408" s="523">
        <f>G1408*K1408</f>
        <v/>
      </c>
      <c r="P1408" s="524" t="inlineStr">
        <is>
          <t>Добавлено. Смета №5 Алмарез</t>
        </is>
      </c>
      <c r="Q1408" s="104" t="n"/>
    </row>
    <row r="1409" outlineLevel="3" ht="50.25" customHeight="1">
      <c r="A1409" s="3" t="n"/>
      <c r="B1409" s="3" t="n"/>
      <c r="C1409" s="25" t="n"/>
      <c r="D1409" s="3" t="inlineStr">
        <is>
          <t>5.5.7.8.</t>
        </is>
      </c>
      <c r="E1409" s="3" t="inlineStr">
        <is>
          <t>Алмазное сверление Ø 150мм Н=250мм (1шт)</t>
        </is>
      </c>
      <c r="F1409" s="518" t="inlineStr">
        <is>
          <t>м.п</t>
        </is>
      </c>
      <c r="G1409" s="519" t="n">
        <v>0.25</v>
      </c>
      <c r="H1409" s="520" t="n"/>
      <c r="I1409" s="521" t="n">
        <v>8600</v>
      </c>
      <c r="J1409" s="522">
        <f>(H1409+I1409)*0.125</f>
        <v/>
      </c>
      <c r="K1409" s="523">
        <f>SUBTOTAL(9,H1409:J1409)</f>
        <v/>
      </c>
      <c r="L1409" s="520">
        <f>$G1409*H1409</f>
        <v/>
      </c>
      <c r="M1409" s="521">
        <f>$G1409*I1409</f>
        <v/>
      </c>
      <c r="N1409" s="522">
        <f>$G1409*J1409</f>
        <v/>
      </c>
      <c r="O1409" s="523">
        <f>G1409*K1409</f>
        <v/>
      </c>
      <c r="P1409" s="524" t="inlineStr">
        <is>
          <t>Добавлено. Смета №5 Алмарез</t>
        </is>
      </c>
      <c r="Q1409" s="104" t="n"/>
    </row>
    <row r="1410" outlineLevel="3" ht="50.25" customHeight="1">
      <c r="A1410" s="3" t="n"/>
      <c r="B1410" s="3" t="n"/>
      <c r="C1410" s="25" t="n"/>
      <c r="D1410" s="3" t="inlineStr">
        <is>
          <t>5.5.7.9.</t>
        </is>
      </c>
      <c r="E1410" s="3" t="inlineStr">
        <is>
          <t>Алмазное сверление Ø 150мм Н=300мм (1шт)</t>
        </is>
      </c>
      <c r="F1410" s="518" t="inlineStr">
        <is>
          <t>м.п</t>
        </is>
      </c>
      <c r="G1410" s="519" t="n">
        <v>0.3</v>
      </c>
      <c r="H1410" s="520" t="n"/>
      <c r="I1410" s="521" t="n">
        <v>8600</v>
      </c>
      <c r="J1410" s="522">
        <f>(H1410+I1410)*0.125</f>
        <v/>
      </c>
      <c r="K1410" s="523">
        <f>SUBTOTAL(9,H1410:J1410)</f>
        <v/>
      </c>
      <c r="L1410" s="520">
        <f>$G1410*H1410</f>
        <v/>
      </c>
      <c r="M1410" s="521">
        <f>$G1410*I1410</f>
        <v/>
      </c>
      <c r="N1410" s="522">
        <f>$G1410*J1410</f>
        <v/>
      </c>
      <c r="O1410" s="523">
        <f>G1410*K1410</f>
        <v/>
      </c>
      <c r="P1410" s="524" t="inlineStr">
        <is>
          <t>Добавлено. Смета №5 Алмарез</t>
        </is>
      </c>
      <c r="Q1410" s="104" t="n"/>
    </row>
    <row r="1411" outlineLevel="2" ht="50.25" customHeight="1">
      <c r="A1411" s="3" t="n"/>
      <c r="B1411" s="3" t="n"/>
      <c r="C1411" s="240" t="n"/>
      <c r="D1411" s="146" t="inlineStr">
        <is>
          <t>5.5.8.</t>
        </is>
      </c>
      <c r="E1411" s="146" t="inlineStr">
        <is>
          <t>Расширение проема в осях 15-С отм. 9.000, 12.900, 16.800</t>
        </is>
      </c>
      <c r="F1411" s="241" t="inlineStr">
        <is>
          <t>м.п.</t>
        </is>
      </c>
      <c r="G1411" s="422" t="n">
        <v>14</v>
      </c>
      <c r="H1411" s="423">
        <f>IFERROR(L1411/G1411,0)</f>
        <v/>
      </c>
      <c r="I1411" s="424">
        <f>IFERROR(M1411/G1411,0)</f>
        <v/>
      </c>
      <c r="J1411" s="425">
        <f>IFERROR(N1411/G1411,0)</f>
        <v/>
      </c>
      <c r="K1411" s="432">
        <f>+IFERROR(O1411/G1411,0)</f>
        <v/>
      </c>
      <c r="L1411" s="423">
        <f>SUBTOTAL(9,L1412:L1414)</f>
        <v/>
      </c>
      <c r="M1411" s="424">
        <f>SUBTOTAL(9,M1412:M1414)</f>
        <v/>
      </c>
      <c r="N1411" s="425">
        <f>SUBTOTAL(9,N1412:N1414)</f>
        <v/>
      </c>
      <c r="O1411" s="423">
        <f>SUBTOTAL(9,O1412:O1414)</f>
        <v/>
      </c>
      <c r="P1411" s="242" t="n"/>
      <c r="Q1411" s="243" t="n"/>
    </row>
    <row r="1412" outlineLevel="3" ht="50.25" customHeight="1">
      <c r="A1412" s="3" t="n"/>
      <c r="B1412" s="3" t="n"/>
      <c r="C1412" s="25" t="n"/>
      <c r="D1412" s="3" t="inlineStr">
        <is>
          <t>5.5.8.1.</t>
        </is>
      </c>
      <c r="E1412" s="3" t="inlineStr">
        <is>
          <t>Алмазное сверление Ø 150мм Н=200мм (кол-во отверстий 15 шт.)</t>
        </is>
      </c>
      <c r="F1412" s="518" t="inlineStr">
        <is>
          <t>м.п</t>
        </is>
      </c>
      <c r="G1412" s="519" t="n">
        <v>3</v>
      </c>
      <c r="H1412" s="520" t="n"/>
      <c r="I1412" s="521" t="n">
        <v>8600</v>
      </c>
      <c r="J1412" s="522">
        <f>(H1412+I1412)*0.125</f>
        <v/>
      </c>
      <c r="K1412" s="523">
        <f>SUBTOTAL(9,H1412:J1412)</f>
        <v/>
      </c>
      <c r="L1412" s="520">
        <f>$G1412*H1412</f>
        <v/>
      </c>
      <c r="M1412" s="521">
        <f>$G1412*I1412</f>
        <v/>
      </c>
      <c r="N1412" s="522">
        <f>$G1412*J1412</f>
        <v/>
      </c>
      <c r="O1412" s="523">
        <f>G1412*K1412</f>
        <v/>
      </c>
      <c r="P1412" s="524" t="inlineStr">
        <is>
          <t>Добавлено. Смета №5 Алмарез</t>
        </is>
      </c>
      <c r="Q1412" s="104" t="n"/>
    </row>
    <row r="1413" outlineLevel="3" ht="50.25" customHeight="1">
      <c r="A1413" s="3" t="n"/>
      <c r="B1413" s="3" t="n"/>
      <c r="C1413" s="25" t="n"/>
      <c r="D1413" s="3" t="inlineStr">
        <is>
          <t>5.5.8.2.</t>
        </is>
      </c>
      <c r="E1413" s="3" t="inlineStr">
        <is>
          <t xml:space="preserve">Алмазная резка </t>
        </is>
      </c>
      <c r="F1413" s="518" t="inlineStr">
        <is>
          <t>м2</t>
        </is>
      </c>
      <c r="G1413" s="519" t="n">
        <v>2.2</v>
      </c>
      <c r="H1413" s="520" t="n"/>
      <c r="I1413" s="521" t="n">
        <v>18280</v>
      </c>
      <c r="J1413" s="522">
        <f>(H1413+I1413)*0.125</f>
        <v/>
      </c>
      <c r="K1413" s="523">
        <f>SUBTOTAL(9,H1413:J1413)</f>
        <v/>
      </c>
      <c r="L1413" s="520">
        <f>$G1413*H1413</f>
        <v/>
      </c>
      <c r="M1413" s="521">
        <f>$G1413*I1413</f>
        <v/>
      </c>
      <c r="N1413" s="522">
        <f>$G1413*J1413</f>
        <v/>
      </c>
      <c r="O1413" s="523">
        <f>G1413*K1413</f>
        <v/>
      </c>
      <c r="P1413" s="524" t="inlineStr">
        <is>
          <t>Добавлено. Смета №5 Алмарез</t>
        </is>
      </c>
      <c r="Q1413" s="104" t="n"/>
    </row>
    <row r="1414" outlineLevel="3" ht="50.25" customHeight="1">
      <c r="A1414" s="3" t="n"/>
      <c r="B1414" s="3" t="n"/>
      <c r="C1414" s="25" t="n"/>
      <c r="D1414" s="3" t="inlineStr">
        <is>
          <t>5.5.8.3.</t>
        </is>
      </c>
      <c r="E1414" s="3" t="inlineStr">
        <is>
          <t>Обнажение арматуры в бетоне</t>
        </is>
      </c>
      <c r="F1414" s="518" t="inlineStr">
        <is>
          <t>м.п</t>
        </is>
      </c>
      <c r="G1414" s="519" t="n">
        <v>11</v>
      </c>
      <c r="H1414" s="520" t="n"/>
      <c r="I1414" s="521" t="n">
        <v>2500</v>
      </c>
      <c r="J1414" s="522">
        <f>(H1414+I1414)*0.125</f>
        <v/>
      </c>
      <c r="K1414" s="523">
        <f>SUBTOTAL(9,H1414:J1414)</f>
        <v/>
      </c>
      <c r="L1414" s="520">
        <f>$G1414*H1414</f>
        <v/>
      </c>
      <c r="M1414" s="521">
        <f>$G1414*I1414</f>
        <v/>
      </c>
      <c r="N1414" s="522">
        <f>$G1414*J1414</f>
        <v/>
      </c>
      <c r="O1414" s="523">
        <f>G1414*K1414</f>
        <v/>
      </c>
      <c r="P1414" s="524" t="inlineStr">
        <is>
          <t>Добавлено. Смета №5 Алмарез</t>
        </is>
      </c>
      <c r="Q1414" s="104" t="n"/>
    </row>
    <row r="1415" outlineLevel="2" ht="50.25" customHeight="1">
      <c r="A1415" s="3" t="n"/>
      <c r="B1415" s="3" t="n"/>
      <c r="C1415" s="240" t="n"/>
      <c r="D1415" s="259" t="inlineStr">
        <is>
          <t>5.5.9.</t>
        </is>
      </c>
      <c r="E1415" s="146" t="inlineStr">
        <is>
          <t>Расширение проема в осях 9/Д-Е отм. -7,500</t>
        </is>
      </c>
      <c r="F1415" s="241" t="inlineStr">
        <is>
          <t>м.п.</t>
        </is>
      </c>
      <c r="G1415" s="422" t="n">
        <v>5</v>
      </c>
      <c r="H1415" s="423">
        <f>IFERROR(L1415/G1415,0)</f>
        <v/>
      </c>
      <c r="I1415" s="424">
        <f>IFERROR(M1415/G1415,0)</f>
        <v/>
      </c>
      <c r="J1415" s="425">
        <f>IFERROR(N1415/G1415,0)</f>
        <v/>
      </c>
      <c r="K1415" s="432">
        <f>+IFERROR(O1415/G1415,0)</f>
        <v/>
      </c>
      <c r="L1415" s="423">
        <f>SUBTOTAL(9,L1416:L1417)</f>
        <v/>
      </c>
      <c r="M1415" s="424">
        <f>SUBTOTAL(9,M1416:M1417)</f>
        <v/>
      </c>
      <c r="N1415" s="425">
        <f>SUBTOTAL(9,N1416:N1417)</f>
        <v/>
      </c>
      <c r="O1415" s="423">
        <f>SUBTOTAL(9,O1416:O1417)</f>
        <v/>
      </c>
      <c r="P1415" s="242" t="n"/>
      <c r="Q1415" s="243" t="n"/>
    </row>
    <row r="1416" outlineLevel="3" ht="50.25" customHeight="1">
      <c r="A1416" s="3" t="n"/>
      <c r="B1416" s="3" t="n"/>
      <c r="C1416" s="25" t="n"/>
      <c r="D1416" s="3" t="inlineStr">
        <is>
          <t>5.5.9.1.</t>
        </is>
      </c>
      <c r="E1416" s="3" t="inlineStr">
        <is>
          <t>Алмазное сверление Ø 150мм Н=250мм (кол-во отверстий 20 шт.)</t>
        </is>
      </c>
      <c r="F1416" s="518" t="inlineStr">
        <is>
          <t>м.п</t>
        </is>
      </c>
      <c r="G1416" s="519" t="n">
        <v>5</v>
      </c>
      <c r="H1416" s="520" t="n"/>
      <c r="I1416" s="521" t="n">
        <v>8600</v>
      </c>
      <c r="J1416" s="522">
        <f>(H1416+I1416)*0.125</f>
        <v/>
      </c>
      <c r="K1416" s="523">
        <f>SUBTOTAL(9,H1416:J1416)</f>
        <v/>
      </c>
      <c r="L1416" s="520">
        <f>$G1416*H1416</f>
        <v/>
      </c>
      <c r="M1416" s="521">
        <f>$G1416*I1416</f>
        <v/>
      </c>
      <c r="N1416" s="522">
        <f>$G1416*J1416</f>
        <v/>
      </c>
      <c r="O1416" s="523">
        <f>G1416*K1416</f>
        <v/>
      </c>
      <c r="P1416" s="524" t="inlineStr">
        <is>
          <t>Добавлено. Смета №5 Алмарез</t>
        </is>
      </c>
      <c r="Q1416" s="104" t="n"/>
    </row>
    <row r="1417" outlineLevel="3" ht="50.25" customHeight="1">
      <c r="A1417" s="3" t="n"/>
      <c r="B1417" s="3" t="n"/>
      <c r="C1417" s="25" t="n"/>
      <c r="D1417" s="3" t="inlineStr">
        <is>
          <t>5.5.9.2.</t>
        </is>
      </c>
      <c r="E1417" s="3" t="inlineStr">
        <is>
          <t xml:space="preserve">Алмазная резка </t>
        </is>
      </c>
      <c r="F1417" s="518" t="inlineStr">
        <is>
          <t>м2</t>
        </is>
      </c>
      <c r="G1417" s="519" t="n">
        <v>0.55</v>
      </c>
      <c r="H1417" s="520" t="n"/>
      <c r="I1417" s="521" t="n">
        <v>18280</v>
      </c>
      <c r="J1417" s="522">
        <f>(H1417+I1417)*0.125</f>
        <v/>
      </c>
      <c r="K1417" s="523">
        <f>SUBTOTAL(9,H1417:J1417)</f>
        <v/>
      </c>
      <c r="L1417" s="520">
        <f>$G1417*H1417</f>
        <v/>
      </c>
      <c r="M1417" s="521">
        <f>$G1417*I1417</f>
        <v/>
      </c>
      <c r="N1417" s="522">
        <f>$G1417*J1417</f>
        <v/>
      </c>
      <c r="O1417" s="523">
        <f>G1417*K1417</f>
        <v/>
      </c>
      <c r="P1417" s="524" t="inlineStr">
        <is>
          <t>Добавлено. Смета №5 Алмарез</t>
        </is>
      </c>
      <c r="Q1417" s="104" t="n"/>
    </row>
    <row r="1418" outlineLevel="2" ht="50.25" customHeight="1">
      <c r="A1418" s="3" t="n"/>
      <c r="B1418" s="3" t="n"/>
      <c r="C1418" s="240" t="n"/>
      <c r="D1418" s="146" t="inlineStr">
        <is>
          <t>5.5.10.</t>
        </is>
      </c>
      <c r="E1418" s="146" t="inlineStr">
        <is>
          <t>Устройство проема в осях 5/Л-Н отм.20.700</t>
        </is>
      </c>
      <c r="F1418" s="241" t="inlineStr">
        <is>
          <t>м.п.</t>
        </is>
      </c>
      <c r="G1418" s="422" t="n">
        <v>14.26</v>
      </c>
      <c r="H1418" s="423">
        <f>IFERROR(L1418/G1418,0)</f>
        <v/>
      </c>
      <c r="I1418" s="424">
        <f>IFERROR(M1418/G1418,0)</f>
        <v/>
      </c>
      <c r="J1418" s="425">
        <f>IFERROR(N1418/G1418,0)</f>
        <v/>
      </c>
      <c r="K1418" s="432">
        <f>+IFERROR(O1418/G1418,0)</f>
        <v/>
      </c>
      <c r="L1418" s="423">
        <f>SUBTOTAL(9,L1419:L1422)</f>
        <v/>
      </c>
      <c r="M1418" s="424">
        <f>SUBTOTAL(9,M1419:M1422)</f>
        <v/>
      </c>
      <c r="N1418" s="425">
        <f>SUBTOTAL(9,N1419:N1422)</f>
        <v/>
      </c>
      <c r="O1418" s="423">
        <f>SUBTOTAL(9,O1419:O1422)</f>
        <v/>
      </c>
      <c r="P1418" s="242" t="n"/>
      <c r="Q1418" s="243" t="n"/>
    </row>
    <row r="1419" outlineLevel="3" ht="50.25" customHeight="1">
      <c r="A1419" s="3" t="n"/>
      <c r="B1419" s="3" t="n"/>
      <c r="C1419" s="25" t="n"/>
      <c r="D1419" s="3" t="inlineStr">
        <is>
          <t>5.5.10.1.</t>
        </is>
      </c>
      <c r="E1419" s="3" t="inlineStr">
        <is>
          <t>Алмазное сверление Ø 150мм Н=200мм (кол-во отверстий 30 шт.)</t>
        </is>
      </c>
      <c r="F1419" s="518" t="inlineStr">
        <is>
          <t>м.п</t>
        </is>
      </c>
      <c r="G1419" s="519" t="n">
        <v>6</v>
      </c>
      <c r="H1419" s="520" t="n"/>
      <c r="I1419" s="521" t="n">
        <v>8600</v>
      </c>
      <c r="J1419" s="522">
        <f>(H1419+I1419)*0.125</f>
        <v/>
      </c>
      <c r="K1419" s="523">
        <f>SUBTOTAL(9,H1419:J1419)</f>
        <v/>
      </c>
      <c r="L1419" s="520">
        <f>$G1419*H1419</f>
        <v/>
      </c>
      <c r="M1419" s="521">
        <f>$G1419*I1419</f>
        <v/>
      </c>
      <c r="N1419" s="522">
        <f>$G1419*J1419</f>
        <v/>
      </c>
      <c r="O1419" s="523">
        <f>G1419*K1419</f>
        <v/>
      </c>
      <c r="P1419" s="524" t="inlineStr">
        <is>
          <t>Добавлено. Смета №5 Алмарез</t>
        </is>
      </c>
      <c r="Q1419" s="104" t="n"/>
    </row>
    <row r="1420" outlineLevel="3" ht="50.25" customHeight="1">
      <c r="A1420" s="3" t="n"/>
      <c r="B1420" s="3" t="n"/>
      <c r="C1420" s="25" t="n"/>
      <c r="D1420" s="3" t="inlineStr">
        <is>
          <t>5.5.10.2.</t>
        </is>
      </c>
      <c r="E1420" s="3" t="inlineStr">
        <is>
          <t>Обнажение арматуры в бетоне (торца реза на 350 мм) при толщине от 220 мм до 350 мм</t>
        </is>
      </c>
      <c r="F1420" s="518" t="inlineStr">
        <is>
          <t>м.п</t>
        </is>
      </c>
      <c r="G1420" s="519" t="n">
        <v>8.26</v>
      </c>
      <c r="H1420" s="520" t="n"/>
      <c r="I1420" s="521" t="n">
        <v>2500</v>
      </c>
      <c r="J1420" s="522">
        <f>(H1420+I1420)*0.125</f>
        <v/>
      </c>
      <c r="K1420" s="523">
        <f>SUBTOTAL(9,H1420:J1420)</f>
        <v/>
      </c>
      <c r="L1420" s="520">
        <f>$G1420*H1420</f>
        <v/>
      </c>
      <c r="M1420" s="521">
        <f>$G1420*I1420</f>
        <v/>
      </c>
      <c r="N1420" s="522">
        <f>$G1420*J1420</f>
        <v/>
      </c>
      <c r="O1420" s="523">
        <f>G1420*K1420</f>
        <v/>
      </c>
      <c r="P1420" s="524" t="inlineStr">
        <is>
          <t>Добавлено. Смета №5 Алмарез</t>
        </is>
      </c>
      <c r="Q1420" s="104" t="n"/>
    </row>
    <row r="1421" outlineLevel="3" ht="50.25" customHeight="1">
      <c r="A1421" s="3" t="n"/>
      <c r="B1421" s="3" t="n"/>
      <c r="C1421" s="25" t="n"/>
      <c r="D1421" s="3" t="inlineStr">
        <is>
          <t>5.5.10.3.</t>
        </is>
      </c>
      <c r="E1421" s="3" t="inlineStr">
        <is>
          <t xml:space="preserve">Алмазная резка </t>
        </is>
      </c>
      <c r="F1421" s="518" t="inlineStr">
        <is>
          <t>м2</t>
        </is>
      </c>
      <c r="G1421" s="519" t="n">
        <v>5.6</v>
      </c>
      <c r="H1421" s="520" t="n"/>
      <c r="I1421" s="521" t="n">
        <v>18280</v>
      </c>
      <c r="J1421" s="522">
        <f>(H1421+I1421)*0.125</f>
        <v/>
      </c>
      <c r="K1421" s="523">
        <f>SUBTOTAL(9,H1421:J1421)</f>
        <v/>
      </c>
      <c r="L1421" s="520">
        <f>$G1421*H1421</f>
        <v/>
      </c>
      <c r="M1421" s="521">
        <f>$G1421*I1421</f>
        <v/>
      </c>
      <c r="N1421" s="522">
        <f>$G1421*J1421</f>
        <v/>
      </c>
      <c r="O1421" s="523">
        <f>G1421*K1421</f>
        <v/>
      </c>
      <c r="P1421" s="524" t="inlineStr">
        <is>
          <t>Добавлено. Смета №5 Алмарез</t>
        </is>
      </c>
      <c r="Q1421" s="104" t="n"/>
    </row>
    <row r="1422" outlineLevel="3" ht="50.25" customHeight="1">
      <c r="A1422" s="3" t="n"/>
      <c r="B1422" s="3" t="n"/>
      <c r="C1422" s="25" t="n"/>
      <c r="D1422" s="3" t="inlineStr">
        <is>
          <t>5.5.10.4.</t>
        </is>
      </c>
      <c r="E1422" s="3" t="inlineStr">
        <is>
          <t>Контейнер 6 м3</t>
        </is>
      </c>
      <c r="F1422" s="518" t="inlineStr">
        <is>
          <t>шт</t>
        </is>
      </c>
      <c r="G1422" s="519" t="n">
        <v>2</v>
      </c>
      <c r="H1422" s="520" t="n"/>
      <c r="I1422" s="521" t="n">
        <v>18000</v>
      </c>
      <c r="J1422" s="522">
        <f>(H1422+I1422)*0.125</f>
        <v/>
      </c>
      <c r="K1422" s="523">
        <f>SUBTOTAL(9,H1422:J1422)</f>
        <v/>
      </c>
      <c r="L1422" s="520">
        <f>$G1422*H1422</f>
        <v/>
      </c>
      <c r="M1422" s="521">
        <f>$G1422*I1422</f>
        <v/>
      </c>
      <c r="N1422" s="522">
        <f>$G1422*J1422</f>
        <v/>
      </c>
      <c r="O1422" s="523">
        <f>G1422*K1422</f>
        <v/>
      </c>
      <c r="P1422" s="524" t="inlineStr">
        <is>
          <t>Добавлено. Смета №5 Алмарез</t>
        </is>
      </c>
      <c r="Q1422" s="104" t="n"/>
    </row>
    <row r="1423" outlineLevel="2" ht="50.25" customHeight="1">
      <c r="A1423" s="3" t="n"/>
      <c r="B1423" s="3" t="n"/>
      <c r="C1423" s="240" t="n"/>
      <c r="D1423" s="146" t="inlineStr">
        <is>
          <t>5.5.11.</t>
        </is>
      </c>
      <c r="E1423" s="146" t="inlineStr">
        <is>
          <t>КЖ 1.2.2-АН 083</t>
        </is>
      </c>
      <c r="F1423" s="241" t="inlineStr">
        <is>
          <t>м.п.</t>
        </is>
      </c>
      <c r="G1423" s="422" t="n">
        <v>27.6</v>
      </c>
      <c r="H1423" s="423">
        <f>IFERROR(L1423/G1423,0)</f>
        <v/>
      </c>
      <c r="I1423" s="424">
        <f>IFERROR(M1423/G1423,0)</f>
        <v/>
      </c>
      <c r="J1423" s="425">
        <f>IFERROR(N1423/G1423,0)</f>
        <v/>
      </c>
      <c r="K1423" s="432">
        <f>+IFERROR(O1423/G1423,0)</f>
        <v/>
      </c>
      <c r="L1423" s="423">
        <f>SUBTOTAL(9,L1424:L1428)</f>
        <v/>
      </c>
      <c r="M1423" s="424">
        <f>SUBTOTAL(9,M1424:M1428)</f>
        <v/>
      </c>
      <c r="N1423" s="425">
        <f>SUBTOTAL(9,N1424:N1428)</f>
        <v/>
      </c>
      <c r="O1423" s="423">
        <f>SUBTOTAL(9,O1424:O1428)</f>
        <v/>
      </c>
      <c r="P1423" s="242" t="n"/>
      <c r="Q1423" s="243" t="n"/>
    </row>
    <row r="1424" outlineLevel="3" ht="50.25" customHeight="1">
      <c r="A1424" s="3" t="n"/>
      <c r="B1424" s="3" t="n"/>
      <c r="C1424" s="25" t="n"/>
      <c r="D1424" s="3" t="inlineStr">
        <is>
          <t>5.5.11.1.</t>
        </is>
      </c>
      <c r="E1424" s="3" t="inlineStr">
        <is>
          <t>Алмазное сверление ж/б Ø 150мм (Коэф 1,4)</t>
        </is>
      </c>
      <c r="F1424" s="518" t="inlineStr">
        <is>
          <t>м.п</t>
        </is>
      </c>
      <c r="G1424" s="519" t="n">
        <v>27.6</v>
      </c>
      <c r="H1424" s="520" t="n"/>
      <c r="I1424" s="521" t="n">
        <v>8600</v>
      </c>
      <c r="J1424" s="522">
        <f>(H1424+I1424)*0.125</f>
        <v/>
      </c>
      <c r="K1424" s="523">
        <f>SUBTOTAL(9,H1424:J1424)</f>
        <v/>
      </c>
      <c r="L1424" s="520">
        <f>$G1424*H1424</f>
        <v/>
      </c>
      <c r="M1424" s="521">
        <f>$G1424*I1424</f>
        <v/>
      </c>
      <c r="N1424" s="522">
        <f>$G1424*J1424</f>
        <v/>
      </c>
      <c r="O1424" s="523">
        <f>G1424*K1424</f>
        <v/>
      </c>
      <c r="P1424" s="524" t="inlineStr">
        <is>
          <t>Добавлено. Смета №6 Алмарез</t>
        </is>
      </c>
      <c r="Q1424" s="104" t="n"/>
    </row>
    <row r="1425" outlineLevel="3" ht="50.25" customHeight="1">
      <c r="A1425" s="3" t="n"/>
      <c r="B1425" s="3" t="n"/>
      <c r="C1425" s="25" t="n"/>
      <c r="D1425" s="3" t="inlineStr">
        <is>
          <t>5.5.11.2.</t>
        </is>
      </c>
      <c r="E1425" s="3" t="inlineStr">
        <is>
          <t>Алмазная резка канатом</t>
        </is>
      </c>
      <c r="F1425" s="518" t="inlineStr">
        <is>
          <t>м2</t>
        </is>
      </c>
      <c r="G1425" s="519" t="n">
        <v>8.4</v>
      </c>
      <c r="H1425" s="520" t="n"/>
      <c r="I1425" s="521" t="n">
        <v>21600</v>
      </c>
      <c r="J1425" s="522">
        <f>(H1425+I1425)*0.125</f>
        <v/>
      </c>
      <c r="K1425" s="523">
        <f>SUBTOTAL(9,H1425:J1425)</f>
        <v/>
      </c>
      <c r="L1425" s="520">
        <f>$G1425*H1425</f>
        <v/>
      </c>
      <c r="M1425" s="521">
        <f>$G1425*I1425</f>
        <v/>
      </c>
      <c r="N1425" s="522">
        <f>$G1425*J1425</f>
        <v/>
      </c>
      <c r="O1425" s="523">
        <f>G1425*K1425</f>
        <v/>
      </c>
      <c r="P1425" s="524" t="inlineStr">
        <is>
          <t>Добавлено. Смета №6 Алмарез</t>
        </is>
      </c>
      <c r="Q1425" s="104" t="n"/>
    </row>
    <row r="1426" outlineLevel="3" ht="50.25" customHeight="1">
      <c r="A1426" s="3" t="n"/>
      <c r="B1426" s="3" t="n"/>
      <c r="C1426" s="25" t="n"/>
      <c r="D1426" s="3" t="inlineStr">
        <is>
          <t>5.5.11.3.</t>
        </is>
      </c>
      <c r="E1426" s="3" t="inlineStr">
        <is>
          <t>Выемка грунта</t>
        </is>
      </c>
      <c r="F1426" s="518" t="inlineStr">
        <is>
          <t>м3</t>
        </is>
      </c>
      <c r="G1426" s="519" t="n">
        <v>6</v>
      </c>
      <c r="H1426" s="520" t="n"/>
      <c r="I1426" s="521" t="n">
        <v>2680</v>
      </c>
      <c r="J1426" s="522">
        <f>(H1426+I1426)*0.125</f>
        <v/>
      </c>
      <c r="K1426" s="523">
        <f>SUBTOTAL(9,H1426:J1426)</f>
        <v/>
      </c>
      <c r="L1426" s="520">
        <f>$G1426*H1426</f>
        <v/>
      </c>
      <c r="M1426" s="521">
        <f>$G1426*I1426</f>
        <v/>
      </c>
      <c r="N1426" s="522">
        <f>$G1426*J1426</f>
        <v/>
      </c>
      <c r="O1426" s="523">
        <f>G1426*K1426</f>
        <v/>
      </c>
      <c r="P1426" s="524" t="inlineStr">
        <is>
          <t>Добавлено. Смета №6 Алмарез</t>
        </is>
      </c>
      <c r="Q1426" s="104" t="n"/>
    </row>
    <row r="1427" outlineLevel="3" ht="50.25" customHeight="1">
      <c r="A1427" s="3" t="n"/>
      <c r="B1427" s="3" t="n"/>
      <c r="C1427" s="25" t="n"/>
      <c r="D1427" s="3" t="inlineStr">
        <is>
          <t>5.5.11.4.</t>
        </is>
      </c>
      <c r="E1427" s="3" t="inlineStr">
        <is>
          <t>Вывоз и утилизация ж/б</t>
        </is>
      </c>
      <c r="F1427" s="518" t="inlineStr">
        <is>
          <t>т</t>
        </is>
      </c>
      <c r="G1427" s="519" t="n">
        <v>10.3</v>
      </c>
      <c r="H1427" s="520" t="n"/>
      <c r="I1427" s="521" t="n">
        <v>2142.86</v>
      </c>
      <c r="J1427" s="522">
        <f>(H1427+I1427)*0.125</f>
        <v/>
      </c>
      <c r="K1427" s="523">
        <f>SUBTOTAL(9,H1427:J1427)</f>
        <v/>
      </c>
      <c r="L1427" s="520">
        <f>$G1427*H1427</f>
        <v/>
      </c>
      <c r="M1427" s="521">
        <f>$G1427*I1427</f>
        <v/>
      </c>
      <c r="N1427" s="522">
        <f>$G1427*J1427</f>
        <v/>
      </c>
      <c r="O1427" s="523">
        <f>G1427*K1427</f>
        <v/>
      </c>
      <c r="P1427" s="524" t="inlineStr">
        <is>
          <t>Добавлено. Смета №6 Алмарез</t>
        </is>
      </c>
      <c r="Q1427" s="104" t="n"/>
    </row>
    <row r="1428" outlineLevel="3" ht="50.25" customHeight="1">
      <c r="A1428" s="3" t="n"/>
      <c r="B1428" s="3" t="n"/>
      <c r="C1428" s="25" t="n"/>
      <c r="D1428" s="3" t="inlineStr">
        <is>
          <t>5.5.11.5.</t>
        </is>
      </c>
      <c r="E1428" s="3" t="inlineStr">
        <is>
          <t>Завоз/Вывоз оборудования</t>
        </is>
      </c>
      <c r="F1428" s="518" t="inlineStr">
        <is>
          <t>машина</t>
        </is>
      </c>
      <c r="G1428" s="519" t="n">
        <v>1</v>
      </c>
      <c r="H1428" s="520" t="n"/>
      <c r="I1428" s="521" t="n">
        <v>6000</v>
      </c>
      <c r="J1428" s="522">
        <f>(H1428+I1428)*0.125</f>
        <v/>
      </c>
      <c r="K1428" s="523">
        <f>SUBTOTAL(9,H1428:J1428)</f>
        <v/>
      </c>
      <c r="L1428" s="520">
        <f>$G1428*H1428</f>
        <v/>
      </c>
      <c r="M1428" s="521">
        <f>$G1428*I1428</f>
        <v/>
      </c>
      <c r="N1428" s="522">
        <f>$G1428*J1428</f>
        <v/>
      </c>
      <c r="O1428" s="523">
        <f>G1428*K1428</f>
        <v/>
      </c>
      <c r="P1428" s="524" t="inlineStr">
        <is>
          <t>Добавлено. Смета №6 Алмарез</t>
        </is>
      </c>
      <c r="Q1428" s="104" t="n"/>
    </row>
    <row r="1429" outlineLevel="2" ht="50.25" customHeight="1">
      <c r="A1429" s="3" t="n"/>
      <c r="B1429" s="3" t="n"/>
      <c r="C1429" s="240" t="n"/>
      <c r="D1429" s="146" t="inlineStr">
        <is>
          <t>5.5.12.</t>
        </is>
      </c>
      <c r="E1429" s="146" t="inlineStr">
        <is>
          <t>ДЕМОНТАЖ СТЕНЫ В ГРУНТЕ (LUCE) КЖ 1.02</t>
        </is>
      </c>
      <c r="F1429" s="241" t="inlineStr">
        <is>
          <t>м.п.</t>
        </is>
      </c>
      <c r="G1429" s="422" t="n">
        <v>206.4</v>
      </c>
      <c r="H1429" s="423">
        <f>IFERROR(L1429/G1429,0)</f>
        <v/>
      </c>
      <c r="I1429" s="424">
        <f>IFERROR(M1429/G1429,0)</f>
        <v/>
      </c>
      <c r="J1429" s="425">
        <f>IFERROR(N1429/G1429,0)</f>
        <v/>
      </c>
      <c r="K1429" s="432">
        <f>+IFERROR(O1429/G1429,0)</f>
        <v/>
      </c>
      <c r="L1429" s="423">
        <f>SUBTOTAL(9,L1430:L1433)</f>
        <v/>
      </c>
      <c r="M1429" s="424">
        <f>SUBTOTAL(9,M1430:M1433)</f>
        <v/>
      </c>
      <c r="N1429" s="425">
        <f>SUBTOTAL(9,N1430:N1433)</f>
        <v/>
      </c>
      <c r="O1429" s="423">
        <f>SUBTOTAL(9,O1430:O1433)</f>
        <v/>
      </c>
      <c r="P1429" s="242" t="n"/>
      <c r="Q1429" s="243" t="n"/>
    </row>
    <row r="1430" outlineLevel="3" ht="50.25" customHeight="1">
      <c r="A1430" s="3" t="n"/>
      <c r="B1430" s="3" t="n"/>
      <c r="C1430" s="25" t="n"/>
      <c r="D1430" s="3" t="inlineStr">
        <is>
          <t>5.5.12.1.</t>
        </is>
      </c>
      <c r="E1430" s="3" t="inlineStr">
        <is>
          <t xml:space="preserve">Алмазное сверление ж/б Ø 150мм (Коэф 1,4) </t>
        </is>
      </c>
      <c r="F1430" s="518" t="inlineStr">
        <is>
          <t>м.п</t>
        </is>
      </c>
      <c r="G1430" s="519" t="n">
        <v>206.4</v>
      </c>
      <c r="H1430" s="520" t="n"/>
      <c r="I1430" s="521" t="n">
        <v>8600</v>
      </c>
      <c r="J1430" s="522">
        <f>(H1430+I1430)*0.125</f>
        <v/>
      </c>
      <c r="K1430" s="523">
        <f>SUBTOTAL(9,H1430:J1430)</f>
        <v/>
      </c>
      <c r="L1430" s="520">
        <f>$G1430*H1430</f>
        <v/>
      </c>
      <c r="M1430" s="521">
        <f>$G1430*I1430</f>
        <v/>
      </c>
      <c r="N1430" s="522">
        <f>$G1430*J1430</f>
        <v/>
      </c>
      <c r="O1430" s="523">
        <f>G1430*K1430</f>
        <v/>
      </c>
      <c r="P1430" s="524" t="inlineStr">
        <is>
          <t>Добавлено. Смета №7 Алмарез</t>
        </is>
      </c>
      <c r="Q1430" s="104" t="n"/>
    </row>
    <row r="1431" outlineLevel="3" ht="50.25" customHeight="1">
      <c r="A1431" s="3" t="n"/>
      <c r="B1431" s="3" t="n"/>
      <c r="C1431" s="25" t="n"/>
      <c r="D1431" s="3" t="inlineStr">
        <is>
          <t>5.5.12.2.</t>
        </is>
      </c>
      <c r="E1431" s="3" t="inlineStr">
        <is>
          <t>Алмазная резка канатом</t>
        </is>
      </c>
      <c r="F1431" s="518" t="inlineStr">
        <is>
          <t>М2</t>
        </is>
      </c>
      <c r="G1431" s="519" t="n">
        <v>36.4</v>
      </c>
      <c r="H1431" s="520" t="n"/>
      <c r="I1431" s="521" t="n">
        <v>20600</v>
      </c>
      <c r="J1431" s="522">
        <f>(H1431+I1431)*0.125</f>
        <v/>
      </c>
      <c r="K1431" s="523">
        <f>SUBTOTAL(9,H1431:J1431)</f>
        <v/>
      </c>
      <c r="L1431" s="520">
        <f>$G1431*H1431</f>
        <v/>
      </c>
      <c r="M1431" s="521">
        <f>$G1431*I1431</f>
        <v/>
      </c>
      <c r="N1431" s="522">
        <f>$G1431*J1431</f>
        <v/>
      </c>
      <c r="O1431" s="523">
        <f>G1431*K1431</f>
        <v/>
      </c>
      <c r="P1431" s="524" t="inlineStr">
        <is>
          <t>Добавлено. Смета №7 Алмарез</t>
        </is>
      </c>
      <c r="Q1431" s="104" t="n"/>
    </row>
    <row r="1432" outlineLevel="3" ht="50.25" customHeight="1">
      <c r="A1432" s="3" t="n"/>
      <c r="B1432" s="3" t="n"/>
      <c r="C1432" s="25" t="n"/>
      <c r="D1432" s="3" t="inlineStr">
        <is>
          <t>5.5.12.3.</t>
        </is>
      </c>
      <c r="E1432" s="3" t="inlineStr">
        <is>
          <t>Вывоз и утилизация ж/б</t>
        </is>
      </c>
      <c r="F1432" s="518" t="inlineStr">
        <is>
          <t>т</t>
        </is>
      </c>
      <c r="G1432" s="519" t="n">
        <v>38.5</v>
      </c>
      <c r="H1432" s="520" t="n"/>
      <c r="I1432" s="521" t="n">
        <v>2142.86</v>
      </c>
      <c r="J1432" s="522">
        <f>(H1432+I1432)*0.125</f>
        <v/>
      </c>
      <c r="K1432" s="523">
        <f>SUBTOTAL(9,H1432:J1432)</f>
        <v/>
      </c>
      <c r="L1432" s="520">
        <f>$G1432*H1432</f>
        <v/>
      </c>
      <c r="M1432" s="521">
        <f>$G1432*I1432</f>
        <v/>
      </c>
      <c r="N1432" s="522">
        <f>$G1432*J1432</f>
        <v/>
      </c>
      <c r="O1432" s="523">
        <f>G1432*K1432</f>
        <v/>
      </c>
      <c r="P1432" s="524" t="inlineStr">
        <is>
          <t>Добавлено. Смета №7 Алмарез</t>
        </is>
      </c>
      <c r="Q1432" s="104" t="n"/>
    </row>
    <row r="1433" outlineLevel="3" ht="50.25" customHeight="1">
      <c r="A1433" s="3" t="n"/>
      <c r="B1433" s="3" t="n"/>
      <c r="C1433" s="25" t="n"/>
      <c r="D1433" s="3" t="inlineStr">
        <is>
          <t>5.5.12.4.</t>
        </is>
      </c>
      <c r="E1433" s="3" t="inlineStr">
        <is>
          <t>Выемка грунта</t>
        </is>
      </c>
      <c r="F1433" s="518" t="inlineStr">
        <is>
          <t>м3</t>
        </is>
      </c>
      <c r="G1433" s="519" t="n">
        <v>7</v>
      </c>
      <c r="H1433" s="520" t="n"/>
      <c r="I1433" s="521" t="n">
        <v>2680</v>
      </c>
      <c r="J1433" s="522">
        <f>(H1433+I1433)*0.125</f>
        <v/>
      </c>
      <c r="K1433" s="523">
        <f>SUBTOTAL(9,H1433:J1433)</f>
        <v/>
      </c>
      <c r="L1433" s="520">
        <f>$G1433*H1433</f>
        <v/>
      </c>
      <c r="M1433" s="521">
        <f>$G1433*I1433</f>
        <v/>
      </c>
      <c r="N1433" s="522">
        <f>$G1433*J1433</f>
        <v/>
      </c>
      <c r="O1433" s="523">
        <f>G1433*K1433</f>
        <v/>
      </c>
      <c r="P1433" s="524" t="inlineStr">
        <is>
          <t>Добавлено. Смета №7 Алмарез</t>
        </is>
      </c>
      <c r="Q1433" s="104" t="n"/>
    </row>
    <row r="1434" outlineLevel="2" ht="50.25" customHeight="1">
      <c r="A1434" s="3" t="n"/>
      <c r="B1434" s="3" t="n"/>
      <c r="C1434" s="240" t="n"/>
      <c r="D1434" s="146" t="inlineStr">
        <is>
          <t>5.5.13.</t>
        </is>
      </c>
      <c r="E1434" s="146" t="inlineStr">
        <is>
          <t>УСТРОЙСТВО ПРОЕМА В ПЕРЕКРЫТИИ В ОСЯХ К-Л/3-4 НА ОТМ. +25,250 КЖ  3.2-АН087</t>
        </is>
      </c>
      <c r="F1434" s="241" t="inlineStr">
        <is>
          <t>м.п.</t>
        </is>
      </c>
      <c r="G1434" s="422" t="n">
        <v>20.4</v>
      </c>
      <c r="H1434" s="423">
        <f>IFERROR(L1434/G1434,0)</f>
        <v/>
      </c>
      <c r="I1434" s="424">
        <f>IFERROR(M1434/G1434,0)</f>
        <v/>
      </c>
      <c r="J1434" s="425">
        <f>IFERROR(N1434/G1434,0)</f>
        <v/>
      </c>
      <c r="K1434" s="432">
        <f>+IFERROR(O1434/G1434,0)</f>
        <v/>
      </c>
      <c r="L1434" s="423">
        <f>SUBTOTAL(9,L1435:L1437)</f>
        <v/>
      </c>
      <c r="M1434" s="424">
        <f>SUBTOTAL(9,M1435:M1437)</f>
        <v/>
      </c>
      <c r="N1434" s="425">
        <f>SUBTOTAL(9,N1435:N1437)</f>
        <v/>
      </c>
      <c r="O1434" s="423">
        <f>SUBTOTAL(9,O1435:O1437)</f>
        <v/>
      </c>
      <c r="P1434" s="242" t="n"/>
      <c r="Q1434" s="243" t="n"/>
    </row>
    <row r="1435" outlineLevel="3" ht="50.25" customHeight="1">
      <c r="A1435" s="3" t="n"/>
      <c r="B1435" s="3" t="n"/>
      <c r="C1435" s="25" t="n"/>
      <c r="D1435" s="3" t="inlineStr">
        <is>
          <t>5.5.13.1.</t>
        </is>
      </c>
      <c r="E1435" s="3" t="inlineStr">
        <is>
          <t xml:space="preserve">Алмазное сверление ж/б Ø 150мм (Коэф 1,4) </t>
        </is>
      </c>
      <c r="F1435" s="518" t="inlineStr">
        <is>
          <t>м.п</t>
        </is>
      </c>
      <c r="G1435" s="519" t="n">
        <v>20.4</v>
      </c>
      <c r="H1435" s="520" t="n"/>
      <c r="I1435" s="521" t="n">
        <v>8600</v>
      </c>
      <c r="J1435" s="522">
        <f>(H1435+I1435)*0.125</f>
        <v/>
      </c>
      <c r="K1435" s="523">
        <f>SUBTOTAL(9,H1435:J1435)</f>
        <v/>
      </c>
      <c r="L1435" s="520">
        <f>$G1435*H1435</f>
        <v/>
      </c>
      <c r="M1435" s="521">
        <f>$G1435*I1435</f>
        <v/>
      </c>
      <c r="N1435" s="522">
        <f>$G1435*J1435</f>
        <v/>
      </c>
      <c r="O1435" s="523">
        <f>G1435*K1435</f>
        <v/>
      </c>
      <c r="P1435" s="524" t="inlineStr">
        <is>
          <t>Добавлено. Смета №7 Алмарез</t>
        </is>
      </c>
      <c r="Q1435" s="104" t="n"/>
    </row>
    <row r="1436" outlineLevel="3" ht="50.25" customHeight="1">
      <c r="A1436" s="3" t="n"/>
      <c r="B1436" s="3" t="n"/>
      <c r="C1436" s="25" t="n"/>
      <c r="D1436" s="3" t="inlineStr">
        <is>
          <t>5.5.13.2.</t>
        </is>
      </c>
      <c r="E1436" s="3" t="inlineStr">
        <is>
          <t>Обнажение арматуры в бетоне (торца реза на 350 мм) при толщине от 220 мм до 350 мм</t>
        </is>
      </c>
      <c r="F1436" s="518" t="inlineStr">
        <is>
          <t>м.п</t>
        </is>
      </c>
      <c r="G1436" s="519" t="n">
        <v>2.65</v>
      </c>
      <c r="H1436" s="520" t="n"/>
      <c r="I1436" s="521" t="n">
        <v>2500</v>
      </c>
      <c r="J1436" s="522">
        <f>(H1436+I1436)*0.125</f>
        <v/>
      </c>
      <c r="K1436" s="523">
        <f>SUBTOTAL(9,H1436:J1436)</f>
        <v/>
      </c>
      <c r="L1436" s="520">
        <f>$G1436*H1436</f>
        <v/>
      </c>
      <c r="M1436" s="521">
        <f>$G1436*I1436</f>
        <v/>
      </c>
      <c r="N1436" s="522">
        <f>$G1436*J1436</f>
        <v/>
      </c>
      <c r="O1436" s="523">
        <f>G1436*K1436</f>
        <v/>
      </c>
      <c r="P1436" s="524" t="inlineStr">
        <is>
          <t>Добавлено. Смета №7 Алмарез</t>
        </is>
      </c>
      <c r="Q1436" s="104" t="n"/>
    </row>
    <row r="1437" outlineLevel="3" ht="50.25" customHeight="1">
      <c r="A1437" s="3" t="n"/>
      <c r="B1437" s="3" t="n"/>
      <c r="C1437" s="25" t="n"/>
      <c r="D1437" s="3" t="inlineStr">
        <is>
          <t>5.5.13.3.</t>
        </is>
      </c>
      <c r="E1437" s="3" t="inlineStr">
        <is>
          <t>Вывоз и утилизация ж/б</t>
        </is>
      </c>
      <c r="F1437" s="518" t="inlineStr">
        <is>
          <t>т</t>
        </is>
      </c>
      <c r="G1437" s="519" t="n">
        <v>1.58</v>
      </c>
      <c r="H1437" s="520" t="n"/>
      <c r="I1437" s="521" t="n">
        <v>2142.86</v>
      </c>
      <c r="J1437" s="522">
        <f>(H1437+I1437)*0.125</f>
        <v/>
      </c>
      <c r="K1437" s="523">
        <f>SUBTOTAL(9,H1437:J1437)</f>
        <v/>
      </c>
      <c r="L1437" s="520">
        <f>$G1437*H1437</f>
        <v/>
      </c>
      <c r="M1437" s="521">
        <f>$G1437*I1437</f>
        <v/>
      </c>
      <c r="N1437" s="522">
        <f>$G1437*J1437</f>
        <v/>
      </c>
      <c r="O1437" s="523">
        <f>G1437*K1437</f>
        <v/>
      </c>
      <c r="P1437" s="524" t="inlineStr">
        <is>
          <t>Добавлено. Смета №7 Алмарез</t>
        </is>
      </c>
      <c r="Q1437" s="104" t="n"/>
    </row>
    <row r="1438" outlineLevel="2" ht="50.25" customHeight="1">
      <c r="A1438" s="3" t="n"/>
      <c r="B1438" s="3" t="n"/>
      <c r="C1438" s="240" t="n"/>
      <c r="D1438" s="146" t="inlineStr">
        <is>
          <t>5.5.14.</t>
        </is>
      </c>
      <c r="E1438" s="146" t="inlineStr">
        <is>
          <t>УСТРОЙСТВО ПРОЕМА В ПЕРЕКРЫТИИ В ОСЯХ Н-П/10-12 НА ОТМ. +25,250 КЖ 3.2 - АН087</t>
        </is>
      </c>
      <c r="F1438" s="241" t="inlineStr">
        <is>
          <t>м.п.</t>
        </is>
      </c>
      <c r="G1438" s="422" t="n">
        <v>20.4</v>
      </c>
      <c r="H1438" s="423">
        <f>IFERROR(L1438/G1438,0)</f>
        <v/>
      </c>
      <c r="I1438" s="424">
        <f>IFERROR(M1438/G1438,0)</f>
        <v/>
      </c>
      <c r="J1438" s="425">
        <f>IFERROR(N1438/G1438,0)</f>
        <v/>
      </c>
      <c r="K1438" s="432">
        <f>+IFERROR(O1438/G1438,0)</f>
        <v/>
      </c>
      <c r="L1438" s="423">
        <f>SUBTOTAL(9,L1439:L1441)</f>
        <v/>
      </c>
      <c r="M1438" s="424">
        <f>SUBTOTAL(9,M1439:M1441)</f>
        <v/>
      </c>
      <c r="N1438" s="425">
        <f>SUBTOTAL(9,N1439:N1441)</f>
        <v/>
      </c>
      <c r="O1438" s="423">
        <f>SUBTOTAL(9,O1439:O1441)</f>
        <v/>
      </c>
      <c r="P1438" s="242" t="n"/>
      <c r="Q1438" s="243" t="n"/>
    </row>
    <row r="1439" outlineLevel="3" ht="50.25" customHeight="1">
      <c r="A1439" s="3" t="n"/>
      <c r="B1439" s="3" t="n"/>
      <c r="C1439" s="25" t="n"/>
      <c r="D1439" s="3" t="inlineStr">
        <is>
          <t>5.5.14.1.</t>
        </is>
      </c>
      <c r="E1439" s="3" t="inlineStr">
        <is>
          <t>Алмазное сверление ж/б Ø 150мм (Коэф 1,4)</t>
        </is>
      </c>
      <c r="F1439" s="518" t="inlineStr">
        <is>
          <t>м.п</t>
        </is>
      </c>
      <c r="G1439" s="519" t="n">
        <v>20.4</v>
      </c>
      <c r="H1439" s="520" t="n"/>
      <c r="I1439" s="521" t="n">
        <v>8600</v>
      </c>
      <c r="J1439" s="522">
        <f>(H1439+I1439)*0.125</f>
        <v/>
      </c>
      <c r="K1439" s="523">
        <f>SUBTOTAL(9,H1439:J1439)</f>
        <v/>
      </c>
      <c r="L1439" s="520">
        <f>$G1439*H1439</f>
        <v/>
      </c>
      <c r="M1439" s="521">
        <f>$G1439*I1439</f>
        <v/>
      </c>
      <c r="N1439" s="522">
        <f>$G1439*J1439</f>
        <v/>
      </c>
      <c r="O1439" s="523">
        <f>G1439*K1439</f>
        <v/>
      </c>
      <c r="P1439" s="524" t="inlineStr">
        <is>
          <t>Добавлено. Смета №7 Алмарез</t>
        </is>
      </c>
      <c r="Q1439" s="104" t="n"/>
    </row>
    <row r="1440" outlineLevel="3" ht="50.25" customHeight="1">
      <c r="A1440" s="3" t="n"/>
      <c r="B1440" s="3" t="n"/>
      <c r="C1440" s="25" t="n"/>
      <c r="D1440" s="3" t="inlineStr">
        <is>
          <t>5.5.14.2.</t>
        </is>
      </c>
      <c r="E1440" s="3" t="inlineStr">
        <is>
          <t>Обнажение арматуры в бетоне (торца реза на 350 мм) при толщине от 220 мм до 350 мм</t>
        </is>
      </c>
      <c r="F1440" s="518" t="inlineStr">
        <is>
          <t>м.п</t>
        </is>
      </c>
      <c r="G1440" s="519" t="n">
        <v>3.97</v>
      </c>
      <c r="H1440" s="520" t="n"/>
      <c r="I1440" s="521" t="n">
        <v>2500</v>
      </c>
      <c r="J1440" s="522">
        <f>(H1440+I1440)*0.125</f>
        <v/>
      </c>
      <c r="K1440" s="523">
        <f>SUBTOTAL(9,H1440:J1440)</f>
        <v/>
      </c>
      <c r="L1440" s="520">
        <f>$G1440*H1440</f>
        <v/>
      </c>
      <c r="M1440" s="521">
        <f>$G1440*I1440</f>
        <v/>
      </c>
      <c r="N1440" s="522">
        <f>$G1440*J1440</f>
        <v/>
      </c>
      <c r="O1440" s="523">
        <f>G1440*K1440</f>
        <v/>
      </c>
      <c r="P1440" s="524" t="inlineStr">
        <is>
          <t>Добавлено. Смета №7 Алмарез</t>
        </is>
      </c>
      <c r="Q1440" s="104" t="n"/>
    </row>
    <row r="1441" outlineLevel="3" ht="50.25" customHeight="1">
      <c r="A1441" s="3" t="n"/>
      <c r="B1441" s="3" t="n"/>
      <c r="C1441" s="25" t="n"/>
      <c r="D1441" s="3" t="inlineStr">
        <is>
          <t>5.5.14.3.</t>
        </is>
      </c>
      <c r="E1441" s="3" t="inlineStr">
        <is>
          <t>Вывоз и утилизация ж/б</t>
        </is>
      </c>
      <c r="F1441" s="518" t="inlineStr">
        <is>
          <t>т</t>
        </is>
      </c>
      <c r="G1441" s="519" t="n">
        <v>1.95</v>
      </c>
      <c r="H1441" s="520" t="n"/>
      <c r="I1441" s="521" t="n">
        <v>2142.66</v>
      </c>
      <c r="J1441" s="522">
        <f>(H1441+I1441)*0.125</f>
        <v/>
      </c>
      <c r="K1441" s="523">
        <f>SUBTOTAL(9,H1441:J1441)</f>
        <v/>
      </c>
      <c r="L1441" s="520">
        <f>$G1441*H1441</f>
        <v/>
      </c>
      <c r="M1441" s="521">
        <f>$G1441*I1441</f>
        <v/>
      </c>
      <c r="N1441" s="522">
        <f>$G1441*J1441</f>
        <v/>
      </c>
      <c r="O1441" s="523">
        <f>G1441*K1441</f>
        <v/>
      </c>
      <c r="P1441" s="524" t="inlineStr">
        <is>
          <t>Добавлено. Смета №7 Алмарез</t>
        </is>
      </c>
      <c r="Q1441" s="104" t="n"/>
    </row>
    <row r="1442" outlineLevel="2" ht="50.25" customHeight="1">
      <c r="A1442" s="3" t="n"/>
      <c r="B1442" s="3" t="n"/>
      <c r="C1442" s="240" t="n"/>
      <c r="D1442" s="146" t="inlineStr">
        <is>
          <t>5.5.15.</t>
        </is>
      </c>
      <c r="E1442" s="146" t="inlineStr">
        <is>
          <t>Расширение лифтовых проемов на ОТМ.-6,950 АН 091</t>
        </is>
      </c>
      <c r="F1442" s="241" t="inlineStr">
        <is>
          <t>м.п.</t>
        </is>
      </c>
      <c r="G1442" s="422" t="n">
        <v>10</v>
      </c>
      <c r="H1442" s="423">
        <f>IFERROR(L1442/G1442,0)</f>
        <v/>
      </c>
      <c r="I1442" s="424">
        <f>IFERROR(M1442/G1442,0)</f>
        <v/>
      </c>
      <c r="J1442" s="425">
        <f>IFERROR(N1442/G1442,0)</f>
        <v/>
      </c>
      <c r="K1442" s="432">
        <f>+IFERROR(O1442/G1442,0)</f>
        <v/>
      </c>
      <c r="L1442" s="423">
        <f>SUBTOTAL(9,L1443:L1445)</f>
        <v/>
      </c>
      <c r="M1442" s="424">
        <f>SUBTOTAL(9,M1443:M1445)</f>
        <v/>
      </c>
      <c r="N1442" s="425">
        <f>SUBTOTAL(9,N1443:N1445)</f>
        <v/>
      </c>
      <c r="O1442" s="423">
        <f>SUBTOTAL(9,O1443:O1445)</f>
        <v/>
      </c>
      <c r="P1442" s="242" t="n"/>
      <c r="Q1442" s="243" t="n"/>
    </row>
    <row r="1443" outlineLevel="3" ht="50.25" customHeight="1">
      <c r="A1443" s="3" t="n"/>
      <c r="B1443" s="3" t="n"/>
      <c r="C1443" s="25" t="n"/>
      <c r="D1443" s="3" t="inlineStr">
        <is>
          <t>5.5.15.1.</t>
        </is>
      </c>
      <c r="E1443" s="3" t="inlineStr">
        <is>
          <t>Алмазная резка ж/б 250мм</t>
        </is>
      </c>
      <c r="F1443" s="518" t="inlineStr">
        <is>
          <t>м2</t>
        </is>
      </c>
      <c r="G1443" s="519" t="n">
        <v>3.5</v>
      </c>
      <c r="H1443" s="520" t="n"/>
      <c r="I1443" s="521" t="n">
        <v>18280</v>
      </c>
      <c r="J1443" s="522">
        <f>(H1443+I1443)*0.125</f>
        <v/>
      </c>
      <c r="K1443" s="523">
        <f>SUBTOTAL(9,H1443:J1443)</f>
        <v/>
      </c>
      <c r="L1443" s="520">
        <f>$G1443*H1443</f>
        <v/>
      </c>
      <c r="M1443" s="521">
        <f>$G1443*I1443</f>
        <v/>
      </c>
      <c r="N1443" s="522">
        <f>$G1443*J1443</f>
        <v/>
      </c>
      <c r="O1443" s="523">
        <f>G1443*K1443</f>
        <v/>
      </c>
      <c r="P1443" s="524" t="inlineStr">
        <is>
          <t>Добавлено. Смета №8 Алмарез</t>
        </is>
      </c>
      <c r="Q1443" s="104" t="n"/>
    </row>
    <row r="1444" outlineLevel="3" ht="50.25" customHeight="1">
      <c r="A1444" s="3" t="n"/>
      <c r="B1444" s="3" t="n"/>
      <c r="C1444" s="25" t="n"/>
      <c r="D1444" s="3" t="inlineStr">
        <is>
          <t>5.5.15.2.</t>
        </is>
      </c>
      <c r="E1444" s="3" t="inlineStr">
        <is>
          <t>Алмазное сверление ж/б Ø 150мм</t>
        </is>
      </c>
      <c r="F1444" s="518" t="inlineStr">
        <is>
          <t>м.п</t>
        </is>
      </c>
      <c r="G1444" s="519" t="n">
        <v>10</v>
      </c>
      <c r="H1444" s="520" t="n"/>
      <c r="I1444" s="521" t="n">
        <v>8600</v>
      </c>
      <c r="J1444" s="522">
        <f>(H1444+I1444)*0.125</f>
        <v/>
      </c>
      <c r="K1444" s="523">
        <f>SUBTOTAL(9,H1444:J1444)</f>
        <v/>
      </c>
      <c r="L1444" s="520">
        <f>$G1444*H1444</f>
        <v/>
      </c>
      <c r="M1444" s="521">
        <f>$G1444*I1444</f>
        <v/>
      </c>
      <c r="N1444" s="522">
        <f>$G1444*J1444</f>
        <v/>
      </c>
      <c r="O1444" s="523">
        <f>G1444*K1444</f>
        <v/>
      </c>
      <c r="P1444" s="524" t="inlineStr">
        <is>
          <t>Добавлено. Смета №8 Алмарез</t>
        </is>
      </c>
      <c r="Q1444" s="104" t="n"/>
    </row>
    <row r="1445" outlineLevel="3" ht="50.25" customHeight="1">
      <c r="A1445" s="3" t="n"/>
      <c r="B1445" s="3" t="n"/>
      <c r="C1445" s="25" t="n"/>
      <c r="D1445" s="3" t="inlineStr">
        <is>
          <t>5.5.15.3.</t>
        </is>
      </c>
      <c r="E1445" s="3" t="inlineStr">
        <is>
          <t>Вывоз и утилизация ж/б</t>
        </is>
      </c>
      <c r="F1445" s="518" t="inlineStr">
        <is>
          <t>т</t>
        </is>
      </c>
      <c r="G1445" s="519" t="n">
        <v>1.35</v>
      </c>
      <c r="H1445" s="520" t="n"/>
      <c r="I1445" s="521" t="n">
        <v>2142.86</v>
      </c>
      <c r="J1445" s="522">
        <f>(H1445+I1445)*0.125</f>
        <v/>
      </c>
      <c r="K1445" s="523">
        <f>SUBTOTAL(9,H1445:J1445)</f>
        <v/>
      </c>
      <c r="L1445" s="520">
        <f>$G1445*H1445</f>
        <v/>
      </c>
      <c r="M1445" s="521">
        <f>$G1445*I1445</f>
        <v/>
      </c>
      <c r="N1445" s="522">
        <f>$G1445*J1445</f>
        <v/>
      </c>
      <c r="O1445" s="523">
        <f>G1445*K1445</f>
        <v/>
      </c>
      <c r="P1445" s="524" t="inlineStr">
        <is>
          <t>Добавлено. Смета №8 Алмарез</t>
        </is>
      </c>
      <c r="Q1445" s="104" t="n"/>
    </row>
    <row r="1446" outlineLevel="2" ht="50.25" customHeight="1">
      <c r="A1446" s="3" t="n"/>
      <c r="B1446" s="3" t="n"/>
      <c r="C1446" s="240" t="n"/>
      <c r="D1446" s="146" t="inlineStr">
        <is>
          <t>5.5.16.</t>
        </is>
      </c>
      <c r="E1446" s="146" t="inlineStr">
        <is>
          <t>ВК Сантехника LUCE</t>
        </is>
      </c>
      <c r="F1446" s="241" t="inlineStr">
        <is>
          <t>м.п.</t>
        </is>
      </c>
      <c r="G1446" s="422" t="n">
        <v>6</v>
      </c>
      <c r="H1446" s="423">
        <f>IFERROR(L1446/G1446,0)</f>
        <v/>
      </c>
      <c r="I1446" s="424">
        <f>IFERROR(M1446/G1446,0)</f>
        <v/>
      </c>
      <c r="J1446" s="425">
        <f>IFERROR(N1446/G1446,0)</f>
        <v/>
      </c>
      <c r="K1446" s="432">
        <f>+IFERROR(O1446/G1446,0)</f>
        <v/>
      </c>
      <c r="L1446" s="423">
        <f>SUBTOTAL(9,L1447:L1449)</f>
        <v/>
      </c>
      <c r="M1446" s="424">
        <f>SUBTOTAL(9,M1447:M1449)</f>
        <v/>
      </c>
      <c r="N1446" s="425">
        <f>SUBTOTAL(9,N1447:N1449)</f>
        <v/>
      </c>
      <c r="O1446" s="423">
        <f>SUBTOTAL(9,O1447:O1449)</f>
        <v/>
      </c>
      <c r="P1446" s="242" t="n"/>
      <c r="Q1446" s="243" t="n"/>
    </row>
    <row r="1447" outlineLevel="3" ht="50.25" customHeight="1">
      <c r="A1447" s="3" t="n"/>
      <c r="B1447" s="3" t="n"/>
      <c r="C1447" s="25" t="n"/>
      <c r="D1447" s="3" t="inlineStr">
        <is>
          <t>5.5.16.1.</t>
        </is>
      </c>
      <c r="E1447" s="3" t="inlineStr">
        <is>
          <t>Алмазное сверление Ø 150мм ж/б 200мм (4шт.)</t>
        </is>
      </c>
      <c r="F1447" s="518" t="inlineStr">
        <is>
          <t>м.п</t>
        </is>
      </c>
      <c r="G1447" s="519" t="n">
        <v>1</v>
      </c>
      <c r="H1447" s="520" t="n"/>
      <c r="I1447" s="521" t="n">
        <v>8600</v>
      </c>
      <c r="J1447" s="522">
        <f>(H1447+I1447)*0.125</f>
        <v/>
      </c>
      <c r="K1447" s="523">
        <f>SUBTOTAL(9,H1447:J1447)</f>
        <v/>
      </c>
      <c r="L1447" s="520">
        <f>$G1447*H1447</f>
        <v/>
      </c>
      <c r="M1447" s="521">
        <f>$G1447*I1447</f>
        <v/>
      </c>
      <c r="N1447" s="522">
        <f>$G1447*J1447</f>
        <v/>
      </c>
      <c r="O1447" s="523">
        <f>G1447*K1447</f>
        <v/>
      </c>
      <c r="P1447" s="524" t="inlineStr">
        <is>
          <t>Добавлено. Смета №8 Алмарез</t>
        </is>
      </c>
      <c r="Q1447" s="104" t="n"/>
    </row>
    <row r="1448" outlineLevel="3" ht="50.25" customHeight="1">
      <c r="A1448" s="3" t="n"/>
      <c r="B1448" s="3" t="n"/>
      <c r="C1448" s="25" t="n"/>
      <c r="D1448" s="3" t="inlineStr">
        <is>
          <t>5.5.16.2.</t>
        </is>
      </c>
      <c r="E1448" s="3" t="inlineStr">
        <is>
          <t>Алмазное сверление Ø 100мм ж/б 250мм (20шт.)</t>
        </is>
      </c>
      <c r="F1448" s="518" t="inlineStr">
        <is>
          <t>м.п</t>
        </is>
      </c>
      <c r="G1448" s="519" t="n">
        <v>5</v>
      </c>
      <c r="H1448" s="520" t="n"/>
      <c r="I1448" s="521" t="n">
        <v>7000</v>
      </c>
      <c r="J1448" s="522">
        <f>(H1448+I1448)*0.125</f>
        <v/>
      </c>
      <c r="K1448" s="523">
        <f>SUBTOTAL(9,H1448:J1448)</f>
        <v/>
      </c>
      <c r="L1448" s="520">
        <f>$G1448*H1448</f>
        <v/>
      </c>
      <c r="M1448" s="521">
        <f>$G1448*I1448</f>
        <v/>
      </c>
      <c r="N1448" s="522">
        <f>$G1448*J1448</f>
        <v/>
      </c>
      <c r="O1448" s="523">
        <f>G1448*K1448</f>
        <v/>
      </c>
      <c r="P1448" s="524" t="inlineStr">
        <is>
          <t>Добавлено. Смета №8 Алмарез</t>
        </is>
      </c>
      <c r="Q1448" s="104" t="n"/>
    </row>
    <row r="1449" outlineLevel="3" ht="50.25" customHeight="1">
      <c r="A1449" s="3" t="n"/>
      <c r="B1449" s="3" t="n"/>
      <c r="C1449" s="25" t="n"/>
      <c r="D1449" s="3" t="inlineStr">
        <is>
          <t>5.5.16.3.</t>
        </is>
      </c>
      <c r="E1449" s="3" t="inlineStr">
        <is>
          <t>Вывоз и утилизация ж/б</t>
        </is>
      </c>
      <c r="F1449" s="518" t="inlineStr">
        <is>
          <t>т</t>
        </is>
      </c>
      <c r="G1449" s="519" t="n">
        <v>0.12</v>
      </c>
      <c r="H1449" s="520" t="n"/>
      <c r="I1449" s="521" t="n">
        <v>2142.86</v>
      </c>
      <c r="J1449" s="522">
        <f>(H1449+I1449)*0.125</f>
        <v/>
      </c>
      <c r="K1449" s="523">
        <f>SUBTOTAL(9,H1449:J1449)</f>
        <v/>
      </c>
      <c r="L1449" s="520">
        <f>$G1449*H1449</f>
        <v/>
      </c>
      <c r="M1449" s="521">
        <f>$G1449*I1449</f>
        <v/>
      </c>
      <c r="N1449" s="522">
        <f>$G1449*J1449</f>
        <v/>
      </c>
      <c r="O1449" s="523">
        <f>G1449*K1449</f>
        <v/>
      </c>
      <c r="P1449" s="524" t="inlineStr">
        <is>
          <t>Добавлено. Смета №8 Алмарез</t>
        </is>
      </c>
      <c r="Q1449" s="104" t="n"/>
    </row>
    <row r="1450" outlineLevel="2" ht="50.25" customHeight="1">
      <c r="A1450" s="3" t="n"/>
      <c r="B1450" s="3" t="n"/>
      <c r="C1450" s="240" t="n"/>
      <c r="D1450" s="146" t="inlineStr">
        <is>
          <t>5.5.17.</t>
        </is>
      </c>
      <c r="E1450" s="146" t="inlineStr">
        <is>
          <t>Электрика ПУЦЕР LUCE</t>
        </is>
      </c>
      <c r="F1450" s="241" t="inlineStr">
        <is>
          <t>м.п.</t>
        </is>
      </c>
      <c r="G1450" s="422" t="n">
        <v>11</v>
      </c>
      <c r="H1450" s="423">
        <f>IFERROR(L1450/G1450,0)</f>
        <v/>
      </c>
      <c r="I1450" s="424">
        <f>IFERROR(M1450/G1450,0)</f>
        <v/>
      </c>
      <c r="J1450" s="425">
        <f>IFERROR(N1450/G1450,0)</f>
        <v/>
      </c>
      <c r="K1450" s="432">
        <f>+IFERROR(O1450/G1450,0)</f>
        <v/>
      </c>
      <c r="L1450" s="423">
        <f>SUBTOTAL(9,L1451:L1453)</f>
        <v/>
      </c>
      <c r="M1450" s="424">
        <f>SUBTOTAL(9,M1451:M1453)</f>
        <v/>
      </c>
      <c r="N1450" s="425">
        <f>SUBTOTAL(9,N1451:N1453)</f>
        <v/>
      </c>
      <c r="O1450" s="423">
        <f>SUBTOTAL(9,O1451:O1453)</f>
        <v/>
      </c>
      <c r="P1450" s="242" t="n"/>
      <c r="Q1450" s="243" t="n"/>
    </row>
    <row r="1451" outlineLevel="3" ht="50.25" customHeight="1">
      <c r="A1451" s="3" t="n"/>
      <c r="B1451" s="3" t="n"/>
      <c r="C1451" s="25" t="n"/>
      <c r="D1451" s="3" t="inlineStr">
        <is>
          <t>5.5.17.1.</t>
        </is>
      </c>
      <c r="E1451" s="3" t="inlineStr">
        <is>
          <t>Алмазное сверление Ø 100мм ж/б 250мм (24шт.)</t>
        </is>
      </c>
      <c r="F1451" s="518" t="inlineStr">
        <is>
          <t>м.п</t>
        </is>
      </c>
      <c r="G1451" s="519" t="n">
        <v>6</v>
      </c>
      <c r="H1451" s="520" t="n"/>
      <c r="I1451" s="521" t="n">
        <v>7000</v>
      </c>
      <c r="J1451" s="522">
        <f>(H1451+I1451)*0.125</f>
        <v/>
      </c>
      <c r="K1451" s="523">
        <f>SUBTOTAL(9,H1451:J1451)</f>
        <v/>
      </c>
      <c r="L1451" s="520">
        <f>$G1451*H1451</f>
        <v/>
      </c>
      <c r="M1451" s="521">
        <f>$G1451*I1451</f>
        <v/>
      </c>
      <c r="N1451" s="522">
        <f>$G1451*J1451</f>
        <v/>
      </c>
      <c r="O1451" s="523">
        <f>G1451*K1451</f>
        <v/>
      </c>
      <c r="P1451" s="524" t="inlineStr">
        <is>
          <t>Добавлено. Смета №8 Алмарез</t>
        </is>
      </c>
      <c r="Q1451" s="104" t="n"/>
    </row>
    <row r="1452" outlineLevel="3" ht="50.25" customHeight="1">
      <c r="A1452" s="3" t="n"/>
      <c r="B1452" s="3" t="n"/>
      <c r="C1452" s="25" t="n"/>
      <c r="D1452" s="3" t="inlineStr">
        <is>
          <t>5.5.17.2.</t>
        </is>
      </c>
      <c r="E1452" s="3" t="inlineStr">
        <is>
          <t>Алмазное сверление Ø 150мм ж/б 200мм (4шт.)</t>
        </is>
      </c>
      <c r="F1452" s="518" t="inlineStr">
        <is>
          <t>м.п</t>
        </is>
      </c>
      <c r="G1452" s="519" t="n">
        <v>5</v>
      </c>
      <c r="H1452" s="520" t="n"/>
      <c r="I1452" s="521" t="n">
        <v>8600</v>
      </c>
      <c r="J1452" s="522">
        <f>(H1452+I1452)*0.125</f>
        <v/>
      </c>
      <c r="K1452" s="523">
        <f>SUBTOTAL(9,H1452:J1452)</f>
        <v/>
      </c>
      <c r="L1452" s="520">
        <f>$G1452*H1452</f>
        <v/>
      </c>
      <c r="M1452" s="521">
        <f>$G1452*I1452</f>
        <v/>
      </c>
      <c r="N1452" s="522">
        <f>$G1452*J1452</f>
        <v/>
      </c>
      <c r="O1452" s="523">
        <f>G1452*K1452</f>
        <v/>
      </c>
      <c r="P1452" s="524" t="inlineStr">
        <is>
          <t>Добавлено. Смета №8 Алмарез</t>
        </is>
      </c>
      <c r="Q1452" s="104" t="n"/>
    </row>
    <row r="1453" outlineLevel="3" ht="50.25" customHeight="1">
      <c r="A1453" s="3" t="n"/>
      <c r="B1453" s="3" t="n"/>
      <c r="C1453" s="25" t="n"/>
      <c r="D1453" s="3" t="inlineStr">
        <is>
          <t>5.5.17.3.</t>
        </is>
      </c>
      <c r="E1453" s="3" t="inlineStr">
        <is>
          <t>Вывоз и утилизация ж/б</t>
        </is>
      </c>
      <c r="F1453" s="518" t="inlineStr">
        <is>
          <t>т</t>
        </is>
      </c>
      <c r="G1453" s="519" t="n">
        <v>0.12</v>
      </c>
      <c r="H1453" s="520" t="n"/>
      <c r="I1453" s="521" t="n">
        <v>2142.66</v>
      </c>
      <c r="J1453" s="522">
        <f>(H1453+I1453)*0.125</f>
        <v/>
      </c>
      <c r="K1453" s="523">
        <f>SUBTOTAL(9,H1453:J1453)</f>
        <v/>
      </c>
      <c r="L1453" s="520">
        <f>$G1453*H1453</f>
        <v/>
      </c>
      <c r="M1453" s="521">
        <f>$G1453*I1453</f>
        <v/>
      </c>
      <c r="N1453" s="522">
        <f>$G1453*J1453</f>
        <v/>
      </c>
      <c r="O1453" s="523">
        <f>G1453*K1453</f>
        <v/>
      </c>
      <c r="P1453" s="524" t="inlineStr">
        <is>
          <t>Добавлено. Смета №8 Алмарез</t>
        </is>
      </c>
      <c r="Q1453" s="104" t="n"/>
    </row>
    <row r="1454" outlineLevel="2" ht="50.25" customHeight="1">
      <c r="A1454" s="3" t="n"/>
      <c r="B1454" s="3" t="n"/>
      <c r="C1454" s="240" t="n"/>
      <c r="D1454" s="146" t="inlineStr">
        <is>
          <t>5.5.18.</t>
        </is>
      </c>
      <c r="E1454" s="146" t="inlineStr">
        <is>
          <t>Проем под вентиляцию в осях И-К/3-4 на ОТМ. 12.900</t>
        </is>
      </c>
      <c r="F1454" s="241" t="inlineStr">
        <is>
          <t>м.п.</t>
        </is>
      </c>
      <c r="G1454" s="422" t="n">
        <v>2.5</v>
      </c>
      <c r="H1454" s="423">
        <f>IFERROR(L1454/G1454,0)</f>
        <v/>
      </c>
      <c r="I1454" s="424">
        <f>IFERROR(M1454/G1454,0)</f>
        <v/>
      </c>
      <c r="J1454" s="425">
        <f>IFERROR(N1454/G1454,0)</f>
        <v/>
      </c>
      <c r="K1454" s="432">
        <f>+IFERROR(O1454/G1454,0)</f>
        <v/>
      </c>
      <c r="L1454" s="423">
        <f>SUBTOTAL(9,L1455:L1456)</f>
        <v/>
      </c>
      <c r="M1454" s="424">
        <f>SUBTOTAL(9,M1455:M1456)</f>
        <v/>
      </c>
      <c r="N1454" s="425">
        <f>SUBTOTAL(9,N1455:N1456)</f>
        <v/>
      </c>
      <c r="O1454" s="423">
        <f>SUBTOTAL(9,O1455:O1456)</f>
        <v/>
      </c>
      <c r="P1454" s="242" t="n"/>
      <c r="Q1454" s="243" t="n"/>
    </row>
    <row r="1455" outlineLevel="3" ht="50.25" customHeight="1">
      <c r="A1455" s="3" t="n"/>
      <c r="B1455" s="3" t="n"/>
      <c r="C1455" s="25" t="n"/>
      <c r="D1455" s="3" t="inlineStr">
        <is>
          <t>5.5.18.1.</t>
        </is>
      </c>
      <c r="E1455" s="3" t="inlineStr">
        <is>
          <t>Проем 400х300х250 (под вентиляцию) Алмазное сверление Ø130 10шт.</t>
        </is>
      </c>
      <c r="F1455" s="518" t="inlineStr">
        <is>
          <t>м.п</t>
        </is>
      </c>
      <c r="G1455" s="519" t="n">
        <v>2.5</v>
      </c>
      <c r="H1455" s="520" t="n"/>
      <c r="I1455" s="521" t="n">
        <v>7900</v>
      </c>
      <c r="J1455" s="522">
        <f>(H1455+I1455)*0.125</f>
        <v/>
      </c>
      <c r="K1455" s="523">
        <f>SUBTOTAL(9,H1455:J1455)</f>
        <v/>
      </c>
      <c r="L1455" s="520">
        <f>$G1455*H1455</f>
        <v/>
      </c>
      <c r="M1455" s="521">
        <f>$G1455*I1455</f>
        <v/>
      </c>
      <c r="N1455" s="522">
        <f>$G1455*J1455</f>
        <v/>
      </c>
      <c r="O1455" s="523">
        <f>G1455*K1455</f>
        <v/>
      </c>
      <c r="P1455" s="524" t="inlineStr">
        <is>
          <t>Добавлено. Смета №8 Алмарез</t>
        </is>
      </c>
      <c r="Q1455" s="104" t="n"/>
    </row>
    <row r="1456" outlineLevel="3" ht="50.25" customHeight="1">
      <c r="A1456" s="3" t="n"/>
      <c r="B1456" s="3" t="n"/>
      <c r="C1456" s="25" t="n"/>
      <c r="D1456" s="3" t="inlineStr">
        <is>
          <t>5.5.18.2.</t>
        </is>
      </c>
      <c r="E1456" s="3" t="inlineStr">
        <is>
          <t>Вывоз и утилизация ж/б</t>
        </is>
      </c>
      <c r="F1456" s="518" t="inlineStr">
        <is>
          <t>т</t>
        </is>
      </c>
      <c r="G1456" s="519" t="n">
        <v>0.07000000000000001</v>
      </c>
      <c r="H1456" s="520" t="n"/>
      <c r="I1456" s="521" t="n">
        <v>2142.86</v>
      </c>
      <c r="J1456" s="522">
        <f>(H1456+I1456)*0.125</f>
        <v/>
      </c>
      <c r="K1456" s="523">
        <f>SUBTOTAL(9,H1456:J1456)</f>
        <v/>
      </c>
      <c r="L1456" s="520">
        <f>$G1456*H1456</f>
        <v/>
      </c>
      <c r="M1456" s="521">
        <f>$G1456*I1456</f>
        <v/>
      </c>
      <c r="N1456" s="522">
        <f>$G1456*J1456</f>
        <v/>
      </c>
      <c r="O1456" s="523">
        <f>G1456*K1456</f>
        <v/>
      </c>
      <c r="P1456" s="524" t="inlineStr">
        <is>
          <t>Добавлено. Смета №8 Алмарез</t>
        </is>
      </c>
      <c r="Q1456" s="104" t="n"/>
    </row>
    <row r="1457" outlineLevel="2" ht="50.25" customHeight="1">
      <c r="A1457" s="3" t="n"/>
      <c r="B1457" s="3" t="n"/>
      <c r="C1457" s="240" t="n"/>
      <c r="D1457" s="146" t="inlineStr">
        <is>
          <t>5.5.19.</t>
        </is>
      </c>
      <c r="E1457" s="146" t="inlineStr">
        <is>
          <t>Проем под вентиляцию в осях И-К/2-3 на ОТМ. 12.900</t>
        </is>
      </c>
      <c r="F1457" s="241" t="inlineStr">
        <is>
          <t>м.п.</t>
        </is>
      </c>
      <c r="G1457" s="422" t="n">
        <v>5.6</v>
      </c>
      <c r="H1457" s="423">
        <f>IFERROR(L1457/G1457,0)</f>
        <v/>
      </c>
      <c r="I1457" s="424">
        <f>IFERROR(M1457/G1457,0)</f>
        <v/>
      </c>
      <c r="J1457" s="425">
        <f>IFERROR(N1457/G1457,0)</f>
        <v/>
      </c>
      <c r="K1457" s="432">
        <f>+IFERROR(O1457/G1457,0)</f>
        <v/>
      </c>
      <c r="L1457" s="423">
        <f>SUBTOTAL(9,L1458:L1459)</f>
        <v/>
      </c>
      <c r="M1457" s="424">
        <f>SUBTOTAL(9,M1458:M1459)</f>
        <v/>
      </c>
      <c r="N1457" s="425">
        <f>SUBTOTAL(9,N1458:N1459)</f>
        <v/>
      </c>
      <c r="O1457" s="423">
        <f>SUBTOTAL(9,O1458:O1459)</f>
        <v/>
      </c>
      <c r="P1457" s="242" t="n"/>
      <c r="Q1457" s="243" t="n"/>
    </row>
    <row r="1458" outlineLevel="3" ht="50.25" customHeight="1">
      <c r="A1458" s="3" t="n"/>
      <c r="B1458" s="3" t="n"/>
      <c r="C1458" s="25" t="n"/>
      <c r="D1458" s="3" t="inlineStr">
        <is>
          <t>5.5.19.1.</t>
        </is>
      </c>
      <c r="E1458" s="3" t="inlineStr">
        <is>
          <t>Проем 800х600х200 (под вентиляцию) Алмазное сверление Ø130     28 шт.</t>
        </is>
      </c>
      <c r="F1458" s="518" t="inlineStr">
        <is>
          <t>м.п</t>
        </is>
      </c>
      <c r="G1458" s="519" t="n">
        <v>5.6</v>
      </c>
      <c r="H1458" s="520" t="n"/>
      <c r="I1458" s="521" t="n">
        <v>7900</v>
      </c>
      <c r="J1458" s="522">
        <f>(H1458+I1458)*0.125</f>
        <v/>
      </c>
      <c r="K1458" s="523">
        <f>SUBTOTAL(9,H1458:J1458)</f>
        <v/>
      </c>
      <c r="L1458" s="520">
        <f>$G1458*H1458</f>
        <v/>
      </c>
      <c r="M1458" s="521">
        <f>$G1458*I1458</f>
        <v/>
      </c>
      <c r="N1458" s="522">
        <f>$G1458*J1458</f>
        <v/>
      </c>
      <c r="O1458" s="523">
        <f>G1458*K1458</f>
        <v/>
      </c>
      <c r="P1458" s="524" t="inlineStr">
        <is>
          <t>Добавлено. Смета №8 Алмарез</t>
        </is>
      </c>
      <c r="Q1458" s="104" t="n"/>
    </row>
    <row r="1459" outlineLevel="3" ht="50.25" customHeight="1">
      <c r="A1459" s="3" t="n"/>
      <c r="B1459" s="3" t="n"/>
      <c r="C1459" s="25" t="n"/>
      <c r="D1459" s="3" t="inlineStr">
        <is>
          <t>5.5.19.2.</t>
        </is>
      </c>
      <c r="E1459" s="3" t="inlineStr">
        <is>
          <t>Вывоз и утилизация ж/б</t>
        </is>
      </c>
      <c r="F1459" s="518" t="inlineStr">
        <is>
          <t>т</t>
        </is>
      </c>
      <c r="G1459" s="519" t="n">
        <v>0.23</v>
      </c>
      <c r="H1459" s="520" t="n"/>
      <c r="I1459" s="521" t="n">
        <v>2142.86</v>
      </c>
      <c r="J1459" s="522">
        <f>(H1459+I1459)*0.125</f>
        <v/>
      </c>
      <c r="K1459" s="523">
        <f>SUBTOTAL(9,H1459:J1459)</f>
        <v/>
      </c>
      <c r="L1459" s="520">
        <f>$G1459*H1459</f>
        <v/>
      </c>
      <c r="M1459" s="521">
        <f>$G1459*I1459</f>
        <v/>
      </c>
      <c r="N1459" s="522">
        <f>$G1459*J1459</f>
        <v/>
      </c>
      <c r="O1459" s="523">
        <f>G1459*K1459</f>
        <v/>
      </c>
      <c r="P1459" s="524" t="inlineStr">
        <is>
          <t>Добавлено. Смета №8 Алмарез</t>
        </is>
      </c>
      <c r="Q1459" s="104" t="n"/>
    </row>
    <row r="1460" outlineLevel="2" ht="50.25" customHeight="1">
      <c r="A1460" s="3" t="n"/>
      <c r="B1460" s="3" t="n"/>
      <c r="C1460" s="240" t="n"/>
      <c r="D1460" s="146" t="inlineStr">
        <is>
          <t>5.5.20.</t>
        </is>
      </c>
      <c r="E1460" s="146" t="inlineStr">
        <is>
          <t>Сверление проема в стене 400х300 толщина 300мм в осях 4-6/Н-С на отм. -0,450 АН от 05.05.2026г.</t>
        </is>
      </c>
      <c r="F1460" s="241" t="inlineStr">
        <is>
          <t>м.п.</t>
        </is>
      </c>
      <c r="G1460" s="422" t="n">
        <v>3</v>
      </c>
      <c r="H1460" s="423">
        <f>IFERROR(L1460/G1460,0)</f>
        <v/>
      </c>
      <c r="I1460" s="424">
        <f>IFERROR(M1460/G1460,0)</f>
        <v/>
      </c>
      <c r="J1460" s="425">
        <f>IFERROR(N1460/G1460,0)</f>
        <v/>
      </c>
      <c r="K1460" s="432">
        <f>+IFERROR(O1460/G1460,0)</f>
        <v/>
      </c>
      <c r="L1460" s="423">
        <f>SUBTOTAL(9,L1461:L1462)</f>
        <v/>
      </c>
      <c r="M1460" s="424">
        <f>SUBTOTAL(9,M1461:M1462)</f>
        <v/>
      </c>
      <c r="N1460" s="425">
        <f>SUBTOTAL(9,N1461:N1462)</f>
        <v/>
      </c>
      <c r="O1460" s="423">
        <f>SUBTOTAL(9,O1461:O1462)</f>
        <v/>
      </c>
      <c r="P1460" s="242" t="n"/>
      <c r="Q1460" s="243" t="n"/>
    </row>
    <row r="1461" outlineLevel="3" ht="50.25" customHeight="1">
      <c r="A1461" s="3" t="n"/>
      <c r="B1461" s="3" t="n"/>
      <c r="C1461" s="25" t="n"/>
      <c r="D1461" s="3" t="inlineStr">
        <is>
          <t>5.5.20.1.</t>
        </is>
      </c>
      <c r="E1461" s="3" t="inlineStr">
        <is>
          <t>Алмазное сверление ж/б Ø 130мм 10 отв.</t>
        </is>
      </c>
      <c r="F1461" s="518" t="inlineStr">
        <is>
          <t>м.п</t>
        </is>
      </c>
      <c r="G1461" s="519" t="n">
        <v>3</v>
      </c>
      <c r="H1461" s="520" t="n"/>
      <c r="I1461" s="521" t="n">
        <v>7900</v>
      </c>
      <c r="J1461" s="522">
        <f>(H1461+I1461)*0.125</f>
        <v/>
      </c>
      <c r="K1461" s="523">
        <f>SUBTOTAL(9,H1461:J1461)</f>
        <v/>
      </c>
      <c r="L1461" s="520">
        <f>$G1461*H1461</f>
        <v/>
      </c>
      <c r="M1461" s="521">
        <f>$G1461*I1461</f>
        <v/>
      </c>
      <c r="N1461" s="522">
        <f>$G1461*J1461</f>
        <v/>
      </c>
      <c r="O1461" s="523">
        <f>G1461*K1461</f>
        <v/>
      </c>
      <c r="P1461" s="524" t="inlineStr">
        <is>
          <t>Добавлено. Смета №9 Алмарез</t>
        </is>
      </c>
      <c r="Q1461" s="104" t="n"/>
    </row>
    <row r="1462" outlineLevel="3" ht="50.25" customHeight="1">
      <c r="A1462" s="3" t="n"/>
      <c r="B1462" s="3" t="n"/>
      <c r="C1462" s="25" t="n"/>
      <c r="D1462" s="3" t="inlineStr">
        <is>
          <t>5.5.20.2.</t>
        </is>
      </c>
      <c r="E1462" s="3" t="inlineStr">
        <is>
          <t>Вывоз и утилизация ж/б</t>
        </is>
      </c>
      <c r="F1462" s="518" t="inlineStr">
        <is>
          <t>т</t>
        </is>
      </c>
      <c r="G1462" s="519" t="n">
        <v>0.08</v>
      </c>
      <c r="H1462" s="520" t="n"/>
      <c r="I1462" s="521" t="n">
        <v>2142.86</v>
      </c>
      <c r="J1462" s="522">
        <f>(H1462+I1462)*0.125</f>
        <v/>
      </c>
      <c r="K1462" s="523">
        <f>SUBTOTAL(9,H1462:J1462)</f>
        <v/>
      </c>
      <c r="L1462" s="520">
        <f>$G1462*H1462</f>
        <v/>
      </c>
      <c r="M1462" s="521">
        <f>$G1462*I1462</f>
        <v/>
      </c>
      <c r="N1462" s="522">
        <f>$G1462*J1462</f>
        <v/>
      </c>
      <c r="O1462" s="523">
        <f>G1462*K1462</f>
        <v/>
      </c>
      <c r="P1462" s="524" t="inlineStr">
        <is>
          <t>Добавлено. Смета №9 Алмарез</t>
        </is>
      </c>
      <c r="Q1462" s="104" t="n"/>
    </row>
    <row r="1463" outlineLevel="2" ht="50.25" customHeight="1">
      <c r="A1463" s="3" t="n"/>
      <c r="B1463" s="3" t="n"/>
      <c r="C1463" s="240" t="n"/>
      <c r="D1463" s="146" t="inlineStr">
        <is>
          <t>5.5.21.</t>
        </is>
      </c>
      <c r="E1463" s="146" t="inlineStr">
        <is>
          <t>Сверление проема в стене 400х300 толщина 300мм в осях 13-14/С на отм. -0,450 АН от 05.05.2026г.</t>
        </is>
      </c>
      <c r="F1463" s="241" t="inlineStr">
        <is>
          <t>м.п.</t>
        </is>
      </c>
      <c r="G1463" s="422" t="n">
        <v>3</v>
      </c>
      <c r="H1463" s="423">
        <f>IFERROR(L1463/G1463,0)</f>
        <v/>
      </c>
      <c r="I1463" s="424">
        <f>IFERROR(M1463/G1463,0)</f>
        <v/>
      </c>
      <c r="J1463" s="425">
        <f>IFERROR(N1463/G1463,0)</f>
        <v/>
      </c>
      <c r="K1463" s="432">
        <f>+IFERROR(O1463/G1463,0)</f>
        <v/>
      </c>
      <c r="L1463" s="423">
        <f>SUBTOTAL(9,L1464:L1465)</f>
        <v/>
      </c>
      <c r="M1463" s="424">
        <f>SUBTOTAL(9,M1464:M1465)</f>
        <v/>
      </c>
      <c r="N1463" s="425">
        <f>SUBTOTAL(9,N1464:N1465)</f>
        <v/>
      </c>
      <c r="O1463" s="423">
        <f>SUBTOTAL(9,O1464:O1465)</f>
        <v/>
      </c>
      <c r="P1463" s="242" t="n"/>
      <c r="Q1463" s="243" t="n"/>
    </row>
    <row r="1464" outlineLevel="3" ht="50.25" customHeight="1">
      <c r="A1464" s="3" t="n"/>
      <c r="B1464" s="3" t="n"/>
      <c r="C1464" s="25" t="n"/>
      <c r="D1464" s="3" t="inlineStr">
        <is>
          <t>5.5.21.1.</t>
        </is>
      </c>
      <c r="E1464" s="3" t="inlineStr">
        <is>
          <t>Алмазное сверление ж/б Ø 130мм 10 отв.</t>
        </is>
      </c>
      <c r="F1464" s="518" t="inlineStr">
        <is>
          <t>м.п</t>
        </is>
      </c>
      <c r="G1464" s="519" t="n">
        <v>3</v>
      </c>
      <c r="H1464" s="520" t="n"/>
      <c r="I1464" s="521" t="n">
        <v>7900</v>
      </c>
      <c r="J1464" s="522">
        <f>(H1464+I1464)*0.125</f>
        <v/>
      </c>
      <c r="K1464" s="523">
        <f>SUBTOTAL(9,H1464:J1464)</f>
        <v/>
      </c>
      <c r="L1464" s="520">
        <f>$G1464*H1464</f>
        <v/>
      </c>
      <c r="M1464" s="521">
        <f>$G1464*I1464</f>
        <v/>
      </c>
      <c r="N1464" s="522">
        <f>$G1464*J1464</f>
        <v/>
      </c>
      <c r="O1464" s="523">
        <f>G1464*K1464</f>
        <v/>
      </c>
      <c r="P1464" s="524" t="inlineStr">
        <is>
          <t>Добавлено. Смета №9 Алмарез</t>
        </is>
      </c>
      <c r="Q1464" s="104" t="n"/>
    </row>
    <row r="1465" outlineLevel="3" ht="50.25" customHeight="1">
      <c r="A1465" s="3" t="n"/>
      <c r="B1465" s="3" t="n"/>
      <c r="C1465" s="25" t="n"/>
      <c r="D1465" s="3" t="inlineStr">
        <is>
          <t>5.5.21.2.</t>
        </is>
      </c>
      <c r="E1465" s="3" t="inlineStr">
        <is>
          <t>Вывоз и утилизация ж/б</t>
        </is>
      </c>
      <c r="F1465" s="518" t="inlineStr">
        <is>
          <t>т</t>
        </is>
      </c>
      <c r="G1465" s="519" t="n">
        <v>0.08</v>
      </c>
      <c r="H1465" s="520" t="n"/>
      <c r="I1465" s="521" t="n">
        <v>2142.86</v>
      </c>
      <c r="J1465" s="522">
        <f>(H1465+I1465)*0.125</f>
        <v/>
      </c>
      <c r="K1465" s="523">
        <f>SUBTOTAL(9,H1465:J1465)</f>
        <v/>
      </c>
      <c r="L1465" s="520">
        <f>$G1465*H1465</f>
        <v/>
      </c>
      <c r="M1465" s="521">
        <f>$G1465*I1465</f>
        <v/>
      </c>
      <c r="N1465" s="522">
        <f>$G1465*J1465</f>
        <v/>
      </c>
      <c r="O1465" s="523">
        <f>G1465*K1465</f>
        <v/>
      </c>
      <c r="P1465" s="524" t="inlineStr">
        <is>
          <t>Добавлено. Смета №9 Алмарез</t>
        </is>
      </c>
      <c r="Q1465" s="104" t="n"/>
    </row>
    <row r="1466" outlineLevel="2" ht="50.25" customHeight="1">
      <c r="A1466" s="3" t="n"/>
      <c r="B1466" s="3" t="n"/>
      <c r="C1466" s="240" t="n"/>
      <c r="D1466" s="146" t="inlineStr">
        <is>
          <t>5.5.22.</t>
        </is>
      </c>
      <c r="E1466" s="146" t="inlineStr">
        <is>
          <t>Сверление проема в стене 400х300 толщина 300мм в осях 23-24/Р на отм. -0,450 АН от 05.05.2026г.</t>
        </is>
      </c>
      <c r="F1466" s="241" t="inlineStr">
        <is>
          <t>м.п.</t>
        </is>
      </c>
      <c r="G1466" s="422" t="n">
        <v>3</v>
      </c>
      <c r="H1466" s="423">
        <f>IFERROR(L1466/G1466,0)</f>
        <v/>
      </c>
      <c r="I1466" s="424">
        <f>IFERROR(M1466/G1466,0)</f>
        <v/>
      </c>
      <c r="J1466" s="425">
        <f>IFERROR(N1466/G1466,0)</f>
        <v/>
      </c>
      <c r="K1466" s="432">
        <f>+IFERROR(O1466/G1466,0)</f>
        <v/>
      </c>
      <c r="L1466" s="423">
        <f>SUBTOTAL(9,L1467:L1468)</f>
        <v/>
      </c>
      <c r="M1466" s="424">
        <f>SUBTOTAL(9,M1467:M1468)</f>
        <v/>
      </c>
      <c r="N1466" s="425">
        <f>SUBTOTAL(9,N1467:N1468)</f>
        <v/>
      </c>
      <c r="O1466" s="423">
        <f>SUBTOTAL(9,O1467:O1468)</f>
        <v/>
      </c>
      <c r="P1466" s="242" t="n"/>
      <c r="Q1466" s="243" t="n"/>
    </row>
    <row r="1467" outlineLevel="3" ht="50.25" customHeight="1">
      <c r="A1467" s="3" t="n"/>
      <c r="B1467" s="3" t="n"/>
      <c r="C1467" s="25" t="n"/>
      <c r="D1467" s="3" t="inlineStr">
        <is>
          <t>5.5.22.1.</t>
        </is>
      </c>
      <c r="E1467" s="3" t="inlineStr">
        <is>
          <t>Алмазное сверление ж/б Ø 130мм 10 отв.</t>
        </is>
      </c>
      <c r="F1467" s="518" t="inlineStr">
        <is>
          <t>м.п</t>
        </is>
      </c>
      <c r="G1467" s="519" t="n">
        <v>3</v>
      </c>
      <c r="H1467" s="520" t="n"/>
      <c r="I1467" s="521" t="n">
        <v>7900</v>
      </c>
      <c r="J1467" s="522">
        <f>(H1467+I1467)*0.125</f>
        <v/>
      </c>
      <c r="K1467" s="523">
        <f>SUBTOTAL(9,H1467:J1467)</f>
        <v/>
      </c>
      <c r="L1467" s="520">
        <f>$G1467*H1467</f>
        <v/>
      </c>
      <c r="M1467" s="521">
        <f>$G1467*I1467</f>
        <v/>
      </c>
      <c r="N1467" s="522">
        <f>$G1467*J1467</f>
        <v/>
      </c>
      <c r="O1467" s="523">
        <f>G1467*K1467</f>
        <v/>
      </c>
      <c r="P1467" s="524" t="inlineStr">
        <is>
          <t>Добавлено. Смета №9 Алмарез</t>
        </is>
      </c>
      <c r="Q1467" s="104" t="n"/>
    </row>
    <row r="1468" outlineLevel="3" ht="50.25" customHeight="1">
      <c r="A1468" s="3" t="n"/>
      <c r="B1468" s="3" t="n"/>
      <c r="C1468" s="25" t="n"/>
      <c r="D1468" s="3" t="inlineStr">
        <is>
          <t>5.5.22.2.</t>
        </is>
      </c>
      <c r="E1468" s="3" t="inlineStr">
        <is>
          <t>Вывоз и утилизация ж/б</t>
        </is>
      </c>
      <c r="F1468" s="518" t="inlineStr">
        <is>
          <t>т</t>
        </is>
      </c>
      <c r="G1468" s="519" t="n">
        <v>0.08</v>
      </c>
      <c r="H1468" s="520" t="n"/>
      <c r="I1468" s="521" t="n">
        <v>2142.86</v>
      </c>
      <c r="J1468" s="522">
        <f>(H1468+I1468)*0.125</f>
        <v/>
      </c>
      <c r="K1468" s="523">
        <f>SUBTOTAL(9,H1468:J1468)</f>
        <v/>
      </c>
      <c r="L1468" s="520">
        <f>$G1468*H1468</f>
        <v/>
      </c>
      <c r="M1468" s="521">
        <f>$G1468*I1468</f>
        <v/>
      </c>
      <c r="N1468" s="522">
        <f>$G1468*J1468</f>
        <v/>
      </c>
      <c r="O1468" s="523">
        <f>G1468*K1468</f>
        <v/>
      </c>
      <c r="P1468" s="524" t="inlineStr">
        <is>
          <t>Добавлено. Смета №9 Алмарез</t>
        </is>
      </c>
      <c r="Q1468" s="104" t="n"/>
    </row>
    <row r="1469" outlineLevel="2" ht="50.25" customHeight="1">
      <c r="A1469" s="3" t="n"/>
      <c r="B1469" s="3" t="n"/>
      <c r="C1469" s="240" t="n"/>
      <c r="D1469" s="146" t="inlineStr">
        <is>
          <t>5.5.23.</t>
        </is>
      </c>
      <c r="E1469" s="146" t="inlineStr">
        <is>
          <t>Сверление проема в стене250х200 толщина 300мм в осях 9-11/С на отм. -0,450 АН от 05.05.2026г.</t>
        </is>
      </c>
      <c r="F1469" s="241" t="inlineStr">
        <is>
          <t>м.п.</t>
        </is>
      </c>
      <c r="G1469" s="422" t="n">
        <v>1.8</v>
      </c>
      <c r="H1469" s="423">
        <f>IFERROR(L1469/G1469,0)</f>
        <v/>
      </c>
      <c r="I1469" s="424">
        <f>IFERROR(M1469/G1469,0)</f>
        <v/>
      </c>
      <c r="J1469" s="425">
        <f>IFERROR(N1469/G1469,0)</f>
        <v/>
      </c>
      <c r="K1469" s="432">
        <f>+IFERROR(O1469/G1469,0)</f>
        <v/>
      </c>
      <c r="L1469" s="423">
        <f>SUBTOTAL(9,L1470:L1471)</f>
        <v/>
      </c>
      <c r="M1469" s="424">
        <f>SUBTOTAL(9,M1470:M1471)</f>
        <v/>
      </c>
      <c r="N1469" s="425">
        <f>SUBTOTAL(9,N1470:N1471)</f>
        <v/>
      </c>
      <c r="O1469" s="423">
        <f>SUBTOTAL(9,O1470:O1471)</f>
        <v/>
      </c>
      <c r="P1469" s="242" t="n"/>
      <c r="Q1469" s="243" t="n"/>
    </row>
    <row r="1470" outlineLevel="3" ht="50.25" customHeight="1">
      <c r="A1470" s="3" t="n"/>
      <c r="B1470" s="3" t="n"/>
      <c r="C1470" s="25" t="n"/>
      <c r="D1470" s="3" t="inlineStr">
        <is>
          <t>5.5.23.1.</t>
        </is>
      </c>
      <c r="E1470" s="3" t="inlineStr">
        <is>
          <t>Алмазное сверление ж/б Ø 130мм 6 отв.</t>
        </is>
      </c>
      <c r="F1470" s="518" t="inlineStr">
        <is>
          <t>м.п</t>
        </is>
      </c>
      <c r="G1470" s="519" t="n">
        <v>1.8</v>
      </c>
      <c r="H1470" s="520" t="n"/>
      <c r="I1470" s="521" t="n">
        <v>7900</v>
      </c>
      <c r="J1470" s="522">
        <f>(H1470+I1470)*0.125</f>
        <v/>
      </c>
      <c r="K1470" s="523">
        <f>SUBTOTAL(9,H1470:J1470)</f>
        <v/>
      </c>
      <c r="L1470" s="520">
        <f>$G1470*H1470</f>
        <v/>
      </c>
      <c r="M1470" s="521">
        <f>$G1470*I1470</f>
        <v/>
      </c>
      <c r="N1470" s="522">
        <f>$G1470*J1470</f>
        <v/>
      </c>
      <c r="O1470" s="523">
        <f>G1470*K1470</f>
        <v/>
      </c>
      <c r="P1470" s="524" t="inlineStr">
        <is>
          <t>Добавлено. Смета №9 Алмарез</t>
        </is>
      </c>
      <c r="Q1470" s="104" t="n"/>
    </row>
    <row r="1471" outlineLevel="3" ht="50.25" customHeight="1">
      <c r="A1471" s="3" t="n"/>
      <c r="B1471" s="3" t="n"/>
      <c r="C1471" s="25" t="n"/>
      <c r="D1471" s="3" t="inlineStr">
        <is>
          <t>5.5.23.2.</t>
        </is>
      </c>
      <c r="E1471" s="3" t="inlineStr">
        <is>
          <t>Вывоз и утилизация ж/б</t>
        </is>
      </c>
      <c r="F1471" s="518" t="inlineStr">
        <is>
          <t>т</t>
        </is>
      </c>
      <c r="G1471" s="519" t="n">
        <v>0.03</v>
      </c>
      <c r="H1471" s="520" t="n"/>
      <c r="I1471" s="521" t="n">
        <v>2142.86</v>
      </c>
      <c r="J1471" s="522">
        <f>(H1471+I1471)*0.125</f>
        <v/>
      </c>
      <c r="K1471" s="523">
        <f>SUBTOTAL(9,H1471:J1471)</f>
        <v/>
      </c>
      <c r="L1471" s="520">
        <f>$G1471*H1471</f>
        <v/>
      </c>
      <c r="M1471" s="521">
        <f>$G1471*I1471</f>
        <v/>
      </c>
      <c r="N1471" s="522">
        <f>$G1471*J1471</f>
        <v/>
      </c>
      <c r="O1471" s="523">
        <f>G1471*K1471</f>
        <v/>
      </c>
      <c r="P1471" s="524" t="inlineStr">
        <is>
          <t>Добавлено. Смета №9 Алмарез</t>
        </is>
      </c>
      <c r="Q1471" s="104" t="n"/>
    </row>
    <row r="1472" outlineLevel="2" ht="50.25" customHeight="1">
      <c r="A1472" s="3" t="n"/>
      <c r="B1472" s="3" t="n"/>
      <c r="C1472" s="240" t="n"/>
      <c r="D1472" s="146" t="inlineStr">
        <is>
          <t>5.5.24.</t>
        </is>
      </c>
      <c r="E1472" s="146" t="inlineStr">
        <is>
          <t>Сверление проема в стене 350х300 толщина 300мм в осях 17-18/Т на отм. -0,450 АН от 05.05.2026г.</t>
        </is>
      </c>
      <c r="F1472" s="241" t="inlineStr">
        <is>
          <t>м.п.</t>
        </is>
      </c>
      <c r="G1472" s="422" t="n">
        <v>3</v>
      </c>
      <c r="H1472" s="423">
        <f>IFERROR(L1472/G1472,0)</f>
        <v/>
      </c>
      <c r="I1472" s="424">
        <f>IFERROR(M1472/G1472,0)</f>
        <v/>
      </c>
      <c r="J1472" s="425">
        <f>IFERROR(N1472/G1472,0)</f>
        <v/>
      </c>
      <c r="K1472" s="432">
        <f>+IFERROR(O1472/G1472,0)</f>
        <v/>
      </c>
      <c r="L1472" s="423">
        <f>SUBTOTAL(9,L1473:L1474)</f>
        <v/>
      </c>
      <c r="M1472" s="424">
        <f>SUBTOTAL(9,M1473:M1474)</f>
        <v/>
      </c>
      <c r="N1472" s="425">
        <f>SUBTOTAL(9,N1473:N1474)</f>
        <v/>
      </c>
      <c r="O1472" s="423">
        <f>SUBTOTAL(9,O1473:O1474)</f>
        <v/>
      </c>
      <c r="P1472" s="242" t="n"/>
      <c r="Q1472" s="243" t="n"/>
    </row>
    <row r="1473" outlineLevel="3" ht="50.25" customHeight="1">
      <c r="A1473" s="3" t="n"/>
      <c r="B1473" s="3" t="n"/>
      <c r="C1473" s="25" t="n"/>
      <c r="D1473" s="3" t="inlineStr">
        <is>
          <t>5.5.24.1.</t>
        </is>
      </c>
      <c r="E1473" s="3" t="inlineStr">
        <is>
          <t>Алмазное сверление ж/б Ø 130мм 10 отв.</t>
        </is>
      </c>
      <c r="F1473" s="518" t="inlineStr">
        <is>
          <t>м.п</t>
        </is>
      </c>
      <c r="G1473" s="519" t="n">
        <v>3</v>
      </c>
      <c r="H1473" s="520" t="n"/>
      <c r="I1473" s="521" t="n">
        <v>7900</v>
      </c>
      <c r="J1473" s="522">
        <f>(H1473+I1473)*0.125</f>
        <v/>
      </c>
      <c r="K1473" s="523">
        <f>SUBTOTAL(9,H1473:J1473)</f>
        <v/>
      </c>
      <c r="L1473" s="520">
        <f>$G1473*H1473</f>
        <v/>
      </c>
      <c r="M1473" s="521">
        <f>$G1473*I1473</f>
        <v/>
      </c>
      <c r="N1473" s="522">
        <f>$G1473*J1473</f>
        <v/>
      </c>
      <c r="O1473" s="523">
        <f>G1473*K1473</f>
        <v/>
      </c>
      <c r="P1473" s="524" t="inlineStr">
        <is>
          <t>Добавлено. Смета №9 Алмарез</t>
        </is>
      </c>
      <c r="Q1473" s="104" t="n"/>
    </row>
    <row r="1474" outlineLevel="3" ht="50.25" customHeight="1">
      <c r="A1474" s="3" t="n"/>
      <c r="B1474" s="3" t="n"/>
      <c r="C1474" s="25" t="n"/>
      <c r="D1474" s="3" t="inlineStr">
        <is>
          <t>5.5.24.2.</t>
        </is>
      </c>
      <c r="E1474" s="3" t="inlineStr">
        <is>
          <t>Вывоз и утилизация ж/б</t>
        </is>
      </c>
      <c r="F1474" s="518" t="inlineStr">
        <is>
          <t>т</t>
        </is>
      </c>
      <c r="G1474" s="519" t="n">
        <v>0.07000000000000001</v>
      </c>
      <c r="H1474" s="520" t="n"/>
      <c r="I1474" s="521" t="n">
        <v>2142.86</v>
      </c>
      <c r="J1474" s="522">
        <f>(H1474+I1474)*0.125</f>
        <v/>
      </c>
      <c r="K1474" s="523">
        <f>SUBTOTAL(9,H1474:J1474)</f>
        <v/>
      </c>
      <c r="L1474" s="520">
        <f>$G1474*H1474</f>
        <v/>
      </c>
      <c r="M1474" s="521">
        <f>$G1474*I1474</f>
        <v/>
      </c>
      <c r="N1474" s="522">
        <f>$G1474*J1474</f>
        <v/>
      </c>
      <c r="O1474" s="523">
        <f>G1474*K1474</f>
        <v/>
      </c>
      <c r="P1474" s="524" t="inlineStr">
        <is>
          <t>Добавлено. Смета №9 Алмарез</t>
        </is>
      </c>
      <c r="Q1474" s="104" t="n"/>
    </row>
    <row r="1475" outlineLevel="2" ht="50.25" customHeight="1">
      <c r="A1475" s="3" t="n"/>
      <c r="B1475" s="3" t="n"/>
      <c r="C1475" s="240" t="n"/>
      <c r="D1475" s="146" t="inlineStr">
        <is>
          <t>5.5.25.</t>
        </is>
      </c>
      <c r="E1475" s="146" t="inlineStr">
        <is>
          <t>Сверление проема в стене 350х350 толщина 300мм в осях 18-19/Т на отм. -0,450 АН от 05.05.2026г.</t>
        </is>
      </c>
      <c r="F1475" s="241" t="inlineStr">
        <is>
          <t>м.п.</t>
        </is>
      </c>
      <c r="G1475" s="422" t="n">
        <v>3.6</v>
      </c>
      <c r="H1475" s="423">
        <f>IFERROR(L1475/G1475,0)</f>
        <v/>
      </c>
      <c r="I1475" s="424">
        <f>IFERROR(M1475/G1475,0)</f>
        <v/>
      </c>
      <c r="J1475" s="425">
        <f>IFERROR(N1475/G1475,0)</f>
        <v/>
      </c>
      <c r="K1475" s="432">
        <f>+IFERROR(O1475/G1475,0)</f>
        <v/>
      </c>
      <c r="L1475" s="423">
        <f>SUBTOTAL(9,L1476:L1477)</f>
        <v/>
      </c>
      <c r="M1475" s="424">
        <f>SUBTOTAL(9,M1476:M1477)</f>
        <v/>
      </c>
      <c r="N1475" s="425">
        <f>SUBTOTAL(9,N1476:N1477)</f>
        <v/>
      </c>
      <c r="O1475" s="423">
        <f>SUBTOTAL(9,O1476:O1477)</f>
        <v/>
      </c>
      <c r="P1475" s="242" t="n"/>
      <c r="Q1475" s="243" t="n"/>
    </row>
    <row r="1476" outlineLevel="3" ht="50.25" customHeight="1">
      <c r="A1476" s="3" t="n"/>
      <c r="B1476" s="3" t="n"/>
      <c r="C1476" s="25" t="n"/>
      <c r="D1476" s="3" t="inlineStr">
        <is>
          <t>5.5.25.1.</t>
        </is>
      </c>
      <c r="E1476" s="3" t="inlineStr">
        <is>
          <t>Алмазное сверление ж/б Ø 130мм 12 отв.</t>
        </is>
      </c>
      <c r="F1476" s="518" t="inlineStr">
        <is>
          <t>м.п</t>
        </is>
      </c>
      <c r="G1476" s="519" t="n">
        <v>3.6</v>
      </c>
      <c r="H1476" s="520" t="n"/>
      <c r="I1476" s="521" t="n">
        <v>7900</v>
      </c>
      <c r="J1476" s="522">
        <f>(H1476+I1476)*0.125</f>
        <v/>
      </c>
      <c r="K1476" s="523">
        <f>SUBTOTAL(9,H1476:J1476)</f>
        <v/>
      </c>
      <c r="L1476" s="520">
        <f>$G1476*H1476</f>
        <v/>
      </c>
      <c r="M1476" s="521">
        <f>$G1476*I1476</f>
        <v/>
      </c>
      <c r="N1476" s="522">
        <f>$G1476*J1476</f>
        <v/>
      </c>
      <c r="O1476" s="523">
        <f>G1476*K1476</f>
        <v/>
      </c>
      <c r="P1476" s="524" t="inlineStr">
        <is>
          <t>Добавлено. Смета №9 Алмарез</t>
        </is>
      </c>
      <c r="Q1476" s="104" t="n"/>
    </row>
    <row r="1477" outlineLevel="3" ht="50.25" customHeight="1">
      <c r="A1477" s="3" t="n"/>
      <c r="B1477" s="3" t="n"/>
      <c r="C1477" s="25" t="n"/>
      <c r="D1477" s="3" t="inlineStr">
        <is>
          <t>5.5.25.2.</t>
        </is>
      </c>
      <c r="E1477" s="3" t="inlineStr">
        <is>
          <t>Вывоз и утилизация ж/б</t>
        </is>
      </c>
      <c r="F1477" s="518" t="inlineStr">
        <is>
          <t>т</t>
        </is>
      </c>
      <c r="G1477" s="519" t="n">
        <v>0.08</v>
      </c>
      <c r="H1477" s="520" t="n"/>
      <c r="I1477" s="521" t="n">
        <v>2142.86</v>
      </c>
      <c r="J1477" s="522">
        <f>(H1477+I1477)*0.125</f>
        <v/>
      </c>
      <c r="K1477" s="523">
        <f>SUBTOTAL(9,H1477:J1477)</f>
        <v/>
      </c>
      <c r="L1477" s="520">
        <f>$G1477*H1477</f>
        <v/>
      </c>
      <c r="M1477" s="521">
        <f>$G1477*I1477</f>
        <v/>
      </c>
      <c r="N1477" s="522">
        <f>$G1477*J1477</f>
        <v/>
      </c>
      <c r="O1477" s="523">
        <f>G1477*K1477</f>
        <v/>
      </c>
      <c r="P1477" s="524" t="inlineStr">
        <is>
          <t>Добавлено. Смета №9 Алмарез</t>
        </is>
      </c>
      <c r="Q1477" s="104" t="n"/>
    </row>
    <row r="1478" outlineLevel="2" ht="50.25" customHeight="1">
      <c r="A1478" s="3" t="n"/>
      <c r="B1478" s="3" t="n"/>
      <c r="C1478" s="240" t="n"/>
      <c r="D1478" s="146" t="inlineStr">
        <is>
          <t>5.5.26.</t>
        </is>
      </c>
      <c r="E1478" s="146" t="inlineStr">
        <is>
          <t>Сверление отверстий в стене Ø 150 толщина 300мм в осях 12-13/Н-П на отм. -0,450 АН от 05.05.2026г.</t>
        </is>
      </c>
      <c r="F1478" s="241" t="inlineStr">
        <is>
          <t>м.п.</t>
        </is>
      </c>
      <c r="G1478" s="422" t="n">
        <v>0.9</v>
      </c>
      <c r="H1478" s="423">
        <f>IFERROR(L1478/G1478,0)</f>
        <v/>
      </c>
      <c r="I1478" s="424">
        <f>IFERROR(M1478/G1478,0)</f>
        <v/>
      </c>
      <c r="J1478" s="425">
        <f>IFERROR(N1478/G1478,0)</f>
        <v/>
      </c>
      <c r="K1478" s="432">
        <f>+IFERROR(O1478/G1478,0)</f>
        <v/>
      </c>
      <c r="L1478" s="423">
        <f>SUBTOTAL(9,L1479:L1480)</f>
        <v/>
      </c>
      <c r="M1478" s="424">
        <f>SUBTOTAL(9,M1479:M1480)</f>
        <v/>
      </c>
      <c r="N1478" s="425">
        <f>SUBTOTAL(9,N1479:N1480)</f>
        <v/>
      </c>
      <c r="O1478" s="423">
        <f>SUBTOTAL(9,O1479:O1480)</f>
        <v/>
      </c>
      <c r="P1478" s="242" t="n"/>
      <c r="Q1478" s="243" t="n"/>
    </row>
    <row r="1479" outlineLevel="3" ht="50.25" customHeight="1">
      <c r="A1479" s="3" t="n"/>
      <c r="B1479" s="3" t="n"/>
      <c r="C1479" s="25" t="n"/>
      <c r="D1479" s="3" t="inlineStr">
        <is>
          <t>5.5.26.1.</t>
        </is>
      </c>
      <c r="E1479" s="3" t="inlineStr">
        <is>
          <t>Алмазное сверление ж/б Ø 150мм 3 отв.</t>
        </is>
      </c>
      <c r="F1479" s="518" t="inlineStr">
        <is>
          <t>м.п</t>
        </is>
      </c>
      <c r="G1479" s="519" t="n">
        <v>0.9</v>
      </c>
      <c r="H1479" s="520" t="n"/>
      <c r="I1479" s="521" t="n">
        <v>8600</v>
      </c>
      <c r="J1479" s="522">
        <f>(H1479+I1479)*0.125</f>
        <v/>
      </c>
      <c r="K1479" s="523">
        <f>SUBTOTAL(9,H1479:J1479)</f>
        <v/>
      </c>
      <c r="L1479" s="520">
        <f>$G1479*H1479</f>
        <v/>
      </c>
      <c r="M1479" s="521">
        <f>$G1479*I1479</f>
        <v/>
      </c>
      <c r="N1479" s="522">
        <f>$G1479*J1479</f>
        <v/>
      </c>
      <c r="O1479" s="523">
        <f>G1479*K1479</f>
        <v/>
      </c>
      <c r="P1479" s="524" t="inlineStr">
        <is>
          <t>Добавлено. Смета №9 Алмарез</t>
        </is>
      </c>
      <c r="Q1479" s="104" t="n"/>
    </row>
    <row r="1480" outlineLevel="3" ht="50.25" customHeight="1">
      <c r="A1480" s="3" t="n"/>
      <c r="B1480" s="3" t="n"/>
      <c r="C1480" s="25" t="n"/>
      <c r="D1480" s="3" t="inlineStr">
        <is>
          <t>5.5.26.2.</t>
        </is>
      </c>
      <c r="E1480" s="3" t="inlineStr">
        <is>
          <t>Вывоз и утилизация ж/б</t>
        </is>
      </c>
      <c r="F1480" s="518" t="inlineStr">
        <is>
          <t>т</t>
        </is>
      </c>
      <c r="G1480" s="519" t="n">
        <v>0.01</v>
      </c>
      <c r="H1480" s="520" t="n"/>
      <c r="I1480" s="521" t="n">
        <v>2142.86</v>
      </c>
      <c r="J1480" s="522">
        <f>(H1480+I1480)*0.125</f>
        <v/>
      </c>
      <c r="K1480" s="523">
        <f>SUBTOTAL(9,H1480:J1480)</f>
        <v/>
      </c>
      <c r="L1480" s="520">
        <f>$G1480*H1480</f>
        <v/>
      </c>
      <c r="M1480" s="521">
        <f>$G1480*I1480</f>
        <v/>
      </c>
      <c r="N1480" s="522">
        <f>$G1480*J1480</f>
        <v/>
      </c>
      <c r="O1480" s="523">
        <f>G1480*K1480</f>
        <v/>
      </c>
      <c r="P1480" s="524" t="inlineStr">
        <is>
          <t>Добавлено. Смета №9 Алмарез</t>
        </is>
      </c>
      <c r="Q1480" s="104" t="n"/>
    </row>
    <row r="1481" outlineLevel="2" ht="50.25" customHeight="1">
      <c r="A1481" s="3" t="n"/>
      <c r="B1481" s="3" t="n"/>
      <c r="C1481" s="240" t="n"/>
      <c r="D1481" s="146" t="inlineStr">
        <is>
          <t>5.5.27.</t>
        </is>
      </c>
      <c r="E1481" s="146" t="inlineStr">
        <is>
          <t>Сверление проема в стене 1000х900 толщина 200мм в осях 22/П-С на отм. -0,450 АН от 05.05.2026г.</t>
        </is>
      </c>
      <c r="F1481" s="241" t="inlineStr">
        <is>
          <t>м.п.</t>
        </is>
      </c>
      <c r="G1481" s="422" t="n">
        <v>10.8</v>
      </c>
      <c r="H1481" s="423">
        <f>IFERROR(L1481/G1481,0)</f>
        <v/>
      </c>
      <c r="I1481" s="424">
        <f>IFERROR(M1481/G1481,0)</f>
        <v/>
      </c>
      <c r="J1481" s="425">
        <f>IFERROR(N1481/G1481,0)</f>
        <v/>
      </c>
      <c r="K1481" s="432">
        <f>+IFERROR(O1481/G1481,0)</f>
        <v/>
      </c>
      <c r="L1481" s="423">
        <f>SUBTOTAL(9,L1482:L1483)</f>
        <v/>
      </c>
      <c r="M1481" s="424">
        <f>SUBTOTAL(9,M1482:M1483)</f>
        <v/>
      </c>
      <c r="N1481" s="425">
        <f>SUBTOTAL(9,N1482:N1483)</f>
        <v/>
      </c>
      <c r="O1481" s="423">
        <f>SUBTOTAL(9,O1482:O1483)</f>
        <v/>
      </c>
      <c r="P1481" s="242" t="n"/>
      <c r="Q1481" s="243" t="n"/>
    </row>
    <row r="1482" outlineLevel="3" ht="50.25" customHeight="1">
      <c r="A1482" s="3" t="n"/>
      <c r="B1482" s="3" t="n"/>
      <c r="C1482" s="25" t="n"/>
      <c r="D1482" s="3" t="inlineStr">
        <is>
          <t>5.5.27.1.</t>
        </is>
      </c>
      <c r="E1482" s="3" t="inlineStr">
        <is>
          <t>Алмазное сверление ж/б Ø 130мм 54 отв.</t>
        </is>
      </c>
      <c r="F1482" s="518" t="inlineStr">
        <is>
          <t>м.п</t>
        </is>
      </c>
      <c r="G1482" s="519" t="n">
        <v>10.8</v>
      </c>
      <c r="H1482" s="520" t="n"/>
      <c r="I1482" s="521" t="n">
        <v>7900</v>
      </c>
      <c r="J1482" s="522">
        <f>(H1482+I1482)*0.125</f>
        <v/>
      </c>
      <c r="K1482" s="523">
        <f>SUBTOTAL(9,H1482:J1482)</f>
        <v/>
      </c>
      <c r="L1482" s="520">
        <f>$G1482*H1482</f>
        <v/>
      </c>
      <c r="M1482" s="521">
        <f>$G1482*I1482</f>
        <v/>
      </c>
      <c r="N1482" s="522">
        <f>$G1482*J1482</f>
        <v/>
      </c>
      <c r="O1482" s="523">
        <f>G1482*K1482</f>
        <v/>
      </c>
      <c r="P1482" s="524" t="inlineStr">
        <is>
          <t>Добавлено. Смета №9 Алмарез</t>
        </is>
      </c>
      <c r="Q1482" s="104" t="n"/>
    </row>
    <row r="1483" outlineLevel="3" ht="50.25" customHeight="1">
      <c r="A1483" s="3" t="n"/>
      <c r="B1483" s="3" t="n"/>
      <c r="C1483" s="25" t="n"/>
      <c r="D1483" s="3" t="inlineStr">
        <is>
          <t>5.5.27.2.</t>
        </is>
      </c>
      <c r="E1483" s="3" t="inlineStr">
        <is>
          <t>Вывоз и утилизация ж/б</t>
        </is>
      </c>
      <c r="F1483" s="518" t="inlineStr">
        <is>
          <t>т</t>
        </is>
      </c>
      <c r="G1483" s="519" t="n">
        <v>0.4</v>
      </c>
      <c r="H1483" s="520" t="n"/>
      <c r="I1483" s="521" t="n">
        <v>2142.86</v>
      </c>
      <c r="J1483" s="522">
        <f>(H1483+I1483)*0.125</f>
        <v/>
      </c>
      <c r="K1483" s="523">
        <f>SUBTOTAL(9,H1483:J1483)</f>
        <v/>
      </c>
      <c r="L1483" s="520">
        <f>$G1483*H1483</f>
        <v/>
      </c>
      <c r="M1483" s="521">
        <f>$G1483*I1483</f>
        <v/>
      </c>
      <c r="N1483" s="522">
        <f>$G1483*J1483</f>
        <v/>
      </c>
      <c r="O1483" s="523">
        <f>G1483*K1483</f>
        <v/>
      </c>
      <c r="P1483" s="524" t="inlineStr">
        <is>
          <t>Добавлено. Смета №9 Алмарез</t>
        </is>
      </c>
      <c r="Q1483" s="104" t="n"/>
    </row>
    <row r="1484" outlineLevel="2" ht="50.25" customHeight="1">
      <c r="A1484" s="3" t="n"/>
      <c r="B1484" s="3" t="n"/>
      <c r="C1484" s="240" t="n"/>
      <c r="D1484" s="146" t="inlineStr">
        <is>
          <t>5.5.28.</t>
        </is>
      </c>
      <c r="E1484" s="146" t="inlineStr">
        <is>
          <t>Сверление проема в стене 1550х500 толщина 200мм в осях 22-23/П-С на отм. -0,450 АН от 05.05.2026г.</t>
        </is>
      </c>
      <c r="F1484" s="241" t="inlineStr">
        <is>
          <t>м.п.</t>
        </is>
      </c>
      <c r="G1484" s="422" t="n">
        <v>9.4</v>
      </c>
      <c r="H1484" s="423">
        <f>IFERROR(L1484/G1484,0)</f>
        <v/>
      </c>
      <c r="I1484" s="424">
        <f>IFERROR(M1484/G1484,0)</f>
        <v/>
      </c>
      <c r="J1484" s="425">
        <f>IFERROR(N1484/G1484,0)</f>
        <v/>
      </c>
      <c r="K1484" s="432">
        <f>+IFERROR(O1484/G1484,0)</f>
        <v/>
      </c>
      <c r="L1484" s="423">
        <f>SUBTOTAL(9,L1485:L1486)</f>
        <v/>
      </c>
      <c r="M1484" s="424">
        <f>SUBTOTAL(9,M1485:M1486)</f>
        <v/>
      </c>
      <c r="N1484" s="425">
        <f>SUBTOTAL(9,N1485:N1486)</f>
        <v/>
      </c>
      <c r="O1484" s="423">
        <f>SUBTOTAL(9,O1485:O1486)</f>
        <v/>
      </c>
      <c r="P1484" s="242" t="n"/>
      <c r="Q1484" s="243" t="n"/>
    </row>
    <row r="1485" outlineLevel="3" ht="50.25" customHeight="1">
      <c r="A1485" s="3" t="n"/>
      <c r="B1485" s="3" t="n"/>
      <c r="C1485" s="25" t="n"/>
      <c r="D1485" s="3" t="inlineStr">
        <is>
          <t>5.5.28.1.</t>
        </is>
      </c>
      <c r="E1485" s="3" t="inlineStr">
        <is>
          <t>Алмазное сверление ж/б Ø 130мм 47 отв.</t>
        </is>
      </c>
      <c r="F1485" s="518" t="inlineStr">
        <is>
          <t>м.п</t>
        </is>
      </c>
      <c r="G1485" s="519" t="n">
        <v>9.4</v>
      </c>
      <c r="H1485" s="520" t="n"/>
      <c r="I1485" s="521" t="n">
        <v>7900</v>
      </c>
      <c r="J1485" s="522">
        <f>(H1485+I1485)*0.125</f>
        <v/>
      </c>
      <c r="K1485" s="523">
        <f>SUBTOTAL(9,H1485:J1485)</f>
        <v/>
      </c>
      <c r="L1485" s="520">
        <f>$G1485*H1485</f>
        <v/>
      </c>
      <c r="M1485" s="521">
        <f>$G1485*I1485</f>
        <v/>
      </c>
      <c r="N1485" s="522">
        <f>$G1485*J1485</f>
        <v/>
      </c>
      <c r="O1485" s="523">
        <f>G1485*K1485</f>
        <v/>
      </c>
      <c r="P1485" s="524" t="inlineStr">
        <is>
          <t>Добавлено. Смета №9 Алмарез</t>
        </is>
      </c>
      <c r="Q1485" s="104" t="n"/>
    </row>
    <row r="1486" outlineLevel="3" ht="50.25" customHeight="1">
      <c r="A1486" s="3" t="n"/>
      <c r="B1486" s="3" t="n"/>
      <c r="C1486" s="25" t="n"/>
      <c r="D1486" s="3" t="inlineStr">
        <is>
          <t>5.5.28.2.</t>
        </is>
      </c>
      <c r="E1486" s="3" t="inlineStr">
        <is>
          <t>Вывоз и утилизация ж/б</t>
        </is>
      </c>
      <c r="F1486" s="518" t="inlineStr">
        <is>
          <t>т</t>
        </is>
      </c>
      <c r="G1486" s="519" t="n">
        <v>0.36</v>
      </c>
      <c r="H1486" s="520" t="n"/>
      <c r="I1486" s="521" t="n">
        <v>2142.86</v>
      </c>
      <c r="J1486" s="522">
        <f>(H1486+I1486)*0.125</f>
        <v/>
      </c>
      <c r="K1486" s="523">
        <f>SUBTOTAL(9,H1486:J1486)</f>
        <v/>
      </c>
      <c r="L1486" s="520">
        <f>$G1486*H1486</f>
        <v/>
      </c>
      <c r="M1486" s="521">
        <f>$G1486*I1486</f>
        <v/>
      </c>
      <c r="N1486" s="522">
        <f>$G1486*J1486</f>
        <v/>
      </c>
      <c r="O1486" s="523">
        <f>G1486*K1486</f>
        <v/>
      </c>
      <c r="P1486" s="524" t="inlineStr">
        <is>
          <t>Добавлено. Смета №9 Алмарез</t>
        </is>
      </c>
      <c r="Q1486" s="104" t="n"/>
    </row>
    <row r="1487" outlineLevel="2" ht="50.25" customHeight="1">
      <c r="A1487" s="3" t="n"/>
      <c r="B1487" s="3" t="n"/>
      <c r="C1487" s="240" t="n"/>
      <c r="D1487" s="146" t="inlineStr">
        <is>
          <t>5.5.29.</t>
        </is>
      </c>
      <c r="E1487" s="146" t="inlineStr">
        <is>
          <t>Сверление проема в перекрытии 500х400 толщина 350 мм в осях 23-24/ Л-Н на отм. -6,850 АН 094</t>
        </is>
      </c>
      <c r="F1487" s="241" t="inlineStr">
        <is>
          <t>м.п.</t>
        </is>
      </c>
      <c r="G1487" s="422" t="n">
        <v>4.9</v>
      </c>
      <c r="H1487" s="423">
        <f>IFERROR(L1487/G1487,0)</f>
        <v/>
      </c>
      <c r="I1487" s="424">
        <f>IFERROR(M1487/G1487,0)</f>
        <v/>
      </c>
      <c r="J1487" s="425">
        <f>IFERROR(N1487/G1487,0)</f>
        <v/>
      </c>
      <c r="K1487" s="432">
        <f>+IFERROR(O1487/G1487,0)</f>
        <v/>
      </c>
      <c r="L1487" s="423">
        <f>SUBTOTAL(9,L1488:L1489)</f>
        <v/>
      </c>
      <c r="M1487" s="424">
        <f>SUBTOTAL(9,M1488:M1489)</f>
        <v/>
      </c>
      <c r="N1487" s="425">
        <f>SUBTOTAL(9,N1488:N1489)</f>
        <v/>
      </c>
      <c r="O1487" s="423">
        <f>SUBTOTAL(9,O1488:O1489)</f>
        <v/>
      </c>
      <c r="P1487" s="242" t="n"/>
      <c r="Q1487" s="243" t="n"/>
    </row>
    <row r="1488" outlineLevel="3" ht="50.25" customHeight="1">
      <c r="A1488" s="3" t="n"/>
      <c r="B1488" s="3" t="n"/>
      <c r="C1488" s="25" t="n"/>
      <c r="D1488" s="3" t="inlineStr">
        <is>
          <t>5.5.29.1.</t>
        </is>
      </c>
      <c r="E1488" s="3" t="inlineStr">
        <is>
          <t>Алмазное сверление ж/б Ø 130мм 14 отв.</t>
        </is>
      </c>
      <c r="F1488" s="518" t="inlineStr">
        <is>
          <t>м.п</t>
        </is>
      </c>
      <c r="G1488" s="519" t="n">
        <v>4.9</v>
      </c>
      <c r="H1488" s="520" t="n"/>
      <c r="I1488" s="521" t="n">
        <v>7900</v>
      </c>
      <c r="J1488" s="522">
        <f>(H1488+I1488)*0.125</f>
        <v/>
      </c>
      <c r="K1488" s="523">
        <f>SUBTOTAL(9,H1488:J1488)</f>
        <v/>
      </c>
      <c r="L1488" s="520">
        <f>$G1488*H1488</f>
        <v/>
      </c>
      <c r="M1488" s="521">
        <f>$G1488*I1488</f>
        <v/>
      </c>
      <c r="N1488" s="522">
        <f>$G1488*J1488</f>
        <v/>
      </c>
      <c r="O1488" s="523">
        <f>G1488*K1488</f>
        <v/>
      </c>
      <c r="P1488" s="524" t="inlineStr">
        <is>
          <t>Добавлено. Смета №9 Алмарез</t>
        </is>
      </c>
      <c r="Q1488" s="104" t="n"/>
    </row>
    <row r="1489" outlineLevel="3" ht="50.25" customHeight="1">
      <c r="A1489" s="3" t="n"/>
      <c r="B1489" s="3" t="n"/>
      <c r="C1489" s="25" t="n"/>
      <c r="D1489" s="3" t="inlineStr">
        <is>
          <t>5.5.29.2.</t>
        </is>
      </c>
      <c r="E1489" s="3" t="inlineStr">
        <is>
          <t>Вывоз и утилизация ж/б</t>
        </is>
      </c>
      <c r="F1489" s="518" t="inlineStr">
        <is>
          <t>т</t>
        </is>
      </c>
      <c r="G1489" s="519" t="n">
        <v>0.16</v>
      </c>
      <c r="H1489" s="520" t="n"/>
      <c r="I1489" s="521" t="n">
        <v>2142.86</v>
      </c>
      <c r="J1489" s="522">
        <f>(H1489+I1489)*0.125</f>
        <v/>
      </c>
      <c r="K1489" s="523">
        <f>SUBTOTAL(9,H1489:J1489)</f>
        <v/>
      </c>
      <c r="L1489" s="520">
        <f>$G1489*H1489</f>
        <v/>
      </c>
      <c r="M1489" s="521">
        <f>$G1489*I1489</f>
        <v/>
      </c>
      <c r="N1489" s="522">
        <f>$G1489*J1489</f>
        <v/>
      </c>
      <c r="O1489" s="523">
        <f>G1489*K1489</f>
        <v/>
      </c>
      <c r="P1489" s="524" t="inlineStr">
        <is>
          <t>Добавлено. Смета №9 Алмарез</t>
        </is>
      </c>
      <c r="Q1489" s="104" t="n"/>
    </row>
    <row r="1490" outlineLevel="2" ht="50.25" customHeight="1">
      <c r="A1490" s="3" t="n"/>
      <c r="B1490" s="3" t="n"/>
      <c r="C1490" s="240" t="n"/>
      <c r="D1490" s="146" t="inlineStr">
        <is>
          <t>5.5.30.</t>
        </is>
      </c>
      <c r="E1490" s="146" t="inlineStr">
        <is>
          <t>Сверление проема в перекрытии 500х400 толщина 350 мм в осях 23-24/ Л-Н на отм. -6,850 АН 094</t>
        </is>
      </c>
      <c r="F1490" s="241" t="inlineStr">
        <is>
          <t>м.п.</t>
        </is>
      </c>
      <c r="G1490" s="422" t="n">
        <v>4.9</v>
      </c>
      <c r="H1490" s="423">
        <f>IFERROR(L1490/G1490,0)</f>
        <v/>
      </c>
      <c r="I1490" s="424">
        <f>IFERROR(M1490/G1490,0)</f>
        <v/>
      </c>
      <c r="J1490" s="425">
        <f>IFERROR(N1490/G1490,0)</f>
        <v/>
      </c>
      <c r="K1490" s="432">
        <f>+IFERROR(O1490/G1490,0)</f>
        <v/>
      </c>
      <c r="L1490" s="423">
        <f>SUBTOTAL(9,L1491:L1492)</f>
        <v/>
      </c>
      <c r="M1490" s="424">
        <f>SUBTOTAL(9,M1491:M1492)</f>
        <v/>
      </c>
      <c r="N1490" s="425">
        <f>SUBTOTAL(9,N1491:N1492)</f>
        <v/>
      </c>
      <c r="O1490" s="423">
        <f>SUBTOTAL(9,O1491:O1492)</f>
        <v/>
      </c>
      <c r="P1490" s="242" t="n"/>
      <c r="Q1490" s="243" t="n"/>
    </row>
    <row r="1491" outlineLevel="3" ht="50.25" customHeight="1">
      <c r="A1491" s="3" t="n"/>
      <c r="B1491" s="3" t="n"/>
      <c r="C1491" s="25" t="n"/>
      <c r="D1491" s="3" t="inlineStr">
        <is>
          <t>5.5.30.1.</t>
        </is>
      </c>
      <c r="E1491" s="3" t="inlineStr">
        <is>
          <t>Алмазное сверление ж/б Ø 130мм 14 отв.</t>
        </is>
      </c>
      <c r="F1491" s="518" t="inlineStr">
        <is>
          <t>м.п</t>
        </is>
      </c>
      <c r="G1491" s="519" t="n">
        <v>4.9</v>
      </c>
      <c r="H1491" s="520" t="n"/>
      <c r="I1491" s="521" t="n">
        <v>7900</v>
      </c>
      <c r="J1491" s="522">
        <f>(H1491+I1491)*0.125</f>
        <v/>
      </c>
      <c r="K1491" s="523">
        <f>SUBTOTAL(9,H1491:J1491)</f>
        <v/>
      </c>
      <c r="L1491" s="520">
        <f>$G1491*H1491</f>
        <v/>
      </c>
      <c r="M1491" s="521">
        <f>$G1491*I1491</f>
        <v/>
      </c>
      <c r="N1491" s="522">
        <f>$G1491*J1491</f>
        <v/>
      </c>
      <c r="O1491" s="523">
        <f>G1491*K1491</f>
        <v/>
      </c>
      <c r="P1491" s="524" t="inlineStr">
        <is>
          <t>Добавлено. Смета №9 Алмарез</t>
        </is>
      </c>
      <c r="Q1491" s="104" t="n"/>
    </row>
    <row r="1492" outlineLevel="3" ht="50.25" customHeight="1">
      <c r="A1492" s="3" t="n"/>
      <c r="B1492" s="3" t="n"/>
      <c r="C1492" s="25" t="n"/>
      <c r="D1492" s="3" t="inlineStr">
        <is>
          <t>5.5.30.2.</t>
        </is>
      </c>
      <c r="E1492" s="3" t="inlineStr">
        <is>
          <t>Вывоз и утилизация ж/б</t>
        </is>
      </c>
      <c r="F1492" s="518" t="inlineStr">
        <is>
          <t>т</t>
        </is>
      </c>
      <c r="G1492" s="519" t="n">
        <v>0.16</v>
      </c>
      <c r="H1492" s="520" t="n"/>
      <c r="I1492" s="521" t="n">
        <v>2142.86</v>
      </c>
      <c r="J1492" s="522">
        <f>(H1492+I1492)*0.125</f>
        <v/>
      </c>
      <c r="K1492" s="523">
        <f>SUBTOTAL(9,H1492:J1492)</f>
        <v/>
      </c>
      <c r="L1492" s="520">
        <f>$G1492*H1492</f>
        <v/>
      </c>
      <c r="M1492" s="521">
        <f>$G1492*I1492</f>
        <v/>
      </c>
      <c r="N1492" s="522">
        <f>$G1492*J1492</f>
        <v/>
      </c>
      <c r="O1492" s="523">
        <f>G1492*K1492</f>
        <v/>
      </c>
      <c r="P1492" s="524" t="inlineStr">
        <is>
          <t>Добавлено. Смета №9 Алмарез</t>
        </is>
      </c>
      <c r="Q1492" s="104" t="n"/>
    </row>
    <row r="1493" outlineLevel="2" ht="50.25" customHeight="1">
      <c r="A1493" s="3" t="n"/>
      <c r="B1493" s="3" t="n"/>
      <c r="C1493" s="240" t="n"/>
      <c r="D1493" s="146" t="inlineStr">
        <is>
          <t>5.5.31.</t>
        </is>
      </c>
      <c r="E1493" s="146" t="inlineStr">
        <is>
          <t>Сверление проема в перекрытии 550х300 толщина 300 мм в осях 23-24/ Л-Н на отм. -6,850 АН 094</t>
        </is>
      </c>
      <c r="F1493" s="241" t="inlineStr">
        <is>
          <t>м.п.</t>
        </is>
      </c>
      <c r="G1493" s="422" t="n">
        <v>3.6</v>
      </c>
      <c r="H1493" s="423">
        <f>IFERROR(L1493/G1493,0)</f>
        <v/>
      </c>
      <c r="I1493" s="424">
        <f>IFERROR(M1493/G1493,0)</f>
        <v/>
      </c>
      <c r="J1493" s="425">
        <f>IFERROR(N1493/G1493,0)</f>
        <v/>
      </c>
      <c r="K1493" s="432">
        <f>+IFERROR(O1493/G1493,0)</f>
        <v/>
      </c>
      <c r="L1493" s="423">
        <f>SUBTOTAL(9,L1494:L1495)</f>
        <v/>
      </c>
      <c r="M1493" s="424">
        <f>SUBTOTAL(9,M1494:M1495)</f>
        <v/>
      </c>
      <c r="N1493" s="425">
        <f>SUBTOTAL(9,N1494:N1495)</f>
        <v/>
      </c>
      <c r="O1493" s="423">
        <f>SUBTOTAL(9,O1494:O1495)</f>
        <v/>
      </c>
      <c r="P1493" s="242" t="n"/>
      <c r="Q1493" s="243" t="n"/>
    </row>
    <row r="1494" outlineLevel="3" ht="50.25" customHeight="1">
      <c r="A1494" s="3" t="n"/>
      <c r="B1494" s="3" t="n"/>
      <c r="C1494" s="25" t="n"/>
      <c r="D1494" s="3" t="inlineStr">
        <is>
          <t>5.5.31.1.</t>
        </is>
      </c>
      <c r="E1494" s="3" t="inlineStr">
        <is>
          <t>Алмазное сверление ж/б Ø 130мм 12 отв.</t>
        </is>
      </c>
      <c r="F1494" s="518" t="inlineStr">
        <is>
          <t>м.п</t>
        </is>
      </c>
      <c r="G1494" s="519" t="n">
        <v>3.6</v>
      </c>
      <c r="H1494" s="520" t="n"/>
      <c r="I1494" s="521" t="n">
        <v>7900</v>
      </c>
      <c r="J1494" s="522">
        <f>(H1494+I1494)*0.125</f>
        <v/>
      </c>
      <c r="K1494" s="523">
        <f>SUBTOTAL(9,H1494:J1494)</f>
        <v/>
      </c>
      <c r="L1494" s="520">
        <f>$G1494*H1494</f>
        <v/>
      </c>
      <c r="M1494" s="521">
        <f>$G1494*I1494</f>
        <v/>
      </c>
      <c r="N1494" s="522">
        <f>$G1494*J1494</f>
        <v/>
      </c>
      <c r="O1494" s="523">
        <f>G1494*K1494</f>
        <v/>
      </c>
      <c r="P1494" s="524" t="inlineStr">
        <is>
          <t>Добавлено. Смета №9 Алмарез</t>
        </is>
      </c>
      <c r="Q1494" s="104" t="n"/>
    </row>
    <row r="1495" outlineLevel="3" ht="50.25" customHeight="1">
      <c r="A1495" s="3" t="n"/>
      <c r="B1495" s="3" t="n"/>
      <c r="C1495" s="25" t="n"/>
      <c r="D1495" s="3" t="inlineStr">
        <is>
          <t>5.5.31.2.</t>
        </is>
      </c>
      <c r="E1495" s="3" t="inlineStr">
        <is>
          <t>Вывоз и утилизация ж/б</t>
        </is>
      </c>
      <c r="F1495" s="518" t="inlineStr">
        <is>
          <t>т</t>
        </is>
      </c>
      <c r="G1495" s="519" t="n">
        <v>0.11</v>
      </c>
      <c r="H1495" s="520" t="n"/>
      <c r="I1495" s="521" t="n">
        <v>2142.86</v>
      </c>
      <c r="J1495" s="522">
        <f>(H1495+I1495)*0.125</f>
        <v/>
      </c>
      <c r="K1495" s="523">
        <f>SUBTOTAL(9,H1495:J1495)</f>
        <v/>
      </c>
      <c r="L1495" s="520">
        <f>$G1495*H1495</f>
        <v/>
      </c>
      <c r="M1495" s="521">
        <f>$G1495*I1495</f>
        <v/>
      </c>
      <c r="N1495" s="522">
        <f>$G1495*J1495</f>
        <v/>
      </c>
      <c r="O1495" s="523">
        <f>G1495*K1495</f>
        <v/>
      </c>
      <c r="P1495" s="524" t="inlineStr">
        <is>
          <t>Добавлено. Смета №9 Алмарез</t>
        </is>
      </c>
      <c r="Q1495" s="104" t="n"/>
    </row>
    <row r="1496" outlineLevel="2" ht="50.25" customHeight="1">
      <c r="A1496" s="3" t="n"/>
      <c r="B1496" s="3" t="n"/>
      <c r="C1496" s="240" t="n"/>
      <c r="D1496" s="146" t="inlineStr">
        <is>
          <t>5.5.32.</t>
        </is>
      </c>
      <c r="E1496" s="146" t="inlineStr">
        <is>
          <t>Сверление отверстий в в.к. Ø 150 толщина 250мм в осях 2-3/Л-Н отм. низа в.к. -6,850. -1 этаж. АН от 18.06.2026г. ВК</t>
        </is>
      </c>
      <c r="F1496" s="241" t="inlineStr">
        <is>
          <t>м.п.</t>
        </is>
      </c>
      <c r="G1496" s="422" t="n">
        <v>0.25</v>
      </c>
      <c r="H1496" s="423">
        <f>IFERROR(L1496/G1496,0)</f>
        <v/>
      </c>
      <c r="I1496" s="424">
        <f>IFERROR(M1496/G1496,0)</f>
        <v/>
      </c>
      <c r="J1496" s="425">
        <f>IFERROR(N1496/G1496,0)</f>
        <v/>
      </c>
      <c r="K1496" s="432">
        <f>+IFERROR(O1496/G1496,0)</f>
        <v/>
      </c>
      <c r="L1496" s="423">
        <f>SUBTOTAL(9,L1497:L1498)</f>
        <v/>
      </c>
      <c r="M1496" s="424">
        <f>SUBTOTAL(9,M1497:M1498)</f>
        <v/>
      </c>
      <c r="N1496" s="425">
        <f>SUBTOTAL(9,N1497:N1498)</f>
        <v/>
      </c>
      <c r="O1496" s="423">
        <f>SUBTOTAL(9,O1497:O1498)</f>
        <v/>
      </c>
      <c r="P1496" s="242" t="n"/>
      <c r="Q1496" s="243" t="n"/>
    </row>
    <row r="1497" outlineLevel="3" ht="50.25" customHeight="1">
      <c r="A1497" s="3" t="n"/>
      <c r="B1497" s="3" t="n"/>
      <c r="C1497" s="25" t="n"/>
      <c r="D1497" s="3" t="inlineStr">
        <is>
          <t>5.5.32.1.</t>
        </is>
      </c>
      <c r="E1497" s="3" t="inlineStr">
        <is>
          <t xml:space="preserve">Алмазное сверление ж/б Ø 150мм 1 отв.  </t>
        </is>
      </c>
      <c r="F1497" s="518" t="inlineStr">
        <is>
          <t>м.п</t>
        </is>
      </c>
      <c r="G1497" s="519" t="n">
        <v>0.25</v>
      </c>
      <c r="H1497" s="520" t="n"/>
      <c r="I1497" s="521" t="n">
        <v>8600</v>
      </c>
      <c r="J1497" s="522">
        <f>(H1497+I1497)*0.125</f>
        <v/>
      </c>
      <c r="K1497" s="523">
        <f>SUBTOTAL(9,H1497:J1497)</f>
        <v/>
      </c>
      <c r="L1497" s="520">
        <f>$G1497*H1497</f>
        <v/>
      </c>
      <c r="M1497" s="521">
        <f>$G1497*I1497</f>
        <v/>
      </c>
      <c r="N1497" s="522">
        <f>$G1497*J1497</f>
        <v/>
      </c>
      <c r="O1497" s="523">
        <f>G1497*K1497</f>
        <v/>
      </c>
      <c r="P1497" s="524" t="inlineStr">
        <is>
          <t>Добавлено. Смета №10 Алмарез</t>
        </is>
      </c>
      <c r="Q1497" s="104" t="n"/>
    </row>
    <row r="1498" outlineLevel="3" ht="50.25" customHeight="1">
      <c r="A1498" s="3" t="n"/>
      <c r="B1498" s="3" t="n"/>
      <c r="C1498" s="25" t="n"/>
      <c r="D1498" s="3" t="inlineStr">
        <is>
          <t>5.5.32.2.</t>
        </is>
      </c>
      <c r="E1498" s="3" t="inlineStr">
        <is>
          <t>Вывоз и утилизация ж/б</t>
        </is>
      </c>
      <c r="F1498" s="518" t="inlineStr">
        <is>
          <t>т</t>
        </is>
      </c>
      <c r="G1498" s="519" t="n">
        <v>0.0113</v>
      </c>
      <c r="H1498" s="520" t="n"/>
      <c r="I1498" s="521" t="n">
        <v>2142.66</v>
      </c>
      <c r="J1498" s="522">
        <f>(H1498+I1498)*0.125</f>
        <v/>
      </c>
      <c r="K1498" s="523">
        <f>SUBTOTAL(9,H1498:J1498)</f>
        <v/>
      </c>
      <c r="L1498" s="520">
        <f>$G1498*H1498</f>
        <v/>
      </c>
      <c r="M1498" s="521">
        <f>$G1498*I1498</f>
        <v/>
      </c>
      <c r="N1498" s="522">
        <f>$G1498*J1498</f>
        <v/>
      </c>
      <c r="O1498" s="523">
        <f>G1498*K1498</f>
        <v/>
      </c>
      <c r="P1498" s="524" t="inlineStr">
        <is>
          <t>Добавлено. Смета №10 Алмарез</t>
        </is>
      </c>
      <c r="Q1498" s="104" t="n"/>
    </row>
    <row r="1499" outlineLevel="2" ht="50.25" customHeight="1">
      <c r="A1499" s="3" t="n"/>
      <c r="B1499" s="3" t="n"/>
      <c r="C1499" s="240" t="n"/>
      <c r="D1499" s="146" t="inlineStr">
        <is>
          <t>5.5.33.</t>
        </is>
      </c>
      <c r="E1499" s="146" t="inlineStr">
        <is>
          <t>Сверление проема в в.к. 1100х420 толщина 250мм в осях 3-4/Н-П на отм. -0,450. 1 этаж. АН089. ОВ</t>
        </is>
      </c>
      <c r="F1499" s="241" t="inlineStr">
        <is>
          <t>м.п.</t>
        </is>
      </c>
      <c r="G1499" s="422" t="n">
        <v>8.5</v>
      </c>
      <c r="H1499" s="423">
        <f>IFERROR(L1499/G1499,0)</f>
        <v/>
      </c>
      <c r="I1499" s="424">
        <f>IFERROR(M1499/G1499,0)</f>
        <v/>
      </c>
      <c r="J1499" s="425">
        <f>IFERROR(N1499/G1499,0)</f>
        <v/>
      </c>
      <c r="K1499" s="432">
        <f>+IFERROR(O1499/G1499,0)</f>
        <v/>
      </c>
      <c r="L1499" s="423">
        <f>SUBTOTAL(9,L1500:L1501)</f>
        <v/>
      </c>
      <c r="M1499" s="424">
        <f>SUBTOTAL(9,M1500:M1501)</f>
        <v/>
      </c>
      <c r="N1499" s="425">
        <f>SUBTOTAL(9,N1500:N1501)</f>
        <v/>
      </c>
      <c r="O1499" s="423">
        <f>SUBTOTAL(9,O1500:O1501)</f>
        <v/>
      </c>
      <c r="P1499" s="242" t="n"/>
      <c r="Q1499" s="243" t="n"/>
    </row>
    <row r="1500" outlineLevel="3" ht="50.25" customHeight="1">
      <c r="A1500" s="3" t="n"/>
      <c r="B1500" s="3" t="n"/>
      <c r="C1500" s="25" t="n"/>
      <c r="D1500" s="3" t="inlineStr">
        <is>
          <t>5.5.33.1.</t>
        </is>
      </c>
      <c r="E1500" s="3" t="inlineStr">
        <is>
          <t>Алмазное сверление ж/б Ø 130мм 34 отв. 250мм</t>
        </is>
      </c>
      <c r="F1500" s="518" t="inlineStr">
        <is>
          <t>м.п</t>
        </is>
      </c>
      <c r="G1500" s="519" t="n">
        <v>8.5</v>
      </c>
      <c r="H1500" s="520" t="n"/>
      <c r="I1500" s="521" t="n">
        <v>7900</v>
      </c>
      <c r="J1500" s="522">
        <f>(H1500+I1500)*0.125</f>
        <v/>
      </c>
      <c r="K1500" s="523">
        <f>SUBTOTAL(9,H1500:J1500)</f>
        <v/>
      </c>
      <c r="L1500" s="520">
        <f>$G1500*H1500</f>
        <v/>
      </c>
      <c r="M1500" s="521">
        <f>$G1500*I1500</f>
        <v/>
      </c>
      <c r="N1500" s="522">
        <f>$G1500*J1500</f>
        <v/>
      </c>
      <c r="O1500" s="523">
        <f>G1500*K1500</f>
        <v/>
      </c>
      <c r="P1500" s="524" t="inlineStr">
        <is>
          <t>Добавлено. Смета №10 Алмарез</t>
        </is>
      </c>
      <c r="Q1500" s="104" t="n"/>
    </row>
    <row r="1501" outlineLevel="3" ht="50.25" customHeight="1">
      <c r="A1501" s="3" t="n"/>
      <c r="B1501" s="3" t="n"/>
      <c r="C1501" s="25" t="n"/>
      <c r="D1501" s="3" t="inlineStr">
        <is>
          <t>5.5.33.2.</t>
        </is>
      </c>
      <c r="E1501" s="3" t="inlineStr">
        <is>
          <t>Вывоз и утилизация ж/б</t>
        </is>
      </c>
      <c r="F1501" s="518" t="inlineStr">
        <is>
          <t>т</t>
        </is>
      </c>
      <c r="G1501" s="519" t="n">
        <v>0.2975</v>
      </c>
      <c r="H1501" s="520" t="n"/>
      <c r="I1501" s="521" t="n">
        <v>2142.66</v>
      </c>
      <c r="J1501" s="522">
        <f>(H1501+I1501)*0.125</f>
        <v/>
      </c>
      <c r="K1501" s="523">
        <f>SUBTOTAL(9,H1501:J1501)</f>
        <v/>
      </c>
      <c r="L1501" s="520">
        <f>$G1501*H1501</f>
        <v/>
      </c>
      <c r="M1501" s="521">
        <f>$G1501*I1501</f>
        <v/>
      </c>
      <c r="N1501" s="522">
        <f>$G1501*J1501</f>
        <v/>
      </c>
      <c r="O1501" s="523">
        <f>G1501*K1501</f>
        <v/>
      </c>
      <c r="P1501" s="524" t="inlineStr">
        <is>
          <t>Добавлено. Смета №10 Алмарез</t>
        </is>
      </c>
      <c r="Q1501" s="104" t="n"/>
    </row>
    <row r="1502" outlineLevel="2" ht="50.25" customHeight="1">
      <c r="A1502" s="3" t="n"/>
      <c r="B1502" s="3" t="n"/>
      <c r="C1502" s="240" t="n"/>
      <c r="D1502" s="146" t="inlineStr">
        <is>
          <t>5.5.34.</t>
        </is>
      </c>
      <c r="E1502" s="146" t="inlineStr">
        <is>
          <t>Сверление проема в п.п. 1000х450 толщина 260мм в осях 16-17/Л-К на отм. +5.100. 2 этаж. АН от 18.06.2026г. ОВ</t>
        </is>
      </c>
      <c r="F1502" s="241" t="inlineStr">
        <is>
          <t>м.п.</t>
        </is>
      </c>
      <c r="G1502" s="422" t="n">
        <v>8</v>
      </c>
      <c r="H1502" s="423">
        <f>IFERROR(L1502/G1502,0)</f>
        <v/>
      </c>
      <c r="I1502" s="424">
        <f>IFERROR(M1502/G1502,0)</f>
        <v/>
      </c>
      <c r="J1502" s="425">
        <f>IFERROR(N1502/G1502,0)</f>
        <v/>
      </c>
      <c r="K1502" s="432">
        <f>+IFERROR(O1502/G1502,0)</f>
        <v/>
      </c>
      <c r="L1502" s="423">
        <f>SUBTOTAL(9,L1503:L1504)</f>
        <v/>
      </c>
      <c r="M1502" s="424">
        <f>SUBTOTAL(9,M1503:M1504)</f>
        <v/>
      </c>
      <c r="N1502" s="425">
        <f>SUBTOTAL(9,N1503:N1504)</f>
        <v/>
      </c>
      <c r="O1502" s="423">
        <f>SUBTOTAL(9,O1503:O1504)</f>
        <v/>
      </c>
      <c r="P1502" s="242" t="n"/>
      <c r="Q1502" s="243" t="n"/>
    </row>
    <row r="1503" outlineLevel="3" ht="50.25" customHeight="1">
      <c r="A1503" s="3" t="n"/>
      <c r="B1503" s="3" t="n"/>
      <c r="C1503" s="25" t="n"/>
      <c r="D1503" s="3" t="inlineStr">
        <is>
          <t>5.5.34.1.</t>
        </is>
      </c>
      <c r="E1503" s="3" t="inlineStr">
        <is>
          <t>Алмазное сверление ж/б Ø 132мм 32 отв.</t>
        </is>
      </c>
      <c r="F1503" s="518" t="inlineStr">
        <is>
          <t>м.п</t>
        </is>
      </c>
      <c r="G1503" s="519" t="n">
        <v>8</v>
      </c>
      <c r="H1503" s="520" t="n"/>
      <c r="I1503" s="521" t="n">
        <v>7900</v>
      </c>
      <c r="J1503" s="522">
        <f>(H1503+I1503)*0.125</f>
        <v/>
      </c>
      <c r="K1503" s="523">
        <f>SUBTOTAL(9,H1503:J1503)</f>
        <v/>
      </c>
      <c r="L1503" s="520">
        <f>$G1503*H1503</f>
        <v/>
      </c>
      <c r="M1503" s="521">
        <f>$G1503*I1503</f>
        <v/>
      </c>
      <c r="N1503" s="522">
        <f>$G1503*J1503</f>
        <v/>
      </c>
      <c r="O1503" s="523">
        <f>G1503*K1503</f>
        <v/>
      </c>
      <c r="P1503" s="524" t="inlineStr">
        <is>
          <t>Добавлено. Смета №10 Алмарез</t>
        </is>
      </c>
      <c r="Q1503" s="104" t="n"/>
    </row>
    <row r="1504" outlineLevel="3" ht="50.25" customHeight="1">
      <c r="A1504" s="3" t="n"/>
      <c r="B1504" s="3" t="n"/>
      <c r="C1504" s="25" t="n"/>
      <c r="D1504" s="3" t="inlineStr">
        <is>
          <t>5.5.34.2.</t>
        </is>
      </c>
      <c r="E1504" s="3" t="inlineStr">
        <is>
          <t>Вывоз и утилизация ж/б</t>
        </is>
      </c>
      <c r="F1504" s="518" t="inlineStr">
        <is>
          <t>т</t>
        </is>
      </c>
      <c r="G1504" s="519" t="n">
        <v>0.28</v>
      </c>
      <c r="H1504" s="520" t="n"/>
      <c r="I1504" s="521" t="n">
        <v>2142.66</v>
      </c>
      <c r="J1504" s="522">
        <f>(H1504+I1504)*0.125</f>
        <v/>
      </c>
      <c r="K1504" s="523">
        <f>SUBTOTAL(9,H1504:J1504)</f>
        <v/>
      </c>
      <c r="L1504" s="520">
        <f>$G1504*H1504</f>
        <v/>
      </c>
      <c r="M1504" s="521">
        <f>$G1504*I1504</f>
        <v/>
      </c>
      <c r="N1504" s="522">
        <f>$G1504*J1504</f>
        <v/>
      </c>
      <c r="O1504" s="523">
        <f>G1504*K1504</f>
        <v/>
      </c>
      <c r="P1504" s="524" t="inlineStr">
        <is>
          <t>Добавлено. Смета №10 Алмарез</t>
        </is>
      </c>
      <c r="Q1504" s="104" t="n"/>
    </row>
    <row r="1505" outlineLevel="2" ht="50.25" customHeight="1">
      <c r="A1505" s="3" t="n"/>
      <c r="B1505" s="3" t="n"/>
      <c r="C1505" s="240" t="n"/>
      <c r="D1505" s="146" t="inlineStr">
        <is>
          <t>5.5.35.</t>
        </is>
      </c>
      <c r="E1505" s="146" t="inlineStr">
        <is>
          <t>Сверление проема в в.к. 600х600 толщина 200мм в осях 21-22/П-Т на отм. +5.100. 2 этаж. АН от 18.06.2026г. ОВ</t>
        </is>
      </c>
      <c r="F1505" s="241" t="inlineStr">
        <is>
          <t>м.п.</t>
        </is>
      </c>
      <c r="G1505" s="422" t="n">
        <v>4</v>
      </c>
      <c r="H1505" s="423">
        <f>IFERROR(L1505/G1505,0)</f>
        <v/>
      </c>
      <c r="I1505" s="424">
        <f>IFERROR(M1505/G1505,0)</f>
        <v/>
      </c>
      <c r="J1505" s="425">
        <f>IFERROR(N1505/G1505,0)</f>
        <v/>
      </c>
      <c r="K1505" s="432">
        <f>+IFERROR(O1505/G1505,0)</f>
        <v/>
      </c>
      <c r="L1505" s="423">
        <f>SUBTOTAL(9,L1506:L1507)</f>
        <v/>
      </c>
      <c r="M1505" s="424">
        <f>SUBTOTAL(9,M1506:M1507)</f>
        <v/>
      </c>
      <c r="N1505" s="425">
        <f>SUBTOTAL(9,N1506:N1507)</f>
        <v/>
      </c>
      <c r="O1505" s="423">
        <f>SUBTOTAL(9,O1506:O1507)</f>
        <v/>
      </c>
      <c r="P1505" s="242" t="n"/>
      <c r="Q1505" s="243" t="n"/>
    </row>
    <row r="1506" outlineLevel="3" ht="50.25" customHeight="1">
      <c r="A1506" s="3" t="n"/>
      <c r="B1506" s="3" t="n"/>
      <c r="C1506" s="25" t="n"/>
      <c r="D1506" s="3" t="inlineStr">
        <is>
          <t>5.5.35.1.</t>
        </is>
      </c>
      <c r="E1506" s="3" t="inlineStr">
        <is>
          <t>Алмазное сверление ж/б Ø 132мм 20 отв.</t>
        </is>
      </c>
      <c r="F1506" s="518" t="inlineStr">
        <is>
          <t>м.п</t>
        </is>
      </c>
      <c r="G1506" s="519" t="n">
        <v>4</v>
      </c>
      <c r="H1506" s="520" t="n"/>
      <c r="I1506" s="521" t="n">
        <v>7900</v>
      </c>
      <c r="J1506" s="522">
        <f>(H1506+I1506)*0.125</f>
        <v/>
      </c>
      <c r="K1506" s="523">
        <f>SUBTOTAL(9,H1506:J1506)</f>
        <v/>
      </c>
      <c r="L1506" s="520">
        <f>$G1506*H1506</f>
        <v/>
      </c>
      <c r="M1506" s="521">
        <f>$G1506*I1506</f>
        <v/>
      </c>
      <c r="N1506" s="522">
        <f>$G1506*J1506</f>
        <v/>
      </c>
      <c r="O1506" s="523">
        <f>G1506*K1506</f>
        <v/>
      </c>
      <c r="P1506" s="524" t="inlineStr">
        <is>
          <t>Добавлено. Смета №10 Алмарез</t>
        </is>
      </c>
      <c r="Q1506" s="104" t="n"/>
    </row>
    <row r="1507" outlineLevel="3" ht="50.25" customHeight="1">
      <c r="A1507" s="3" t="n"/>
      <c r="B1507" s="3" t="n"/>
      <c r="C1507" s="25" t="n"/>
      <c r="D1507" s="3" t="inlineStr">
        <is>
          <t>5.5.35.2.</t>
        </is>
      </c>
      <c r="E1507" s="3" t="inlineStr">
        <is>
          <t>Вывоз и утилизация ж/б</t>
        </is>
      </c>
      <c r="F1507" s="518" t="inlineStr">
        <is>
          <t>т</t>
        </is>
      </c>
      <c r="G1507" s="519" t="n">
        <v>0.14</v>
      </c>
      <c r="H1507" s="520" t="n"/>
      <c r="I1507" s="521" t="n">
        <v>2142.66</v>
      </c>
      <c r="J1507" s="522">
        <f>(H1507+I1507)*0.125</f>
        <v/>
      </c>
      <c r="K1507" s="523">
        <f>SUBTOTAL(9,H1507:J1507)</f>
        <v/>
      </c>
      <c r="L1507" s="520">
        <f>$G1507*H1507</f>
        <v/>
      </c>
      <c r="M1507" s="521">
        <f>$G1507*I1507</f>
        <v/>
      </c>
      <c r="N1507" s="522">
        <f>$G1507*J1507</f>
        <v/>
      </c>
      <c r="O1507" s="523">
        <f>G1507*K1507</f>
        <v/>
      </c>
      <c r="P1507" s="524" t="inlineStr">
        <is>
          <t>Добавлено. Смета №10 Алмарез</t>
        </is>
      </c>
      <c r="Q1507" s="104" t="n"/>
    </row>
    <row r="1508" outlineLevel="2" ht="50.25" customHeight="1">
      <c r="A1508" s="3" t="n"/>
      <c r="B1508" s="3" t="n"/>
      <c r="C1508" s="240" t="n"/>
      <c r="D1508" s="146" t="inlineStr">
        <is>
          <t>5.5.36.</t>
        </is>
      </c>
      <c r="E1508" s="146" t="inlineStr">
        <is>
          <t>Сверление проема в в.к. 600х1000 толщина 200мм в осях22-23/П-Т на отм. +5.100. 2 этаж. АН от 18.06.2026г. ОВ</t>
        </is>
      </c>
      <c r="F1508" s="241" t="inlineStr">
        <is>
          <t>м.п.</t>
        </is>
      </c>
      <c r="G1508" s="422" t="n">
        <v>7.2</v>
      </c>
      <c r="H1508" s="423">
        <f>IFERROR(L1508/G1508,0)</f>
        <v/>
      </c>
      <c r="I1508" s="424">
        <f>IFERROR(M1508/G1508,0)</f>
        <v/>
      </c>
      <c r="J1508" s="425">
        <f>IFERROR(N1508/G1508,0)</f>
        <v/>
      </c>
      <c r="K1508" s="432">
        <f>+IFERROR(O1508/G1508,0)</f>
        <v/>
      </c>
      <c r="L1508" s="423">
        <f>SUBTOTAL(9,L1509:L1510)</f>
        <v/>
      </c>
      <c r="M1508" s="424">
        <f>SUBTOTAL(9,M1509:M1510)</f>
        <v/>
      </c>
      <c r="N1508" s="425">
        <f>SUBTOTAL(9,N1509:N1510)</f>
        <v/>
      </c>
      <c r="O1508" s="423">
        <f>SUBTOTAL(9,O1509:O1510)</f>
        <v/>
      </c>
      <c r="P1508" s="242" t="n"/>
      <c r="Q1508" s="243" t="n"/>
    </row>
    <row r="1509" outlineLevel="3" ht="50.25" customHeight="1">
      <c r="A1509" s="3" t="n"/>
      <c r="B1509" s="3" t="n"/>
      <c r="C1509" s="25" t="n"/>
      <c r="D1509" s="3" t="inlineStr">
        <is>
          <t>5.5.36.1.</t>
        </is>
      </c>
      <c r="E1509" s="3" t="inlineStr">
        <is>
          <t>Алмазное сверление ж/б Ø 132мм 36 отв.</t>
        </is>
      </c>
      <c r="F1509" s="518" t="inlineStr">
        <is>
          <t>м.п</t>
        </is>
      </c>
      <c r="G1509" s="519" t="n">
        <v>7.2</v>
      </c>
      <c r="H1509" s="520" t="n"/>
      <c r="I1509" s="521" t="n">
        <v>7900</v>
      </c>
      <c r="J1509" s="522">
        <f>(H1509+I1509)*0.125</f>
        <v/>
      </c>
      <c r="K1509" s="523">
        <f>SUBTOTAL(9,H1509:J1509)</f>
        <v/>
      </c>
      <c r="L1509" s="520">
        <f>$G1509*H1509</f>
        <v/>
      </c>
      <c r="M1509" s="521">
        <f>$G1509*I1509</f>
        <v/>
      </c>
      <c r="N1509" s="522">
        <f>$G1509*J1509</f>
        <v/>
      </c>
      <c r="O1509" s="523">
        <f>G1509*K1509</f>
        <v/>
      </c>
      <c r="P1509" s="524" t="inlineStr">
        <is>
          <t>Добавлено. Смета №10 Алмарез</t>
        </is>
      </c>
      <c r="Q1509" s="104" t="n"/>
    </row>
    <row r="1510" outlineLevel="3" ht="50.25" customHeight="1">
      <c r="A1510" s="3" t="n"/>
      <c r="B1510" s="3" t="n"/>
      <c r="C1510" s="25" t="n"/>
      <c r="D1510" s="3" t="inlineStr">
        <is>
          <t>5.5.36.2.</t>
        </is>
      </c>
      <c r="E1510" s="3" t="inlineStr">
        <is>
          <t>Вывоз и утилизация ж/б</t>
        </is>
      </c>
      <c r="F1510" s="518" t="inlineStr">
        <is>
          <t>т</t>
        </is>
      </c>
      <c r="G1510" s="519" t="n">
        <v>0.252</v>
      </c>
      <c r="H1510" s="520" t="n"/>
      <c r="I1510" s="521" t="n">
        <v>2142.66</v>
      </c>
      <c r="J1510" s="522">
        <f>(H1510+I1510)*0.125</f>
        <v/>
      </c>
      <c r="K1510" s="523">
        <f>SUBTOTAL(9,H1510:J1510)</f>
        <v/>
      </c>
      <c r="L1510" s="520">
        <f>$G1510*H1510</f>
        <v/>
      </c>
      <c r="M1510" s="521">
        <f>$G1510*I1510</f>
        <v/>
      </c>
      <c r="N1510" s="522">
        <f>$G1510*J1510</f>
        <v/>
      </c>
      <c r="O1510" s="523">
        <f>G1510*K1510</f>
        <v/>
      </c>
      <c r="P1510" s="524" t="inlineStr">
        <is>
          <t>Добавлено. Смета №10 Алмарез</t>
        </is>
      </c>
      <c r="Q1510" s="104" t="n"/>
    </row>
    <row r="1511" outlineLevel="2" ht="50.25" customHeight="1">
      <c r="A1511" s="3" t="n"/>
      <c r="B1511" s="3" t="n"/>
      <c r="C1511" s="240" t="n"/>
      <c r="D1511" s="146" t="inlineStr">
        <is>
          <t>5.5.37.</t>
        </is>
      </c>
      <c r="E1511" s="146" t="inlineStr">
        <is>
          <t>Сверление отверстий в п.п. Ø 150 толщина 250мм в осях 16-17/П-С на отм. +13.050. 4 этаж. АН от 18.06.2026г. ВК</t>
        </is>
      </c>
      <c r="F1511" s="241" t="inlineStr">
        <is>
          <t>м.п.</t>
        </is>
      </c>
      <c r="G1511" s="422" t="n">
        <v>0.25</v>
      </c>
      <c r="H1511" s="423">
        <f>IFERROR(L1511/G1511,0)</f>
        <v/>
      </c>
      <c r="I1511" s="424">
        <f>IFERROR(M1511/G1511,0)</f>
        <v/>
      </c>
      <c r="J1511" s="425">
        <f>IFERROR(N1511/G1511,0)</f>
        <v/>
      </c>
      <c r="K1511" s="432">
        <f>+IFERROR(O1511/G1511,0)</f>
        <v/>
      </c>
      <c r="L1511" s="423">
        <f>SUBTOTAL(9,L1512:L1513)</f>
        <v/>
      </c>
      <c r="M1511" s="424">
        <f>SUBTOTAL(9,M1512:M1513)</f>
        <v/>
      </c>
      <c r="N1511" s="425">
        <f>SUBTOTAL(9,N1512:N1513)</f>
        <v/>
      </c>
      <c r="O1511" s="423">
        <f>SUBTOTAL(9,O1512:O1513)</f>
        <v/>
      </c>
      <c r="P1511" s="242" t="n"/>
      <c r="Q1511" s="243" t="n"/>
    </row>
    <row r="1512" outlineLevel="3" ht="50.25" customHeight="1">
      <c r="A1512" s="3" t="n"/>
      <c r="B1512" s="3" t="n"/>
      <c r="C1512" s="25" t="n"/>
      <c r="D1512" s="3" t="inlineStr">
        <is>
          <t>5.5.37.1.</t>
        </is>
      </c>
      <c r="E1512" s="3" t="inlineStr">
        <is>
          <t xml:space="preserve">Алмазное сверление ж/б Ø 150мм 1 отв.  </t>
        </is>
      </c>
      <c r="F1512" s="518" t="inlineStr">
        <is>
          <t>м.п</t>
        </is>
      </c>
      <c r="G1512" s="519" t="n">
        <v>0.25</v>
      </c>
      <c r="H1512" s="520" t="n"/>
      <c r="I1512" s="521" t="n">
        <v>8600</v>
      </c>
      <c r="J1512" s="522">
        <f>(H1512+I1512)*0.125</f>
        <v/>
      </c>
      <c r="K1512" s="523">
        <f>SUBTOTAL(9,H1512:J1512)</f>
        <v/>
      </c>
      <c r="L1512" s="520">
        <f>$G1512*H1512</f>
        <v/>
      </c>
      <c r="M1512" s="521">
        <f>$G1512*I1512</f>
        <v/>
      </c>
      <c r="N1512" s="522">
        <f>$G1512*J1512</f>
        <v/>
      </c>
      <c r="O1512" s="523">
        <f>G1512*K1512</f>
        <v/>
      </c>
      <c r="P1512" s="524" t="inlineStr">
        <is>
          <t>Добавлено. Смета №10 Алмарез</t>
        </is>
      </c>
      <c r="Q1512" s="104" t="n"/>
    </row>
    <row r="1513" outlineLevel="3" ht="50.25" customHeight="1">
      <c r="A1513" s="3" t="n"/>
      <c r="B1513" s="3" t="n"/>
      <c r="C1513" s="25" t="n"/>
      <c r="D1513" s="3" t="inlineStr">
        <is>
          <t>5.5.37.2.</t>
        </is>
      </c>
      <c r="E1513" s="3" t="inlineStr">
        <is>
          <t>Вывоз и утилизация ж/б</t>
        </is>
      </c>
      <c r="F1513" s="518" t="inlineStr">
        <is>
          <t>т</t>
        </is>
      </c>
      <c r="G1513" s="519" t="n">
        <v>0.0125</v>
      </c>
      <c r="H1513" s="520" t="n"/>
      <c r="I1513" s="521" t="n">
        <v>2142.66</v>
      </c>
      <c r="J1513" s="522">
        <f>(H1513+I1513)*0.125</f>
        <v/>
      </c>
      <c r="K1513" s="523">
        <f>SUBTOTAL(9,H1513:J1513)</f>
        <v/>
      </c>
      <c r="L1513" s="520">
        <f>$G1513*H1513</f>
        <v/>
      </c>
      <c r="M1513" s="521">
        <f>$G1513*I1513</f>
        <v/>
      </c>
      <c r="N1513" s="522">
        <f>$G1513*J1513</f>
        <v/>
      </c>
      <c r="O1513" s="523">
        <f>G1513*K1513</f>
        <v/>
      </c>
      <c r="P1513" s="524" t="inlineStr">
        <is>
          <t>Добавлено. Смета №10 Алмарез</t>
        </is>
      </c>
      <c r="Q1513" s="104" t="n"/>
    </row>
    <row r="1514" outlineLevel="2" ht="50.25" customHeight="1">
      <c r="A1514" s="3" t="n"/>
      <c r="B1514" s="3" t="n"/>
      <c r="C1514" s="240" t="n"/>
      <c r="D1514" s="146" t="inlineStr">
        <is>
          <t>5.5.38.</t>
        </is>
      </c>
      <c r="E1514" s="146" t="inlineStr">
        <is>
          <t>Сверление проема в п.п. 200х200 толщина 250мм в осях 9-10/П-С на отм. +16.950. 5 этаж. АН от 18.06.2026г. ОВ</t>
        </is>
      </c>
      <c r="F1514" s="241" t="inlineStr">
        <is>
          <t>м.п.</t>
        </is>
      </c>
      <c r="G1514" s="422" t="n">
        <v>1</v>
      </c>
      <c r="H1514" s="423">
        <f>IFERROR(L1514/G1514,0)</f>
        <v/>
      </c>
      <c r="I1514" s="424">
        <f>IFERROR(M1514/G1514,0)</f>
        <v/>
      </c>
      <c r="J1514" s="425">
        <f>IFERROR(N1514/G1514,0)</f>
        <v/>
      </c>
      <c r="K1514" s="432">
        <f>+IFERROR(O1514/G1514,0)</f>
        <v/>
      </c>
      <c r="L1514" s="423">
        <f>SUBTOTAL(9,L1515:L1516)</f>
        <v/>
      </c>
      <c r="M1514" s="424">
        <f>SUBTOTAL(9,M1515:M1516)</f>
        <v/>
      </c>
      <c r="N1514" s="425">
        <f>SUBTOTAL(9,N1515:N1516)</f>
        <v/>
      </c>
      <c r="O1514" s="423">
        <f>SUBTOTAL(9,O1515:O1516)</f>
        <v/>
      </c>
      <c r="P1514" s="242" t="n"/>
      <c r="Q1514" s="243" t="n"/>
    </row>
    <row r="1515" outlineLevel="3" ht="50.25" customHeight="1">
      <c r="A1515" s="3" t="n"/>
      <c r="B1515" s="3" t="n"/>
      <c r="C1515" s="25" t="n"/>
      <c r="D1515" s="3" t="inlineStr">
        <is>
          <t>5.5.38.1.</t>
        </is>
      </c>
      <c r="E1515" s="3" t="inlineStr">
        <is>
          <t>Алмазное сверление ж/б Ø 132мм 4 отв.</t>
        </is>
      </c>
      <c r="F1515" s="518" t="inlineStr">
        <is>
          <t>м.п</t>
        </is>
      </c>
      <c r="G1515" s="519" t="n">
        <v>1</v>
      </c>
      <c r="H1515" s="520" t="n"/>
      <c r="I1515" s="521" t="n">
        <v>7900</v>
      </c>
      <c r="J1515" s="522">
        <f>(H1515+I1515)*0.125</f>
        <v/>
      </c>
      <c r="K1515" s="523">
        <f>SUBTOTAL(9,H1515:J1515)</f>
        <v/>
      </c>
      <c r="L1515" s="520">
        <f>$G1515*H1515</f>
        <v/>
      </c>
      <c r="M1515" s="521">
        <f>$G1515*I1515</f>
        <v/>
      </c>
      <c r="N1515" s="522">
        <f>$G1515*J1515</f>
        <v/>
      </c>
      <c r="O1515" s="523">
        <f>G1515*K1515</f>
        <v/>
      </c>
      <c r="P1515" s="524" t="inlineStr">
        <is>
          <t>Добавлено. Смета №10 Алмарез</t>
        </is>
      </c>
      <c r="Q1515" s="104" t="n"/>
    </row>
    <row r="1516" outlineLevel="3" ht="50.25" customHeight="1">
      <c r="A1516" s="3" t="n"/>
      <c r="B1516" s="3" t="n"/>
      <c r="C1516" s="25" t="n"/>
      <c r="D1516" s="3" t="inlineStr">
        <is>
          <t>5.5.38.2.</t>
        </is>
      </c>
      <c r="E1516" s="3" t="inlineStr">
        <is>
          <t>Вывоз и утилизация ж/б</t>
        </is>
      </c>
      <c r="F1516" s="518" t="inlineStr">
        <is>
          <t>т</t>
        </is>
      </c>
      <c r="G1516" s="519" t="n">
        <v>0.04</v>
      </c>
      <c r="H1516" s="520" t="n"/>
      <c r="I1516" s="521" t="n">
        <v>2142.66</v>
      </c>
      <c r="J1516" s="522">
        <f>(H1516+I1516)*0.125</f>
        <v/>
      </c>
      <c r="K1516" s="523">
        <f>SUBTOTAL(9,H1516:J1516)</f>
        <v/>
      </c>
      <c r="L1516" s="520">
        <f>$G1516*H1516</f>
        <v/>
      </c>
      <c r="M1516" s="521">
        <f>$G1516*I1516</f>
        <v/>
      </c>
      <c r="N1516" s="522">
        <f>$G1516*J1516</f>
        <v/>
      </c>
      <c r="O1516" s="523">
        <f>G1516*K1516</f>
        <v/>
      </c>
      <c r="P1516" s="524" t="inlineStr">
        <is>
          <t>Добавлено. Смета №10 Алмарез</t>
        </is>
      </c>
      <c r="Q1516" s="104" t="n"/>
    </row>
    <row r="1517" outlineLevel="2" ht="50.25" customHeight="1">
      <c r="A1517" s="3" t="n"/>
      <c r="B1517" s="3" t="n"/>
      <c r="C1517" s="240" t="n"/>
      <c r="D1517" s="146" t="inlineStr">
        <is>
          <t>5.5.39.</t>
        </is>
      </c>
      <c r="E1517" s="146" t="inlineStr">
        <is>
          <t>Сверление отверстий в п.п. Ø 150 толщина 250мм в осях 16-17/П-С на отм. +16.950. 5 этаж. АН от 18.06.2026г. ВК</t>
        </is>
      </c>
      <c r="F1517" s="241" t="inlineStr">
        <is>
          <t>м.п.</t>
        </is>
      </c>
      <c r="G1517" s="422" t="n">
        <v>0.25</v>
      </c>
      <c r="H1517" s="423">
        <f>IFERROR(L1517/G1517,0)</f>
        <v/>
      </c>
      <c r="I1517" s="424">
        <f>IFERROR(M1517/G1517,0)</f>
        <v/>
      </c>
      <c r="J1517" s="425">
        <f>IFERROR(N1517/G1517,0)</f>
        <v/>
      </c>
      <c r="K1517" s="432">
        <f>+IFERROR(O1517/G1517,0)</f>
        <v/>
      </c>
      <c r="L1517" s="423">
        <f>SUBTOTAL(9,L1518:L1519)</f>
        <v/>
      </c>
      <c r="M1517" s="424">
        <f>SUBTOTAL(9,M1518:M1519)</f>
        <v/>
      </c>
      <c r="N1517" s="425">
        <f>SUBTOTAL(9,N1518:N1519)</f>
        <v/>
      </c>
      <c r="O1517" s="423">
        <f>SUBTOTAL(9,O1518:O1519)</f>
        <v/>
      </c>
      <c r="P1517" s="242" t="n"/>
      <c r="Q1517" s="243" t="n"/>
    </row>
    <row r="1518" outlineLevel="3" ht="50.25" customHeight="1">
      <c r="A1518" s="3" t="n"/>
      <c r="B1518" s="3" t="n"/>
      <c r="C1518" s="25" t="n"/>
      <c r="D1518" s="3" t="inlineStr">
        <is>
          <t>5.5.39.1.</t>
        </is>
      </c>
      <c r="E1518" s="3" t="inlineStr">
        <is>
          <t xml:space="preserve">Алмазное сверление ж/б Ø 150мм 1 отв.  </t>
        </is>
      </c>
      <c r="F1518" s="518" t="inlineStr">
        <is>
          <t>м.п</t>
        </is>
      </c>
      <c r="G1518" s="519" t="n">
        <v>0.25</v>
      </c>
      <c r="H1518" s="520" t="n"/>
      <c r="I1518" s="521" t="n">
        <v>8600</v>
      </c>
      <c r="J1518" s="522">
        <f>(H1518+I1518)*0.125</f>
        <v/>
      </c>
      <c r="K1518" s="523">
        <f>SUBTOTAL(9,H1518:J1518)</f>
        <v/>
      </c>
      <c r="L1518" s="520">
        <f>$G1518*H1518</f>
        <v/>
      </c>
      <c r="M1518" s="521">
        <f>$G1518*I1518</f>
        <v/>
      </c>
      <c r="N1518" s="522">
        <f>$G1518*J1518</f>
        <v/>
      </c>
      <c r="O1518" s="523">
        <f>G1518*K1518</f>
        <v/>
      </c>
      <c r="P1518" s="524" t="inlineStr">
        <is>
          <t>Добавлено. Смета №10 Алмарез</t>
        </is>
      </c>
      <c r="Q1518" s="104" t="n"/>
    </row>
    <row r="1519" outlineLevel="3" ht="50.25" customHeight="1">
      <c r="A1519" s="3" t="n"/>
      <c r="B1519" s="3" t="n"/>
      <c r="C1519" s="25" t="n"/>
      <c r="D1519" s="3" t="inlineStr">
        <is>
          <t>5.5.39.2.</t>
        </is>
      </c>
      <c r="E1519" s="3" t="inlineStr">
        <is>
          <t>Вывоз и утилизация ж/б</t>
        </is>
      </c>
      <c r="F1519" s="518" t="inlineStr">
        <is>
          <t>т</t>
        </is>
      </c>
      <c r="G1519" s="519" t="n">
        <v>0.0125</v>
      </c>
      <c r="H1519" s="520" t="n"/>
      <c r="I1519" s="521" t="n">
        <v>2142.66</v>
      </c>
      <c r="J1519" s="522">
        <f>(H1519+I1519)*0.125</f>
        <v/>
      </c>
      <c r="K1519" s="523">
        <f>SUBTOTAL(9,H1519:J1519)</f>
        <v/>
      </c>
      <c r="L1519" s="520">
        <f>$G1519*H1519</f>
        <v/>
      </c>
      <c r="M1519" s="521">
        <f>$G1519*I1519</f>
        <v/>
      </c>
      <c r="N1519" s="522">
        <f>$G1519*J1519</f>
        <v/>
      </c>
      <c r="O1519" s="523">
        <f>G1519*K1519</f>
        <v/>
      </c>
      <c r="P1519" s="524" t="inlineStr">
        <is>
          <t>Добавлено. Смета №10 Алмарез</t>
        </is>
      </c>
      <c r="Q1519" s="104" t="n"/>
    </row>
    <row r="1520" outlineLevel="2" ht="50.25" customHeight="1">
      <c r="A1520" s="3" t="n"/>
      <c r="B1520" s="3" t="n"/>
      <c r="C1520" s="240" t="n"/>
      <c r="D1520" s="146" t="inlineStr">
        <is>
          <t>5.5.40.</t>
        </is>
      </c>
      <c r="E1520" s="146" t="inlineStr">
        <is>
          <t>Сверление проема в п.п. 240х240 толщина 250мм в осях 9-10/П-С на отм. +21.150. 6 этаж. АН от 18.06.2026г. ОВ</t>
        </is>
      </c>
      <c r="F1520" s="241" t="inlineStr">
        <is>
          <t>м.п.</t>
        </is>
      </c>
      <c r="G1520" s="422" t="n">
        <v>2</v>
      </c>
      <c r="H1520" s="423">
        <f>IFERROR(L1520/G1520,0)</f>
        <v/>
      </c>
      <c r="I1520" s="424">
        <f>IFERROR(M1520/G1520,0)</f>
        <v/>
      </c>
      <c r="J1520" s="425">
        <f>IFERROR(N1520/G1520,0)</f>
        <v/>
      </c>
      <c r="K1520" s="432">
        <f>+IFERROR(O1520/G1520,0)</f>
        <v/>
      </c>
      <c r="L1520" s="423">
        <f>SUBTOTAL(9,L1521:L1522)</f>
        <v/>
      </c>
      <c r="M1520" s="424">
        <f>SUBTOTAL(9,M1521:M1522)</f>
        <v/>
      </c>
      <c r="N1520" s="425">
        <f>SUBTOTAL(9,N1521:N1522)</f>
        <v/>
      </c>
      <c r="O1520" s="423">
        <f>SUBTOTAL(9,O1521:O1522)</f>
        <v/>
      </c>
      <c r="P1520" s="242" t="n"/>
      <c r="Q1520" s="243" t="n"/>
    </row>
    <row r="1521" outlineLevel="3" ht="50.25" customHeight="1">
      <c r="A1521" s="3" t="n"/>
      <c r="B1521" s="3" t="n"/>
      <c r="C1521" s="25" t="n"/>
      <c r="D1521" s="3" t="inlineStr">
        <is>
          <t>5.5.40.1.</t>
        </is>
      </c>
      <c r="E1521" s="3" t="inlineStr">
        <is>
          <t>Алмазное сверление ж/б Ø 132мм 8 отв.</t>
        </is>
      </c>
      <c r="F1521" s="518" t="inlineStr">
        <is>
          <t>м.п</t>
        </is>
      </c>
      <c r="G1521" s="519" t="n">
        <v>2</v>
      </c>
      <c r="H1521" s="520" t="n"/>
      <c r="I1521" s="521" t="n">
        <v>7900</v>
      </c>
      <c r="J1521" s="522">
        <f>(H1521+I1521)*0.125</f>
        <v/>
      </c>
      <c r="K1521" s="523">
        <f>SUBTOTAL(9,H1521:J1521)</f>
        <v/>
      </c>
      <c r="L1521" s="520">
        <f>$G1521*H1521</f>
        <v/>
      </c>
      <c r="M1521" s="521">
        <f>$G1521*I1521</f>
        <v/>
      </c>
      <c r="N1521" s="522">
        <f>$G1521*J1521</f>
        <v/>
      </c>
      <c r="O1521" s="523">
        <f>G1521*K1521</f>
        <v/>
      </c>
      <c r="P1521" s="524" t="inlineStr">
        <is>
          <t>Добавлено. Смета №10 Алмарез</t>
        </is>
      </c>
      <c r="Q1521" s="104" t="n"/>
    </row>
    <row r="1522" outlineLevel="3" ht="50.25" customHeight="1">
      <c r="A1522" s="3" t="n"/>
      <c r="B1522" s="3" t="n"/>
      <c r="C1522" s="25" t="n"/>
      <c r="D1522" s="3" t="inlineStr">
        <is>
          <t>5.5.40.2.</t>
        </is>
      </c>
      <c r="E1522" s="3" t="inlineStr">
        <is>
          <t>Вывоз и утилизация ж/б</t>
        </is>
      </c>
      <c r="F1522" s="518" t="inlineStr">
        <is>
          <t>т</t>
        </is>
      </c>
      <c r="G1522" s="519" t="n">
        <v>0.07000000000000001</v>
      </c>
      <c r="H1522" s="520" t="n"/>
      <c r="I1522" s="521" t="n">
        <v>2142.66</v>
      </c>
      <c r="J1522" s="522">
        <f>(H1522+I1522)*0.125</f>
        <v/>
      </c>
      <c r="K1522" s="523">
        <f>SUBTOTAL(9,H1522:J1522)</f>
        <v/>
      </c>
      <c r="L1522" s="520">
        <f>$G1522*H1522</f>
        <v/>
      </c>
      <c r="M1522" s="521">
        <f>$G1522*I1522</f>
        <v/>
      </c>
      <c r="N1522" s="522">
        <f>$G1522*J1522</f>
        <v/>
      </c>
      <c r="O1522" s="523">
        <f>G1522*K1522</f>
        <v/>
      </c>
      <c r="P1522" s="524" t="inlineStr">
        <is>
          <t>Добавлено. Смета №10 Алмарез</t>
        </is>
      </c>
      <c r="Q1522" s="104" t="n"/>
    </row>
    <row r="1523" outlineLevel="2" ht="50.25" customHeight="1">
      <c r="A1523" s="3" t="n"/>
      <c r="B1523" s="3" t="n"/>
      <c r="C1523" s="240" t="n"/>
      <c r="D1523" s="146" t="inlineStr">
        <is>
          <t>5.5.41.</t>
        </is>
      </c>
      <c r="E1523" s="146" t="inlineStr">
        <is>
          <t>Сверление отверстий в п.п. Ø 152 толщина 250мм в осях 16-17/П-С на отм. +21.150. 6 этаж. АН от 18.06.2026г. ВК</t>
        </is>
      </c>
      <c r="F1523" s="241" t="inlineStr">
        <is>
          <t>м.п.</t>
        </is>
      </c>
      <c r="G1523" s="422" t="n">
        <v>0.25</v>
      </c>
      <c r="H1523" s="423">
        <f>IFERROR(L1523/G1523,0)</f>
        <v/>
      </c>
      <c r="I1523" s="424">
        <f>IFERROR(M1523/G1523,0)</f>
        <v/>
      </c>
      <c r="J1523" s="425">
        <f>IFERROR(N1523/G1523,0)</f>
        <v/>
      </c>
      <c r="K1523" s="432">
        <f>+IFERROR(O1523/G1523,0)</f>
        <v/>
      </c>
      <c r="L1523" s="423">
        <f>SUBTOTAL(9,L1524:L1525)</f>
        <v/>
      </c>
      <c r="M1523" s="424">
        <f>SUBTOTAL(9,M1524:M1525)</f>
        <v/>
      </c>
      <c r="N1523" s="425">
        <f>SUBTOTAL(9,N1524:N1525)</f>
        <v/>
      </c>
      <c r="O1523" s="423">
        <f>SUBTOTAL(9,O1524:O1525)</f>
        <v/>
      </c>
      <c r="P1523" s="242" t="n"/>
      <c r="Q1523" s="243" t="n"/>
    </row>
    <row r="1524" outlineLevel="3" ht="50.25" customHeight="1">
      <c r="A1524" s="3" t="n"/>
      <c r="B1524" s="3" t="n"/>
      <c r="C1524" s="25" t="n"/>
      <c r="D1524" s="3" t="inlineStr">
        <is>
          <t>5.5.41.1.</t>
        </is>
      </c>
      <c r="E1524" s="3" t="inlineStr">
        <is>
          <t xml:space="preserve">Алмазное сверление ж/б Ø 150мм 1 отв.  </t>
        </is>
      </c>
      <c r="F1524" s="518" t="inlineStr">
        <is>
          <t>м.п</t>
        </is>
      </c>
      <c r="G1524" s="519" t="n">
        <v>0.25</v>
      </c>
      <c r="H1524" s="520" t="n"/>
      <c r="I1524" s="521" t="n">
        <v>8600</v>
      </c>
      <c r="J1524" s="522">
        <f>(H1524+I1524)*0.125</f>
        <v/>
      </c>
      <c r="K1524" s="523">
        <f>SUBTOTAL(9,H1524:J1524)</f>
        <v/>
      </c>
      <c r="L1524" s="520">
        <f>$G1524*H1524</f>
        <v/>
      </c>
      <c r="M1524" s="521">
        <f>$G1524*I1524</f>
        <v/>
      </c>
      <c r="N1524" s="522">
        <f>$G1524*J1524</f>
        <v/>
      </c>
      <c r="O1524" s="523">
        <f>G1524*K1524</f>
        <v/>
      </c>
      <c r="P1524" s="524" t="inlineStr">
        <is>
          <t>Добавлено. Смета №10 Алмарез</t>
        </is>
      </c>
      <c r="Q1524" s="104" t="n"/>
    </row>
    <row r="1525" outlineLevel="3" ht="50.25" customHeight="1">
      <c r="A1525" s="3" t="n"/>
      <c r="B1525" s="3" t="n"/>
      <c r="C1525" s="25" t="n"/>
      <c r="D1525" s="3" t="inlineStr">
        <is>
          <t>5.5.41.2.</t>
        </is>
      </c>
      <c r="E1525" s="3" t="inlineStr">
        <is>
          <t>Вывоз и утилизация ж/б</t>
        </is>
      </c>
      <c r="F1525" s="518" t="inlineStr">
        <is>
          <t>т</t>
        </is>
      </c>
      <c r="G1525" s="519" t="n">
        <v>0.0125</v>
      </c>
      <c r="H1525" s="520" t="n"/>
      <c r="I1525" s="521" t="n">
        <v>2142.66</v>
      </c>
      <c r="J1525" s="522">
        <f>(H1525+I1525)*0.125</f>
        <v/>
      </c>
      <c r="K1525" s="523">
        <f>SUBTOTAL(9,H1525:J1525)</f>
        <v/>
      </c>
      <c r="L1525" s="520">
        <f>$G1525*H1525</f>
        <v/>
      </c>
      <c r="M1525" s="521">
        <f>$G1525*I1525</f>
        <v/>
      </c>
      <c r="N1525" s="522">
        <f>$G1525*J1525</f>
        <v/>
      </c>
      <c r="O1525" s="523">
        <f>G1525*K1525</f>
        <v/>
      </c>
      <c r="P1525" s="524" t="inlineStr">
        <is>
          <t>Добавлено. Смета №10 Алмарез</t>
        </is>
      </c>
      <c r="Q1525" s="104" t="n"/>
    </row>
    <row r="1526" outlineLevel="2" ht="50.25" customHeight="1">
      <c r="A1526" s="3" t="n"/>
      <c r="B1526" s="3" t="n"/>
      <c r="C1526" s="240" t="n"/>
      <c r="D1526" s="146" t="inlineStr">
        <is>
          <t>5.5.42.</t>
        </is>
      </c>
      <c r="E1526" s="146" t="inlineStr">
        <is>
          <t>Сверление отверстий в в.к. Ø 150 толщина 250мм в осях 18-19/К-Л отм. +21.150. 6 этаж. АН от 18.06.2026г. ВК</t>
        </is>
      </c>
      <c r="F1526" s="241" t="inlineStr">
        <is>
          <t>м.п.</t>
        </is>
      </c>
      <c r="G1526" s="422" t="n">
        <v>0.25</v>
      </c>
      <c r="H1526" s="423">
        <f>IFERROR(L1526/G1526,0)</f>
        <v/>
      </c>
      <c r="I1526" s="424">
        <f>IFERROR(M1526/G1526,0)</f>
        <v/>
      </c>
      <c r="J1526" s="425">
        <f>IFERROR(N1526/G1526,0)</f>
        <v/>
      </c>
      <c r="K1526" s="432">
        <f>+IFERROR(O1526/G1526,0)</f>
        <v/>
      </c>
      <c r="L1526" s="423">
        <f>SUBTOTAL(9,L1527:L1528)</f>
        <v/>
      </c>
      <c r="M1526" s="424">
        <f>SUBTOTAL(9,M1527:M1528)</f>
        <v/>
      </c>
      <c r="N1526" s="425">
        <f>SUBTOTAL(9,N1527:N1528)</f>
        <v/>
      </c>
      <c r="O1526" s="423">
        <f>SUBTOTAL(9,O1527:O1528)</f>
        <v/>
      </c>
      <c r="P1526" s="242" t="n"/>
      <c r="Q1526" s="243" t="n"/>
    </row>
    <row r="1527" outlineLevel="3" ht="50.25" customHeight="1">
      <c r="A1527" s="3" t="n"/>
      <c r="B1527" s="3" t="n"/>
      <c r="C1527" s="25" t="n"/>
      <c r="D1527" s="3" t="inlineStr">
        <is>
          <t>5.5.42.1.</t>
        </is>
      </c>
      <c r="E1527" s="3" t="inlineStr">
        <is>
          <t>Алмазное сверление ж/б Ø 150мм 1 отв.</t>
        </is>
      </c>
      <c r="F1527" s="518" t="inlineStr">
        <is>
          <t>м.п</t>
        </is>
      </c>
      <c r="G1527" s="519" t="n">
        <v>0.25</v>
      </c>
      <c r="H1527" s="520" t="n"/>
      <c r="I1527" s="521" t="n">
        <v>8600</v>
      </c>
      <c r="J1527" s="522">
        <f>(H1527+I1527)*0.125</f>
        <v/>
      </c>
      <c r="K1527" s="523">
        <f>SUBTOTAL(9,H1527:J1527)</f>
        <v/>
      </c>
      <c r="L1527" s="520">
        <f>$G1527*H1527</f>
        <v/>
      </c>
      <c r="M1527" s="521">
        <f>$G1527*I1527</f>
        <v/>
      </c>
      <c r="N1527" s="522">
        <f>$G1527*J1527</f>
        <v/>
      </c>
      <c r="O1527" s="523">
        <f>G1527*K1527</f>
        <v/>
      </c>
      <c r="P1527" s="524" t="inlineStr">
        <is>
          <t>Добавлено. Смета №10 Алмарез</t>
        </is>
      </c>
      <c r="Q1527" s="104" t="n"/>
    </row>
    <row r="1528" outlineLevel="3" ht="50.25" customHeight="1">
      <c r="A1528" s="3" t="n"/>
      <c r="B1528" s="3" t="n"/>
      <c r="C1528" s="25" t="n"/>
      <c r="D1528" s="3" t="inlineStr">
        <is>
          <t>5.5.42.2.</t>
        </is>
      </c>
      <c r="E1528" s="3" t="inlineStr">
        <is>
          <t>Вывоз и утилизация ж/б</t>
        </is>
      </c>
      <c r="F1528" s="518" t="inlineStr">
        <is>
          <t>т</t>
        </is>
      </c>
      <c r="G1528" s="519" t="n">
        <v>0.0125</v>
      </c>
      <c r="H1528" s="520" t="n"/>
      <c r="I1528" s="521" t="n">
        <v>2142.66</v>
      </c>
      <c r="J1528" s="522">
        <f>(H1528+I1528)*0.125</f>
        <v/>
      </c>
      <c r="K1528" s="523">
        <f>SUBTOTAL(9,H1528:J1528)</f>
        <v/>
      </c>
      <c r="L1528" s="520">
        <f>$G1528*H1528</f>
        <v/>
      </c>
      <c r="M1528" s="521">
        <f>$G1528*I1528</f>
        <v/>
      </c>
      <c r="N1528" s="522">
        <f>$G1528*J1528</f>
        <v/>
      </c>
      <c r="O1528" s="523">
        <f>G1528*K1528</f>
        <v/>
      </c>
      <c r="P1528" s="524" t="inlineStr">
        <is>
          <t>Добавлено. Смета №10 Алмарез</t>
        </is>
      </c>
      <c r="Q1528" s="104" t="n"/>
    </row>
    <row r="1529" outlineLevel="2" ht="50.25" customHeight="1">
      <c r="A1529" s="3" t="n"/>
      <c r="B1529" s="3" t="n"/>
      <c r="C1529" s="240" t="n"/>
      <c r="D1529" s="146" t="inlineStr">
        <is>
          <t>5.5.43.</t>
        </is>
      </c>
      <c r="E1529" s="146" t="inlineStr">
        <is>
          <t>Сверление отверстий в п.п. Ø 152 толщина 350мм в осях 12-13/Л-Н на отм. +25.350. Кровля. ЭОМ</t>
        </is>
      </c>
      <c r="F1529" s="241" t="inlineStr">
        <is>
          <t>м.п.</t>
        </is>
      </c>
      <c r="G1529" s="422" t="n">
        <v>1.05</v>
      </c>
      <c r="H1529" s="423">
        <f>IFERROR(L1529/G1529,0)</f>
        <v/>
      </c>
      <c r="I1529" s="424">
        <f>IFERROR(M1529/G1529,0)</f>
        <v/>
      </c>
      <c r="J1529" s="425">
        <f>IFERROR(N1529/G1529,0)</f>
        <v/>
      </c>
      <c r="K1529" s="432">
        <f>+IFERROR(O1529/G1529,0)</f>
        <v/>
      </c>
      <c r="L1529" s="423">
        <f>SUBTOTAL(9,L1530:L1531)</f>
        <v/>
      </c>
      <c r="M1529" s="424">
        <f>SUBTOTAL(9,M1530:M1531)</f>
        <v/>
      </c>
      <c r="N1529" s="425">
        <f>SUBTOTAL(9,N1530:N1531)</f>
        <v/>
      </c>
      <c r="O1529" s="423">
        <f>SUBTOTAL(9,O1530:O1531)</f>
        <v/>
      </c>
      <c r="P1529" s="242" t="n"/>
      <c r="Q1529" s="243" t="n"/>
    </row>
    <row r="1530" outlineLevel="3" ht="50.25" customHeight="1">
      <c r="A1530" s="3" t="n"/>
      <c r="B1530" s="3" t="n"/>
      <c r="C1530" s="25" t="n"/>
      <c r="D1530" s="3" t="inlineStr">
        <is>
          <t>5.5.43.1.</t>
        </is>
      </c>
      <c r="E1530" s="3" t="inlineStr">
        <is>
          <t xml:space="preserve">Алмазное сверление ж/б Ø 150мм 3 отв.  </t>
        </is>
      </c>
      <c r="F1530" s="518" t="inlineStr">
        <is>
          <t>м.п</t>
        </is>
      </c>
      <c r="G1530" s="519" t="n">
        <v>1.05</v>
      </c>
      <c r="H1530" s="520" t="n"/>
      <c r="I1530" s="521" t="n">
        <v>8600</v>
      </c>
      <c r="J1530" s="522">
        <f>(H1530+I1530)*0.125</f>
        <v/>
      </c>
      <c r="K1530" s="523">
        <f>SUBTOTAL(9,H1530:J1530)</f>
        <v/>
      </c>
      <c r="L1530" s="520">
        <f>$G1530*H1530</f>
        <v/>
      </c>
      <c r="M1530" s="521">
        <f>$G1530*I1530</f>
        <v/>
      </c>
      <c r="N1530" s="522">
        <f>$G1530*J1530</f>
        <v/>
      </c>
      <c r="O1530" s="523">
        <f>G1530*K1530</f>
        <v/>
      </c>
      <c r="P1530" s="524" t="inlineStr">
        <is>
          <t>Добавлено. Смета №10 Алмарез</t>
        </is>
      </c>
      <c r="Q1530" s="104" t="n"/>
    </row>
    <row r="1531" outlineLevel="3" ht="50.25" customHeight="1">
      <c r="A1531" s="3" t="n"/>
      <c r="B1531" s="3" t="n"/>
      <c r="C1531" s="25" t="n"/>
      <c r="D1531" s="3" t="inlineStr">
        <is>
          <t>5.5.43.2.</t>
        </is>
      </c>
      <c r="E1531" s="3" t="inlineStr">
        <is>
          <t>Вывоз и утилизация ж/б</t>
        </is>
      </c>
      <c r="F1531" s="518" t="inlineStr">
        <is>
          <t>т</t>
        </is>
      </c>
      <c r="G1531" s="519" t="n">
        <v>0.0525</v>
      </c>
      <c r="H1531" s="520" t="n"/>
      <c r="I1531" s="521" t="n">
        <v>2142.66</v>
      </c>
      <c r="J1531" s="522">
        <f>(H1531+I1531)*0.125</f>
        <v/>
      </c>
      <c r="K1531" s="523">
        <f>SUBTOTAL(9,H1531:J1531)</f>
        <v/>
      </c>
      <c r="L1531" s="520">
        <f>$G1531*H1531</f>
        <v/>
      </c>
      <c r="M1531" s="521">
        <f>$G1531*I1531</f>
        <v/>
      </c>
      <c r="N1531" s="522">
        <f>$G1531*J1531</f>
        <v/>
      </c>
      <c r="O1531" s="523">
        <f>G1531*K1531</f>
        <v/>
      </c>
      <c r="P1531" s="524" t="inlineStr">
        <is>
          <t>Добавлено. Смета №10 Алмарез</t>
        </is>
      </c>
      <c r="Q1531" s="104" t="n"/>
    </row>
    <row r="1532" outlineLevel="2" ht="50.25" customHeight="1">
      <c r="A1532" s="3" t="n"/>
      <c r="B1532" s="3" t="n"/>
      <c r="C1532" s="240" t="n"/>
      <c r="D1532" s="146" t="inlineStr">
        <is>
          <t>5.5.44.</t>
        </is>
      </c>
      <c r="E1532" s="146" t="inlineStr">
        <is>
          <t>Сверление отверстий в в.к. Ø 82 толщина 150мм в осях 3-4/И-К на отм. +25.350. Кровля. ОВ4</t>
        </is>
      </c>
      <c r="F1532" s="241" t="inlineStr">
        <is>
          <t>м.п.</t>
        </is>
      </c>
      <c r="G1532" s="422" t="n">
        <v>0.9</v>
      </c>
      <c r="H1532" s="423">
        <f>IFERROR(L1532/G1532,0)</f>
        <v/>
      </c>
      <c r="I1532" s="424">
        <f>IFERROR(M1532/G1532,0)</f>
        <v/>
      </c>
      <c r="J1532" s="425">
        <f>IFERROR(N1532/G1532,0)</f>
        <v/>
      </c>
      <c r="K1532" s="432">
        <f>+IFERROR(O1532/G1532,0)</f>
        <v/>
      </c>
      <c r="L1532" s="423">
        <f>SUBTOTAL(9,L1533:L1534)</f>
        <v/>
      </c>
      <c r="M1532" s="424">
        <f>SUBTOTAL(9,M1533:M1534)</f>
        <v/>
      </c>
      <c r="N1532" s="425">
        <f>SUBTOTAL(9,N1533:N1534)</f>
        <v/>
      </c>
      <c r="O1532" s="423">
        <f>SUBTOTAL(9,O1533:O1534)</f>
        <v/>
      </c>
      <c r="P1532" s="242" t="n"/>
      <c r="Q1532" s="243" t="n"/>
    </row>
    <row r="1533" outlineLevel="3" ht="50.25" customHeight="1">
      <c r="A1533" s="3" t="n"/>
      <c r="B1533" s="3" t="n"/>
      <c r="C1533" s="25" t="n"/>
      <c r="D1533" s="3" t="inlineStr">
        <is>
          <t>5.5.44.1.</t>
        </is>
      </c>
      <c r="E1533" s="3" t="inlineStr">
        <is>
          <t xml:space="preserve">Алмазное сверление ж/б Ø 80 мм 6 отв.  </t>
        </is>
      </c>
      <c r="F1533" s="518" t="inlineStr">
        <is>
          <t>м.п</t>
        </is>
      </c>
      <c r="G1533" s="519" t="n">
        <v>0.9</v>
      </c>
      <c r="H1533" s="520" t="n"/>
      <c r="I1533" s="521" t="n">
        <v>6700</v>
      </c>
      <c r="J1533" s="522">
        <f>(H1533+I1533)*0.125</f>
        <v/>
      </c>
      <c r="K1533" s="523">
        <f>SUBTOTAL(9,H1533:J1533)</f>
        <v/>
      </c>
      <c r="L1533" s="520">
        <f>$G1533*H1533</f>
        <v/>
      </c>
      <c r="M1533" s="521">
        <f>$G1533*I1533</f>
        <v/>
      </c>
      <c r="N1533" s="522">
        <f>$G1533*J1533</f>
        <v/>
      </c>
      <c r="O1533" s="523">
        <f>G1533*K1533</f>
        <v/>
      </c>
      <c r="P1533" s="524" t="inlineStr">
        <is>
          <t>Добавлено. Смета №10 Алмарез</t>
        </is>
      </c>
      <c r="Q1533" s="104" t="n"/>
    </row>
    <row r="1534" outlineLevel="3" ht="50.25" customHeight="1">
      <c r="A1534" s="3" t="n"/>
      <c r="B1534" s="3" t="n"/>
      <c r="C1534" s="25" t="n"/>
      <c r="D1534" s="3" t="inlineStr">
        <is>
          <t>5.5.44.2.</t>
        </is>
      </c>
      <c r="E1534" s="3" t="inlineStr">
        <is>
          <t>Вывоз и утилизация ж/б</t>
        </is>
      </c>
      <c r="F1534" s="518" t="inlineStr">
        <is>
          <t>т</t>
        </is>
      </c>
      <c r="G1534" s="519" t="n">
        <v>0.0135</v>
      </c>
      <c r="H1534" s="520" t="n"/>
      <c r="I1534" s="521" t="n">
        <v>2142.66</v>
      </c>
      <c r="J1534" s="522">
        <f>(H1534+I1534)*0.125</f>
        <v/>
      </c>
      <c r="K1534" s="523">
        <f>SUBTOTAL(9,H1534:J1534)</f>
        <v/>
      </c>
      <c r="L1534" s="520">
        <f>$G1534*H1534</f>
        <v/>
      </c>
      <c r="M1534" s="521">
        <f>$G1534*I1534</f>
        <v/>
      </c>
      <c r="N1534" s="522">
        <f>$G1534*J1534</f>
        <v/>
      </c>
      <c r="O1534" s="523">
        <f>G1534*K1534</f>
        <v/>
      </c>
      <c r="P1534" s="524" t="inlineStr">
        <is>
          <t>Добавлено. Смета №10 Алмарез</t>
        </is>
      </c>
      <c r="Q1534" s="104" t="n"/>
    </row>
    <row r="1535" ht="50.25" customHeight="1">
      <c r="A1535" s="3" t="n"/>
      <c r="B1535" s="3" t="inlineStr">
        <is>
          <t>Общестроительные работы (без отделки)</t>
        </is>
      </c>
      <c r="C1535" s="117" t="n"/>
      <c r="D1535" s="123" t="inlineStr">
        <is>
          <t>6.</t>
        </is>
      </c>
      <c r="E1535" s="124" t="inlineStr">
        <is>
          <t xml:space="preserve">Общестроительные работы - перегородки и стены </t>
        </is>
      </c>
      <c r="F1535" s="528" t="inlineStr">
        <is>
          <t>м2</t>
        </is>
      </c>
      <c r="G1535" s="529" t="n">
        <v>8751.870000000001</v>
      </c>
      <c r="H1535" s="530">
        <f>IFERROR(L1535/G1535,0)</f>
        <v/>
      </c>
      <c r="I1535" s="531">
        <f>IFERROR(M1535/G1535,0)</f>
        <v/>
      </c>
      <c r="J1535" s="532">
        <f>IFERROR(N1535/G1535,0)</f>
        <v/>
      </c>
      <c r="K1535" s="533">
        <f>+IFERROR(O1535/G1535,0)</f>
        <v/>
      </c>
      <c r="L1535" s="534">
        <f>SUBTOTAL(9,L1536:L1570)</f>
        <v/>
      </c>
      <c r="M1535" s="535">
        <f>SUBTOTAL(9,M1536:M1570)</f>
        <v/>
      </c>
      <c r="N1535" s="536">
        <f>SUBTOTAL(9,N1536:N1570)</f>
        <v/>
      </c>
      <c r="O1535" s="537">
        <f>SUBTOTAL(9,O1536:O1570)</f>
        <v/>
      </c>
      <c r="P1535" s="77" t="n"/>
      <c r="Q1535" s="106" t="n"/>
    </row>
    <row r="1536" outlineLevel="1" ht="50.25" customHeight="1">
      <c r="A1536" s="3" t="n"/>
      <c r="B1536" s="3" t="n"/>
      <c r="C1536" s="235" t="n"/>
      <c r="D1536" s="236" t="inlineStr">
        <is>
          <t>6.1.</t>
        </is>
      </c>
      <c r="E1536" s="145" t="inlineStr">
        <is>
          <t>Перегородки и стены из газобетона</t>
        </is>
      </c>
      <c r="F1536" s="237" t="inlineStr">
        <is>
          <t>м2</t>
        </is>
      </c>
      <c r="G1536" s="335" t="n">
        <v>8751.871111530898</v>
      </c>
      <c r="H1536" s="336">
        <f>+IFERROR(L1536/G1536,0)</f>
        <v/>
      </c>
      <c r="I1536" s="337">
        <f>IFERROR(M1536/G1536,0)</f>
        <v/>
      </c>
      <c r="J1536" s="338">
        <f>IFERROR(N1536/G1536,0)</f>
        <v/>
      </c>
      <c r="K1536" s="339">
        <f>+IFERROR(O1536/G1536,0)</f>
        <v/>
      </c>
      <c r="L1536" s="336">
        <f>SUBTOTAL(9,L1537:L1561)</f>
        <v/>
      </c>
      <c r="M1536" s="337">
        <f>SUBTOTAL(9,M1537:M1561)</f>
        <v/>
      </c>
      <c r="N1536" s="338">
        <f>SUBTOTAL(9,N1537:N1561)</f>
        <v/>
      </c>
      <c r="O1536" s="339">
        <f>SUBTOTAL(9,O1537:O1561)</f>
        <v/>
      </c>
      <c r="P1536" s="238" t="inlineStr">
        <is>
          <t>Включая металлоконструкции усиления и Включая устройство инженерных шахт</t>
        </is>
      </c>
      <c r="Q1536" s="244" t="n"/>
    </row>
    <row r="1537" outlineLevel="2" ht="50.25" customHeight="1">
      <c r="A1537" s="3" t="inlineStr">
        <is>
          <t>5.1.</t>
        </is>
      </c>
      <c r="B1537" s="3" t="inlineStr">
        <is>
          <t>Устройство перегородок и стен подземной части (каменная кладка, ГКЛ)</t>
        </is>
      </c>
      <c r="C1537" s="240" t="inlineStr">
        <is>
          <t>5.1.</t>
        </is>
      </c>
      <c r="D1537" s="146" t="inlineStr">
        <is>
          <t>6.1.1.</t>
        </is>
      </c>
      <c r="E1537" s="146" t="inlineStr">
        <is>
          <t>Подземная часть</t>
        </is>
      </c>
      <c r="F1537" s="241" t="inlineStr">
        <is>
          <t>м2</t>
        </is>
      </c>
      <c r="G1537" s="422" t="n">
        <v>566.001111530898</v>
      </c>
      <c r="H1537" s="423">
        <f>IFERROR(L1537/G1537,0)</f>
        <v/>
      </c>
      <c r="I1537" s="424">
        <f>IFERROR(M1537/G1537,0)</f>
        <v/>
      </c>
      <c r="J1537" s="425">
        <f>IFERROR(N1537/G1537,0)</f>
        <v/>
      </c>
      <c r="K1537" s="432">
        <f>+IFERROR(O1537/G1537,0)</f>
        <v/>
      </c>
      <c r="L1537" s="423">
        <f>SUBTOTAL(9,L1538:L1543)</f>
        <v/>
      </c>
      <c r="M1537" s="424">
        <f>SUBTOTAL(9,M1538:M1543)</f>
        <v/>
      </c>
      <c r="N1537" s="425">
        <f>SUBTOTAL(9,N1538:N1543)</f>
        <v/>
      </c>
      <c r="O1537" s="427" t="n">
        <v>4756597.801894047</v>
      </c>
      <c r="P1537" s="242" t="n"/>
      <c r="Q1537" s="243" t="n"/>
      <c r="R1537" t="n">
        <v>4756597.801894047</v>
      </c>
    </row>
    <row r="1538" outlineLevel="3" ht="88.5" customHeight="1">
      <c r="A1538" s="3" t="n"/>
      <c r="B1538" s="3" t="n"/>
      <c r="C1538" s="25" t="n"/>
      <c r="D1538" s="3" t="inlineStr">
        <is>
          <t>6.1.1.1.</t>
        </is>
      </c>
      <c r="E1538" s="3" t="inlineStr">
        <is>
          <t>Кладка из кирпича с армированием металлической сеткой ГОСТ
530-2012 (Кирпич КР-р-по 250х120х65- 250х250х65/1НФ/100/2,0/25/ГОСТ 530-
2012, раствор кладочный, цементно-песчаный, М50, кладочная сетка 4Вр1 ячейкой 100х100 ГОСТ Р 57265-2016, укладка через 5 рядов) - толщиной 120 мм</t>
        </is>
      </c>
      <c r="F1538" s="518" t="inlineStr">
        <is>
          <t>м2</t>
        </is>
      </c>
      <c r="G1538" s="519" t="n">
        <v>2.88</v>
      </c>
      <c r="H1538" s="520" t="n">
        <v>3775.713021230769</v>
      </c>
      <c r="I1538" s="521" t="n">
        <v>11863.92857142857</v>
      </c>
      <c r="J1538" s="522" t="n">
        <v>1954.955199082418</v>
      </c>
      <c r="K1538" s="523">
        <f>SUBTOTAL(9,H1538:J1538)</f>
        <v/>
      </c>
      <c r="L1538" s="520">
        <f>$G1538*H1538</f>
        <v/>
      </c>
      <c r="M1538" s="521">
        <f>$G1538*I1538</f>
        <v/>
      </c>
      <c r="N1538" s="522">
        <f>$G1538*J1538</f>
        <v/>
      </c>
      <c r="O1538" s="523">
        <f>G1538*K1538</f>
        <v/>
      </c>
      <c r="P1538" s="524" t="inlineStr">
        <is>
          <t>Добавлено. Смета №6</t>
        </is>
      </c>
      <c r="Q1538" s="104" t="n"/>
    </row>
    <row r="1539" outlineLevel="3" ht="160.5" customHeight="1">
      <c r="A1539" s="3" t="n"/>
      <c r="B1539" s="3" t="n"/>
      <c r="C1539" s="25" t="n"/>
      <c r="D1539" s="3" t="inlineStr">
        <is>
          <t>6.1.1.2.</t>
        </is>
      </c>
      <c r="E1539" s="3" t="inlineStr">
        <is>
          <t>Устройство перегородки из пеноблока 100мм:
1 газобетонный блок Bonolit D500, 600х250х100 мм
2 смесь для тонкошовной кладки Bonolit Premium
3 армирование кладки каждые 3 ряда сеткой 4С (3Вр-I-50/3Dh-I-50) 250 по ГОСТ 23279-2012
* Перегородку закрепить в верхнем сечении к монолитному перекрытию при помощи стальных уголков 200х200х100мм с шагом 750мм, с заполнением стыка минеральной ватой и
запениванием</t>
        </is>
      </c>
      <c r="F1539" s="518" t="inlineStr">
        <is>
          <t>м2</t>
        </is>
      </c>
      <c r="G1539" s="519" t="n">
        <v>60.12</v>
      </c>
      <c r="H1539" s="520" t="n">
        <v>2545.6522488</v>
      </c>
      <c r="I1539" s="521" t="n">
        <v>2902.767714285715</v>
      </c>
      <c r="J1539" s="522" t="n">
        <v>681.0524953857143</v>
      </c>
      <c r="K1539" s="523">
        <f>SUBTOTAL(9,H1539:J1539)</f>
        <v/>
      </c>
      <c r="L1539" s="520">
        <f>$G1539*H1539</f>
        <v/>
      </c>
      <c r="M1539" s="521">
        <f>$G1539*I1539</f>
        <v/>
      </c>
      <c r="N1539" s="522">
        <f>$G1539*J1539</f>
        <v/>
      </c>
      <c r="O1539" s="523">
        <f>G1539*K1539</f>
        <v/>
      </c>
      <c r="P1539" s="524" t="inlineStr">
        <is>
          <t>Добавлено. Смета №6</t>
        </is>
      </c>
      <c r="Q1539" s="104" t="n"/>
    </row>
    <row r="1540" outlineLevel="3" ht="135.75" customHeight="1">
      <c r="A1540" s="3" t="n"/>
      <c r="B1540" s="3" t="n"/>
      <c r="C1540" s="25" t="n"/>
      <c r="D1540" s="3" t="inlineStr">
        <is>
          <t>6.1.1.3.</t>
        </is>
      </c>
      <c r="E1540" s="3" t="inlineStr">
        <is>
          <t>Устройство перегородки из пеноблока 150мм:
1 газобетонный блок Bonolit D500, 600х250х150 мм
2 смесь для тонкошовной кладки Bonolit Premium
3 армирование кладки каждые 3 ряда сеткой 4С (3Вр-I-50/3Dh-I-50) 250 по ГОСТ 23279-2012
* Перегородку закрепить в верхнем сечении к монолитному перекрытию при помощи стальных уголков 200х200х100мм с шагом 750мм, с заполнением стыка минеральной ватой и
запениванием</t>
        </is>
      </c>
      <c r="F1540" s="518" t="inlineStr">
        <is>
          <t>м2</t>
        </is>
      </c>
      <c r="G1540" s="519" t="n">
        <v>0</v>
      </c>
      <c r="H1540" s="520" t="n">
        <v>2917.7272488</v>
      </c>
      <c r="I1540" s="521" t="n">
        <v>3174.139928571429</v>
      </c>
      <c r="J1540" s="522" t="n">
        <v>761.4833971714286</v>
      </c>
      <c r="K1540" s="523">
        <f>SUBTOTAL(9,H1540:J1540)</f>
        <v/>
      </c>
      <c r="L1540" s="520">
        <f>$G1540*H1540</f>
        <v/>
      </c>
      <c r="M1540" s="521">
        <f>$G1540*I1540</f>
        <v/>
      </c>
      <c r="N1540" s="522">
        <f>$G1540*J1540</f>
        <v/>
      </c>
      <c r="O1540" s="523">
        <f>G1540*K1540</f>
        <v/>
      </c>
      <c r="P1540" s="524" t="inlineStr">
        <is>
          <t>Добавлено. Смета №6</t>
        </is>
      </c>
      <c r="Q1540" s="104" t="n"/>
    </row>
    <row r="1541" outlineLevel="3" ht="193.5" customHeight="1">
      <c r="A1541" s="3" t="n"/>
      <c r="B1541" s="3" t="n"/>
      <c r="C1541" s="25" t="n"/>
      <c r="D1541" s="3" t="inlineStr">
        <is>
          <t>6.1.1.4.</t>
        </is>
      </c>
      <c r="E1541" s="3" t="inlineStr">
        <is>
          <t>Устройство перегородки из пеноблока 200мм:
1 газобетонный блок Bonolit D500, 600х250х200 мм
2 смесь для тонкошовной кладки Bonolit Premium
3 армирование кладки каждые 3 ряда сеткой 4С (3Вр-I-50/3Dh-I-50) 250 по ГОСТ 23279-2012
* Перегородку закрепить в верхнем сечении к монолитному перекрытию при помощи стальных уголков 200х200х100мм с шагом 750мм, с заполнением стыка минеральной ватой и
запениванием</t>
        </is>
      </c>
      <c r="F1541" s="518" t="inlineStr">
        <is>
          <t>м2</t>
        </is>
      </c>
      <c r="G1541" s="519" t="n">
        <v>503.0011115308981</v>
      </c>
      <c r="H1541" s="520" t="n">
        <v>3289.802248800001</v>
      </c>
      <c r="I1541" s="521" t="n">
        <v>3962.676857142857</v>
      </c>
      <c r="J1541" s="522" t="n">
        <v>906.5598882428571</v>
      </c>
      <c r="K1541" s="523">
        <f>SUBTOTAL(9,H1541:J1541)</f>
        <v/>
      </c>
      <c r="L1541" s="520">
        <f>$G1541*H1541</f>
        <v/>
      </c>
      <c r="M1541" s="521">
        <f>$G1541*I1541</f>
        <v/>
      </c>
      <c r="N1541" s="522">
        <f>$G1541*J1541</f>
        <v/>
      </c>
      <c r="O1541" s="523">
        <f>G1541*K1541</f>
        <v/>
      </c>
      <c r="P1541" s="524" t="inlineStr">
        <is>
          <t>Добавлено. Смета №6</t>
        </is>
      </c>
      <c r="Q1541" s="104" t="n"/>
    </row>
    <row r="1542" outlineLevel="3" ht="148.5" customHeight="1">
      <c r="A1542" s="3" t="n"/>
      <c r="B1542" s="3" t="n"/>
      <c r="C1542" s="25" t="n"/>
      <c r="D1542" s="3" t="inlineStr">
        <is>
          <t>6.1.1.5.</t>
        </is>
      </c>
      <c r="E1542" s="3" t="inlineStr">
        <is>
          <t>Устройство перегородки из пеноблока 250мм:
1 газобетонный блок Bonolit D500, 600х250х250 мм
2 смесь для тонкошовной кладки Bonolit Premium
3 армирование кладки каждые 3 ряда сеткой 4С (3Вр-I-50/3Dh-I-50) 250 по ГОСТ 23279-2012
* Перегородку закрепить в верхнем сечении к монолитному перекрытию при помощи стальных уголков 200х200х100мм с шагом 750мм, с заполнением стыка минеральной ватой и
запениванием</t>
        </is>
      </c>
      <c r="F1542" s="518" t="inlineStr">
        <is>
          <t>м2</t>
        </is>
      </c>
      <c r="G1542" s="519" t="n">
        <v>0</v>
      </c>
      <c r="H1542" s="520" t="n">
        <v>3661.877248800001</v>
      </c>
      <c r="I1542" s="521" t="n">
        <v>4751.202857142856</v>
      </c>
      <c r="J1542" s="522" t="n">
        <v>1051.635013242857</v>
      </c>
      <c r="K1542" s="523">
        <f>SUBTOTAL(9,H1542:J1542)</f>
        <v/>
      </c>
      <c r="L1542" s="520">
        <f>$G1542*H1542</f>
        <v/>
      </c>
      <c r="M1542" s="521">
        <f>$G1542*I1542</f>
        <v/>
      </c>
      <c r="N1542" s="522">
        <f>$G1542*J1542</f>
        <v/>
      </c>
      <c r="O1542" s="523">
        <f>G1542*K1542</f>
        <v/>
      </c>
      <c r="P1542" s="524" t="inlineStr">
        <is>
          <t>Добавлено. Смета №6</t>
        </is>
      </c>
      <c r="Q1542" s="104" t="n"/>
    </row>
    <row r="1543" outlineLevel="3" ht="50.25" customHeight="1">
      <c r="A1543" s="3" t="n"/>
      <c r="B1543" s="3" t="n"/>
      <c r="C1543" s="25" t="n"/>
      <c r="D1543" s="3" t="inlineStr">
        <is>
          <t>6.1.1.6.</t>
        </is>
      </c>
      <c r="E1543" s="3" t="inlineStr">
        <is>
          <t>Устройство металлических креплений кладочных стен, (перемычек, стоек и тд из прокатной стали)</t>
        </is>
      </c>
      <c r="F1543" s="518" t="inlineStr">
        <is>
          <t>т.</t>
        </is>
      </c>
      <c r="G1543" s="519" t="n">
        <v>1.26</v>
      </c>
      <c r="H1543" s="520" t="n">
        <v>84667.228</v>
      </c>
      <c r="I1543" s="521" t="n">
        <v>80000</v>
      </c>
      <c r="J1543" s="522" t="n">
        <v>20583.4035</v>
      </c>
      <c r="K1543" s="523">
        <f>SUBTOTAL(9,H1543:J1543)</f>
        <v/>
      </c>
      <c r="L1543" s="520">
        <f>$G1543*H1543</f>
        <v/>
      </c>
      <c r="M1543" s="521">
        <f>$G1543*I1543</f>
        <v/>
      </c>
      <c r="N1543" s="522">
        <f>$G1543*J1543</f>
        <v/>
      </c>
      <c r="O1543" s="523">
        <f>G1543*K1543</f>
        <v/>
      </c>
      <c r="P1543" s="524" t="inlineStr">
        <is>
          <t>Добавлено. Смета №6</t>
        </is>
      </c>
      <c r="Q1543" s="104" t="n"/>
    </row>
    <row r="1544" outlineLevel="2" ht="50.25" customHeight="1">
      <c r="A1544" s="3" t="inlineStr">
        <is>
          <t>5.2.</t>
        </is>
      </c>
      <c r="B1544" s="3" t="inlineStr">
        <is>
          <t>Устройство перегородок и стен надземной части (каменная кладка, ГКЛ)</t>
        </is>
      </c>
      <c r="C1544" s="240" t="inlineStr">
        <is>
          <t>5.2.</t>
        </is>
      </c>
      <c r="D1544" s="146" t="inlineStr">
        <is>
          <t>6.1.2.</t>
        </is>
      </c>
      <c r="E1544" s="146" t="inlineStr">
        <is>
          <t>Надземная часть</t>
        </is>
      </c>
      <c r="F1544" s="241" t="inlineStr">
        <is>
          <t>м2</t>
        </is>
      </c>
      <c r="G1544" s="422" t="n">
        <v>8185.870000000001</v>
      </c>
      <c r="H1544" s="423">
        <f>IFERROR(L1544/G1544,0)</f>
        <v/>
      </c>
      <c r="I1544" s="424">
        <f>IFERROR(M1544/G1544,0)</f>
        <v/>
      </c>
      <c r="J1544" s="425">
        <f>IFERROR(N1544/G1544,0)</f>
        <v/>
      </c>
      <c r="K1544" s="432">
        <f>+IFERROR(O1544/G1544,0)</f>
        <v/>
      </c>
      <c r="L1544" s="423">
        <f>SUBTOTAL(9,L1545:L1561)</f>
        <v/>
      </c>
      <c r="M1544" s="424">
        <f>SUBTOTAL(9,M1545:M1561)</f>
        <v/>
      </c>
      <c r="N1544" s="425">
        <f>SUBTOTAL(9,N1545:N1561)</f>
        <v/>
      </c>
      <c r="O1544" s="427" t="n">
        <v>112121440.258423</v>
      </c>
      <c r="P1544" s="242" t="n"/>
      <c r="Q1544" s="243" t="n"/>
      <c r="R1544" t="n">
        <v>112121440.258423</v>
      </c>
    </row>
    <row r="1545" outlineLevel="3" ht="50.25" customHeight="1">
      <c r="A1545" s="3" t="n"/>
      <c r="B1545" s="3" t="n"/>
      <c r="C1545" s="26" t="n"/>
      <c r="D1545" s="3" t="inlineStr">
        <is>
          <t>6.1.2.1.</t>
        </is>
      </c>
      <c r="E1545" s="10" t="inlineStr">
        <is>
          <t>Внутренные Стены</t>
        </is>
      </c>
      <c r="F1545" s="11" t="n"/>
      <c r="G1545" s="549" t="n">
        <v>0</v>
      </c>
      <c r="H1545" s="520" t="n">
        <v>0</v>
      </c>
      <c r="I1545" s="521" t="n">
        <v>0</v>
      </c>
      <c r="J1545" s="522" t="n"/>
      <c r="K1545" s="523" t="n"/>
      <c r="L1545" s="520" t="n"/>
      <c r="M1545" s="521" t="n"/>
      <c r="N1545" s="522" t="n"/>
      <c r="O1545" s="523" t="n"/>
      <c r="P1545" s="79" t="n"/>
      <c r="Q1545" s="104" t="n"/>
    </row>
    <row r="1546" outlineLevel="3" ht="144.75" customHeight="1">
      <c r="A1546" s="3" t="n"/>
      <c r="B1546" s="3" t="n"/>
      <c r="C1546" s="25" t="n"/>
      <c r="D1546" s="3" t="inlineStr">
        <is>
          <t>6.1.2.2.</t>
        </is>
      </c>
      <c r="E1546" s="3" t="inlineStr">
        <is>
          <t>Устройство перегородки из пеноблока 100мм:
1 газобетонный блок Bonolit D500, 600х250х100 мм
2 смесь для тонкошовной кладки Bonolit Premium
3 армирование кладки каждые 3 ряда сеткой 4С (3Вр-I-50/3Dh-I-50) 250 по ГОСТ 23279-2012
* Перегородку закрепить в верхнем сечении к монолитному перекрытию при помощи стальных уголков 200х200х100мм с шагом 750мм, с заполнением стыка минеральной ватой и
запениванием</t>
        </is>
      </c>
      <c r="F1546" s="518" t="inlineStr">
        <is>
          <t>м2</t>
        </is>
      </c>
      <c r="G1546" s="519" t="n">
        <v>44.93</v>
      </c>
      <c r="H1546" s="520" t="n">
        <v>2545.6522488</v>
      </c>
      <c r="I1546" s="521" t="n">
        <v>3057.106428571428</v>
      </c>
      <c r="J1546" s="522" t="n">
        <v>700.3448346714285</v>
      </c>
      <c r="K1546" s="523">
        <f>SUBTOTAL(9,H1546:J1546)</f>
        <v/>
      </c>
      <c r="L1546" s="520">
        <f>$G1546*H1546</f>
        <v/>
      </c>
      <c r="M1546" s="521">
        <f>$G1546*I1546</f>
        <v/>
      </c>
      <c r="N1546" s="522">
        <f>$G1546*J1546</f>
        <v/>
      </c>
      <c r="O1546" s="523">
        <f>G1546*K1546</f>
        <v/>
      </c>
      <c r="P1546" s="524" t="inlineStr">
        <is>
          <t>Добавлено. Смета №6</t>
        </is>
      </c>
      <c r="Q1546" s="104" t="n"/>
    </row>
    <row r="1547" outlineLevel="3" ht="161.25" customHeight="1">
      <c r="A1547" s="3" t="n"/>
      <c r="B1547" s="3" t="n"/>
      <c r="C1547" s="25" t="n"/>
      <c r="D1547" s="3" t="inlineStr">
        <is>
          <t>6.1.2.3.</t>
        </is>
      </c>
      <c r="E1547" s="3" t="inlineStr">
        <is>
          <t>Устройство перегородки из пеноблока 200мм:
1 газобетонный блок Bonolit D500, 600х250х200 мм
2 смесь для тонкошовной кладки Bonolit Premium
3 армирование кладки каждые 3 ряда сеткой 4С (3Вр-I-50/3Dh-I-50) 250 по ГОСТ 23279-2012
* Перегородку закрепить в верхнем сечении к монолитному перекрытию при помощи стальных уголков 200х200х100мм с шагом 750мм, с заполнением стыка минеральной ватой и
запениванием</t>
        </is>
      </c>
      <c r="F1547" s="518" t="inlineStr">
        <is>
          <t>м2</t>
        </is>
      </c>
      <c r="G1547" s="519" t="n">
        <v>2140.52</v>
      </c>
      <c r="H1547" s="520" t="n">
        <v>3289.802248800001</v>
      </c>
      <c r="I1547" s="521" t="n">
        <v>4114.926214285715</v>
      </c>
      <c r="J1547" s="522" t="n">
        <v>925.5910578857145</v>
      </c>
      <c r="K1547" s="523">
        <f>SUBTOTAL(9,H1547:J1547)</f>
        <v/>
      </c>
      <c r="L1547" s="520">
        <f>$G1547*H1547</f>
        <v/>
      </c>
      <c r="M1547" s="521">
        <f>$G1547*I1547</f>
        <v/>
      </c>
      <c r="N1547" s="522">
        <f>$G1547*J1547</f>
        <v/>
      </c>
      <c r="O1547" s="523">
        <f>G1547*K1547</f>
        <v/>
      </c>
      <c r="P1547" s="524" t="inlineStr">
        <is>
          <t>Добавлено. Смета №6</t>
        </is>
      </c>
      <c r="Q1547" s="104" t="n"/>
    </row>
    <row r="1548" outlineLevel="3" ht="99" customHeight="1">
      <c r="A1548" s="3" t="n"/>
      <c r="B1548" s="3" t="n"/>
      <c r="C1548" s="25" t="n"/>
      <c r="D1548" s="3" t="inlineStr">
        <is>
          <t>6.1.2.4.</t>
        </is>
      </c>
      <c r="E1548" s="3" t="inlineStr">
        <is>
          <t>Кладка из кирпича с армированием металлической сеткой ГОСТ
530-2012 (Кирпич КР-р-по 250х120х65/1НФ/100/2,0/25/ГОСТ 530-
2012, раствор кладочный, цементно-песчаный, М50, кладочная сетка 4Вр1 ячейкой 100х100 ГОСТ Р 57265-2016, укладка через 5 рядов) - толщиной 120 мм</t>
        </is>
      </c>
      <c r="F1548" s="518" t="inlineStr">
        <is>
          <t>м2</t>
        </is>
      </c>
      <c r="G1548" s="519" t="n">
        <v>1649.18</v>
      </c>
      <c r="H1548" s="520" t="n">
        <v>3775.713021230769</v>
      </c>
      <c r="I1548" s="521" t="n">
        <v>11863.92857142857</v>
      </c>
      <c r="J1548" s="522" t="n">
        <v>1954.955199082418</v>
      </c>
      <c r="K1548" s="523">
        <f>SUBTOTAL(9,H1548:J1548)</f>
        <v/>
      </c>
      <c r="L1548" s="520">
        <f>$G1548*H1548</f>
        <v/>
      </c>
      <c r="M1548" s="521">
        <f>$G1548*I1548</f>
        <v/>
      </c>
      <c r="N1548" s="522">
        <f>$G1548*J1548</f>
        <v/>
      </c>
      <c r="O1548" s="523">
        <f>G1548*K1548</f>
        <v/>
      </c>
      <c r="P1548" s="524" t="inlineStr">
        <is>
          <t>Добавлено. Смета №6
180,79 м2 доп объем</t>
        </is>
      </c>
      <c r="Q1548" s="104" t="n"/>
    </row>
    <row r="1549" outlineLevel="3" ht="77.25" customHeight="1">
      <c r="A1549" s="3" t="n"/>
      <c r="B1549" s="3" t="n"/>
      <c r="C1549" s="25" t="n"/>
      <c r="D1549" s="3" t="inlineStr">
        <is>
          <t>6.1.2.5.</t>
        </is>
      </c>
      <c r="E1549" s="3" t="inlineStr">
        <is>
          <t>Кладка из кирпича с армированием металлической сеткой ГОСТ
530-2012 (Кирпич КР-р-по 250х120х65/1НФ/100/2,0/25/ГОСТ 530-
2012, раствор кладочный, цементно-песчаный, М50, кладочная сетка 4Вр1 ячейкой 100х100 ГОСТ Р 57265-2016, укладка через 5 рядов) - толщиной 250 мм</t>
        </is>
      </c>
      <c r="F1549" s="518" t="inlineStr">
        <is>
          <t>м2</t>
        </is>
      </c>
      <c r="G1549" s="519" t="n">
        <v>554.64</v>
      </c>
      <c r="H1549" s="520" t="n">
        <v>6070.176042461538</v>
      </c>
      <c r="I1549" s="521" t="n">
        <v>20199.375</v>
      </c>
      <c r="J1549" s="522" t="n">
        <v>3283.693880307692</v>
      </c>
      <c r="K1549" s="523">
        <f>SUBTOTAL(9,H1549:J1549)</f>
        <v/>
      </c>
      <c r="L1549" s="520">
        <f>$G1549*H1549</f>
        <v/>
      </c>
      <c r="M1549" s="521">
        <f>$G1549*I1549</f>
        <v/>
      </c>
      <c r="N1549" s="522">
        <f>$G1549*J1549</f>
        <v/>
      </c>
      <c r="O1549" s="523">
        <f>G1549*K1549</f>
        <v/>
      </c>
      <c r="P1549" s="524" t="inlineStr">
        <is>
          <t>Добавлено. Смета №6</t>
        </is>
      </c>
      <c r="Q1549" s="104" t="n"/>
    </row>
    <row r="1550" outlineLevel="3" ht="50.25" customHeight="1">
      <c r="A1550" s="3" t="n"/>
      <c r="B1550" s="3" t="n"/>
      <c r="C1550" s="25" t="n"/>
      <c r="D1550" s="3" t="inlineStr">
        <is>
          <t>6.1.2.6.</t>
        </is>
      </c>
      <c r="E1550" s="3" t="inlineStr">
        <is>
          <t>Устройство утеплителя минераловатного - (Звукоизоляция), t=50мм.</t>
        </is>
      </c>
      <c r="F1550" s="518" t="inlineStr">
        <is>
          <t>м2</t>
        </is>
      </c>
      <c r="G1550" s="519" t="n">
        <v>1157.28</v>
      </c>
      <c r="H1550" s="520" t="n">
        <v>259.15</v>
      </c>
      <c r="I1550" s="521" t="n">
        <v>461.7</v>
      </c>
      <c r="J1550" s="522" t="n">
        <v>78.26000000000001</v>
      </c>
      <c r="K1550" s="523">
        <f>SUBTOTAL(9,H1550:J1550)</f>
        <v/>
      </c>
      <c r="L1550" s="520">
        <f>$G1550*H1550</f>
        <v/>
      </c>
      <c r="M1550" s="521">
        <f>$G1550*I1550</f>
        <v/>
      </c>
      <c r="N1550" s="522">
        <f>$G1550*J1550</f>
        <v/>
      </c>
      <c r="O1550" s="523">
        <f>G1550*K1550</f>
        <v/>
      </c>
      <c r="P1550" s="79" t="n"/>
      <c r="Q1550" s="104" t="inlineStr">
        <is>
          <t>Утеплитель Rockwool Акустик БАТТС 1000х600х50мм -между кирпичными перегородками;</t>
        </is>
      </c>
    </row>
    <row r="1551" outlineLevel="3" ht="99" customHeight="1">
      <c r="A1551" s="3" t="n"/>
      <c r="B1551" s="3" t="n"/>
      <c r="C1551" s="25" t="n"/>
      <c r="D1551" s="3" t="inlineStr">
        <is>
          <t>6.1.2.7.</t>
        </is>
      </c>
      <c r="E1551" s="3" t="inlineStr">
        <is>
          <t>Кладка из кирпича с армированием металлической сеткой ГОСТ 530-2012 (Кирпич КР-р-по 250х120х65/1НФ/100/2,0/25/ГОСТ 530-2012, раствор кладочный, цементно-песчаный, М50, кладочная сетка 4Вр1 ячейкой 100х100 ГОСТ Р 57265-2016, укладка через 5 рядов)  - толщиной 250 мм</t>
        </is>
      </c>
      <c r="F1551" s="518" t="inlineStr">
        <is>
          <t>м2</t>
        </is>
      </c>
      <c r="G1551" s="519" t="n"/>
      <c r="H1551" s="520" t="n">
        <v>3197.14</v>
      </c>
      <c r="I1551" s="521" t="n">
        <v>2214.22</v>
      </c>
      <c r="J1551" s="522" t="n">
        <v>587.45</v>
      </c>
      <c r="K1551" s="523">
        <f>SUBTOTAL(9,H1551:J1551)</f>
        <v/>
      </c>
      <c r="L1551" s="520">
        <f>$G1551*H1551</f>
        <v/>
      </c>
      <c r="M1551" s="521">
        <f>$G1551*I1551</f>
        <v/>
      </c>
      <c r="N1551" s="522">
        <f>$G1551*J1551</f>
        <v/>
      </c>
      <c r="O1551" s="523">
        <f>G1551*K1551</f>
        <v/>
      </c>
      <c r="P1551" s="524" t="inlineStr">
        <is>
          <t>Исключено</t>
        </is>
      </c>
      <c r="Q1551" s="104" t="inlineStr">
        <is>
          <t xml:space="preserve">Кирпич полнотелый марки М150; Сухая смесь М 150; Сетка кладочная 50х50х3 оцинкованная; Минеральная вата (средней плотности) смоченная в цем. молочке (Кавити Баттс 100 мм); Уголок 200х200х10 L=150 мм, с шагом 750 мм -примыкание к перекрытию  </t>
        </is>
      </c>
    </row>
    <row r="1552" outlineLevel="3" ht="94.5" customHeight="1">
      <c r="A1552" s="3" t="n"/>
      <c r="B1552" s="3" t="n"/>
      <c r="C1552" s="25" t="n"/>
      <c r="D1552" s="3" t="inlineStr">
        <is>
          <t>6.1.2.8.</t>
        </is>
      </c>
      <c r="E1552" s="3" t="inlineStr">
        <is>
          <t>Устройство межкомнатных перегородки из ПГП 100мм:
1 Пазогребневая плита (ПГП) полнотелая KNAUF влагостойкая 667х500х100 мм
2 клей для ПГП Knauf Перлфикс гипсовый</t>
        </is>
      </c>
      <c r="F1552" s="518" t="inlineStr">
        <is>
          <t>м2</t>
        </is>
      </c>
      <c r="G1552" s="519" t="n">
        <v>623.5599999999999</v>
      </c>
      <c r="H1552" s="520" t="n">
        <v>1467.57</v>
      </c>
      <c r="I1552" s="521" t="n">
        <v>2039.8</v>
      </c>
      <c r="J1552" s="522" t="n">
        <v>380.76</v>
      </c>
      <c r="K1552" s="523">
        <f>SUBTOTAL(9,H1552:J1552)</f>
        <v/>
      </c>
      <c r="L1552" s="520">
        <f>$G1552*H1552</f>
        <v/>
      </c>
      <c r="M1552" s="521">
        <f>$G1552*I1552</f>
        <v/>
      </c>
      <c r="N1552" s="522">
        <f>$G1552*J1552</f>
        <v/>
      </c>
      <c r="O1552" s="523">
        <f>G1552*K1552</f>
        <v/>
      </c>
      <c r="P1552" s="79" t="n"/>
      <c r="Q1552" s="104" t="inlineStr">
        <is>
          <t xml:space="preserve">Плита пазогребневая Кнауф полнотелая 667х500х100 мм; Клей гипсовый монтажный Кнауф Перлфикс; Полоса перфор.оц. 30*1,5; Полоса перфор.оц. 30*1,5 L=250 мм, с шагом 667 мм -примыкание к перекрытию 
</t>
        </is>
      </c>
    </row>
    <row r="1553" outlineLevel="3" ht="50.25" customHeight="1">
      <c r="A1553" s="3" t="n"/>
      <c r="B1553" s="3" t="n"/>
      <c r="C1553" s="25" t="n"/>
      <c r="D1553" s="3" t="inlineStr">
        <is>
          <t>6.1.2.9.</t>
        </is>
      </c>
      <c r="E1553" s="3" t="inlineStr">
        <is>
          <t>Обшивка Шахт ГКЛВ 75мм</t>
        </is>
      </c>
      <c r="F1553" s="518" t="inlineStr">
        <is>
          <t>м2</t>
        </is>
      </c>
      <c r="G1553" s="519" t="n">
        <v>1508.83</v>
      </c>
      <c r="H1553" s="520" t="n">
        <v>958.14</v>
      </c>
      <c r="I1553" s="521" t="n">
        <v>1666.15</v>
      </c>
      <c r="J1553" s="522" t="n">
        <v>284.9</v>
      </c>
      <c r="K1553" s="523">
        <f>SUBTOTAL(9,H1553:J1553)</f>
        <v/>
      </c>
      <c r="L1553" s="520">
        <f>$G1553*H1553</f>
        <v/>
      </c>
      <c r="M1553" s="521">
        <f>$G1553*I1553</f>
        <v/>
      </c>
      <c r="N1553" s="522">
        <f>$G1553*J1553</f>
        <v/>
      </c>
      <c r="O1553" s="523">
        <f>G1553*K1553</f>
        <v/>
      </c>
      <c r="P1553" s="79" t="n"/>
      <c r="Q1553" s="104" t="inlineStr">
        <is>
          <t xml:space="preserve"> ГКЛВ 12,5мм в 2 слоя на каркасе 50мм. Зашивка шахт в квартирах в расчете стоимости не учтена, не входит в объемГП</t>
        </is>
      </c>
    </row>
    <row r="1554" outlineLevel="3" ht="50.25" customHeight="1">
      <c r="A1554" s="3" t="n"/>
      <c r="B1554" s="3" t="n"/>
      <c r="C1554" s="25" t="n"/>
      <c r="D1554" s="3" t="inlineStr">
        <is>
          <t>6.1.2.10.</t>
        </is>
      </c>
      <c r="E1554" s="3" t="inlineStr">
        <is>
          <t>Устройсвто утеплителя 100 мм вокруг лифотвых шахт в осях 3-5</t>
        </is>
      </c>
      <c r="F1554" s="518" t="inlineStr">
        <is>
          <t>м2</t>
        </is>
      </c>
      <c r="G1554" s="519" t="n">
        <v>242.79</v>
      </c>
      <c r="H1554" s="520" t="n">
        <v>750.09</v>
      </c>
      <c r="I1554" s="521" t="n">
        <v>520.37</v>
      </c>
      <c r="J1554" s="522" t="n">
        <v>137.92</v>
      </c>
      <c r="K1554" s="523">
        <f>SUBTOTAL(9,H1554:J1554)</f>
        <v/>
      </c>
      <c r="L1554" s="520">
        <f>$G1554*H1554</f>
        <v/>
      </c>
      <c r="M1554" s="521">
        <f>$G1554*I1554</f>
        <v/>
      </c>
      <c r="N1554" s="522">
        <f>$G1554*J1554</f>
        <v/>
      </c>
      <c r="O1554" s="523">
        <f>G1554*K1554</f>
        <v/>
      </c>
      <c r="P1554" s="79" t="n"/>
      <c r="Q1554" s="104" t="inlineStr">
        <is>
          <t xml:space="preserve">Rockwool АКУСТИК БАТТС t=100мм </t>
        </is>
      </c>
    </row>
    <row r="1555" outlineLevel="3" ht="50.25" customHeight="1">
      <c r="A1555" s="3" t="n"/>
      <c r="B1555" s="3" t="n"/>
      <c r="C1555" s="25" t="n"/>
      <c r="D1555" s="3" t="inlineStr">
        <is>
          <t>6.1.2.11.</t>
        </is>
      </c>
      <c r="E1555" s="3" t="inlineStr">
        <is>
          <t>Устройство металлических креплений кладочных стен, (перемычек, стоек и тд из прокатной стали)
 -расход М/К 7 кг на 1 м3</t>
        </is>
      </c>
      <c r="F1555" s="518" t="inlineStr">
        <is>
          <t>т.</t>
        </is>
      </c>
      <c r="G1555" s="519" t="n">
        <v>7.73</v>
      </c>
      <c r="H1555" s="520" t="n">
        <v>93679.91</v>
      </c>
      <c r="I1555" s="521" t="n">
        <v>152059.6</v>
      </c>
      <c r="J1555" s="522" t="n">
        <v>26677.48</v>
      </c>
      <c r="K1555" s="523">
        <f>SUBTOTAL(9,H1555:J1555)</f>
        <v/>
      </c>
      <c r="L1555" s="520">
        <f>$G1555*H1555</f>
        <v/>
      </c>
      <c r="M1555" s="521">
        <f>$G1555*I1555</f>
        <v/>
      </c>
      <c r="N1555" s="522">
        <f>$G1555*J1555</f>
        <v/>
      </c>
      <c r="O1555" s="523">
        <f>G1555*K1555</f>
        <v/>
      </c>
      <c r="P1555" s="79" t="n"/>
      <c r="Q1555" s="104" t="inlineStr">
        <is>
          <t>Вертикальное примыкание к монолитным стеным - Арматура d6. 
Перемычки металлические - Уголок 75х75х5 и Сталь полосовая 40х5</t>
        </is>
      </c>
    </row>
    <row r="1556" outlineLevel="3" ht="50.25" customHeight="1">
      <c r="A1556" s="3" t="n"/>
      <c r="B1556" s="3" t="n"/>
      <c r="C1556" s="27" t="n"/>
      <c r="D1556" s="3" t="inlineStr">
        <is>
          <t>6.1.2.12.</t>
        </is>
      </c>
      <c r="E1556" s="10" t="inlineStr">
        <is>
          <t>Наружные Стены</t>
        </is>
      </c>
      <c r="F1556" s="518" t="n"/>
      <c r="G1556" s="519" t="n">
        <v>0</v>
      </c>
      <c r="H1556" s="520" t="n">
        <v>0</v>
      </c>
      <c r="I1556" s="521" t="n">
        <v>0</v>
      </c>
      <c r="J1556" s="522" t="n">
        <v>0</v>
      </c>
      <c r="K1556" s="523" t="n"/>
      <c r="L1556" s="520" t="n"/>
      <c r="M1556" s="521" t="n"/>
      <c r="N1556" s="522" t="n"/>
      <c r="O1556" s="523" t="n"/>
      <c r="P1556" s="79" t="n"/>
      <c r="Q1556" s="104" t="n"/>
    </row>
    <row r="1557" outlineLevel="3" ht="91.5" customHeight="1">
      <c r="A1557" s="3" t="n"/>
      <c r="B1557" s="3" t="n"/>
      <c r="C1557" s="25" t="n"/>
      <c r="D1557" s="3" t="inlineStr">
        <is>
          <t>6.1.2.13.</t>
        </is>
      </c>
      <c r="E1557" s="3" t="inlineStr">
        <is>
          <t>Кладка из кирпича с армированием металлической сеткой ГОСТ 530-2012 (Кирпич КР-р-по 250х120х65/1НФ/100/2,0/25/ГОСТ 530-2012, раствор кладочный, цементно-песчаный, М50, кладочная сетка 4Вр1 ячейкой 100х100 ГОСТ Р 57265-2016, укладка через 5 рядов) - толщиной 120 мм</t>
        </is>
      </c>
      <c r="F1557" s="518" t="inlineStr">
        <is>
          <t>м2</t>
        </is>
      </c>
      <c r="G1557" s="519" t="n">
        <v>228.28</v>
      </c>
      <c r="H1557" s="520" t="n">
        <v>1000.67</v>
      </c>
      <c r="I1557" s="521" t="n">
        <v>2150.37</v>
      </c>
      <c r="J1557" s="522" t="n">
        <v>342.08</v>
      </c>
      <c r="K1557" s="523">
        <f>SUBTOTAL(9,H1557:J1557)</f>
        <v/>
      </c>
      <c r="L1557" s="520">
        <f>$G1557*H1557</f>
        <v/>
      </c>
      <c r="M1557" s="521">
        <f>$G1557*I1557</f>
        <v/>
      </c>
      <c r="N1557" s="522">
        <f>$G1557*J1557</f>
        <v/>
      </c>
      <c r="O1557" s="523">
        <f>G1557*K1557</f>
        <v/>
      </c>
      <c r="P1557" s="79" t="n"/>
      <c r="Q1557" s="104" t="inlineStr">
        <is>
          <t>Кирпич полнотелый марки М150; Сухая смесь М 150; Сетка кладочная 50х50х3 оцинкованная</t>
        </is>
      </c>
    </row>
    <row r="1558" outlineLevel="3" ht="84.75" customHeight="1">
      <c r="A1558" s="3" t="n"/>
      <c r="B1558" s="3" t="n"/>
      <c r="C1558" s="25" t="n"/>
      <c r="D1558" s="3" t="inlineStr">
        <is>
          <t>6.1.2.14.</t>
        </is>
      </c>
      <c r="E1558" s="3" t="inlineStr">
        <is>
          <t>Кладка из кирпича с армированием металлической сеткой ГОСТ 530-2012 (Кирпич КР-р-по 250х120х65/1НФ/100/2,0/25/ГОСТ 530-2012, раствор кладочный, цементно-песчаный, М50, кладочная сетка 4Вр1 ячейкой 100х100 ГОСТ Р 57265-2016, укладка через 5 рядов)  - толщиной 250 мм</t>
        </is>
      </c>
      <c r="F1558" s="518" t="inlineStr">
        <is>
          <t>м2</t>
        </is>
      </c>
      <c r="G1558" s="519" t="n">
        <v>3568.32</v>
      </c>
      <c r="H1558" s="520" t="n">
        <v>4038.78</v>
      </c>
      <c r="I1558" s="521" t="n">
        <v>2965.14</v>
      </c>
      <c r="J1558" s="522" t="n">
        <v>760.34</v>
      </c>
      <c r="K1558" s="523">
        <f>SUBTOTAL(9,H1558:J1558)</f>
        <v/>
      </c>
      <c r="L1558" s="520">
        <f>$G1558*H1558</f>
        <v/>
      </c>
      <c r="M1558" s="521">
        <f>$G1558*I1558</f>
        <v/>
      </c>
      <c r="N1558" s="522">
        <f>$G1558*J1558</f>
        <v/>
      </c>
      <c r="O1558" s="523">
        <f>G1558*K1558</f>
        <v/>
      </c>
      <c r="P1558" s="79" t="n"/>
      <c r="Q1558" s="104" t="inlineStr">
        <is>
          <t xml:space="preserve">Кирпич полнотелый марки М150; Сухая смесь М 150; Сетка кладочная 50х50х3 оцинкованная; Минеральная вата (средней плотности) смоченная в цем. Молочке (Кавити Баттс 100мм); Противопожарный акриловый герметик INVAMAT 606 </t>
        </is>
      </c>
    </row>
    <row r="1559" outlineLevel="3" ht="50.25" customHeight="1">
      <c r="A1559" s="3" t="n"/>
      <c r="B1559" s="3" t="n"/>
      <c r="C1559" s="25" t="n"/>
      <c r="D1559" s="3" t="inlineStr">
        <is>
          <t>6.1.2.15.</t>
        </is>
      </c>
      <c r="E1559" s="3" t="inlineStr">
        <is>
          <t>Устройство металлических креплений кладочных стен, (перемычек, стоек и тд из прокатной стали)
 -расход М/К 7 кг на 1 м3</t>
        </is>
      </c>
      <c r="F1559" s="518" t="inlineStr">
        <is>
          <t>т.</t>
        </is>
      </c>
      <c r="G1559" s="519" t="n">
        <v>26.05</v>
      </c>
      <c r="H1559" s="520" t="n">
        <v>156323.44</v>
      </c>
      <c r="I1559" s="521" t="n">
        <v>184537.61</v>
      </c>
      <c r="J1559" s="522" t="n">
        <v>37003.88</v>
      </c>
      <c r="K1559" s="523">
        <f>SUBTOTAL(9,H1559:J1559)</f>
        <v/>
      </c>
      <c r="L1559" s="520">
        <f>$G1559*H1559</f>
        <v/>
      </c>
      <c r="M1559" s="521">
        <f>$G1559*I1559</f>
        <v/>
      </c>
      <c r="N1559" s="522">
        <f>$G1559*J1559</f>
        <v/>
      </c>
      <c r="O1559" s="523">
        <f>G1559*K1559</f>
        <v/>
      </c>
      <c r="P1559" s="79" t="n"/>
      <c r="Q1559" s="104" t="n"/>
    </row>
    <row r="1560" outlineLevel="3" ht="50.25" customHeight="1">
      <c r="A1560" s="3" t="n"/>
      <c r="B1560" s="3" t="n"/>
      <c r="C1560" s="25" t="n"/>
      <c r="D1560" s="3" t="inlineStr">
        <is>
          <t>6.1.2.16.</t>
        </is>
      </c>
      <c r="E1560" s="3" t="inlineStr">
        <is>
          <t xml:space="preserve">Устройство перегородок из ПГП KNAUF 100мм в 1 ряд для обмера БТИ трассировка </t>
        </is>
      </c>
      <c r="F1560" s="518" t="inlineStr">
        <is>
          <t>м2</t>
        </is>
      </c>
      <c r="G1560" s="519" t="n">
        <v>13.41</v>
      </c>
      <c r="H1560" s="520" t="n">
        <v>741.64</v>
      </c>
      <c r="I1560" s="521" t="n">
        <v>919.36</v>
      </c>
      <c r="J1560" s="522" t="n">
        <v>180.32</v>
      </c>
      <c r="K1560" s="523">
        <f>SUBTOTAL(9,H1560:J1560)</f>
        <v/>
      </c>
      <c r="L1560" s="520">
        <f>$G1560*H1560</f>
        <v/>
      </c>
      <c r="M1560" s="521">
        <f>$G1560*I1560</f>
        <v/>
      </c>
      <c r="N1560" s="522">
        <f>$G1560*J1560</f>
        <v/>
      </c>
      <c r="O1560" s="523">
        <f>G1560*K1560</f>
        <v/>
      </c>
      <c r="P1560" s="79" t="n"/>
      <c r="Q1560" s="104" t="inlineStr">
        <is>
          <t>Плита пазогребневая Кнауф полнотелая 667х500х100 мм; Клей гипсовый монтажный Кнауф Перлфикс; Полоса перфор.оц. 30*1,5 (учтена трассировка в помещениях БКТ; трассировка в квартирах в расчете стоимости не учтена)</t>
        </is>
      </c>
    </row>
    <row r="1561" outlineLevel="3" ht="50.25" customHeight="1">
      <c r="A1561" s="3" t="n"/>
      <c r="B1561" s="3" t="n"/>
      <c r="C1561" s="25" t="n"/>
      <c r="D1561" s="3" t="inlineStr">
        <is>
          <t>6.1.2.17.</t>
        </is>
      </c>
      <c r="E1561" s="3" t="inlineStr">
        <is>
          <t xml:space="preserve">Устройство перегородок из влагостойких ПГПВ KNAUF 100мм в 1 ряд для обмера БТИ трассировка </t>
        </is>
      </c>
      <c r="F1561" s="518" t="inlineStr">
        <is>
          <t>м2</t>
        </is>
      </c>
      <c r="G1561" s="519" t="n">
        <v>21.16</v>
      </c>
      <c r="H1561" s="520" t="n">
        <v>844.53</v>
      </c>
      <c r="I1561" s="521" t="n">
        <v>930.48</v>
      </c>
      <c r="J1561" s="522" t="n">
        <v>192.7</v>
      </c>
      <c r="K1561" s="523">
        <f>SUBTOTAL(9,H1561:J1561)</f>
        <v/>
      </c>
      <c r="L1561" s="520">
        <f>$G1561*H1561</f>
        <v/>
      </c>
      <c r="M1561" s="521">
        <f>$G1561*I1561</f>
        <v/>
      </c>
      <c r="N1561" s="522">
        <f>$G1561*J1561</f>
        <v/>
      </c>
      <c r="O1561" s="523">
        <f>G1561*K1561</f>
        <v/>
      </c>
      <c r="P1561" s="79" t="n"/>
      <c r="Q1561" s="104" t="inlineStr">
        <is>
          <t>Плита пазогребневая Кнауф влагостойкая полнотелая 667х500х100 мм; Клей гипсовый монтажный Кнауф Перлфикс; Полоса перфор.оц. 30*1,5 (учтена трассировка в помещениях БКТ; трассировка в квартирах в расчете стоимости не учтена)</t>
        </is>
      </c>
    </row>
    <row r="1562" outlineLevel="1" ht="50.25" customHeight="1">
      <c r="A1562" s="3" t="n"/>
      <c r="B1562" s="3" t="inlineStr">
        <is>
          <t>Устройство светопрозрачных перегородок</t>
        </is>
      </c>
      <c r="C1562" s="235" t="n"/>
      <c r="D1562" s="236" t="inlineStr">
        <is>
          <t>6.2.</t>
        </is>
      </c>
      <c r="E1562" s="145" t="inlineStr">
        <is>
          <t>Перегородки и стены светопрозрачные</t>
        </is>
      </c>
      <c r="F1562" s="237" t="inlineStr">
        <is>
          <t>м2</t>
        </is>
      </c>
      <c r="G1562" s="335" t="n">
        <v>0</v>
      </c>
      <c r="H1562" s="336">
        <f>+IFERROR(L1562/G1562,0)</f>
        <v/>
      </c>
      <c r="I1562" s="337">
        <f>IFERROR(M1562/G1562,0)</f>
        <v/>
      </c>
      <c r="J1562" s="338">
        <f>IFERROR(N1562/G1562,0)</f>
        <v/>
      </c>
      <c r="K1562" s="339">
        <f>+IFERROR(O1562/G1562,0)</f>
        <v/>
      </c>
      <c r="L1562" s="336">
        <f>SUBTOTAL(9,L1563:L1566)</f>
        <v/>
      </c>
      <c r="M1562" s="337">
        <f>SUBTOTAL(9,M1563:M1566)</f>
        <v/>
      </c>
      <c r="N1562" s="338">
        <f>SUBTOTAL(9,N1563:N1566)</f>
        <v/>
      </c>
      <c r="O1562" s="339">
        <f>SUBTOTAL(9,O1563:O1566)</f>
        <v/>
      </c>
      <c r="P1562" s="238" t="n"/>
      <c r="Q1562" s="244" t="inlineStr">
        <is>
          <t>Нефиксированная цена в договоре. Финальная стоимость будет определена по факту проведения совместных закупочных процедур с Заказчиком</t>
        </is>
      </c>
    </row>
    <row r="1563" outlineLevel="2" ht="106.5" customHeight="1">
      <c r="A1563" s="3" t="n"/>
      <c r="B1563" s="3" t="n"/>
      <c r="C1563" s="25" t="n"/>
      <c r="D1563" s="3" t="inlineStr">
        <is>
          <t>6.2.1.</t>
        </is>
      </c>
      <c r="E1563" s="3" t="inlineStr">
        <is>
          <t>Двери в составе перегородки (Витражная_Двойная_Остекленная) 2000х3480мм
*двухкамерные стеклопакеты с мягким селективным покрытием кол-во (6 шт) с заполнением стеклопакета аргоном в алюминиевых профилях с формулой 8 mm inplus Energy NT pos.2 – 14 mm Argon 90% - 6 mm Planibel Clear – 14 mm Argon 90% - 66.2 Stratophone 2x Planibel Clear</t>
        </is>
      </c>
      <c r="F1563" s="518" t="inlineStr">
        <is>
          <t>шт.</t>
        </is>
      </c>
      <c r="G1563" s="519" t="n"/>
      <c r="H1563" s="520" t="n">
        <v>3260940.52</v>
      </c>
      <c r="I1563" s="521" t="n">
        <v>990651.35</v>
      </c>
      <c r="J1563" s="522" t="n">
        <v>461552.81</v>
      </c>
      <c r="K1563" s="523">
        <f>SUBTOTAL(9,H1563:J1563)</f>
        <v/>
      </c>
      <c r="L1563" s="520">
        <f>$G1563*H1563</f>
        <v/>
      </c>
      <c r="M1563" s="521">
        <f>$G1563*I1563</f>
        <v/>
      </c>
      <c r="N1563" s="522">
        <f>$G1563*J1563</f>
        <v/>
      </c>
      <c r="O1563" s="523">
        <f>G1563*K1563</f>
        <v/>
      </c>
      <c r="P1563" s="524" t="inlineStr">
        <is>
          <t>Исключено</t>
        </is>
      </c>
      <c r="Q1563" s="104" t="inlineStr">
        <is>
          <t>Витражные конструкции FWS 50 с интегрируемыми дверными конструкциями ADS 75.SI. 
Покраска по RAL. 
Заполнение: 8 mm inplus Energy NT pos.2 – 14 mm Argon 90% - 6 mm Planibel Clear – 14 mm Argon 90% - 66.2 Stratophone 2x Planibel Clear
Кол-во витража 235,8 м2 в ее составе 41,76 м2 двери</t>
        </is>
      </c>
    </row>
    <row r="1564" outlineLevel="2" ht="79.5" customHeight="1">
      <c r="A1564" s="3" t="n"/>
      <c r="B1564" s="3" t="n"/>
      <c r="C1564" s="25" t="n"/>
      <c r="D1564" s="3" t="inlineStr">
        <is>
          <t>6.2.2.</t>
        </is>
      </c>
      <c r="E1564" s="3" t="inlineStr">
        <is>
          <t>Двери в составе перегородки (Витражная_Двойная_Остекленная) 1600х3480мм
*двухкамерные стеклопакеты с мягким селективным покрытием кол-во (3 шт) с заполнением стеклопакета аргоном в алюминиевых профилях с формулой 8 mm inplus Energy NT pos.2 – 14 mm Argon 90% - 6 mm Planibel Clear – 14 mm Argon 90% - 66.2 Stratophone 2x Planibel Clear</t>
        </is>
      </c>
      <c r="F1564" s="518" t="inlineStr">
        <is>
          <t>шт.</t>
        </is>
      </c>
      <c r="G1564" s="519" t="n"/>
      <c r="H1564" s="520" t="n">
        <v>2304745.4</v>
      </c>
      <c r="I1564" s="521" t="n">
        <v>635564.58</v>
      </c>
      <c r="J1564" s="522" t="n">
        <v>319200.05</v>
      </c>
      <c r="K1564" s="523">
        <f>SUBTOTAL(9,H1564:J1564)</f>
        <v/>
      </c>
      <c r="L1564" s="520">
        <f>$G1564*H1564</f>
        <v/>
      </c>
      <c r="M1564" s="521">
        <f>$G1564*I1564</f>
        <v/>
      </c>
      <c r="N1564" s="522">
        <f>$G1564*J1564</f>
        <v/>
      </c>
      <c r="O1564" s="523">
        <f>G1564*K1564</f>
        <v/>
      </c>
      <c r="P1564" s="524" t="inlineStr">
        <is>
          <t>Исключено</t>
        </is>
      </c>
      <c r="Q1564" s="104" t="inlineStr">
        <is>
          <t>Витражные конструкции FWS 50 с интегрируемыми дверными конструкциями ADS 75.SI. 
Покраска по RAL. 
Заполнение: 8 mm inplus Energy NT pos.2 – 14 mm Argon 90% - 6 mm Planibel Clear – 14 mm Argon 90% - 66.2 Stratophone 2x Planibel Clear
Кол-во витража 57,72 м2 в ее составе 22,27 м2 двери</t>
        </is>
      </c>
    </row>
    <row r="1565" outlineLevel="2" ht="94.5" customHeight="1">
      <c r="A1565" s="3" t="n"/>
      <c r="B1565" s="3" t="n"/>
      <c r="C1565" s="25" t="n"/>
      <c r="D1565" s="3" t="inlineStr">
        <is>
          <t>6.2.3.</t>
        </is>
      </c>
      <c r="E1565" s="3" t="inlineStr">
        <is>
          <t>Двери в составе перегородки (Витражная_Двойная_Остекленная) 1700х3480мм
*двухкамерные стеклопакеты с мягким селективным покрытием кол-во (1 шт) с заполнением стеклопакета аргоном в алюминиевых профилях с формулой 8 mm inplus Energy NT pos.2 – 14 mm Argon 90% - 6 mm Planibel Clear – 14 mm Argon 90% - 66.2 Stratophone 2x Planibel Clear</t>
        </is>
      </c>
      <c r="F1565" s="518" t="inlineStr">
        <is>
          <t>шт.</t>
        </is>
      </c>
      <c r="G1565" s="519" t="n"/>
      <c r="H1565" s="520" t="n">
        <v>2455383.75</v>
      </c>
      <c r="I1565" s="521" t="n">
        <v>728511.38</v>
      </c>
      <c r="J1565" s="522" t="n">
        <v>345643.66</v>
      </c>
      <c r="K1565" s="523">
        <f>SUBTOTAL(9,H1565:J1565)</f>
        <v/>
      </c>
      <c r="L1565" s="520">
        <f>$G1565*H1565</f>
        <v/>
      </c>
      <c r="M1565" s="521">
        <f>$G1565*I1565</f>
        <v/>
      </c>
      <c r="N1565" s="522">
        <f>$G1565*J1565</f>
        <v/>
      </c>
      <c r="O1565" s="523">
        <f>G1565*K1565</f>
        <v/>
      </c>
      <c r="P1565" s="524" t="inlineStr">
        <is>
          <t>Исключено</t>
        </is>
      </c>
      <c r="Q1565" s="104" t="inlineStr">
        <is>
          <t>Витражные конструкции FWS 50 с интегрируемыми дверными конструкциями ADS 75.SI. 
Покраска по RAL. 
Заполнение: 8 mm inplus Energy NT pos.2 – 14 mm Argon 90% - 6 mm Planibel Clear – 14 mm Argon 90% - 66.2 Stratophone 2x Planibel Clear
Кол-во витража 27,29 м2 в ее составе 5,92 м2 двери</t>
        </is>
      </c>
    </row>
    <row r="1566" outlineLevel="2" ht="115.5" customHeight="1">
      <c r="A1566" s="3" t="n"/>
      <c r="B1566" s="3" t="n"/>
      <c r="C1566" s="25" t="n"/>
      <c r="D1566" s="3" t="inlineStr">
        <is>
          <t>6.2.4.</t>
        </is>
      </c>
      <c r="E1566" s="3" t="inlineStr">
        <is>
          <t>Двери в составе перегородки (Витражная_Двойная_Остекленная) 1900х3480мм
*двухкамерные стеклопакеты с мягким селективным покрытием кол-во (1 шт) с заполнением стеклопакета аргоном в алюминиевых профилях с формулой 8 mm inplus Energy NT pos.2 – 14 mm Argon 90% - 6 mm Planibel Clear – 14 mm Argon 90% - 66.2 Stratophone 2x Planibel Clear</t>
        </is>
      </c>
      <c r="F1566" s="518" t="inlineStr">
        <is>
          <t>шт.</t>
        </is>
      </c>
      <c r="G1566" s="519" t="n"/>
      <c r="H1566" s="520" t="n">
        <v>2446309.55</v>
      </c>
      <c r="I1566" s="521" t="n">
        <v>707305.1</v>
      </c>
      <c r="J1566" s="522" t="n">
        <v>342356.4</v>
      </c>
      <c r="K1566" s="523">
        <f>SUBTOTAL(9,H1566:J1566)</f>
        <v/>
      </c>
      <c r="L1566" s="520">
        <f>$G1566*H1566</f>
        <v/>
      </c>
      <c r="M1566" s="521">
        <f>$G1566*I1566</f>
        <v/>
      </c>
      <c r="N1566" s="522">
        <f>$G1566*J1566</f>
        <v/>
      </c>
      <c r="O1566" s="523">
        <f>G1566*K1566</f>
        <v/>
      </c>
      <c r="P1566" s="524" t="inlineStr">
        <is>
          <t>Исключено</t>
        </is>
      </c>
      <c r="Q1566" s="104" t="inlineStr">
        <is>
          <t>Витражные конструкции FWS 50 с интегрируемыми дверными конструкциями ADS 75.SI. 
Покраска по RAL. 
Заполнение: 8 mm inplus Energy NT pos.2 – 14 mm Argon 90% - 6 mm Planibel Clear – 14 mm Argon 90% - 66.2 Stratophone 2x Planibel Clear
Кол-во витража 24,76 м2 в ее составе 6,61 м2 двери</t>
        </is>
      </c>
    </row>
    <row r="1567" outlineLevel="1" ht="50.25" customHeight="1">
      <c r="A1567" s="3" t="inlineStr">
        <is>
          <t>5.99.</t>
        </is>
      </c>
      <c r="B1567" s="3" t="inlineStr">
        <is>
          <t>Прочее (общестроительные работы)</t>
        </is>
      </c>
      <c r="C1567" s="235" t="inlineStr">
        <is>
          <t>5.99.</t>
        </is>
      </c>
      <c r="D1567" s="236" t="inlineStr">
        <is>
          <t>6.3.</t>
        </is>
      </c>
      <c r="E1567" s="145" t="inlineStr">
        <is>
          <t>Доп. Работы</t>
        </is>
      </c>
      <c r="F1567" s="237" t="inlineStr">
        <is>
          <t>компл</t>
        </is>
      </c>
      <c r="G1567" s="335" t="n">
        <v>1</v>
      </c>
      <c r="H1567" s="336">
        <f>+IFERROR(L1567/G1567,0)</f>
        <v/>
      </c>
      <c r="I1567" s="337">
        <f>IFERROR(M1567/G1567,0)</f>
        <v/>
      </c>
      <c r="J1567" s="338">
        <f>IFERROR(N1567/G1567,0)</f>
        <v/>
      </c>
      <c r="K1567" s="339">
        <f>+IFERROR(O1567/G1567,0)</f>
        <v/>
      </c>
      <c r="L1567" s="336">
        <f>SUBTOTAL(9,L1568:L1570)</f>
        <v/>
      </c>
      <c r="M1567" s="337">
        <f>SUBTOTAL(9,M1568:M1570)</f>
        <v/>
      </c>
      <c r="N1567" s="338">
        <f>SUBTOTAL(9,N1568:N1570)</f>
        <v/>
      </c>
      <c r="O1567" s="339" t="n">
        <v>2795068.169682957</v>
      </c>
      <c r="P1567" s="238" t="n"/>
      <c r="Q1567" s="244" t="n"/>
      <c r="R1567" t="n">
        <v>2795068.169682957</v>
      </c>
    </row>
    <row r="1568" outlineLevel="2" ht="50.25" customHeight="1">
      <c r="A1568" s="3" t="n"/>
      <c r="B1568" s="3" t="n"/>
      <c r="C1568" s="25" t="n"/>
      <c r="D1568" s="3" t="inlineStr">
        <is>
          <t>6.3.1.</t>
        </is>
      </c>
      <c r="E1568" s="3" t="inlineStr">
        <is>
          <t>Устройство монтажных проемов лифтовых шахт из газобетонных блоков на отм. -6,950</t>
        </is>
      </c>
      <c r="F1568" s="518" t="inlineStr">
        <is>
          <t>шт.</t>
        </is>
      </c>
      <c r="G1568" s="519" t="n">
        <v>9</v>
      </c>
      <c r="H1568" s="520" t="n">
        <v>1898.977777777778</v>
      </c>
      <c r="I1568" s="521" t="n">
        <v>44935</v>
      </c>
      <c r="J1568" s="522" t="n">
        <v>5854.246666666667</v>
      </c>
      <c r="K1568" s="523">
        <f>SUBTOTAL(9,H1568:J1568)</f>
        <v/>
      </c>
      <c r="L1568" s="520">
        <f>$G1568*H1568</f>
        <v/>
      </c>
      <c r="M1568" s="521">
        <f>$G1568*I1568</f>
        <v/>
      </c>
      <c r="N1568" s="522">
        <f>$G1568*J1568</f>
        <v/>
      </c>
      <c r="O1568" s="523">
        <f>G1568*K1568</f>
        <v/>
      </c>
      <c r="P1568" s="524" t="inlineStr">
        <is>
          <t>Добавлено. Смета №32</t>
        </is>
      </c>
      <c r="Q1568" s="104" t="n"/>
    </row>
    <row r="1569" outlineLevel="2" ht="50.25" customHeight="1">
      <c r="A1569" s="3" t="n"/>
      <c r="B1569" s="3" t="n"/>
      <c r="C1569" s="25" t="n"/>
      <c r="D1569" s="3" t="inlineStr">
        <is>
          <t>6.3.2.</t>
        </is>
      </c>
      <c r="E1569" s="3" t="inlineStr">
        <is>
          <t>Устройство монтажных проемов лифтовых шахт из газобетонных блоков с отм. -0,450 до отм. +12,900</t>
        </is>
      </c>
      <c r="F1569" s="518" t="inlineStr">
        <is>
          <t>шт.</t>
        </is>
      </c>
      <c r="G1569" s="519" t="n">
        <v>32</v>
      </c>
      <c r="H1569" s="520" t="n">
        <v>1478.4896875</v>
      </c>
      <c r="I1569" s="521" t="n">
        <v>44935</v>
      </c>
      <c r="J1569" s="522" t="n">
        <v>5801.68625</v>
      </c>
      <c r="K1569" s="523">
        <f>SUBTOTAL(9,H1569:J1569)</f>
        <v/>
      </c>
      <c r="L1569" s="520">
        <f>$G1569*H1569</f>
        <v/>
      </c>
      <c r="M1569" s="521">
        <f>$G1569*I1569</f>
        <v/>
      </c>
      <c r="N1569" s="522">
        <f>$G1569*J1569</f>
        <v/>
      </c>
      <c r="O1569" s="523">
        <f>G1569*K1569</f>
        <v/>
      </c>
      <c r="P1569" s="524" t="inlineStr">
        <is>
          <t>Добавлено. Смета №32</t>
        </is>
      </c>
      <c r="Q1569" s="104" t="n"/>
    </row>
    <row r="1570" outlineLevel="2" ht="50.25" customHeight="1">
      <c r="A1570" s="3" t="n"/>
      <c r="B1570" s="3" t="n"/>
      <c r="C1570" s="25" t="n"/>
      <c r="D1570" s="3" t="inlineStr">
        <is>
          <t>6.3.3.</t>
        </is>
      </c>
      <c r="E1570" s="3" t="inlineStr">
        <is>
          <t>Кладка из кирпича с армированием металлической сеткой ГОСТ
530-2012 (Кирпич КР-р-по 250х120х65/1НФ/100/2,0/25/ГОСТ 530-
2012, раствор кладочный, цементно-песчаный, М50, кладочная сетка 4Вр1 ячейкой 100х100 ГОСТ Р 57265-2016, укладка через 5 рядов) - толщиной 120 мм</t>
        </is>
      </c>
      <c r="F1570" s="518" t="inlineStr">
        <is>
          <t>м2</t>
        </is>
      </c>
      <c r="G1570" s="519" t="n">
        <v>43.09</v>
      </c>
      <c r="H1570" s="520" t="n">
        <v>2294.46</v>
      </c>
      <c r="I1570" s="521" t="n">
        <v>11113.93</v>
      </c>
      <c r="J1570" s="522" t="n">
        <v>1676.05</v>
      </c>
      <c r="K1570" s="523">
        <f>SUBTOTAL(9,H1570:J1570)</f>
        <v/>
      </c>
      <c r="L1570" s="520">
        <f>$G1570*H1570</f>
        <v/>
      </c>
      <c r="M1570" s="521">
        <f>$G1570*I1570</f>
        <v/>
      </c>
      <c r="N1570" s="522">
        <f>$G1570*J1570</f>
        <v/>
      </c>
      <c r="O1570" s="523">
        <f>G1570*K1570</f>
        <v/>
      </c>
      <c r="P1570" s="524" t="inlineStr">
        <is>
          <t>Добавлено. Смета №55</t>
        </is>
      </c>
      <c r="Q1570" s="104" t="n"/>
    </row>
    <row r="1571" ht="120" customHeight="1">
      <c r="A1571" s="3" t="n"/>
      <c r="B1571" s="3" t="inlineStr">
        <is>
          <t>Фасадные работы</t>
        </is>
      </c>
      <c r="C1571" s="117" t="n"/>
      <c r="D1571" s="123" t="inlineStr">
        <is>
          <t>7.</t>
        </is>
      </c>
      <c r="E1571" s="124" t="inlineStr">
        <is>
          <t>Устройство фасадов</t>
        </is>
      </c>
      <c r="F1571" s="528" t="inlineStr">
        <is>
          <t>м2</t>
        </is>
      </c>
      <c r="G1571" s="529" t="n">
        <v>13481.03</v>
      </c>
      <c r="H1571" s="530">
        <f>IFERROR(L1571/G1571,0)</f>
        <v/>
      </c>
      <c r="I1571" s="531">
        <f>IFERROR(M1571/G1571,0)</f>
        <v/>
      </c>
      <c r="J1571" s="532">
        <f>IFERROR(N1571/G1571,0)</f>
        <v/>
      </c>
      <c r="K1571" s="533">
        <f>+IFERROR(O1571/G1571,0)</f>
        <v/>
      </c>
      <c r="L1571" s="534">
        <f>SUBTOTAL(9,L1572:L2058)</f>
        <v/>
      </c>
      <c r="M1571" s="535">
        <f>SUBTOTAL(9,M1572:M2058)</f>
        <v/>
      </c>
      <c r="N1571" s="536">
        <f>SUBTOTAL(9,N1572:N2058)</f>
        <v/>
      </c>
      <c r="O1571" s="537">
        <f>SUBTOTAL(9,O1572:O2058)</f>
        <v/>
      </c>
      <c r="P1571" s="77" t="inlineStr">
        <is>
          <t>РАЗДЕЛ ОБНОВЛЁН (на основании проведённых тендеров)</t>
        </is>
      </c>
      <c r="Q1571" s="106" t="n"/>
    </row>
    <row r="1572" outlineLevel="1" ht="50.25" customHeight="1">
      <c r="A1572" s="3" t="n"/>
      <c r="B1572" s="3" t="inlineStr">
        <is>
          <t>Светопрозрачные конструкции 1 этажа</t>
        </is>
      </c>
      <c r="C1572" s="235" t="n"/>
      <c r="D1572" s="246" t="inlineStr">
        <is>
          <t>7.1.</t>
        </is>
      </c>
      <c r="E1572" s="145" t="inlineStr">
        <is>
          <t xml:space="preserve">Светопрозрачные конструкции_СПК 1 этажа </t>
        </is>
      </c>
      <c r="F1572" s="237" t="inlineStr">
        <is>
          <t>м2</t>
        </is>
      </c>
      <c r="G1572" s="335" t="n">
        <v>1138.03</v>
      </c>
      <c r="H1572" s="336">
        <f>+IFERROR(L1572/G1572,0)</f>
        <v/>
      </c>
      <c r="I1572" s="337">
        <f>IFERROR(M1572/G1572,0)</f>
        <v/>
      </c>
      <c r="J1572" s="338">
        <f>IFERROR(N1572/G1572,0)</f>
        <v/>
      </c>
      <c r="K1572" s="339">
        <f>+IFERROR(O1572/G1572,0)</f>
        <v/>
      </c>
      <c r="L1572" s="336">
        <f>SUBTOTAL(9,L1573:L1656)</f>
        <v/>
      </c>
      <c r="M1572" s="337">
        <f>SUBTOTAL(9,M1573:M1656)</f>
        <v/>
      </c>
      <c r="N1572" s="338">
        <f>SUBTOTAL(9,N1573:N1656)</f>
        <v/>
      </c>
      <c r="O1572" s="339">
        <f>SUBTOTAL(9,O1573:O1656)</f>
        <v/>
      </c>
      <c r="P1572" s="238" t="n"/>
      <c r="Q1572" s="244" t="n"/>
    </row>
    <row r="1573" outlineLevel="2" ht="50.25" customHeight="1">
      <c r="A1573" s="3" t="n"/>
      <c r="B1573" s="3" t="n"/>
      <c r="C1573" s="240" t="n"/>
      <c r="D1573" s="248" t="inlineStr">
        <is>
          <t>7.1.1.</t>
        </is>
      </c>
      <c r="E1573" s="146" t="inlineStr">
        <is>
          <t>Разработка рабочей документации</t>
        </is>
      </c>
      <c r="F1573" s="241" t="inlineStr">
        <is>
          <t>компл</t>
        </is>
      </c>
      <c r="G1573" s="422" t="n">
        <v>2</v>
      </c>
      <c r="H1573" s="423">
        <f>IFERROR(L1573/G1573,0)</f>
        <v/>
      </c>
      <c r="I1573" s="424">
        <f>IFERROR(M1573/G1573,0)</f>
        <v/>
      </c>
      <c r="J1573" s="425">
        <f>IFERROR(N1573/G1573,0)</f>
        <v/>
      </c>
      <c r="K1573" s="432">
        <f>+IFERROR(O1573/G1573,0)</f>
        <v/>
      </c>
      <c r="L1573" s="423">
        <f>SUBTOTAL(9,L1574:L1575)</f>
        <v/>
      </c>
      <c r="M1573" s="424">
        <f>SUBTOTAL(9,M1574:M1575)</f>
        <v/>
      </c>
      <c r="N1573" s="425">
        <f>SUBTOTAL(9,N1574:N1575)</f>
        <v/>
      </c>
      <c r="O1573" s="427">
        <f>SUBTOTAL(9,O1574:O1575)</f>
        <v/>
      </c>
      <c r="P1573" s="242" t="n"/>
      <c r="Q1573" s="243" t="n"/>
    </row>
    <row r="1574" outlineLevel="3" ht="50.25" customHeight="1">
      <c r="A1574" s="3" t="n"/>
      <c r="B1574" s="3" t="n"/>
      <c r="C1574" s="25" t="n"/>
      <c r="D1574" s="3" t="inlineStr">
        <is>
          <t>7.1.1.1.</t>
        </is>
      </c>
      <c r="E1574" s="3" t="inlineStr">
        <is>
          <t>Разработка Рабочей документации КМ на основании Исходных данных</t>
        </is>
      </c>
      <c r="F1574" s="518" t="inlineStr">
        <is>
          <t>компл</t>
        </is>
      </c>
      <c r="G1574" s="519" t="n">
        <v>1</v>
      </c>
      <c r="H1574" s="520" t="n">
        <v>1684274.93</v>
      </c>
      <c r="I1574" s="521" t="n">
        <v>0</v>
      </c>
      <c r="J1574" s="522" t="n">
        <v>210534.37</v>
      </c>
      <c r="K1574" s="523">
        <f>SUBTOTAL(9,H1574:J1574)</f>
        <v/>
      </c>
      <c r="L1574" s="520">
        <f>$G1574*H1574</f>
        <v/>
      </c>
      <c r="M1574" s="521">
        <f>$G1574*I1574</f>
        <v/>
      </c>
      <c r="N1574" s="522">
        <f>$G1574*J1574</f>
        <v/>
      </c>
      <c r="O1574" s="523">
        <f>G1574*K1574</f>
        <v/>
      </c>
      <c r="P1574" s="79" t="n"/>
      <c r="Q1574" s="104" t="n"/>
    </row>
    <row r="1575" outlineLevel="3" ht="50.25" customHeight="1">
      <c r="A1575" s="3" t="n"/>
      <c r="B1575" s="3" t="n"/>
      <c r="C1575" s="25" t="n"/>
      <c r="D1575" s="3" t="inlineStr">
        <is>
          <t>7.1.1.2.</t>
        </is>
      </c>
      <c r="E1575" s="3" t="inlineStr">
        <is>
          <t>Разработка деталировочных чертежей КМД на основании Рабочей документации</t>
        </is>
      </c>
      <c r="F1575" s="518" t="inlineStr">
        <is>
          <t>компл</t>
        </is>
      </c>
      <c r="G1575" s="519" t="n">
        <v>1</v>
      </c>
      <c r="H1575" s="520" t="n">
        <v>1684274.93</v>
      </c>
      <c r="I1575" s="521" t="n">
        <v>0</v>
      </c>
      <c r="J1575" s="522" t="n">
        <v>210534.37</v>
      </c>
      <c r="K1575" s="523">
        <f>SUBTOTAL(9,H1575:J1575)</f>
        <v/>
      </c>
      <c r="L1575" s="520">
        <f>$G1575*H1575</f>
        <v/>
      </c>
      <c r="M1575" s="521">
        <f>$G1575*I1575</f>
        <v/>
      </c>
      <c r="N1575" s="522">
        <f>$G1575*J1575</f>
        <v/>
      </c>
      <c r="O1575" s="523">
        <f>G1575*K1575</f>
        <v/>
      </c>
      <c r="P1575" s="79" t="n"/>
      <c r="Q1575" s="104" t="n"/>
    </row>
    <row r="1576" outlineLevel="2" ht="50.25" customHeight="1">
      <c r="A1576" s="3" t="n"/>
      <c r="B1576" s="3" t="n"/>
      <c r="C1576" s="240" t="n"/>
      <c r="D1576" s="248" t="inlineStr">
        <is>
          <t>7.1.2.</t>
        </is>
      </c>
      <c r="E1576" s="146" t="inlineStr">
        <is>
          <t>Стальные конструкции 1-го этажа</t>
        </is>
      </c>
      <c r="F1576" s="241" t="inlineStr">
        <is>
          <t>м2</t>
        </is>
      </c>
      <c r="G1576" s="422" t="n">
        <v>1138.03</v>
      </c>
      <c r="H1576" s="423">
        <f>IFERROR(L1576/G1576,0)</f>
        <v/>
      </c>
      <c r="I1576" s="424">
        <f>IFERROR(M1576/G1576,0)</f>
        <v/>
      </c>
      <c r="J1576" s="425">
        <f>IFERROR(N1576/G1576,0)</f>
        <v/>
      </c>
      <c r="K1576" s="432">
        <f>+IFERROR(O1576/G1576,0)</f>
        <v/>
      </c>
      <c r="L1576" s="423">
        <f>SUBTOTAL(9,L1577:L1654)</f>
        <v/>
      </c>
      <c r="M1576" s="424">
        <f>SUBTOTAL(9,M1577:M1654)</f>
        <v/>
      </c>
      <c r="N1576" s="425">
        <f>SUBTOTAL(9,N1577:N1654)</f>
        <v/>
      </c>
      <c r="O1576" s="427">
        <f>SUBTOTAL(9,O1577:O1654)</f>
        <v/>
      </c>
      <c r="P1576" s="242" t="n"/>
      <c r="Q1576" s="243" t="n"/>
    </row>
    <row r="1577" outlineLevel="3" ht="50.25" customHeight="1">
      <c r="A1577" s="3" t="n"/>
      <c r="B1577" s="3" t="n"/>
      <c r="C1577" s="260" t="n"/>
      <c r="D1577" s="261" t="inlineStr">
        <is>
          <t>7.1.2.1.</t>
        </is>
      </c>
      <c r="E1577" s="254" t="inlineStr">
        <is>
          <t>Наружные витражные конструкции</t>
        </is>
      </c>
      <c r="F1577" s="262" t="inlineStr">
        <is>
          <t>м2</t>
        </is>
      </c>
      <c r="G1577" s="472" t="n">
        <v>711.46</v>
      </c>
      <c r="H1577" s="473">
        <f>+IFERROR(L1577/G1577,0)</f>
        <v/>
      </c>
      <c r="I1577" s="474">
        <f>+IFERROR(M1577/G1577,0)</f>
        <v/>
      </c>
      <c r="J1577" s="475">
        <f>+IFERROR(N1577/G1577,0)</f>
        <v/>
      </c>
      <c r="K1577" s="476">
        <f>+IFERROR(O1577/G1577,0)</f>
        <v/>
      </c>
      <c r="L1577" s="473">
        <f>SUBTOTAL(9,L1578:L1614)</f>
        <v/>
      </c>
      <c r="M1577" s="474">
        <f>SUBTOTAL(9,M1578:M1614)</f>
        <v/>
      </c>
      <c r="N1577" s="475">
        <f>SUBTOTAL(9,N1578:N1614)</f>
        <v/>
      </c>
      <c r="O1577" s="476">
        <f>SUBTOTAL(9,O1578:O1614)</f>
        <v/>
      </c>
      <c r="P1577" s="263" t="n"/>
      <c r="Q1577" s="453" t="n"/>
    </row>
    <row r="1578" outlineLevel="4" ht="50.25" customHeight="1">
      <c r="A1578" s="3" t="inlineStr">
        <is>
          <t>6.1.2.</t>
        </is>
      </c>
      <c r="B1578" s="3" t="inlineStr">
        <is>
          <t xml:space="preserve">Устройство заполнения (стекло, стемалит, кассеты в составе витража, решетки в составе витража и т.п.) </t>
        </is>
      </c>
      <c r="C1578" s="187" t="inlineStr">
        <is>
          <t>6.1.2.</t>
        </is>
      </c>
      <c r="D1578" s="3" t="inlineStr">
        <is>
          <t>7.1.2.1.1.</t>
        </is>
      </c>
      <c r="E1578" s="3" t="inlineStr">
        <is>
          <t>ВР-1
Ширина 1500мм, Высота 4750мм (2шт)</t>
        </is>
      </c>
      <c r="F1578" s="518" t="inlineStr">
        <is>
          <t>м2</t>
        </is>
      </c>
      <c r="G1578" s="519" t="n">
        <v>14.25</v>
      </c>
      <c r="H1578" s="520" t="n">
        <v>130240.38</v>
      </c>
      <c r="I1578" s="521" t="n">
        <v>16247.74</v>
      </c>
      <c r="J1578" s="522" t="n">
        <v>18311.01</v>
      </c>
      <c r="K1578" s="523">
        <f>SUBTOTAL(9,H1578:J1578)</f>
        <v/>
      </c>
      <c r="L1578" s="520">
        <f>$G1578*H1578</f>
        <v/>
      </c>
      <c r="M1578" s="521">
        <f>$G1578*I1578</f>
        <v/>
      </c>
      <c r="N1578" s="522">
        <f>$G1578*J1578</f>
        <v/>
      </c>
      <c r="O1578" s="523" t="n">
        <v>224975560.279386</v>
      </c>
      <c r="P1578" s="79" t="n"/>
      <c r="Q1578" s="104" t="n"/>
      <c r="R1578" t="n">
        <v>224975560.279386</v>
      </c>
    </row>
    <row r="1579" outlineLevel="4" ht="50.25" customHeight="1">
      <c r="A1579" s="3" t="n"/>
      <c r="B1579" s="3" t="inlineStr">
        <is>
          <t xml:space="preserve">Устройство заполнения (стекло, стемалит, кассеты в составе витража, решетки в составе витража и т.п.) </t>
        </is>
      </c>
      <c r="C1579" s="187" t="n"/>
      <c r="D1579" s="3" t="inlineStr">
        <is>
          <t>7.1.2.1.2.</t>
        </is>
      </c>
      <c r="E1579" s="3" t="inlineStr">
        <is>
          <t>ВР-1.2
Ширина 1500мм, Высота 4600мм (1шт)</t>
        </is>
      </c>
      <c r="F1579" s="518" t="inlineStr">
        <is>
          <t>м2</t>
        </is>
      </c>
      <c r="G1579" s="519" t="n">
        <v>6.9</v>
      </c>
      <c r="H1579" s="520" t="n">
        <v>130240.38</v>
      </c>
      <c r="I1579" s="521" t="n">
        <v>16247.74</v>
      </c>
      <c r="J1579" s="522" t="n">
        <v>18311.01</v>
      </c>
      <c r="K1579" s="523">
        <f>SUBTOTAL(9,H1579:J1579)</f>
        <v/>
      </c>
      <c r="L1579" s="520">
        <f>$G1579*H1579</f>
        <v/>
      </c>
      <c r="M1579" s="521">
        <f>$G1579*I1579</f>
        <v/>
      </c>
      <c r="N1579" s="522">
        <f>$G1579*J1579</f>
        <v/>
      </c>
      <c r="O1579" s="523">
        <f>G1579*K1579</f>
        <v/>
      </c>
      <c r="P1579" s="79" t="n"/>
      <c r="Q1579" s="104" t="n"/>
    </row>
    <row r="1580" outlineLevel="4" ht="50.25" customHeight="1">
      <c r="A1580" s="3" t="n"/>
      <c r="B1580" s="3" t="inlineStr">
        <is>
          <t xml:space="preserve">Устройство заполнения (стекло, стемалит, кассеты в составе витража, решетки в составе витража и т.п.) </t>
        </is>
      </c>
      <c r="C1580" s="187" t="n"/>
      <c r="D1580" s="3" t="inlineStr">
        <is>
          <t>7.1.2.1.3.</t>
        </is>
      </c>
      <c r="E1580" s="3" t="inlineStr">
        <is>
          <t>ВР-1.3
Ширина 1500мм, Высота 4600мм (1шт)</t>
        </is>
      </c>
      <c r="F1580" s="518" t="inlineStr">
        <is>
          <t>м2</t>
        </is>
      </c>
      <c r="G1580" s="519" t="n">
        <v>6.9</v>
      </c>
      <c r="H1580" s="520" t="n">
        <v>130240.28</v>
      </c>
      <c r="I1580" s="521" t="n">
        <v>16247.74</v>
      </c>
      <c r="J1580" s="522" t="n">
        <v>18311</v>
      </c>
      <c r="K1580" s="523">
        <f>SUBTOTAL(9,H1580:J1580)</f>
        <v/>
      </c>
      <c r="L1580" s="520">
        <f>$G1580*H1580</f>
        <v/>
      </c>
      <c r="M1580" s="521">
        <f>$G1580*I1580</f>
        <v/>
      </c>
      <c r="N1580" s="522">
        <f>$G1580*J1580</f>
        <v/>
      </c>
      <c r="O1580" s="523">
        <f>G1580*K1580</f>
        <v/>
      </c>
      <c r="P1580" s="79" t="n"/>
      <c r="Q1580" s="104" t="n"/>
    </row>
    <row r="1581" outlineLevel="4" ht="50.25" customHeight="1">
      <c r="A1581" s="3" t="n"/>
      <c r="B1581" s="3" t="inlineStr">
        <is>
          <t xml:space="preserve">Устройство заполнения (стекло, стемалит, кассеты в составе витража, решетки в составе витража и т.п.) </t>
        </is>
      </c>
      <c r="C1581" s="187" t="n"/>
      <c r="D1581" s="3" t="inlineStr">
        <is>
          <t>7.1.2.1.4.</t>
        </is>
      </c>
      <c r="E1581" s="3" t="inlineStr">
        <is>
          <t>ВР-2
Ширина 1500мм, Высота 4750мм (2шт)</t>
        </is>
      </c>
      <c r="F1581" s="518" t="inlineStr">
        <is>
          <t>м2</t>
        </is>
      </c>
      <c r="G1581" s="519" t="n">
        <v>14.25</v>
      </c>
      <c r="H1581" s="520" t="n">
        <v>130240.38</v>
      </c>
      <c r="I1581" s="521" t="n">
        <v>16247.74</v>
      </c>
      <c r="J1581" s="522" t="n">
        <v>18311.01</v>
      </c>
      <c r="K1581" s="523">
        <f>SUBTOTAL(9,H1581:J1581)</f>
        <v/>
      </c>
      <c r="L1581" s="520">
        <f>$G1581*H1581</f>
        <v/>
      </c>
      <c r="M1581" s="521">
        <f>$G1581*I1581</f>
        <v/>
      </c>
      <c r="N1581" s="522">
        <f>$G1581*J1581</f>
        <v/>
      </c>
      <c r="O1581" s="523">
        <f>G1581*K1581</f>
        <v/>
      </c>
      <c r="P1581" s="79" t="n"/>
      <c r="Q1581" s="104" t="n"/>
    </row>
    <row r="1582" outlineLevel="4" ht="50.25" customHeight="1">
      <c r="A1582" s="3" t="n"/>
      <c r="B1582" s="3" t="inlineStr">
        <is>
          <t xml:space="preserve">Устройство заполнения (стекло, стемалит, кассеты в составе витража, решетки в составе витража и т.п.) </t>
        </is>
      </c>
      <c r="C1582" s="187" t="n"/>
      <c r="D1582" s="3" t="inlineStr">
        <is>
          <t>7.1.2.1.5.</t>
        </is>
      </c>
      <c r="E1582" s="3" t="inlineStr">
        <is>
          <t>ВР-2.2
Ширина 1500мм, Высота 4600мм (1шт)</t>
        </is>
      </c>
      <c r="F1582" s="518" t="inlineStr">
        <is>
          <t>м2</t>
        </is>
      </c>
      <c r="G1582" s="519" t="n">
        <v>6.9</v>
      </c>
      <c r="H1582" s="520" t="n">
        <v>130240.38</v>
      </c>
      <c r="I1582" s="521" t="n">
        <v>16247.74</v>
      </c>
      <c r="J1582" s="522" t="n">
        <v>18311.01</v>
      </c>
      <c r="K1582" s="523">
        <f>SUBTOTAL(9,H1582:J1582)</f>
        <v/>
      </c>
      <c r="L1582" s="520">
        <f>$G1582*H1582</f>
        <v/>
      </c>
      <c r="M1582" s="521">
        <f>$G1582*I1582</f>
        <v/>
      </c>
      <c r="N1582" s="522">
        <f>$G1582*J1582</f>
        <v/>
      </c>
      <c r="O1582" s="523">
        <f>G1582*K1582</f>
        <v/>
      </c>
      <c r="P1582" s="79" t="n"/>
      <c r="Q1582" s="104" t="n"/>
    </row>
    <row r="1583" outlineLevel="4" ht="50.25" customHeight="1">
      <c r="A1583" s="3" t="n"/>
      <c r="B1583" s="3" t="inlineStr">
        <is>
          <t xml:space="preserve">Устройство заполнения (стекло, стемалит, кассеты в составе витража, решетки в составе витража и т.п.) </t>
        </is>
      </c>
      <c r="C1583" s="187" t="n"/>
      <c r="D1583" s="3" t="inlineStr">
        <is>
          <t>7.1.2.1.6.</t>
        </is>
      </c>
      <c r="E1583" s="3" t="inlineStr">
        <is>
          <t>ВР-3
Ширина 1400мм, Высота 4550мм (1шт)</t>
        </is>
      </c>
      <c r="F1583" s="518" t="inlineStr">
        <is>
          <t>м2</t>
        </is>
      </c>
      <c r="G1583" s="519" t="n">
        <v>6.37</v>
      </c>
      <c r="H1583" s="520" t="n">
        <v>130240.38</v>
      </c>
      <c r="I1583" s="521" t="n">
        <v>16247.74</v>
      </c>
      <c r="J1583" s="522" t="n">
        <v>18311.01</v>
      </c>
      <c r="K1583" s="523">
        <f>SUBTOTAL(9,H1583:J1583)</f>
        <v/>
      </c>
      <c r="L1583" s="520">
        <f>$G1583*H1583</f>
        <v/>
      </c>
      <c r="M1583" s="521">
        <f>$G1583*I1583</f>
        <v/>
      </c>
      <c r="N1583" s="522">
        <f>$G1583*J1583</f>
        <v/>
      </c>
      <c r="O1583" s="523">
        <f>G1583*K1583</f>
        <v/>
      </c>
      <c r="P1583" s="79" t="n"/>
      <c r="Q1583" s="104" t="n"/>
    </row>
    <row r="1584" outlineLevel="4" ht="50.25" customHeight="1">
      <c r="A1584" s="3" t="n"/>
      <c r="B1584" s="3" t="inlineStr">
        <is>
          <t xml:space="preserve">Устройство заполнения (стекло, стемалит, кассеты в составе витража, решетки в составе витража и т.п.) </t>
        </is>
      </c>
      <c r="C1584" s="187" t="n"/>
      <c r="D1584" s="3" t="inlineStr">
        <is>
          <t>7.1.2.1.7.</t>
        </is>
      </c>
      <c r="E1584" s="3" t="inlineStr">
        <is>
          <t>ВР-3.2
Ширина 1400мм, Высота 4750мм (1шт)</t>
        </is>
      </c>
      <c r="F1584" s="518" t="inlineStr">
        <is>
          <t>м2</t>
        </is>
      </c>
      <c r="G1584" s="519" t="n">
        <v>6.65</v>
      </c>
      <c r="H1584" s="520" t="n">
        <v>130240.38</v>
      </c>
      <c r="I1584" s="521" t="n">
        <v>16247.74</v>
      </c>
      <c r="J1584" s="522" t="n">
        <v>18311.01</v>
      </c>
      <c r="K1584" s="523">
        <f>SUBTOTAL(9,H1584:J1584)</f>
        <v/>
      </c>
      <c r="L1584" s="520">
        <f>$G1584*H1584</f>
        <v/>
      </c>
      <c r="M1584" s="521">
        <f>$G1584*I1584</f>
        <v/>
      </c>
      <c r="N1584" s="522">
        <f>$G1584*J1584</f>
        <v/>
      </c>
      <c r="O1584" s="523">
        <f>G1584*K1584</f>
        <v/>
      </c>
      <c r="P1584" s="79" t="n"/>
      <c r="Q1584" s="104" t="n"/>
    </row>
    <row r="1585" outlineLevel="4" ht="50.25" customHeight="1">
      <c r="A1585" s="3" t="n"/>
      <c r="B1585" s="3" t="inlineStr">
        <is>
          <t xml:space="preserve">Устройство заполнения (стекло, стемалит, кассеты в составе витража, решетки в составе витража и т.п.) </t>
        </is>
      </c>
      <c r="C1585" s="187" t="n"/>
      <c r="D1585" s="3" t="inlineStr">
        <is>
          <t>7.1.2.1.8.</t>
        </is>
      </c>
      <c r="E1585" s="3" t="inlineStr">
        <is>
          <t>ВР-4
Ширина 5200мм, Высота 5000мм (1шт)</t>
        </is>
      </c>
      <c r="F1585" s="518" t="inlineStr">
        <is>
          <t>м2</t>
        </is>
      </c>
      <c r="G1585" s="519" t="n">
        <v>26</v>
      </c>
      <c r="H1585" s="520" t="n">
        <v>130240.38</v>
      </c>
      <c r="I1585" s="521" t="n">
        <v>16247.74</v>
      </c>
      <c r="J1585" s="522" t="n">
        <v>18311.01</v>
      </c>
      <c r="K1585" s="523">
        <f>SUBTOTAL(9,H1585:J1585)</f>
        <v/>
      </c>
      <c r="L1585" s="520">
        <f>$G1585*H1585</f>
        <v/>
      </c>
      <c r="M1585" s="521">
        <f>$G1585*I1585</f>
        <v/>
      </c>
      <c r="N1585" s="522">
        <f>$G1585*J1585</f>
        <v/>
      </c>
      <c r="O1585" s="523">
        <f>G1585*K1585</f>
        <v/>
      </c>
      <c r="P1585" s="79" t="n"/>
      <c r="Q1585" s="104" t="n"/>
    </row>
    <row r="1586" outlineLevel="4" ht="50.25" customHeight="1">
      <c r="A1586" s="3" t="n"/>
      <c r="B1586" s="3" t="inlineStr">
        <is>
          <t xml:space="preserve">Устройство заполнения (стекло, стемалит, кассеты в составе витража, решетки в составе витража и т.п.) </t>
        </is>
      </c>
      <c r="C1586" s="187" t="n"/>
      <c r="D1586" s="3" t="inlineStr">
        <is>
          <t>7.1.2.1.9.</t>
        </is>
      </c>
      <c r="E1586" s="3" t="inlineStr">
        <is>
          <t>ВР-5
Ширина 6230мм, Высота 8350мм (1шт)</t>
        </is>
      </c>
      <c r="F1586" s="518" t="inlineStr">
        <is>
          <t>м2</t>
        </is>
      </c>
      <c r="G1586" s="519" t="n">
        <v>52.02</v>
      </c>
      <c r="H1586" s="520" t="n">
        <v>139464.74</v>
      </c>
      <c r="I1586" s="521" t="n">
        <v>16247.74</v>
      </c>
      <c r="J1586" s="522" t="n">
        <v>19464.06</v>
      </c>
      <c r="K1586" s="523">
        <f>SUBTOTAL(9,H1586:J1586)</f>
        <v/>
      </c>
      <c r="L1586" s="520">
        <f>$G1586*H1586</f>
        <v/>
      </c>
      <c r="M1586" s="521">
        <f>$G1586*I1586</f>
        <v/>
      </c>
      <c r="N1586" s="522">
        <f>$G1586*J1586</f>
        <v/>
      </c>
      <c r="O1586" s="523">
        <f>G1586*K1586</f>
        <v/>
      </c>
      <c r="P1586" s="79" t="n"/>
      <c r="Q1586" s="104" t="n"/>
    </row>
    <row r="1587" outlineLevel="4" ht="50.25" customHeight="1">
      <c r="A1587" s="3" t="n"/>
      <c r="B1587" s="3" t="inlineStr">
        <is>
          <t xml:space="preserve">Устройство заполнения (стекло, стемалит, кассеты в составе витража, решетки в составе витража и т.п.) </t>
        </is>
      </c>
      <c r="C1587" s="187" t="n"/>
      <c r="D1587" s="3" t="inlineStr">
        <is>
          <t>7.1.2.1.10.</t>
        </is>
      </c>
      <c r="E1587" s="3" t="inlineStr">
        <is>
          <t>ВР-6
Ширина 4800мм, Высота 4550мм (1шт)</t>
        </is>
      </c>
      <c r="F1587" s="518" t="inlineStr">
        <is>
          <t>м2</t>
        </is>
      </c>
      <c r="G1587" s="519" t="n">
        <v>21.84</v>
      </c>
      <c r="H1587" s="520" t="n">
        <v>130240.38</v>
      </c>
      <c r="I1587" s="521" t="n">
        <v>16247.74</v>
      </c>
      <c r="J1587" s="522" t="n">
        <v>18311.01</v>
      </c>
      <c r="K1587" s="523">
        <f>SUBTOTAL(9,H1587:J1587)</f>
        <v/>
      </c>
      <c r="L1587" s="520">
        <f>$G1587*H1587</f>
        <v/>
      </c>
      <c r="M1587" s="521">
        <f>$G1587*I1587</f>
        <v/>
      </c>
      <c r="N1587" s="522">
        <f>$G1587*J1587</f>
        <v/>
      </c>
      <c r="O1587" s="523">
        <f>G1587*K1587</f>
        <v/>
      </c>
      <c r="P1587" s="79" t="n"/>
      <c r="Q1587" s="104" t="n"/>
    </row>
    <row r="1588" outlineLevel="4" ht="50.25" customHeight="1">
      <c r="A1588" s="3" t="n"/>
      <c r="B1588" s="3" t="inlineStr">
        <is>
          <t xml:space="preserve">Устройство заполнения (стекло, стемалит, кассеты в составе витража, решетки в составе витража и т.п.) </t>
        </is>
      </c>
      <c r="C1588" s="187" t="n"/>
      <c r="D1588" s="3" t="inlineStr">
        <is>
          <t>7.1.2.1.11.</t>
        </is>
      </c>
      <c r="E1588" s="3" t="inlineStr">
        <is>
          <t>ВР-7
Ширина 4800мм, Высота 4750мм (1шт)</t>
        </is>
      </c>
      <c r="F1588" s="518" t="inlineStr">
        <is>
          <t>м2</t>
        </is>
      </c>
      <c r="G1588" s="519" t="n">
        <v>22.8</v>
      </c>
      <c r="H1588" s="520" t="n">
        <v>130240.38</v>
      </c>
      <c r="I1588" s="521" t="n">
        <v>16247.74</v>
      </c>
      <c r="J1588" s="522" t="n">
        <v>18311.01</v>
      </c>
      <c r="K1588" s="523">
        <f>SUBTOTAL(9,H1588:J1588)</f>
        <v/>
      </c>
      <c r="L1588" s="520">
        <f>$G1588*H1588</f>
        <v/>
      </c>
      <c r="M1588" s="521">
        <f>$G1588*I1588</f>
        <v/>
      </c>
      <c r="N1588" s="522">
        <f>$G1588*J1588</f>
        <v/>
      </c>
      <c r="O1588" s="523">
        <f>G1588*K1588</f>
        <v/>
      </c>
      <c r="P1588" s="79" t="n"/>
      <c r="Q1588" s="104" t="n"/>
    </row>
    <row r="1589" outlineLevel="4" ht="50.25" customHeight="1">
      <c r="A1589" s="3" t="n"/>
      <c r="B1589" s="3" t="inlineStr">
        <is>
          <t xml:space="preserve">Устройство заполнения (стекло, стемалит, кассеты в составе витража, решетки в составе витража и т.п.) </t>
        </is>
      </c>
      <c r="C1589" s="187" t="n"/>
      <c r="D1589" s="3" t="inlineStr">
        <is>
          <t>7.1.2.1.12.</t>
        </is>
      </c>
      <c r="E1589" s="3" t="inlineStr">
        <is>
          <t>ВР-8
Ширина 7300мм, Высота 5000мм (1шт)</t>
        </is>
      </c>
      <c r="F1589" s="518" t="inlineStr">
        <is>
          <t>м2</t>
        </is>
      </c>
      <c r="G1589" s="519" t="n">
        <v>36.5</v>
      </c>
      <c r="H1589" s="520" t="n">
        <v>130240.38</v>
      </c>
      <c r="I1589" s="521" t="n">
        <v>16247.74</v>
      </c>
      <c r="J1589" s="522" t="n">
        <v>18311.01</v>
      </c>
      <c r="K1589" s="523">
        <f>SUBTOTAL(9,H1589:J1589)</f>
        <v/>
      </c>
      <c r="L1589" s="520">
        <f>$G1589*H1589</f>
        <v/>
      </c>
      <c r="M1589" s="521">
        <f>$G1589*I1589</f>
        <v/>
      </c>
      <c r="N1589" s="522">
        <f>$G1589*J1589</f>
        <v/>
      </c>
      <c r="O1589" s="523">
        <f>G1589*K1589</f>
        <v/>
      </c>
      <c r="P1589" s="79" t="n"/>
      <c r="Q1589" s="104" t="n"/>
    </row>
    <row r="1590" outlineLevel="4" ht="50.25" customHeight="1">
      <c r="A1590" s="3" t="n"/>
      <c r="B1590" s="3" t="inlineStr">
        <is>
          <t xml:space="preserve">Устройство заполнения (стекло, стемалит, кассеты в составе витража, решетки в составе витража и т.п.) </t>
        </is>
      </c>
      <c r="C1590" s="187" t="n"/>
      <c r="D1590" s="3" t="inlineStr">
        <is>
          <t>7.1.2.1.13.</t>
        </is>
      </c>
      <c r="E1590" s="3" t="inlineStr">
        <is>
          <t>ВР-9
Ширина 4200мм, Высота 4950мм (1шт)</t>
        </is>
      </c>
      <c r="F1590" s="518" t="inlineStr">
        <is>
          <t>м2</t>
        </is>
      </c>
      <c r="G1590" s="519" t="n">
        <v>20.79</v>
      </c>
      <c r="H1590" s="520" t="n">
        <v>130240.38</v>
      </c>
      <c r="I1590" s="521" t="n">
        <v>16247.74</v>
      </c>
      <c r="J1590" s="522" t="n">
        <v>18311.01</v>
      </c>
      <c r="K1590" s="523">
        <f>SUBTOTAL(9,H1590:J1590)</f>
        <v/>
      </c>
      <c r="L1590" s="520">
        <f>$G1590*H1590</f>
        <v/>
      </c>
      <c r="M1590" s="521">
        <f>$G1590*I1590</f>
        <v/>
      </c>
      <c r="N1590" s="522">
        <f>$G1590*J1590</f>
        <v/>
      </c>
      <c r="O1590" s="523">
        <f>G1590*K1590</f>
        <v/>
      </c>
      <c r="P1590" s="79" t="n"/>
      <c r="Q1590" s="104" t="n"/>
    </row>
    <row r="1591" outlineLevel="4" ht="50.25" customHeight="1">
      <c r="A1591" s="3" t="n"/>
      <c r="B1591" s="3" t="inlineStr">
        <is>
          <t xml:space="preserve">Устройство заполнения (стекло, стемалит, кассеты в составе витража, решетки в составе витража и т.п.) </t>
        </is>
      </c>
      <c r="C1591" s="187" t="n"/>
      <c r="D1591" s="3" t="inlineStr">
        <is>
          <t>7.1.2.1.14.</t>
        </is>
      </c>
      <c r="E1591" s="3" t="inlineStr">
        <is>
          <t>ВР-10
Ширина 1400мм, Высота 4750мм (1шт)</t>
        </is>
      </c>
      <c r="F1591" s="518" t="inlineStr">
        <is>
          <t>м2</t>
        </is>
      </c>
      <c r="G1591" s="519" t="n">
        <v>6.65</v>
      </c>
      <c r="H1591" s="520" t="n">
        <v>130240.38</v>
      </c>
      <c r="I1591" s="521" t="n">
        <v>16247.74</v>
      </c>
      <c r="J1591" s="522" t="n">
        <v>18311.01</v>
      </c>
      <c r="K1591" s="523">
        <f>SUBTOTAL(9,H1591:J1591)</f>
        <v/>
      </c>
      <c r="L1591" s="520">
        <f>$G1591*H1591</f>
        <v/>
      </c>
      <c r="M1591" s="521">
        <f>$G1591*I1591</f>
        <v/>
      </c>
      <c r="N1591" s="522">
        <f>$G1591*J1591</f>
        <v/>
      </c>
      <c r="O1591" s="523">
        <f>G1591*K1591</f>
        <v/>
      </c>
      <c r="P1591" s="79" t="n"/>
      <c r="Q1591" s="104" t="n"/>
    </row>
    <row r="1592" outlineLevel="4" ht="50.25" customHeight="1">
      <c r="A1592" s="3" t="n"/>
      <c r="B1592" s="3" t="inlineStr">
        <is>
          <t xml:space="preserve">Устройство заполнения (стекло, стемалит, кассеты в составе витража, решетки в составе витража и т.п.) </t>
        </is>
      </c>
      <c r="C1592" s="187" t="n"/>
      <c r="D1592" s="3" t="inlineStr">
        <is>
          <t>7.1.2.1.15.</t>
        </is>
      </c>
      <c r="E1592" s="3" t="inlineStr">
        <is>
          <t>ВР-11
Ширина 1250мм, Высота 5200мм (1шт)</t>
        </is>
      </c>
      <c r="F1592" s="518" t="inlineStr">
        <is>
          <t>м2</t>
        </is>
      </c>
      <c r="G1592" s="519" t="n">
        <v>6.5</v>
      </c>
      <c r="H1592" s="520" t="n">
        <v>130240.38</v>
      </c>
      <c r="I1592" s="521" t="n">
        <v>16247.74</v>
      </c>
      <c r="J1592" s="522" t="n">
        <v>18311.01</v>
      </c>
      <c r="K1592" s="523">
        <f>SUBTOTAL(9,H1592:J1592)</f>
        <v/>
      </c>
      <c r="L1592" s="520">
        <f>$G1592*H1592</f>
        <v/>
      </c>
      <c r="M1592" s="521">
        <f>$G1592*I1592</f>
        <v/>
      </c>
      <c r="N1592" s="522">
        <f>$G1592*J1592</f>
        <v/>
      </c>
      <c r="O1592" s="523">
        <f>G1592*K1592</f>
        <v/>
      </c>
      <c r="P1592" s="79" t="n"/>
      <c r="Q1592" s="104" t="n"/>
    </row>
    <row r="1593" outlineLevel="4" ht="50.25" customHeight="1">
      <c r="A1593" s="3" t="n"/>
      <c r="B1593" s="3" t="inlineStr">
        <is>
          <t xml:space="preserve">Устройство заполнения (стекло, стемалит, кассеты в составе витража, решетки в составе витража и т.п.) </t>
        </is>
      </c>
      <c r="C1593" s="187" t="n"/>
      <c r="D1593" s="3" t="inlineStr">
        <is>
          <t>7.1.2.1.16.</t>
        </is>
      </c>
      <c r="E1593" s="3" t="inlineStr">
        <is>
          <t>ВР-12
Ширина 1500мм, Высота 5200мм (1шт)</t>
        </is>
      </c>
      <c r="F1593" s="518" t="inlineStr">
        <is>
          <t>м2</t>
        </is>
      </c>
      <c r="G1593" s="519" t="n">
        <v>7.8</v>
      </c>
      <c r="H1593" s="520" t="n">
        <v>130240.38</v>
      </c>
      <c r="I1593" s="521" t="n">
        <v>16247.74</v>
      </c>
      <c r="J1593" s="522" t="n">
        <v>18311.01</v>
      </c>
      <c r="K1593" s="523">
        <f>SUBTOTAL(9,H1593:J1593)</f>
        <v/>
      </c>
      <c r="L1593" s="520">
        <f>$G1593*H1593</f>
        <v/>
      </c>
      <c r="M1593" s="521">
        <f>$G1593*I1593</f>
        <v/>
      </c>
      <c r="N1593" s="522">
        <f>$G1593*J1593</f>
        <v/>
      </c>
      <c r="O1593" s="523">
        <f>G1593*K1593</f>
        <v/>
      </c>
      <c r="P1593" s="79" t="n"/>
      <c r="Q1593" s="104" t="n"/>
    </row>
    <row r="1594" outlineLevel="4" ht="50.25" customHeight="1">
      <c r="A1594" s="3" t="n"/>
      <c r="B1594" s="3" t="inlineStr">
        <is>
          <t xml:space="preserve">Устройство заполнения (стекло, стемалит, кассеты в составе витража, решетки в составе витража и т.п.) </t>
        </is>
      </c>
      <c r="C1594" s="187" t="n"/>
      <c r="D1594" s="3" t="inlineStr">
        <is>
          <t>7.1.2.1.17.</t>
        </is>
      </c>
      <c r="E1594" s="3" t="inlineStr">
        <is>
          <t>ВР-13
Ширина 1700мм, Высота 4450мм (1шт)</t>
        </is>
      </c>
      <c r="F1594" s="518" t="inlineStr">
        <is>
          <t>м2</t>
        </is>
      </c>
      <c r="G1594" s="519" t="n">
        <v>7.57</v>
      </c>
      <c r="H1594" s="520" t="n">
        <v>130240.38</v>
      </c>
      <c r="I1594" s="521" t="n">
        <v>16247.74</v>
      </c>
      <c r="J1594" s="522" t="n">
        <v>18311.01</v>
      </c>
      <c r="K1594" s="523">
        <f>SUBTOTAL(9,H1594:J1594)</f>
        <v/>
      </c>
      <c r="L1594" s="520">
        <f>$G1594*H1594</f>
        <v/>
      </c>
      <c r="M1594" s="521">
        <f>$G1594*I1594</f>
        <v/>
      </c>
      <c r="N1594" s="522">
        <f>$G1594*J1594</f>
        <v/>
      </c>
      <c r="O1594" s="523">
        <f>G1594*K1594</f>
        <v/>
      </c>
      <c r="P1594" s="79" t="n"/>
      <c r="Q1594" s="104" t="n"/>
    </row>
    <row r="1595" outlineLevel="4" ht="50.25" customHeight="1">
      <c r="A1595" s="3" t="n"/>
      <c r="B1595" s="3" t="inlineStr">
        <is>
          <t xml:space="preserve">Устройство заполнения (стекло, стемалит, кассеты в составе витража, решетки в составе витража и т.п.) </t>
        </is>
      </c>
      <c r="C1595" s="187" t="n"/>
      <c r="D1595" s="3" t="inlineStr">
        <is>
          <t>7.1.2.1.18.</t>
        </is>
      </c>
      <c r="E1595" s="3" t="inlineStr">
        <is>
          <t>ВР-14
Ширина 1700мм, Высота 4750мм (1шт)</t>
        </is>
      </c>
      <c r="F1595" s="518" t="inlineStr">
        <is>
          <t>м2</t>
        </is>
      </c>
      <c r="G1595" s="519" t="n">
        <v>8.08</v>
      </c>
      <c r="H1595" s="520" t="n">
        <v>130240.38</v>
      </c>
      <c r="I1595" s="521" t="n">
        <v>16247.74</v>
      </c>
      <c r="J1595" s="522" t="n">
        <v>18311.01</v>
      </c>
      <c r="K1595" s="523">
        <f>SUBTOTAL(9,H1595:J1595)</f>
        <v/>
      </c>
      <c r="L1595" s="520">
        <f>$G1595*H1595</f>
        <v/>
      </c>
      <c r="M1595" s="521">
        <f>$G1595*I1595</f>
        <v/>
      </c>
      <c r="N1595" s="522">
        <f>$G1595*J1595</f>
        <v/>
      </c>
      <c r="O1595" s="523">
        <f>G1595*K1595</f>
        <v/>
      </c>
      <c r="P1595" s="79" t="n"/>
      <c r="Q1595" s="104" t="n"/>
    </row>
    <row r="1596" outlineLevel="4" ht="50.25" customHeight="1">
      <c r="A1596" s="3" t="n"/>
      <c r="B1596" s="3" t="inlineStr">
        <is>
          <t xml:space="preserve">Устройство заполнения (стекло, стемалит, кассеты в составе витража, решетки в составе витража и т.п.) </t>
        </is>
      </c>
      <c r="C1596" s="187" t="n"/>
      <c r="D1596" s="3" t="inlineStr">
        <is>
          <t>7.1.2.1.19.</t>
        </is>
      </c>
      <c r="E1596" s="3" t="inlineStr">
        <is>
          <t>ВР-14.2 (EIWS30)
Ширина 1700мм, Высота 4750мм (4шт)</t>
        </is>
      </c>
      <c r="F1596" s="518" t="inlineStr">
        <is>
          <t>м2</t>
        </is>
      </c>
      <c r="G1596" s="519" t="n">
        <v>32.3</v>
      </c>
      <c r="H1596" s="520" t="n">
        <v>130240.38</v>
      </c>
      <c r="I1596" s="521" t="n">
        <v>16247.74</v>
      </c>
      <c r="J1596" s="522" t="n">
        <v>18311.01</v>
      </c>
      <c r="K1596" s="523">
        <f>SUBTOTAL(9,H1596:J1596)</f>
        <v/>
      </c>
      <c r="L1596" s="520">
        <f>$G1596*H1596</f>
        <v/>
      </c>
      <c r="M1596" s="521">
        <f>$G1596*I1596</f>
        <v/>
      </c>
      <c r="N1596" s="522">
        <f>$G1596*J1596</f>
        <v/>
      </c>
      <c r="O1596" s="523">
        <f>G1596*K1596</f>
        <v/>
      </c>
      <c r="P1596" s="79" t="n"/>
      <c r="Q1596" s="104" t="n"/>
    </row>
    <row r="1597" outlineLevel="4" ht="50.25" customHeight="1">
      <c r="A1597" s="3" t="n"/>
      <c r="B1597" s="3" t="inlineStr">
        <is>
          <t xml:space="preserve">Устройство заполнения (стекло, стемалит, кассеты в составе витража, решетки в составе витража и т.п.) </t>
        </is>
      </c>
      <c r="C1597" s="187" t="n"/>
      <c r="D1597" s="3" t="inlineStr">
        <is>
          <t>7.1.2.1.20.</t>
        </is>
      </c>
      <c r="E1597" s="3" t="inlineStr">
        <is>
          <t>ВР-15
Ширина 1500мм, Высота 4750мм (2шт)</t>
        </is>
      </c>
      <c r="F1597" s="518" t="inlineStr">
        <is>
          <t>м2</t>
        </is>
      </c>
      <c r="G1597" s="519" t="n">
        <v>14.25</v>
      </c>
      <c r="H1597" s="520" t="n">
        <v>130240.38</v>
      </c>
      <c r="I1597" s="521" t="n">
        <v>16247.74</v>
      </c>
      <c r="J1597" s="522" t="n">
        <v>18311.01</v>
      </c>
      <c r="K1597" s="523">
        <f>SUBTOTAL(9,H1597:J1597)</f>
        <v/>
      </c>
      <c r="L1597" s="520">
        <f>$G1597*H1597</f>
        <v/>
      </c>
      <c r="M1597" s="521">
        <f>$G1597*I1597</f>
        <v/>
      </c>
      <c r="N1597" s="522">
        <f>$G1597*J1597</f>
        <v/>
      </c>
      <c r="O1597" s="523">
        <f>G1597*K1597</f>
        <v/>
      </c>
      <c r="P1597" s="79" t="n"/>
      <c r="Q1597" s="104" t="n"/>
    </row>
    <row r="1598" outlineLevel="4" ht="50.25" customHeight="1">
      <c r="A1598" s="3" t="n"/>
      <c r="B1598" s="3" t="inlineStr">
        <is>
          <t xml:space="preserve">Устройство заполнения (стекло, стемалит, кассеты в составе витража, решетки в составе витража и т.п.) </t>
        </is>
      </c>
      <c r="C1598" s="187" t="n"/>
      <c r="D1598" s="3" t="inlineStr">
        <is>
          <t>7.1.2.1.21.</t>
        </is>
      </c>
      <c r="E1598" s="3" t="inlineStr">
        <is>
          <t>ВР-15.2 (EIWS30)
Ширина 1500мм, Высота 4750мм (2шт)</t>
        </is>
      </c>
      <c r="F1598" s="518" t="inlineStr">
        <is>
          <t>м2</t>
        </is>
      </c>
      <c r="G1598" s="519" t="n">
        <v>14.25</v>
      </c>
      <c r="H1598" s="520" t="n">
        <v>130240.38</v>
      </c>
      <c r="I1598" s="521" t="n">
        <v>16247.74</v>
      </c>
      <c r="J1598" s="522" t="n">
        <v>18311.01</v>
      </c>
      <c r="K1598" s="523">
        <f>SUBTOTAL(9,H1598:J1598)</f>
        <v/>
      </c>
      <c r="L1598" s="520">
        <f>$G1598*H1598</f>
        <v/>
      </c>
      <c r="M1598" s="521">
        <f>$G1598*I1598</f>
        <v/>
      </c>
      <c r="N1598" s="522">
        <f>$G1598*J1598</f>
        <v/>
      </c>
      <c r="O1598" s="523">
        <f>G1598*K1598</f>
        <v/>
      </c>
      <c r="P1598" s="79" t="n"/>
      <c r="Q1598" s="104" t="n"/>
    </row>
    <row r="1599" outlineLevel="4" ht="50.25" customHeight="1">
      <c r="A1599" s="3" t="n"/>
      <c r="B1599" s="3" t="inlineStr">
        <is>
          <t xml:space="preserve">Устройство заполнения (стекло, стемалит, кассеты в составе витража, решетки в составе витража и т.п.) </t>
        </is>
      </c>
      <c r="C1599" s="187" t="n"/>
      <c r="D1599" s="3" t="inlineStr">
        <is>
          <t>7.1.2.1.22.</t>
        </is>
      </c>
      <c r="E1599" s="3" t="inlineStr">
        <is>
          <t>ВР-16
Ширина 1650мм, Высота 4750мм (1шт)</t>
        </is>
      </c>
      <c r="F1599" s="518" t="inlineStr">
        <is>
          <t>м2</t>
        </is>
      </c>
      <c r="G1599" s="519" t="n">
        <v>7.84</v>
      </c>
      <c r="H1599" s="520" t="n">
        <v>130240.38</v>
      </c>
      <c r="I1599" s="521" t="n">
        <v>16247.74</v>
      </c>
      <c r="J1599" s="522" t="n">
        <v>18311.01</v>
      </c>
      <c r="K1599" s="523">
        <f>SUBTOTAL(9,H1599:J1599)</f>
        <v/>
      </c>
      <c r="L1599" s="520">
        <f>$G1599*H1599</f>
        <v/>
      </c>
      <c r="M1599" s="521">
        <f>$G1599*I1599</f>
        <v/>
      </c>
      <c r="N1599" s="522">
        <f>$G1599*J1599</f>
        <v/>
      </c>
      <c r="O1599" s="523">
        <f>G1599*K1599</f>
        <v/>
      </c>
      <c r="P1599" s="79" t="n"/>
      <c r="Q1599" s="104" t="n"/>
    </row>
    <row r="1600" outlineLevel="4" ht="50.25" customHeight="1">
      <c r="A1600" s="3" t="n"/>
      <c r="B1600" s="3" t="inlineStr">
        <is>
          <t xml:space="preserve">Устройство заполнения (стекло, стемалит, кассеты в составе витража, решетки в составе витража и т.п.) </t>
        </is>
      </c>
      <c r="C1600" s="187" t="n"/>
      <c r="D1600" s="3" t="inlineStr">
        <is>
          <t>7.1.2.1.23.</t>
        </is>
      </c>
      <c r="E1600" s="3" t="inlineStr">
        <is>
          <t>ВР-17
Ширина 1700мм, Высота 4450мм (1шт)</t>
        </is>
      </c>
      <c r="F1600" s="518" t="inlineStr">
        <is>
          <t>м2</t>
        </is>
      </c>
      <c r="G1600" s="519" t="n">
        <v>7.57</v>
      </c>
      <c r="H1600" s="520" t="n">
        <v>130240.38</v>
      </c>
      <c r="I1600" s="521" t="n">
        <v>16247.74</v>
      </c>
      <c r="J1600" s="522" t="n">
        <v>18311.01</v>
      </c>
      <c r="K1600" s="523">
        <f>SUBTOTAL(9,H1600:J1600)</f>
        <v/>
      </c>
      <c r="L1600" s="520">
        <f>$G1600*H1600</f>
        <v/>
      </c>
      <c r="M1600" s="521">
        <f>$G1600*I1600</f>
        <v/>
      </c>
      <c r="N1600" s="522">
        <f>$G1600*J1600</f>
        <v/>
      </c>
      <c r="O1600" s="523">
        <f>G1600*K1600</f>
        <v/>
      </c>
      <c r="P1600" s="79" t="n"/>
      <c r="Q1600" s="104" t="n"/>
    </row>
    <row r="1601" outlineLevel="4" ht="50.25" customHeight="1">
      <c r="A1601" s="3" t="n"/>
      <c r="B1601" s="3" t="inlineStr">
        <is>
          <t xml:space="preserve">Устройство заполнения (стекло, стемалит, кассеты в составе витража, решетки в составе витража и т.п.) </t>
        </is>
      </c>
      <c r="C1601" s="187" t="n"/>
      <c r="D1601" s="3" t="inlineStr">
        <is>
          <t>7.1.2.1.24.</t>
        </is>
      </c>
      <c r="E1601" s="3" t="inlineStr">
        <is>
          <t>ВР-18
Ширина 2050мм, Высота 4450мм (1шт)</t>
        </is>
      </c>
      <c r="F1601" s="518" t="inlineStr">
        <is>
          <t>м2</t>
        </is>
      </c>
      <c r="G1601" s="519" t="n">
        <v>9.119999999999999</v>
      </c>
      <c r="H1601" s="520" t="n">
        <v>130240.38</v>
      </c>
      <c r="I1601" s="521" t="n">
        <v>16247.74</v>
      </c>
      <c r="J1601" s="522" t="n">
        <v>18311.01</v>
      </c>
      <c r="K1601" s="523">
        <f>SUBTOTAL(9,H1601:J1601)</f>
        <v/>
      </c>
      <c r="L1601" s="520">
        <f>$G1601*H1601</f>
        <v/>
      </c>
      <c r="M1601" s="521">
        <f>$G1601*I1601</f>
        <v/>
      </c>
      <c r="N1601" s="522">
        <f>$G1601*J1601</f>
        <v/>
      </c>
      <c r="O1601" s="523">
        <f>G1601*K1601</f>
        <v/>
      </c>
      <c r="P1601" s="79" t="n"/>
      <c r="Q1601" s="104" t="n"/>
    </row>
    <row r="1602" outlineLevel="4" ht="50.25" customHeight="1">
      <c r="A1602" s="3" t="n"/>
      <c r="B1602" s="3" t="inlineStr">
        <is>
          <t xml:space="preserve">Устройство заполнения (стекло, стемалит, кассеты в составе витража, решетки в составе витража и т.п.) </t>
        </is>
      </c>
      <c r="C1602" s="187" t="n"/>
      <c r="D1602" s="3" t="inlineStr">
        <is>
          <t>7.1.2.1.25.</t>
        </is>
      </c>
      <c r="E1602" s="3" t="inlineStr">
        <is>
          <t>ВР-18.2
Ширина 2050мм, Высота 4450мм (1шт)</t>
        </is>
      </c>
      <c r="F1602" s="518" t="inlineStr">
        <is>
          <t>м2</t>
        </is>
      </c>
      <c r="G1602" s="519" t="n">
        <v>9.119999999999999</v>
      </c>
      <c r="H1602" s="520" t="n">
        <v>130240.38</v>
      </c>
      <c r="I1602" s="521" t="n">
        <v>16247.74</v>
      </c>
      <c r="J1602" s="522" t="n">
        <v>18311.01</v>
      </c>
      <c r="K1602" s="523">
        <f>SUBTOTAL(9,H1602:J1602)</f>
        <v/>
      </c>
      <c r="L1602" s="520">
        <f>$G1602*H1602</f>
        <v/>
      </c>
      <c r="M1602" s="521">
        <f>$G1602*I1602</f>
        <v/>
      </c>
      <c r="N1602" s="522">
        <f>$G1602*J1602</f>
        <v/>
      </c>
      <c r="O1602" s="523">
        <f>G1602*K1602</f>
        <v/>
      </c>
      <c r="P1602" s="79" t="n"/>
      <c r="Q1602" s="104" t="n"/>
    </row>
    <row r="1603" outlineLevel="4" ht="50.25" customHeight="1">
      <c r="A1603" s="3" t="n"/>
      <c r="B1603" s="3" t="inlineStr">
        <is>
          <t xml:space="preserve">Устройство заполнения (стекло, стемалит, кассеты в составе витража, решетки в составе витража и т.п.) </t>
        </is>
      </c>
      <c r="C1603" s="187" t="n"/>
      <c r="D1603" s="3" t="inlineStr">
        <is>
          <t>7.1.2.1.26.</t>
        </is>
      </c>
      <c r="E1603" s="3" t="inlineStr">
        <is>
          <t>ВР-19
Ширина 8000мм, Высота 5000мм (1шт)</t>
        </is>
      </c>
      <c r="F1603" s="518" t="inlineStr">
        <is>
          <t>м2</t>
        </is>
      </c>
      <c r="G1603" s="519" t="n">
        <v>40</v>
      </c>
      <c r="H1603" s="520" t="n">
        <v>130240.38</v>
      </c>
      <c r="I1603" s="521" t="n">
        <v>16247.74</v>
      </c>
      <c r="J1603" s="522" t="n">
        <v>18311.01</v>
      </c>
      <c r="K1603" s="523">
        <f>SUBTOTAL(9,H1603:J1603)</f>
        <v/>
      </c>
      <c r="L1603" s="520">
        <f>$G1603*H1603</f>
        <v/>
      </c>
      <c r="M1603" s="521">
        <f>$G1603*I1603</f>
        <v/>
      </c>
      <c r="N1603" s="522">
        <f>$G1603*J1603</f>
        <v/>
      </c>
      <c r="O1603" s="523">
        <f>G1603*K1603</f>
        <v/>
      </c>
      <c r="P1603" s="79" t="n"/>
      <c r="Q1603" s="104" t="n"/>
    </row>
    <row r="1604" outlineLevel="4" ht="50.25" customHeight="1">
      <c r="A1604" s="3" t="n"/>
      <c r="B1604" s="3" t="inlineStr">
        <is>
          <t xml:space="preserve">Устройство заполнения (стекло, стемалит, кассеты в составе витража, решетки в составе витража и т.п.) </t>
        </is>
      </c>
      <c r="C1604" s="187" t="n"/>
      <c r="D1604" s="3" t="inlineStr">
        <is>
          <t>7.1.2.1.27.</t>
        </is>
      </c>
      <c r="E1604" s="3" t="inlineStr">
        <is>
          <t>ВР-20
Ширина 7600мм, Высота 4450мм (1шт)</t>
        </is>
      </c>
      <c r="F1604" s="518" t="inlineStr">
        <is>
          <t>м2</t>
        </is>
      </c>
      <c r="G1604" s="519" t="n">
        <v>33.82</v>
      </c>
      <c r="H1604" s="520" t="n">
        <v>130240.38</v>
      </c>
      <c r="I1604" s="521" t="n">
        <v>16247.74</v>
      </c>
      <c r="J1604" s="522" t="n">
        <v>18311.01</v>
      </c>
      <c r="K1604" s="523">
        <f>SUBTOTAL(9,H1604:J1604)</f>
        <v/>
      </c>
      <c r="L1604" s="520">
        <f>$G1604*H1604</f>
        <v/>
      </c>
      <c r="M1604" s="521">
        <f>$G1604*I1604</f>
        <v/>
      </c>
      <c r="N1604" s="522">
        <f>$G1604*J1604</f>
        <v/>
      </c>
      <c r="O1604" s="523">
        <f>G1604*K1604</f>
        <v/>
      </c>
      <c r="P1604" s="79" t="n"/>
      <c r="Q1604" s="104" t="n"/>
    </row>
    <row r="1605" outlineLevel="4" ht="50.25" customHeight="1">
      <c r="A1605" s="3" t="n"/>
      <c r="B1605" s="3" t="inlineStr">
        <is>
          <t xml:space="preserve">Устройство заполнения (стекло, стемалит, кассеты в составе витража, решетки в составе витража и т.п.) </t>
        </is>
      </c>
      <c r="C1605" s="187" t="n"/>
      <c r="D1605" s="3" t="inlineStr">
        <is>
          <t>7.1.2.1.28.</t>
        </is>
      </c>
      <c r="E1605" s="3" t="inlineStr">
        <is>
          <t>ВР-21
Ширина 3500мм, Высота 5000мм (1шт)</t>
        </is>
      </c>
      <c r="F1605" s="518" t="inlineStr">
        <is>
          <t>м2</t>
        </is>
      </c>
      <c r="G1605" s="519" t="n">
        <v>17.5</v>
      </c>
      <c r="H1605" s="520" t="n">
        <v>130240.38</v>
      </c>
      <c r="I1605" s="521" t="n">
        <v>16247.74</v>
      </c>
      <c r="J1605" s="522" t="n">
        <v>18311.01</v>
      </c>
      <c r="K1605" s="523">
        <f>SUBTOTAL(9,H1605:J1605)</f>
        <v/>
      </c>
      <c r="L1605" s="520">
        <f>$G1605*H1605</f>
        <v/>
      </c>
      <c r="M1605" s="521">
        <f>$G1605*I1605</f>
        <v/>
      </c>
      <c r="N1605" s="522">
        <f>$G1605*J1605</f>
        <v/>
      </c>
      <c r="O1605" s="523">
        <f>G1605*K1605</f>
        <v/>
      </c>
      <c r="P1605" s="79" t="n"/>
      <c r="Q1605" s="104" t="n"/>
    </row>
    <row r="1606" outlineLevel="4" ht="50.25" customHeight="1">
      <c r="A1606" s="3" t="n"/>
      <c r="B1606" s="3" t="inlineStr">
        <is>
          <t xml:space="preserve">Устройство заполнения (стекло, стемалит, кассеты в составе витража, решетки в составе витража и т.п.) </t>
        </is>
      </c>
      <c r="C1606" s="187" t="n"/>
      <c r="D1606" s="3" t="inlineStr">
        <is>
          <t>7.1.2.1.29.</t>
        </is>
      </c>
      <c r="E1606" s="3" t="inlineStr">
        <is>
          <t>ВР-22
Ширина 3300мм, Высота 5000мм (1шт)</t>
        </is>
      </c>
      <c r="F1606" s="518" t="inlineStr">
        <is>
          <t>м2</t>
        </is>
      </c>
      <c r="G1606" s="519" t="n">
        <v>16.5</v>
      </c>
      <c r="H1606" s="520" t="n">
        <v>130240.38</v>
      </c>
      <c r="I1606" s="521" t="n">
        <v>16247.74</v>
      </c>
      <c r="J1606" s="522" t="n">
        <v>18311.01</v>
      </c>
      <c r="K1606" s="523">
        <f>SUBTOTAL(9,H1606:J1606)</f>
        <v/>
      </c>
      <c r="L1606" s="520">
        <f>$G1606*H1606</f>
        <v/>
      </c>
      <c r="M1606" s="521">
        <f>$G1606*I1606</f>
        <v/>
      </c>
      <c r="N1606" s="522">
        <f>$G1606*J1606</f>
        <v/>
      </c>
      <c r="O1606" s="523">
        <f>G1606*K1606</f>
        <v/>
      </c>
      <c r="P1606" s="79" t="n"/>
      <c r="Q1606" s="104" t="n"/>
    </row>
    <row r="1607" outlineLevel="4" ht="50.25" customHeight="1">
      <c r="A1607" s="3" t="n"/>
      <c r="B1607" s="3" t="inlineStr">
        <is>
          <t xml:space="preserve">Устройство заполнения (стекло, стемалит, кассеты в составе витража, решетки в составе витража и т.п.) </t>
        </is>
      </c>
      <c r="C1607" s="187" t="n"/>
      <c r="D1607" s="3" t="inlineStr">
        <is>
          <t>7.1.2.1.30.</t>
        </is>
      </c>
      <c r="E1607" s="3" t="inlineStr">
        <is>
          <t>ВР-23
Ширина 12240мм, Высота 5000мм (1шт)</t>
        </is>
      </c>
      <c r="F1607" s="518" t="inlineStr">
        <is>
          <t>м2</t>
        </is>
      </c>
      <c r="G1607" s="519" t="n">
        <v>61.2</v>
      </c>
      <c r="H1607" s="520" t="n">
        <v>130240.38</v>
      </c>
      <c r="I1607" s="521" t="n">
        <v>16247.74</v>
      </c>
      <c r="J1607" s="522" t="n">
        <v>18311.01</v>
      </c>
      <c r="K1607" s="523">
        <f>SUBTOTAL(9,H1607:J1607)</f>
        <v/>
      </c>
      <c r="L1607" s="520">
        <f>$G1607*H1607</f>
        <v/>
      </c>
      <c r="M1607" s="521">
        <f>$G1607*I1607</f>
        <v/>
      </c>
      <c r="N1607" s="522">
        <f>$G1607*J1607</f>
        <v/>
      </c>
      <c r="O1607" s="523">
        <f>G1607*K1607</f>
        <v/>
      </c>
      <c r="P1607" s="79" t="n"/>
      <c r="Q1607" s="104" t="n"/>
    </row>
    <row r="1608" outlineLevel="4" ht="50.25" customHeight="1">
      <c r="A1608" s="3" t="n"/>
      <c r="B1608" s="3" t="inlineStr">
        <is>
          <t xml:space="preserve">Устройство заполнения (стекло, стемалит, кассеты в составе витража, решетки в составе витража и т.п.) </t>
        </is>
      </c>
      <c r="C1608" s="187" t="n"/>
      <c r="D1608" s="3" t="inlineStr">
        <is>
          <t>7.1.2.1.31.</t>
        </is>
      </c>
      <c r="E1608" s="3" t="inlineStr">
        <is>
          <t>ВР-24
Ширина 6230мм, Высота 8350мм (1шт)</t>
        </is>
      </c>
      <c r="F1608" s="518" t="inlineStr">
        <is>
          <t>м2</t>
        </is>
      </c>
      <c r="G1608" s="519" t="n">
        <v>52.02</v>
      </c>
      <c r="H1608" s="520" t="n">
        <v>139464.74</v>
      </c>
      <c r="I1608" s="521" t="n">
        <v>16247.74</v>
      </c>
      <c r="J1608" s="522" t="n">
        <v>19464.06</v>
      </c>
      <c r="K1608" s="523">
        <f>SUBTOTAL(9,H1608:J1608)</f>
        <v/>
      </c>
      <c r="L1608" s="520">
        <f>$G1608*H1608</f>
        <v/>
      </c>
      <c r="M1608" s="521">
        <f>$G1608*I1608</f>
        <v/>
      </c>
      <c r="N1608" s="522">
        <f>$G1608*J1608</f>
        <v/>
      </c>
      <c r="O1608" s="523">
        <f>G1608*K1608</f>
        <v/>
      </c>
      <c r="P1608" s="79" t="n"/>
      <c r="Q1608" s="104" t="n"/>
    </row>
    <row r="1609" outlineLevel="4" ht="50.25" customHeight="1">
      <c r="A1609" s="3" t="n"/>
      <c r="B1609" s="3" t="inlineStr">
        <is>
          <t xml:space="preserve">Устройство заполнения (стекло, стемалит, кассеты в составе витража, решетки в составе витража и т.п.) </t>
        </is>
      </c>
      <c r="C1609" s="187" t="n"/>
      <c r="D1609" s="3" t="inlineStr">
        <is>
          <t>7.1.2.1.32.</t>
        </is>
      </c>
      <c r="E1609" s="3" t="inlineStr">
        <is>
          <t>ВР-25
Ширина 8100мм, Высота 5000мм (1шт)</t>
        </is>
      </c>
      <c r="F1609" s="518" t="inlineStr">
        <is>
          <t>м2</t>
        </is>
      </c>
      <c r="G1609" s="519" t="n">
        <v>40.5</v>
      </c>
      <c r="H1609" s="520" t="n">
        <v>130240.38</v>
      </c>
      <c r="I1609" s="521" t="n">
        <v>16247.74</v>
      </c>
      <c r="J1609" s="522" t="n">
        <v>18311.01</v>
      </c>
      <c r="K1609" s="523">
        <f>SUBTOTAL(9,H1609:J1609)</f>
        <v/>
      </c>
      <c r="L1609" s="520">
        <f>$G1609*H1609</f>
        <v/>
      </c>
      <c r="M1609" s="521">
        <f>$G1609*I1609</f>
        <v/>
      </c>
      <c r="N1609" s="522">
        <f>$G1609*J1609</f>
        <v/>
      </c>
      <c r="O1609" s="523">
        <f>G1609*K1609</f>
        <v/>
      </c>
      <c r="P1609" s="79" t="n"/>
      <c r="Q1609" s="104" t="n"/>
    </row>
    <row r="1610" outlineLevel="4" ht="50.25" customHeight="1">
      <c r="A1610" s="3" t="n"/>
      <c r="B1610" s="3" t="inlineStr">
        <is>
          <t xml:space="preserve">Устройство заполнения (стекло, стемалит, кассеты в составе витража, решетки в составе витража и т.п.) </t>
        </is>
      </c>
      <c r="C1610" s="187" t="n"/>
      <c r="D1610" s="3" t="inlineStr">
        <is>
          <t>7.1.2.1.33.</t>
        </is>
      </c>
      <c r="E1610" s="3" t="inlineStr">
        <is>
          <t>ВР-26
Ширина 7530мм, Высота 4450мм (1шт)</t>
        </is>
      </c>
      <c r="F1610" s="518" t="inlineStr">
        <is>
          <t>м2</t>
        </is>
      </c>
      <c r="G1610" s="519" t="n">
        <v>33.51</v>
      </c>
      <c r="H1610" s="520" t="n">
        <v>130240.38</v>
      </c>
      <c r="I1610" s="521" t="n">
        <v>16247.74</v>
      </c>
      <c r="J1610" s="522" t="n">
        <v>18311.01</v>
      </c>
      <c r="K1610" s="523">
        <f>SUBTOTAL(9,H1610:J1610)</f>
        <v/>
      </c>
      <c r="L1610" s="520">
        <f>$G1610*H1610</f>
        <v/>
      </c>
      <c r="M1610" s="521">
        <f>$G1610*I1610</f>
        <v/>
      </c>
      <c r="N1610" s="522">
        <f>$G1610*J1610</f>
        <v/>
      </c>
      <c r="O1610" s="523">
        <f>G1610*K1610</f>
        <v/>
      </c>
      <c r="P1610" s="79" t="n"/>
      <c r="Q1610" s="104" t="n"/>
    </row>
    <row r="1611" outlineLevel="4" ht="50.25" customHeight="1">
      <c r="A1611" s="3" t="n"/>
      <c r="B1611" s="3" t="inlineStr">
        <is>
          <t xml:space="preserve">Устройство заполнения (стекло, стемалит, кассеты в составе витража, решетки в составе витража и т.п.) </t>
        </is>
      </c>
      <c r="C1611" s="187" t="n"/>
      <c r="D1611" s="3" t="inlineStr">
        <is>
          <t>7.1.2.1.34.</t>
        </is>
      </c>
      <c r="E1611" s="3" t="inlineStr">
        <is>
          <t>ВР-27
Ширина 3400мм, Высота 5000мм (1шт)</t>
        </is>
      </c>
      <c r="F1611" s="518" t="inlineStr">
        <is>
          <t>м2</t>
        </is>
      </c>
      <c r="G1611" s="519" t="n">
        <v>17</v>
      </c>
      <c r="H1611" s="520" t="n">
        <v>130240.38</v>
      </c>
      <c r="I1611" s="521" t="n">
        <v>16247.74</v>
      </c>
      <c r="J1611" s="522" t="n">
        <v>18311.01</v>
      </c>
      <c r="K1611" s="523">
        <f>SUBTOTAL(9,H1611:J1611)</f>
        <v/>
      </c>
      <c r="L1611" s="520">
        <f>$G1611*H1611</f>
        <v/>
      </c>
      <c r="M1611" s="521">
        <f>$G1611*I1611</f>
        <v/>
      </c>
      <c r="N1611" s="522">
        <f>$G1611*J1611</f>
        <v/>
      </c>
      <c r="O1611" s="523">
        <f>G1611*K1611</f>
        <v/>
      </c>
      <c r="P1611" s="79" t="n"/>
      <c r="Q1611" s="104" t="n"/>
    </row>
    <row r="1612" outlineLevel="4" ht="50.25" customHeight="1">
      <c r="A1612" s="3" t="n"/>
      <c r="B1612" s="3" t="inlineStr">
        <is>
          <t xml:space="preserve">Устройство заполнения (стекло, стемалит, кассеты в составе витража, решетки в составе витража и т.п.) </t>
        </is>
      </c>
      <c r="C1612" s="187" t="n"/>
      <c r="D1612" s="3" t="inlineStr">
        <is>
          <t>7.1.2.1.35.</t>
        </is>
      </c>
      <c r="E1612" s="3" t="inlineStr">
        <is>
          <t>ВР-28
Ширина 2780мм, Высота 5000мм (1шт)</t>
        </is>
      </c>
      <c r="F1612" s="518" t="inlineStr">
        <is>
          <t>м2</t>
        </is>
      </c>
      <c r="G1612" s="519" t="n">
        <v>13.9</v>
      </c>
      <c r="H1612" s="520" t="n">
        <v>130240.38</v>
      </c>
      <c r="I1612" s="521" t="n">
        <v>16247.74</v>
      </c>
      <c r="J1612" s="522" t="n">
        <v>18311.01</v>
      </c>
      <c r="K1612" s="523">
        <f>SUBTOTAL(9,H1612:J1612)</f>
        <v/>
      </c>
      <c r="L1612" s="520">
        <f>$G1612*H1612</f>
        <v/>
      </c>
      <c r="M1612" s="521">
        <f>$G1612*I1612</f>
        <v/>
      </c>
      <c r="N1612" s="522">
        <f>$G1612*J1612</f>
        <v/>
      </c>
      <c r="O1612" s="523">
        <f>G1612*K1612</f>
        <v/>
      </c>
      <c r="P1612" s="79" t="n"/>
      <c r="Q1612" s="104" t="n"/>
    </row>
    <row r="1613" outlineLevel="4" ht="50.25" customHeight="1">
      <c r="A1613" s="3" t="n"/>
      <c r="B1613" s="3" t="inlineStr">
        <is>
          <t xml:space="preserve">Устройство заполнения (стекло, стемалит, кассеты в составе витража, решетки в составе витража и т.п.) </t>
        </is>
      </c>
      <c r="C1613" s="187" t="n"/>
      <c r="D1613" s="3" t="inlineStr">
        <is>
          <t>7.1.2.1.36.</t>
        </is>
      </c>
      <c r="E1613" s="3" t="inlineStr">
        <is>
          <t>ВР-29
Ширина 1300мм, Высота 4450мм (1шт)</t>
        </is>
      </c>
      <c r="F1613" s="518" t="inlineStr">
        <is>
          <t>м2</t>
        </is>
      </c>
      <c r="G1613" s="519" t="n">
        <v>5.79</v>
      </c>
      <c r="H1613" s="520" t="n">
        <v>130240.38</v>
      </c>
      <c r="I1613" s="521" t="n">
        <v>16247.74</v>
      </c>
      <c r="J1613" s="522" t="n">
        <v>18311.01</v>
      </c>
      <c r="K1613" s="523">
        <f>SUBTOTAL(9,H1613:J1613)</f>
        <v/>
      </c>
      <c r="L1613" s="520">
        <f>$G1613*H1613</f>
        <v/>
      </c>
      <c r="M1613" s="521">
        <f>$G1613*I1613</f>
        <v/>
      </c>
      <c r="N1613" s="522">
        <f>$G1613*J1613</f>
        <v/>
      </c>
      <c r="O1613" s="523">
        <f>G1613*K1613</f>
        <v/>
      </c>
      <c r="P1613" s="79" t="n"/>
      <c r="Q1613" s="104" t="n"/>
    </row>
    <row r="1614" outlineLevel="4" ht="50.25" customHeight="1">
      <c r="A1614" s="3" t="n"/>
      <c r="B1614" s="3" t="inlineStr">
        <is>
          <t xml:space="preserve">Устройство заполнения (стекло, стемалит, кассеты в составе витража, решетки в составе витража и т.п.) </t>
        </is>
      </c>
      <c r="C1614" s="187" t="n"/>
      <c r="D1614" s="3" t="inlineStr">
        <is>
          <t>7.1.2.1.37.</t>
        </is>
      </c>
      <c r="E1614" s="3" t="inlineStr">
        <is>
          <t>ВР-29.2
Ширина 1300мм, Высота 5000мм (1шт)</t>
        </is>
      </c>
      <c r="F1614" s="518" t="inlineStr">
        <is>
          <t>м2</t>
        </is>
      </c>
      <c r="G1614" s="519" t="n">
        <v>6.5</v>
      </c>
      <c r="H1614" s="520" t="n">
        <v>130240.38</v>
      </c>
      <c r="I1614" s="521" t="n">
        <v>16247.74</v>
      </c>
      <c r="J1614" s="522" t="n">
        <v>18311.01</v>
      </c>
      <c r="K1614" s="523">
        <f>SUBTOTAL(9,H1614:J1614)</f>
        <v/>
      </c>
      <c r="L1614" s="520">
        <f>$G1614*H1614</f>
        <v/>
      </c>
      <c r="M1614" s="521">
        <f>$G1614*I1614</f>
        <v/>
      </c>
      <c r="N1614" s="522">
        <f>$G1614*J1614</f>
        <v/>
      </c>
      <c r="O1614" s="523">
        <f>G1614*K1614</f>
        <v/>
      </c>
      <c r="P1614" s="79" t="n"/>
      <c r="Q1614" s="104" t="n"/>
    </row>
    <row r="1615" outlineLevel="3" ht="50.25" customHeight="1">
      <c r="A1615" s="3" t="n"/>
      <c r="B1615" s="3" t="n"/>
      <c r="C1615" s="260" t="n"/>
      <c r="D1615" s="261" t="inlineStr">
        <is>
          <t>7.1.2.2.</t>
        </is>
      </c>
      <c r="E1615" s="254" t="inlineStr">
        <is>
          <t>Интегрируемые дверные конструкции</t>
        </is>
      </c>
      <c r="F1615" s="262" t="inlineStr">
        <is>
          <t>м2</t>
        </is>
      </c>
      <c r="G1615" s="472" t="n">
        <v>141.59</v>
      </c>
      <c r="H1615" s="473">
        <f>+IFERROR(L1615/G1615,0)</f>
        <v/>
      </c>
      <c r="I1615" s="474">
        <f>+IFERROR(M1615/G1615,0)</f>
        <v/>
      </c>
      <c r="J1615" s="475">
        <f>+IFERROR(N1615/G1615,0)</f>
        <v/>
      </c>
      <c r="K1615" s="476">
        <f>+IFERROR(O1615/G1615,0)</f>
        <v/>
      </c>
      <c r="L1615" s="473">
        <f>SUBTOTAL(9,L1616:L1635)</f>
        <v/>
      </c>
      <c r="M1615" s="474">
        <f>SUBTOTAL(9,M1616:M1635)</f>
        <v/>
      </c>
      <c r="N1615" s="475">
        <f>SUBTOTAL(9,N1616:N1635)</f>
        <v/>
      </c>
      <c r="O1615" s="476">
        <f>SUBTOTAL(9,O1616:O1635)</f>
        <v/>
      </c>
      <c r="P1615" s="263" t="n"/>
      <c r="Q1615" s="453" t="n"/>
    </row>
    <row r="1616" outlineLevel="4" ht="50.25" customHeight="1">
      <c r="A1616" s="3" t="n"/>
      <c r="B1616" s="3" t="inlineStr">
        <is>
          <t xml:space="preserve">Устройство заполнения (стекло, стемалит, кассеты в составе витража, решетки в составе витража и т.п.) </t>
        </is>
      </c>
      <c r="C1616" s="187" t="n"/>
      <c r="D1616" s="3" t="inlineStr">
        <is>
          <t>7.1.2.2.1.</t>
        </is>
      </c>
      <c r="E1616" s="3" t="inlineStr">
        <is>
          <t>Д-1л
Ширина 1150мм, Высота 2700мм (1шт)</t>
        </is>
      </c>
      <c r="F1616" s="518" t="inlineStr">
        <is>
          <t>м2</t>
        </is>
      </c>
      <c r="G1616" s="519" t="n">
        <v>3.11</v>
      </c>
      <c r="H1616" s="520" t="n">
        <v>212237.58</v>
      </c>
      <c r="I1616" s="521" t="n">
        <v>16247.74</v>
      </c>
      <c r="J1616" s="522" t="n">
        <v>28560.67</v>
      </c>
      <c r="K1616" s="523">
        <f>SUBTOTAL(9,H1616:J1616)</f>
        <v/>
      </c>
      <c r="L1616" s="520">
        <f>$G1616*H1616</f>
        <v/>
      </c>
      <c r="M1616" s="521">
        <f>$G1616*I1616</f>
        <v/>
      </c>
      <c r="N1616" s="522">
        <f>$G1616*J1616</f>
        <v/>
      </c>
      <c r="O1616" s="523">
        <f>G1616*K1616</f>
        <v/>
      </c>
      <c r="P1616" s="79" t="n"/>
      <c r="Q1616" s="104" t="n"/>
    </row>
    <row r="1617" outlineLevel="4" ht="50.25" customHeight="1">
      <c r="A1617" s="3" t="n"/>
      <c r="B1617" s="3" t="inlineStr">
        <is>
          <t xml:space="preserve">Устройство заполнения (стекло, стемалит, кассеты в составе витража, решетки в составе витража и т.п.) </t>
        </is>
      </c>
      <c r="C1617" s="187" t="n"/>
      <c r="D1617" s="3" t="inlineStr">
        <is>
          <t>7.1.2.2.2.</t>
        </is>
      </c>
      <c r="E1617" s="3" t="inlineStr">
        <is>
          <t>Д-2
Ширина 1200мм, Высота 2700мм (1шт)</t>
        </is>
      </c>
      <c r="F1617" s="518" t="inlineStr">
        <is>
          <t>м2</t>
        </is>
      </c>
      <c r="G1617" s="519" t="n">
        <v>3.24</v>
      </c>
      <c r="H1617" s="520" t="n">
        <v>212237.58</v>
      </c>
      <c r="I1617" s="521" t="n">
        <v>16247.74</v>
      </c>
      <c r="J1617" s="522" t="n">
        <v>28560.67</v>
      </c>
      <c r="K1617" s="523">
        <f>SUBTOTAL(9,H1617:J1617)</f>
        <v/>
      </c>
      <c r="L1617" s="520">
        <f>$G1617*H1617</f>
        <v/>
      </c>
      <c r="M1617" s="521">
        <f>$G1617*I1617</f>
        <v/>
      </c>
      <c r="N1617" s="522">
        <f>$G1617*J1617</f>
        <v/>
      </c>
      <c r="O1617" s="523">
        <f>G1617*K1617</f>
        <v/>
      </c>
      <c r="P1617" s="79" t="n"/>
      <c r="Q1617" s="104" t="n"/>
    </row>
    <row r="1618" outlineLevel="4" ht="50.25" customHeight="1">
      <c r="A1618" s="3" t="n"/>
      <c r="B1618" s="3" t="inlineStr">
        <is>
          <t xml:space="preserve">Устройство заполнения (стекло, стемалит, кассеты в составе витража, решетки в составе витража и т.п.) </t>
        </is>
      </c>
      <c r="C1618" s="187" t="n"/>
      <c r="D1618" s="3" t="inlineStr">
        <is>
          <t>7.1.2.2.3.</t>
        </is>
      </c>
      <c r="E1618" s="3" t="inlineStr">
        <is>
          <t>Д-2л
Ширина 1200мм, Высота 2700мм (1шт)</t>
        </is>
      </c>
      <c r="F1618" s="518" t="inlineStr">
        <is>
          <t>м2</t>
        </is>
      </c>
      <c r="G1618" s="519" t="n">
        <v>3.24</v>
      </c>
      <c r="H1618" s="520" t="n">
        <v>212237.58</v>
      </c>
      <c r="I1618" s="521" t="n">
        <v>16247.74</v>
      </c>
      <c r="J1618" s="522" t="n">
        <v>28560.67</v>
      </c>
      <c r="K1618" s="523">
        <f>SUBTOTAL(9,H1618:J1618)</f>
        <v/>
      </c>
      <c r="L1618" s="520">
        <f>$G1618*H1618</f>
        <v/>
      </c>
      <c r="M1618" s="521">
        <f>$G1618*I1618</f>
        <v/>
      </c>
      <c r="N1618" s="522">
        <f>$G1618*J1618</f>
        <v/>
      </c>
      <c r="O1618" s="523">
        <f>G1618*K1618</f>
        <v/>
      </c>
      <c r="P1618" s="79" t="n"/>
      <c r="Q1618" s="104" t="n"/>
    </row>
    <row r="1619" outlineLevel="4" ht="50.25" customHeight="1">
      <c r="A1619" s="3" t="n"/>
      <c r="B1619" s="3" t="inlineStr">
        <is>
          <t xml:space="preserve">Устройство заполнения (стекло, стемалит, кассеты в составе витража, решетки в составе витража и т.п.) </t>
        </is>
      </c>
      <c r="C1619" s="187" t="n"/>
      <c r="D1619" s="3" t="inlineStr">
        <is>
          <t>7.1.2.2.4.</t>
        </is>
      </c>
      <c r="E1619" s="3" t="inlineStr">
        <is>
          <t>Д-3.2л
Ширина 1300мм, Высота 3000мм (1шт)</t>
        </is>
      </c>
      <c r="F1619" s="518" t="inlineStr">
        <is>
          <t>м2</t>
        </is>
      </c>
      <c r="G1619" s="519" t="n">
        <v>3.9</v>
      </c>
      <c r="H1619" s="520" t="n">
        <v>212237.58</v>
      </c>
      <c r="I1619" s="521" t="n">
        <v>16247.74</v>
      </c>
      <c r="J1619" s="522" t="n">
        <v>28560.67</v>
      </c>
      <c r="K1619" s="523">
        <f>SUBTOTAL(9,H1619:J1619)</f>
        <v/>
      </c>
      <c r="L1619" s="520">
        <f>$G1619*H1619</f>
        <v/>
      </c>
      <c r="M1619" s="521">
        <f>$G1619*I1619</f>
        <v/>
      </c>
      <c r="N1619" s="522">
        <f>$G1619*J1619</f>
        <v/>
      </c>
      <c r="O1619" s="523">
        <f>G1619*K1619</f>
        <v/>
      </c>
      <c r="P1619" s="79" t="n"/>
      <c r="Q1619" s="104" t="n"/>
    </row>
    <row r="1620" outlineLevel="4" ht="50.25" customHeight="1">
      <c r="A1620" s="3" t="n"/>
      <c r="B1620" s="3" t="inlineStr">
        <is>
          <t xml:space="preserve">Устройство заполнения (стекло, стемалит, кассеты в составе витража, решетки в составе витража и т.п.) </t>
        </is>
      </c>
      <c r="C1620" s="187" t="n"/>
      <c r="D1620" s="3" t="inlineStr">
        <is>
          <t>7.1.2.2.5.</t>
        </is>
      </c>
      <c r="E1620" s="3" t="inlineStr">
        <is>
          <t>Д-3л
Ширина 1300мм, Высота 2850мм (1шт)</t>
        </is>
      </c>
      <c r="F1620" s="518" t="inlineStr">
        <is>
          <t>м2</t>
        </is>
      </c>
      <c r="G1620" s="519" t="n">
        <v>3.71</v>
      </c>
      <c r="H1620" s="520" t="n">
        <v>212237.58</v>
      </c>
      <c r="I1620" s="521" t="n">
        <v>16247.74</v>
      </c>
      <c r="J1620" s="522" t="n">
        <v>28560.67</v>
      </c>
      <c r="K1620" s="523">
        <f>SUBTOTAL(9,H1620:J1620)</f>
        <v/>
      </c>
      <c r="L1620" s="520">
        <f>$G1620*H1620</f>
        <v/>
      </c>
      <c r="M1620" s="521">
        <f>$G1620*I1620</f>
        <v/>
      </c>
      <c r="N1620" s="522">
        <f>$G1620*J1620</f>
        <v/>
      </c>
      <c r="O1620" s="523">
        <f>G1620*K1620</f>
        <v/>
      </c>
      <c r="P1620" s="79" t="n"/>
      <c r="Q1620" s="104" t="n"/>
    </row>
    <row r="1621" outlineLevel="4" ht="50.25" customHeight="1">
      <c r="A1621" s="3" t="n"/>
      <c r="B1621" s="3" t="inlineStr">
        <is>
          <t xml:space="preserve">Устройство заполнения (стекло, стемалит, кассеты в составе витража, решетки в составе витража и т.п.) </t>
        </is>
      </c>
      <c r="C1621" s="187" t="n"/>
      <c r="D1621" s="3" t="inlineStr">
        <is>
          <t>7.1.2.2.6.</t>
        </is>
      </c>
      <c r="E1621" s="3" t="inlineStr">
        <is>
          <t>Д-4л
Ширина 1300мм, Высота 2800мм (1шт)</t>
        </is>
      </c>
      <c r="F1621" s="518" t="inlineStr">
        <is>
          <t>м2</t>
        </is>
      </c>
      <c r="G1621" s="519" t="n">
        <v>3.64</v>
      </c>
      <c r="H1621" s="520" t="n">
        <v>212237.58</v>
      </c>
      <c r="I1621" s="521" t="n">
        <v>16247.74</v>
      </c>
      <c r="J1621" s="522" t="n">
        <v>28560.67</v>
      </c>
      <c r="K1621" s="523">
        <f>SUBTOTAL(9,H1621:J1621)</f>
        <v/>
      </c>
      <c r="L1621" s="520">
        <f>$G1621*H1621</f>
        <v/>
      </c>
      <c r="M1621" s="521">
        <f>$G1621*I1621</f>
        <v/>
      </c>
      <c r="N1621" s="522">
        <f>$G1621*J1621</f>
        <v/>
      </c>
      <c r="O1621" s="523">
        <f>G1621*K1621</f>
        <v/>
      </c>
      <c r="P1621" s="79" t="n"/>
      <c r="Q1621" s="104" t="n"/>
    </row>
    <row r="1622" outlineLevel="4" ht="50.25" customHeight="1">
      <c r="A1622" s="3" t="n"/>
      <c r="B1622" s="3" t="inlineStr">
        <is>
          <t xml:space="preserve">Устройство заполнения (стекло, стемалит, кассеты в составе витража, решетки в составе витража и т.п.) </t>
        </is>
      </c>
      <c r="C1622" s="187" t="n"/>
      <c r="D1622" s="3" t="inlineStr">
        <is>
          <t>7.1.2.2.7.</t>
        </is>
      </c>
      <c r="E1622" s="3" t="inlineStr">
        <is>
          <t>Д-5л
Ширина 1400мм, Высота 2700мм (1шт)</t>
        </is>
      </c>
      <c r="F1622" s="518" t="inlineStr">
        <is>
          <t>м2</t>
        </is>
      </c>
      <c r="G1622" s="519" t="n">
        <v>3.78</v>
      </c>
      <c r="H1622" s="520" t="n">
        <v>212237.58</v>
      </c>
      <c r="I1622" s="521" t="n">
        <v>16247.74</v>
      </c>
      <c r="J1622" s="522" t="n">
        <v>28560.67</v>
      </c>
      <c r="K1622" s="523">
        <f>SUBTOTAL(9,H1622:J1622)</f>
        <v/>
      </c>
      <c r="L1622" s="520">
        <f>$G1622*H1622</f>
        <v/>
      </c>
      <c r="M1622" s="521">
        <f>$G1622*I1622</f>
        <v/>
      </c>
      <c r="N1622" s="522">
        <f>$G1622*J1622</f>
        <v/>
      </c>
      <c r="O1622" s="523">
        <f>G1622*K1622</f>
        <v/>
      </c>
      <c r="P1622" s="79" t="n"/>
      <c r="Q1622" s="104" t="n"/>
    </row>
    <row r="1623" outlineLevel="4" ht="50.25" customHeight="1">
      <c r="A1623" s="3" t="n"/>
      <c r="B1623" s="3" t="inlineStr">
        <is>
          <t xml:space="preserve">Устройство заполнения (стекло, стемалит, кассеты в составе витража, решетки в составе витража и т.п.) </t>
        </is>
      </c>
      <c r="C1623" s="187" t="n"/>
      <c r="D1623" s="3" t="inlineStr">
        <is>
          <t>7.1.2.2.8.</t>
        </is>
      </c>
      <c r="E1623" s="3" t="inlineStr">
        <is>
          <t>Д-6л
Ширина 1400мм, Высота 2850мм (1шт)</t>
        </is>
      </c>
      <c r="F1623" s="518" t="inlineStr">
        <is>
          <t>м2</t>
        </is>
      </c>
      <c r="G1623" s="519" t="n">
        <v>3.99</v>
      </c>
      <c r="H1623" s="520" t="n">
        <v>212237.58</v>
      </c>
      <c r="I1623" s="521" t="n">
        <v>16247.74</v>
      </c>
      <c r="J1623" s="522" t="n">
        <v>28560.67</v>
      </c>
      <c r="K1623" s="523">
        <f>SUBTOTAL(9,H1623:J1623)</f>
        <v/>
      </c>
      <c r="L1623" s="520">
        <f>$G1623*H1623</f>
        <v/>
      </c>
      <c r="M1623" s="521">
        <f>$G1623*I1623</f>
        <v/>
      </c>
      <c r="N1623" s="522">
        <f>$G1623*J1623</f>
        <v/>
      </c>
      <c r="O1623" s="523">
        <f>G1623*K1623</f>
        <v/>
      </c>
      <c r="P1623" s="79" t="n"/>
      <c r="Q1623" s="104" t="n"/>
    </row>
    <row r="1624" outlineLevel="4" ht="50.25" customHeight="1">
      <c r="A1624" s="3" t="n"/>
      <c r="B1624" s="3" t="inlineStr">
        <is>
          <t xml:space="preserve">Устройство заполнения (стекло, стемалит, кассеты в составе витража, решетки в составе витража и т.п.) </t>
        </is>
      </c>
      <c r="C1624" s="187" t="n"/>
      <c r="D1624" s="3" t="inlineStr">
        <is>
          <t>7.1.2.2.9.</t>
        </is>
      </c>
      <c r="E1624" s="3" t="inlineStr">
        <is>
          <t>Д-7
Ширина 1400мм, Высота 3000мм (1шт)</t>
        </is>
      </c>
      <c r="F1624" s="518" t="inlineStr">
        <is>
          <t>м2</t>
        </is>
      </c>
      <c r="G1624" s="519" t="n">
        <v>4.2</v>
      </c>
      <c r="H1624" s="520" t="n">
        <v>212237.58</v>
      </c>
      <c r="I1624" s="521" t="n">
        <v>16247.74</v>
      </c>
      <c r="J1624" s="522" t="n">
        <v>28560.67</v>
      </c>
      <c r="K1624" s="523">
        <f>SUBTOTAL(9,H1624:J1624)</f>
        <v/>
      </c>
      <c r="L1624" s="520">
        <f>$G1624*H1624</f>
        <v/>
      </c>
      <c r="M1624" s="521">
        <f>$G1624*I1624</f>
        <v/>
      </c>
      <c r="N1624" s="522">
        <f>$G1624*J1624</f>
        <v/>
      </c>
      <c r="O1624" s="523">
        <f>G1624*K1624</f>
        <v/>
      </c>
      <c r="P1624" s="79" t="n"/>
      <c r="Q1624" s="104" t="n"/>
    </row>
    <row r="1625" outlineLevel="4" ht="50.25" customHeight="1">
      <c r="A1625" s="3" t="n"/>
      <c r="B1625" s="3" t="inlineStr">
        <is>
          <t xml:space="preserve">Устройство заполнения (стекло, стемалит, кассеты в составе витража, решетки в составе витража и т.п.) </t>
        </is>
      </c>
      <c r="C1625" s="187" t="n"/>
      <c r="D1625" s="3" t="inlineStr">
        <is>
          <t>7.1.2.2.10.</t>
        </is>
      </c>
      <c r="E1625" s="3" t="inlineStr">
        <is>
          <t>Д-7л
Ширина 1400мм, Высота 3060мм (1шт)</t>
        </is>
      </c>
      <c r="F1625" s="518" t="inlineStr">
        <is>
          <t>м2</t>
        </is>
      </c>
      <c r="G1625" s="519" t="n">
        <v>4.28</v>
      </c>
      <c r="H1625" s="520" t="n">
        <v>212237.58</v>
      </c>
      <c r="I1625" s="521" t="n">
        <v>16247.74</v>
      </c>
      <c r="J1625" s="522" t="n">
        <v>28560.67</v>
      </c>
      <c r="K1625" s="523">
        <f>SUBTOTAL(9,H1625:J1625)</f>
        <v/>
      </c>
      <c r="L1625" s="520">
        <f>$G1625*H1625</f>
        <v/>
      </c>
      <c r="M1625" s="521">
        <f>$G1625*I1625</f>
        <v/>
      </c>
      <c r="N1625" s="522">
        <f>$G1625*J1625</f>
        <v/>
      </c>
      <c r="O1625" s="523">
        <f>G1625*K1625</f>
        <v/>
      </c>
      <c r="P1625" s="79" t="n"/>
      <c r="Q1625" s="104" t="n"/>
    </row>
    <row r="1626" outlineLevel="4" ht="50.25" customHeight="1">
      <c r="A1626" s="3" t="n"/>
      <c r="B1626" s="3" t="inlineStr">
        <is>
          <t xml:space="preserve">Устройство заполнения (стекло, стемалит, кассеты в составе витража, решетки в составе витража и т.п.) </t>
        </is>
      </c>
      <c r="C1626" s="187" t="n"/>
      <c r="D1626" s="3" t="inlineStr">
        <is>
          <t>7.1.2.2.11.</t>
        </is>
      </c>
      <c r="E1626" s="3" t="inlineStr">
        <is>
          <t>Д-8
Ширина 1600мм, Высота 3000мм (4шт)</t>
        </is>
      </c>
      <c r="F1626" s="518" t="inlineStr">
        <is>
          <t>м2</t>
        </is>
      </c>
      <c r="G1626" s="519" t="n">
        <v>19.2</v>
      </c>
      <c r="H1626" s="520" t="n">
        <v>212237.58</v>
      </c>
      <c r="I1626" s="521" t="n">
        <v>16247.74</v>
      </c>
      <c r="J1626" s="522" t="n">
        <v>28560.67</v>
      </c>
      <c r="K1626" s="523">
        <f>SUBTOTAL(9,H1626:J1626)</f>
        <v/>
      </c>
      <c r="L1626" s="520">
        <f>$G1626*H1626</f>
        <v/>
      </c>
      <c r="M1626" s="521">
        <f>$G1626*I1626</f>
        <v/>
      </c>
      <c r="N1626" s="522">
        <f>$G1626*J1626</f>
        <v/>
      </c>
      <c r="O1626" s="523">
        <f>G1626*K1626</f>
        <v/>
      </c>
      <c r="P1626" s="79" t="n"/>
      <c r="Q1626" s="104" t="n"/>
    </row>
    <row r="1627" outlineLevel="4" ht="50.25" customHeight="1">
      <c r="A1627" s="3" t="n"/>
      <c r="B1627" s="3" t="inlineStr">
        <is>
          <t xml:space="preserve">Устройство заполнения (стекло, стемалит, кассеты в составе витража, решетки в составе витража и т.п.) </t>
        </is>
      </c>
      <c r="C1627" s="187" t="n"/>
      <c r="D1627" s="3" t="inlineStr">
        <is>
          <t>7.1.2.2.12.</t>
        </is>
      </c>
      <c r="E1627" s="3" t="inlineStr">
        <is>
          <t>Д-9
Ширина 1550мм, Высота 3000мм (1шт)</t>
        </is>
      </c>
      <c r="F1627" s="518" t="inlineStr">
        <is>
          <t>м2</t>
        </is>
      </c>
      <c r="G1627" s="519" t="n">
        <v>4.65</v>
      </c>
      <c r="H1627" s="520" t="n">
        <v>212237.58</v>
      </c>
      <c r="I1627" s="521" t="n">
        <v>16247.74</v>
      </c>
      <c r="J1627" s="522" t="n">
        <v>28560.67</v>
      </c>
      <c r="K1627" s="523">
        <f>SUBTOTAL(9,H1627:J1627)</f>
        <v/>
      </c>
      <c r="L1627" s="520">
        <f>$G1627*H1627</f>
        <v/>
      </c>
      <c r="M1627" s="521">
        <f>$G1627*I1627</f>
        <v/>
      </c>
      <c r="N1627" s="522">
        <f>$G1627*J1627</f>
        <v/>
      </c>
      <c r="O1627" s="523">
        <f>G1627*K1627</f>
        <v/>
      </c>
      <c r="P1627" s="79" t="n"/>
      <c r="Q1627" s="104" t="n"/>
    </row>
    <row r="1628" outlineLevel="4" ht="50.25" customHeight="1">
      <c r="A1628" s="3" t="n"/>
      <c r="B1628" s="3" t="inlineStr">
        <is>
          <t xml:space="preserve">Устройство заполнения (стекло, стемалит, кассеты в составе витража, решетки в составе витража и т.п.) </t>
        </is>
      </c>
      <c r="C1628" s="187" t="n"/>
      <c r="D1628" s="3" t="inlineStr">
        <is>
          <t>7.1.2.2.13.</t>
        </is>
      </c>
      <c r="E1628" s="3" t="inlineStr">
        <is>
          <t>Д-10
Ширина 1600мм, Высота 2700мм (1шт)</t>
        </is>
      </c>
      <c r="F1628" s="518" t="inlineStr">
        <is>
          <t>м2</t>
        </is>
      </c>
      <c r="G1628" s="519" t="n">
        <v>4.32</v>
      </c>
      <c r="H1628" s="520" t="n">
        <v>212237.58</v>
      </c>
      <c r="I1628" s="521" t="n">
        <v>16247.74</v>
      </c>
      <c r="J1628" s="522" t="n">
        <v>28560.67</v>
      </c>
      <c r="K1628" s="523">
        <f>SUBTOTAL(9,H1628:J1628)</f>
        <v/>
      </c>
      <c r="L1628" s="520">
        <f>$G1628*H1628</f>
        <v/>
      </c>
      <c r="M1628" s="521">
        <f>$G1628*I1628</f>
        <v/>
      </c>
      <c r="N1628" s="522">
        <f>$G1628*J1628</f>
        <v/>
      </c>
      <c r="O1628" s="523">
        <f>G1628*K1628</f>
        <v/>
      </c>
      <c r="P1628" s="79" t="n"/>
      <c r="Q1628" s="104" t="n"/>
    </row>
    <row r="1629" outlineLevel="4" ht="50.25" customHeight="1">
      <c r="A1629" s="3" t="n"/>
      <c r="B1629" s="3" t="inlineStr">
        <is>
          <t xml:space="preserve">Устройство заполнения (стекло, стемалит, кассеты в составе витража, решетки в составе витража и т.п.) </t>
        </is>
      </c>
      <c r="C1629" s="187" t="n"/>
      <c r="D1629" s="3" t="inlineStr">
        <is>
          <t>7.1.2.2.14.</t>
        </is>
      </c>
      <c r="E1629" s="3" t="inlineStr">
        <is>
          <t>Д-11
Ширина 1600мм, Высота 2700мм (1шт)</t>
        </is>
      </c>
      <c r="F1629" s="518" t="inlineStr">
        <is>
          <t>м2</t>
        </is>
      </c>
      <c r="G1629" s="519" t="n">
        <v>4.32</v>
      </c>
      <c r="H1629" s="520" t="n">
        <v>212237.58</v>
      </c>
      <c r="I1629" s="521" t="n">
        <v>16247.74</v>
      </c>
      <c r="J1629" s="522" t="n">
        <v>28560.67</v>
      </c>
      <c r="K1629" s="523">
        <f>SUBTOTAL(9,H1629:J1629)</f>
        <v/>
      </c>
      <c r="L1629" s="520">
        <f>$G1629*H1629</f>
        <v/>
      </c>
      <c r="M1629" s="521">
        <f>$G1629*I1629</f>
        <v/>
      </c>
      <c r="N1629" s="522">
        <f>$G1629*J1629</f>
        <v/>
      </c>
      <c r="O1629" s="523">
        <f>G1629*K1629</f>
        <v/>
      </c>
      <c r="P1629" s="79" t="n"/>
      <c r="Q1629" s="104" t="n"/>
    </row>
    <row r="1630" outlineLevel="4" ht="50.25" customHeight="1">
      <c r="A1630" s="3" t="n"/>
      <c r="B1630" s="3" t="inlineStr">
        <is>
          <t xml:space="preserve">Устройство заполнения (стекло, стемалит, кассеты в составе витража, решетки в составе витража и т.п.) </t>
        </is>
      </c>
      <c r="C1630" s="187" t="n"/>
      <c r="D1630" s="3" t="inlineStr">
        <is>
          <t>7.1.2.2.15.</t>
        </is>
      </c>
      <c r="E1630" s="3" t="inlineStr">
        <is>
          <t>Д-13
Ширина 2150мм, Высота 3180мм (1шт)</t>
        </is>
      </c>
      <c r="F1630" s="518" t="inlineStr">
        <is>
          <t>м2</t>
        </is>
      </c>
      <c r="G1630" s="519" t="n">
        <v>6.84</v>
      </c>
      <c r="H1630" s="520" t="n">
        <v>212237.58</v>
      </c>
      <c r="I1630" s="521" t="n">
        <v>16247.74</v>
      </c>
      <c r="J1630" s="522" t="n">
        <v>28560.67</v>
      </c>
      <c r="K1630" s="523">
        <f>SUBTOTAL(9,H1630:J1630)</f>
        <v/>
      </c>
      <c r="L1630" s="520">
        <f>$G1630*H1630</f>
        <v/>
      </c>
      <c r="M1630" s="521">
        <f>$G1630*I1630</f>
        <v/>
      </c>
      <c r="N1630" s="522">
        <f>$G1630*J1630</f>
        <v/>
      </c>
      <c r="O1630" s="523">
        <f>G1630*K1630</f>
        <v/>
      </c>
      <c r="P1630" s="79" t="n"/>
      <c r="Q1630" s="104" t="n"/>
    </row>
    <row r="1631" outlineLevel="4" ht="50.25" customHeight="1">
      <c r="A1631" s="3" t="n"/>
      <c r="B1631" s="3" t="inlineStr">
        <is>
          <t xml:space="preserve">Устройство заполнения (стекло, стемалит, кассеты в составе витража, решетки в составе витража и т.п.) </t>
        </is>
      </c>
      <c r="C1631" s="187" t="n"/>
      <c r="D1631" s="3" t="inlineStr">
        <is>
          <t>7.1.2.2.16.</t>
        </is>
      </c>
      <c r="E1631" s="3" t="inlineStr">
        <is>
          <t>Д-14
Ширина 2150мм, Высота 3500мм (1шт)</t>
        </is>
      </c>
      <c r="F1631" s="518" t="inlineStr">
        <is>
          <t>м2</t>
        </is>
      </c>
      <c r="G1631" s="519" t="n">
        <v>7.53</v>
      </c>
      <c r="H1631" s="520" t="n">
        <v>212237.58</v>
      </c>
      <c r="I1631" s="521" t="n">
        <v>16247.74</v>
      </c>
      <c r="J1631" s="522" t="n">
        <v>28560.67</v>
      </c>
      <c r="K1631" s="523">
        <f>SUBTOTAL(9,H1631:J1631)</f>
        <v/>
      </c>
      <c r="L1631" s="520">
        <f>$G1631*H1631</f>
        <v/>
      </c>
      <c r="M1631" s="521">
        <f>$G1631*I1631</f>
        <v/>
      </c>
      <c r="N1631" s="522">
        <f>$G1631*J1631</f>
        <v/>
      </c>
      <c r="O1631" s="523">
        <f>G1631*K1631</f>
        <v/>
      </c>
      <c r="P1631" s="79" t="n"/>
      <c r="Q1631" s="104" t="n"/>
    </row>
    <row r="1632" outlineLevel="4" ht="50.25" customHeight="1">
      <c r="A1632" s="3" t="n"/>
      <c r="B1632" s="3" t="inlineStr">
        <is>
          <t xml:space="preserve">Устройство заполнения (стекло, стемалит, кассеты в составе витража, решетки в составе витража и т.п.) </t>
        </is>
      </c>
      <c r="C1632" s="187" t="n"/>
      <c r="D1632" s="3" t="inlineStr">
        <is>
          <t>7.1.2.2.17.</t>
        </is>
      </c>
      <c r="E1632" s="3" t="inlineStr">
        <is>
          <t>Д-15
Ширина 2150мм, Высота 3500мм (1шт)</t>
        </is>
      </c>
      <c r="F1632" s="518" t="inlineStr">
        <is>
          <t>м2</t>
        </is>
      </c>
      <c r="G1632" s="519" t="n">
        <v>7.53</v>
      </c>
      <c r="H1632" s="520" t="n">
        <v>212237.58</v>
      </c>
      <c r="I1632" s="521" t="n">
        <v>16247.74</v>
      </c>
      <c r="J1632" s="522" t="n">
        <v>28560.67</v>
      </c>
      <c r="K1632" s="523">
        <f>SUBTOTAL(9,H1632:J1632)</f>
        <v/>
      </c>
      <c r="L1632" s="520">
        <f>$G1632*H1632</f>
        <v/>
      </c>
      <c r="M1632" s="521">
        <f>$G1632*I1632</f>
        <v/>
      </c>
      <c r="N1632" s="522">
        <f>$G1632*J1632</f>
        <v/>
      </c>
      <c r="O1632" s="523">
        <f>G1632*K1632</f>
        <v/>
      </c>
      <c r="P1632" s="79" t="n"/>
      <c r="Q1632" s="104" t="n"/>
    </row>
    <row r="1633" outlineLevel="4" ht="50.25" customHeight="1">
      <c r="A1633" s="3" t="n"/>
      <c r="B1633" s="3" t="inlineStr">
        <is>
          <t xml:space="preserve">Устройство заполнения (стекло, стемалит, кассеты в составе витража, решетки в составе витража и т.п.) </t>
        </is>
      </c>
      <c r="C1633" s="187" t="n"/>
      <c r="D1633" s="3" t="inlineStr">
        <is>
          <t>7.1.2.2.18.</t>
        </is>
      </c>
      <c r="E1633" s="3" t="inlineStr">
        <is>
          <t>Д-16
Ширина 2150мм, Высота 2700мм (2шт)</t>
        </is>
      </c>
      <c r="F1633" s="518" t="inlineStr">
        <is>
          <t>м2</t>
        </is>
      </c>
      <c r="G1633" s="519" t="n">
        <v>11.61</v>
      </c>
      <c r="H1633" s="520" t="n">
        <v>212237.58</v>
      </c>
      <c r="I1633" s="521" t="n">
        <v>16247.74</v>
      </c>
      <c r="J1633" s="522" t="n">
        <v>28560.67</v>
      </c>
      <c r="K1633" s="523">
        <f>SUBTOTAL(9,H1633:J1633)</f>
        <v/>
      </c>
      <c r="L1633" s="520">
        <f>$G1633*H1633</f>
        <v/>
      </c>
      <c r="M1633" s="521">
        <f>$G1633*I1633</f>
        <v/>
      </c>
      <c r="N1633" s="522">
        <f>$G1633*J1633</f>
        <v/>
      </c>
      <c r="O1633" s="523">
        <f>G1633*K1633</f>
        <v/>
      </c>
      <c r="P1633" s="79" t="n"/>
      <c r="Q1633" s="104" t="n"/>
    </row>
    <row r="1634" outlineLevel="4" ht="50.25" customHeight="1">
      <c r="A1634" s="3" t="n"/>
      <c r="B1634" s="3" t="inlineStr">
        <is>
          <t xml:space="preserve">Устройство заполнения (стекло, стемалит, кассеты в составе витража, решетки в составе витража и т.п.) </t>
        </is>
      </c>
      <c r="C1634" s="187" t="n"/>
      <c r="D1634" s="3" t="inlineStr">
        <is>
          <t>7.1.2.2.19.</t>
        </is>
      </c>
      <c r="E1634" s="3" t="inlineStr">
        <is>
          <t>Д-17
Ширина 2150мм, Высота 3500мм (4шт)</t>
        </is>
      </c>
      <c r="F1634" s="518" t="inlineStr">
        <is>
          <t>м2</t>
        </is>
      </c>
      <c r="G1634" s="519" t="n">
        <v>30.1</v>
      </c>
      <c r="H1634" s="520" t="n">
        <v>212237.58</v>
      </c>
      <c r="I1634" s="521" t="n">
        <v>16247.74</v>
      </c>
      <c r="J1634" s="522" t="n">
        <v>28560.67</v>
      </c>
      <c r="K1634" s="523">
        <f>SUBTOTAL(9,H1634:J1634)</f>
        <v/>
      </c>
      <c r="L1634" s="520">
        <f>$G1634*H1634</f>
        <v/>
      </c>
      <c r="M1634" s="521">
        <f>$G1634*I1634</f>
        <v/>
      </c>
      <c r="N1634" s="522">
        <f>$G1634*J1634</f>
        <v/>
      </c>
      <c r="O1634" s="523">
        <f>G1634*K1634</f>
        <v/>
      </c>
      <c r="P1634" s="79" t="n"/>
      <c r="Q1634" s="104" t="n"/>
    </row>
    <row r="1635" outlineLevel="4" ht="50.25" customHeight="1">
      <c r="A1635" s="3" t="n"/>
      <c r="B1635" s="3" t="inlineStr">
        <is>
          <t xml:space="preserve">Устройство заполнения (стекло, стемалит, кассеты в составе витража, решетки в составе витража и т.п.) </t>
        </is>
      </c>
      <c r="C1635" s="187" t="n"/>
      <c r="D1635" s="3" t="inlineStr">
        <is>
          <t>7.1.2.2.20.</t>
        </is>
      </c>
      <c r="E1635" s="3" t="inlineStr">
        <is>
          <t>Д-18
Ширина 1400мм, Высота 3000мм (2шт)</t>
        </is>
      </c>
      <c r="F1635" s="518" t="inlineStr">
        <is>
          <t>м2</t>
        </is>
      </c>
      <c r="G1635" s="519" t="n">
        <v>8.4</v>
      </c>
      <c r="H1635" s="520" t="n">
        <v>212237.58</v>
      </c>
      <c r="I1635" s="521" t="n">
        <v>16247.74</v>
      </c>
      <c r="J1635" s="522" t="n">
        <v>28560.67</v>
      </c>
      <c r="K1635" s="523">
        <f>SUBTOTAL(9,H1635:J1635)</f>
        <v/>
      </c>
      <c r="L1635" s="520">
        <f>$G1635*H1635</f>
        <v/>
      </c>
      <c r="M1635" s="521">
        <f>$G1635*I1635</f>
        <v/>
      </c>
      <c r="N1635" s="522">
        <f>$G1635*J1635</f>
        <v/>
      </c>
      <c r="O1635" s="523">
        <f>G1635*K1635</f>
        <v/>
      </c>
      <c r="P1635" s="79" t="n"/>
      <c r="Q1635" s="104" t="n"/>
    </row>
    <row r="1636" outlineLevel="3" ht="50.25" customHeight="1">
      <c r="A1636" s="3" t="n"/>
      <c r="B1636" s="3" t="n"/>
      <c r="C1636" s="260" t="n"/>
      <c r="D1636" s="261" t="inlineStr">
        <is>
          <t>7.1.2.3.</t>
        </is>
      </c>
      <c r="E1636" s="254" t="inlineStr">
        <is>
          <t>Стеклянные козырьки</t>
        </is>
      </c>
      <c r="F1636" s="262" t="inlineStr">
        <is>
          <t>шт</t>
        </is>
      </c>
      <c r="G1636" s="472" t="n">
        <v>10</v>
      </c>
      <c r="H1636" s="473">
        <f>+IFERROR(L1636/G1636,0)</f>
        <v/>
      </c>
      <c r="I1636" s="474">
        <f>+IFERROR(M1636/G1636,0)</f>
        <v/>
      </c>
      <c r="J1636" s="475">
        <f>+IFERROR(N1636/G1636,0)</f>
        <v/>
      </c>
      <c r="K1636" s="476">
        <f>+IFERROR(O1636/G1636,0)</f>
        <v/>
      </c>
      <c r="L1636" s="473">
        <f>SUBTOTAL(9,L1637:L1645)</f>
        <v/>
      </c>
      <c r="M1636" s="474">
        <f>SUBTOTAL(9,M1637:M1645)</f>
        <v/>
      </c>
      <c r="N1636" s="475">
        <f>SUBTOTAL(9,N1637:N1645)</f>
        <v/>
      </c>
      <c r="O1636" s="476">
        <f>SUBTOTAL(9,O1637:O1645)</f>
        <v/>
      </c>
      <c r="P1636" s="263" t="n"/>
      <c r="Q1636" s="453" t="n"/>
    </row>
    <row r="1637" outlineLevel="4" ht="50.25" customHeight="1">
      <c r="A1637" s="3" t="n"/>
      <c r="B1637" s="3" t="inlineStr">
        <is>
          <t xml:space="preserve">Устройство заполнения (стекло, стемалит, кассеты в составе витража, решетки в составе витража и т.п.) </t>
        </is>
      </c>
      <c r="C1637" s="187" t="n"/>
      <c r="D1637" s="3" t="inlineStr">
        <is>
          <t>7.1.2.3.1.</t>
        </is>
      </c>
      <c r="E1637" s="3" t="inlineStr">
        <is>
          <t>ВР-2, стеклянный козырёк над Д-7л и Д-7
Ширина 1400мм, Длина 1200мм</t>
        </is>
      </c>
      <c r="F1637" s="518" t="inlineStr">
        <is>
          <t>шт</t>
        </is>
      </c>
      <c r="G1637" s="519" t="n">
        <v>2</v>
      </c>
      <c r="H1637" s="520" t="n">
        <v>170571.81</v>
      </c>
      <c r="I1637" s="521" t="n">
        <v>30628.59</v>
      </c>
      <c r="J1637" s="522" t="n">
        <v>25150.05</v>
      </c>
      <c r="K1637" s="523">
        <f>SUBTOTAL(9,H1637:J1637)</f>
        <v/>
      </c>
      <c r="L1637" s="520">
        <f>$G1637*H1637</f>
        <v/>
      </c>
      <c r="M1637" s="521">
        <f>$G1637*I1637</f>
        <v/>
      </c>
      <c r="N1637" s="522">
        <f>$G1637*J1637</f>
        <v/>
      </c>
      <c r="O1637" s="523">
        <f>G1637*K1637</f>
        <v/>
      </c>
      <c r="P1637" s="79" t="n"/>
      <c r="Q1637" s="104" t="n"/>
    </row>
    <row r="1638" outlineLevel="4" ht="50.25" customHeight="1">
      <c r="A1638" s="3" t="n"/>
      <c r="B1638" s="3" t="inlineStr">
        <is>
          <t xml:space="preserve">Устройство заполнения (стекло, стемалит, кассеты в составе витража, решетки в составе витража и т.п.) </t>
        </is>
      </c>
      <c r="C1638" s="187" t="n"/>
      <c r="D1638" s="3" t="inlineStr">
        <is>
          <t>7.1.2.3.2.</t>
        </is>
      </c>
      <c r="E1638" s="3" t="inlineStr">
        <is>
          <t>ВР-2.2, стеклянный козырёк над Д-6л
Ширина 1400мм, Длина 1200мм</t>
        </is>
      </c>
      <c r="F1638" s="518" t="inlineStr">
        <is>
          <t>шт</t>
        </is>
      </c>
      <c r="G1638" s="519" t="n">
        <v>1</v>
      </c>
      <c r="H1638" s="520" t="n">
        <v>170571.81</v>
      </c>
      <c r="I1638" s="521" t="n">
        <v>30628.59</v>
      </c>
      <c r="J1638" s="522" t="n">
        <v>25150.05</v>
      </c>
      <c r="K1638" s="523">
        <f>SUBTOTAL(9,H1638:J1638)</f>
        <v/>
      </c>
      <c r="L1638" s="520">
        <f>$G1638*H1638</f>
        <v/>
      </c>
      <c r="M1638" s="521">
        <f>$G1638*I1638</f>
        <v/>
      </c>
      <c r="N1638" s="522">
        <f>$G1638*J1638</f>
        <v/>
      </c>
      <c r="O1638" s="523">
        <f>G1638*K1638</f>
        <v/>
      </c>
      <c r="P1638" s="79" t="n"/>
      <c r="Q1638" s="104" t="n"/>
    </row>
    <row r="1639" outlineLevel="4" ht="50.25" customHeight="1">
      <c r="A1639" s="3" t="n"/>
      <c r="B1639" s="3" t="inlineStr">
        <is>
          <t xml:space="preserve">Устройство заполнения (стекло, стемалит, кассеты в составе витража, решетки в составе витража и т.п.) </t>
        </is>
      </c>
      <c r="C1639" s="187" t="n"/>
      <c r="D1639" s="3" t="inlineStr">
        <is>
          <t>7.1.2.3.3.</t>
        </is>
      </c>
      <c r="E1639" s="3" t="inlineStr">
        <is>
          <t>ВР-3, стеклянный козырёк над Д-3л
Ширина 1300мм, Длина 1200мм</t>
        </is>
      </c>
      <c r="F1639" s="518" t="inlineStr">
        <is>
          <t>шт</t>
        </is>
      </c>
      <c r="G1639" s="519" t="n">
        <v>1</v>
      </c>
      <c r="H1639" s="520" t="n">
        <v>158388.11</v>
      </c>
      <c r="I1639" s="521" t="n">
        <v>28440.83</v>
      </c>
      <c r="J1639" s="522" t="n">
        <v>23353.62</v>
      </c>
      <c r="K1639" s="523">
        <f>SUBTOTAL(9,H1639:J1639)</f>
        <v/>
      </c>
      <c r="L1639" s="520">
        <f>$G1639*H1639</f>
        <v/>
      </c>
      <c r="M1639" s="521">
        <f>$G1639*I1639</f>
        <v/>
      </c>
      <c r="N1639" s="522">
        <f>$G1639*J1639</f>
        <v/>
      </c>
      <c r="O1639" s="523">
        <f>G1639*K1639</f>
        <v/>
      </c>
      <c r="P1639" s="79" t="n"/>
      <c r="Q1639" s="104" t="n"/>
    </row>
    <row r="1640" outlineLevel="4" ht="50.25" customHeight="1">
      <c r="A1640" s="3" t="n"/>
      <c r="B1640" s="3" t="inlineStr">
        <is>
          <t xml:space="preserve">Устройство заполнения (стекло, стемалит, кассеты в составе витража, решетки в составе витража и т.п.) </t>
        </is>
      </c>
      <c r="C1640" s="187" t="n"/>
      <c r="D1640" s="3" t="inlineStr">
        <is>
          <t>7.1.2.3.4.</t>
        </is>
      </c>
      <c r="E1640" s="3" t="inlineStr">
        <is>
          <t>ВР-3.2, стеклянный козырёк над Д-3.2л
Ширина 1300мм, Длина 1200мм</t>
        </is>
      </c>
      <c r="F1640" s="518" t="inlineStr">
        <is>
          <t>шт</t>
        </is>
      </c>
      <c r="G1640" s="519" t="n">
        <v>1</v>
      </c>
      <c r="H1640" s="520" t="n">
        <v>158388.11</v>
      </c>
      <c r="I1640" s="521" t="n">
        <v>28440.83</v>
      </c>
      <c r="J1640" s="522" t="n">
        <v>23353.62</v>
      </c>
      <c r="K1640" s="523">
        <f>SUBTOTAL(9,H1640:J1640)</f>
        <v/>
      </c>
      <c r="L1640" s="520">
        <f>$G1640*H1640</f>
        <v/>
      </c>
      <c r="M1640" s="521">
        <f>$G1640*I1640</f>
        <v/>
      </c>
      <c r="N1640" s="522">
        <f>$G1640*J1640</f>
        <v/>
      </c>
      <c r="O1640" s="523">
        <f>G1640*K1640</f>
        <v/>
      </c>
      <c r="P1640" s="79" t="n"/>
      <c r="Q1640" s="104" t="n"/>
    </row>
    <row r="1641" outlineLevel="4" ht="50.25" customHeight="1">
      <c r="A1641" s="3" t="n"/>
      <c r="B1641" s="3" t="inlineStr">
        <is>
          <t xml:space="preserve">Устройство заполнения (стекло, стемалит, кассеты в составе витража, решетки в составе витража и т.п.) </t>
        </is>
      </c>
      <c r="C1641" s="187" t="n"/>
      <c r="D1641" s="3" t="inlineStr">
        <is>
          <t>7.1.2.3.5.</t>
        </is>
      </c>
      <c r="E1641" s="3" t="inlineStr">
        <is>
          <t>ВР-6, стеклянный козырёк над Д-4л
Ширина 1300мм, Длина 1200мм</t>
        </is>
      </c>
      <c r="F1641" s="518" t="inlineStr">
        <is>
          <t>шт</t>
        </is>
      </c>
      <c r="G1641" s="519" t="n">
        <v>1</v>
      </c>
      <c r="H1641" s="520" t="n">
        <v>158388.11</v>
      </c>
      <c r="I1641" s="521" t="n">
        <v>28440.83</v>
      </c>
      <c r="J1641" s="522" t="n">
        <v>23353.62</v>
      </c>
      <c r="K1641" s="523">
        <f>SUBTOTAL(9,H1641:J1641)</f>
        <v/>
      </c>
      <c r="L1641" s="520">
        <f>$G1641*H1641</f>
        <v/>
      </c>
      <c r="M1641" s="521">
        <f>$G1641*I1641</f>
        <v/>
      </c>
      <c r="N1641" s="522">
        <f>$G1641*J1641</f>
        <v/>
      </c>
      <c r="O1641" s="523">
        <f>G1641*K1641</f>
        <v/>
      </c>
      <c r="P1641" s="79" t="n"/>
      <c r="Q1641" s="104" t="n"/>
    </row>
    <row r="1642" outlineLevel="4" ht="50.25" customHeight="1">
      <c r="A1642" s="3" t="n"/>
      <c r="B1642" s="3" t="inlineStr">
        <is>
          <t xml:space="preserve">Устройство заполнения (стекло, стемалит, кассеты в составе витража, решетки в составе витража и т.п.) </t>
        </is>
      </c>
      <c r="C1642" s="187" t="n"/>
      <c r="D1642" s="3" t="inlineStr">
        <is>
          <t>7.1.2.3.6.</t>
        </is>
      </c>
      <c r="E1642" s="3" t="inlineStr">
        <is>
          <t>ВР-9, стеклянный козырёк над Д-13
Ширина 2150мм, Длина 1200мм</t>
        </is>
      </c>
      <c r="F1642" s="518" t="inlineStr">
        <is>
          <t>шт</t>
        </is>
      </c>
      <c r="G1642" s="519" t="n">
        <v>1</v>
      </c>
      <c r="H1642" s="520" t="n">
        <v>261949.57</v>
      </c>
      <c r="I1642" s="521" t="n">
        <v>47036.75</v>
      </c>
      <c r="J1642" s="522" t="n">
        <v>38623.29</v>
      </c>
      <c r="K1642" s="523">
        <f>SUBTOTAL(9,H1642:J1642)</f>
        <v/>
      </c>
      <c r="L1642" s="520">
        <f>$G1642*H1642</f>
        <v/>
      </c>
      <c r="M1642" s="521">
        <f>$G1642*I1642</f>
        <v/>
      </c>
      <c r="N1642" s="522">
        <f>$G1642*J1642</f>
        <v/>
      </c>
      <c r="O1642" s="523">
        <f>G1642*K1642</f>
        <v/>
      </c>
      <c r="P1642" s="79" t="n"/>
      <c r="Q1642" s="104" t="n"/>
    </row>
    <row r="1643" outlineLevel="4" ht="50.25" customHeight="1">
      <c r="A1643" s="3" t="n"/>
      <c r="B1643" s="3" t="inlineStr">
        <is>
          <t xml:space="preserve">Устройство заполнения (стекло, стемалит, кассеты в составе витража, решетки в составе витража и т.п.) </t>
        </is>
      </c>
      <c r="C1643" s="187" t="n"/>
      <c r="D1643" s="3" t="inlineStr">
        <is>
          <t>7.1.2.3.7.</t>
        </is>
      </c>
      <c r="E1643" s="3" t="inlineStr">
        <is>
          <t>ВР-17, стеклянный козырёк над Д-10
Ширина 1600мм, Длина 1200мм</t>
        </is>
      </c>
      <c r="F1643" s="518" t="inlineStr">
        <is>
          <t>шт</t>
        </is>
      </c>
      <c r="G1643" s="519" t="n">
        <v>1</v>
      </c>
      <c r="H1643" s="520" t="n">
        <v>194939.21</v>
      </c>
      <c r="I1643" s="521" t="n">
        <v>35004.1</v>
      </c>
      <c r="J1643" s="522" t="n">
        <v>28742.91</v>
      </c>
      <c r="K1643" s="523">
        <f>SUBTOTAL(9,H1643:J1643)</f>
        <v/>
      </c>
      <c r="L1643" s="520">
        <f>$G1643*H1643</f>
        <v/>
      </c>
      <c r="M1643" s="521">
        <f>$G1643*I1643</f>
        <v/>
      </c>
      <c r="N1643" s="522">
        <f>$G1643*J1643</f>
        <v/>
      </c>
      <c r="O1643" s="523">
        <f>G1643*K1643</f>
        <v/>
      </c>
      <c r="P1643" s="79" t="n"/>
      <c r="Q1643" s="104" t="n"/>
    </row>
    <row r="1644" outlineLevel="4" ht="50.25" customHeight="1">
      <c r="A1644" s="3" t="n"/>
      <c r="B1644" s="3" t="inlineStr">
        <is>
          <t xml:space="preserve">Устройство заполнения (стекло, стемалит, кассеты в составе витража, решетки в составе витража и т.п.) </t>
        </is>
      </c>
      <c r="C1644" s="187" t="n"/>
      <c r="D1644" s="3" t="inlineStr">
        <is>
          <t>7.1.2.3.8.</t>
        </is>
      </c>
      <c r="E1644" s="3" t="inlineStr">
        <is>
          <t>ВР-19, стеклянный козырёк над Д-16
Ширина 2150мм, Длина 1200мм</t>
        </is>
      </c>
      <c r="F1644" s="518" t="inlineStr">
        <is>
          <t>шт</t>
        </is>
      </c>
      <c r="G1644" s="519" t="n">
        <v>1</v>
      </c>
      <c r="H1644" s="520" t="n">
        <v>261949.57</v>
      </c>
      <c r="I1644" s="521" t="n">
        <v>47036.75</v>
      </c>
      <c r="J1644" s="522" t="n">
        <v>38623.29</v>
      </c>
      <c r="K1644" s="523">
        <f>SUBTOTAL(9,H1644:J1644)</f>
        <v/>
      </c>
      <c r="L1644" s="520">
        <f>$G1644*H1644</f>
        <v/>
      </c>
      <c r="M1644" s="521">
        <f>$G1644*I1644</f>
        <v/>
      </c>
      <c r="N1644" s="522">
        <f>$G1644*J1644</f>
        <v/>
      </c>
      <c r="O1644" s="523">
        <f>G1644*K1644</f>
        <v/>
      </c>
      <c r="P1644" s="79" t="n"/>
      <c r="Q1644" s="104" t="n"/>
    </row>
    <row r="1645" outlineLevel="4" ht="50.25" customHeight="1">
      <c r="A1645" s="3" t="n"/>
      <c r="B1645" s="3" t="inlineStr">
        <is>
          <t xml:space="preserve">Устройство заполнения (стекло, стемалит, кассеты в составе витража, решетки в составе витража и т.п.) </t>
        </is>
      </c>
      <c r="C1645" s="187" t="n"/>
      <c r="D1645" s="3" t="inlineStr">
        <is>
          <t>7.1.2.3.9.</t>
        </is>
      </c>
      <c r="E1645" s="3" t="inlineStr">
        <is>
          <t>ВР-23, стеклянный козырёк над Д-16
Ширина 2150мм, Длина 1200мм</t>
        </is>
      </c>
      <c r="F1645" s="518" t="inlineStr">
        <is>
          <t>шт</t>
        </is>
      </c>
      <c r="G1645" s="519" t="n">
        <v>1</v>
      </c>
      <c r="H1645" s="520" t="n">
        <v>261949.57</v>
      </c>
      <c r="I1645" s="521" t="n">
        <v>47036.75</v>
      </c>
      <c r="J1645" s="522" t="n">
        <v>38623.29</v>
      </c>
      <c r="K1645" s="523">
        <f>SUBTOTAL(9,H1645:J1645)</f>
        <v/>
      </c>
      <c r="L1645" s="520">
        <f>$G1645*H1645</f>
        <v/>
      </c>
      <c r="M1645" s="521">
        <f>$G1645*I1645</f>
        <v/>
      </c>
      <c r="N1645" s="522">
        <f>$G1645*J1645</f>
        <v/>
      </c>
      <c r="O1645" s="523">
        <f>G1645*K1645</f>
        <v/>
      </c>
      <c r="P1645" s="79" t="n"/>
      <c r="Q1645" s="104" t="n"/>
    </row>
    <row r="1646" outlineLevel="3" ht="50.25" customHeight="1">
      <c r="A1646" s="3" t="n"/>
      <c r="B1646" s="3" t="n"/>
      <c r="C1646" s="260" t="n"/>
      <c r="D1646" s="261" t="inlineStr">
        <is>
          <t>7.1.2.4.</t>
        </is>
      </c>
      <c r="E1646" s="254" t="inlineStr">
        <is>
          <t>Внутренние витражные конструкции</t>
        </is>
      </c>
      <c r="F1646" s="262" t="inlineStr">
        <is>
          <t>м2</t>
        </is>
      </c>
      <c r="G1646" s="472" t="n">
        <v>239.83</v>
      </c>
      <c r="H1646" s="473">
        <f>+IFERROR(L1646/G1646,0)</f>
        <v/>
      </c>
      <c r="I1646" s="474">
        <f>+IFERROR(M1646/G1646,0)</f>
        <v/>
      </c>
      <c r="J1646" s="475">
        <f>+IFERROR(N1646/G1646,0)</f>
        <v/>
      </c>
      <c r="K1646" s="476">
        <f>+IFERROR(O1646/G1646,0)</f>
        <v/>
      </c>
      <c r="L1646" s="473">
        <f>SUBTOTAL(9,L1647:L1652)</f>
        <v/>
      </c>
      <c r="M1646" s="474">
        <f>SUBTOTAL(9,M1647:M1652)</f>
        <v/>
      </c>
      <c r="N1646" s="475">
        <f>SUBTOTAL(9,N1647:N1652)</f>
        <v/>
      </c>
      <c r="O1646" s="476">
        <f>SUBTOTAL(9,O1647:O1652)</f>
        <v/>
      </c>
      <c r="P1646" s="263" t="n"/>
      <c r="Q1646" s="453" t="n"/>
    </row>
    <row r="1647" outlineLevel="4" ht="50.25" customHeight="1">
      <c r="A1647" s="3" t="n"/>
      <c r="B1647" s="3" t="inlineStr">
        <is>
          <t xml:space="preserve">Устройство заполнения (стекло, стемалит, кассеты в составе витража, решетки в составе витража и т.п.) </t>
        </is>
      </c>
      <c r="C1647" s="187" t="n"/>
      <c r="D1647" s="3" t="inlineStr">
        <is>
          <t>7.1.2.4.1.</t>
        </is>
      </c>
      <c r="E1647" s="3" t="inlineStr">
        <is>
          <t>ВР-вн-1
Ширина 6955мм, Высота 5000мм (1шт)</t>
        </is>
      </c>
      <c r="F1647" s="518" t="inlineStr">
        <is>
          <t>м2</t>
        </is>
      </c>
      <c r="G1647" s="519" t="n">
        <v>34.78</v>
      </c>
      <c r="H1647" s="520" t="n">
        <v>130240.38</v>
      </c>
      <c r="I1647" s="521" t="n">
        <v>16247.74</v>
      </c>
      <c r="J1647" s="522" t="n">
        <v>18311.01</v>
      </c>
      <c r="K1647" s="523">
        <f>SUBTOTAL(9,H1647:J1647)</f>
        <v/>
      </c>
      <c r="L1647" s="520">
        <f>$G1647*H1647</f>
        <v/>
      </c>
      <c r="M1647" s="521">
        <f>$G1647*I1647</f>
        <v/>
      </c>
      <c r="N1647" s="522">
        <f>$G1647*J1647</f>
        <v/>
      </c>
      <c r="O1647" s="523">
        <f>G1647*K1647</f>
        <v/>
      </c>
      <c r="P1647" s="79" t="n"/>
      <c r="Q1647" s="104" t="n"/>
    </row>
    <row r="1648" outlineLevel="4" ht="50.25" customHeight="1">
      <c r="A1648" s="3" t="n"/>
      <c r="B1648" s="3" t="inlineStr">
        <is>
          <t xml:space="preserve">Устройство заполнения (стекло, стемалит, кассеты в составе витража, решетки в составе витража и т.п.) </t>
        </is>
      </c>
      <c r="C1648" s="187" t="n"/>
      <c r="D1648" s="3" t="inlineStr">
        <is>
          <t>7.1.2.4.2.</t>
        </is>
      </c>
      <c r="E1648" s="3" t="inlineStr">
        <is>
          <t>ВР-вн-2
Ширина 7300мм, Высота 5000мм (1шт)</t>
        </is>
      </c>
      <c r="F1648" s="518" t="inlineStr">
        <is>
          <t>м2</t>
        </is>
      </c>
      <c r="G1648" s="519" t="n">
        <v>36.5</v>
      </c>
      <c r="H1648" s="520" t="n">
        <v>130240.38</v>
      </c>
      <c r="I1648" s="521" t="n">
        <v>16247.74</v>
      </c>
      <c r="J1648" s="522" t="n">
        <v>18311.01</v>
      </c>
      <c r="K1648" s="523">
        <f>SUBTOTAL(9,H1648:J1648)</f>
        <v/>
      </c>
      <c r="L1648" s="520">
        <f>$G1648*H1648</f>
        <v/>
      </c>
      <c r="M1648" s="521">
        <f>$G1648*I1648</f>
        <v/>
      </c>
      <c r="N1648" s="522">
        <f>$G1648*J1648</f>
        <v/>
      </c>
      <c r="O1648" s="523">
        <f>G1648*K1648</f>
        <v/>
      </c>
      <c r="P1648" s="79" t="n"/>
      <c r="Q1648" s="104" t="n"/>
    </row>
    <row r="1649" outlineLevel="4" ht="50.25" customHeight="1">
      <c r="A1649" s="3" t="n"/>
      <c r="B1649" s="3" t="inlineStr">
        <is>
          <t xml:space="preserve">Устройство заполнения (стекло, стемалит, кассеты в составе витража, решетки в составе витража и т.п.) </t>
        </is>
      </c>
      <c r="C1649" s="187" t="n"/>
      <c r="D1649" s="3" t="inlineStr">
        <is>
          <t>7.1.2.4.3.</t>
        </is>
      </c>
      <c r="E1649" s="3" t="inlineStr">
        <is>
          <t>ВР-вн-3
Ширина 6230мм, Высота 8930мм (1шт)</t>
        </is>
      </c>
      <c r="F1649" s="518" t="inlineStr">
        <is>
          <t>м2</t>
        </is>
      </c>
      <c r="G1649" s="519" t="n">
        <v>55.63</v>
      </c>
      <c r="H1649" s="520" t="n">
        <v>139464.74</v>
      </c>
      <c r="I1649" s="521" t="n">
        <v>16247.74</v>
      </c>
      <c r="J1649" s="522" t="n">
        <v>19464.06</v>
      </c>
      <c r="K1649" s="523">
        <f>SUBTOTAL(9,H1649:J1649)</f>
        <v/>
      </c>
      <c r="L1649" s="520">
        <f>$G1649*H1649</f>
        <v/>
      </c>
      <c r="M1649" s="521">
        <f>$G1649*I1649</f>
        <v/>
      </c>
      <c r="N1649" s="522">
        <f>$G1649*J1649</f>
        <v/>
      </c>
      <c r="O1649" s="523">
        <f>G1649*K1649</f>
        <v/>
      </c>
      <c r="P1649" s="79" t="n"/>
      <c r="Q1649" s="104" t="n"/>
    </row>
    <row r="1650" outlineLevel="4" ht="50.25" customHeight="1">
      <c r="A1650" s="3" t="n"/>
      <c r="B1650" s="3" t="inlineStr">
        <is>
          <t xml:space="preserve">Устройство заполнения (стекло, стемалит, кассеты в составе витража, решетки в составе витража и т.п.) </t>
        </is>
      </c>
      <c r="C1650" s="187" t="n"/>
      <c r="D1650" s="3" t="inlineStr">
        <is>
          <t>7.1.2.4.4.</t>
        </is>
      </c>
      <c r="E1650" s="3" t="inlineStr">
        <is>
          <t>ВР-вн-4
Ширина 6230мм, Высота 8930мм (1шт)</t>
        </is>
      </c>
      <c r="F1650" s="518" t="inlineStr">
        <is>
          <t>м2</t>
        </is>
      </c>
      <c r="G1650" s="519" t="n">
        <v>55.63</v>
      </c>
      <c r="H1650" s="520" t="n">
        <v>139464.74</v>
      </c>
      <c r="I1650" s="521" t="n">
        <v>16247.74</v>
      </c>
      <c r="J1650" s="522" t="n">
        <v>19464.06</v>
      </c>
      <c r="K1650" s="523">
        <f>SUBTOTAL(9,H1650:J1650)</f>
        <v/>
      </c>
      <c r="L1650" s="520">
        <f>$G1650*H1650</f>
        <v/>
      </c>
      <c r="M1650" s="521">
        <f>$G1650*I1650</f>
        <v/>
      </c>
      <c r="N1650" s="522">
        <f>$G1650*J1650</f>
        <v/>
      </c>
      <c r="O1650" s="523">
        <f>G1650*K1650</f>
        <v/>
      </c>
      <c r="P1650" s="79" t="n"/>
      <c r="Q1650" s="104" t="n"/>
    </row>
    <row r="1651" outlineLevel="4" ht="50.25" customHeight="1">
      <c r="A1651" s="3" t="n"/>
      <c r="B1651" s="3" t="inlineStr">
        <is>
          <t xml:space="preserve">Устройство заполнения (стекло, стемалит, кассеты в составе витража, решетки в составе витража и т.п.) </t>
        </is>
      </c>
      <c r="C1651" s="187" t="n"/>
      <c r="D1651" s="3" t="inlineStr">
        <is>
          <t>7.1.2.4.5.</t>
        </is>
      </c>
      <c r="E1651" s="3" t="inlineStr">
        <is>
          <t>ВР-вн-5
Ширина 6830мм, Высота 5000мм (1шт)</t>
        </is>
      </c>
      <c r="F1651" s="518" t="inlineStr">
        <is>
          <t>м2</t>
        </is>
      </c>
      <c r="G1651" s="519" t="n">
        <v>34.15</v>
      </c>
      <c r="H1651" s="520" t="n">
        <v>130240.38</v>
      </c>
      <c r="I1651" s="521" t="n">
        <v>16247.74</v>
      </c>
      <c r="J1651" s="522" t="n">
        <v>18311.01</v>
      </c>
      <c r="K1651" s="523">
        <f>SUBTOTAL(9,H1651:J1651)</f>
        <v/>
      </c>
      <c r="L1651" s="520">
        <f>$G1651*H1651</f>
        <v/>
      </c>
      <c r="M1651" s="521">
        <f>$G1651*I1651</f>
        <v/>
      </c>
      <c r="N1651" s="522">
        <f>$G1651*J1651</f>
        <v/>
      </c>
      <c r="O1651" s="523">
        <f>G1651*K1651</f>
        <v/>
      </c>
      <c r="P1651" s="79" t="n"/>
      <c r="Q1651" s="104" t="n"/>
    </row>
    <row r="1652" outlineLevel="4" ht="50.25" customHeight="1">
      <c r="A1652" s="3" t="n"/>
      <c r="B1652" s="3" t="inlineStr">
        <is>
          <t xml:space="preserve">Устройство заполнения (стекло, стемалит, кассеты в составе витража, решетки в составе витража и т.п.) </t>
        </is>
      </c>
      <c r="C1652" s="187" t="n"/>
      <c r="D1652" s="3" t="inlineStr">
        <is>
          <t>7.1.2.4.6.</t>
        </is>
      </c>
      <c r="E1652" s="3" t="inlineStr">
        <is>
          <t>ВР-вн-6
Ширина 5200мм, Высота 4450мм (1шт)</t>
        </is>
      </c>
      <c r="F1652" s="518" t="inlineStr">
        <is>
          <t>м2</t>
        </is>
      </c>
      <c r="G1652" s="519" t="n">
        <v>23.14</v>
      </c>
      <c r="H1652" s="520" t="n">
        <v>130240.38</v>
      </c>
      <c r="I1652" s="521" t="n">
        <v>16247.74</v>
      </c>
      <c r="J1652" s="522" t="n">
        <v>18311.01</v>
      </c>
      <c r="K1652" s="523">
        <f>SUBTOTAL(9,H1652:J1652)</f>
        <v/>
      </c>
      <c r="L1652" s="520">
        <f>$G1652*H1652</f>
        <v/>
      </c>
      <c r="M1652" s="521">
        <f>$G1652*I1652</f>
        <v/>
      </c>
      <c r="N1652" s="522">
        <f>$G1652*J1652</f>
        <v/>
      </c>
      <c r="O1652" s="523">
        <f>G1652*K1652</f>
        <v/>
      </c>
      <c r="P1652" s="79" t="n"/>
      <c r="Q1652" s="104" t="n"/>
    </row>
    <row r="1653" outlineLevel="3" ht="50.25" customHeight="1">
      <c r="A1653" s="3" t="n"/>
      <c r="B1653" s="3" t="n"/>
      <c r="C1653" s="260" t="n"/>
      <c r="D1653" s="261" t="inlineStr">
        <is>
          <t>7.1.2.5.</t>
        </is>
      </c>
      <c r="E1653" s="254" t="inlineStr">
        <is>
          <t>Внутренние интегрируемые дверные конструкции</t>
        </is>
      </c>
      <c r="F1653" s="262" t="inlineStr">
        <is>
          <t>м2</t>
        </is>
      </c>
      <c r="G1653" s="472" t="n">
        <v>45.15</v>
      </c>
      <c r="H1653" s="473">
        <f>+IFERROR(L1653/G1653,0)</f>
        <v/>
      </c>
      <c r="I1653" s="474">
        <f>+IFERROR(M1653/G1653,0)</f>
        <v/>
      </c>
      <c r="J1653" s="475">
        <f>+IFERROR(N1653/G1653,0)</f>
        <v/>
      </c>
      <c r="K1653" s="476">
        <f>+IFERROR(O1653/G1653,0)</f>
        <v/>
      </c>
      <c r="L1653" s="473">
        <f>SUBTOTAL(9,L1654:L1654)</f>
        <v/>
      </c>
      <c r="M1653" s="474">
        <f>SUBTOTAL(9,M1654:M1654)</f>
        <v/>
      </c>
      <c r="N1653" s="475">
        <f>SUBTOTAL(9,N1654:N1654)</f>
        <v/>
      </c>
      <c r="O1653" s="476">
        <f>SUBTOTAL(9,O1654:O1654)</f>
        <v/>
      </c>
      <c r="P1653" s="263" t="n"/>
      <c r="Q1653" s="453" t="n"/>
    </row>
    <row r="1654" outlineLevel="4" ht="50.25" customHeight="1">
      <c r="A1654" s="3" t="n"/>
      <c r="B1654" s="3" t="inlineStr">
        <is>
          <t xml:space="preserve">Устройство заполнения (стекло, стемалит, кассеты в составе витража, решетки в составе витража и т.п.) </t>
        </is>
      </c>
      <c r="C1654" s="187" t="n"/>
      <c r="D1654" s="3" t="inlineStr">
        <is>
          <t>7.1.2.5.1.</t>
        </is>
      </c>
      <c r="E1654" s="3" t="inlineStr">
        <is>
          <t>ДВ-1
Ширина 2150мм, Высота 3500мм (6шт)</t>
        </is>
      </c>
      <c r="F1654" s="518" t="inlineStr">
        <is>
          <t>м2</t>
        </is>
      </c>
      <c r="G1654" s="519" t="n">
        <v>45.15</v>
      </c>
      <c r="H1654" s="520" t="n">
        <v>212237.58</v>
      </c>
      <c r="I1654" s="521" t="n">
        <v>16247.74</v>
      </c>
      <c r="J1654" s="522" t="n">
        <v>28560.67</v>
      </c>
      <c r="K1654" s="523">
        <f>SUBTOTAL(9,H1654:J1654)</f>
        <v/>
      </c>
      <c r="L1654" s="520">
        <f>$G1654*H1654</f>
        <v/>
      </c>
      <c r="M1654" s="521">
        <f>$G1654*I1654</f>
        <v/>
      </c>
      <c r="N1654" s="522">
        <f>$G1654*J1654</f>
        <v/>
      </c>
      <c r="O1654" s="523">
        <f>G1654*K1654</f>
        <v/>
      </c>
      <c r="P1654" s="79" t="n"/>
      <c r="Q1654" s="104" t="n"/>
    </row>
    <row r="1655" outlineLevel="2" ht="50.25" customHeight="1">
      <c r="A1655" s="3" t="n"/>
      <c r="B1655" s="3" t="n"/>
      <c r="C1655" s="240" t="n"/>
      <c r="D1655" s="248" t="inlineStr">
        <is>
          <t>7.1.3.</t>
        </is>
      </c>
      <c r="E1655" s="146" t="inlineStr">
        <is>
          <t>Защита витражей и дверных конструкций, включая стеклянные козырьки</t>
        </is>
      </c>
      <c r="F1655" s="241" t="inlineStr">
        <is>
          <t>м2</t>
        </is>
      </c>
      <c r="G1655" s="422" t="n">
        <v>996.4400000000001</v>
      </c>
      <c r="H1655" s="423">
        <f>IFERROR(L1655/G1655,0)</f>
        <v/>
      </c>
      <c r="I1655" s="424">
        <f>IFERROR(M1655/G1655,0)</f>
        <v/>
      </c>
      <c r="J1655" s="425">
        <f>IFERROR(N1655/G1655,0)</f>
        <v/>
      </c>
      <c r="K1655" s="432">
        <f>+IFERROR(O1655/G1655,0)</f>
        <v/>
      </c>
      <c r="L1655" s="423">
        <f>SUBTOTAL(9,L1656:L1656)</f>
        <v/>
      </c>
      <c r="M1655" s="424">
        <f>SUBTOTAL(9,M1656:M1656)</f>
        <v/>
      </c>
      <c r="N1655" s="425">
        <f>SUBTOTAL(9,N1656:N1656)</f>
        <v/>
      </c>
      <c r="O1655" s="427">
        <f>SUBTOTAL(9,O1656:O1656)</f>
        <v/>
      </c>
      <c r="P1655" s="242" t="n"/>
      <c r="Q1655" s="243" t="n"/>
    </row>
    <row r="1656" outlineLevel="3" ht="50.25" customHeight="1">
      <c r="A1656" s="3" t="n"/>
      <c r="B1656" s="3" t="n"/>
      <c r="C1656" s="25" t="n"/>
      <c r="D1656" s="3" t="inlineStr">
        <is>
          <t>7.1.3.1.</t>
        </is>
      </c>
      <c r="E1656" s="3" t="inlineStr">
        <is>
          <t>Защита поликарбонатом</t>
        </is>
      </c>
      <c r="F1656" s="518" t="inlineStr">
        <is>
          <t>м2</t>
        </is>
      </c>
      <c r="G1656" s="519" t="n">
        <v>996.4400000000001</v>
      </c>
      <c r="H1656" s="520" t="n">
        <v>594.75</v>
      </c>
      <c r="I1656" s="521" t="n">
        <v>0</v>
      </c>
      <c r="J1656" s="522" t="n">
        <v>74.34</v>
      </c>
      <c r="K1656" s="523">
        <f>SUBTOTAL(9,H1656:J1656)</f>
        <v/>
      </c>
      <c r="L1656" s="520">
        <f>$G1656*H1656</f>
        <v/>
      </c>
      <c r="M1656" s="521">
        <f>$G1656*I1656</f>
        <v/>
      </c>
      <c r="N1656" s="522">
        <f>$G1656*J1656</f>
        <v/>
      </c>
      <c r="O1656" s="523">
        <f>G1656*K1656</f>
        <v/>
      </c>
      <c r="P1656" s="79" t="n"/>
      <c r="Q1656" s="104" t="n"/>
    </row>
    <row r="1657" outlineLevel="1" ht="50.25" customHeight="1">
      <c r="A1657" s="3" t="n"/>
      <c r="B1657" s="3" t="inlineStr">
        <is>
          <t>Светопрозрачные конструкции типового этажа</t>
        </is>
      </c>
      <c r="C1657" s="235" t="n"/>
      <c r="D1657" s="246" t="inlineStr">
        <is>
          <t>7.2.</t>
        </is>
      </c>
      <c r="E1657" s="145" t="inlineStr">
        <is>
          <t>Светопрозрачных конструкций_СПК_основная часть</t>
        </is>
      </c>
      <c r="F1657" s="237" t="inlineStr">
        <is>
          <t>м2</t>
        </is>
      </c>
      <c r="G1657" s="335" t="n">
        <v>1785.53</v>
      </c>
      <c r="H1657" s="336">
        <f>+IFERROR(L1657/G1657,0)</f>
        <v/>
      </c>
      <c r="I1657" s="337">
        <f>IFERROR(M1657/G1657,0)</f>
        <v/>
      </c>
      <c r="J1657" s="338">
        <f>IFERROR(N1657/G1657,0)</f>
        <v/>
      </c>
      <c r="K1657" s="339">
        <f>+IFERROR(O1657/G1657,0)</f>
        <v/>
      </c>
      <c r="L1657" s="336">
        <f>SUBTOTAL(9,L1658:L1697)</f>
        <v/>
      </c>
      <c r="M1657" s="337">
        <f>SUBTOTAL(9,M1658:M1697)</f>
        <v/>
      </c>
      <c r="N1657" s="338">
        <f>SUBTOTAL(9,N1658:N1697)</f>
        <v/>
      </c>
      <c r="O1657" s="339">
        <f>SUBTOTAL(9,O1658:O1697)</f>
        <v/>
      </c>
      <c r="P1657" s="238" t="n"/>
      <c r="Q1657" s="244" t="n"/>
    </row>
    <row r="1658" outlineLevel="2" ht="50.25" customHeight="1">
      <c r="A1658" s="3" t="n"/>
      <c r="B1658" s="3" t="n"/>
      <c r="C1658" s="240" t="n"/>
      <c r="D1658" s="248" t="inlineStr">
        <is>
          <t>7.2.1.</t>
        </is>
      </c>
      <c r="E1658" s="146" t="inlineStr">
        <is>
          <t>Глухие светопрозрачные конструкции</t>
        </is>
      </c>
      <c r="F1658" s="241" t="inlineStr">
        <is>
          <t>м2</t>
        </is>
      </c>
      <c r="G1658" s="422" t="n">
        <v>39.89</v>
      </c>
      <c r="H1658" s="423">
        <f>IFERROR(L1658/G1658,0)</f>
        <v/>
      </c>
      <c r="I1658" s="424">
        <f>IFERROR(M1658/G1658,0)</f>
        <v/>
      </c>
      <c r="J1658" s="425">
        <f>IFERROR(N1658/G1658,0)</f>
        <v/>
      </c>
      <c r="K1658" s="432">
        <f>+IFERROR(O1658/G1658,0)</f>
        <v/>
      </c>
      <c r="L1658" s="423">
        <f>SUBTOTAL(9,L1659:L1661)</f>
        <v/>
      </c>
      <c r="M1658" s="424">
        <f>SUBTOTAL(9,M1659:M1661)</f>
        <v/>
      </c>
      <c r="N1658" s="425">
        <f>SUBTOTAL(9,N1659:N1661)</f>
        <v/>
      </c>
      <c r="O1658" s="427">
        <f>SUBTOTAL(9,O1659:O1661)</f>
        <v/>
      </c>
      <c r="P1658" s="242" t="n"/>
      <c r="Q1658" s="243" t="n"/>
    </row>
    <row r="1659" outlineLevel="3" ht="50.25" customHeight="1">
      <c r="A1659" s="3" t="inlineStr">
        <is>
          <t>6.2.2.</t>
        </is>
      </c>
      <c r="B1659" s="3" t="inlineStr">
        <is>
          <t xml:space="preserve">Устройство заполнения (стекло, стемалит, кассеты в составе витража, решетки в составе витража и т.п.) </t>
        </is>
      </c>
      <c r="C1659" s="25" t="inlineStr">
        <is>
          <t>6.2.2.</t>
        </is>
      </c>
      <c r="D1659" s="3" t="inlineStr">
        <is>
          <t>7.2.1.1.</t>
        </is>
      </c>
      <c r="E1659" s="3" t="inlineStr">
        <is>
          <t>ОК_ГЛ_Т1</t>
        </is>
      </c>
      <c r="F1659" s="518" t="inlineStr">
        <is>
          <t>м2</t>
        </is>
      </c>
      <c r="G1659" s="519" t="n">
        <v>22.4</v>
      </c>
      <c r="H1659" s="520" t="n">
        <v>185733.98</v>
      </c>
      <c r="I1659" s="521" t="n">
        <v>15250</v>
      </c>
      <c r="J1659" s="522" t="n">
        <v>25123</v>
      </c>
      <c r="K1659" s="523">
        <f>SUBTOTAL(9,H1659:J1659)</f>
        <v/>
      </c>
      <c r="L1659" s="520">
        <f>$G1659*H1659</f>
        <v/>
      </c>
      <c r="M1659" s="521">
        <f>$G1659*I1659</f>
        <v/>
      </c>
      <c r="N1659" s="522">
        <f>$G1659*J1659</f>
        <v/>
      </c>
      <c r="O1659" s="523" t="n">
        <v>12571551.80357739</v>
      </c>
      <c r="P1659" s="79" t="n"/>
      <c r="Q1659" s="104" t="n"/>
      <c r="R1659" t="n">
        <v>12571551.80357739</v>
      </c>
    </row>
    <row r="1660" outlineLevel="3" ht="50.25" customHeight="1">
      <c r="A1660" s="3" t="n"/>
      <c r="B1660" s="3" t="inlineStr">
        <is>
          <t xml:space="preserve">Устройство заполнения (стекло, стемалит, кассеты в составе витража, решетки в составе витража и т.п.) </t>
        </is>
      </c>
      <c r="C1660" s="25" t="n"/>
      <c r="D1660" s="3" t="inlineStr">
        <is>
          <t>7.2.1.2.</t>
        </is>
      </c>
      <c r="E1660" s="3" t="inlineStr">
        <is>
          <t>ОК_ГЛ_Т1.2</t>
        </is>
      </c>
      <c r="F1660" s="518" t="inlineStr">
        <is>
          <t>м2</t>
        </is>
      </c>
      <c r="G1660" s="519" t="n">
        <v>4.69</v>
      </c>
      <c r="H1660" s="520" t="n">
        <v>184117.38</v>
      </c>
      <c r="I1660" s="521" t="n">
        <v>15250</v>
      </c>
      <c r="J1660" s="522" t="n">
        <v>24920.92</v>
      </c>
      <c r="K1660" s="523">
        <f>SUBTOTAL(9,H1660:J1660)</f>
        <v/>
      </c>
      <c r="L1660" s="520">
        <f>$G1660*H1660</f>
        <v/>
      </c>
      <c r="M1660" s="521">
        <f>$G1660*I1660</f>
        <v/>
      </c>
      <c r="N1660" s="522">
        <f>$G1660*J1660</f>
        <v/>
      </c>
      <c r="O1660" s="523">
        <f>G1660*K1660</f>
        <v/>
      </c>
      <c r="P1660" s="79" t="n"/>
      <c r="Q1660" s="104" t="n"/>
    </row>
    <row r="1661" outlineLevel="3" ht="50.25" customHeight="1">
      <c r="A1661" s="3" t="n"/>
      <c r="B1661" s="3" t="inlineStr">
        <is>
          <t xml:space="preserve">Устройство заполнения (стекло, стемалит, кассеты в составе витража, решетки в составе витража и т.п.) </t>
        </is>
      </c>
      <c r="C1661" s="25" t="n"/>
      <c r="D1661" s="3" t="inlineStr">
        <is>
          <t>7.2.1.3.</t>
        </is>
      </c>
      <c r="E1661" s="3" t="inlineStr">
        <is>
          <t>ОК_ГЛ_Т2</t>
        </is>
      </c>
      <c r="F1661" s="518" t="inlineStr">
        <is>
          <t>м2</t>
        </is>
      </c>
      <c r="G1661" s="519" t="n">
        <v>12.8</v>
      </c>
      <c r="H1661" s="520" t="n">
        <v>183095.1</v>
      </c>
      <c r="I1661" s="521" t="n">
        <v>15250</v>
      </c>
      <c r="J1661" s="522" t="n">
        <v>24793.14</v>
      </c>
      <c r="K1661" s="523">
        <f>SUBTOTAL(9,H1661:J1661)</f>
        <v/>
      </c>
      <c r="L1661" s="520">
        <f>$G1661*H1661</f>
        <v/>
      </c>
      <c r="M1661" s="521">
        <f>$G1661*I1661</f>
        <v/>
      </c>
      <c r="N1661" s="522">
        <f>$G1661*J1661</f>
        <v/>
      </c>
      <c r="O1661" s="523">
        <f>G1661*K1661</f>
        <v/>
      </c>
      <c r="P1661" s="79" t="n"/>
      <c r="Q1661" s="104" t="n"/>
    </row>
    <row r="1662" outlineLevel="2" ht="50.25" customHeight="1">
      <c r="A1662" s="3" t="n"/>
      <c r="B1662" s="3" t="n"/>
      <c r="C1662" s="240" t="n"/>
      <c r="D1662" s="248" t="inlineStr">
        <is>
          <t>7.2.2.</t>
        </is>
      </c>
      <c r="E1662" s="146" t="inlineStr">
        <is>
          <t>Раздвижные светопрозрачные конструкции</t>
        </is>
      </c>
      <c r="F1662" s="241" t="inlineStr">
        <is>
          <t>м2</t>
        </is>
      </c>
      <c r="G1662" s="422" t="n">
        <v>636.85</v>
      </c>
      <c r="H1662" s="423">
        <f>IFERROR(L1662/G1662,0)</f>
        <v/>
      </c>
      <c r="I1662" s="424">
        <f>IFERROR(M1662/G1662,0)</f>
        <v/>
      </c>
      <c r="J1662" s="425">
        <f>IFERROR(N1662/G1662,0)</f>
        <v/>
      </c>
      <c r="K1662" s="432">
        <f>+IFERROR(O1662/G1662,0)</f>
        <v/>
      </c>
      <c r="L1662" s="423">
        <f>SUBTOTAL(9,L1663:L1672)</f>
        <v/>
      </c>
      <c r="M1662" s="424">
        <f>SUBTOTAL(9,M1663:M1672)</f>
        <v/>
      </c>
      <c r="N1662" s="425">
        <f>SUBTOTAL(9,N1663:N1672)</f>
        <v/>
      </c>
      <c r="O1662" s="427">
        <f>SUBTOTAL(9,O1663:O1672)</f>
        <v/>
      </c>
      <c r="P1662" s="242" t="n"/>
      <c r="Q1662" s="243" t="n"/>
    </row>
    <row r="1663" outlineLevel="3" ht="50.25" customHeight="1">
      <c r="A1663" s="3" t="n"/>
      <c r="B1663" s="3" t="inlineStr">
        <is>
          <t xml:space="preserve">Устройство заполнения (стекло, стемалит, кассеты в составе витража, решетки в составе витража и т.п.) </t>
        </is>
      </c>
      <c r="C1663" s="25" t="n"/>
      <c r="D1663" s="3" t="inlineStr">
        <is>
          <t>7.2.2.1.</t>
        </is>
      </c>
      <c r="E1663" s="3" t="inlineStr">
        <is>
          <t>ОК_РД_Т1</t>
        </is>
      </c>
      <c r="F1663" s="518" t="inlineStr">
        <is>
          <t>м2</t>
        </is>
      </c>
      <c r="G1663" s="519" t="n">
        <v>129.92</v>
      </c>
      <c r="H1663" s="520" t="n">
        <v>36296.587</v>
      </c>
      <c r="I1663" s="521" t="n">
        <v>2541.667</v>
      </c>
      <c r="J1663" s="522" t="n">
        <v>4854.78</v>
      </c>
      <c r="K1663" s="523">
        <f>SUBTOTAL(9,H1663:J1663)</f>
        <v/>
      </c>
      <c r="L1663" s="520">
        <f>$G1663*H1663</f>
        <v/>
      </c>
      <c r="M1663" s="521">
        <f>$G1663*I1663</f>
        <v/>
      </c>
      <c r="N1663" s="522">
        <f>$G1663*J1663</f>
        <v/>
      </c>
      <c r="O1663" s="523">
        <f>G1663*K1663</f>
        <v/>
      </c>
      <c r="P1663" s="79" t="inlineStr">
        <is>
          <t>снижено</t>
        </is>
      </c>
      <c r="Q1663" s="104" t="n"/>
    </row>
    <row r="1664" outlineLevel="3" ht="50.25" customHeight="1">
      <c r="A1664" s="3" t="n"/>
      <c r="B1664" s="3" t="inlineStr">
        <is>
          <t xml:space="preserve">Устройство заполнения (стекло, стемалит, кассеты в составе витража, решетки в составе витража и т.п.) </t>
        </is>
      </c>
      <c r="C1664" s="25" t="n"/>
      <c r="D1664" s="3" t="inlineStr">
        <is>
          <t>7.2.2.2.</t>
        </is>
      </c>
      <c r="E1664" s="3" t="inlineStr">
        <is>
          <t>ОК_РД_Т2</t>
        </is>
      </c>
      <c r="F1664" s="518" t="inlineStr">
        <is>
          <t>м2</t>
        </is>
      </c>
      <c r="G1664" s="519" t="n">
        <v>179.2</v>
      </c>
      <c r="H1664" s="520" t="n">
        <v>33817.989</v>
      </c>
      <c r="I1664" s="521" t="n">
        <v>2541.667</v>
      </c>
      <c r="J1664" s="522" t="n">
        <v>4544.96</v>
      </c>
      <c r="K1664" s="523">
        <f>SUBTOTAL(9,H1664:J1664)</f>
        <v/>
      </c>
      <c r="L1664" s="520">
        <f>$G1664*H1664</f>
        <v/>
      </c>
      <c r="M1664" s="521">
        <f>$G1664*I1664</f>
        <v/>
      </c>
      <c r="N1664" s="522">
        <f>$G1664*J1664</f>
        <v/>
      </c>
      <c r="O1664" s="523">
        <f>G1664*K1664</f>
        <v/>
      </c>
      <c r="P1664" s="79" t="inlineStr">
        <is>
          <t>снижено</t>
        </is>
      </c>
      <c r="Q1664" s="104" t="n"/>
    </row>
    <row r="1665" outlineLevel="3" ht="50.25" customHeight="1">
      <c r="A1665" s="3" t="n"/>
      <c r="B1665" s="3" t="inlineStr">
        <is>
          <t xml:space="preserve">Устройство заполнения (стекло, стемалит, кассеты в составе витража, решетки в составе витража и т.п.) </t>
        </is>
      </c>
      <c r="C1665" s="25" t="n"/>
      <c r="D1665" s="3" t="inlineStr">
        <is>
          <t>7.2.2.3.</t>
        </is>
      </c>
      <c r="E1665" s="3" t="inlineStr">
        <is>
          <t>ОК_РД_Т3</t>
        </is>
      </c>
      <c r="F1665" s="518" t="inlineStr">
        <is>
          <t>м2</t>
        </is>
      </c>
      <c r="G1665" s="519" t="n">
        <v>58.24</v>
      </c>
      <c r="H1665" s="520" t="n">
        <v>37934.30300000001</v>
      </c>
      <c r="I1665" s="521" t="n">
        <v>2541.667</v>
      </c>
      <c r="J1665" s="522" t="n">
        <v>5059.5</v>
      </c>
      <c r="K1665" s="523">
        <f>SUBTOTAL(9,H1665:J1665)</f>
        <v/>
      </c>
      <c r="L1665" s="520">
        <f>$G1665*H1665</f>
        <v/>
      </c>
      <c r="M1665" s="521">
        <f>$G1665*I1665</f>
        <v/>
      </c>
      <c r="N1665" s="522">
        <f>$G1665*J1665</f>
        <v/>
      </c>
      <c r="O1665" s="523">
        <f>G1665*K1665</f>
        <v/>
      </c>
      <c r="P1665" s="79" t="inlineStr">
        <is>
          <t>снижено</t>
        </is>
      </c>
      <c r="Q1665" s="104" t="n"/>
    </row>
    <row r="1666" outlineLevel="3" ht="50.25" customHeight="1">
      <c r="A1666" s="3" t="n"/>
      <c r="B1666" s="3" t="inlineStr">
        <is>
          <t xml:space="preserve">Устройство заполнения (стекло, стемалит, кассеты в составе витража, решетки в составе витража и т.п.) </t>
        </is>
      </c>
      <c r="C1666" s="25" t="n"/>
      <c r="D1666" s="3" t="inlineStr">
        <is>
          <t>7.2.2.4.</t>
        </is>
      </c>
      <c r="E1666" s="3" t="inlineStr">
        <is>
          <t>ОК_РД_Т3.2</t>
        </is>
      </c>
      <c r="F1666" s="518" t="inlineStr">
        <is>
          <t>м2</t>
        </is>
      </c>
      <c r="G1666" s="519" t="n">
        <v>17.42</v>
      </c>
      <c r="H1666" s="520" t="n">
        <v>37312.773</v>
      </c>
      <c r="I1666" s="521" t="n">
        <v>2541.667</v>
      </c>
      <c r="J1666" s="522" t="n">
        <v>4981.81</v>
      </c>
      <c r="K1666" s="523">
        <f>SUBTOTAL(9,H1666:J1666)</f>
        <v/>
      </c>
      <c r="L1666" s="520">
        <f>$G1666*H1666</f>
        <v/>
      </c>
      <c r="M1666" s="521">
        <f>$G1666*I1666</f>
        <v/>
      </c>
      <c r="N1666" s="522">
        <f>$G1666*J1666</f>
        <v/>
      </c>
      <c r="O1666" s="523">
        <f>G1666*K1666</f>
        <v/>
      </c>
      <c r="P1666" s="79" t="inlineStr">
        <is>
          <t>снижено</t>
        </is>
      </c>
      <c r="Q1666" s="104" t="n"/>
    </row>
    <row r="1667" outlineLevel="3" ht="50.25" customHeight="1">
      <c r="A1667" s="3" t="n"/>
      <c r="B1667" s="3" t="inlineStr">
        <is>
          <t xml:space="preserve">Устройство заполнения (стекло, стемалит, кассеты в составе витража, решетки в составе витража и т.п.) </t>
        </is>
      </c>
      <c r="C1667" s="25" t="n"/>
      <c r="D1667" s="3" t="inlineStr">
        <is>
          <t>7.2.2.5.</t>
        </is>
      </c>
      <c r="E1667" s="3" t="inlineStr">
        <is>
          <t>ОК_РД_Т4</t>
        </is>
      </c>
      <c r="F1667" s="518" t="inlineStr">
        <is>
          <t>м2</t>
        </is>
      </c>
      <c r="G1667" s="519" t="n">
        <v>125.44</v>
      </c>
      <c r="H1667" s="520" t="n">
        <v>38936.005</v>
      </c>
      <c r="I1667" s="521" t="n">
        <v>2541.667</v>
      </c>
      <c r="J1667" s="522" t="n">
        <v>5184.71</v>
      </c>
      <c r="K1667" s="523">
        <f>SUBTOTAL(9,H1667:J1667)</f>
        <v/>
      </c>
      <c r="L1667" s="520">
        <f>$G1667*H1667</f>
        <v/>
      </c>
      <c r="M1667" s="521">
        <f>$G1667*I1667</f>
        <v/>
      </c>
      <c r="N1667" s="522">
        <f>$G1667*J1667</f>
        <v/>
      </c>
      <c r="O1667" s="523">
        <f>G1667*K1667</f>
        <v/>
      </c>
      <c r="P1667" s="79" t="inlineStr">
        <is>
          <t>снижено</t>
        </is>
      </c>
      <c r="Q1667" s="104" t="n"/>
    </row>
    <row r="1668" outlineLevel="3" ht="50.25" customHeight="1">
      <c r="A1668" s="3" t="n"/>
      <c r="B1668" s="3" t="inlineStr">
        <is>
          <t xml:space="preserve">Устройство заполнения (стекло, стемалит, кассеты в составе витража, решетки в составе витража и т.п.) </t>
        </is>
      </c>
      <c r="C1668" s="25" t="n"/>
      <c r="D1668" s="3" t="inlineStr">
        <is>
          <t>7.2.2.6.</t>
        </is>
      </c>
      <c r="E1668" s="3" t="inlineStr">
        <is>
          <t>ОК_РД_Т5</t>
        </is>
      </c>
      <c r="F1668" s="518" t="inlineStr">
        <is>
          <t>м2</t>
        </is>
      </c>
      <c r="G1668" s="519" t="n">
        <v>72.95999999999999</v>
      </c>
      <c r="H1668" s="520" t="n">
        <v>36554.893</v>
      </c>
      <c r="I1668" s="521" t="n">
        <v>2541.667</v>
      </c>
      <c r="J1668" s="522" t="n">
        <v>4887.07</v>
      </c>
      <c r="K1668" s="523">
        <f>SUBTOTAL(9,H1668:J1668)</f>
        <v/>
      </c>
      <c r="L1668" s="520">
        <f>$G1668*H1668</f>
        <v/>
      </c>
      <c r="M1668" s="521">
        <f>$G1668*I1668</f>
        <v/>
      </c>
      <c r="N1668" s="522">
        <f>$G1668*J1668</f>
        <v/>
      </c>
      <c r="O1668" s="523">
        <f>G1668*K1668</f>
        <v/>
      </c>
      <c r="P1668" s="79" t="inlineStr">
        <is>
          <t>снижено</t>
        </is>
      </c>
      <c r="Q1668" s="104" t="n"/>
    </row>
    <row r="1669" outlineLevel="3" ht="50.25" customHeight="1">
      <c r="A1669" s="3" t="n"/>
      <c r="B1669" s="3" t="inlineStr">
        <is>
          <t xml:space="preserve">Устройство заполнения (стекло, стемалит, кассеты в составе витража, решетки в составе витража и т.п.) </t>
        </is>
      </c>
      <c r="C1669" s="25" t="n"/>
      <c r="D1669" s="3" t="inlineStr">
        <is>
          <t>7.2.2.7.</t>
        </is>
      </c>
      <c r="E1669" s="3" t="inlineStr">
        <is>
          <t>ОК_РД_Т6</t>
        </is>
      </c>
      <c r="F1669" s="518" t="inlineStr">
        <is>
          <t>м2</t>
        </is>
      </c>
      <c r="G1669" s="519" t="n">
        <v>35.51</v>
      </c>
      <c r="H1669" s="520" t="n">
        <v>37012.661</v>
      </c>
      <c r="I1669" s="521" t="n">
        <v>2541.667</v>
      </c>
      <c r="J1669" s="522" t="n">
        <v>4944.29</v>
      </c>
      <c r="K1669" s="523">
        <f>SUBTOTAL(9,H1669:J1669)</f>
        <v/>
      </c>
      <c r="L1669" s="520">
        <f>$G1669*H1669</f>
        <v/>
      </c>
      <c r="M1669" s="521">
        <f>$G1669*I1669</f>
        <v/>
      </c>
      <c r="N1669" s="522">
        <f>$G1669*J1669</f>
        <v/>
      </c>
      <c r="O1669" s="523">
        <f>G1669*K1669</f>
        <v/>
      </c>
      <c r="P1669" s="79" t="inlineStr">
        <is>
          <t>снижено</t>
        </is>
      </c>
      <c r="Q1669" s="104" t="n"/>
    </row>
    <row r="1670" outlineLevel="3" ht="50.25" customHeight="1">
      <c r="A1670" s="3" t="n"/>
      <c r="B1670" s="3" t="inlineStr">
        <is>
          <t xml:space="preserve">Устройство заполнения (стекло, стемалит, кассеты в составе витража, решетки в составе витража и т.п.) </t>
        </is>
      </c>
      <c r="C1670" s="25" t="n"/>
      <c r="D1670" s="3" t="inlineStr">
        <is>
          <t>7.2.2.8.</t>
        </is>
      </c>
      <c r="E1670" s="3" t="inlineStr">
        <is>
          <t>ОК_РД_Т7</t>
        </is>
      </c>
      <c r="F1670" s="518" t="inlineStr">
        <is>
          <t>м2</t>
        </is>
      </c>
      <c r="G1670" s="519" t="n">
        <v>5.76</v>
      </c>
      <c r="H1670" s="520" t="n">
        <v>45117.607</v>
      </c>
      <c r="I1670" s="521" t="n">
        <v>2541.667</v>
      </c>
      <c r="J1670" s="522" t="n">
        <v>5957.41</v>
      </c>
      <c r="K1670" s="523">
        <f>SUBTOTAL(9,H1670:J1670)</f>
        <v/>
      </c>
      <c r="L1670" s="520">
        <f>$G1670*H1670</f>
        <v/>
      </c>
      <c r="M1670" s="521">
        <f>$G1670*I1670</f>
        <v/>
      </c>
      <c r="N1670" s="522">
        <f>$G1670*J1670</f>
        <v/>
      </c>
      <c r="O1670" s="523">
        <f>G1670*K1670</f>
        <v/>
      </c>
      <c r="P1670" s="79" t="inlineStr">
        <is>
          <t>снижено</t>
        </is>
      </c>
      <c r="Q1670" s="104" t="n"/>
    </row>
    <row r="1671" outlineLevel="3" ht="50.25" customHeight="1">
      <c r="A1671" s="3" t="n"/>
      <c r="B1671" s="3" t="inlineStr">
        <is>
          <t xml:space="preserve">Устройство заполнения (стекло, стемалит, кассеты в составе витража, решетки в составе витража и т.п.) </t>
        </is>
      </c>
      <c r="C1671" s="25" t="n"/>
      <c r="D1671" s="3" t="inlineStr">
        <is>
          <t>7.2.2.9.</t>
        </is>
      </c>
      <c r="E1671" s="3" t="inlineStr">
        <is>
          <t>ОК_РД_Т8</t>
        </is>
      </c>
      <c r="F1671" s="518" t="inlineStr">
        <is>
          <t>м2</t>
        </is>
      </c>
      <c r="G1671" s="519" t="n">
        <v>12.4</v>
      </c>
      <c r="H1671" s="520" t="n">
        <v>43645.605</v>
      </c>
      <c r="I1671" s="521" t="n">
        <v>2541.667</v>
      </c>
      <c r="J1671" s="522" t="n">
        <v>5773.41</v>
      </c>
      <c r="K1671" s="523">
        <f>SUBTOTAL(9,H1671:J1671)</f>
        <v/>
      </c>
      <c r="L1671" s="520">
        <f>$G1671*H1671</f>
        <v/>
      </c>
      <c r="M1671" s="521">
        <f>$G1671*I1671</f>
        <v/>
      </c>
      <c r="N1671" s="522">
        <f>$G1671*J1671</f>
        <v/>
      </c>
      <c r="O1671" s="523">
        <f>G1671*K1671</f>
        <v/>
      </c>
      <c r="P1671" s="79" t="inlineStr">
        <is>
          <t>снижено</t>
        </is>
      </c>
      <c r="Q1671" s="104" t="n"/>
    </row>
    <row r="1672" outlineLevel="3" ht="50.25" customHeight="1">
      <c r="A1672" s="3" t="n"/>
      <c r="B1672" s="3" t="n"/>
      <c r="C1672" s="25" t="n"/>
      <c r="D1672" s="3" t="inlineStr">
        <is>
          <t>7.2.2.10.</t>
        </is>
      </c>
      <c r="E1672" s="3" t="inlineStr">
        <is>
          <t>Электроприводы</t>
        </is>
      </c>
      <c r="F1672" s="518" t="inlineStr">
        <is>
          <t>шт</t>
        </is>
      </c>
      <c r="G1672" s="519" t="n">
        <v>70</v>
      </c>
      <c r="H1672" s="520" t="n">
        <v>0</v>
      </c>
      <c r="I1672" s="521" t="n">
        <v>0</v>
      </c>
      <c r="J1672" s="522" t="n">
        <v>0</v>
      </c>
      <c r="K1672" s="523">
        <f>SUBTOTAL(9,H1672:J1672)</f>
        <v/>
      </c>
      <c r="L1672" s="520">
        <f>$G1672*H1672</f>
        <v/>
      </c>
      <c r="M1672" s="521">
        <f>$G1672*I1672</f>
        <v/>
      </c>
      <c r="N1672" s="522">
        <f>$G1672*J1672</f>
        <v/>
      </c>
      <c r="O1672" s="523">
        <f>G1672*K1672</f>
        <v/>
      </c>
      <c r="P1672" s="79" t="n"/>
      <c r="Q1672" s="104" t="n"/>
    </row>
    <row r="1673" outlineLevel="2" ht="50.25" customHeight="1">
      <c r="A1673" s="3" t="n"/>
      <c r="B1673" s="3" t="n"/>
      <c r="C1673" s="240" t="n"/>
      <c r="D1673" s="248" t="inlineStr">
        <is>
          <t>7.2.3.</t>
        </is>
      </c>
      <c r="E1673" s="146" t="inlineStr">
        <is>
          <t>Распашные светопрозрачные конструкции</t>
        </is>
      </c>
      <c r="F1673" s="241" t="inlineStr">
        <is>
          <t>м2</t>
        </is>
      </c>
      <c r="G1673" s="422" t="n">
        <v>1108.79</v>
      </c>
      <c r="H1673" s="423">
        <f>IFERROR(L1673/G1673,0)</f>
        <v/>
      </c>
      <c r="I1673" s="424">
        <f>IFERROR(M1673/G1673,0)</f>
        <v/>
      </c>
      <c r="J1673" s="425">
        <f>IFERROR(N1673/G1673,0)</f>
        <v/>
      </c>
      <c r="K1673" s="432">
        <f>+IFERROR(O1673/G1673,0)</f>
        <v/>
      </c>
      <c r="L1673" s="423">
        <f>SUBTOTAL(9,L1674:L1691)</f>
        <v/>
      </c>
      <c r="M1673" s="424">
        <f>SUBTOTAL(9,M1674:M1691)</f>
        <v/>
      </c>
      <c r="N1673" s="425">
        <f>SUBTOTAL(9,N1674:N1691)</f>
        <v/>
      </c>
      <c r="O1673" s="427">
        <f>SUBTOTAL(9,O1674:O1691)</f>
        <v/>
      </c>
      <c r="P1673" s="242" t="n"/>
      <c r="Q1673" s="243" t="n"/>
    </row>
    <row r="1674" outlineLevel="3" ht="50.25" customHeight="1">
      <c r="A1674" s="3" t="n"/>
      <c r="B1674" s="3" t="inlineStr">
        <is>
          <t xml:space="preserve">Устройство заполнения (стекло, стемалит, кассеты в составе витража, решетки в составе витража и т.п.) </t>
        </is>
      </c>
      <c r="C1674" s="25" t="n"/>
      <c r="D1674" s="3" t="inlineStr">
        <is>
          <t>7.2.3.1.</t>
        </is>
      </c>
      <c r="E1674" s="3" t="inlineStr">
        <is>
          <t>ОК_РП_Т1</t>
        </is>
      </c>
      <c r="F1674" s="518" t="inlineStr">
        <is>
          <t>м2</t>
        </is>
      </c>
      <c r="G1674" s="519" t="n">
        <v>513.6</v>
      </c>
      <c r="H1674" s="520" t="n">
        <v>24964.591</v>
      </c>
      <c r="I1674" s="521" t="n">
        <v>1525</v>
      </c>
      <c r="J1674" s="522" t="n">
        <v>3311.2</v>
      </c>
      <c r="K1674" s="523">
        <f>SUBTOTAL(9,H1674:J1674)</f>
        <v/>
      </c>
      <c r="L1674" s="520">
        <f>$G1674*H1674</f>
        <v/>
      </c>
      <c r="M1674" s="521">
        <f>$G1674*I1674</f>
        <v/>
      </c>
      <c r="N1674" s="522">
        <f>$G1674*J1674</f>
        <v/>
      </c>
      <c r="O1674" s="523">
        <f>G1674*K1674</f>
        <v/>
      </c>
      <c r="P1674" s="79" t="inlineStr">
        <is>
          <t>снижено</t>
        </is>
      </c>
      <c r="Q1674" s="104" t="n"/>
    </row>
    <row r="1675" outlineLevel="3" ht="50.25" customHeight="1">
      <c r="A1675" s="3" t="n"/>
      <c r="B1675" s="3" t="inlineStr">
        <is>
          <t xml:space="preserve">Устройство заполнения (стекло, стемалит, кассеты в составе витража, решетки в составе витража и т.п.) </t>
        </is>
      </c>
      <c r="C1675" s="25" t="n"/>
      <c r="D1675" s="3" t="inlineStr">
        <is>
          <t>7.2.3.2.</t>
        </is>
      </c>
      <c r="E1675" s="3" t="inlineStr">
        <is>
          <t>ОК_РП_Т1.2</t>
        </is>
      </c>
      <c r="F1675" s="518" t="inlineStr">
        <is>
          <t>м2</t>
        </is>
      </c>
      <c r="G1675" s="519" t="n">
        <v>50.25</v>
      </c>
      <c r="H1675" s="520" t="n">
        <v>24573.007</v>
      </c>
      <c r="I1675" s="521" t="n">
        <v>1525</v>
      </c>
      <c r="J1675" s="522" t="n">
        <v>3262.25</v>
      </c>
      <c r="K1675" s="523">
        <f>SUBTOTAL(9,H1675:J1675)</f>
        <v/>
      </c>
      <c r="L1675" s="520">
        <f>$G1675*H1675</f>
        <v/>
      </c>
      <c r="M1675" s="521">
        <f>$G1675*I1675</f>
        <v/>
      </c>
      <c r="N1675" s="522">
        <f>$G1675*J1675</f>
        <v/>
      </c>
      <c r="O1675" s="523">
        <f>G1675*K1675</f>
        <v/>
      </c>
      <c r="P1675" s="79" t="inlineStr">
        <is>
          <t>снижено</t>
        </is>
      </c>
      <c r="Q1675" s="104" t="n"/>
    </row>
    <row r="1676" outlineLevel="3" ht="50.25" customHeight="1">
      <c r="A1676" s="3" t="n"/>
      <c r="B1676" s="3" t="inlineStr">
        <is>
          <t xml:space="preserve">Устройство заполнения (стекло, стемалит, кассеты в составе витража, решетки в составе витража и т.п.) </t>
        </is>
      </c>
      <c r="C1676" s="25" t="n"/>
      <c r="D1676" s="3" t="inlineStr">
        <is>
          <t>7.2.3.3.</t>
        </is>
      </c>
      <c r="E1676" s="3" t="inlineStr">
        <is>
          <t>ОК_РП_Т2</t>
        </is>
      </c>
      <c r="F1676" s="518" t="inlineStr">
        <is>
          <t>м2</t>
        </is>
      </c>
      <c r="G1676" s="519" t="n">
        <v>27.84</v>
      </c>
      <c r="H1676" s="520" t="n">
        <v>19101.709</v>
      </c>
      <c r="I1676" s="521" t="n">
        <v>1525</v>
      </c>
      <c r="J1676" s="522" t="n">
        <v>2578.34</v>
      </c>
      <c r="K1676" s="523">
        <f>SUBTOTAL(9,H1676:J1676)</f>
        <v/>
      </c>
      <c r="L1676" s="520">
        <f>$G1676*H1676</f>
        <v/>
      </c>
      <c r="M1676" s="521">
        <f>$G1676*I1676</f>
        <v/>
      </c>
      <c r="N1676" s="522">
        <f>$G1676*J1676</f>
        <v/>
      </c>
      <c r="O1676" s="523">
        <f>G1676*K1676</f>
        <v/>
      </c>
      <c r="P1676" s="79" t="inlineStr">
        <is>
          <t>снижено</t>
        </is>
      </c>
      <c r="Q1676" s="104" t="n"/>
    </row>
    <row r="1677" outlineLevel="3" ht="50.25" customHeight="1">
      <c r="A1677" s="3" t="n"/>
      <c r="B1677" s="3" t="inlineStr">
        <is>
          <t xml:space="preserve">Устройство заполнения (стекло, стемалит, кассеты в составе витража, решетки в составе витража и т.п.) </t>
        </is>
      </c>
      <c r="C1677" s="25" t="n"/>
      <c r="D1677" s="3" t="inlineStr">
        <is>
          <t>7.2.3.4.</t>
        </is>
      </c>
      <c r="E1677" s="3" t="inlineStr">
        <is>
          <t>ОК_РП_Т2.2</t>
        </is>
      </c>
      <c r="F1677" s="518" t="inlineStr">
        <is>
          <t>м2</t>
        </is>
      </c>
      <c r="G1677" s="519" t="n">
        <v>29.15</v>
      </c>
      <c r="H1677" s="520" t="n">
        <v>18829.108</v>
      </c>
      <c r="I1677" s="521" t="n">
        <v>1525</v>
      </c>
      <c r="J1677" s="522" t="n">
        <v>2544.26</v>
      </c>
      <c r="K1677" s="523">
        <f>SUBTOTAL(9,H1677:J1677)</f>
        <v/>
      </c>
      <c r="L1677" s="520">
        <f>$G1677*H1677</f>
        <v/>
      </c>
      <c r="M1677" s="521">
        <f>$G1677*I1677</f>
        <v/>
      </c>
      <c r="N1677" s="522">
        <f>$G1677*J1677</f>
        <v/>
      </c>
      <c r="O1677" s="523">
        <f>G1677*K1677</f>
        <v/>
      </c>
      <c r="P1677" s="79" t="inlineStr">
        <is>
          <t>снижено</t>
        </is>
      </c>
      <c r="Q1677" s="104" t="n"/>
    </row>
    <row r="1678" outlineLevel="3" ht="50.25" customHeight="1">
      <c r="A1678" s="3" t="n"/>
      <c r="B1678" s="3" t="inlineStr">
        <is>
          <t xml:space="preserve">Устройство заполнения (стекло, стемалит, кассеты в составе витража, решетки в составе витража и т.п.) </t>
        </is>
      </c>
      <c r="C1678" s="25" t="n"/>
      <c r="D1678" s="3" t="inlineStr">
        <is>
          <t>7.2.3.5.</t>
        </is>
      </c>
      <c r="E1678" s="3" t="inlineStr">
        <is>
          <t>ОК_РП_Т3</t>
        </is>
      </c>
      <c r="F1678" s="518" t="inlineStr">
        <is>
          <t>м2</t>
        </is>
      </c>
      <c r="G1678" s="519" t="n">
        <v>44.8</v>
      </c>
      <c r="H1678" s="520" t="n">
        <v>21313.718</v>
      </c>
      <c r="I1678" s="521" t="n">
        <v>1525</v>
      </c>
      <c r="J1678" s="522" t="n">
        <v>2854.84</v>
      </c>
      <c r="K1678" s="523">
        <f>SUBTOTAL(9,H1678:J1678)</f>
        <v/>
      </c>
      <c r="L1678" s="520">
        <f>$G1678*H1678</f>
        <v/>
      </c>
      <c r="M1678" s="521">
        <f>$G1678*I1678</f>
        <v/>
      </c>
      <c r="N1678" s="522">
        <f>$G1678*J1678</f>
        <v/>
      </c>
      <c r="O1678" s="523">
        <f>G1678*K1678</f>
        <v/>
      </c>
      <c r="P1678" s="79" t="inlineStr">
        <is>
          <t>снижено</t>
        </is>
      </c>
      <c r="Q1678" s="104" t="n"/>
    </row>
    <row r="1679" outlineLevel="3" ht="50.25" customHeight="1">
      <c r="A1679" s="3" t="n"/>
      <c r="B1679" s="3" t="inlineStr">
        <is>
          <t xml:space="preserve">Устройство заполнения (стекло, стемалит, кассеты в составе витража, решетки в составе витража и т.п.) </t>
        </is>
      </c>
      <c r="C1679" s="25" t="n"/>
      <c r="D1679" s="3" t="inlineStr">
        <is>
          <t>7.2.3.6.</t>
        </is>
      </c>
      <c r="E1679" s="3" t="inlineStr">
        <is>
          <t>ОК_РП_Т3.2</t>
        </is>
      </c>
      <c r="F1679" s="518" t="inlineStr">
        <is>
          <t>м2</t>
        </is>
      </c>
      <c r="G1679" s="519" t="n">
        <v>4.69</v>
      </c>
      <c r="H1679" s="520" t="n">
        <v>21029.358</v>
      </c>
      <c r="I1679" s="521" t="n">
        <v>1525</v>
      </c>
      <c r="J1679" s="522" t="n">
        <v>2819.29</v>
      </c>
      <c r="K1679" s="523">
        <f>SUBTOTAL(9,H1679:J1679)</f>
        <v/>
      </c>
      <c r="L1679" s="520">
        <f>$G1679*H1679</f>
        <v/>
      </c>
      <c r="M1679" s="521">
        <f>$G1679*I1679</f>
        <v/>
      </c>
      <c r="N1679" s="522">
        <f>$G1679*J1679</f>
        <v/>
      </c>
      <c r="O1679" s="523">
        <f>G1679*K1679</f>
        <v/>
      </c>
      <c r="P1679" s="79" t="inlineStr">
        <is>
          <t>снижено</t>
        </is>
      </c>
      <c r="Q1679" s="104" t="n"/>
    </row>
    <row r="1680" outlineLevel="3" ht="50.25" customHeight="1">
      <c r="A1680" s="3" t="n"/>
      <c r="B1680" s="3" t="inlineStr">
        <is>
          <t xml:space="preserve">Устройство заполнения (стекло, стемалит, кассеты в составе витража, решетки в составе витража и т.п.) </t>
        </is>
      </c>
      <c r="C1680" s="25" t="n"/>
      <c r="D1680" s="3" t="inlineStr">
        <is>
          <t>7.2.3.7.</t>
        </is>
      </c>
      <c r="E1680" s="3" t="inlineStr">
        <is>
          <t>ОК_РП_Т4</t>
        </is>
      </c>
      <c r="F1680" s="518" t="inlineStr">
        <is>
          <t>м2</t>
        </is>
      </c>
      <c r="G1680" s="519" t="n">
        <v>144.32</v>
      </c>
      <c r="H1680" s="520" t="n">
        <v>21692.451</v>
      </c>
      <c r="I1680" s="521" t="n">
        <v>1525</v>
      </c>
      <c r="J1680" s="522" t="n">
        <v>2902.18</v>
      </c>
      <c r="K1680" s="523">
        <f>SUBTOTAL(9,H1680:J1680)</f>
        <v/>
      </c>
      <c r="L1680" s="520">
        <f>$G1680*H1680</f>
        <v/>
      </c>
      <c r="M1680" s="521">
        <f>$G1680*I1680</f>
        <v/>
      </c>
      <c r="N1680" s="522">
        <f>$G1680*J1680</f>
        <v/>
      </c>
      <c r="O1680" s="523">
        <f>G1680*K1680</f>
        <v/>
      </c>
      <c r="P1680" s="79" t="inlineStr">
        <is>
          <t>снижено</t>
        </is>
      </c>
      <c r="Q1680" s="104" t="n"/>
    </row>
    <row r="1681" outlineLevel="3" ht="50.25" customHeight="1">
      <c r="A1681" s="3" t="n"/>
      <c r="B1681" s="3" t="inlineStr">
        <is>
          <t xml:space="preserve">Устройство заполнения (стекло, стемалит, кассеты в составе витража, решетки в составе витража и т.п.) </t>
        </is>
      </c>
      <c r="C1681" s="25" t="n"/>
      <c r="D1681" s="3" t="inlineStr">
        <is>
          <t>7.2.3.8.</t>
        </is>
      </c>
      <c r="E1681" s="3" t="inlineStr">
        <is>
          <t>ОК_РП_Т4.2</t>
        </is>
      </c>
      <c r="F1681" s="518" t="inlineStr">
        <is>
          <t>м2</t>
        </is>
      </c>
      <c r="G1681" s="519" t="n">
        <v>6.87</v>
      </c>
      <c r="H1681" s="520" t="n">
        <v>21367.247</v>
      </c>
      <c r="I1681" s="521" t="n">
        <v>1525</v>
      </c>
      <c r="J1681" s="522" t="n">
        <v>2861.53</v>
      </c>
      <c r="K1681" s="523">
        <f>SUBTOTAL(9,H1681:J1681)</f>
        <v/>
      </c>
      <c r="L1681" s="520">
        <f>$G1681*H1681</f>
        <v/>
      </c>
      <c r="M1681" s="521">
        <f>$G1681*I1681</f>
        <v/>
      </c>
      <c r="N1681" s="522">
        <f>$G1681*J1681</f>
        <v/>
      </c>
      <c r="O1681" s="523">
        <f>G1681*K1681</f>
        <v/>
      </c>
      <c r="P1681" s="79" t="inlineStr">
        <is>
          <t>снижено</t>
        </is>
      </c>
      <c r="Q1681" s="104" t="n"/>
    </row>
    <row r="1682" outlineLevel="3" ht="50.25" customHeight="1">
      <c r="A1682" s="3" t="n"/>
      <c r="B1682" s="3" t="inlineStr">
        <is>
          <t xml:space="preserve">Устройство заполнения (стекло, стемалит, кассеты в составе витража, решетки в составе витража и т.п.) </t>
        </is>
      </c>
      <c r="C1682" s="25" t="n"/>
      <c r="D1682" s="3" t="inlineStr">
        <is>
          <t>7.2.3.9.</t>
        </is>
      </c>
      <c r="E1682" s="3" t="inlineStr">
        <is>
          <t>ОК_РП_Т5</t>
        </is>
      </c>
      <c r="F1682" s="518" t="inlineStr">
        <is>
          <t>м2</t>
        </is>
      </c>
      <c r="G1682" s="519" t="n">
        <v>16.64</v>
      </c>
      <c r="H1682" s="520" t="n">
        <v>21993.281</v>
      </c>
      <c r="I1682" s="521" t="n">
        <v>1525</v>
      </c>
      <c r="J1682" s="522" t="n">
        <v>2939.79</v>
      </c>
      <c r="K1682" s="523">
        <f>SUBTOTAL(9,H1682:J1682)</f>
        <v/>
      </c>
      <c r="L1682" s="520">
        <f>$G1682*H1682</f>
        <v/>
      </c>
      <c r="M1682" s="521">
        <f>$G1682*I1682</f>
        <v/>
      </c>
      <c r="N1682" s="522">
        <f>$G1682*J1682</f>
        <v/>
      </c>
      <c r="O1682" s="523">
        <f>G1682*K1682</f>
        <v/>
      </c>
      <c r="P1682" s="79" t="inlineStr">
        <is>
          <t>снижено</t>
        </is>
      </c>
      <c r="Q1682" s="104" t="n"/>
    </row>
    <row r="1683" outlineLevel="3" ht="50.25" customHeight="1">
      <c r="A1683" s="3" t="n"/>
      <c r="B1683" s="3" t="inlineStr">
        <is>
          <t xml:space="preserve">Устройство заполнения (стекло, стемалит, кассеты в составе витража, решетки в составе витража и т.п.) </t>
        </is>
      </c>
      <c r="C1683" s="25" t="n"/>
      <c r="D1683" s="3" t="inlineStr">
        <is>
          <t>7.2.3.10.</t>
        </is>
      </c>
      <c r="E1683" s="3" t="inlineStr">
        <is>
          <t>ОК_РП_Т5.2</t>
        </is>
      </c>
      <c r="F1683" s="518" t="inlineStr">
        <is>
          <t>м2</t>
        </is>
      </c>
      <c r="G1683" s="519" t="n">
        <v>8.710000000000001</v>
      </c>
      <c r="H1683" s="520" t="n">
        <v>21694.911</v>
      </c>
      <c r="I1683" s="521" t="n">
        <v>1525</v>
      </c>
      <c r="J1683" s="522" t="n">
        <v>2902.49</v>
      </c>
      <c r="K1683" s="523">
        <f>SUBTOTAL(9,H1683:J1683)</f>
        <v/>
      </c>
      <c r="L1683" s="520">
        <f>$G1683*H1683</f>
        <v/>
      </c>
      <c r="M1683" s="521">
        <f>$G1683*I1683</f>
        <v/>
      </c>
      <c r="N1683" s="522">
        <f>$G1683*J1683</f>
        <v/>
      </c>
      <c r="O1683" s="523">
        <f>G1683*K1683</f>
        <v/>
      </c>
      <c r="P1683" s="79" t="inlineStr">
        <is>
          <t>снижено</t>
        </is>
      </c>
      <c r="Q1683" s="104" t="n"/>
    </row>
    <row r="1684" outlineLevel="3" ht="50.25" customHeight="1">
      <c r="A1684" s="3" t="n"/>
      <c r="B1684" s="3" t="inlineStr">
        <is>
          <t xml:space="preserve">Устройство заполнения (стекло, стемалит, кассеты в составе витража, решетки в составе витража и т.п.) </t>
        </is>
      </c>
      <c r="C1684" s="25" t="n"/>
      <c r="D1684" s="3" t="inlineStr">
        <is>
          <t>7.2.3.11.</t>
        </is>
      </c>
      <c r="E1684" s="3" t="inlineStr">
        <is>
          <t>ОК_РП_Т6</t>
        </is>
      </c>
      <c r="F1684" s="518" t="inlineStr">
        <is>
          <t>м2</t>
        </is>
      </c>
      <c r="G1684" s="519" t="n">
        <v>124.8</v>
      </c>
      <c r="H1684" s="520" t="n">
        <v>19804.679</v>
      </c>
      <c r="I1684" s="521" t="n">
        <v>1525</v>
      </c>
      <c r="J1684" s="522" t="n">
        <v>2666.21</v>
      </c>
      <c r="K1684" s="523">
        <f>SUBTOTAL(9,H1684:J1684)</f>
        <v/>
      </c>
      <c r="L1684" s="520">
        <f>$G1684*H1684</f>
        <v/>
      </c>
      <c r="M1684" s="521">
        <f>$G1684*I1684</f>
        <v/>
      </c>
      <c r="N1684" s="522">
        <f>$G1684*J1684</f>
        <v/>
      </c>
      <c r="O1684" s="523">
        <f>G1684*K1684</f>
        <v/>
      </c>
      <c r="P1684" s="79" t="inlineStr">
        <is>
          <t>снижено</t>
        </is>
      </c>
      <c r="Q1684" s="104" t="n"/>
    </row>
    <row r="1685" outlineLevel="3" ht="50.25" customHeight="1">
      <c r="A1685" s="3" t="n"/>
      <c r="B1685" s="3" t="inlineStr">
        <is>
          <t xml:space="preserve">Устройство заполнения (стекло, стемалит, кассеты в составе витража, решетки в составе витража и т.п.) </t>
        </is>
      </c>
      <c r="C1685" s="25" t="n"/>
      <c r="D1685" s="3" t="inlineStr">
        <is>
          <t>7.2.3.12.</t>
        </is>
      </c>
      <c r="E1685" s="3" t="inlineStr">
        <is>
          <t>ОК_РП_Т7</t>
        </is>
      </c>
      <c r="F1685" s="518" t="inlineStr">
        <is>
          <t>м2</t>
        </is>
      </c>
      <c r="G1685" s="519" t="n">
        <v>24</v>
      </c>
      <c r="H1685" s="520" t="n">
        <v>20097.69</v>
      </c>
      <c r="I1685" s="521" t="n">
        <v>1525</v>
      </c>
      <c r="J1685" s="522" t="n">
        <v>2702.84</v>
      </c>
      <c r="K1685" s="523">
        <f>SUBTOTAL(9,H1685:J1685)</f>
        <v/>
      </c>
      <c r="L1685" s="520">
        <f>$G1685*H1685</f>
        <v/>
      </c>
      <c r="M1685" s="521">
        <f>$G1685*I1685</f>
        <v/>
      </c>
      <c r="N1685" s="522">
        <f>$G1685*J1685</f>
        <v/>
      </c>
      <c r="O1685" s="523">
        <f>G1685*K1685</f>
        <v/>
      </c>
      <c r="P1685" s="79" t="inlineStr">
        <is>
          <t>снижено</t>
        </is>
      </c>
      <c r="Q1685" s="104" t="n"/>
    </row>
    <row r="1686" outlineLevel="3" ht="50.25" customHeight="1">
      <c r="A1686" s="3" t="n"/>
      <c r="B1686" s="3" t="inlineStr">
        <is>
          <t xml:space="preserve">Устройство заполнения (стекло, стемалит, кассеты в составе витража, решетки в составе витража и т.п.) </t>
        </is>
      </c>
      <c r="C1686" s="25" t="n"/>
      <c r="D1686" s="3" t="inlineStr">
        <is>
          <t>7.2.3.13.</t>
        </is>
      </c>
      <c r="E1686" s="3" t="inlineStr">
        <is>
          <t>ОК_РП_Т8</t>
        </is>
      </c>
      <c r="F1686" s="518" t="inlineStr">
        <is>
          <t>м2</t>
        </is>
      </c>
      <c r="G1686" s="519" t="n">
        <v>23.52</v>
      </c>
      <c r="H1686" s="520" t="n">
        <v>20253.165</v>
      </c>
      <c r="I1686" s="521" t="n">
        <v>1525</v>
      </c>
      <c r="J1686" s="522" t="n">
        <v>2722.27</v>
      </c>
      <c r="K1686" s="523">
        <f>SUBTOTAL(9,H1686:J1686)</f>
        <v/>
      </c>
      <c r="L1686" s="520">
        <f>$G1686*H1686</f>
        <v/>
      </c>
      <c r="M1686" s="521">
        <f>$G1686*I1686</f>
        <v/>
      </c>
      <c r="N1686" s="522">
        <f>$G1686*J1686</f>
        <v/>
      </c>
      <c r="O1686" s="523">
        <f>G1686*K1686</f>
        <v/>
      </c>
      <c r="P1686" s="79" t="inlineStr">
        <is>
          <t>снижено</t>
        </is>
      </c>
      <c r="Q1686" s="104" t="n"/>
    </row>
    <row r="1687" outlineLevel="3" ht="50.25" customHeight="1">
      <c r="A1687" s="3" t="n"/>
      <c r="B1687" s="3" t="inlineStr">
        <is>
          <t xml:space="preserve">Устройство заполнения (стекло, стемалит, кассеты в составе витража, решетки в составе витража и т.п.) </t>
        </is>
      </c>
      <c r="C1687" s="25" t="n"/>
      <c r="D1687" s="3" t="inlineStr">
        <is>
          <t>7.2.3.14.</t>
        </is>
      </c>
      <c r="E1687" s="3" t="inlineStr">
        <is>
          <t>ОК_РП_Т9</t>
        </is>
      </c>
      <c r="F1687" s="518" t="inlineStr">
        <is>
          <t>м2</t>
        </is>
      </c>
      <c r="G1687" s="519" t="n">
        <v>22.56</v>
      </c>
      <c r="H1687" s="520" t="n">
        <v>20583.964</v>
      </c>
      <c r="I1687" s="521" t="n">
        <v>1525</v>
      </c>
      <c r="J1687" s="522" t="n">
        <v>2763.62</v>
      </c>
      <c r="K1687" s="523">
        <f>SUBTOTAL(9,H1687:J1687)</f>
        <v/>
      </c>
      <c r="L1687" s="520">
        <f>$G1687*H1687</f>
        <v/>
      </c>
      <c r="M1687" s="521">
        <f>$G1687*I1687</f>
        <v/>
      </c>
      <c r="N1687" s="522">
        <f>$G1687*J1687</f>
        <v/>
      </c>
      <c r="O1687" s="523">
        <f>G1687*K1687</f>
        <v/>
      </c>
      <c r="P1687" s="79" t="inlineStr">
        <is>
          <t>снижено</t>
        </is>
      </c>
      <c r="Q1687" s="104" t="n"/>
    </row>
    <row r="1688" outlineLevel="3" ht="50.25" customHeight="1">
      <c r="A1688" s="3" t="n"/>
      <c r="B1688" s="3" t="inlineStr">
        <is>
          <t xml:space="preserve">Устройство заполнения (стекло, стемалит, кассеты в составе витража, решетки в составе витража и т.п.) </t>
        </is>
      </c>
      <c r="C1688" s="25" t="n"/>
      <c r="D1688" s="3" t="inlineStr">
        <is>
          <t>7.2.3.15.</t>
        </is>
      </c>
      <c r="E1688" s="3" t="inlineStr">
        <is>
          <t>ОК_РП_Т10</t>
        </is>
      </c>
      <c r="F1688" s="518" t="inlineStr">
        <is>
          <t>м2</t>
        </is>
      </c>
      <c r="G1688" s="519" t="n">
        <v>6.72</v>
      </c>
      <c r="H1688" s="520" t="n">
        <v>24258.49</v>
      </c>
      <c r="I1688" s="521" t="n">
        <v>1525</v>
      </c>
      <c r="J1688" s="522" t="n">
        <v>3222.94</v>
      </c>
      <c r="K1688" s="523">
        <f>SUBTOTAL(9,H1688:J1688)</f>
        <v/>
      </c>
      <c r="L1688" s="520">
        <f>$G1688*H1688</f>
        <v/>
      </c>
      <c r="M1688" s="521">
        <f>$G1688*I1688</f>
        <v/>
      </c>
      <c r="N1688" s="522">
        <f>$G1688*J1688</f>
        <v/>
      </c>
      <c r="O1688" s="523">
        <f>G1688*K1688</f>
        <v/>
      </c>
      <c r="P1688" s="79" t="inlineStr">
        <is>
          <t>снижено</t>
        </is>
      </c>
      <c r="Q1688" s="104" t="n"/>
    </row>
    <row r="1689" outlineLevel="3" ht="50.25" customHeight="1">
      <c r="A1689" s="3" t="n"/>
      <c r="B1689" s="3" t="inlineStr">
        <is>
          <t xml:space="preserve">Устройство заполнения (стекло, стемалит, кассеты в составе витража, решетки в составе витража и т.п.) </t>
        </is>
      </c>
      <c r="C1689" s="25" t="n"/>
      <c r="D1689" s="3" t="inlineStr">
        <is>
          <t>7.2.3.16.</t>
        </is>
      </c>
      <c r="E1689" s="3" t="inlineStr">
        <is>
          <t>ОК_РП_Т11</t>
        </is>
      </c>
      <c r="F1689" s="518" t="inlineStr">
        <is>
          <t>м2</t>
        </is>
      </c>
      <c r="G1689" s="519" t="n">
        <v>4.8</v>
      </c>
      <c r="H1689" s="520" t="n">
        <v>20724.763</v>
      </c>
      <c r="I1689" s="521" t="n">
        <v>1525</v>
      </c>
      <c r="J1689" s="522" t="n">
        <v>2781.22</v>
      </c>
      <c r="K1689" s="523">
        <f>SUBTOTAL(9,H1689:J1689)</f>
        <v/>
      </c>
      <c r="L1689" s="520">
        <f>$G1689*H1689</f>
        <v/>
      </c>
      <c r="M1689" s="521">
        <f>$G1689*I1689</f>
        <v/>
      </c>
      <c r="N1689" s="522">
        <f>$G1689*J1689</f>
        <v/>
      </c>
      <c r="O1689" s="523">
        <f>G1689*K1689</f>
        <v/>
      </c>
      <c r="P1689" s="79" t="inlineStr">
        <is>
          <t>снижено</t>
        </is>
      </c>
      <c r="Q1689" s="104" t="n"/>
    </row>
    <row r="1690" outlineLevel="3" ht="50.25" customHeight="1">
      <c r="A1690" s="3" t="n"/>
      <c r="B1690" s="3" t="inlineStr">
        <is>
          <t xml:space="preserve">Устройство заполнения (стекло, стемалит, кассеты в составе витража, решетки в составе витража и т.п.) </t>
        </is>
      </c>
      <c r="C1690" s="25" t="n"/>
      <c r="D1690" s="3" t="inlineStr">
        <is>
          <t>7.2.3.17.</t>
        </is>
      </c>
      <c r="E1690" s="3" t="inlineStr">
        <is>
          <t>ОК_РП_Т17</t>
        </is>
      </c>
      <c r="F1690" s="518" t="inlineStr">
        <is>
          <t>м2</t>
        </is>
      </c>
      <c r="G1690" s="519" t="n">
        <v>20</v>
      </c>
      <c r="H1690" s="520" t="n">
        <v>22373.836</v>
      </c>
      <c r="I1690" s="521" t="n">
        <v>1525</v>
      </c>
      <c r="J1690" s="522" t="n">
        <v>2987.35</v>
      </c>
      <c r="K1690" s="523">
        <f>SUBTOTAL(9,H1690:J1690)</f>
        <v/>
      </c>
      <c r="L1690" s="520">
        <f>$G1690*H1690</f>
        <v/>
      </c>
      <c r="M1690" s="521">
        <f>$G1690*I1690</f>
        <v/>
      </c>
      <c r="N1690" s="522">
        <f>$G1690*J1690</f>
        <v/>
      </c>
      <c r="O1690" s="523">
        <f>G1690*K1690</f>
        <v/>
      </c>
      <c r="P1690" s="79" t="inlineStr">
        <is>
          <t>снижено</t>
        </is>
      </c>
      <c r="Q1690" s="104" t="n"/>
    </row>
    <row r="1691" outlineLevel="3" ht="50.25" customHeight="1">
      <c r="A1691" s="3" t="n"/>
      <c r="B1691" s="3" t="inlineStr">
        <is>
          <t xml:space="preserve">Устройство заполнения (стекло, стемалит, кассеты в составе витража, решетки в составе витража и т.п.) </t>
        </is>
      </c>
      <c r="C1691" s="25" t="n"/>
      <c r="D1691" s="3" t="inlineStr">
        <is>
          <t>7.2.3.18.</t>
        </is>
      </c>
      <c r="E1691" s="3" t="inlineStr">
        <is>
          <t>ОК_РП_Т18</t>
        </is>
      </c>
      <c r="F1691" s="518" t="inlineStr">
        <is>
          <t>м2</t>
        </is>
      </c>
      <c r="G1691" s="519" t="n">
        <v>35.52</v>
      </c>
      <c r="H1691" s="520" t="n">
        <v>22688.457</v>
      </c>
      <c r="I1691" s="521" t="n">
        <v>1525</v>
      </c>
      <c r="J1691" s="522" t="n">
        <v>3026.68</v>
      </c>
      <c r="K1691" s="523">
        <f>SUBTOTAL(9,H1691:J1691)</f>
        <v/>
      </c>
      <c r="L1691" s="520">
        <f>$G1691*H1691</f>
        <v/>
      </c>
      <c r="M1691" s="521">
        <f>$G1691*I1691</f>
        <v/>
      </c>
      <c r="N1691" s="522">
        <f>$G1691*J1691</f>
        <v/>
      </c>
      <c r="O1691" s="523">
        <f>G1691*K1691</f>
        <v/>
      </c>
      <c r="P1691" s="79" t="inlineStr">
        <is>
          <t>снижено</t>
        </is>
      </c>
      <c r="Q1691" s="104" t="n"/>
    </row>
    <row r="1692" outlineLevel="2" ht="50.25" customHeight="1">
      <c r="A1692" s="3" t="n"/>
      <c r="B1692" s="3" t="n"/>
      <c r="C1692" s="240" t="n"/>
      <c r="D1692" s="248" t="inlineStr">
        <is>
          <t>7.2.4.</t>
        </is>
      </c>
      <c r="E1692" s="146" t="inlineStr">
        <is>
          <t>Рабочая документация</t>
        </is>
      </c>
      <c r="F1692" s="241" t="inlineStr">
        <is>
          <t>компл</t>
        </is>
      </c>
      <c r="G1692" s="422" t="n">
        <v>2</v>
      </c>
      <c r="H1692" s="423">
        <f>IFERROR(L1692/G1692,0)</f>
        <v/>
      </c>
      <c r="I1692" s="424">
        <f>IFERROR(M1692/G1692,0)</f>
        <v/>
      </c>
      <c r="J1692" s="425">
        <f>IFERROR(N1692/G1692,0)</f>
        <v/>
      </c>
      <c r="K1692" s="432">
        <f>+IFERROR(O1692/G1692,0)</f>
        <v/>
      </c>
      <c r="L1692" s="423">
        <f>SUBTOTAL(9,L1693:L1694)</f>
        <v/>
      </c>
      <c r="M1692" s="424">
        <f>SUBTOTAL(9,M1693:M1694)</f>
        <v/>
      </c>
      <c r="N1692" s="425">
        <f>SUBTOTAL(9,N1693:N1694)</f>
        <v/>
      </c>
      <c r="O1692" s="427">
        <f>SUBTOTAL(9,O1693:O1694)</f>
        <v/>
      </c>
      <c r="P1692" s="242" t="n"/>
      <c r="Q1692" s="243" t="n"/>
    </row>
    <row r="1693" outlineLevel="3" ht="50.25" customHeight="1">
      <c r="A1693" s="3" t="n"/>
      <c r="B1693" s="3" t="n"/>
      <c r="C1693" s="25" t="n"/>
      <c r="D1693" s="3" t="inlineStr">
        <is>
          <t>7.2.4.1.</t>
        </is>
      </c>
      <c r="E1693" s="3" t="inlineStr">
        <is>
          <t>Разработка Рабочей документации КМ на основании Исходных данных</t>
        </is>
      </c>
      <c r="F1693" s="518" t="inlineStr">
        <is>
          <t>компл</t>
        </is>
      </c>
      <c r="G1693" s="519" t="n">
        <v>1</v>
      </c>
      <c r="H1693" s="520" t="n">
        <v>0</v>
      </c>
      <c r="I1693" s="521" t="n">
        <v>1815288.83</v>
      </c>
      <c r="J1693" s="522" t="n">
        <v>226911.1</v>
      </c>
      <c r="K1693" s="523">
        <f>SUBTOTAL(9,H1693:J1693)</f>
        <v/>
      </c>
      <c r="L1693" s="520">
        <f>$G1693*H1693</f>
        <v/>
      </c>
      <c r="M1693" s="521">
        <f>$G1693*I1693</f>
        <v/>
      </c>
      <c r="N1693" s="522">
        <f>$G1693*J1693</f>
        <v/>
      </c>
      <c r="O1693" s="523">
        <f>G1693*K1693</f>
        <v/>
      </c>
      <c r="P1693" s="79" t="n"/>
      <c r="Q1693" s="104" t="n"/>
    </row>
    <row r="1694" outlineLevel="3" ht="50.25" customHeight="1">
      <c r="A1694" s="3" t="n"/>
      <c r="B1694" s="3" t="n"/>
      <c r="C1694" s="25" t="n"/>
      <c r="D1694" s="3" t="inlineStr">
        <is>
          <t>7.2.4.2.</t>
        </is>
      </c>
      <c r="E1694" s="3" t="inlineStr">
        <is>
          <t>Разработка деталировочных чертежей КМД на основании Рабочей документации</t>
        </is>
      </c>
      <c r="F1694" s="518" t="inlineStr">
        <is>
          <t>компл</t>
        </is>
      </c>
      <c r="G1694" s="519" t="n">
        <v>1</v>
      </c>
      <c r="H1694" s="520" t="n">
        <v>0</v>
      </c>
      <c r="I1694" s="521" t="n">
        <v>0</v>
      </c>
      <c r="J1694" s="522" t="n">
        <v>0</v>
      </c>
      <c r="K1694" s="523">
        <f>SUBTOTAL(9,H1694:J1694)</f>
        <v/>
      </c>
      <c r="L1694" s="520">
        <f>$G1694*H1694</f>
        <v/>
      </c>
      <c r="M1694" s="521">
        <f>$G1694*I1694</f>
        <v/>
      </c>
      <c r="N1694" s="522">
        <f>$G1694*J1694</f>
        <v/>
      </c>
      <c r="O1694" s="523">
        <f>G1694*K1694</f>
        <v/>
      </c>
      <c r="P1694" s="79" t="n"/>
      <c r="Q1694" s="104" t="n"/>
    </row>
    <row r="1695" outlineLevel="2" ht="50.25" customHeight="1">
      <c r="A1695" s="3" t="n"/>
      <c r="B1695" s="3" t="n"/>
      <c r="C1695" s="240" t="n"/>
      <c r="D1695" s="248" t="inlineStr">
        <is>
          <t>7.2.5.</t>
        </is>
      </c>
      <c r="E1695" s="146" t="inlineStr">
        <is>
          <t>Мероприятия при монтаже СПК</t>
        </is>
      </c>
      <c r="F1695" s="241" t="inlineStr">
        <is>
          <t>м2</t>
        </is>
      </c>
      <c r="G1695" s="422" t="n">
        <v>1785.53</v>
      </c>
      <c r="H1695" s="423">
        <f>IFERROR(L1695/G1695,0)</f>
        <v/>
      </c>
      <c r="I1695" s="424">
        <f>IFERROR(M1695/G1695,0)</f>
        <v/>
      </c>
      <c r="J1695" s="425">
        <f>IFERROR(N1695/G1695,0)</f>
        <v/>
      </c>
      <c r="K1695" s="432">
        <f>+IFERROR(O1695/G1695,0)</f>
        <v/>
      </c>
      <c r="L1695" s="423">
        <f>SUBTOTAL(9,L1696:L1697)</f>
        <v/>
      </c>
      <c r="M1695" s="424">
        <f>SUBTOTAL(9,M1696:M1697)</f>
        <v/>
      </c>
      <c r="N1695" s="425">
        <f>SUBTOTAL(9,N1696:N1697)</f>
        <v/>
      </c>
      <c r="O1695" s="427">
        <f>SUBTOTAL(9,O1696:O1697)</f>
        <v/>
      </c>
      <c r="P1695" s="242" t="n"/>
      <c r="Q1695" s="243" t="n"/>
    </row>
    <row r="1696" outlineLevel="3" ht="50.25" customHeight="1">
      <c r="A1696" s="3" t="inlineStr">
        <is>
          <t>6.2.3.</t>
        </is>
      </c>
      <c r="B1696" s="3" t="inlineStr">
        <is>
          <t xml:space="preserve">Прочее (стеклянное ограждение , козырьки и т.п.) </t>
        </is>
      </c>
      <c r="C1696" s="25" t="inlineStr">
        <is>
          <t>6.2.3.</t>
        </is>
      </c>
      <c r="D1696" s="3" t="inlineStr">
        <is>
          <t>7.2.5.1.</t>
        </is>
      </c>
      <c r="E1696" s="3" t="inlineStr">
        <is>
          <t>Устройство черновых коробок</t>
        </is>
      </c>
      <c r="F1696" s="518" t="inlineStr">
        <is>
          <t>м2</t>
        </is>
      </c>
      <c r="G1696" s="519" t="n">
        <v>1785.53</v>
      </c>
      <c r="H1696" s="520" t="n">
        <v>16775</v>
      </c>
      <c r="I1696" s="521" t="n">
        <v>8133.33</v>
      </c>
      <c r="J1696" s="522" t="n">
        <v>3113.54</v>
      </c>
      <c r="K1696" s="523">
        <f>SUBTOTAL(9,H1696:J1696)</f>
        <v/>
      </c>
      <c r="L1696" s="520">
        <f>$G1696*H1696</f>
        <v/>
      </c>
      <c r="M1696" s="521">
        <f>$G1696*I1696</f>
        <v/>
      </c>
      <c r="N1696" s="522">
        <f>$G1696*J1696</f>
        <v/>
      </c>
      <c r="O1696" s="523" t="n">
        <v>124191298.2448001</v>
      </c>
      <c r="P1696" s="79" t="n"/>
      <c r="Q1696" s="636" t="n"/>
      <c r="R1696" t="n">
        <v>124191298.2448001</v>
      </c>
    </row>
    <row r="1697" outlineLevel="3" ht="50.25" customHeight="1">
      <c r="A1697" s="3" t="n"/>
      <c r="B1697" s="3" t="inlineStr">
        <is>
          <t xml:space="preserve">Прочее (стеклянное ограждение , козырьки и т.п.) </t>
        </is>
      </c>
      <c r="C1697" s="25" t="n"/>
      <c r="D1697" s="3" t="inlineStr">
        <is>
          <t>7.2.5.2.</t>
        </is>
      </c>
      <c r="E1697" s="3" t="inlineStr">
        <is>
          <t>Защита поликабронатом смонтированных конструкций</t>
        </is>
      </c>
      <c r="F1697" s="518" t="inlineStr">
        <is>
          <t>м2</t>
        </is>
      </c>
      <c r="G1697" s="519" t="n">
        <v>1785.53</v>
      </c>
      <c r="H1697" s="520" t="n">
        <v>1650.14</v>
      </c>
      <c r="I1697" s="521" t="n">
        <v>3595.18</v>
      </c>
      <c r="J1697" s="522" t="n">
        <v>655.66</v>
      </c>
      <c r="K1697" s="523">
        <f>SUBTOTAL(9,H1697:J1697)</f>
        <v/>
      </c>
      <c r="L1697" s="520">
        <f>$G1697*H1697</f>
        <v/>
      </c>
      <c r="M1697" s="521">
        <f>$G1697*I1697</f>
        <v/>
      </c>
      <c r="N1697" s="522">
        <f>$G1697*J1697</f>
        <v/>
      </c>
      <c r="O1697" s="523">
        <f>G1697*K1697</f>
        <v/>
      </c>
      <c r="P1697" s="637" t="n"/>
      <c r="Q1697" s="104" t="n"/>
    </row>
    <row r="1698" outlineLevel="1" ht="50.25" customHeight="1">
      <c r="A1698" s="3" t="n"/>
      <c r="B1698" s="3" t="inlineStr">
        <is>
          <t>Светопрозрачные конструкции типового этажа</t>
        </is>
      </c>
      <c r="C1698" s="235" t="n"/>
      <c r="D1698" s="246" t="inlineStr">
        <is>
          <t>7.3.</t>
        </is>
      </c>
      <c r="E1698" s="145" t="inlineStr">
        <is>
          <t>Светопрозрачных конструкций_СПК_историческая часть</t>
        </is>
      </c>
      <c r="F1698" s="237" t="inlineStr">
        <is>
          <t>м2</t>
        </is>
      </c>
      <c r="G1698" s="335" t="n">
        <v>231.95</v>
      </c>
      <c r="H1698" s="336">
        <f>+IFERROR(L1698/G1698,0)</f>
        <v/>
      </c>
      <c r="I1698" s="337">
        <f>IFERROR(M1698/G1698,0)</f>
        <v/>
      </c>
      <c r="J1698" s="338">
        <f>IFERROR(N1698/G1698,0)</f>
        <v/>
      </c>
      <c r="K1698" s="339">
        <f>+IFERROR(O1698/G1698,0)</f>
        <v/>
      </c>
      <c r="L1698" s="336">
        <f>SUBTOTAL(9,L1699:L1710)</f>
        <v/>
      </c>
      <c r="M1698" s="337">
        <f>SUBTOTAL(9,M1699:M1710)</f>
        <v/>
      </c>
      <c r="N1698" s="338">
        <f>SUBTOTAL(9,N1699:N1710)</f>
        <v/>
      </c>
      <c r="O1698" s="339">
        <f>SUBTOTAL(9,O1699:O1710)</f>
        <v/>
      </c>
      <c r="P1698" s="238" t="n"/>
      <c r="Q1698" s="244" t="n"/>
    </row>
    <row r="1699" outlineLevel="2" ht="50.25" customHeight="1">
      <c r="A1699" s="3" t="n"/>
      <c r="B1699" s="3" t="n"/>
      <c r="C1699" s="240" t="n"/>
      <c r="D1699" s="248" t="inlineStr">
        <is>
          <t>7.3.1.</t>
        </is>
      </c>
      <c r="E1699" s="146" t="inlineStr">
        <is>
          <t>Cветопрозрачные конструкции исторического фасада</t>
        </is>
      </c>
      <c r="F1699" s="241" t="inlineStr">
        <is>
          <t>м2</t>
        </is>
      </c>
      <c r="G1699" s="422" t="n">
        <v>231.95</v>
      </c>
      <c r="H1699" s="423">
        <f>IFERROR(L1699/G1699,0)</f>
        <v/>
      </c>
      <c r="I1699" s="424">
        <f>IFERROR(M1699/G1699,0)</f>
        <v/>
      </c>
      <c r="J1699" s="425">
        <f>IFERROR(N1699/G1699,0)</f>
        <v/>
      </c>
      <c r="K1699" s="432">
        <f>+IFERROR(O1699/G1699,0)</f>
        <v/>
      </c>
      <c r="L1699" s="423">
        <f>SUBTOTAL(9,L1700:L1704)</f>
        <v/>
      </c>
      <c r="M1699" s="424">
        <f>SUBTOTAL(9,M1700:M1704)</f>
        <v/>
      </c>
      <c r="N1699" s="425">
        <f>SUBTOTAL(9,N1700:N1704)</f>
        <v/>
      </c>
      <c r="O1699" s="427">
        <f>SUBTOTAL(9,O1700:O1704)</f>
        <v/>
      </c>
      <c r="P1699" s="242" t="n"/>
      <c r="Q1699" s="243" t="n"/>
    </row>
    <row r="1700" outlineLevel="3" ht="50.25" customHeight="1">
      <c r="A1700" s="3" t="n"/>
      <c r="B1700" s="3" t="inlineStr">
        <is>
          <t xml:space="preserve">Устройство заполнения (стекло, стемалит, кассеты в составе витража, решетки в составе витража и т.п.) </t>
        </is>
      </c>
      <c r="C1700" s="25" t="n"/>
      <c r="D1700" s="3" t="inlineStr">
        <is>
          <t>7.3.1.1.</t>
        </is>
      </c>
      <c r="E1700" s="3" t="inlineStr">
        <is>
          <t>ОК_РП_Т12</t>
        </is>
      </c>
      <c r="F1700" s="518" t="inlineStr">
        <is>
          <t>м2</t>
        </is>
      </c>
      <c r="G1700" s="519" t="n">
        <v>21.12</v>
      </c>
      <c r="H1700" s="520" t="n">
        <v>21492.257</v>
      </c>
      <c r="I1700" s="521" t="n">
        <v>1525</v>
      </c>
      <c r="J1700" s="522" t="n">
        <v>2877.157</v>
      </c>
      <c r="K1700" s="523">
        <f>SUBTOTAL(9,H1700:J1700)</f>
        <v/>
      </c>
      <c r="L1700" s="520">
        <f>$G1700*H1700</f>
        <v/>
      </c>
      <c r="M1700" s="521">
        <f>$G1700*I1700</f>
        <v/>
      </c>
      <c r="N1700" s="522">
        <f>$G1700*J1700</f>
        <v/>
      </c>
      <c r="O1700" s="523">
        <f>G1700*K1700</f>
        <v/>
      </c>
      <c r="P1700" s="79" t="inlineStr">
        <is>
          <t>снижено</t>
        </is>
      </c>
      <c r="Q1700" s="104" t="n"/>
    </row>
    <row r="1701" outlineLevel="3" ht="50.25" customHeight="1">
      <c r="A1701" s="3" t="n"/>
      <c r="B1701" s="3" t="inlineStr">
        <is>
          <t xml:space="preserve">Устройство заполнения (стекло, стемалит, кассеты в составе витража, решетки в составе витража и т.п.) </t>
        </is>
      </c>
      <c r="C1701" s="25" t="n"/>
      <c r="D1701" s="3" t="inlineStr">
        <is>
          <t>7.3.1.2.</t>
        </is>
      </c>
      <c r="E1701" s="3" t="inlineStr">
        <is>
          <t>ОК_РП_Т13</t>
        </is>
      </c>
      <c r="F1701" s="518" t="inlineStr">
        <is>
          <t>м2</t>
        </is>
      </c>
      <c r="G1701" s="519" t="n">
        <v>108.8</v>
      </c>
      <c r="H1701" s="520" t="n">
        <v>22045.282</v>
      </c>
      <c r="I1701" s="521" t="n">
        <v>1525</v>
      </c>
      <c r="J1701" s="522" t="n">
        <v>2946.285</v>
      </c>
      <c r="K1701" s="523">
        <f>SUBTOTAL(9,H1701:J1701)</f>
        <v/>
      </c>
      <c r="L1701" s="520">
        <f>$G1701*H1701</f>
        <v/>
      </c>
      <c r="M1701" s="521">
        <f>$G1701*I1701</f>
        <v/>
      </c>
      <c r="N1701" s="522">
        <f>$G1701*J1701</f>
        <v/>
      </c>
      <c r="O1701" s="523">
        <f>G1701*K1701</f>
        <v/>
      </c>
      <c r="P1701" s="79" t="inlineStr">
        <is>
          <t>снижено</t>
        </is>
      </c>
      <c r="Q1701" s="104" t="n"/>
    </row>
    <row r="1702" outlineLevel="3" ht="50.25" customHeight="1">
      <c r="A1702" s="3" t="n"/>
      <c r="B1702" s="3" t="inlineStr">
        <is>
          <t xml:space="preserve">Устройство заполнения (стекло, стемалит, кассеты в составе витража, решетки в составе витража и т.п.) </t>
        </is>
      </c>
      <c r="C1702" s="25" t="n"/>
      <c r="D1702" s="3" t="inlineStr">
        <is>
          <t>7.3.1.3.</t>
        </is>
      </c>
      <c r="E1702" s="3" t="inlineStr">
        <is>
          <t>ОК_РП_Т14</t>
        </is>
      </c>
      <c r="F1702" s="518" t="inlineStr">
        <is>
          <t>м2</t>
        </is>
      </c>
      <c r="G1702" s="519" t="n">
        <v>72</v>
      </c>
      <c r="H1702" s="520" t="n">
        <v>23159.187</v>
      </c>
      <c r="I1702" s="521" t="n">
        <v>1525</v>
      </c>
      <c r="J1702" s="522" t="n">
        <v>3085.523</v>
      </c>
      <c r="K1702" s="523">
        <f>SUBTOTAL(9,H1702:J1702)</f>
        <v/>
      </c>
      <c r="L1702" s="520">
        <f>$G1702*H1702</f>
        <v/>
      </c>
      <c r="M1702" s="521">
        <f>$G1702*I1702</f>
        <v/>
      </c>
      <c r="N1702" s="522">
        <f>$G1702*J1702</f>
        <v/>
      </c>
      <c r="O1702" s="523">
        <f>G1702*K1702</f>
        <v/>
      </c>
      <c r="P1702" s="79" t="inlineStr">
        <is>
          <t>снижено</t>
        </is>
      </c>
      <c r="Q1702" s="104" t="n"/>
    </row>
    <row r="1703" outlineLevel="3" ht="50.25" customHeight="1">
      <c r="A1703" s="3" t="n"/>
      <c r="B1703" s="3" t="inlineStr">
        <is>
          <t xml:space="preserve">Устройство заполнения (стекло, стемалит, кассеты в составе витража, решетки в составе витража и т.п.) </t>
        </is>
      </c>
      <c r="C1703" s="25" t="n"/>
      <c r="D1703" s="3" t="inlineStr">
        <is>
          <t>7.3.1.4.</t>
        </is>
      </c>
      <c r="E1703" s="3" t="inlineStr">
        <is>
          <t>ОК_РП_Т15</t>
        </is>
      </c>
      <c r="F1703" s="518" t="inlineStr">
        <is>
          <t>м2</t>
        </is>
      </c>
      <c r="G1703" s="519" t="n">
        <v>14.28</v>
      </c>
      <c r="H1703" s="520" t="n">
        <v>24546.964</v>
      </c>
      <c r="I1703" s="521" t="n">
        <v>1525</v>
      </c>
      <c r="J1703" s="522" t="n">
        <v>3258.996</v>
      </c>
      <c r="K1703" s="523">
        <f>SUBTOTAL(9,H1703:J1703)</f>
        <v/>
      </c>
      <c r="L1703" s="520">
        <f>$G1703*H1703</f>
        <v/>
      </c>
      <c r="M1703" s="521">
        <f>$G1703*I1703</f>
        <v/>
      </c>
      <c r="N1703" s="522">
        <f>$G1703*J1703</f>
        <v/>
      </c>
      <c r="O1703" s="523">
        <f>G1703*K1703</f>
        <v/>
      </c>
      <c r="P1703" s="79" t="inlineStr">
        <is>
          <t>снижено</t>
        </is>
      </c>
      <c r="Q1703" s="104" t="n"/>
    </row>
    <row r="1704" outlineLevel="3" ht="50.25" customHeight="1">
      <c r="A1704" s="3" t="n"/>
      <c r="B1704" s="3" t="inlineStr">
        <is>
          <t xml:space="preserve">Устройство заполнения (стекло, стемалит, кассеты в составе витража, решетки в составе витража и т.п.) </t>
        </is>
      </c>
      <c r="C1704" s="25" t="n"/>
      <c r="D1704" s="3" t="inlineStr">
        <is>
          <t>7.3.1.5.</t>
        </is>
      </c>
      <c r="E1704" s="3" t="inlineStr">
        <is>
          <t>ОК_РП_Т16</t>
        </is>
      </c>
      <c r="F1704" s="518" t="inlineStr">
        <is>
          <t>м2</t>
        </is>
      </c>
      <c r="G1704" s="519" t="n">
        <v>15.75</v>
      </c>
      <c r="H1704" s="520" t="n">
        <v>25781.509</v>
      </c>
      <c r="I1704" s="521" t="n">
        <v>1525</v>
      </c>
      <c r="J1704" s="522" t="n">
        <v>3413.314</v>
      </c>
      <c r="K1704" s="523">
        <f>SUBTOTAL(9,H1704:J1704)</f>
        <v/>
      </c>
      <c r="L1704" s="520">
        <f>$G1704*H1704</f>
        <v/>
      </c>
      <c r="M1704" s="521">
        <f>$G1704*I1704</f>
        <v/>
      </c>
      <c r="N1704" s="522">
        <f>$G1704*J1704</f>
        <v/>
      </c>
      <c r="O1704" s="523">
        <f>G1704*K1704</f>
        <v/>
      </c>
      <c r="P1704" s="79" t="inlineStr">
        <is>
          <t>снижено</t>
        </is>
      </c>
      <c r="Q1704" s="104" t="n"/>
    </row>
    <row r="1705" outlineLevel="2" ht="50.25" customHeight="1">
      <c r="A1705" s="3" t="n"/>
      <c r="B1705" s="3" t="n"/>
      <c r="C1705" s="240" t="n"/>
      <c r="D1705" s="248" t="inlineStr">
        <is>
          <t>7.3.2.</t>
        </is>
      </c>
      <c r="E1705" s="146" t="inlineStr">
        <is>
          <t>Рабочая документация</t>
        </is>
      </c>
      <c r="F1705" s="241" t="inlineStr">
        <is>
          <t>компл</t>
        </is>
      </c>
      <c r="G1705" s="422" t="n">
        <v>2</v>
      </c>
      <c r="H1705" s="423">
        <f>IFERROR(L1705/G1705,0)</f>
        <v/>
      </c>
      <c r="I1705" s="424">
        <f>IFERROR(M1705/G1705,0)</f>
        <v/>
      </c>
      <c r="J1705" s="425">
        <f>IFERROR(N1705/G1705,0)</f>
        <v/>
      </c>
      <c r="K1705" s="432">
        <f>+IFERROR(O1705/G1705,0)</f>
        <v/>
      </c>
      <c r="L1705" s="423">
        <f>SUBTOTAL(9,L1706:L1707)</f>
        <v/>
      </c>
      <c r="M1705" s="424">
        <f>SUBTOTAL(9,M1706:M1707)</f>
        <v/>
      </c>
      <c r="N1705" s="425">
        <f>SUBTOTAL(9,N1706:N1707)</f>
        <v/>
      </c>
      <c r="O1705" s="427">
        <f>SUBTOTAL(9,O1706:O1707)</f>
        <v/>
      </c>
      <c r="P1705" s="242" t="n"/>
      <c r="Q1705" s="243" t="n"/>
    </row>
    <row r="1706" outlineLevel="3" ht="50.25" customHeight="1">
      <c r="A1706" s="3" t="n"/>
      <c r="B1706" s="3" t="n"/>
      <c r="C1706" s="25" t="n"/>
      <c r="D1706" s="3" t="inlineStr">
        <is>
          <t>7.3.2.1.</t>
        </is>
      </c>
      <c r="E1706" s="3" t="inlineStr">
        <is>
          <t>Разработка Рабочей документации КМ на основании Исходных данных</t>
        </is>
      </c>
      <c r="F1706" s="518" t="inlineStr">
        <is>
          <t>компл</t>
        </is>
      </c>
      <c r="G1706" s="519" t="n">
        <v>1</v>
      </c>
      <c r="H1706" s="520" t="n">
        <v>0</v>
      </c>
      <c r="I1706" s="521" t="n">
        <v>239363.51</v>
      </c>
      <c r="J1706" s="522" t="n">
        <v>29920.44</v>
      </c>
      <c r="K1706" s="523">
        <f>SUBTOTAL(9,H1706:J1706)</f>
        <v/>
      </c>
      <c r="L1706" s="520">
        <f>$G1706*H1706</f>
        <v/>
      </c>
      <c r="M1706" s="521">
        <f>$G1706*I1706</f>
        <v/>
      </c>
      <c r="N1706" s="522">
        <f>$G1706*J1706</f>
        <v/>
      </c>
      <c r="O1706" s="523">
        <f>G1706*K1706</f>
        <v/>
      </c>
      <c r="P1706" s="79" t="n"/>
      <c r="Q1706" s="104" t="n"/>
    </row>
    <row r="1707" outlineLevel="3" ht="50.25" customHeight="1">
      <c r="A1707" s="3" t="n"/>
      <c r="B1707" s="3" t="n"/>
      <c r="C1707" s="25" t="n"/>
      <c r="D1707" s="3" t="inlineStr">
        <is>
          <t>7.3.2.2.</t>
        </is>
      </c>
      <c r="E1707" s="3" t="inlineStr">
        <is>
          <t>Разработка деталировочных чертежей КМД на основании Рабочей документации</t>
        </is>
      </c>
      <c r="F1707" s="518" t="inlineStr">
        <is>
          <t>компл</t>
        </is>
      </c>
      <c r="G1707" s="519" t="n">
        <v>1</v>
      </c>
      <c r="H1707" s="520" t="n">
        <v>0</v>
      </c>
      <c r="I1707" s="521" t="n">
        <v>0</v>
      </c>
      <c r="J1707" s="522" t="n">
        <v>0</v>
      </c>
      <c r="K1707" s="523">
        <f>SUBTOTAL(9,H1707:J1707)</f>
        <v/>
      </c>
      <c r="L1707" s="520">
        <f>$G1707*H1707</f>
        <v/>
      </c>
      <c r="M1707" s="521">
        <f>$G1707*I1707</f>
        <v/>
      </c>
      <c r="N1707" s="522">
        <f>$G1707*J1707</f>
        <v/>
      </c>
      <c r="O1707" s="523">
        <f>G1707*K1707</f>
        <v/>
      </c>
      <c r="P1707" s="79" t="n"/>
      <c r="Q1707" s="104" t="n"/>
    </row>
    <row r="1708" outlineLevel="2" ht="50.25" customHeight="1">
      <c r="A1708" s="3" t="n"/>
      <c r="B1708" s="3" t="n"/>
      <c r="C1708" s="240" t="n"/>
      <c r="D1708" s="248" t="inlineStr">
        <is>
          <t>7.3.3.</t>
        </is>
      </c>
      <c r="E1708" s="146" t="inlineStr">
        <is>
          <t>Мероприятия при монтаже СПК</t>
        </is>
      </c>
      <c r="F1708" s="241" t="inlineStr">
        <is>
          <t>м2</t>
        </is>
      </c>
      <c r="G1708" s="422" t="n">
        <v>231.95</v>
      </c>
      <c r="H1708" s="423">
        <f>IFERROR(L1708/G1708,0)</f>
        <v/>
      </c>
      <c r="I1708" s="424">
        <f>IFERROR(M1708/G1708,0)</f>
        <v/>
      </c>
      <c r="J1708" s="425">
        <f>IFERROR(N1708/G1708,0)</f>
        <v/>
      </c>
      <c r="K1708" s="432">
        <f>+IFERROR(O1708/G1708,0)</f>
        <v/>
      </c>
      <c r="L1708" s="423">
        <f>SUBTOTAL(9,L1709:L1710)</f>
        <v/>
      </c>
      <c r="M1708" s="424">
        <f>SUBTOTAL(9,M1709:M1710)</f>
        <v/>
      </c>
      <c r="N1708" s="425">
        <f>SUBTOTAL(9,N1709:N1710)</f>
        <v/>
      </c>
      <c r="O1708" s="427">
        <f>SUBTOTAL(9,O1709:O1710)</f>
        <v/>
      </c>
      <c r="P1708" s="242" t="n"/>
      <c r="Q1708" s="243" t="n"/>
    </row>
    <row r="1709" outlineLevel="3" ht="50.25" customHeight="1">
      <c r="A1709" s="3" t="n"/>
      <c r="B1709" s="3" t="inlineStr">
        <is>
          <t xml:space="preserve">Устройство заполнения (стекло, стемалит, кассеты в составе витража, решетки в составе витража и т.п.) </t>
        </is>
      </c>
      <c r="C1709" s="25" t="n"/>
      <c r="D1709" s="3" t="inlineStr">
        <is>
          <t>7.3.3.1.</t>
        </is>
      </c>
      <c r="E1709" s="3" t="inlineStr">
        <is>
          <t>Устройство черновых коробок</t>
        </is>
      </c>
      <c r="F1709" s="518" t="inlineStr">
        <is>
          <t>м2</t>
        </is>
      </c>
      <c r="G1709" s="519" t="n">
        <v>231.95</v>
      </c>
      <c r="H1709" s="520" t="n">
        <v>16775</v>
      </c>
      <c r="I1709" s="521" t="n">
        <v>8133.33</v>
      </c>
      <c r="J1709" s="522" t="n">
        <v>3113.54</v>
      </c>
      <c r="K1709" s="523">
        <f>SUBTOTAL(9,H1709:J1709)</f>
        <v/>
      </c>
      <c r="L1709" s="520">
        <f>$G1709*H1709</f>
        <v/>
      </c>
      <c r="M1709" s="521">
        <f>$G1709*I1709</f>
        <v/>
      </c>
      <c r="N1709" s="522">
        <f>$G1709*J1709</f>
        <v/>
      </c>
      <c r="O1709" s="523">
        <f>G1709*K1709</f>
        <v/>
      </c>
      <c r="P1709" s="79" t="n"/>
      <c r="Q1709" s="104" t="n"/>
    </row>
    <row r="1710" outlineLevel="3" ht="50.25" customHeight="1">
      <c r="A1710" s="3" t="n"/>
      <c r="B1710" s="3" t="inlineStr">
        <is>
          <t xml:space="preserve">Устройство заполнения (стекло, стемалит, кассеты в составе витража, решетки в составе витража и т.п.) </t>
        </is>
      </c>
      <c r="C1710" s="25" t="n"/>
      <c r="D1710" s="3" t="inlineStr">
        <is>
          <t>7.3.3.2.</t>
        </is>
      </c>
      <c r="E1710" s="3" t="inlineStr">
        <is>
          <t>Защита поликабронатом смонтированных конструкций</t>
        </is>
      </c>
      <c r="F1710" s="518" t="inlineStr">
        <is>
          <t>м2</t>
        </is>
      </c>
      <c r="G1710" s="519" t="n">
        <v>231.95</v>
      </c>
      <c r="H1710" s="520" t="n">
        <v>1650.14</v>
      </c>
      <c r="I1710" s="521" t="n">
        <v>3595.18</v>
      </c>
      <c r="J1710" s="522" t="n">
        <v>655.66</v>
      </c>
      <c r="K1710" s="523">
        <f>SUBTOTAL(9,H1710:J1710)</f>
        <v/>
      </c>
      <c r="L1710" s="520">
        <f>$G1710*H1710</f>
        <v/>
      </c>
      <c r="M1710" s="521">
        <f>$G1710*I1710</f>
        <v/>
      </c>
      <c r="N1710" s="522">
        <f>$G1710*J1710</f>
        <v/>
      </c>
      <c r="O1710" s="523">
        <f>G1710*K1710</f>
        <v/>
      </c>
      <c r="P1710" s="79" t="n"/>
      <c r="Q1710" s="104" t="n"/>
    </row>
    <row r="1711" outlineLevel="1" ht="50.25" customHeight="1">
      <c r="A1711" s="3" t="n"/>
      <c r="B1711" s="3" t="inlineStr">
        <is>
          <t>Устройство навесного фасада типового этажа</t>
        </is>
      </c>
      <c r="C1711" s="235" t="n"/>
      <c r="D1711" s="246" t="inlineStr">
        <is>
          <t>7.4.</t>
        </is>
      </c>
      <c r="E1711" s="145" t="inlineStr">
        <is>
          <t>Навесной вентилируемый фасад (Новый фасад)</t>
        </is>
      </c>
      <c r="F1711" s="237" t="inlineStr">
        <is>
          <t>м2</t>
        </is>
      </c>
      <c r="G1711" s="335" t="n">
        <v>7988.690000000001</v>
      </c>
      <c r="H1711" s="336">
        <f>+IFERROR(L1711/G1711,0)</f>
        <v/>
      </c>
      <c r="I1711" s="337">
        <f>IFERROR(M1711/G1711,0)</f>
        <v/>
      </c>
      <c r="J1711" s="338">
        <f>IFERROR(N1711/G1711,0)</f>
        <v/>
      </c>
      <c r="K1711" s="339">
        <f>+IFERROR(O1711/G1711,0)</f>
        <v/>
      </c>
      <c r="L1711" s="336">
        <f>SUBTOTAL(9,L1712:L2015)</f>
        <v/>
      </c>
      <c r="M1711" s="337">
        <f>SUBTOTAL(9,M1712:M2015)</f>
        <v/>
      </c>
      <c r="N1711" s="338">
        <f>SUBTOTAL(9,N1712:N2015)</f>
        <v/>
      </c>
      <c r="O1711" s="339">
        <f>SUBTOTAL(9,O1712:O2015)</f>
        <v/>
      </c>
      <c r="P1711" s="238" t="n"/>
      <c r="Q1711" s="244" t="n"/>
    </row>
    <row r="1712" outlineLevel="2" ht="50.25" customHeight="1">
      <c r="A1712" s="3" t="inlineStr">
        <is>
          <t>6.4.1.</t>
        </is>
      </c>
      <c r="B1712" s="3" t="inlineStr">
        <is>
          <t>Устройство подсистемы фасада (в т.ч. кронштейны, направляющие)</t>
        </is>
      </c>
      <c r="C1712" s="240" t="inlineStr">
        <is>
          <t>6.4.1.</t>
        </is>
      </c>
      <c r="D1712" s="248" t="inlineStr">
        <is>
          <t>7.4.1.</t>
        </is>
      </c>
      <c r="E1712" s="146" t="inlineStr">
        <is>
          <t>Подсистема вентилируемого фасада</t>
        </is>
      </c>
      <c r="F1712" s="241" t="inlineStr">
        <is>
          <t>м2</t>
        </is>
      </c>
      <c r="G1712" s="422" t="n">
        <v>7988.690000000001</v>
      </c>
      <c r="H1712" s="423">
        <f>IFERROR(L1712/G1712,0)</f>
        <v/>
      </c>
      <c r="I1712" s="424">
        <f>IFERROR(M1712/G1712,0)</f>
        <v/>
      </c>
      <c r="J1712" s="425">
        <f>IFERROR(N1712/G1712,0)</f>
        <v/>
      </c>
      <c r="K1712" s="432">
        <f>+IFERROR(O1712/G1712,0)</f>
        <v/>
      </c>
      <c r="L1712" s="423">
        <f>SUBTOTAL(9,L1713:L1715)</f>
        <v/>
      </c>
      <c r="M1712" s="424">
        <f>SUBTOTAL(9,M1713:M1715)</f>
        <v/>
      </c>
      <c r="N1712" s="425">
        <f>SUBTOTAL(9,N1713:N1715)</f>
        <v/>
      </c>
      <c r="O1712" s="427" t="n">
        <v>296727948.2613871</v>
      </c>
      <c r="P1712" s="242" t="n"/>
      <c r="Q1712" s="243" t="n"/>
      <c r="R1712" t="n">
        <v>296727948.2613871</v>
      </c>
    </row>
    <row r="1713" outlineLevel="3" ht="50.25" customHeight="1">
      <c r="A1713" s="3" t="n"/>
      <c r="B1713" s="3" t="n"/>
      <c r="C1713" s="25" t="n"/>
      <c r="D1713" s="3" t="inlineStr">
        <is>
          <t>7.4.1.1.</t>
        </is>
      </c>
      <c r="E1713" s="3" t="inlineStr">
        <is>
          <t>Фасадная подсистема на каменный фасад</t>
        </is>
      </c>
      <c r="F1713" s="518" t="inlineStr">
        <is>
          <t>м2</t>
        </is>
      </c>
      <c r="G1713" s="638" t="n">
        <v>5001.66</v>
      </c>
      <c r="H1713" s="639" t="n">
        <v>9097.561707751567</v>
      </c>
      <c r="I1713" s="521" t="n">
        <v>16500</v>
      </c>
      <c r="J1713" s="522" t="n">
        <v>2828.66</v>
      </c>
      <c r="K1713" s="523">
        <f>SUBTOTAL(9,H1713:J1713)</f>
        <v/>
      </c>
      <c r="L1713" s="520">
        <f>$G1713*H1713</f>
        <v/>
      </c>
      <c r="M1713" s="521">
        <f>$G1713*I1713</f>
        <v/>
      </c>
      <c r="N1713" s="522">
        <f>$G1713*J1713</f>
        <v/>
      </c>
      <c r="O1713" s="523">
        <f>G1713*K1713</f>
        <v/>
      </c>
      <c r="P1713" s="79" t="n"/>
      <c r="Q1713" s="104" t="n"/>
    </row>
    <row r="1714" outlineLevel="3" ht="50.25" customHeight="1">
      <c r="A1714" s="3" t="n"/>
      <c r="B1714" s="3" t="n"/>
      <c r="C1714" s="25" t="n"/>
      <c r="D1714" s="3" t="inlineStr">
        <is>
          <t>7.4.1.2.</t>
        </is>
      </c>
      <c r="E1714" s="3" t="inlineStr">
        <is>
          <t>Фасадная подсистема на металлический фасад</t>
        </is>
      </c>
      <c r="F1714" s="518" t="inlineStr">
        <is>
          <t>м2</t>
        </is>
      </c>
      <c r="G1714" s="638" t="n">
        <v>2987.03</v>
      </c>
      <c r="H1714" s="639" t="n">
        <v>5821.760351389004</v>
      </c>
      <c r="I1714" s="521" t="n">
        <v>13500</v>
      </c>
      <c r="J1714" s="522" t="n">
        <v>2474.54</v>
      </c>
      <c r="K1714" s="523">
        <f>SUBTOTAL(9,H1714:J1714)</f>
        <v/>
      </c>
      <c r="L1714" s="520">
        <f>$G1714*H1714</f>
        <v/>
      </c>
      <c r="M1714" s="521">
        <f>$G1714*I1714</f>
        <v/>
      </c>
      <c r="N1714" s="522">
        <f>$G1714*J1714</f>
        <v/>
      </c>
      <c r="O1714" s="523">
        <f>G1714*K1714</f>
        <v/>
      </c>
      <c r="P1714" s="79" t="n"/>
      <c r="Q1714" s="104" t="n"/>
    </row>
    <row r="1715" outlineLevel="3" ht="50.25" customHeight="1">
      <c r="A1715" s="3" t="n"/>
      <c r="B1715" s="3" t="n"/>
      <c r="C1715" s="25" t="n"/>
      <c r="D1715" s="3" t="inlineStr">
        <is>
          <t>7.4.1.3.</t>
        </is>
      </c>
      <c r="E1715" s="3" t="inlineStr">
        <is>
          <t>Разработка деталировочных чертежей КМД на основании Рабочей документации</t>
        </is>
      </c>
      <c r="F1715" s="518" t="inlineStr">
        <is>
          <t>м2</t>
        </is>
      </c>
      <c r="G1715" s="638" t="n">
        <v>8835.16</v>
      </c>
      <c r="H1715" s="520" t="n"/>
      <c r="I1715" s="521" t="n">
        <v>778.14</v>
      </c>
      <c r="J1715" s="522" t="n">
        <v>97.27</v>
      </c>
      <c r="K1715" s="523">
        <f>SUBTOTAL(9,H1715:J1715)</f>
        <v/>
      </c>
      <c r="L1715" s="520">
        <f>$G1715*H1715</f>
        <v/>
      </c>
      <c r="M1715" s="521">
        <f>$G1715*I1715</f>
        <v/>
      </c>
      <c r="N1715" s="522">
        <f>$G1715*J1715</f>
        <v/>
      </c>
      <c r="O1715" s="523">
        <f>G1715*K1715</f>
        <v/>
      </c>
      <c r="P1715" s="79" t="n"/>
      <c r="Q1715" s="104" t="n"/>
    </row>
    <row r="1716" outlineLevel="2" ht="50.25" customHeight="1">
      <c r="A1716" s="3" t="inlineStr">
        <is>
          <t>6.4.2.</t>
        </is>
      </c>
      <c r="B1716" s="3" t="inlineStr">
        <is>
          <t>Устройство утеплителя, ветро и влагозащита</t>
        </is>
      </c>
      <c r="C1716" s="240" t="inlineStr">
        <is>
          <t>6.4.2.</t>
        </is>
      </c>
      <c r="D1716" s="248" t="inlineStr">
        <is>
          <t>7.4.2.</t>
        </is>
      </c>
      <c r="E1716" s="146" t="inlineStr">
        <is>
          <t>Утепление вентилируемого фасада</t>
        </is>
      </c>
      <c r="F1716" s="241" t="inlineStr">
        <is>
          <t>м2</t>
        </is>
      </c>
      <c r="G1716" s="422" t="n">
        <v>5195.02</v>
      </c>
      <c r="H1716" s="423">
        <f>IFERROR(L1716/G1716,0)</f>
        <v/>
      </c>
      <c r="I1716" s="424">
        <f>IFERROR(M1716/G1716,0)</f>
        <v/>
      </c>
      <c r="J1716" s="425">
        <f>IFERROR(N1716/G1716,0)</f>
        <v/>
      </c>
      <c r="K1716" s="432">
        <f>+IFERROR(O1716/G1716,0)</f>
        <v/>
      </c>
      <c r="L1716" s="423">
        <f>SUBTOTAL(9,L1717:L1719)</f>
        <v/>
      </c>
      <c r="M1716" s="424">
        <f>SUBTOTAL(9,M1717:M1719)</f>
        <v/>
      </c>
      <c r="N1716" s="425">
        <f>SUBTOTAL(9,N1717:N1719)</f>
        <v/>
      </c>
      <c r="O1716" s="427" t="n">
        <v>50954898.53899662</v>
      </c>
      <c r="P1716" s="242" t="n"/>
      <c r="Q1716" s="243" t="n"/>
      <c r="R1716" t="n">
        <v>50954898.53899662</v>
      </c>
    </row>
    <row r="1717" outlineLevel="3" ht="50.25" customHeight="1">
      <c r="A1717" s="3" t="n"/>
      <c r="B1717" s="3" t="n"/>
      <c r="C1717" s="25" t="n"/>
      <c r="D1717" s="3" t="inlineStr">
        <is>
          <t>7.4.2.1.</t>
        </is>
      </c>
      <c r="E1717" s="3" t="inlineStr">
        <is>
          <t>Устройство внутреннего слоя утепления: 120 мм, 
плотность не менее 30кг/м3</t>
        </is>
      </c>
      <c r="F1717" s="518" t="inlineStr">
        <is>
          <t>м2</t>
        </is>
      </c>
      <c r="G1717" s="519" t="n">
        <v>4880.02</v>
      </c>
      <c r="H1717" s="520" t="n">
        <v>1100</v>
      </c>
      <c r="I1717" s="521" t="n">
        <v>1700</v>
      </c>
      <c r="J1717" s="522">
        <f>+(H1717+I1717)*0.125</f>
        <v/>
      </c>
      <c r="K1717" s="523">
        <f>SUBTOTAL(9,H1717:J1717)</f>
        <v/>
      </c>
      <c r="L1717" s="520">
        <f>$G1717*H1717</f>
        <v/>
      </c>
      <c r="M1717" s="521">
        <f>$G1717*I1717</f>
        <v/>
      </c>
      <c r="N1717" s="522">
        <f>$G1717*J1717</f>
        <v/>
      </c>
      <c r="O1717" s="523">
        <f>G1717*K1717</f>
        <v/>
      </c>
      <c r="P1717" s="79" t="n"/>
      <c r="Q1717" s="104" t="n"/>
    </row>
    <row r="1718" outlineLevel="3" ht="50.25" customHeight="1">
      <c r="A1718" s="3" t="n"/>
      <c r="B1718" s="3" t="n"/>
      <c r="C1718" s="25" t="n"/>
      <c r="D1718" s="3" t="inlineStr">
        <is>
          <t>7.4.2.2.</t>
        </is>
      </c>
      <c r="E1718" s="3" t="inlineStr">
        <is>
          <t>Устройство внешнего слоя утепления: 50 мм, 
плотность не менее 80кг/м3</t>
        </is>
      </c>
      <c r="F1718" s="518" t="inlineStr">
        <is>
          <t>м2</t>
        </is>
      </c>
      <c r="G1718" s="519" t="n">
        <v>4880.02</v>
      </c>
      <c r="H1718" s="520" t="n">
        <v>950</v>
      </c>
      <c r="I1718" s="521" t="n">
        <v>1700</v>
      </c>
      <c r="J1718" s="522">
        <f>+(H1718+I1718)*0.125</f>
        <v/>
      </c>
      <c r="K1718" s="523">
        <f>SUBTOTAL(9,H1718:J1718)</f>
        <v/>
      </c>
      <c r="L1718" s="520">
        <f>$G1718*H1718</f>
        <v/>
      </c>
      <c r="M1718" s="521">
        <f>$G1718*I1718</f>
        <v/>
      </c>
      <c r="N1718" s="522">
        <f>$G1718*J1718</f>
        <v/>
      </c>
      <c r="O1718" s="523">
        <f>G1718*K1718</f>
        <v/>
      </c>
      <c r="P1718" s="79" t="n"/>
      <c r="Q1718" s="104" t="n"/>
    </row>
    <row r="1719" outlineLevel="3" ht="50.25" customHeight="1">
      <c r="A1719" s="3" t="n"/>
      <c r="B1719" s="3" t="n"/>
      <c r="C1719" s="25" t="n"/>
      <c r="D1719" s="3" t="inlineStr">
        <is>
          <t>7.4.2.3.</t>
        </is>
      </c>
      <c r="E1719" s="3" t="inlineStr">
        <is>
          <t>Устройство Пеностекло толщиной 120 мм + 50 мм D180 с расходным материалом (шпильки, клей)</t>
        </is>
      </c>
      <c r="F1719" s="518" t="inlineStr">
        <is>
          <t>м2</t>
        </is>
      </c>
      <c r="G1719" s="519" t="n">
        <v>315</v>
      </c>
      <c r="H1719" s="520" t="n">
        <v>14311.5</v>
      </c>
      <c r="I1719" s="521" t="n">
        <v>5450</v>
      </c>
      <c r="J1719" s="522" t="n">
        <v>2470.19</v>
      </c>
      <c r="K1719" s="523">
        <f>SUBTOTAL(9,H1719:J1719)</f>
        <v/>
      </c>
      <c r="L1719" s="520">
        <f>$G1719*H1719</f>
        <v/>
      </c>
      <c r="M1719" s="521">
        <f>$G1719*I1719</f>
        <v/>
      </c>
      <c r="N1719" s="522">
        <f>$G1719*J1719</f>
        <v/>
      </c>
      <c r="O1719" s="523">
        <f>G1719*K1719</f>
        <v/>
      </c>
      <c r="P1719" s="79" t="n"/>
      <c r="Q1719" s="104" t="n"/>
    </row>
    <row r="1720" outlineLevel="2" ht="50.25" customHeight="1">
      <c r="A1720" s="3" t="inlineStr">
        <is>
          <t>6.4.3.</t>
        </is>
      </c>
      <c r="B1720" s="3" t="inlineStr">
        <is>
          <t>Устройство облицовки фасада (камень, плитка, облицовочные панели, вентиляционные решетки)</t>
        </is>
      </c>
      <c r="C1720" s="240" t="inlineStr">
        <is>
          <t>6.4.3.</t>
        </is>
      </c>
      <c r="D1720" s="248" t="inlineStr">
        <is>
          <t>7.4.3.</t>
        </is>
      </c>
      <c r="E1720" s="146" t="inlineStr">
        <is>
          <t>Облицовка натуральным камнем</t>
        </is>
      </c>
      <c r="F1720" s="241" t="inlineStr">
        <is>
          <t>м2</t>
        </is>
      </c>
      <c r="G1720" s="422" t="n">
        <v>4216.02</v>
      </c>
      <c r="H1720" s="423">
        <f>IFERROR(L1720/G1720,0)</f>
        <v/>
      </c>
      <c r="I1720" s="424">
        <f>IFERROR(M1720/G1720,0)</f>
        <v/>
      </c>
      <c r="J1720" s="425">
        <f>IFERROR(N1720/G1720,0)</f>
        <v/>
      </c>
      <c r="K1720" s="432">
        <f>+IFERROR(O1720/G1720,0)</f>
        <v/>
      </c>
      <c r="L1720" s="423">
        <f>SUBTOTAL(9,L1721:L1841)</f>
        <v/>
      </c>
      <c r="M1720" s="424">
        <f>SUBTOTAL(9,M1721:M1841)</f>
        <v/>
      </c>
      <c r="N1720" s="425">
        <f>SUBTOTAL(9,N1721:N1841)</f>
        <v/>
      </c>
      <c r="O1720" s="427" t="n">
        <v>903980445.9818252</v>
      </c>
      <c r="P1720" s="242" t="n"/>
      <c r="Q1720" s="243" t="n"/>
      <c r="R1720" t="n">
        <v>903980445.9818252</v>
      </c>
    </row>
    <row r="1721" outlineLevel="3" ht="50.25" customHeight="1">
      <c r="A1721" s="3" t="n"/>
      <c r="B1721" s="3" t="n"/>
      <c r="C1721" s="260" t="n"/>
      <c r="D1721" s="254" t="inlineStr">
        <is>
          <t>7.4.3.1.</t>
        </is>
      </c>
      <c r="E1721" s="254" t="inlineStr">
        <is>
          <t xml:space="preserve">Каннелюры 1-го типа </t>
        </is>
      </c>
      <c r="F1721" s="262" t="inlineStr">
        <is>
          <t>м2</t>
        </is>
      </c>
      <c r="G1721" s="472" t="n">
        <v>79.90000000000001</v>
      </c>
      <c r="H1721" s="473">
        <f>+IFERROR(L1721/G1721,0)</f>
        <v/>
      </c>
      <c r="I1721" s="474">
        <f>+IFERROR(M1721/G1721,0)</f>
        <v/>
      </c>
      <c r="J1721" s="475">
        <f>+IFERROR(N1721/G1721,0)</f>
        <v/>
      </c>
      <c r="K1721" s="476">
        <f>+IFERROR(O1721/G1721,0)</f>
        <v/>
      </c>
      <c r="L1721" s="473">
        <f>SUBTOTAL(9,L1722:L1722)</f>
        <v/>
      </c>
      <c r="M1721" s="474">
        <f>SUBTOTAL(9,M1722:M1722)</f>
        <v/>
      </c>
      <c r="N1721" s="475">
        <f>SUBTOTAL(9,N1722:N1722)</f>
        <v/>
      </c>
      <c r="O1721" s="476">
        <f>SUBTOTAL(9,O1722:O1722)</f>
        <v/>
      </c>
      <c r="P1721" s="263" t="n"/>
      <c r="Q1721" s="453" t="n"/>
    </row>
    <row r="1722" outlineLevel="4" ht="50.25" customHeight="1">
      <c r="A1722" s="3" t="n"/>
      <c r="B1722" s="3" t="inlineStr">
        <is>
          <t>Устройство облицовки фасада (камень, плитка, облицовочные панели, вентиляционные решетки)</t>
        </is>
      </c>
      <c r="C1722" s="187" t="n"/>
      <c r="D1722" s="3" t="inlineStr">
        <is>
          <t>7.4.3.1.1.</t>
        </is>
      </c>
      <c r="E1722" s="3" t="inlineStr">
        <is>
          <t xml:space="preserve">Каннелюры 1-го типа </t>
        </is>
      </c>
      <c r="F1722" s="18" t="inlineStr">
        <is>
          <t>м2</t>
        </is>
      </c>
      <c r="G1722" s="519" t="n">
        <v>79.90000000000001</v>
      </c>
      <c r="H1722" s="520" t="n">
        <v>53247.5</v>
      </c>
      <c r="I1722" s="521" t="n">
        <v>50751.75</v>
      </c>
      <c r="J1722" s="522" t="n">
        <v>12999.91</v>
      </c>
      <c r="K1722" s="523">
        <f>SUBTOTAL(9,H1722:J1722)</f>
        <v/>
      </c>
      <c r="L1722" s="520">
        <f>$G1722*H1722</f>
        <v/>
      </c>
      <c r="M1722" s="521">
        <f>$G1722*I1722</f>
        <v/>
      </c>
      <c r="N1722" s="522">
        <f>$G1722*J1722</f>
        <v/>
      </c>
      <c r="O1722" s="523">
        <f>G1722*K1722</f>
        <v/>
      </c>
      <c r="P1722" s="79" t="n"/>
      <c r="Q1722" s="104" t="n"/>
    </row>
    <row r="1723" outlineLevel="3" ht="50.25" customHeight="1">
      <c r="A1723" s="3" t="n"/>
      <c r="B1723" s="3" t="n"/>
      <c r="C1723" s="260" t="n"/>
      <c r="D1723" s="254" t="inlineStr">
        <is>
          <t>7.4.3.2.</t>
        </is>
      </c>
      <c r="E1723" s="254" t="inlineStr">
        <is>
          <t xml:space="preserve">Каннелюры 2-го типа </t>
        </is>
      </c>
      <c r="F1723" s="262" t="inlineStr">
        <is>
          <t>м2</t>
        </is>
      </c>
      <c r="G1723" s="472" t="n">
        <v>1089.45</v>
      </c>
      <c r="H1723" s="473">
        <f>+IFERROR(L1723/G1723,0)</f>
        <v/>
      </c>
      <c r="I1723" s="474">
        <f>+IFERROR(M1723/G1723,0)</f>
        <v/>
      </c>
      <c r="J1723" s="475">
        <f>+IFERROR(N1723/G1723,0)</f>
        <v/>
      </c>
      <c r="K1723" s="476">
        <f>+IFERROR(O1723/G1723,0)</f>
        <v/>
      </c>
      <c r="L1723" s="473">
        <f>SUBTOTAL(9,L1724:L1724)</f>
        <v/>
      </c>
      <c r="M1723" s="474">
        <f>SUBTOTAL(9,M1724:M1724)</f>
        <v/>
      </c>
      <c r="N1723" s="475">
        <f>SUBTOTAL(9,N1724:N1724)</f>
        <v/>
      </c>
      <c r="O1723" s="476">
        <f>SUBTOTAL(9,O1724:O1724)</f>
        <v/>
      </c>
      <c r="P1723" s="263" t="n"/>
      <c r="Q1723" s="453" t="n"/>
    </row>
    <row r="1724" outlineLevel="4" ht="50.25" customHeight="1">
      <c r="A1724" s="3" t="n"/>
      <c r="B1724" s="3" t="inlineStr">
        <is>
          <t>Устройство облицовки фасада (камень, плитка, облицовочные панели, вентиляционные решетки)</t>
        </is>
      </c>
      <c r="C1724" s="187" t="n"/>
      <c r="D1724" s="3" t="inlineStr">
        <is>
          <t>7.4.3.2.1.</t>
        </is>
      </c>
      <c r="E1724" s="3" t="inlineStr">
        <is>
          <t xml:space="preserve">Каннелюры 2-го типа </t>
        </is>
      </c>
      <c r="F1724" s="18" t="inlineStr">
        <is>
          <t>м2</t>
        </is>
      </c>
      <c r="G1724" s="519" t="n">
        <v>1089.45</v>
      </c>
      <c r="H1724" s="520" t="n">
        <v>53881.13</v>
      </c>
      <c r="I1724" s="521" t="n">
        <v>50093</v>
      </c>
      <c r="J1724" s="522" t="n">
        <v>12996.77</v>
      </c>
      <c r="K1724" s="523">
        <f>SUBTOTAL(9,H1724:J1724)</f>
        <v/>
      </c>
      <c r="L1724" s="520">
        <f>$G1724*H1724</f>
        <v/>
      </c>
      <c r="M1724" s="521">
        <f>$G1724*I1724</f>
        <v/>
      </c>
      <c r="N1724" s="522">
        <f>$G1724*J1724</f>
        <v/>
      </c>
      <c r="O1724" s="523">
        <f>G1724*K1724</f>
        <v/>
      </c>
      <c r="P1724" s="79" t="n"/>
      <c r="Q1724" s="104" t="n"/>
    </row>
    <row r="1725" outlineLevel="3" ht="50.25" customHeight="1">
      <c r="A1725" s="3" t="n"/>
      <c r="B1725" s="3" t="n"/>
      <c r="C1725" s="260" t="n"/>
      <c r="D1725" s="254" t="inlineStr">
        <is>
          <t>7.4.3.3.</t>
        </is>
      </c>
      <c r="E1725" s="254" t="inlineStr">
        <is>
          <t>Каннелюры 3-го типа</t>
        </is>
      </c>
      <c r="F1725" s="262" t="inlineStr">
        <is>
          <t>м2</t>
        </is>
      </c>
      <c r="G1725" s="472" t="n">
        <v>574.61</v>
      </c>
      <c r="H1725" s="473">
        <f>+IFERROR(L1725/G1725,0)</f>
        <v/>
      </c>
      <c r="I1725" s="474">
        <f>+IFERROR(M1725/G1725,0)</f>
        <v/>
      </c>
      <c r="J1725" s="475">
        <f>+IFERROR(N1725/G1725,0)</f>
        <v/>
      </c>
      <c r="K1725" s="476">
        <f>+IFERROR(O1725/G1725,0)</f>
        <v/>
      </c>
      <c r="L1725" s="473">
        <f>SUBTOTAL(9,L1726:L1726)</f>
        <v/>
      </c>
      <c r="M1725" s="474">
        <f>SUBTOTAL(9,M1726:M1726)</f>
        <v/>
      </c>
      <c r="N1725" s="475">
        <f>SUBTOTAL(9,N1726:N1726)</f>
        <v/>
      </c>
      <c r="O1725" s="476">
        <f>SUBTOTAL(9,O1726:O1726)</f>
        <v/>
      </c>
      <c r="P1725" s="263" t="n"/>
      <c r="Q1725" s="453" t="n"/>
    </row>
    <row r="1726" outlineLevel="4" ht="50.25" customHeight="1">
      <c r="A1726" s="3" t="n"/>
      <c r="B1726" s="3" t="inlineStr">
        <is>
          <t>Устройство облицовки фасада (камень, плитка, облицовочные панели, вентиляционные решетки)</t>
        </is>
      </c>
      <c r="C1726" s="187" t="n"/>
      <c r="D1726" s="3" t="inlineStr">
        <is>
          <t>7.4.3.3.1.</t>
        </is>
      </c>
      <c r="E1726" s="3" t="inlineStr">
        <is>
          <t>Каннелюры 3-го типа</t>
        </is>
      </c>
      <c r="F1726" s="18" t="inlineStr">
        <is>
          <t>м2</t>
        </is>
      </c>
      <c r="G1726" s="519" t="n">
        <v>574.61</v>
      </c>
      <c r="H1726" s="520" t="n">
        <v>53247.5</v>
      </c>
      <c r="I1726" s="521" t="n">
        <v>50751.75</v>
      </c>
      <c r="J1726" s="522" t="n">
        <v>12999.91</v>
      </c>
      <c r="K1726" s="523">
        <f>SUBTOTAL(9,H1726:J1726)</f>
        <v/>
      </c>
      <c r="L1726" s="520">
        <f>$G1726*H1726</f>
        <v/>
      </c>
      <c r="M1726" s="521">
        <f>$G1726*I1726</f>
        <v/>
      </c>
      <c r="N1726" s="522">
        <f>$G1726*J1726</f>
        <v/>
      </c>
      <c r="O1726" s="523">
        <f>G1726*K1726</f>
        <v/>
      </c>
      <c r="P1726" s="79" t="n"/>
      <c r="Q1726" s="104" t="n"/>
    </row>
    <row r="1727" outlineLevel="3" ht="50.25" customHeight="1">
      <c r="A1727" s="3" t="n"/>
      <c r="B1727" s="3" t="n"/>
      <c r="C1727" s="260" t="n"/>
      <c r="D1727" s="254" t="inlineStr">
        <is>
          <t>7.4.3.4.</t>
        </is>
      </c>
      <c r="E1727" s="254" t="inlineStr">
        <is>
          <t>Гладкий камень</t>
        </is>
      </c>
      <c r="F1727" s="262" t="inlineStr">
        <is>
          <t>м2</t>
        </is>
      </c>
      <c r="G1727" s="472" t="n">
        <v>2398.368</v>
      </c>
      <c r="H1727" s="473">
        <f>+IFERROR(L1727/G1727,0)</f>
        <v/>
      </c>
      <c r="I1727" s="474">
        <f>+IFERROR(M1727/G1727,0)</f>
        <v/>
      </c>
      <c r="J1727" s="475">
        <f>+IFERROR(N1727/G1727,0)</f>
        <v/>
      </c>
      <c r="K1727" s="476">
        <f>+IFERROR(O1727/G1727,0)</f>
        <v/>
      </c>
      <c r="L1727" s="473">
        <f>SUBTOTAL(9,L1728:L1735)</f>
        <v/>
      </c>
      <c r="M1727" s="474">
        <f>SUBTOTAL(9,M1728:M1735)</f>
        <v/>
      </c>
      <c r="N1727" s="475">
        <f>SUBTOTAL(9,N1728:N1735)</f>
        <v/>
      </c>
      <c r="O1727" s="476">
        <f>SUBTOTAL(9,O1728:O1735)</f>
        <v/>
      </c>
      <c r="P1727" s="263" t="n"/>
      <c r="Q1727" s="453" t="n"/>
    </row>
    <row r="1728" outlineLevel="4" ht="50.25" customHeight="1">
      <c r="A1728" s="3" t="n"/>
      <c r="B1728" s="3" t="inlineStr">
        <is>
          <t>Устройство облицовки фасада (камень, плитка, облицовочные панели, вентиляционные решетки)</t>
        </is>
      </c>
      <c r="C1728" s="187" t="n"/>
      <c r="D1728" s="3" t="inlineStr">
        <is>
          <t>7.4.3.4.1.</t>
        </is>
      </c>
      <c r="E1728" s="3" t="inlineStr">
        <is>
          <t>Фасад 30мм</t>
        </is>
      </c>
      <c r="F1728" s="518" t="inlineStr">
        <is>
          <t>м2</t>
        </is>
      </c>
      <c r="G1728" s="519" t="n">
        <v>448.01</v>
      </c>
      <c r="H1728" s="520" t="n">
        <v>17686.42</v>
      </c>
      <c r="I1728" s="521" t="n">
        <v>29813.82</v>
      </c>
      <c r="J1728" s="522" t="n">
        <v>5937.53</v>
      </c>
      <c r="K1728" s="523">
        <f>SUBTOTAL(9,H1728:J1728)</f>
        <v/>
      </c>
      <c r="L1728" s="520">
        <f>$G1728*H1728</f>
        <v/>
      </c>
      <c r="M1728" s="521">
        <f>$G1728*I1728</f>
        <v/>
      </c>
      <c r="N1728" s="522">
        <f>$G1728*J1728</f>
        <v/>
      </c>
      <c r="O1728" s="523">
        <f>G1728*K1728</f>
        <v/>
      </c>
      <c r="P1728" s="79" t="n"/>
      <c r="Q1728" s="104" t="n"/>
    </row>
    <row r="1729" outlineLevel="4" ht="50.25" customHeight="1">
      <c r="A1729" s="3" t="n"/>
      <c r="B1729" s="3" t="inlineStr">
        <is>
          <t>Устройство облицовки фасада (камень, плитка, облицовочные панели, вентиляционные решетки)</t>
        </is>
      </c>
      <c r="C1729" s="187" t="n"/>
      <c r="D1729" s="3" t="inlineStr">
        <is>
          <t>7.4.3.4.2.</t>
        </is>
      </c>
      <c r="E1729" s="3" t="inlineStr">
        <is>
          <t>Облицовка лоджий и балконов (в том числе потолки) 30мм</t>
        </is>
      </c>
      <c r="F1729" s="518" t="inlineStr">
        <is>
          <t>м2</t>
        </is>
      </c>
      <c r="G1729" s="519" t="n">
        <v>1396.728</v>
      </c>
      <c r="H1729" s="520" t="n">
        <v>17686.42</v>
      </c>
      <c r="I1729" s="521" t="n">
        <v>29813.82</v>
      </c>
      <c r="J1729" s="522" t="n">
        <v>5937.53</v>
      </c>
      <c r="K1729" s="523">
        <f>SUBTOTAL(9,H1729:J1729)</f>
        <v/>
      </c>
      <c r="L1729" s="520">
        <f>$G1729*H1729</f>
        <v/>
      </c>
      <c r="M1729" s="521">
        <f>$G1729*I1729</f>
        <v/>
      </c>
      <c r="N1729" s="522">
        <f>$G1729*J1729</f>
        <v/>
      </c>
      <c r="O1729" s="523">
        <f>G1729*K1729</f>
        <v/>
      </c>
      <c r="P1729" s="79" t="n"/>
      <c r="Q1729" s="104" t="n"/>
    </row>
    <row r="1730" outlineLevel="4" ht="50.25" customHeight="1">
      <c r="A1730" s="3" t="n"/>
      <c r="B1730" s="3" t="inlineStr">
        <is>
          <t>Устройство облицовки фасада (камень, плитка, облицовочные панели, вентиляционные решетки)</t>
        </is>
      </c>
      <c r="C1730" s="187" t="n"/>
      <c r="D1730" s="3" t="inlineStr">
        <is>
          <t>7.4.3.4.3.</t>
        </is>
      </c>
      <c r="E1730" s="3" t="inlineStr">
        <is>
          <t>КГЛ  (пол балконов и лоджий)</t>
        </is>
      </c>
      <c r="F1730" s="518" t="inlineStr">
        <is>
          <t>м2</t>
        </is>
      </c>
      <c r="G1730" s="519" t="n">
        <v>553.63</v>
      </c>
      <c r="H1730" s="520" t="n">
        <v>25000</v>
      </c>
      <c r="I1730" s="521" t="n">
        <v>29813.82</v>
      </c>
      <c r="J1730" s="522" t="n">
        <v>6851.73</v>
      </c>
      <c r="K1730" s="523">
        <f>SUBTOTAL(9,H1730:J1730)</f>
        <v/>
      </c>
      <c r="L1730" s="520">
        <f>$G1730*H1730</f>
        <v/>
      </c>
      <c r="M1730" s="521">
        <f>$G1730*I1730</f>
        <v/>
      </c>
      <c r="N1730" s="522">
        <f>$G1730*J1730</f>
        <v/>
      </c>
      <c r="O1730" s="523">
        <f>G1730*K1730</f>
        <v/>
      </c>
      <c r="P1730" s="79" t="n"/>
      <c r="Q1730" s="104" t="n"/>
    </row>
    <row r="1731" outlineLevel="4" ht="50.25" customHeight="1">
      <c r="A1731" s="3" t="n"/>
      <c r="B1731" s="3" t="inlineStr">
        <is>
          <t>Устройство облицовки фасада (камень, плитка, облицовочные панели, вентиляционные решетки)</t>
        </is>
      </c>
      <c r="C1731" s="187" t="n"/>
      <c r="D1731" s="3" t="inlineStr">
        <is>
          <t>7.4.3.4.4.</t>
        </is>
      </c>
      <c r="E1731" s="3" t="inlineStr">
        <is>
          <t>Изготовление плинтуса из натурального
камня, 100 мм</t>
        </is>
      </c>
      <c r="F1731" s="518" t="inlineStr">
        <is>
          <t>м.пог.</t>
        </is>
      </c>
      <c r="G1731" s="519" t="n">
        <v>279</v>
      </c>
      <c r="H1731" s="520" t="n">
        <v>5050</v>
      </c>
      <c r="I1731" s="521" t="n">
        <v>2981.38</v>
      </c>
      <c r="J1731" s="522" t="n">
        <v>1003.92</v>
      </c>
      <c r="K1731" s="523">
        <f>SUBTOTAL(9,H1731:J1731)</f>
        <v/>
      </c>
      <c r="L1731" s="520">
        <f>$G1731*H1731</f>
        <v/>
      </c>
      <c r="M1731" s="521">
        <f>$G1731*I1731</f>
        <v/>
      </c>
      <c r="N1731" s="522">
        <f>$G1731*J1731</f>
        <v/>
      </c>
      <c r="O1731" s="523">
        <f>G1731*K1731</f>
        <v/>
      </c>
      <c r="P1731" s="79" t="n"/>
      <c r="Q1731" s="104" t="n"/>
    </row>
    <row r="1732" outlineLevel="4" ht="50.25" customHeight="1">
      <c r="A1732" s="3" t="n"/>
      <c r="B1732" s="3" t="inlineStr">
        <is>
          <t>Устройство облицовки фасада (камень, плитка, облицовочные панели, вентиляционные решетки)</t>
        </is>
      </c>
      <c r="C1732" s="187" t="n"/>
      <c r="D1732" s="3" t="inlineStr">
        <is>
          <t>7.4.3.4.5.</t>
        </is>
      </c>
      <c r="E1732" s="3" t="inlineStr">
        <is>
          <t>Цоколь</t>
        </is>
      </c>
      <c r="F1732" s="518" t="inlineStr">
        <is>
          <t>м2</t>
        </is>
      </c>
      <c r="G1732" s="519" t="n">
        <v>87.55</v>
      </c>
      <c r="H1732" s="520" t="n">
        <v>31092.28</v>
      </c>
      <c r="I1732" s="521" t="n">
        <v>29813.82</v>
      </c>
      <c r="J1732" s="522" t="n">
        <v>7613.26</v>
      </c>
      <c r="K1732" s="523">
        <f>SUBTOTAL(9,H1732:J1732)</f>
        <v/>
      </c>
      <c r="L1732" s="520">
        <f>$G1732*H1732</f>
        <v/>
      </c>
      <c r="M1732" s="521">
        <f>$G1732*I1732</f>
        <v/>
      </c>
      <c r="N1732" s="522">
        <f>$G1732*J1732</f>
        <v/>
      </c>
      <c r="O1732" s="523">
        <f>G1732*K1732</f>
        <v/>
      </c>
      <c r="P1732" s="79" t="n"/>
      <c r="Q1732" s="104" t="n"/>
    </row>
    <row r="1733" outlineLevel="4" ht="50.25" customHeight="1">
      <c r="A1733" s="3" t="n"/>
      <c r="B1733" s="3" t="n"/>
      <c r="C1733" s="187" t="n"/>
      <c r="D1733" s="3" t="inlineStr">
        <is>
          <t>7.4.3.4.6.</t>
        </is>
      </c>
      <c r="E1733" s="3" t="inlineStr">
        <is>
          <t xml:space="preserve">КГЛ (терассы на кровле ) </t>
        </is>
      </c>
      <c r="F1733" s="518" t="inlineStr">
        <is>
          <t>м2</t>
        </is>
      </c>
      <c r="G1733" s="519" t="n"/>
      <c r="H1733" s="520" t="n">
        <v>25076.34</v>
      </c>
      <c r="I1733" s="521" t="n">
        <v>29813.82</v>
      </c>
      <c r="J1733" s="522" t="n">
        <v>6861.27</v>
      </c>
      <c r="K1733" s="523">
        <f>SUBTOTAL(9,H1733:J1733)</f>
        <v/>
      </c>
      <c r="L1733" s="520">
        <f>$G1733*H1733</f>
        <v/>
      </c>
      <c r="M1733" s="521">
        <f>$G1733*I1733</f>
        <v/>
      </c>
      <c r="N1733" s="522">
        <f>$G1733*J1733</f>
        <v/>
      </c>
      <c r="O1733" s="523">
        <f>G1733*K1733</f>
        <v/>
      </c>
      <c r="P1733" s="79" t="inlineStr">
        <is>
          <t>Исключено</t>
        </is>
      </c>
      <c r="Q1733" s="104" t="n"/>
    </row>
    <row r="1734" outlineLevel="4" ht="50.25" customHeight="1">
      <c r="A1734" s="3" t="n"/>
      <c r="B1734" s="3" t="inlineStr">
        <is>
          <t>Устройство облицовки фасада (камень, плитка, облицовочные панели, вентиляционные решетки)</t>
        </is>
      </c>
      <c r="C1734" s="187" t="n"/>
      <c r="D1734" s="3" t="inlineStr">
        <is>
          <t>7.4.3.4.7.</t>
        </is>
      </c>
      <c r="E1734" s="3" t="inlineStr">
        <is>
          <t>ПТ.К-1 потолки лоджий</t>
        </is>
      </c>
      <c r="F1734" s="518" t="inlineStr">
        <is>
          <t>м2</t>
        </is>
      </c>
      <c r="G1734" s="638" t="n">
        <v>254.52</v>
      </c>
      <c r="H1734" s="639" t="n">
        <v>3012</v>
      </c>
      <c r="I1734" s="521" t="n">
        <v>25000</v>
      </c>
      <c r="J1734" s="522" t="n">
        <v>6259.54</v>
      </c>
      <c r="K1734" s="523">
        <f>SUBTOTAL(9,H1734:J1734)</f>
        <v/>
      </c>
      <c r="L1734" s="520">
        <f>$G1734*H1734</f>
        <v/>
      </c>
      <c r="M1734" s="521">
        <f>$G1734*I1734</f>
        <v/>
      </c>
      <c r="N1734" s="522">
        <f>$G1734*J1734</f>
        <v/>
      </c>
      <c r="O1734" s="523">
        <f>G1734*K1734</f>
        <v/>
      </c>
      <c r="P1734" s="79" t="n"/>
      <c r="Q1734" s="104" t="n"/>
    </row>
    <row r="1735" outlineLevel="4" ht="50.25" customHeight="1">
      <c r="A1735" s="3" t="n"/>
      <c r="B1735" s="3" t="inlineStr">
        <is>
          <t>Устройство облицовки фасада (камень, плитка, облицовочные панели, вентиляционные решетки)</t>
        </is>
      </c>
      <c r="C1735" s="187" t="n"/>
      <c r="D1735" s="3" t="inlineStr">
        <is>
          <t>7.4.3.4.8.</t>
        </is>
      </c>
      <c r="E1735" s="3" t="inlineStr">
        <is>
          <t>ПТ.К-1 потолки лоджий (Аквапанель Knauf 2400*1200*12.5 мм)</t>
        </is>
      </c>
      <c r="F1735" s="518" t="inlineStr">
        <is>
          <t>м2</t>
        </is>
      </c>
      <c r="G1735" s="519" t="n">
        <v>265.16</v>
      </c>
      <c r="H1735" s="520" t="n">
        <v>1165.2375</v>
      </c>
      <c r="I1735" s="521" t="n">
        <v>3220</v>
      </c>
      <c r="J1735" s="522" t="n">
        <v>548.15</v>
      </c>
      <c r="K1735" s="523">
        <f>SUBTOTAL(9,H1735:J1735)</f>
        <v/>
      </c>
      <c r="L1735" s="520">
        <f>$G1735*H1735</f>
        <v/>
      </c>
      <c r="M1735" s="521">
        <f>$G1735*I1735</f>
        <v/>
      </c>
      <c r="N1735" s="522">
        <f>$G1735*J1735</f>
        <v/>
      </c>
      <c r="O1735" s="523">
        <f>G1735*K1735</f>
        <v/>
      </c>
      <c r="P1735" s="79" t="n"/>
      <c r="Q1735" s="104" t="n"/>
    </row>
    <row r="1736" outlineLevel="3" ht="50.25" customHeight="1">
      <c r="A1736" s="3" t="n"/>
      <c r="B1736" s="3" t="n"/>
      <c r="C1736" s="260" t="n"/>
      <c r="D1736" s="254" t="inlineStr">
        <is>
          <t>7.4.3.5.</t>
        </is>
      </c>
      <c r="E1736" s="254" t="inlineStr">
        <is>
          <t>Откосы каменного фасада</t>
        </is>
      </c>
      <c r="F1736" s="554" t="inlineStr">
        <is>
          <t>п.м.</t>
        </is>
      </c>
      <c r="G1736" s="472" t="n">
        <v>2179.99</v>
      </c>
      <c r="H1736" s="473">
        <f>+IFERROR(L1736/G1736,0)</f>
        <v/>
      </c>
      <c r="I1736" s="474">
        <f>+IFERROR(M1736/G1736,0)</f>
        <v/>
      </c>
      <c r="J1736" s="475">
        <f>+IFERROR(N1736/G1736,0)</f>
        <v/>
      </c>
      <c r="K1736" s="476">
        <f>+IFERROR(O1736/G1736,0)</f>
        <v/>
      </c>
      <c r="L1736" s="473">
        <f>SUBTOTAL(9,L1737:L1780)</f>
        <v/>
      </c>
      <c r="M1736" s="474">
        <f>SUBTOTAL(9,M1737:M1780)</f>
        <v/>
      </c>
      <c r="N1736" s="475">
        <f>SUBTOTAL(9,N1737:N1780)</f>
        <v/>
      </c>
      <c r="O1736" s="476">
        <f>SUBTOTAL(9,O1737:O1780)</f>
        <v/>
      </c>
      <c r="P1736" s="263" t="n"/>
      <c r="Q1736" s="453" t="n"/>
    </row>
    <row r="1737" outlineLevel="4" ht="50.25" customHeight="1">
      <c r="A1737" s="3" t="n"/>
      <c r="B1737" s="3" t="inlineStr">
        <is>
          <t>Устройство облицовки фасада (камень, плитка, облицовочные панели, вентиляционные решетки)</t>
        </is>
      </c>
      <c r="C1737" s="187" t="n"/>
      <c r="D1737" s="3" t="inlineStr">
        <is>
          <t>7.4.3.5.1.</t>
        </is>
      </c>
      <c r="E1737" s="3" t="inlineStr">
        <is>
          <t>ОТ(К)-В.1 наличник верхний</t>
        </is>
      </c>
      <c r="F1737" s="518" t="inlineStr">
        <is>
          <t>п.м.</t>
        </is>
      </c>
      <c r="G1737" s="519" t="n">
        <v>5.1</v>
      </c>
      <c r="H1737" s="520" t="n">
        <v>18551.06</v>
      </c>
      <c r="I1737" s="521" t="n">
        <v>26443.23207178724</v>
      </c>
      <c r="J1737" s="522" t="n">
        <v>5624.29</v>
      </c>
      <c r="K1737" s="523">
        <f>SUBTOTAL(9,H1737:J1737)</f>
        <v/>
      </c>
      <c r="L1737" s="520">
        <f>$G1737*H1737</f>
        <v/>
      </c>
      <c r="M1737" s="521">
        <f>$G1737*I1737</f>
        <v/>
      </c>
      <c r="N1737" s="522">
        <f>$G1737*J1737</f>
        <v/>
      </c>
      <c r="O1737" s="523">
        <f>G1737*K1737</f>
        <v/>
      </c>
      <c r="P1737" s="79" t="n"/>
      <c r="Q1737" s="104" t="n"/>
    </row>
    <row r="1738" outlineLevel="4" ht="50.25" customHeight="1">
      <c r="A1738" s="3" t="n"/>
      <c r="B1738" s="3" t="inlineStr">
        <is>
          <t>Устройство облицовки фасада (камень, плитка, облицовочные панели, вентиляционные решетки)</t>
        </is>
      </c>
      <c r="C1738" s="187" t="n"/>
      <c r="D1738" s="3" t="inlineStr">
        <is>
          <t>7.4.3.5.2.</t>
        </is>
      </c>
      <c r="E1738" s="3" t="inlineStr">
        <is>
          <t>ОТ(К)-В.1 наличник боковой</t>
        </is>
      </c>
      <c r="F1738" s="518" t="inlineStr">
        <is>
          <t>п.м.</t>
        </is>
      </c>
      <c r="G1738" s="519" t="n">
        <v>26.4</v>
      </c>
      <c r="H1738" s="520" t="n">
        <v>13169.67</v>
      </c>
      <c r="I1738" s="521" t="n">
        <v>26443.23207178724</v>
      </c>
      <c r="J1738" s="522" t="n">
        <v>4951.61</v>
      </c>
      <c r="K1738" s="523">
        <f>SUBTOTAL(9,H1738:J1738)</f>
        <v/>
      </c>
      <c r="L1738" s="520">
        <f>$G1738*H1738</f>
        <v/>
      </c>
      <c r="M1738" s="521">
        <f>$G1738*I1738</f>
        <v/>
      </c>
      <c r="N1738" s="522">
        <f>$G1738*J1738</f>
        <v/>
      </c>
      <c r="O1738" s="523">
        <f>G1738*K1738</f>
        <v/>
      </c>
      <c r="P1738" s="79" t="n"/>
      <c r="Q1738" s="104" t="n"/>
    </row>
    <row r="1739" outlineLevel="4" ht="50.25" customHeight="1">
      <c r="A1739" s="3" t="n"/>
      <c r="B1739" s="3" t="inlineStr">
        <is>
          <t>Устройство облицовки фасада (камень, плитка, облицовочные панели, вентиляционные решетки)</t>
        </is>
      </c>
      <c r="C1739" s="187" t="n"/>
      <c r="D1739" s="3" t="inlineStr">
        <is>
          <t>7.4.3.5.3.</t>
        </is>
      </c>
      <c r="E1739" s="3" t="inlineStr">
        <is>
          <t>ОТ(К)-В.2 наличник верхний</t>
        </is>
      </c>
      <c r="F1739" s="518" t="inlineStr">
        <is>
          <t>п.м.</t>
        </is>
      </c>
      <c r="G1739" s="519" t="n">
        <v>1.7</v>
      </c>
      <c r="H1739" s="520" t="n">
        <v>18551.06</v>
      </c>
      <c r="I1739" s="521" t="n">
        <v>26443.23207178724</v>
      </c>
      <c r="J1739" s="522" t="n">
        <v>5624.29</v>
      </c>
      <c r="K1739" s="523">
        <f>SUBTOTAL(9,H1739:J1739)</f>
        <v/>
      </c>
      <c r="L1739" s="520">
        <f>$G1739*H1739</f>
        <v/>
      </c>
      <c r="M1739" s="521">
        <f>$G1739*I1739</f>
        <v/>
      </c>
      <c r="N1739" s="522">
        <f>$G1739*J1739</f>
        <v/>
      </c>
      <c r="O1739" s="523">
        <f>G1739*K1739</f>
        <v/>
      </c>
      <c r="P1739" s="79" t="n"/>
      <c r="Q1739" s="104" t="n"/>
    </row>
    <row r="1740" outlineLevel="4" ht="50.25" customHeight="1">
      <c r="A1740" s="3" t="n"/>
      <c r="B1740" s="3" t="inlineStr">
        <is>
          <t>Устройство облицовки фасада (камень, плитка, облицовочные панели, вентиляционные решетки)</t>
        </is>
      </c>
      <c r="C1740" s="187" t="n"/>
      <c r="D1740" s="3" t="inlineStr">
        <is>
          <t>7.4.3.5.4.</t>
        </is>
      </c>
      <c r="E1740" s="3" t="inlineStr">
        <is>
          <t>ОТ(К)-В.2 наличник боковой</t>
        </is>
      </c>
      <c r="F1740" s="518" t="inlineStr">
        <is>
          <t>п.м.</t>
        </is>
      </c>
      <c r="G1740" s="519" t="n">
        <v>9.1</v>
      </c>
      <c r="H1740" s="520" t="n">
        <v>13169.67</v>
      </c>
      <c r="I1740" s="521" t="n">
        <v>26443.23207178724</v>
      </c>
      <c r="J1740" s="522" t="n">
        <v>4951.61</v>
      </c>
      <c r="K1740" s="523">
        <f>SUBTOTAL(9,H1740:J1740)</f>
        <v/>
      </c>
      <c r="L1740" s="520">
        <f>$G1740*H1740</f>
        <v/>
      </c>
      <c r="M1740" s="521">
        <f>$G1740*I1740</f>
        <v/>
      </c>
      <c r="N1740" s="522">
        <f>$G1740*J1740</f>
        <v/>
      </c>
      <c r="O1740" s="523">
        <f>G1740*K1740</f>
        <v/>
      </c>
      <c r="P1740" s="79" t="n"/>
      <c r="Q1740" s="104" t="n"/>
    </row>
    <row r="1741" outlineLevel="4" ht="50.25" customHeight="1">
      <c r="A1741" s="3" t="n"/>
      <c r="B1741" s="3" t="inlineStr">
        <is>
          <t>Устройство облицовки фасада (камень, плитка, облицовочные панели, вентиляционные решетки)</t>
        </is>
      </c>
      <c r="C1741" s="187" t="n"/>
      <c r="D1741" s="3" t="inlineStr">
        <is>
          <t>7.4.3.5.5.</t>
        </is>
      </c>
      <c r="E1741" s="3" t="inlineStr">
        <is>
          <t>ОТ(К)-В.3 наличник верхний</t>
        </is>
      </c>
      <c r="F1741" s="518" t="inlineStr">
        <is>
          <t>п.м.</t>
        </is>
      </c>
      <c r="G1741" s="519" t="n">
        <v>5.1</v>
      </c>
      <c r="H1741" s="520" t="n">
        <v>18551.06</v>
      </c>
      <c r="I1741" s="521" t="n">
        <v>26443.23207178724</v>
      </c>
      <c r="J1741" s="522" t="n">
        <v>5624.29</v>
      </c>
      <c r="K1741" s="523">
        <f>SUBTOTAL(9,H1741:J1741)</f>
        <v/>
      </c>
      <c r="L1741" s="520">
        <f>$G1741*H1741</f>
        <v/>
      </c>
      <c r="M1741" s="521">
        <f>$G1741*I1741</f>
        <v/>
      </c>
      <c r="N1741" s="522">
        <f>$G1741*J1741</f>
        <v/>
      </c>
      <c r="O1741" s="523">
        <f>G1741*K1741</f>
        <v/>
      </c>
      <c r="P1741" s="79" t="n"/>
      <c r="Q1741" s="104" t="n"/>
    </row>
    <row r="1742" outlineLevel="4" ht="50.25" customHeight="1">
      <c r="A1742" s="3" t="n"/>
      <c r="B1742" s="3" t="inlineStr">
        <is>
          <t>Устройство облицовки фасада (камень, плитка, облицовочные панели, вентиляционные решетки)</t>
        </is>
      </c>
      <c r="C1742" s="187" t="n"/>
      <c r="D1742" s="3" t="inlineStr">
        <is>
          <t>7.4.3.5.6.</t>
        </is>
      </c>
      <c r="E1742" s="3" t="inlineStr">
        <is>
          <t>ОТ(К)-В.3 наличник боковой</t>
        </is>
      </c>
      <c r="F1742" s="518" t="inlineStr">
        <is>
          <t>п.м.</t>
        </is>
      </c>
      <c r="G1742" s="519" t="n">
        <v>27.66</v>
      </c>
      <c r="H1742" s="520" t="n">
        <v>13169.67</v>
      </c>
      <c r="I1742" s="521" t="n">
        <v>26443.23207178724</v>
      </c>
      <c r="J1742" s="522" t="n">
        <v>4951.61</v>
      </c>
      <c r="K1742" s="523">
        <f>SUBTOTAL(9,H1742:J1742)</f>
        <v/>
      </c>
      <c r="L1742" s="520">
        <f>$G1742*H1742</f>
        <v/>
      </c>
      <c r="M1742" s="521">
        <f>$G1742*I1742</f>
        <v/>
      </c>
      <c r="N1742" s="522">
        <f>$G1742*J1742</f>
        <v/>
      </c>
      <c r="O1742" s="523">
        <f>G1742*K1742</f>
        <v/>
      </c>
      <c r="P1742" s="79" t="n"/>
      <c r="Q1742" s="104" t="n"/>
    </row>
    <row r="1743" outlineLevel="4" ht="50.25" customHeight="1">
      <c r="A1743" s="3" t="n"/>
      <c r="B1743" s="3" t="inlineStr">
        <is>
          <t>Устройство облицовки фасада (камень, плитка, облицовочные панели, вентиляционные решетки)</t>
        </is>
      </c>
      <c r="C1743" s="187" t="n"/>
      <c r="D1743" s="3" t="inlineStr">
        <is>
          <t>7.4.3.5.7.</t>
        </is>
      </c>
      <c r="E1743" s="3" t="inlineStr">
        <is>
          <t>ОТ(К)-ВР.1 наличник верхний</t>
        </is>
      </c>
      <c r="F1743" s="518" t="inlineStr">
        <is>
          <t>п.м.</t>
        </is>
      </c>
      <c r="G1743" s="519" t="n">
        <v>3.3</v>
      </c>
      <c r="H1743" s="520" t="n">
        <v>25582.46</v>
      </c>
      <c r="I1743" s="521" t="n">
        <v>26443.23207178724</v>
      </c>
      <c r="J1743" s="522" t="n">
        <v>6503.21</v>
      </c>
      <c r="K1743" s="523">
        <f>SUBTOTAL(9,H1743:J1743)</f>
        <v/>
      </c>
      <c r="L1743" s="520">
        <f>$G1743*H1743</f>
        <v/>
      </c>
      <c r="M1743" s="521">
        <f>$G1743*I1743</f>
        <v/>
      </c>
      <c r="N1743" s="522">
        <f>$G1743*J1743</f>
        <v/>
      </c>
      <c r="O1743" s="523">
        <f>G1743*K1743</f>
        <v/>
      </c>
      <c r="P1743" s="79" t="n"/>
      <c r="Q1743" s="104" t="n"/>
    </row>
    <row r="1744" outlineLevel="4" ht="50.25" customHeight="1">
      <c r="A1744" s="3" t="n"/>
      <c r="B1744" s="3" t="inlineStr">
        <is>
          <t>Устройство облицовки фасада (камень, плитка, облицовочные панели, вентиляционные решетки)</t>
        </is>
      </c>
      <c r="C1744" s="187" t="n"/>
      <c r="D1744" s="3" t="inlineStr">
        <is>
          <t>7.4.3.5.8.</t>
        </is>
      </c>
      <c r="E1744" s="3" t="inlineStr">
        <is>
          <t>ОТ(К)-ВР.1 наличник боковой</t>
        </is>
      </c>
      <c r="F1744" s="518" t="inlineStr">
        <is>
          <t>п.м.</t>
        </is>
      </c>
      <c r="G1744" s="519" t="n">
        <v>9.300000000000001</v>
      </c>
      <c r="H1744" s="520" t="n">
        <v>19678.81</v>
      </c>
      <c r="I1744" s="521" t="n">
        <v>26443.23207178724</v>
      </c>
      <c r="J1744" s="522" t="n">
        <v>5765.26</v>
      </c>
      <c r="K1744" s="523">
        <f>SUBTOTAL(9,H1744:J1744)</f>
        <v/>
      </c>
      <c r="L1744" s="520">
        <f>$G1744*H1744</f>
        <v/>
      </c>
      <c r="M1744" s="521">
        <f>$G1744*I1744</f>
        <v/>
      </c>
      <c r="N1744" s="522">
        <f>$G1744*J1744</f>
        <v/>
      </c>
      <c r="O1744" s="523">
        <f>G1744*K1744</f>
        <v/>
      </c>
      <c r="P1744" s="79" t="n"/>
      <c r="Q1744" s="104" t="n"/>
    </row>
    <row r="1745" outlineLevel="4" ht="50.25" customHeight="1">
      <c r="A1745" s="3" t="n"/>
      <c r="B1745" s="3" t="inlineStr">
        <is>
          <t>Устройство облицовки фасада (камень, плитка, облицовочные панели, вентиляционные решетки)</t>
        </is>
      </c>
      <c r="C1745" s="187" t="n"/>
      <c r="D1745" s="3" t="inlineStr">
        <is>
          <t>7.4.3.5.9.</t>
        </is>
      </c>
      <c r="E1745" s="3" t="inlineStr">
        <is>
          <t>ОТ(К)-Л.1 наличник верхний</t>
        </is>
      </c>
      <c r="F1745" s="518" t="inlineStr">
        <is>
          <t>п.м.</t>
        </is>
      </c>
      <c r="G1745" s="519" t="n">
        <v>6.89</v>
      </c>
      <c r="H1745" s="520" t="n">
        <v>21427.2</v>
      </c>
      <c r="I1745" s="521" t="n">
        <v>26443.23207178724</v>
      </c>
      <c r="J1745" s="522" t="n">
        <v>5983.8</v>
      </c>
      <c r="K1745" s="523">
        <f>SUBTOTAL(9,H1745:J1745)</f>
        <v/>
      </c>
      <c r="L1745" s="520">
        <f>$G1745*H1745</f>
        <v/>
      </c>
      <c r="M1745" s="521">
        <f>$G1745*I1745</f>
        <v/>
      </c>
      <c r="N1745" s="522">
        <f>$G1745*J1745</f>
        <v/>
      </c>
      <c r="O1745" s="523">
        <f>G1745*K1745</f>
        <v/>
      </c>
      <c r="P1745" s="79" t="n"/>
      <c r="Q1745" s="104" t="n"/>
    </row>
    <row r="1746" outlineLevel="4" ht="50.25" customHeight="1">
      <c r="A1746" s="3" t="n"/>
      <c r="B1746" s="3" t="inlineStr">
        <is>
          <t>Устройство облицовки фасада (камень, плитка, облицовочные панели, вентиляционные решетки)</t>
        </is>
      </c>
      <c r="C1746" s="187" t="n"/>
      <c r="D1746" s="3" t="inlineStr">
        <is>
          <t>7.4.3.5.10.</t>
        </is>
      </c>
      <c r="E1746" s="3" t="inlineStr">
        <is>
          <t>ОТ(К)-Л.1 наличник боковой</t>
        </is>
      </c>
      <c r="F1746" s="518" t="inlineStr">
        <is>
          <t>п.м.</t>
        </is>
      </c>
      <c r="G1746" s="519" t="n">
        <v>13.26</v>
      </c>
      <c r="H1746" s="520" t="n">
        <v>19678.81</v>
      </c>
      <c r="I1746" s="521" t="n">
        <v>26443.23207178724</v>
      </c>
      <c r="J1746" s="522" t="n">
        <v>5765.26</v>
      </c>
      <c r="K1746" s="523">
        <f>SUBTOTAL(9,H1746:J1746)</f>
        <v/>
      </c>
      <c r="L1746" s="520">
        <f>$G1746*H1746</f>
        <v/>
      </c>
      <c r="M1746" s="521">
        <f>$G1746*I1746</f>
        <v/>
      </c>
      <c r="N1746" s="522">
        <f>$G1746*J1746</f>
        <v/>
      </c>
      <c r="O1746" s="523">
        <f>G1746*K1746</f>
        <v/>
      </c>
      <c r="P1746" s="79" t="n"/>
      <c r="Q1746" s="104" t="n"/>
    </row>
    <row r="1747" outlineLevel="4" ht="50.25" customHeight="1">
      <c r="A1747" s="3" t="n"/>
      <c r="B1747" s="3" t="inlineStr">
        <is>
          <t>Устройство облицовки фасада (камень, плитка, облицовочные панели, вентиляционные решетки)</t>
        </is>
      </c>
      <c r="C1747" s="187" t="n"/>
      <c r="D1747" s="3" t="inlineStr">
        <is>
          <t>7.4.3.5.11.</t>
        </is>
      </c>
      <c r="E1747" s="3" t="inlineStr">
        <is>
          <t>ОТ(К)-Л.2 наличник верхний</t>
        </is>
      </c>
      <c r="F1747" s="518" t="inlineStr">
        <is>
          <t>п.м.</t>
        </is>
      </c>
      <c r="G1747" s="519" t="n">
        <v>17.9</v>
      </c>
      <c r="H1747" s="520" t="n">
        <v>21427.2</v>
      </c>
      <c r="I1747" s="521" t="n">
        <v>26443.23207178724</v>
      </c>
      <c r="J1747" s="522" t="n">
        <v>5983.8</v>
      </c>
      <c r="K1747" s="523">
        <f>SUBTOTAL(9,H1747:J1747)</f>
        <v/>
      </c>
      <c r="L1747" s="520">
        <f>$G1747*H1747</f>
        <v/>
      </c>
      <c r="M1747" s="521">
        <f>$G1747*I1747</f>
        <v/>
      </c>
      <c r="N1747" s="522">
        <f>$G1747*J1747</f>
        <v/>
      </c>
      <c r="O1747" s="523">
        <f>G1747*K1747</f>
        <v/>
      </c>
      <c r="P1747" s="79" t="n"/>
      <c r="Q1747" s="104" t="n"/>
    </row>
    <row r="1748" outlineLevel="4" ht="50.25" customHeight="1">
      <c r="A1748" s="3" t="n"/>
      <c r="B1748" s="3" t="inlineStr">
        <is>
          <t>Устройство облицовки фасада (камень, плитка, облицовочные панели, вентиляционные решетки)</t>
        </is>
      </c>
      <c r="C1748" s="187" t="n"/>
      <c r="D1748" s="3" t="inlineStr">
        <is>
          <t>7.4.3.5.12.</t>
        </is>
      </c>
      <c r="E1748" s="3" t="inlineStr">
        <is>
          <t>ОТ(К)-Л.2 наличник боковой</t>
        </is>
      </c>
      <c r="F1748" s="518" t="inlineStr">
        <is>
          <t>п.м.</t>
        </is>
      </c>
      <c r="G1748" s="519" t="n">
        <v>33.15</v>
      </c>
      <c r="H1748" s="520" t="n">
        <v>19678.81</v>
      </c>
      <c r="I1748" s="521" t="n">
        <v>26443.23207178724</v>
      </c>
      <c r="J1748" s="522" t="n">
        <v>5765.26</v>
      </c>
      <c r="K1748" s="523">
        <f>SUBTOTAL(9,H1748:J1748)</f>
        <v/>
      </c>
      <c r="L1748" s="520">
        <f>$G1748*H1748</f>
        <v/>
      </c>
      <c r="M1748" s="521">
        <f>$G1748*I1748</f>
        <v/>
      </c>
      <c r="N1748" s="522">
        <f>$G1748*J1748</f>
        <v/>
      </c>
      <c r="O1748" s="523">
        <f>G1748*K1748</f>
        <v/>
      </c>
      <c r="P1748" s="79" t="n"/>
      <c r="Q1748" s="104" t="n"/>
    </row>
    <row r="1749" outlineLevel="4" ht="50.25" customHeight="1">
      <c r="A1749" s="3" t="n"/>
      <c r="B1749" s="3" t="inlineStr">
        <is>
          <t>Устройство облицовки фасада (камень, плитка, облицовочные панели, вентиляционные решетки)</t>
        </is>
      </c>
      <c r="C1749" s="187" t="n"/>
      <c r="D1749" s="3" t="inlineStr">
        <is>
          <t>7.4.3.5.13.</t>
        </is>
      </c>
      <c r="E1749" s="3" t="inlineStr">
        <is>
          <t>ОТ(К)-Л.3 наличник верхний</t>
        </is>
      </c>
      <c r="F1749" s="518" t="inlineStr">
        <is>
          <t>п.м.</t>
        </is>
      </c>
      <c r="G1749" s="519" t="n">
        <v>22.05</v>
      </c>
      <c r="H1749" s="520" t="n">
        <v>21427.2</v>
      </c>
      <c r="I1749" s="521" t="n">
        <v>26443.23207178724</v>
      </c>
      <c r="J1749" s="522" t="n">
        <v>5983.8</v>
      </c>
      <c r="K1749" s="523">
        <f>SUBTOTAL(9,H1749:J1749)</f>
        <v/>
      </c>
      <c r="L1749" s="520">
        <f>$G1749*H1749</f>
        <v/>
      </c>
      <c r="M1749" s="521">
        <f>$G1749*I1749</f>
        <v/>
      </c>
      <c r="N1749" s="522">
        <f>$G1749*J1749</f>
        <v/>
      </c>
      <c r="O1749" s="523">
        <f>G1749*K1749</f>
        <v/>
      </c>
      <c r="P1749" s="79" t="n"/>
      <c r="Q1749" s="104" t="n"/>
    </row>
    <row r="1750" outlineLevel="4" ht="50.25" customHeight="1">
      <c r="A1750" s="3" t="n"/>
      <c r="B1750" s="3" t="inlineStr">
        <is>
          <t>Устройство облицовки фасада (камень, плитка, облицовочные панели, вентиляционные решетки)</t>
        </is>
      </c>
      <c r="C1750" s="187" t="n"/>
      <c r="D1750" s="3" t="inlineStr">
        <is>
          <t>7.4.3.5.14.</t>
        </is>
      </c>
      <c r="E1750" s="3" t="inlineStr">
        <is>
          <t>ОТ(К)-Л.3 наличник боковой</t>
        </is>
      </c>
      <c r="F1750" s="518" t="inlineStr">
        <is>
          <t>п.м.</t>
        </is>
      </c>
      <c r="G1750" s="519" t="n">
        <v>39.78</v>
      </c>
      <c r="H1750" s="520" t="n">
        <v>19678.81</v>
      </c>
      <c r="I1750" s="521" t="n">
        <v>26443.23207178724</v>
      </c>
      <c r="J1750" s="522" t="n">
        <v>5765.26</v>
      </c>
      <c r="K1750" s="523">
        <f>SUBTOTAL(9,H1750:J1750)</f>
        <v/>
      </c>
      <c r="L1750" s="520">
        <f>$G1750*H1750</f>
        <v/>
      </c>
      <c r="M1750" s="521">
        <f>$G1750*I1750</f>
        <v/>
      </c>
      <c r="N1750" s="522">
        <f>$G1750*J1750</f>
        <v/>
      </c>
      <c r="O1750" s="523">
        <f>G1750*K1750</f>
        <v/>
      </c>
      <c r="P1750" s="79" t="n"/>
      <c r="Q1750" s="104" t="n"/>
    </row>
    <row r="1751" outlineLevel="4" ht="50.25" customHeight="1">
      <c r="A1751" s="3" t="n"/>
      <c r="B1751" s="3" t="inlineStr">
        <is>
          <t>Устройство облицовки фасада (камень, плитка, облицовочные панели, вентиляционные решетки)</t>
        </is>
      </c>
      <c r="C1751" s="187" t="n"/>
      <c r="D1751" s="3" t="inlineStr">
        <is>
          <t>7.4.3.5.15.</t>
        </is>
      </c>
      <c r="E1751" s="3" t="inlineStr">
        <is>
          <t>ОТ(К)-Л.3.2 наличник верхний</t>
        </is>
      </c>
      <c r="F1751" s="518" t="inlineStr">
        <is>
          <t>п.м.</t>
        </is>
      </c>
      <c r="G1751" s="519" t="n">
        <v>18.38</v>
      </c>
      <c r="H1751" s="520" t="n">
        <v>21427.2</v>
      </c>
      <c r="I1751" s="521" t="n">
        <v>26443.23207178724</v>
      </c>
      <c r="J1751" s="522" t="n">
        <v>5983.8</v>
      </c>
      <c r="K1751" s="523">
        <f>SUBTOTAL(9,H1751:J1751)</f>
        <v/>
      </c>
      <c r="L1751" s="520">
        <f>$G1751*H1751</f>
        <v/>
      </c>
      <c r="M1751" s="521">
        <f>$G1751*I1751</f>
        <v/>
      </c>
      <c r="N1751" s="522">
        <f>$G1751*J1751</f>
        <v/>
      </c>
      <c r="O1751" s="523">
        <f>G1751*K1751</f>
        <v/>
      </c>
      <c r="P1751" s="79" t="n"/>
      <c r="Q1751" s="104" t="n"/>
    </row>
    <row r="1752" outlineLevel="4" ht="50.25" customHeight="1">
      <c r="A1752" s="3" t="n"/>
      <c r="B1752" s="3" t="inlineStr">
        <is>
          <t>Устройство облицовки фасада (камень, плитка, облицовочные панели, вентиляционные решетки)</t>
        </is>
      </c>
      <c r="C1752" s="187" t="n"/>
      <c r="D1752" s="3" t="inlineStr">
        <is>
          <t>7.4.3.5.16.</t>
        </is>
      </c>
      <c r="E1752" s="3" t="inlineStr">
        <is>
          <t>ОТ(К)-Л.3.2 наличник боковой</t>
        </is>
      </c>
      <c r="F1752" s="518" t="inlineStr">
        <is>
          <t>п.м.</t>
        </is>
      </c>
      <c r="G1752" s="519" t="n">
        <v>33.15</v>
      </c>
      <c r="H1752" s="520" t="n">
        <v>19678.81</v>
      </c>
      <c r="I1752" s="521" t="n">
        <v>26443.23207178724</v>
      </c>
      <c r="J1752" s="522" t="n">
        <v>5765.26</v>
      </c>
      <c r="K1752" s="523">
        <f>SUBTOTAL(9,H1752:J1752)</f>
        <v/>
      </c>
      <c r="L1752" s="520">
        <f>$G1752*H1752</f>
        <v/>
      </c>
      <c r="M1752" s="521">
        <f>$G1752*I1752</f>
        <v/>
      </c>
      <c r="N1752" s="522">
        <f>$G1752*J1752</f>
        <v/>
      </c>
      <c r="O1752" s="523">
        <f>G1752*K1752</f>
        <v/>
      </c>
      <c r="P1752" s="79" t="n"/>
      <c r="Q1752" s="104" t="n"/>
    </row>
    <row r="1753" outlineLevel="4" ht="50.25" customHeight="1">
      <c r="A1753" s="3" t="n"/>
      <c r="B1753" s="3" t="inlineStr">
        <is>
          <t>Устройство облицовки фасада (камень, плитка, облицовочные панели, вентиляционные решетки)</t>
        </is>
      </c>
      <c r="C1753" s="187" t="n"/>
      <c r="D1753" s="3" t="inlineStr">
        <is>
          <t>7.4.3.5.17.</t>
        </is>
      </c>
      <c r="E1753" s="3" t="inlineStr">
        <is>
          <t>ОТ(К)-Л.4 наличник верхний</t>
        </is>
      </c>
      <c r="F1753" s="518" t="inlineStr">
        <is>
          <t>п.м.</t>
        </is>
      </c>
      <c r="G1753" s="519" t="n">
        <v>77.7</v>
      </c>
      <c r="H1753" s="520" t="n">
        <v>21427.2</v>
      </c>
      <c r="I1753" s="521" t="n">
        <v>26443.23207178724</v>
      </c>
      <c r="J1753" s="522" t="n">
        <v>5983.8</v>
      </c>
      <c r="K1753" s="523">
        <f>SUBTOTAL(9,H1753:J1753)</f>
        <v/>
      </c>
      <c r="L1753" s="520">
        <f>$G1753*H1753</f>
        <v/>
      </c>
      <c r="M1753" s="521">
        <f>$G1753*I1753</f>
        <v/>
      </c>
      <c r="N1753" s="522">
        <f>$G1753*J1753</f>
        <v/>
      </c>
      <c r="O1753" s="523">
        <f>G1753*K1753</f>
        <v/>
      </c>
      <c r="P1753" s="79" t="n"/>
      <c r="Q1753" s="104" t="n"/>
    </row>
    <row r="1754" outlineLevel="4" ht="50.25" customHeight="1">
      <c r="A1754" s="3" t="n"/>
      <c r="B1754" s="3" t="inlineStr">
        <is>
          <t>Устройство облицовки фасада (камень, плитка, облицовочные панели, вентиляционные решетки)</t>
        </is>
      </c>
      <c r="C1754" s="187" t="n"/>
      <c r="D1754" s="3" t="inlineStr">
        <is>
          <t>7.4.3.5.18.</t>
        </is>
      </c>
      <c r="E1754" s="3" t="inlineStr">
        <is>
          <t>ОТ(К)-Л.4 наличник боковой</t>
        </is>
      </c>
      <c r="F1754" s="518" t="inlineStr">
        <is>
          <t>п.м.</t>
        </is>
      </c>
      <c r="G1754" s="519" t="n">
        <v>139.23</v>
      </c>
      <c r="H1754" s="520" t="n">
        <v>19678.81</v>
      </c>
      <c r="I1754" s="521" t="n">
        <v>26443.23207178724</v>
      </c>
      <c r="J1754" s="522" t="n">
        <v>5765.26</v>
      </c>
      <c r="K1754" s="523">
        <f>SUBTOTAL(9,H1754:J1754)</f>
        <v/>
      </c>
      <c r="L1754" s="520">
        <f>$G1754*H1754</f>
        <v/>
      </c>
      <c r="M1754" s="521">
        <f>$G1754*I1754</f>
        <v/>
      </c>
      <c r="N1754" s="522">
        <f>$G1754*J1754</f>
        <v/>
      </c>
      <c r="O1754" s="523">
        <f>G1754*K1754</f>
        <v/>
      </c>
      <c r="P1754" s="79" t="n"/>
      <c r="Q1754" s="104" t="n"/>
    </row>
    <row r="1755" outlineLevel="4" ht="50.25" customHeight="1">
      <c r="A1755" s="3" t="n"/>
      <c r="B1755" s="3" t="inlineStr">
        <is>
          <t>Устройство облицовки фасада (камень, плитка, облицовочные панели, вентиляционные решетки)</t>
        </is>
      </c>
      <c r="C1755" s="187" t="n"/>
      <c r="D1755" s="3" t="inlineStr">
        <is>
          <t>7.4.3.5.19.</t>
        </is>
      </c>
      <c r="E1755" s="3" t="inlineStr">
        <is>
          <t>ОТ(К)-Л.4.2 наличник верхний</t>
        </is>
      </c>
      <c r="F1755" s="518" t="inlineStr">
        <is>
          <t>п.м.</t>
        </is>
      </c>
      <c r="G1755" s="519" t="n">
        <v>55.5</v>
      </c>
      <c r="H1755" s="520" t="n">
        <v>21427.2</v>
      </c>
      <c r="I1755" s="521" t="n">
        <v>26443.23207178724</v>
      </c>
      <c r="J1755" s="522" t="n">
        <v>5983.8</v>
      </c>
      <c r="K1755" s="523">
        <f>SUBTOTAL(9,H1755:J1755)</f>
        <v/>
      </c>
      <c r="L1755" s="520">
        <f>$G1755*H1755</f>
        <v/>
      </c>
      <c r="M1755" s="521">
        <f>$G1755*I1755</f>
        <v/>
      </c>
      <c r="N1755" s="522">
        <f>$G1755*J1755</f>
        <v/>
      </c>
      <c r="O1755" s="523">
        <f>G1755*K1755</f>
        <v/>
      </c>
      <c r="P1755" s="79" t="n"/>
      <c r="Q1755" s="104" t="n"/>
    </row>
    <row r="1756" outlineLevel="4" ht="50.25" customHeight="1">
      <c r="A1756" s="3" t="n"/>
      <c r="B1756" s="3" t="inlineStr">
        <is>
          <t>Устройство облицовки фасада (камень, плитка, облицовочные панели, вентиляционные решетки)</t>
        </is>
      </c>
      <c r="C1756" s="187" t="n"/>
      <c r="D1756" s="3" t="inlineStr">
        <is>
          <t>7.4.3.5.20.</t>
        </is>
      </c>
      <c r="E1756" s="3" t="inlineStr">
        <is>
          <t>ОТ(К)-Л.4.2 наличник боковой</t>
        </is>
      </c>
      <c r="F1756" s="518" t="inlineStr">
        <is>
          <t>п.м.</t>
        </is>
      </c>
      <c r="G1756" s="519" t="n">
        <v>99.45</v>
      </c>
      <c r="H1756" s="520" t="n">
        <v>19678.81</v>
      </c>
      <c r="I1756" s="521" t="n">
        <v>26443.23207178724</v>
      </c>
      <c r="J1756" s="522" t="n">
        <v>5765.26</v>
      </c>
      <c r="K1756" s="523">
        <f>SUBTOTAL(9,H1756:J1756)</f>
        <v/>
      </c>
      <c r="L1756" s="520">
        <f>$G1756*H1756</f>
        <v/>
      </c>
      <c r="M1756" s="521">
        <f>$G1756*I1756</f>
        <v/>
      </c>
      <c r="N1756" s="522">
        <f>$G1756*J1756</f>
        <v/>
      </c>
      <c r="O1756" s="523">
        <f>G1756*K1756</f>
        <v/>
      </c>
      <c r="P1756" s="79" t="n"/>
      <c r="Q1756" s="104" t="n"/>
    </row>
    <row r="1757" outlineLevel="4" ht="50.25" customHeight="1">
      <c r="A1757" s="3" t="n"/>
      <c r="B1757" s="3" t="inlineStr">
        <is>
          <t>Устройство облицовки фасада (камень, плитка, облицовочные панели, вентиляционные решетки)</t>
        </is>
      </c>
      <c r="C1757" s="187" t="n"/>
      <c r="D1757" s="3" t="inlineStr">
        <is>
          <t>7.4.3.5.21.</t>
        </is>
      </c>
      <c r="E1757" s="3" t="inlineStr">
        <is>
          <t>ОТ(К)-Л.5 наличник верхний</t>
        </is>
      </c>
      <c r="F1757" s="518" t="inlineStr">
        <is>
          <t>п.м.</t>
        </is>
      </c>
      <c r="G1757" s="519" t="n">
        <v>3.85</v>
      </c>
      <c r="H1757" s="520" t="n">
        <v>21427.2</v>
      </c>
      <c r="I1757" s="521" t="n">
        <v>26443.23207178724</v>
      </c>
      <c r="J1757" s="522" t="n">
        <v>5983.8</v>
      </c>
      <c r="K1757" s="523">
        <f>SUBTOTAL(9,H1757:J1757)</f>
        <v/>
      </c>
      <c r="L1757" s="520">
        <f>$G1757*H1757</f>
        <v/>
      </c>
      <c r="M1757" s="521">
        <f>$G1757*I1757</f>
        <v/>
      </c>
      <c r="N1757" s="522">
        <f>$G1757*J1757</f>
        <v/>
      </c>
      <c r="O1757" s="523">
        <f>G1757*K1757</f>
        <v/>
      </c>
      <c r="P1757" s="79" t="n"/>
      <c r="Q1757" s="104" t="n"/>
    </row>
    <row r="1758" outlineLevel="4" ht="50.25" customHeight="1">
      <c r="A1758" s="3" t="n"/>
      <c r="B1758" s="3" t="inlineStr">
        <is>
          <t>Устройство облицовки фасада (камень, плитка, облицовочные панели, вентиляционные решетки)</t>
        </is>
      </c>
      <c r="C1758" s="187" t="n"/>
      <c r="D1758" s="3" t="inlineStr">
        <is>
          <t>7.4.3.5.22.</t>
        </is>
      </c>
      <c r="E1758" s="3" t="inlineStr">
        <is>
          <t>ОТ(К)-Л.5 наличник боковой</t>
        </is>
      </c>
      <c r="F1758" s="518" t="inlineStr">
        <is>
          <t>п.м.</t>
        </is>
      </c>
      <c r="G1758" s="519" t="n">
        <v>6.63</v>
      </c>
      <c r="H1758" s="520" t="n">
        <v>19678.81</v>
      </c>
      <c r="I1758" s="521" t="n">
        <v>26443.23207178724</v>
      </c>
      <c r="J1758" s="522" t="n">
        <v>5765.26</v>
      </c>
      <c r="K1758" s="523">
        <f>SUBTOTAL(9,H1758:J1758)</f>
        <v/>
      </c>
      <c r="L1758" s="520">
        <f>$G1758*H1758</f>
        <v/>
      </c>
      <c r="M1758" s="521">
        <f>$G1758*I1758</f>
        <v/>
      </c>
      <c r="N1758" s="522">
        <f>$G1758*J1758</f>
        <v/>
      </c>
      <c r="O1758" s="523">
        <f>G1758*K1758</f>
        <v/>
      </c>
      <c r="P1758" s="79" t="n"/>
      <c r="Q1758" s="104" t="n"/>
    </row>
    <row r="1759" outlineLevel="4" ht="50.25" customHeight="1">
      <c r="A1759" s="3" t="n"/>
      <c r="B1759" s="3" t="inlineStr">
        <is>
          <t>Устройство облицовки фасада (камень, плитка, облицовочные панели, вентиляционные решетки)</t>
        </is>
      </c>
      <c r="C1759" s="187" t="n"/>
      <c r="D1759" s="3" t="inlineStr">
        <is>
          <t>7.4.3.5.23.</t>
        </is>
      </c>
      <c r="E1759" s="3" t="inlineStr">
        <is>
          <t>ОТ(К)-О.1 наличник верхний</t>
        </is>
      </c>
      <c r="F1759" s="518" t="inlineStr">
        <is>
          <t>п.м.</t>
        </is>
      </c>
      <c r="G1759" s="519" t="n">
        <v>173.4</v>
      </c>
      <c r="H1759" s="520" t="n">
        <v>21427.2</v>
      </c>
      <c r="I1759" s="521" t="n">
        <v>26443.23207178724</v>
      </c>
      <c r="J1759" s="522" t="n">
        <v>5983.8</v>
      </c>
      <c r="K1759" s="523">
        <f>SUBTOTAL(9,H1759:J1759)</f>
        <v/>
      </c>
      <c r="L1759" s="520">
        <f>$G1759*H1759</f>
        <v/>
      </c>
      <c r="M1759" s="521">
        <f>$G1759*I1759</f>
        <v/>
      </c>
      <c r="N1759" s="522">
        <f>$G1759*J1759</f>
        <v/>
      </c>
      <c r="O1759" s="523">
        <f>G1759*K1759</f>
        <v/>
      </c>
      <c r="P1759" s="79" t="n"/>
      <c r="Q1759" s="104" t="n"/>
    </row>
    <row r="1760" outlineLevel="4" ht="50.25" customHeight="1">
      <c r="A1760" s="3" t="n"/>
      <c r="B1760" s="3" t="inlineStr">
        <is>
          <t>Устройство облицовки фасада (камень, плитка, облицовочные панели, вентиляционные решетки)</t>
        </is>
      </c>
      <c r="C1760" s="187" t="n"/>
      <c r="D1760" s="3" t="inlineStr">
        <is>
          <t>7.4.3.5.24.</t>
        </is>
      </c>
      <c r="E1760" s="3" t="inlineStr">
        <is>
          <t>ОТ(К)-О.1 наличник боковой</t>
        </is>
      </c>
      <c r="F1760" s="518" t="inlineStr">
        <is>
          <t>п.м.</t>
        </is>
      </c>
      <c r="G1760" s="519" t="n">
        <v>676.26</v>
      </c>
      <c r="H1760" s="520" t="n">
        <v>19678.81</v>
      </c>
      <c r="I1760" s="521" t="n">
        <v>26443.23207178724</v>
      </c>
      <c r="J1760" s="522" t="n">
        <v>5765.26</v>
      </c>
      <c r="K1760" s="523">
        <f>SUBTOTAL(9,H1760:J1760)</f>
        <v/>
      </c>
      <c r="L1760" s="520">
        <f>$G1760*H1760</f>
        <v/>
      </c>
      <c r="M1760" s="521">
        <f>$G1760*I1760</f>
        <v/>
      </c>
      <c r="N1760" s="522">
        <f>$G1760*J1760</f>
        <v/>
      </c>
      <c r="O1760" s="523">
        <f>G1760*K1760</f>
        <v/>
      </c>
      <c r="P1760" s="79" t="n"/>
      <c r="Q1760" s="104" t="n"/>
    </row>
    <row r="1761" outlineLevel="4" ht="50.25" customHeight="1">
      <c r="A1761" s="3" t="n"/>
      <c r="B1761" s="3" t="inlineStr">
        <is>
          <t>Устройство облицовки фасада (камень, плитка, облицовочные панели, вентиляционные решетки)</t>
        </is>
      </c>
      <c r="C1761" s="187" t="n"/>
      <c r="D1761" s="3" t="inlineStr">
        <is>
          <t>7.4.3.5.25.</t>
        </is>
      </c>
      <c r="E1761" s="3" t="inlineStr">
        <is>
          <t>ОТ(К)-О.2 наличник верхний</t>
        </is>
      </c>
      <c r="F1761" s="518" t="inlineStr">
        <is>
          <t>п.м.</t>
        </is>
      </c>
      <c r="G1761" s="519" t="n">
        <v>17</v>
      </c>
      <c r="H1761" s="520" t="n">
        <v>9839.4</v>
      </c>
      <c r="I1761" s="521" t="n">
        <v>26443.23207178724</v>
      </c>
      <c r="J1761" s="522" t="n">
        <v>4535.33</v>
      </c>
      <c r="K1761" s="523">
        <f>SUBTOTAL(9,H1761:J1761)</f>
        <v/>
      </c>
      <c r="L1761" s="520">
        <f>$G1761*H1761</f>
        <v/>
      </c>
      <c r="M1761" s="521">
        <f>$G1761*I1761</f>
        <v/>
      </c>
      <c r="N1761" s="522">
        <f>$G1761*J1761</f>
        <v/>
      </c>
      <c r="O1761" s="523">
        <f>G1761*K1761</f>
        <v/>
      </c>
      <c r="P1761" s="79" t="n"/>
      <c r="Q1761" s="104" t="n"/>
    </row>
    <row r="1762" outlineLevel="4" ht="50.25" customHeight="1">
      <c r="A1762" s="3" t="n"/>
      <c r="B1762" s="3" t="inlineStr">
        <is>
          <t>Устройство облицовки фасада (камень, плитка, облицовочные панели, вентиляционные решетки)</t>
        </is>
      </c>
      <c r="C1762" s="187" t="n"/>
      <c r="D1762" s="3" t="inlineStr">
        <is>
          <t>7.4.3.5.26.</t>
        </is>
      </c>
      <c r="E1762" s="3" t="inlineStr">
        <is>
          <t>ОТ(К)-О.2 наличник боковой</t>
        </is>
      </c>
      <c r="F1762" s="518" t="inlineStr">
        <is>
          <t>п.м.</t>
        </is>
      </c>
      <c r="G1762" s="519" t="n">
        <v>78.09999999999999</v>
      </c>
      <c r="H1762" s="520" t="n">
        <v>19678.81</v>
      </c>
      <c r="I1762" s="521" t="n">
        <v>26443.23207178724</v>
      </c>
      <c r="J1762" s="522" t="n">
        <v>5765.26</v>
      </c>
      <c r="K1762" s="523">
        <f>SUBTOTAL(9,H1762:J1762)</f>
        <v/>
      </c>
      <c r="L1762" s="520">
        <f>$G1762*H1762</f>
        <v/>
      </c>
      <c r="M1762" s="521">
        <f>$G1762*I1762</f>
        <v/>
      </c>
      <c r="N1762" s="522">
        <f>$G1762*J1762</f>
        <v/>
      </c>
      <c r="O1762" s="523">
        <f>G1762*K1762</f>
        <v/>
      </c>
      <c r="P1762" s="79" t="n"/>
      <c r="Q1762" s="104" t="n"/>
    </row>
    <row r="1763" outlineLevel="4" ht="50.25" customHeight="1">
      <c r="A1763" s="3" t="n"/>
      <c r="B1763" s="3" t="inlineStr">
        <is>
          <t>Устройство облицовки фасада (камень, плитка, облицовочные панели, вентиляционные решетки)</t>
        </is>
      </c>
      <c r="C1763" s="187" t="n"/>
      <c r="D1763" s="3" t="inlineStr">
        <is>
          <t>7.4.3.5.27.</t>
        </is>
      </c>
      <c r="E1763" s="3" t="inlineStr">
        <is>
          <t>ОТ(К)-О.3 наличник верхний</t>
        </is>
      </c>
      <c r="F1763" s="518" t="inlineStr">
        <is>
          <t>п.м.</t>
        </is>
      </c>
      <c r="G1763" s="519" t="n">
        <v>4.1</v>
      </c>
      <c r="H1763" s="520" t="n">
        <v>21427.2</v>
      </c>
      <c r="I1763" s="521" t="n">
        <v>26443.23207178724</v>
      </c>
      <c r="J1763" s="522" t="n">
        <v>5983.8</v>
      </c>
      <c r="K1763" s="523">
        <f>SUBTOTAL(9,H1763:J1763)</f>
        <v/>
      </c>
      <c r="L1763" s="520">
        <f>$G1763*H1763</f>
        <v/>
      </c>
      <c r="M1763" s="521">
        <f>$G1763*I1763</f>
        <v/>
      </c>
      <c r="N1763" s="522">
        <f>$G1763*J1763</f>
        <v/>
      </c>
      <c r="O1763" s="523">
        <f>G1763*K1763</f>
        <v/>
      </c>
      <c r="P1763" s="79" t="n"/>
      <c r="Q1763" s="104" t="n"/>
    </row>
    <row r="1764" outlineLevel="4" ht="50.25" customHeight="1">
      <c r="A1764" s="3" t="n"/>
      <c r="B1764" s="3" t="inlineStr">
        <is>
          <t>Устройство облицовки фасада (камень, плитка, облицовочные панели, вентиляционные решетки)</t>
        </is>
      </c>
      <c r="C1764" s="187" t="n"/>
      <c r="D1764" s="3" t="inlineStr">
        <is>
          <t>7.4.3.5.28.</t>
        </is>
      </c>
      <c r="E1764" s="3" t="inlineStr">
        <is>
          <t>ОТ(К)-О.3 наличник боковой</t>
        </is>
      </c>
      <c r="F1764" s="518" t="inlineStr">
        <is>
          <t>п.м.</t>
        </is>
      </c>
      <c r="G1764" s="519" t="n">
        <v>13.26</v>
      </c>
      <c r="H1764" s="520" t="n">
        <v>19678.81</v>
      </c>
      <c r="I1764" s="521" t="n">
        <v>26443.23207178724</v>
      </c>
      <c r="J1764" s="522" t="n">
        <v>5765.26</v>
      </c>
      <c r="K1764" s="523">
        <f>SUBTOTAL(9,H1764:J1764)</f>
        <v/>
      </c>
      <c r="L1764" s="520">
        <f>$G1764*H1764</f>
        <v/>
      </c>
      <c r="M1764" s="521">
        <f>$G1764*I1764</f>
        <v/>
      </c>
      <c r="N1764" s="522">
        <f>$G1764*J1764</f>
        <v/>
      </c>
      <c r="O1764" s="523">
        <f>G1764*K1764</f>
        <v/>
      </c>
      <c r="P1764" s="79" t="n"/>
      <c r="Q1764" s="104" t="n"/>
    </row>
    <row r="1765" outlineLevel="4" ht="50.25" customHeight="1">
      <c r="A1765" s="3" t="n"/>
      <c r="B1765" s="3" t="inlineStr">
        <is>
          <t>Устройство облицовки фасада (камень, плитка, облицовочные панели, вентиляционные решетки)</t>
        </is>
      </c>
      <c r="C1765" s="187" t="n"/>
      <c r="D1765" s="3" t="inlineStr">
        <is>
          <t>7.4.3.5.29.</t>
        </is>
      </c>
      <c r="E1765" s="3" t="inlineStr">
        <is>
          <t>ОТ(К)-О.4 наличник верхний</t>
        </is>
      </c>
      <c r="F1765" s="518" t="inlineStr">
        <is>
          <t>п.м.</t>
        </is>
      </c>
      <c r="G1765" s="519" t="n">
        <v>8.5</v>
      </c>
      <c r="H1765" s="520" t="n">
        <v>21427.2</v>
      </c>
      <c r="I1765" s="521" t="n">
        <v>26443.23207178724</v>
      </c>
      <c r="J1765" s="522" t="n">
        <v>5983.8</v>
      </c>
      <c r="K1765" s="523">
        <f>SUBTOTAL(9,H1765:J1765)</f>
        <v/>
      </c>
      <c r="L1765" s="520">
        <f>$G1765*H1765</f>
        <v/>
      </c>
      <c r="M1765" s="521">
        <f>$G1765*I1765</f>
        <v/>
      </c>
      <c r="N1765" s="522">
        <f>$G1765*J1765</f>
        <v/>
      </c>
      <c r="O1765" s="523">
        <f>G1765*K1765</f>
        <v/>
      </c>
      <c r="P1765" s="79" t="n"/>
      <c r="Q1765" s="104" t="n"/>
    </row>
    <row r="1766" outlineLevel="4" ht="50.25" customHeight="1">
      <c r="A1766" s="3" t="n"/>
      <c r="B1766" s="3" t="inlineStr">
        <is>
          <t>Устройство облицовки фасада (камень, плитка, облицовочные панели, вентиляционные решетки)</t>
        </is>
      </c>
      <c r="C1766" s="187" t="n"/>
      <c r="D1766" s="3" t="inlineStr">
        <is>
          <t>7.4.3.5.30.</t>
        </is>
      </c>
      <c r="E1766" s="3" t="inlineStr">
        <is>
          <t>ОТ(К)-О.4 наличник боковой</t>
        </is>
      </c>
      <c r="F1766" s="518" t="inlineStr">
        <is>
          <t>п.м.</t>
        </is>
      </c>
      <c r="G1766" s="519" t="n">
        <v>40.2</v>
      </c>
      <c r="H1766" s="520" t="n">
        <v>19678.81</v>
      </c>
      <c r="I1766" s="521" t="n">
        <v>26443.23207178724</v>
      </c>
      <c r="J1766" s="522" t="n">
        <v>5765.26</v>
      </c>
      <c r="K1766" s="523">
        <f>SUBTOTAL(9,H1766:J1766)</f>
        <v/>
      </c>
      <c r="L1766" s="520">
        <f>$G1766*H1766</f>
        <v/>
      </c>
      <c r="M1766" s="521">
        <f>$G1766*I1766</f>
        <v/>
      </c>
      <c r="N1766" s="522">
        <f>$G1766*J1766</f>
        <v/>
      </c>
      <c r="O1766" s="523">
        <f>G1766*K1766</f>
        <v/>
      </c>
      <c r="P1766" s="79" t="n"/>
      <c r="Q1766" s="104" t="n"/>
    </row>
    <row r="1767" outlineLevel="4" ht="50.25" customHeight="1">
      <c r="A1767" s="3" t="n"/>
      <c r="B1767" s="3" t="inlineStr">
        <is>
          <t>Устройство облицовки фасада (камень, плитка, облицовочные панели, вентиляционные решетки)</t>
        </is>
      </c>
      <c r="C1767" s="187" t="n"/>
      <c r="D1767" s="3" t="inlineStr">
        <is>
          <t>7.4.3.5.31.</t>
        </is>
      </c>
      <c r="E1767" s="3" t="inlineStr">
        <is>
          <t>ОТ(К)-ОЛ.1 наличник верхний</t>
        </is>
      </c>
      <c r="F1767" s="518" t="inlineStr">
        <is>
          <t>п.м.</t>
        </is>
      </c>
      <c r="G1767" s="519" t="n">
        <v>32.63</v>
      </c>
      <c r="H1767" s="520" t="n">
        <v>10217.84</v>
      </c>
      <c r="I1767" s="521" t="n">
        <v>26443.23207178724</v>
      </c>
      <c r="J1767" s="522" t="n">
        <v>4582.63</v>
      </c>
      <c r="K1767" s="523">
        <f>SUBTOTAL(9,H1767:J1767)</f>
        <v/>
      </c>
      <c r="L1767" s="520">
        <f>$G1767*H1767</f>
        <v/>
      </c>
      <c r="M1767" s="521">
        <f>$G1767*I1767</f>
        <v/>
      </c>
      <c r="N1767" s="522">
        <f>$G1767*J1767</f>
        <v/>
      </c>
      <c r="O1767" s="523">
        <f>G1767*K1767</f>
        <v/>
      </c>
      <c r="P1767" s="79" t="n"/>
      <c r="Q1767" s="104" t="n"/>
    </row>
    <row r="1768" outlineLevel="4" ht="50.25" customHeight="1">
      <c r="A1768" s="3" t="n"/>
      <c r="B1768" s="3" t="inlineStr">
        <is>
          <t>Устройство облицовки фасада (камень, плитка, облицовочные панели, вентиляционные решетки)</t>
        </is>
      </c>
      <c r="C1768" s="187" t="n"/>
      <c r="D1768" s="3" t="inlineStr">
        <is>
          <t>7.4.3.5.32.</t>
        </is>
      </c>
      <c r="E1768" s="3" t="inlineStr">
        <is>
          <t>ОТ(К)-ОЛ.1 наличник боковой</t>
        </is>
      </c>
      <c r="F1768" s="518" t="inlineStr">
        <is>
          <t>п.м.</t>
        </is>
      </c>
      <c r="G1768" s="519" t="n">
        <v>83.98</v>
      </c>
      <c r="H1768" s="520" t="n">
        <v>10217.84</v>
      </c>
      <c r="I1768" s="521" t="n">
        <v>26443.23207178724</v>
      </c>
      <c r="J1768" s="522" t="n">
        <v>4582.63</v>
      </c>
      <c r="K1768" s="523">
        <f>SUBTOTAL(9,H1768:J1768)</f>
        <v/>
      </c>
      <c r="L1768" s="520">
        <f>$G1768*H1768</f>
        <v/>
      </c>
      <c r="M1768" s="521">
        <f>$G1768*I1768</f>
        <v/>
      </c>
      <c r="N1768" s="522">
        <f>$G1768*J1768</f>
        <v/>
      </c>
      <c r="O1768" s="523">
        <f>G1768*K1768</f>
        <v/>
      </c>
      <c r="P1768" s="79" t="n"/>
      <c r="Q1768" s="104" t="n"/>
    </row>
    <row r="1769" outlineLevel="4" ht="50.25" customHeight="1">
      <c r="A1769" s="3" t="n"/>
      <c r="B1769" s="3" t="inlineStr">
        <is>
          <t>Устройство облицовки фасада (камень, плитка, облицовочные панели, вентиляционные решетки)</t>
        </is>
      </c>
      <c r="C1769" s="187" t="n"/>
      <c r="D1769" s="3" t="inlineStr">
        <is>
          <t>7.4.3.5.33.</t>
        </is>
      </c>
      <c r="E1769" s="3" t="inlineStr">
        <is>
          <t>ОТ(К)-ОЛ.2 наличник верхний</t>
        </is>
      </c>
      <c r="F1769" s="518" t="inlineStr">
        <is>
          <t>п.м.</t>
        </is>
      </c>
      <c r="G1769" s="519" t="n">
        <v>2.66</v>
      </c>
      <c r="H1769" s="520" t="n">
        <v>10217.84</v>
      </c>
      <c r="I1769" s="521" t="n">
        <v>26443.23207178724</v>
      </c>
      <c r="J1769" s="522" t="n">
        <v>4582.63</v>
      </c>
      <c r="K1769" s="523">
        <f>SUBTOTAL(9,H1769:J1769)</f>
        <v/>
      </c>
      <c r="L1769" s="520">
        <f>$G1769*H1769</f>
        <v/>
      </c>
      <c r="M1769" s="521">
        <f>$G1769*I1769</f>
        <v/>
      </c>
      <c r="N1769" s="522">
        <f>$G1769*J1769</f>
        <v/>
      </c>
      <c r="O1769" s="523">
        <f>G1769*K1769</f>
        <v/>
      </c>
      <c r="P1769" s="79" t="n"/>
      <c r="Q1769" s="104" t="n"/>
    </row>
    <row r="1770" outlineLevel="4" ht="50.25" customHeight="1">
      <c r="A1770" s="3" t="n"/>
      <c r="B1770" s="3" t="inlineStr">
        <is>
          <t>Устройство облицовки фасада (камень, плитка, облицовочные панели, вентиляционные решетки)</t>
        </is>
      </c>
      <c r="C1770" s="187" t="n"/>
      <c r="D1770" s="3" t="inlineStr">
        <is>
          <t>7.4.3.5.34.</t>
        </is>
      </c>
      <c r="E1770" s="3" t="inlineStr">
        <is>
          <t>ОТ(К)-ОЛ.2 наличник боковой</t>
        </is>
      </c>
      <c r="F1770" s="518" t="inlineStr">
        <is>
          <t>п.м.</t>
        </is>
      </c>
      <c r="G1770" s="519" t="n">
        <v>6.5</v>
      </c>
      <c r="H1770" s="520" t="n">
        <v>10217.84</v>
      </c>
      <c r="I1770" s="521" t="n">
        <v>26443.23207178724</v>
      </c>
      <c r="J1770" s="522" t="n">
        <v>4582.63</v>
      </c>
      <c r="K1770" s="523">
        <f>SUBTOTAL(9,H1770:J1770)</f>
        <v/>
      </c>
      <c r="L1770" s="520">
        <f>$G1770*H1770</f>
        <v/>
      </c>
      <c r="M1770" s="521">
        <f>$G1770*I1770</f>
        <v/>
      </c>
      <c r="N1770" s="522">
        <f>$G1770*J1770</f>
        <v/>
      </c>
      <c r="O1770" s="523">
        <f>G1770*K1770</f>
        <v/>
      </c>
      <c r="P1770" s="79" t="n"/>
      <c r="Q1770" s="104" t="n"/>
    </row>
    <row r="1771" outlineLevel="4" ht="50.25" customHeight="1">
      <c r="A1771" s="3" t="n"/>
      <c r="B1771" s="3" t="inlineStr">
        <is>
          <t>Устройство облицовки фасада (камень, плитка, облицовочные панели, вентиляционные решетки)</t>
        </is>
      </c>
      <c r="C1771" s="187" t="n"/>
      <c r="D1771" s="3" t="inlineStr">
        <is>
          <t>7.4.3.5.35.</t>
        </is>
      </c>
      <c r="E1771" s="3" t="inlineStr">
        <is>
          <t>ОТ(К)-ОЛ.3 наличник верхний</t>
        </is>
      </c>
      <c r="F1771" s="518" t="inlineStr">
        <is>
          <t>п.м.</t>
        </is>
      </c>
      <c r="G1771" s="519" t="n">
        <v>23.28</v>
      </c>
      <c r="H1771" s="520" t="n">
        <v>10217.84</v>
      </c>
      <c r="I1771" s="521" t="n">
        <v>26443.23207178724</v>
      </c>
      <c r="J1771" s="522" t="n">
        <v>4582.63</v>
      </c>
      <c r="K1771" s="523">
        <f>SUBTOTAL(9,H1771:J1771)</f>
        <v/>
      </c>
      <c r="L1771" s="520">
        <f>$G1771*H1771</f>
        <v/>
      </c>
      <c r="M1771" s="521">
        <f>$G1771*I1771</f>
        <v/>
      </c>
      <c r="N1771" s="522">
        <f>$G1771*J1771</f>
        <v/>
      </c>
      <c r="O1771" s="523">
        <f>G1771*K1771</f>
        <v/>
      </c>
      <c r="P1771" s="79" t="n"/>
      <c r="Q1771" s="104" t="n"/>
    </row>
    <row r="1772" outlineLevel="4" ht="50.25" customHeight="1">
      <c r="A1772" s="3" t="n"/>
      <c r="B1772" s="3" t="inlineStr">
        <is>
          <t>Устройство облицовки фасада (камень, плитка, облицовочные панели, вентиляционные решетки)</t>
        </is>
      </c>
      <c r="C1772" s="187" t="n"/>
      <c r="D1772" s="3" t="inlineStr">
        <is>
          <t>7.4.3.5.36.</t>
        </is>
      </c>
      <c r="E1772" s="3" t="inlineStr">
        <is>
          <t>ОТ(К)-ОЛ.3 наличник боковой</t>
        </is>
      </c>
      <c r="F1772" s="518" t="inlineStr">
        <is>
          <t>п.м.</t>
        </is>
      </c>
      <c r="G1772" s="519" t="n">
        <v>52</v>
      </c>
      <c r="H1772" s="520" t="n">
        <v>10217.84</v>
      </c>
      <c r="I1772" s="521" t="n">
        <v>26443.23207178724</v>
      </c>
      <c r="J1772" s="522" t="n">
        <v>4582.63</v>
      </c>
      <c r="K1772" s="523">
        <f>SUBTOTAL(9,H1772:J1772)</f>
        <v/>
      </c>
      <c r="L1772" s="520">
        <f>$G1772*H1772</f>
        <v/>
      </c>
      <c r="M1772" s="521">
        <f>$G1772*I1772</f>
        <v/>
      </c>
      <c r="N1772" s="522">
        <f>$G1772*J1772</f>
        <v/>
      </c>
      <c r="O1772" s="523">
        <f>G1772*K1772</f>
        <v/>
      </c>
      <c r="P1772" s="79" t="n"/>
      <c r="Q1772" s="104" t="n"/>
    </row>
    <row r="1773" outlineLevel="4" ht="50.25" customHeight="1">
      <c r="A1773" s="3" t="n"/>
      <c r="B1773" s="3" t="inlineStr">
        <is>
          <t>Устройство облицовки фасада (камень, плитка, облицовочные панели, вентиляционные решетки)</t>
        </is>
      </c>
      <c r="C1773" s="187" t="n"/>
      <c r="D1773" s="3" t="inlineStr">
        <is>
          <t>7.4.3.5.37.</t>
        </is>
      </c>
      <c r="E1773" s="3" t="inlineStr">
        <is>
          <t>ОТ(К)-ОЛ.4 наличник верхний</t>
        </is>
      </c>
      <c r="F1773" s="518" t="inlineStr">
        <is>
          <t>п.м.</t>
        </is>
      </c>
      <c r="G1773" s="519" t="n">
        <v>35.52</v>
      </c>
      <c r="H1773" s="520" t="n">
        <v>10217.84</v>
      </c>
      <c r="I1773" s="521" t="n">
        <v>26443.23207178724</v>
      </c>
      <c r="J1773" s="522" t="n">
        <v>4582.63</v>
      </c>
      <c r="K1773" s="523">
        <f>SUBTOTAL(9,H1773:J1773)</f>
        <v/>
      </c>
      <c r="L1773" s="520">
        <f>$G1773*H1773</f>
        <v/>
      </c>
      <c r="M1773" s="521">
        <f>$G1773*I1773</f>
        <v/>
      </c>
      <c r="N1773" s="522">
        <f>$G1773*J1773</f>
        <v/>
      </c>
      <c r="O1773" s="523">
        <f>G1773*K1773</f>
        <v/>
      </c>
      <c r="P1773" s="79" t="n"/>
      <c r="Q1773" s="104" t="n"/>
    </row>
    <row r="1774" outlineLevel="4" ht="50.25" customHeight="1">
      <c r="A1774" s="3" t="n"/>
      <c r="B1774" s="3" t="inlineStr">
        <is>
          <t>Устройство облицовки фасада (камень, плитка, облицовочные панели, вентиляционные решетки)</t>
        </is>
      </c>
      <c r="C1774" s="187" t="n"/>
      <c r="D1774" s="3" t="inlineStr">
        <is>
          <t>7.4.3.5.38.</t>
        </is>
      </c>
      <c r="E1774" s="3" t="inlineStr">
        <is>
          <t>ОТ(К)-ОЛ.4 наличник боковой</t>
        </is>
      </c>
      <c r="F1774" s="518" t="inlineStr">
        <is>
          <t>п.м.</t>
        </is>
      </c>
      <c r="G1774" s="519" t="n">
        <v>77.52</v>
      </c>
      <c r="H1774" s="520" t="n">
        <v>10217.84</v>
      </c>
      <c r="I1774" s="521" t="n">
        <v>26443.23207178724</v>
      </c>
      <c r="J1774" s="522" t="n">
        <v>4582.63</v>
      </c>
      <c r="K1774" s="523">
        <f>SUBTOTAL(9,H1774:J1774)</f>
        <v/>
      </c>
      <c r="L1774" s="520">
        <f>$G1774*H1774</f>
        <v/>
      </c>
      <c r="M1774" s="521">
        <f>$G1774*I1774</f>
        <v/>
      </c>
      <c r="N1774" s="522">
        <f>$G1774*J1774</f>
        <v/>
      </c>
      <c r="O1774" s="523">
        <f>G1774*K1774</f>
        <v/>
      </c>
      <c r="P1774" s="79" t="n"/>
      <c r="Q1774" s="104" t="n"/>
    </row>
    <row r="1775" outlineLevel="4" ht="50.25" customHeight="1">
      <c r="A1775" s="3" t="n"/>
      <c r="B1775" s="3" t="inlineStr">
        <is>
          <t>Устройство облицовки фасада (камень, плитка, облицовочные панели, вентиляционные решетки)</t>
        </is>
      </c>
      <c r="C1775" s="187" t="n"/>
      <c r="D1775" s="3" t="inlineStr">
        <is>
          <t>7.4.3.5.39.</t>
        </is>
      </c>
      <c r="E1775" s="3" t="inlineStr">
        <is>
          <t>ОТ(К)-ОЛ.5 наличник верхний</t>
        </is>
      </c>
      <c r="F1775" s="518" t="inlineStr">
        <is>
          <t>п.м.</t>
        </is>
      </c>
      <c r="G1775" s="519" t="n">
        <v>56.96</v>
      </c>
      <c r="H1775" s="520" t="n">
        <v>10217.84</v>
      </c>
      <c r="I1775" s="521" t="n">
        <v>26443.23207178724</v>
      </c>
      <c r="J1775" s="522" t="n">
        <v>4582.63</v>
      </c>
      <c r="K1775" s="523">
        <f>SUBTOTAL(9,H1775:J1775)</f>
        <v/>
      </c>
      <c r="L1775" s="520">
        <f>$G1775*H1775</f>
        <v/>
      </c>
      <c r="M1775" s="521">
        <f>$G1775*I1775</f>
        <v/>
      </c>
      <c r="N1775" s="522">
        <f>$G1775*J1775</f>
        <v/>
      </c>
      <c r="O1775" s="523">
        <f>G1775*K1775</f>
        <v/>
      </c>
      <c r="P1775" s="79" t="n"/>
      <c r="Q1775" s="104" t="n"/>
    </row>
    <row r="1776" outlineLevel="4" ht="50.25" customHeight="1">
      <c r="A1776" s="3" t="n"/>
      <c r="B1776" s="3" t="inlineStr">
        <is>
          <t>Устройство облицовки фасада (камень, плитка, облицовочные панели, вентиляционные решетки)</t>
        </is>
      </c>
      <c r="C1776" s="187" t="n"/>
      <c r="D1776" s="3" t="inlineStr">
        <is>
          <t>7.4.3.5.40.</t>
        </is>
      </c>
      <c r="E1776" s="3" t="inlineStr">
        <is>
          <t>ОТ(К)-ОЛ.5 наличник боковой</t>
        </is>
      </c>
      <c r="F1776" s="518" t="inlineStr">
        <is>
          <t>п.м.</t>
        </is>
      </c>
      <c r="G1776" s="519" t="n">
        <v>103.36</v>
      </c>
      <c r="H1776" s="520" t="n">
        <v>10217.84</v>
      </c>
      <c r="I1776" s="521" t="n">
        <v>26443.23207178724</v>
      </c>
      <c r="J1776" s="522" t="n">
        <v>4582.63</v>
      </c>
      <c r="K1776" s="523">
        <f>SUBTOTAL(9,H1776:J1776)</f>
        <v/>
      </c>
      <c r="L1776" s="520">
        <f>$G1776*H1776</f>
        <v/>
      </c>
      <c r="M1776" s="521">
        <f>$G1776*I1776</f>
        <v/>
      </c>
      <c r="N1776" s="522">
        <f>$G1776*J1776</f>
        <v/>
      </c>
      <c r="O1776" s="523">
        <f>G1776*K1776</f>
        <v/>
      </c>
      <c r="P1776" s="79" t="n"/>
      <c r="Q1776" s="104" t="n"/>
    </row>
    <row r="1777" outlineLevel="4" ht="50.25" customHeight="1">
      <c r="A1777" s="3" t="n"/>
      <c r="B1777" s="3" t="inlineStr">
        <is>
          <t>Устройство облицовки фасада (камень, плитка, облицовочные панели, вентиляционные решетки)</t>
        </is>
      </c>
      <c r="C1777" s="187" t="n"/>
      <c r="D1777" s="3" t="inlineStr">
        <is>
          <t>7.4.3.5.41.</t>
        </is>
      </c>
      <c r="E1777" s="3" t="inlineStr">
        <is>
          <t>ОТ(К)-ОЛ.6 наличник верхний</t>
        </is>
      </c>
      <c r="F1777" s="518" t="inlineStr">
        <is>
          <t>п.м.</t>
        </is>
      </c>
      <c r="G1777" s="519" t="n">
        <v>6.72</v>
      </c>
      <c r="H1777" s="520" t="n">
        <v>10217.84</v>
      </c>
      <c r="I1777" s="521" t="n">
        <v>26443.23207178724</v>
      </c>
      <c r="J1777" s="522" t="n">
        <v>4582.63</v>
      </c>
      <c r="K1777" s="523">
        <f>SUBTOTAL(9,H1777:J1777)</f>
        <v/>
      </c>
      <c r="L1777" s="520">
        <f>$G1777*H1777</f>
        <v/>
      </c>
      <c r="M1777" s="521">
        <f>$G1777*I1777</f>
        <v/>
      </c>
      <c r="N1777" s="522">
        <f>$G1777*J1777</f>
        <v/>
      </c>
      <c r="O1777" s="523">
        <f>G1777*K1777</f>
        <v/>
      </c>
      <c r="P1777" s="79" t="n"/>
      <c r="Q1777" s="104" t="n"/>
    </row>
    <row r="1778" outlineLevel="4" ht="50.25" customHeight="1">
      <c r="A1778" s="3" t="n"/>
      <c r="B1778" s="3" t="inlineStr">
        <is>
          <t>Устройство облицовки фасада (камень, плитка, облицовочные панели, вентиляционные решетки)</t>
        </is>
      </c>
      <c r="C1778" s="187" t="n"/>
      <c r="D1778" s="3" t="inlineStr">
        <is>
          <t>7.4.3.5.42.</t>
        </is>
      </c>
      <c r="E1778" s="3" t="inlineStr">
        <is>
          <t>ОТ(К)-ОЛ.6 наличник боковой</t>
        </is>
      </c>
      <c r="F1778" s="518" t="inlineStr">
        <is>
          <t>п.м.</t>
        </is>
      </c>
      <c r="G1778" s="519" t="n">
        <v>19.38</v>
      </c>
      <c r="H1778" s="520" t="n">
        <v>10217.84</v>
      </c>
      <c r="I1778" s="521" t="n">
        <v>26443.23207178724</v>
      </c>
      <c r="J1778" s="522" t="n">
        <v>4582.63</v>
      </c>
      <c r="K1778" s="523">
        <f>SUBTOTAL(9,H1778:J1778)</f>
        <v/>
      </c>
      <c r="L1778" s="520">
        <f>$G1778*H1778</f>
        <v/>
      </c>
      <c r="M1778" s="521">
        <f>$G1778*I1778</f>
        <v/>
      </c>
      <c r="N1778" s="522">
        <f>$G1778*J1778</f>
        <v/>
      </c>
      <c r="O1778" s="523">
        <f>G1778*K1778</f>
        <v/>
      </c>
      <c r="P1778" s="79" t="n"/>
      <c r="Q1778" s="104" t="n"/>
    </row>
    <row r="1779" outlineLevel="4" ht="50.25" customHeight="1">
      <c r="A1779" s="3" t="n"/>
      <c r="B1779" s="3" t="inlineStr">
        <is>
          <t>Устройство облицовки фасада (камень, плитка, облицовочные панели, вентиляционные решетки)</t>
        </is>
      </c>
      <c r="C1779" s="187" t="n"/>
      <c r="D1779" s="3" t="inlineStr">
        <is>
          <t>7.4.3.5.43.</t>
        </is>
      </c>
      <c r="E1779" s="3" t="inlineStr">
        <is>
          <t>ОТ(К)-ПП.1 наличник верхний</t>
        </is>
      </c>
      <c r="F1779" s="518" t="inlineStr">
        <is>
          <t>п.м.</t>
        </is>
      </c>
      <c r="G1779" s="519" t="n">
        <v>4.34</v>
      </c>
      <c r="H1779" s="520" t="n">
        <v>10217.84</v>
      </c>
      <c r="I1779" s="521" t="n">
        <v>26443.23207178724</v>
      </c>
      <c r="J1779" s="522" t="n">
        <v>4582.63</v>
      </c>
      <c r="K1779" s="523">
        <f>SUBTOTAL(9,H1779:J1779)</f>
        <v/>
      </c>
      <c r="L1779" s="520">
        <f>$G1779*H1779</f>
        <v/>
      </c>
      <c r="M1779" s="521">
        <f>$G1779*I1779</f>
        <v/>
      </c>
      <c r="N1779" s="522">
        <f>$G1779*J1779</f>
        <v/>
      </c>
      <c r="O1779" s="523">
        <f>G1779*K1779</f>
        <v/>
      </c>
      <c r="P1779" s="79" t="n"/>
      <c r="Q1779" s="104" t="n"/>
    </row>
    <row r="1780" outlineLevel="4" ht="50.25" customHeight="1">
      <c r="A1780" s="3" t="n"/>
      <c r="B1780" s="3" t="inlineStr">
        <is>
          <t>Устройство облицовки фасада (камень, плитка, облицовочные панели, вентиляционные решетки)</t>
        </is>
      </c>
      <c r="C1780" s="187" t="n"/>
      <c r="D1780" s="3" t="inlineStr">
        <is>
          <t>7.4.3.5.44.</t>
        </is>
      </c>
      <c r="E1780" s="3" t="inlineStr">
        <is>
          <t>ОТ(К)-ПП.1 наличник боковой</t>
        </is>
      </c>
      <c r="F1780" s="518" t="inlineStr">
        <is>
          <t>п.м.</t>
        </is>
      </c>
      <c r="G1780" s="519" t="n">
        <v>9.74</v>
      </c>
      <c r="H1780" s="520" t="n">
        <v>19678.81</v>
      </c>
      <c r="I1780" s="521" t="n">
        <v>26443.23207178724</v>
      </c>
      <c r="J1780" s="522" t="n">
        <v>5765.26</v>
      </c>
      <c r="K1780" s="523">
        <f>SUBTOTAL(9,H1780:J1780)</f>
        <v/>
      </c>
      <c r="L1780" s="520">
        <f>$G1780*H1780</f>
        <v/>
      </c>
      <c r="M1780" s="521">
        <f>$G1780*I1780</f>
        <v/>
      </c>
      <c r="N1780" s="522">
        <f>$G1780*J1780</f>
        <v/>
      </c>
      <c r="O1780" s="523">
        <f>G1780*K1780</f>
        <v/>
      </c>
      <c r="P1780" s="79" t="n"/>
      <c r="Q1780" s="104" t="n"/>
    </row>
    <row r="1781" outlineLevel="3" ht="50.25" customHeight="1">
      <c r="A1781" s="3" t="n"/>
      <c r="B1781" s="3" t="n"/>
      <c r="C1781" s="260" t="n"/>
      <c r="D1781" s="254" t="inlineStr">
        <is>
          <t>7.4.3.6.</t>
        </is>
      </c>
      <c r="E1781" s="254" t="inlineStr">
        <is>
          <t>Решетки по фасаду</t>
        </is>
      </c>
      <c r="F1781" s="262" t="inlineStr">
        <is>
          <t>м2</t>
        </is>
      </c>
      <c r="G1781" s="472" t="n">
        <v>73.68929600000001</v>
      </c>
      <c r="H1781" s="473">
        <f>+IFERROR(L1781/G1781,0)</f>
        <v/>
      </c>
      <c r="I1781" s="474">
        <f>+IFERROR(M1781/G1781,0)</f>
        <v/>
      </c>
      <c r="J1781" s="475">
        <f>+IFERROR(N1781/G1781,0)</f>
        <v/>
      </c>
      <c r="K1781" s="476">
        <f>+IFERROR(O1781/G1781,0)</f>
        <v/>
      </c>
      <c r="L1781" s="473">
        <f>SUBTOTAL(9,L1782:L1787)</f>
        <v/>
      </c>
      <c r="M1781" s="474">
        <f>SUBTOTAL(9,M1782:M1787)</f>
        <v/>
      </c>
      <c r="N1781" s="475">
        <f>SUBTOTAL(9,N1782:N1787)</f>
        <v/>
      </c>
      <c r="O1781" s="476">
        <f>SUBTOTAL(9,O1782:O1787)</f>
        <v/>
      </c>
      <c r="P1781" s="263" t="n"/>
      <c r="Q1781" s="453" t="n"/>
    </row>
    <row r="1782" outlineLevel="4" ht="50.25" customHeight="1">
      <c r="A1782" s="3" t="n"/>
      <c r="B1782" s="3" t="inlineStr">
        <is>
          <t>Устройство облицовки фасада (камень, плитка, облицовочные панели, вентиляционные решетки)</t>
        </is>
      </c>
      <c r="C1782" s="187" t="n"/>
      <c r="D1782" s="3" t="inlineStr">
        <is>
          <t>7.4.3.6.1.</t>
        </is>
      </c>
      <c r="E1782" s="3" t="inlineStr">
        <is>
          <t>Р(К)-1</t>
        </is>
      </c>
      <c r="F1782" s="518" t="inlineStr">
        <is>
          <t>м2</t>
        </is>
      </c>
      <c r="G1782" s="519" t="n">
        <v>8.384499999999999</v>
      </c>
      <c r="H1782" s="520" t="n">
        <v>80987.69</v>
      </c>
      <c r="I1782" s="521" t="n">
        <v>44255.92</v>
      </c>
      <c r="J1782" s="522" t="n">
        <v>15655.45</v>
      </c>
      <c r="K1782" s="523">
        <f>SUBTOTAL(9,H1782:J1782)</f>
        <v/>
      </c>
      <c r="L1782" s="520">
        <f>$G1782*H1782</f>
        <v/>
      </c>
      <c r="M1782" s="521">
        <f>$G1782*I1782</f>
        <v/>
      </c>
      <c r="N1782" s="522">
        <f>$G1782*J1782</f>
        <v/>
      </c>
      <c r="O1782" s="523">
        <f>G1782*K1782</f>
        <v/>
      </c>
      <c r="P1782" s="79" t="n"/>
      <c r="Q1782" s="104" t="n"/>
    </row>
    <row r="1783" outlineLevel="4" ht="50.25" customHeight="1">
      <c r="A1783" s="3" t="n"/>
      <c r="B1783" s="3" t="inlineStr">
        <is>
          <t>Устройство облицовки фасада (камень, плитка, облицовочные панели, вентиляционные решетки)</t>
        </is>
      </c>
      <c r="C1783" s="187" t="n"/>
      <c r="D1783" s="3" t="inlineStr">
        <is>
          <t>7.4.3.6.2.</t>
        </is>
      </c>
      <c r="E1783" s="3" t="inlineStr">
        <is>
          <t>Р(К)-2</t>
        </is>
      </c>
      <c r="F1783" s="518" t="inlineStr">
        <is>
          <t>м2</t>
        </is>
      </c>
      <c r="G1783" s="519" t="n">
        <v>8.957099999999999</v>
      </c>
      <c r="H1783" s="520" t="n">
        <v>80987.69</v>
      </c>
      <c r="I1783" s="521" t="n">
        <v>44255.92</v>
      </c>
      <c r="J1783" s="522" t="n">
        <v>15655.45</v>
      </c>
      <c r="K1783" s="523">
        <f>SUBTOTAL(9,H1783:J1783)</f>
        <v/>
      </c>
      <c r="L1783" s="520">
        <f>$G1783*H1783</f>
        <v/>
      </c>
      <c r="M1783" s="521">
        <f>$G1783*I1783</f>
        <v/>
      </c>
      <c r="N1783" s="522">
        <f>$G1783*J1783</f>
        <v/>
      </c>
      <c r="O1783" s="523">
        <f>G1783*K1783</f>
        <v/>
      </c>
      <c r="P1783" s="79" t="n"/>
      <c r="Q1783" s="104" t="n"/>
    </row>
    <row r="1784" outlineLevel="4" ht="50.25" customHeight="1">
      <c r="A1784" s="3" t="n"/>
      <c r="B1784" s="3" t="inlineStr">
        <is>
          <t>Устройство облицовки фасада (камень, плитка, облицовочные панели, вентиляционные решетки)</t>
        </is>
      </c>
      <c r="C1784" s="187" t="n"/>
      <c r="D1784" s="3" t="inlineStr">
        <is>
          <t>7.4.3.6.3.</t>
        </is>
      </c>
      <c r="E1784" s="3" t="inlineStr">
        <is>
          <t>Р(К)-3</t>
        </is>
      </c>
      <c r="F1784" s="518" t="inlineStr">
        <is>
          <t>м2</t>
        </is>
      </c>
      <c r="G1784" s="519" t="n">
        <v>16.695396</v>
      </c>
      <c r="H1784" s="520" t="n">
        <v>80987.69</v>
      </c>
      <c r="I1784" s="521" t="n">
        <v>44255.92</v>
      </c>
      <c r="J1784" s="522" t="n">
        <v>15655.45</v>
      </c>
      <c r="K1784" s="523">
        <f>SUBTOTAL(9,H1784:J1784)</f>
        <v/>
      </c>
      <c r="L1784" s="520">
        <f>$G1784*H1784</f>
        <v/>
      </c>
      <c r="M1784" s="521">
        <f>$G1784*I1784</f>
        <v/>
      </c>
      <c r="N1784" s="522">
        <f>$G1784*J1784</f>
        <v/>
      </c>
      <c r="O1784" s="523">
        <f>G1784*K1784</f>
        <v/>
      </c>
      <c r="P1784" s="79" t="n"/>
      <c r="Q1784" s="104" t="n"/>
    </row>
    <row r="1785" outlineLevel="4" ht="50.25" customHeight="1">
      <c r="A1785" s="3" t="n"/>
      <c r="B1785" s="3" t="inlineStr">
        <is>
          <t>Устройство облицовки фасада (камень, плитка, облицовочные панели, вентиляционные решетки)</t>
        </is>
      </c>
      <c r="C1785" s="187" t="n"/>
      <c r="D1785" s="3" t="inlineStr">
        <is>
          <t>7.4.3.6.4.</t>
        </is>
      </c>
      <c r="E1785" s="3" t="inlineStr">
        <is>
          <t>Р(К)-4</t>
        </is>
      </c>
      <c r="F1785" s="518" t="inlineStr">
        <is>
          <t>м2</t>
        </is>
      </c>
      <c r="G1785" s="519" t="n">
        <v>17.6358</v>
      </c>
      <c r="H1785" s="520" t="n">
        <v>80987.69</v>
      </c>
      <c r="I1785" s="521" t="n">
        <v>44255.92</v>
      </c>
      <c r="J1785" s="522" t="n">
        <v>15655.45</v>
      </c>
      <c r="K1785" s="523">
        <f>SUBTOTAL(9,H1785:J1785)</f>
        <v/>
      </c>
      <c r="L1785" s="520">
        <f>$G1785*H1785</f>
        <v/>
      </c>
      <c r="M1785" s="521">
        <f>$G1785*I1785</f>
        <v/>
      </c>
      <c r="N1785" s="522">
        <f>$G1785*J1785</f>
        <v/>
      </c>
      <c r="O1785" s="523">
        <f>G1785*K1785</f>
        <v/>
      </c>
      <c r="P1785" s="79" t="n"/>
      <c r="Q1785" s="104" t="n"/>
    </row>
    <row r="1786" outlineLevel="4" ht="50.25" customHeight="1">
      <c r="A1786" s="3" t="n"/>
      <c r="B1786" s="3" t="inlineStr">
        <is>
          <t>Устройство облицовки фасада (камень, плитка, облицовочные панели, вентиляционные решетки)</t>
        </is>
      </c>
      <c r="C1786" s="187" t="n"/>
      <c r="D1786" s="3" t="inlineStr">
        <is>
          <t>7.4.3.6.5.</t>
        </is>
      </c>
      <c r="E1786" s="3" t="inlineStr">
        <is>
          <t>Р(К)-5</t>
        </is>
      </c>
      <c r="F1786" s="518" t="inlineStr">
        <is>
          <t>м2</t>
        </is>
      </c>
      <c r="G1786" s="519" t="n">
        <v>14.9445</v>
      </c>
      <c r="H1786" s="520" t="n">
        <v>80987.69</v>
      </c>
      <c r="I1786" s="521" t="n">
        <v>44255.92</v>
      </c>
      <c r="J1786" s="522" t="n">
        <v>15655.45</v>
      </c>
      <c r="K1786" s="523">
        <f>SUBTOTAL(9,H1786:J1786)</f>
        <v/>
      </c>
      <c r="L1786" s="520">
        <f>$G1786*H1786</f>
        <v/>
      </c>
      <c r="M1786" s="521">
        <f>$G1786*I1786</f>
        <v/>
      </c>
      <c r="N1786" s="522">
        <f>$G1786*J1786</f>
        <v/>
      </c>
      <c r="O1786" s="523">
        <f>G1786*K1786</f>
        <v/>
      </c>
      <c r="P1786" s="79" t="n"/>
      <c r="Q1786" s="104" t="n"/>
    </row>
    <row r="1787" outlineLevel="4" ht="50.25" customHeight="1">
      <c r="A1787" s="3" t="n"/>
      <c r="B1787" s="3" t="inlineStr">
        <is>
          <t>Устройство облицовки фасада (камень, плитка, облицовочные панели, вентиляционные решетки)</t>
        </is>
      </c>
      <c r="C1787" s="187" t="n"/>
      <c r="D1787" s="3" t="inlineStr">
        <is>
          <t>7.4.3.6.6.</t>
        </is>
      </c>
      <c r="E1787" s="3" t="inlineStr">
        <is>
          <t>Р(К)-6</t>
        </is>
      </c>
      <c r="F1787" s="518" t="inlineStr">
        <is>
          <t>м2</t>
        </is>
      </c>
      <c r="G1787" s="519" t="n">
        <v>7.072</v>
      </c>
      <c r="H1787" s="520" t="n">
        <v>80987.69</v>
      </c>
      <c r="I1787" s="521" t="n">
        <v>44255.92</v>
      </c>
      <c r="J1787" s="522" t="n">
        <v>15655.45</v>
      </c>
      <c r="K1787" s="523">
        <f>SUBTOTAL(9,H1787:J1787)</f>
        <v/>
      </c>
      <c r="L1787" s="520">
        <f>$G1787*H1787</f>
        <v/>
      </c>
      <c r="M1787" s="521">
        <f>$G1787*I1787</f>
        <v/>
      </c>
      <c r="N1787" s="522">
        <f>$G1787*J1787</f>
        <v/>
      </c>
      <c r="O1787" s="523">
        <f>G1787*K1787</f>
        <v/>
      </c>
      <c r="P1787" s="79" t="n"/>
      <c r="Q1787" s="104" t="n"/>
    </row>
    <row r="1788" outlineLevel="3" ht="50.25" customHeight="1">
      <c r="A1788" s="3" t="n"/>
      <c r="B1788" s="3" t="n"/>
      <c r="C1788" s="260" t="n"/>
      <c r="D1788" s="254" t="inlineStr">
        <is>
          <t>7.4.3.7.</t>
        </is>
      </c>
      <c r="E1788" s="254" t="inlineStr">
        <is>
          <t>Карнизы из натурального камня</t>
        </is>
      </c>
      <c r="F1788" s="554" t="inlineStr">
        <is>
          <t>п.м.</t>
        </is>
      </c>
      <c r="G1788" s="472" t="n">
        <v>1128.2</v>
      </c>
      <c r="H1788" s="473">
        <f>+IFERROR(L1788/G1788,0)</f>
        <v/>
      </c>
      <c r="I1788" s="474">
        <f>+IFERROR(M1788/G1788,0)</f>
        <v/>
      </c>
      <c r="J1788" s="475">
        <f>+IFERROR(N1788/G1788,0)</f>
        <v/>
      </c>
      <c r="K1788" s="476">
        <f>+IFERROR(O1788/G1788,0)</f>
        <v/>
      </c>
      <c r="L1788" s="473">
        <f>SUBTOTAL(9,L1789:L1827)</f>
        <v/>
      </c>
      <c r="M1788" s="474">
        <f>SUBTOTAL(9,M1789:M1827)</f>
        <v/>
      </c>
      <c r="N1788" s="475">
        <f>SUBTOTAL(9,N1789:N1827)</f>
        <v/>
      </c>
      <c r="O1788" s="476">
        <f>SUBTOTAL(9,O1789:O1827)</f>
        <v/>
      </c>
      <c r="P1788" s="263" t="n"/>
      <c r="Q1788" s="453" t="n"/>
    </row>
    <row r="1789" outlineLevel="4" ht="50.25" customHeight="1">
      <c r="A1789" s="3" t="n"/>
      <c r="B1789" s="3" t="inlineStr">
        <is>
          <t>Устройство облицовки фасада (камень, плитка, облицовочные панели, вентиляционные решетки)</t>
        </is>
      </c>
      <c r="C1789" s="187" t="n"/>
      <c r="D1789" s="3" t="inlineStr">
        <is>
          <t>7.4.3.7.1.</t>
        </is>
      </c>
      <c r="E1789" s="3" t="inlineStr">
        <is>
          <t>К-Т1 ч.1</t>
        </is>
      </c>
      <c r="F1789" s="518" t="inlineStr">
        <is>
          <t>п.м.</t>
        </is>
      </c>
      <c r="G1789" s="519" t="n">
        <v>76</v>
      </c>
      <c r="H1789" s="520" t="n">
        <v>3916.53</v>
      </c>
      <c r="I1789" s="521" t="n">
        <v>5200</v>
      </c>
      <c r="J1789" s="522" t="n">
        <v>1139.57</v>
      </c>
      <c r="K1789" s="523">
        <f>SUBTOTAL(9,H1789:J1789)</f>
        <v/>
      </c>
      <c r="L1789" s="520">
        <f>$G1789*H1789</f>
        <v/>
      </c>
      <c r="M1789" s="521">
        <f>$G1789*I1789</f>
        <v/>
      </c>
      <c r="N1789" s="522">
        <f>$G1789*J1789</f>
        <v/>
      </c>
      <c r="O1789" s="523">
        <f>G1789*K1789</f>
        <v/>
      </c>
      <c r="P1789" s="79" t="n"/>
      <c r="Q1789" s="104" t="n"/>
    </row>
    <row r="1790" outlineLevel="4" ht="50.25" customHeight="1">
      <c r="A1790" s="3" t="n"/>
      <c r="B1790" s="3" t="inlineStr">
        <is>
          <t>Устройство облицовки фасада (камень, плитка, облицовочные панели, вентиляционные решетки)</t>
        </is>
      </c>
      <c r="C1790" s="187" t="n"/>
      <c r="D1790" s="3" t="inlineStr">
        <is>
          <t>7.4.3.7.2.</t>
        </is>
      </c>
      <c r="E1790" s="3" t="inlineStr">
        <is>
          <t>К-Т1 ч.2</t>
        </is>
      </c>
      <c r="F1790" s="518" t="inlineStr">
        <is>
          <t>п.м.</t>
        </is>
      </c>
      <c r="G1790" s="519" t="n">
        <v>76</v>
      </c>
      <c r="H1790" s="520" t="n">
        <v>3916.53</v>
      </c>
      <c r="I1790" s="521" t="n">
        <v>5200</v>
      </c>
      <c r="J1790" s="522" t="n">
        <v>1139.57</v>
      </c>
      <c r="K1790" s="523">
        <f>SUBTOTAL(9,H1790:J1790)</f>
        <v/>
      </c>
      <c r="L1790" s="520">
        <f>$G1790*H1790</f>
        <v/>
      </c>
      <c r="M1790" s="521">
        <f>$G1790*I1790</f>
        <v/>
      </c>
      <c r="N1790" s="522">
        <f>$G1790*J1790</f>
        <v/>
      </c>
      <c r="O1790" s="523">
        <f>G1790*K1790</f>
        <v/>
      </c>
      <c r="P1790" s="79" t="n"/>
      <c r="Q1790" s="104" t="n"/>
    </row>
    <row r="1791" outlineLevel="4" ht="50.25" customHeight="1">
      <c r="A1791" s="3" t="n"/>
      <c r="B1791" s="3" t="inlineStr">
        <is>
          <t>Устройство облицовки фасада (камень, плитка, облицовочные панели, вентиляционные решетки)</t>
        </is>
      </c>
      <c r="C1791" s="187" t="n"/>
      <c r="D1791" s="3" t="inlineStr">
        <is>
          <t>7.4.3.7.3.</t>
        </is>
      </c>
      <c r="E1791" s="3" t="inlineStr">
        <is>
          <t>К-Т1 ч.3</t>
        </is>
      </c>
      <c r="F1791" s="518" t="inlineStr">
        <is>
          <t>п.м.</t>
        </is>
      </c>
      <c r="G1791" s="519" t="n">
        <v>76</v>
      </c>
      <c r="H1791" s="520" t="n">
        <v>9791.32</v>
      </c>
      <c r="I1791" s="521" t="n">
        <v>5200</v>
      </c>
      <c r="J1791" s="522" t="n">
        <v>1873.92</v>
      </c>
      <c r="K1791" s="523">
        <f>SUBTOTAL(9,H1791:J1791)</f>
        <v/>
      </c>
      <c r="L1791" s="520">
        <f>$G1791*H1791</f>
        <v/>
      </c>
      <c r="M1791" s="521">
        <f>$G1791*I1791</f>
        <v/>
      </c>
      <c r="N1791" s="522">
        <f>$G1791*J1791</f>
        <v/>
      </c>
      <c r="O1791" s="523">
        <f>G1791*K1791</f>
        <v/>
      </c>
      <c r="P1791" s="79" t="n"/>
      <c r="Q1791" s="104" t="n"/>
    </row>
    <row r="1792" outlineLevel="4" ht="50.25" customHeight="1">
      <c r="A1792" s="3" t="n"/>
      <c r="B1792" s="3" t="inlineStr">
        <is>
          <t>Устройство облицовки фасада (камень, плитка, облицовочные панели, вентиляционные решетки)</t>
        </is>
      </c>
      <c r="C1792" s="187" t="n"/>
      <c r="D1792" s="3" t="inlineStr">
        <is>
          <t>7.4.3.7.4.</t>
        </is>
      </c>
      <c r="E1792" s="3" t="inlineStr">
        <is>
          <t>К-Т1 ч.4</t>
        </is>
      </c>
      <c r="F1792" s="518" t="inlineStr">
        <is>
          <t>п.м.</t>
        </is>
      </c>
      <c r="G1792" s="519" t="n">
        <v>76</v>
      </c>
      <c r="H1792" s="520" t="n">
        <v>13645.97</v>
      </c>
      <c r="I1792" s="521" t="n">
        <v>5200</v>
      </c>
      <c r="J1792" s="522" t="n">
        <v>2355.75</v>
      </c>
      <c r="K1792" s="523">
        <f>SUBTOTAL(9,H1792:J1792)</f>
        <v/>
      </c>
      <c r="L1792" s="520">
        <f>$G1792*H1792</f>
        <v/>
      </c>
      <c r="M1792" s="521">
        <f>$G1792*I1792</f>
        <v/>
      </c>
      <c r="N1792" s="522">
        <f>$G1792*J1792</f>
        <v/>
      </c>
      <c r="O1792" s="523">
        <f>G1792*K1792</f>
        <v/>
      </c>
      <c r="P1792" s="79" t="n"/>
      <c r="Q1792" s="104" t="n"/>
    </row>
    <row r="1793" outlineLevel="4" ht="50.25" customHeight="1">
      <c r="A1793" s="3" t="n"/>
      <c r="B1793" s="3" t="inlineStr">
        <is>
          <t>Устройство облицовки фасада (камень, плитка, облицовочные панели, вентиляционные решетки)</t>
        </is>
      </c>
      <c r="C1793" s="187" t="n"/>
      <c r="D1793" s="3" t="inlineStr">
        <is>
          <t>7.4.3.7.5.</t>
        </is>
      </c>
      <c r="E1793" s="3" t="inlineStr">
        <is>
          <t>К-Т1 ч.5</t>
        </is>
      </c>
      <c r="F1793" s="518" t="inlineStr">
        <is>
          <t>п.м.</t>
        </is>
      </c>
      <c r="G1793" s="519" t="n">
        <v>76</v>
      </c>
      <c r="H1793" s="520" t="n">
        <v>3671.74</v>
      </c>
      <c r="I1793" s="521" t="n">
        <v>5200</v>
      </c>
      <c r="J1793" s="522" t="n">
        <v>1108.97</v>
      </c>
      <c r="K1793" s="523">
        <f>SUBTOTAL(9,H1793:J1793)</f>
        <v/>
      </c>
      <c r="L1793" s="520">
        <f>$G1793*H1793</f>
        <v/>
      </c>
      <c r="M1793" s="521">
        <f>$G1793*I1793</f>
        <v/>
      </c>
      <c r="N1793" s="522">
        <f>$G1793*J1793</f>
        <v/>
      </c>
      <c r="O1793" s="523">
        <f>G1793*K1793</f>
        <v/>
      </c>
      <c r="P1793" s="79" t="n"/>
      <c r="Q1793" s="104" t="n"/>
    </row>
    <row r="1794" outlineLevel="4" ht="50.25" customHeight="1">
      <c r="A1794" s="3" t="n"/>
      <c r="B1794" s="3" t="inlineStr">
        <is>
          <t>Устройство облицовки фасада (камень, плитка, облицовочные панели, вентиляционные решетки)</t>
        </is>
      </c>
      <c r="C1794" s="187" t="n"/>
      <c r="D1794" s="3" t="inlineStr">
        <is>
          <t>7.4.3.7.6.</t>
        </is>
      </c>
      <c r="E1794" s="3" t="inlineStr">
        <is>
          <t>К-Т1 ч.6</t>
        </is>
      </c>
      <c r="F1794" s="518" t="inlineStr">
        <is>
          <t>п.м.</t>
        </is>
      </c>
      <c r="G1794" s="519" t="n">
        <v>76</v>
      </c>
      <c r="H1794" s="520" t="n">
        <v>15162.2</v>
      </c>
      <c r="I1794" s="521" t="n">
        <v>5200</v>
      </c>
      <c r="J1794" s="522" t="n">
        <v>2545.28</v>
      </c>
      <c r="K1794" s="523">
        <f>SUBTOTAL(9,H1794:J1794)</f>
        <v/>
      </c>
      <c r="L1794" s="520">
        <f>$G1794*H1794</f>
        <v/>
      </c>
      <c r="M1794" s="521">
        <f>$G1794*I1794</f>
        <v/>
      </c>
      <c r="N1794" s="522">
        <f>$G1794*J1794</f>
        <v/>
      </c>
      <c r="O1794" s="523">
        <f>G1794*K1794</f>
        <v/>
      </c>
      <c r="P1794" s="79" t="n"/>
      <c r="Q1794" s="104" t="n"/>
    </row>
    <row r="1795" outlineLevel="4" ht="50.25" customHeight="1">
      <c r="A1795" s="3" t="n"/>
      <c r="B1795" s="3" t="inlineStr">
        <is>
          <t>Устройство облицовки фасада (камень, плитка, облицовочные панели, вентиляционные решетки)</t>
        </is>
      </c>
      <c r="C1795" s="187" t="n"/>
      <c r="D1795" s="3" t="inlineStr">
        <is>
          <t>7.4.3.7.7.</t>
        </is>
      </c>
      <c r="E1795" s="3" t="inlineStr">
        <is>
          <t>К-Т1.2 ч.1</t>
        </is>
      </c>
      <c r="F1795" s="518" t="inlineStr">
        <is>
          <t>п.м.</t>
        </is>
      </c>
      <c r="G1795" s="519" t="n">
        <v>97.90000000000001</v>
      </c>
      <c r="H1795" s="520" t="n">
        <v>3916.53</v>
      </c>
      <c r="I1795" s="521" t="n">
        <v>5200</v>
      </c>
      <c r="J1795" s="522" t="n">
        <v>1139.57</v>
      </c>
      <c r="K1795" s="523">
        <f>SUBTOTAL(9,H1795:J1795)</f>
        <v/>
      </c>
      <c r="L1795" s="520">
        <f>$G1795*H1795</f>
        <v/>
      </c>
      <c r="M1795" s="521">
        <f>$G1795*I1795</f>
        <v/>
      </c>
      <c r="N1795" s="522">
        <f>$G1795*J1795</f>
        <v/>
      </c>
      <c r="O1795" s="523">
        <f>G1795*K1795</f>
        <v/>
      </c>
      <c r="P1795" s="79" t="n"/>
      <c r="Q1795" s="104" t="n"/>
    </row>
    <row r="1796" outlineLevel="4" ht="50.25" customHeight="1">
      <c r="A1796" s="3" t="n"/>
      <c r="B1796" s="3" t="inlineStr">
        <is>
          <t>Устройство облицовки фасада (камень, плитка, облицовочные панели, вентиляционные решетки)</t>
        </is>
      </c>
      <c r="C1796" s="187" t="n"/>
      <c r="D1796" s="3" t="inlineStr">
        <is>
          <t>7.4.3.7.8.</t>
        </is>
      </c>
      <c r="E1796" s="3" t="inlineStr">
        <is>
          <t>К-Т1.2 ч.2</t>
        </is>
      </c>
      <c r="F1796" s="518" t="inlineStr">
        <is>
          <t>п.м.</t>
        </is>
      </c>
      <c r="G1796" s="519" t="n">
        <v>97.90000000000001</v>
      </c>
      <c r="H1796" s="520" t="n">
        <v>4161.31</v>
      </c>
      <c r="I1796" s="521" t="n">
        <v>5200</v>
      </c>
      <c r="J1796" s="522" t="n">
        <v>1170.16</v>
      </c>
      <c r="K1796" s="523">
        <f>SUBTOTAL(9,H1796:J1796)</f>
        <v/>
      </c>
      <c r="L1796" s="520">
        <f>$G1796*H1796</f>
        <v/>
      </c>
      <c r="M1796" s="521">
        <f>$G1796*I1796</f>
        <v/>
      </c>
      <c r="N1796" s="522">
        <f>$G1796*J1796</f>
        <v/>
      </c>
      <c r="O1796" s="523">
        <f>G1796*K1796</f>
        <v/>
      </c>
      <c r="P1796" s="79" t="n"/>
      <c r="Q1796" s="104" t="n"/>
    </row>
    <row r="1797" outlineLevel="4" ht="50.25" customHeight="1">
      <c r="A1797" s="3" t="n"/>
      <c r="B1797" s="3" t="inlineStr">
        <is>
          <t>Устройство облицовки фасада (камень, плитка, облицовочные панели, вентиляционные решетки)</t>
        </is>
      </c>
      <c r="C1797" s="187" t="n"/>
      <c r="D1797" s="3" t="inlineStr">
        <is>
          <t>7.4.3.7.9.</t>
        </is>
      </c>
      <c r="E1797" s="3" t="inlineStr">
        <is>
          <t>К-Т1.2 ч.3</t>
        </is>
      </c>
      <c r="F1797" s="518" t="inlineStr">
        <is>
          <t>п.м.</t>
        </is>
      </c>
      <c r="G1797" s="519" t="n">
        <v>97.90000000000001</v>
      </c>
      <c r="H1797" s="520" t="n">
        <v>109219.44</v>
      </c>
      <c r="I1797" s="521" t="n">
        <v>5200</v>
      </c>
      <c r="J1797" s="522" t="n">
        <v>14302.43</v>
      </c>
      <c r="K1797" s="523">
        <f>SUBTOTAL(9,H1797:J1797)</f>
        <v/>
      </c>
      <c r="L1797" s="520">
        <f>$G1797*H1797</f>
        <v/>
      </c>
      <c r="M1797" s="521">
        <f>$G1797*I1797</f>
        <v/>
      </c>
      <c r="N1797" s="522">
        <f>$G1797*J1797</f>
        <v/>
      </c>
      <c r="O1797" s="523">
        <f>G1797*K1797</f>
        <v/>
      </c>
      <c r="P1797" s="79" t="n"/>
      <c r="Q1797" s="104" t="n"/>
    </row>
    <row r="1798" outlineLevel="4" ht="50.25" customHeight="1">
      <c r="A1798" s="3" t="n"/>
      <c r="B1798" s="3" t="inlineStr">
        <is>
          <t>Устройство облицовки фасада (камень, плитка, облицовочные панели, вентиляционные решетки)</t>
        </is>
      </c>
      <c r="C1798" s="187" t="n"/>
      <c r="D1798" s="3" t="inlineStr">
        <is>
          <t>7.4.3.7.10.</t>
        </is>
      </c>
      <c r="E1798" s="3" t="inlineStr">
        <is>
          <t>К-Т1.2 ч.4</t>
        </is>
      </c>
      <c r="F1798" s="518" t="inlineStr">
        <is>
          <t>п.м.</t>
        </is>
      </c>
      <c r="G1798" s="519" t="n">
        <v>97.90000000000001</v>
      </c>
      <c r="H1798" s="520" t="n">
        <v>15162.2</v>
      </c>
      <c r="I1798" s="521" t="n">
        <v>5200</v>
      </c>
      <c r="J1798" s="522" t="n">
        <v>2545.28</v>
      </c>
      <c r="K1798" s="523">
        <f>SUBTOTAL(9,H1798:J1798)</f>
        <v/>
      </c>
      <c r="L1798" s="520">
        <f>$G1798*H1798</f>
        <v/>
      </c>
      <c r="M1798" s="521">
        <f>$G1798*I1798</f>
        <v/>
      </c>
      <c r="N1798" s="522">
        <f>$G1798*J1798</f>
        <v/>
      </c>
      <c r="O1798" s="523">
        <f>G1798*K1798</f>
        <v/>
      </c>
      <c r="P1798" s="79" t="n"/>
      <c r="Q1798" s="104" t="n"/>
    </row>
    <row r="1799" outlineLevel="4" ht="50.25" customHeight="1">
      <c r="A1799" s="3" t="n"/>
      <c r="B1799" s="3" t="inlineStr">
        <is>
          <t>Устройство облицовки фасада (камень, плитка, облицовочные панели, вентиляционные решетки)</t>
        </is>
      </c>
      <c r="C1799" s="187" t="n"/>
      <c r="D1799" s="3" t="inlineStr">
        <is>
          <t>7.4.3.7.11.</t>
        </is>
      </c>
      <c r="E1799" s="3" t="inlineStr">
        <is>
          <t>К-Т1.2 ч.5</t>
        </is>
      </c>
      <c r="F1799" s="518" t="inlineStr">
        <is>
          <t>п.м.</t>
        </is>
      </c>
      <c r="G1799" s="519" t="n">
        <v>97.90000000000001</v>
      </c>
      <c r="H1799" s="520" t="n">
        <v>3671.74</v>
      </c>
      <c r="I1799" s="521" t="n">
        <v>5200</v>
      </c>
      <c r="J1799" s="522" t="n">
        <v>1108.97</v>
      </c>
      <c r="K1799" s="523">
        <f>SUBTOTAL(9,H1799:J1799)</f>
        <v/>
      </c>
      <c r="L1799" s="520">
        <f>$G1799*H1799</f>
        <v/>
      </c>
      <c r="M1799" s="521">
        <f>$G1799*I1799</f>
        <v/>
      </c>
      <c r="N1799" s="522">
        <f>$G1799*J1799</f>
        <v/>
      </c>
      <c r="O1799" s="523">
        <f>G1799*K1799</f>
        <v/>
      </c>
      <c r="P1799" s="79" t="n"/>
      <c r="Q1799" s="104" t="n"/>
    </row>
    <row r="1800" outlineLevel="4" ht="50.25" customHeight="1">
      <c r="A1800" s="3" t="n"/>
      <c r="B1800" s="3" t="inlineStr">
        <is>
          <t>Устройство облицовки фасада (камень, плитка, облицовочные панели, вентиляционные решетки)</t>
        </is>
      </c>
      <c r="C1800" s="187" t="n"/>
      <c r="D1800" s="3" t="inlineStr">
        <is>
          <t>7.4.3.7.12.</t>
        </is>
      </c>
      <c r="E1800" s="3" t="inlineStr">
        <is>
          <t>К-Т1.3 ч.1</t>
        </is>
      </c>
      <c r="F1800" s="518" t="inlineStr">
        <is>
          <t>п.м.</t>
        </is>
      </c>
      <c r="G1800" s="519" t="n">
        <v>45.2</v>
      </c>
      <c r="H1800" s="520" t="n">
        <v>3916.53</v>
      </c>
      <c r="I1800" s="521" t="n">
        <v>5200</v>
      </c>
      <c r="J1800" s="522" t="n">
        <v>1139.57</v>
      </c>
      <c r="K1800" s="523">
        <f>SUBTOTAL(9,H1800:J1800)</f>
        <v/>
      </c>
      <c r="L1800" s="520">
        <f>$G1800*H1800</f>
        <v/>
      </c>
      <c r="M1800" s="521">
        <f>$G1800*I1800</f>
        <v/>
      </c>
      <c r="N1800" s="522">
        <f>$G1800*J1800</f>
        <v/>
      </c>
      <c r="O1800" s="523">
        <f>G1800*K1800</f>
        <v/>
      </c>
      <c r="P1800" s="79" t="n"/>
      <c r="Q1800" s="104" t="n"/>
    </row>
    <row r="1801" outlineLevel="4" ht="50.25" customHeight="1">
      <c r="A1801" s="3" t="n"/>
      <c r="B1801" s="3" t="inlineStr">
        <is>
          <t>Устройство облицовки фасада (камень, плитка, облицовочные панели, вентиляционные решетки)</t>
        </is>
      </c>
      <c r="C1801" s="187" t="n"/>
      <c r="D1801" s="3" t="inlineStr">
        <is>
          <t>7.4.3.7.13.</t>
        </is>
      </c>
      <c r="E1801" s="3" t="inlineStr">
        <is>
          <t>К-Т1.3 ч.2</t>
        </is>
      </c>
      <c r="F1801" s="518" t="inlineStr">
        <is>
          <t>п.м.</t>
        </is>
      </c>
      <c r="G1801" s="519" t="n">
        <v>45.2</v>
      </c>
      <c r="H1801" s="520" t="n">
        <v>4161.31</v>
      </c>
      <c r="I1801" s="521" t="n">
        <v>5200</v>
      </c>
      <c r="J1801" s="522" t="n">
        <v>1170.16</v>
      </c>
      <c r="K1801" s="523">
        <f>SUBTOTAL(9,H1801:J1801)</f>
        <v/>
      </c>
      <c r="L1801" s="520">
        <f>$G1801*H1801</f>
        <v/>
      </c>
      <c r="M1801" s="521">
        <f>$G1801*I1801</f>
        <v/>
      </c>
      <c r="N1801" s="522">
        <f>$G1801*J1801</f>
        <v/>
      </c>
      <c r="O1801" s="523">
        <f>G1801*K1801</f>
        <v/>
      </c>
      <c r="P1801" s="79" t="n"/>
      <c r="Q1801" s="104" t="n"/>
    </row>
    <row r="1802" outlineLevel="4" ht="50.25" customHeight="1">
      <c r="A1802" s="3" t="n"/>
      <c r="B1802" s="3" t="inlineStr">
        <is>
          <t>Устройство облицовки фасада (камень, плитка, облицовочные панели, вентиляционные решетки)</t>
        </is>
      </c>
      <c r="C1802" s="187" t="n"/>
      <c r="D1802" s="3" t="inlineStr">
        <is>
          <t>7.4.3.7.14.</t>
        </is>
      </c>
      <c r="E1802" s="3" t="inlineStr">
        <is>
          <t>К-Т1.3 ч.3</t>
        </is>
      </c>
      <c r="F1802" s="518" t="inlineStr">
        <is>
          <t>п.м.</t>
        </is>
      </c>
      <c r="G1802" s="519" t="n">
        <v>45.2</v>
      </c>
      <c r="H1802" s="520" t="n">
        <v>109219.44</v>
      </c>
      <c r="I1802" s="521" t="n">
        <v>5200</v>
      </c>
      <c r="J1802" s="522" t="n">
        <v>14302.43</v>
      </c>
      <c r="K1802" s="523">
        <f>SUBTOTAL(9,H1802:J1802)</f>
        <v/>
      </c>
      <c r="L1802" s="520">
        <f>$G1802*H1802</f>
        <v/>
      </c>
      <c r="M1802" s="521">
        <f>$G1802*I1802</f>
        <v/>
      </c>
      <c r="N1802" s="522">
        <f>$G1802*J1802</f>
        <v/>
      </c>
      <c r="O1802" s="523">
        <f>G1802*K1802</f>
        <v/>
      </c>
      <c r="P1802" s="79" t="n"/>
      <c r="Q1802" s="104" t="n"/>
    </row>
    <row r="1803" outlineLevel="4" ht="50.25" customHeight="1">
      <c r="A1803" s="3" t="n"/>
      <c r="B1803" s="3" t="inlineStr">
        <is>
          <t>Устройство облицовки фасада (камень, плитка, облицовочные панели, вентиляционные решетки)</t>
        </is>
      </c>
      <c r="C1803" s="187" t="n"/>
      <c r="D1803" s="3" t="inlineStr">
        <is>
          <t>7.4.3.7.15.</t>
        </is>
      </c>
      <c r="E1803" s="3" t="inlineStr">
        <is>
          <t>К-Т1.3 ч.4</t>
        </is>
      </c>
      <c r="F1803" s="518" t="inlineStr">
        <is>
          <t>п.м.</t>
        </is>
      </c>
      <c r="G1803" s="519" t="n">
        <v>45.2</v>
      </c>
      <c r="H1803" s="520" t="n">
        <v>15162.2</v>
      </c>
      <c r="I1803" s="521" t="n">
        <v>5200</v>
      </c>
      <c r="J1803" s="522" t="n">
        <v>2545.28</v>
      </c>
      <c r="K1803" s="523">
        <f>SUBTOTAL(9,H1803:J1803)</f>
        <v/>
      </c>
      <c r="L1803" s="520">
        <f>$G1803*H1803</f>
        <v/>
      </c>
      <c r="M1803" s="521">
        <f>$G1803*I1803</f>
        <v/>
      </c>
      <c r="N1803" s="522">
        <f>$G1803*J1803</f>
        <v/>
      </c>
      <c r="O1803" s="523">
        <f>G1803*K1803</f>
        <v/>
      </c>
      <c r="P1803" s="79" t="n"/>
      <c r="Q1803" s="104" t="n"/>
    </row>
    <row r="1804" outlineLevel="4" ht="50.25" customHeight="1">
      <c r="A1804" s="3" t="n"/>
      <c r="B1804" s="3" t="inlineStr">
        <is>
          <t>Устройство облицовки фасада (камень, плитка, облицовочные панели, вентиляционные решетки)</t>
        </is>
      </c>
      <c r="C1804" s="187" t="n"/>
      <c r="D1804" s="3" t="inlineStr">
        <is>
          <t>7.4.3.7.16.</t>
        </is>
      </c>
      <c r="E1804" s="3" t="inlineStr">
        <is>
          <t>К-Т1.3 ч.5</t>
        </is>
      </c>
      <c r="F1804" s="518" t="inlineStr">
        <is>
          <t>п.м.</t>
        </is>
      </c>
      <c r="G1804" s="519" t="n">
        <v>45.2</v>
      </c>
      <c r="H1804" s="520" t="n">
        <v>3671.74</v>
      </c>
      <c r="I1804" s="521" t="n">
        <v>5200</v>
      </c>
      <c r="J1804" s="522" t="n">
        <v>1108.97</v>
      </c>
      <c r="K1804" s="523">
        <f>SUBTOTAL(9,H1804:J1804)</f>
        <v/>
      </c>
      <c r="L1804" s="520">
        <f>$G1804*H1804</f>
        <v/>
      </c>
      <c r="M1804" s="521">
        <f>$G1804*I1804</f>
        <v/>
      </c>
      <c r="N1804" s="522">
        <f>$G1804*J1804</f>
        <v/>
      </c>
      <c r="O1804" s="523">
        <f>G1804*K1804</f>
        <v/>
      </c>
      <c r="P1804" s="79" t="n"/>
      <c r="Q1804" s="104" t="n"/>
    </row>
    <row r="1805" outlineLevel="4" ht="50.25" customHeight="1">
      <c r="A1805" s="3" t="n"/>
      <c r="B1805" s="3" t="inlineStr">
        <is>
          <t>Устройство облицовки фасада (камень, плитка, облицовочные панели, вентиляционные решетки)</t>
        </is>
      </c>
      <c r="C1805" s="187" t="n"/>
      <c r="D1805" s="3" t="inlineStr">
        <is>
          <t>7.4.3.7.17.</t>
        </is>
      </c>
      <c r="E1805" s="3" t="inlineStr">
        <is>
          <t>К-Т1.3 ч.6</t>
        </is>
      </c>
      <c r="F1805" s="518" t="inlineStr">
        <is>
          <t>п.м.</t>
        </is>
      </c>
      <c r="G1805" s="519" t="n">
        <v>45.2</v>
      </c>
      <c r="H1805" s="520" t="n">
        <v>15162.2</v>
      </c>
      <c r="I1805" s="521" t="n">
        <v>5200</v>
      </c>
      <c r="J1805" s="522" t="n">
        <v>2545.28</v>
      </c>
      <c r="K1805" s="523">
        <f>SUBTOTAL(9,H1805:J1805)</f>
        <v/>
      </c>
      <c r="L1805" s="520">
        <f>$G1805*H1805</f>
        <v/>
      </c>
      <c r="M1805" s="521">
        <f>$G1805*I1805</f>
        <v/>
      </c>
      <c r="N1805" s="522">
        <f>$G1805*J1805</f>
        <v/>
      </c>
      <c r="O1805" s="523">
        <f>G1805*K1805</f>
        <v/>
      </c>
      <c r="P1805" s="79" t="n"/>
      <c r="Q1805" s="104" t="n"/>
    </row>
    <row r="1806" outlineLevel="4" ht="50.25" customHeight="1">
      <c r="A1806" s="3" t="n"/>
      <c r="B1806" s="3" t="inlineStr">
        <is>
          <t>Устройство облицовки фасада (камень, плитка, облицовочные панели, вентиляционные решетки)</t>
        </is>
      </c>
      <c r="C1806" s="187" t="n"/>
      <c r="D1806" s="3" t="inlineStr">
        <is>
          <t>7.4.3.7.18.</t>
        </is>
      </c>
      <c r="E1806" s="3" t="inlineStr">
        <is>
          <t>К-Т2 ч.1</t>
        </is>
      </c>
      <c r="F1806" s="518" t="inlineStr">
        <is>
          <t>п.м.</t>
        </is>
      </c>
      <c r="G1806" s="519" t="n">
        <v>303.5</v>
      </c>
      <c r="H1806" s="520" t="n">
        <v>15162.2</v>
      </c>
      <c r="I1806" s="521" t="n">
        <v>5200</v>
      </c>
      <c r="J1806" s="522" t="n">
        <v>2545.28</v>
      </c>
      <c r="K1806" s="523">
        <f>SUBTOTAL(9,H1806:J1806)</f>
        <v/>
      </c>
      <c r="L1806" s="520">
        <f>$G1806*H1806</f>
        <v/>
      </c>
      <c r="M1806" s="521">
        <f>$G1806*I1806</f>
        <v/>
      </c>
      <c r="N1806" s="522">
        <f>$G1806*J1806</f>
        <v/>
      </c>
      <c r="O1806" s="523">
        <f>G1806*K1806</f>
        <v/>
      </c>
      <c r="P1806" s="79" t="n"/>
      <c r="Q1806" s="104" t="n"/>
    </row>
    <row r="1807" outlineLevel="4" ht="50.25" customHeight="1">
      <c r="A1807" s="3" t="n"/>
      <c r="B1807" s="3" t="inlineStr">
        <is>
          <t>Устройство облицовки фасада (камень, плитка, облицовочные панели, вентиляционные решетки)</t>
        </is>
      </c>
      <c r="C1807" s="187" t="n"/>
      <c r="D1807" s="3" t="inlineStr">
        <is>
          <t>7.4.3.7.19.</t>
        </is>
      </c>
      <c r="E1807" s="3" t="inlineStr">
        <is>
          <t>К-Т2 ч.2</t>
        </is>
      </c>
      <c r="F1807" s="518" t="inlineStr">
        <is>
          <t>п.м.</t>
        </is>
      </c>
      <c r="G1807" s="519" t="n">
        <v>303.5</v>
      </c>
      <c r="H1807" s="520" t="n">
        <v>2447.83</v>
      </c>
      <c r="I1807" s="521" t="n">
        <v>5200</v>
      </c>
      <c r="J1807" s="522" t="n">
        <v>955.98</v>
      </c>
      <c r="K1807" s="523">
        <f>SUBTOTAL(9,H1807:J1807)</f>
        <v/>
      </c>
      <c r="L1807" s="520">
        <f>$G1807*H1807</f>
        <v/>
      </c>
      <c r="M1807" s="521">
        <f>$G1807*I1807</f>
        <v/>
      </c>
      <c r="N1807" s="522">
        <f>$G1807*J1807</f>
        <v/>
      </c>
      <c r="O1807" s="523">
        <f>G1807*K1807</f>
        <v/>
      </c>
      <c r="P1807" s="79" t="n"/>
      <c r="Q1807" s="104" t="n"/>
    </row>
    <row r="1808" outlineLevel="4" ht="50.25" customHeight="1">
      <c r="A1808" s="3" t="n"/>
      <c r="B1808" s="3" t="inlineStr">
        <is>
          <t>Устройство облицовки фасада (камень, плитка, облицовочные панели, вентиляционные решетки)</t>
        </is>
      </c>
      <c r="C1808" s="187" t="n"/>
      <c r="D1808" s="3" t="inlineStr">
        <is>
          <t>7.4.3.7.20.</t>
        </is>
      </c>
      <c r="E1808" s="3" t="inlineStr">
        <is>
          <t>К-Т2 ч.3</t>
        </is>
      </c>
      <c r="F1808" s="518" t="inlineStr">
        <is>
          <t>п.м.</t>
        </is>
      </c>
      <c r="G1808" s="519" t="n">
        <v>303.5</v>
      </c>
      <c r="H1808" s="520" t="n">
        <v>18194.62</v>
      </c>
      <c r="I1808" s="521" t="n">
        <v>5200</v>
      </c>
      <c r="J1808" s="522" t="n">
        <v>2924.33</v>
      </c>
      <c r="K1808" s="523">
        <f>SUBTOTAL(9,H1808:J1808)</f>
        <v/>
      </c>
      <c r="L1808" s="520">
        <f>$G1808*H1808</f>
        <v/>
      </c>
      <c r="M1808" s="521">
        <f>$G1808*I1808</f>
        <v/>
      </c>
      <c r="N1808" s="522">
        <f>$G1808*J1808</f>
        <v/>
      </c>
      <c r="O1808" s="523">
        <f>G1808*K1808</f>
        <v/>
      </c>
      <c r="P1808" s="79" t="n"/>
      <c r="Q1808" s="104" t="n"/>
    </row>
    <row r="1809" outlineLevel="4" ht="50.25" customHeight="1">
      <c r="A1809" s="3" t="n"/>
      <c r="B1809" s="3" t="inlineStr">
        <is>
          <t>Устройство облицовки фасада (камень, плитка, облицовочные панели, вентиляционные решетки)</t>
        </is>
      </c>
      <c r="C1809" s="187" t="n"/>
      <c r="D1809" s="3" t="inlineStr">
        <is>
          <t>7.4.3.7.21.</t>
        </is>
      </c>
      <c r="E1809" s="3" t="inlineStr">
        <is>
          <t>К-Т2 ч.4</t>
        </is>
      </c>
      <c r="F1809" s="518" t="inlineStr">
        <is>
          <t>п.м.</t>
        </is>
      </c>
      <c r="G1809" s="519" t="n">
        <v>303.5</v>
      </c>
      <c r="H1809" s="520" t="n">
        <v>2447.83</v>
      </c>
      <c r="I1809" s="521" t="n">
        <v>5200</v>
      </c>
      <c r="J1809" s="522" t="n">
        <v>955.98</v>
      </c>
      <c r="K1809" s="523">
        <f>SUBTOTAL(9,H1809:J1809)</f>
        <v/>
      </c>
      <c r="L1809" s="520">
        <f>$G1809*H1809</f>
        <v/>
      </c>
      <c r="M1809" s="521">
        <f>$G1809*I1809</f>
        <v/>
      </c>
      <c r="N1809" s="522">
        <f>$G1809*J1809</f>
        <v/>
      </c>
      <c r="O1809" s="523">
        <f>G1809*K1809</f>
        <v/>
      </c>
      <c r="P1809" s="79" t="n"/>
      <c r="Q1809" s="104" t="n"/>
    </row>
    <row r="1810" outlineLevel="4" ht="50.25" customHeight="1">
      <c r="A1810" s="3" t="n"/>
      <c r="B1810" s="3" t="inlineStr">
        <is>
          <t>Устройство облицовки фасада (камень, плитка, облицовочные панели, вентиляционные решетки)</t>
        </is>
      </c>
      <c r="C1810" s="187" t="n"/>
      <c r="D1810" s="3" t="inlineStr">
        <is>
          <t>7.4.3.7.22.</t>
        </is>
      </c>
      <c r="E1810" s="3" t="inlineStr">
        <is>
          <t>К-Т2 ч.5</t>
        </is>
      </c>
      <c r="F1810" s="518" t="inlineStr">
        <is>
          <t>п.м.</t>
        </is>
      </c>
      <c r="G1810" s="519" t="n">
        <v>303.5</v>
      </c>
      <c r="H1810" s="520" t="n">
        <v>15162.2</v>
      </c>
      <c r="I1810" s="521" t="n">
        <v>5200</v>
      </c>
      <c r="J1810" s="522" t="n">
        <v>2545.28</v>
      </c>
      <c r="K1810" s="523">
        <f>SUBTOTAL(9,H1810:J1810)</f>
        <v/>
      </c>
      <c r="L1810" s="520">
        <f>$G1810*H1810</f>
        <v/>
      </c>
      <c r="M1810" s="521">
        <f>$G1810*I1810</f>
        <v/>
      </c>
      <c r="N1810" s="522">
        <f>$G1810*J1810</f>
        <v/>
      </c>
      <c r="O1810" s="523">
        <f>G1810*K1810</f>
        <v/>
      </c>
      <c r="P1810" s="79" t="n"/>
      <c r="Q1810" s="104" t="n"/>
    </row>
    <row r="1811" outlineLevel="4" ht="50.25" customHeight="1">
      <c r="A1811" s="3" t="n"/>
      <c r="B1811" s="3" t="inlineStr">
        <is>
          <t>Устройство облицовки фасада (камень, плитка, облицовочные панели, вентиляционные решетки)</t>
        </is>
      </c>
      <c r="C1811" s="187" t="n"/>
      <c r="D1811" s="3" t="inlineStr">
        <is>
          <t>7.4.3.7.23.</t>
        </is>
      </c>
      <c r="E1811" s="3" t="inlineStr">
        <is>
          <t>К-Т2.2 ч.1</t>
        </is>
      </c>
      <c r="F1811" s="518" t="inlineStr">
        <is>
          <t>п.м.</t>
        </is>
      </c>
      <c r="G1811" s="519" t="n">
        <v>326.2</v>
      </c>
      <c r="H1811" s="520" t="n">
        <v>15162.2</v>
      </c>
      <c r="I1811" s="521" t="n">
        <v>5200</v>
      </c>
      <c r="J1811" s="522" t="n">
        <v>2545.28</v>
      </c>
      <c r="K1811" s="523">
        <f>SUBTOTAL(9,H1811:J1811)</f>
        <v/>
      </c>
      <c r="L1811" s="520">
        <f>$G1811*H1811</f>
        <v/>
      </c>
      <c r="M1811" s="521">
        <f>$G1811*I1811</f>
        <v/>
      </c>
      <c r="N1811" s="522">
        <f>$G1811*J1811</f>
        <v/>
      </c>
      <c r="O1811" s="523">
        <f>G1811*K1811</f>
        <v/>
      </c>
      <c r="P1811" s="79" t="n"/>
      <c r="Q1811" s="104" t="n"/>
    </row>
    <row r="1812" outlineLevel="4" ht="50.25" customHeight="1">
      <c r="A1812" s="3" t="n"/>
      <c r="B1812" s="3" t="inlineStr">
        <is>
          <t>Устройство облицовки фасада (камень, плитка, облицовочные панели, вентиляционные решетки)</t>
        </is>
      </c>
      <c r="C1812" s="187" t="n"/>
      <c r="D1812" s="3" t="inlineStr">
        <is>
          <t>7.4.3.7.24.</t>
        </is>
      </c>
      <c r="E1812" s="3" t="inlineStr">
        <is>
          <t>К-Т2.2 ч.2</t>
        </is>
      </c>
      <c r="F1812" s="518" t="inlineStr">
        <is>
          <t>п.м.</t>
        </is>
      </c>
      <c r="G1812" s="519" t="n">
        <v>326.2</v>
      </c>
      <c r="H1812" s="520" t="n">
        <v>2447.83</v>
      </c>
      <c r="I1812" s="521" t="n">
        <v>5200</v>
      </c>
      <c r="J1812" s="522" t="n">
        <v>955.98</v>
      </c>
      <c r="K1812" s="523">
        <f>SUBTOTAL(9,H1812:J1812)</f>
        <v/>
      </c>
      <c r="L1812" s="520">
        <f>$G1812*H1812</f>
        <v/>
      </c>
      <c r="M1812" s="521">
        <f>$G1812*I1812</f>
        <v/>
      </c>
      <c r="N1812" s="522">
        <f>$G1812*J1812</f>
        <v/>
      </c>
      <c r="O1812" s="523">
        <f>G1812*K1812</f>
        <v/>
      </c>
      <c r="P1812" s="79" t="n"/>
      <c r="Q1812" s="104" t="n"/>
    </row>
    <row r="1813" outlineLevel="4" ht="50.25" customHeight="1">
      <c r="A1813" s="3" t="n"/>
      <c r="B1813" s="3" t="inlineStr">
        <is>
          <t>Устройство облицовки фасада (камень, плитка, облицовочные панели, вентиляционные решетки)</t>
        </is>
      </c>
      <c r="C1813" s="187" t="n"/>
      <c r="D1813" s="3" t="inlineStr">
        <is>
          <t>7.4.3.7.25.</t>
        </is>
      </c>
      <c r="E1813" s="3" t="inlineStr">
        <is>
          <t>К-Т2.2 ч.3</t>
        </is>
      </c>
      <c r="F1813" s="518" t="inlineStr">
        <is>
          <t>п.м.</t>
        </is>
      </c>
      <c r="G1813" s="519" t="n">
        <v>326.2</v>
      </c>
      <c r="H1813" s="520" t="n">
        <v>18194.62</v>
      </c>
      <c r="I1813" s="521" t="n">
        <v>5200</v>
      </c>
      <c r="J1813" s="522" t="n">
        <v>2924.33</v>
      </c>
      <c r="K1813" s="523">
        <f>SUBTOTAL(9,H1813:J1813)</f>
        <v/>
      </c>
      <c r="L1813" s="520">
        <f>$G1813*H1813</f>
        <v/>
      </c>
      <c r="M1813" s="521">
        <f>$G1813*I1813</f>
        <v/>
      </c>
      <c r="N1813" s="522">
        <f>$G1813*J1813</f>
        <v/>
      </c>
      <c r="O1813" s="523">
        <f>G1813*K1813</f>
        <v/>
      </c>
      <c r="P1813" s="79" t="n"/>
      <c r="Q1813" s="104" t="n"/>
    </row>
    <row r="1814" outlineLevel="4" ht="50.25" customHeight="1">
      <c r="A1814" s="3" t="n"/>
      <c r="B1814" s="3" t="inlineStr">
        <is>
          <t>Устройство облицовки фасада (камень, плитка, облицовочные панели, вентиляционные решетки)</t>
        </is>
      </c>
      <c r="C1814" s="187" t="n"/>
      <c r="D1814" s="3" t="inlineStr">
        <is>
          <t>7.4.3.7.26.</t>
        </is>
      </c>
      <c r="E1814" s="3" t="inlineStr">
        <is>
          <t>К-Т2.2 ч.4</t>
        </is>
      </c>
      <c r="F1814" s="518" t="inlineStr">
        <is>
          <t>п.м.</t>
        </is>
      </c>
      <c r="G1814" s="519" t="n">
        <v>326.2</v>
      </c>
      <c r="H1814" s="520" t="n">
        <v>2447.83</v>
      </c>
      <c r="I1814" s="521" t="n">
        <v>5200</v>
      </c>
      <c r="J1814" s="522" t="n">
        <v>955.98</v>
      </c>
      <c r="K1814" s="523">
        <f>SUBTOTAL(9,H1814:J1814)</f>
        <v/>
      </c>
      <c r="L1814" s="520">
        <f>$G1814*H1814</f>
        <v/>
      </c>
      <c r="M1814" s="521">
        <f>$G1814*I1814</f>
        <v/>
      </c>
      <c r="N1814" s="522">
        <f>$G1814*J1814</f>
        <v/>
      </c>
      <c r="O1814" s="523">
        <f>G1814*K1814</f>
        <v/>
      </c>
      <c r="P1814" s="79" t="n"/>
      <c r="Q1814" s="104" t="n"/>
    </row>
    <row r="1815" outlineLevel="4" ht="50.25" customHeight="1">
      <c r="A1815" s="3" t="n"/>
      <c r="B1815" s="3" t="inlineStr">
        <is>
          <t>Устройство облицовки фасада (камень, плитка, облицовочные панели, вентиляционные решетки)</t>
        </is>
      </c>
      <c r="C1815" s="187" t="n"/>
      <c r="D1815" s="3" t="inlineStr">
        <is>
          <t>7.4.3.7.27.</t>
        </is>
      </c>
      <c r="E1815" s="3" t="inlineStr">
        <is>
          <t>К-Т3 ч.1</t>
        </is>
      </c>
      <c r="F1815" s="518" t="inlineStr">
        <is>
          <t>п.м.</t>
        </is>
      </c>
      <c r="G1815" s="519" t="n">
        <v>148.9</v>
      </c>
      <c r="H1815" s="520" t="n">
        <v>15162.2</v>
      </c>
      <c r="I1815" s="521" t="n">
        <v>5200</v>
      </c>
      <c r="J1815" s="522" t="n">
        <v>2545.28</v>
      </c>
      <c r="K1815" s="523">
        <f>SUBTOTAL(9,H1815:J1815)</f>
        <v/>
      </c>
      <c r="L1815" s="520">
        <f>$G1815*H1815</f>
        <v/>
      </c>
      <c r="M1815" s="521">
        <f>$G1815*I1815</f>
        <v/>
      </c>
      <c r="N1815" s="522">
        <f>$G1815*J1815</f>
        <v/>
      </c>
      <c r="O1815" s="523">
        <f>G1815*K1815</f>
        <v/>
      </c>
      <c r="P1815" s="79" t="n"/>
      <c r="Q1815" s="104" t="n"/>
    </row>
    <row r="1816" outlineLevel="4" ht="50.25" customHeight="1">
      <c r="A1816" s="3" t="n"/>
      <c r="B1816" s="3" t="inlineStr">
        <is>
          <t>Устройство облицовки фасада (камень, плитка, облицовочные панели, вентиляционные решетки)</t>
        </is>
      </c>
      <c r="C1816" s="187" t="n"/>
      <c r="D1816" s="3" t="inlineStr">
        <is>
          <t>7.4.3.7.28.</t>
        </is>
      </c>
      <c r="E1816" s="3" t="inlineStr">
        <is>
          <t>К-Т3 ч.2</t>
        </is>
      </c>
      <c r="F1816" s="518" t="inlineStr">
        <is>
          <t>п.м.</t>
        </is>
      </c>
      <c r="G1816" s="519" t="n">
        <v>148.9</v>
      </c>
      <c r="H1816" s="520" t="n">
        <v>6119.57</v>
      </c>
      <c r="I1816" s="521" t="n">
        <v>5200</v>
      </c>
      <c r="J1816" s="522" t="n">
        <v>1414.95</v>
      </c>
      <c r="K1816" s="523">
        <f>SUBTOTAL(9,H1816:J1816)</f>
        <v/>
      </c>
      <c r="L1816" s="520">
        <f>$G1816*H1816</f>
        <v/>
      </c>
      <c r="M1816" s="521">
        <f>$G1816*I1816</f>
        <v/>
      </c>
      <c r="N1816" s="522">
        <f>$G1816*J1816</f>
        <v/>
      </c>
      <c r="O1816" s="523">
        <f>G1816*K1816</f>
        <v/>
      </c>
      <c r="P1816" s="79" t="n"/>
      <c r="Q1816" s="104" t="n"/>
    </row>
    <row r="1817" outlineLevel="4" ht="50.25" customHeight="1">
      <c r="A1817" s="3" t="n"/>
      <c r="B1817" s="3" t="inlineStr">
        <is>
          <t>Устройство облицовки фасада (камень, плитка, облицовочные панели, вентиляционные решетки)</t>
        </is>
      </c>
      <c r="C1817" s="187" t="n"/>
      <c r="D1817" s="3" t="inlineStr">
        <is>
          <t>7.4.3.7.29.</t>
        </is>
      </c>
      <c r="E1817" s="3" t="inlineStr">
        <is>
          <t>К-Т3 ч.3</t>
        </is>
      </c>
      <c r="F1817" s="518" t="inlineStr">
        <is>
          <t>п.м.</t>
        </is>
      </c>
      <c r="G1817" s="519" t="n">
        <v>148.9</v>
      </c>
      <c r="H1817" s="520" t="n">
        <v>18194.62</v>
      </c>
      <c r="I1817" s="521" t="n">
        <v>5200</v>
      </c>
      <c r="J1817" s="522" t="n">
        <v>2924.33</v>
      </c>
      <c r="K1817" s="523">
        <f>SUBTOTAL(9,H1817:J1817)</f>
        <v/>
      </c>
      <c r="L1817" s="520">
        <f>$G1817*H1817</f>
        <v/>
      </c>
      <c r="M1817" s="521">
        <f>$G1817*I1817</f>
        <v/>
      </c>
      <c r="N1817" s="522">
        <f>$G1817*J1817</f>
        <v/>
      </c>
      <c r="O1817" s="523">
        <f>G1817*K1817</f>
        <v/>
      </c>
      <c r="P1817" s="79" t="n"/>
      <c r="Q1817" s="104" t="n"/>
    </row>
    <row r="1818" outlineLevel="4" ht="50.25" customHeight="1">
      <c r="A1818" s="3" t="n"/>
      <c r="B1818" s="3" t="inlineStr">
        <is>
          <t>Устройство облицовки фасада (камень, плитка, облицовочные панели, вентиляционные решетки)</t>
        </is>
      </c>
      <c r="C1818" s="187" t="n"/>
      <c r="D1818" s="3" t="inlineStr">
        <is>
          <t>7.4.3.7.30.</t>
        </is>
      </c>
      <c r="E1818" s="3" t="inlineStr">
        <is>
          <t>К-Т3 ч.4</t>
        </is>
      </c>
      <c r="F1818" s="518" t="inlineStr">
        <is>
          <t>п.м.</t>
        </is>
      </c>
      <c r="G1818" s="519" t="n">
        <v>148.9</v>
      </c>
      <c r="H1818" s="520" t="n">
        <v>6119.57</v>
      </c>
      <c r="I1818" s="521" t="n">
        <v>5200</v>
      </c>
      <c r="J1818" s="522" t="n">
        <v>1414.95</v>
      </c>
      <c r="K1818" s="523">
        <f>SUBTOTAL(9,H1818:J1818)</f>
        <v/>
      </c>
      <c r="L1818" s="520">
        <f>$G1818*H1818</f>
        <v/>
      </c>
      <c r="M1818" s="521">
        <f>$G1818*I1818</f>
        <v/>
      </c>
      <c r="N1818" s="522">
        <f>$G1818*J1818</f>
        <v/>
      </c>
      <c r="O1818" s="523">
        <f>G1818*K1818</f>
        <v/>
      </c>
      <c r="P1818" s="79" t="n"/>
      <c r="Q1818" s="104" t="n"/>
    </row>
    <row r="1819" outlineLevel="4" ht="50.25" customHeight="1">
      <c r="A1819" s="3" t="n"/>
      <c r="B1819" s="3" t="inlineStr">
        <is>
          <t>Устройство облицовки фасада (камень, плитка, облицовочные панели, вентиляционные решетки)</t>
        </is>
      </c>
      <c r="C1819" s="187" t="n"/>
      <c r="D1819" s="3" t="inlineStr">
        <is>
          <t>7.4.3.7.31.</t>
        </is>
      </c>
      <c r="E1819" s="3" t="inlineStr">
        <is>
          <t>К-Т3 ч.5</t>
        </is>
      </c>
      <c r="F1819" s="518" t="inlineStr">
        <is>
          <t>п.м.</t>
        </is>
      </c>
      <c r="G1819" s="519" t="n">
        <v>148.9</v>
      </c>
      <c r="H1819" s="520" t="n">
        <v>15162.2</v>
      </c>
      <c r="I1819" s="521" t="n">
        <v>5200</v>
      </c>
      <c r="J1819" s="522" t="n">
        <v>2545.28</v>
      </c>
      <c r="K1819" s="523">
        <f>SUBTOTAL(9,H1819:J1819)</f>
        <v/>
      </c>
      <c r="L1819" s="520">
        <f>$G1819*H1819</f>
        <v/>
      </c>
      <c r="M1819" s="521">
        <f>$G1819*I1819</f>
        <v/>
      </c>
      <c r="N1819" s="522">
        <f>$G1819*J1819</f>
        <v/>
      </c>
      <c r="O1819" s="523">
        <f>G1819*K1819</f>
        <v/>
      </c>
      <c r="P1819" s="79" t="n"/>
      <c r="Q1819" s="104" t="n"/>
    </row>
    <row r="1820" outlineLevel="4" ht="50.25" customHeight="1">
      <c r="A1820" s="3" t="n"/>
      <c r="B1820" s="3" t="inlineStr">
        <is>
          <t>Устройство облицовки фасада (камень, плитка, облицовочные панели, вентиляционные решетки)</t>
        </is>
      </c>
      <c r="C1820" s="187" t="n"/>
      <c r="D1820" s="3" t="inlineStr">
        <is>
          <t>7.4.3.7.32.</t>
        </is>
      </c>
      <c r="E1820" s="3" t="inlineStr">
        <is>
          <t>К-Т3.2 ч.1</t>
        </is>
      </c>
      <c r="F1820" s="518" t="inlineStr">
        <is>
          <t>п.м.</t>
        </is>
      </c>
      <c r="G1820" s="519" t="n">
        <v>57</v>
      </c>
      <c r="H1820" s="520" t="n">
        <v>15162.2</v>
      </c>
      <c r="I1820" s="521" t="n">
        <v>5200</v>
      </c>
      <c r="J1820" s="522" t="n">
        <v>2545.28</v>
      </c>
      <c r="K1820" s="523">
        <f>SUBTOTAL(9,H1820:J1820)</f>
        <v/>
      </c>
      <c r="L1820" s="520">
        <f>$G1820*H1820</f>
        <v/>
      </c>
      <c r="M1820" s="521">
        <f>$G1820*I1820</f>
        <v/>
      </c>
      <c r="N1820" s="522">
        <f>$G1820*J1820</f>
        <v/>
      </c>
      <c r="O1820" s="523">
        <f>G1820*K1820</f>
        <v/>
      </c>
      <c r="P1820" s="79" t="n"/>
      <c r="Q1820" s="104" t="n"/>
    </row>
    <row r="1821" outlineLevel="4" ht="50.25" customHeight="1">
      <c r="A1821" s="3" t="n"/>
      <c r="B1821" s="3" t="inlineStr">
        <is>
          <t>Устройство облицовки фасада (камень, плитка, облицовочные панели, вентиляционные решетки)</t>
        </is>
      </c>
      <c r="C1821" s="187" t="n"/>
      <c r="D1821" s="3" t="inlineStr">
        <is>
          <t>7.4.3.7.33.</t>
        </is>
      </c>
      <c r="E1821" s="3" t="inlineStr">
        <is>
          <t>К-Т3.2 ч.2</t>
        </is>
      </c>
      <c r="F1821" s="518" t="inlineStr">
        <is>
          <t>п.м.</t>
        </is>
      </c>
      <c r="G1821" s="519" t="n">
        <v>57</v>
      </c>
      <c r="H1821" s="520" t="n">
        <v>6119.57</v>
      </c>
      <c r="I1821" s="521" t="n">
        <v>5200</v>
      </c>
      <c r="J1821" s="522" t="n">
        <v>1414.95</v>
      </c>
      <c r="K1821" s="523">
        <f>SUBTOTAL(9,H1821:J1821)</f>
        <v/>
      </c>
      <c r="L1821" s="520">
        <f>$G1821*H1821</f>
        <v/>
      </c>
      <c r="M1821" s="521">
        <f>$G1821*I1821</f>
        <v/>
      </c>
      <c r="N1821" s="522">
        <f>$G1821*J1821</f>
        <v/>
      </c>
      <c r="O1821" s="523">
        <f>G1821*K1821</f>
        <v/>
      </c>
      <c r="P1821" s="79" t="n"/>
      <c r="Q1821" s="104" t="n"/>
    </row>
    <row r="1822" outlineLevel="4" ht="50.25" customHeight="1">
      <c r="A1822" s="3" t="n"/>
      <c r="B1822" s="3" t="inlineStr">
        <is>
          <t>Устройство облицовки фасада (камень, плитка, облицовочные панели, вентиляционные решетки)</t>
        </is>
      </c>
      <c r="C1822" s="187" t="n"/>
      <c r="D1822" s="3" t="inlineStr">
        <is>
          <t>7.4.3.7.34.</t>
        </is>
      </c>
      <c r="E1822" s="3" t="inlineStr">
        <is>
          <t>К-Т3.2 ч.3</t>
        </is>
      </c>
      <c r="F1822" s="518" t="inlineStr">
        <is>
          <t>п.м.</t>
        </is>
      </c>
      <c r="G1822" s="519" t="n">
        <v>57</v>
      </c>
      <c r="H1822" s="520" t="n">
        <v>18194.62</v>
      </c>
      <c r="I1822" s="521" t="n">
        <v>5200</v>
      </c>
      <c r="J1822" s="522" t="n">
        <v>2924.33</v>
      </c>
      <c r="K1822" s="523">
        <f>SUBTOTAL(9,H1822:J1822)</f>
        <v/>
      </c>
      <c r="L1822" s="520">
        <f>$G1822*H1822</f>
        <v/>
      </c>
      <c r="M1822" s="521">
        <f>$G1822*I1822</f>
        <v/>
      </c>
      <c r="N1822" s="522">
        <f>$G1822*J1822</f>
        <v/>
      </c>
      <c r="O1822" s="523">
        <f>G1822*K1822</f>
        <v/>
      </c>
      <c r="P1822" s="79" t="n"/>
      <c r="Q1822" s="104" t="n"/>
    </row>
    <row r="1823" outlineLevel="4" ht="50.25" customHeight="1">
      <c r="A1823" s="3" t="n"/>
      <c r="B1823" s="3" t="inlineStr">
        <is>
          <t>Устройство облицовки фасада (камень, плитка, облицовочные панели, вентиляционные решетки)</t>
        </is>
      </c>
      <c r="C1823" s="187" t="n"/>
      <c r="D1823" s="3" t="inlineStr">
        <is>
          <t>7.4.3.7.35.</t>
        </is>
      </c>
      <c r="E1823" s="3" t="inlineStr">
        <is>
          <t>К-Т3.2 ч.4</t>
        </is>
      </c>
      <c r="F1823" s="518" t="inlineStr">
        <is>
          <t>п.м.</t>
        </is>
      </c>
      <c r="G1823" s="519" t="n">
        <v>57</v>
      </c>
      <c r="H1823" s="520" t="n">
        <v>6119.57</v>
      </c>
      <c r="I1823" s="521" t="n">
        <v>5200</v>
      </c>
      <c r="J1823" s="522" t="n">
        <v>1414.95</v>
      </c>
      <c r="K1823" s="523">
        <f>SUBTOTAL(9,H1823:J1823)</f>
        <v/>
      </c>
      <c r="L1823" s="520">
        <f>$G1823*H1823</f>
        <v/>
      </c>
      <c r="M1823" s="521">
        <f>$G1823*I1823</f>
        <v/>
      </c>
      <c r="N1823" s="522">
        <f>$G1823*J1823</f>
        <v/>
      </c>
      <c r="O1823" s="523">
        <f>G1823*K1823</f>
        <v/>
      </c>
      <c r="P1823" s="79" t="n"/>
      <c r="Q1823" s="104" t="n"/>
    </row>
    <row r="1824" outlineLevel="4" ht="50.25" customHeight="1">
      <c r="A1824" s="3" t="n"/>
      <c r="B1824" s="3" t="inlineStr">
        <is>
          <t>Устройство облицовки фасада (камень, плитка, облицовочные панели, вентиляционные решетки)</t>
        </is>
      </c>
      <c r="C1824" s="187" t="n"/>
      <c r="D1824" s="3" t="inlineStr">
        <is>
          <t>7.4.3.7.36.</t>
        </is>
      </c>
      <c r="E1824" s="3" t="inlineStr">
        <is>
          <t>К-Т4 ч.1</t>
        </is>
      </c>
      <c r="F1824" s="518" t="inlineStr">
        <is>
          <t>п.м.</t>
        </is>
      </c>
      <c r="G1824" s="519" t="n">
        <v>73.5</v>
      </c>
      <c r="H1824" s="520" t="n">
        <v>15162.2</v>
      </c>
      <c r="I1824" s="521" t="n">
        <v>5200</v>
      </c>
      <c r="J1824" s="522" t="n">
        <v>2545.28</v>
      </c>
      <c r="K1824" s="523">
        <f>SUBTOTAL(9,H1824:J1824)</f>
        <v/>
      </c>
      <c r="L1824" s="520">
        <f>$G1824*H1824</f>
        <v/>
      </c>
      <c r="M1824" s="521">
        <f>$G1824*I1824</f>
        <v/>
      </c>
      <c r="N1824" s="522">
        <f>$G1824*J1824</f>
        <v/>
      </c>
      <c r="O1824" s="523">
        <f>G1824*K1824</f>
        <v/>
      </c>
      <c r="P1824" s="79" t="n"/>
      <c r="Q1824" s="104" t="n"/>
    </row>
    <row r="1825" outlineLevel="4" ht="50.25" customHeight="1">
      <c r="A1825" s="3" t="n"/>
      <c r="B1825" s="3" t="inlineStr">
        <is>
          <t>Устройство облицовки фасада (камень, плитка, облицовочные панели, вентиляционные решетки)</t>
        </is>
      </c>
      <c r="C1825" s="187" t="n"/>
      <c r="D1825" s="3" t="inlineStr">
        <is>
          <t>7.4.3.7.37.</t>
        </is>
      </c>
      <c r="E1825" s="3" t="inlineStr">
        <is>
          <t>К-Т4 ч.2</t>
        </is>
      </c>
      <c r="F1825" s="518" t="inlineStr">
        <is>
          <t>п.м.</t>
        </is>
      </c>
      <c r="G1825" s="519" t="n">
        <v>73.5</v>
      </c>
      <c r="H1825" s="520" t="n">
        <v>5997.18</v>
      </c>
      <c r="I1825" s="521" t="n">
        <v>5200</v>
      </c>
      <c r="J1825" s="522" t="n">
        <v>1399.65</v>
      </c>
      <c r="K1825" s="523">
        <f>SUBTOTAL(9,H1825:J1825)</f>
        <v/>
      </c>
      <c r="L1825" s="520">
        <f>$G1825*H1825</f>
        <v/>
      </c>
      <c r="M1825" s="521">
        <f>$G1825*I1825</f>
        <v/>
      </c>
      <c r="N1825" s="522">
        <f>$G1825*J1825</f>
        <v/>
      </c>
      <c r="O1825" s="523">
        <f>G1825*K1825</f>
        <v/>
      </c>
      <c r="P1825" s="79" t="n"/>
      <c r="Q1825" s="104" t="n"/>
    </row>
    <row r="1826" outlineLevel="4" ht="50.25" customHeight="1">
      <c r="A1826" s="3" t="n"/>
      <c r="B1826" s="3" t="inlineStr">
        <is>
          <t>Устройство облицовки фасада (камень, плитка, облицовочные панели, вентиляционные решетки)</t>
        </is>
      </c>
      <c r="C1826" s="187" t="n"/>
      <c r="D1826" s="3" t="inlineStr">
        <is>
          <t>7.4.3.7.38.</t>
        </is>
      </c>
      <c r="E1826" s="3" t="inlineStr">
        <is>
          <t>К-Т4 ч.3</t>
        </is>
      </c>
      <c r="F1826" s="518" t="inlineStr">
        <is>
          <t>п.м.</t>
        </is>
      </c>
      <c r="G1826" s="519" t="n">
        <v>73.5</v>
      </c>
      <c r="H1826" s="520" t="n">
        <v>18194.62</v>
      </c>
      <c r="I1826" s="521" t="n">
        <v>5200</v>
      </c>
      <c r="J1826" s="522" t="n">
        <v>2924.33</v>
      </c>
      <c r="K1826" s="523">
        <f>SUBTOTAL(9,H1826:J1826)</f>
        <v/>
      </c>
      <c r="L1826" s="520">
        <f>$G1826*H1826</f>
        <v/>
      </c>
      <c r="M1826" s="521">
        <f>$G1826*I1826</f>
        <v/>
      </c>
      <c r="N1826" s="522">
        <f>$G1826*J1826</f>
        <v/>
      </c>
      <c r="O1826" s="523">
        <f>G1826*K1826</f>
        <v/>
      </c>
      <c r="P1826" s="79" t="n"/>
      <c r="Q1826" s="104" t="n"/>
    </row>
    <row r="1827" outlineLevel="4" ht="50.25" customHeight="1">
      <c r="A1827" s="3" t="n"/>
      <c r="B1827" s="3" t="inlineStr">
        <is>
          <t>Устройство облицовки фасада (камень, плитка, облицовочные панели, вентиляционные решетки)</t>
        </is>
      </c>
      <c r="C1827" s="187" t="n"/>
      <c r="D1827" s="3" t="inlineStr">
        <is>
          <t>7.4.3.7.39.</t>
        </is>
      </c>
      <c r="E1827" s="3" t="inlineStr">
        <is>
          <t>К-Т4 ч.4</t>
        </is>
      </c>
      <c r="F1827" s="518" t="inlineStr">
        <is>
          <t>п.м.</t>
        </is>
      </c>
      <c r="G1827" s="519" t="n">
        <v>73.5</v>
      </c>
      <c r="H1827" s="520" t="n">
        <v>11260.02</v>
      </c>
      <c r="I1827" s="521" t="n">
        <v>5200</v>
      </c>
      <c r="J1827" s="522" t="n">
        <v>2057.5</v>
      </c>
      <c r="K1827" s="523">
        <f>SUBTOTAL(9,H1827:J1827)</f>
        <v/>
      </c>
      <c r="L1827" s="520">
        <f>$G1827*H1827</f>
        <v/>
      </c>
      <c r="M1827" s="521">
        <f>$G1827*I1827</f>
        <v/>
      </c>
      <c r="N1827" s="522">
        <f>$G1827*J1827</f>
        <v/>
      </c>
      <c r="O1827" s="523">
        <f>G1827*K1827</f>
        <v/>
      </c>
      <c r="P1827" s="79" t="n"/>
      <c r="Q1827" s="104" t="n"/>
    </row>
    <row r="1828" outlineLevel="3" ht="50.25" customHeight="1">
      <c r="A1828" s="3" t="n"/>
      <c r="B1828" s="3" t="n"/>
      <c r="C1828" s="260" t="n"/>
      <c r="D1828" s="254" t="inlineStr">
        <is>
          <t>7.4.3.8.</t>
        </is>
      </c>
      <c r="E1828" s="254" t="inlineStr">
        <is>
          <t>Оконные отливы каменного фасада</t>
        </is>
      </c>
      <c r="F1828" s="262" t="inlineStr">
        <is>
          <t>п.м.</t>
        </is>
      </c>
      <c r="G1828" s="472" t="n">
        <v>547.5000000000001</v>
      </c>
      <c r="H1828" s="473">
        <f>+IFERROR(L1828/G1828,0)</f>
        <v/>
      </c>
      <c r="I1828" s="474">
        <f>+IFERROR(M1828/G1828,0)</f>
        <v/>
      </c>
      <c r="J1828" s="475">
        <f>+IFERROR(N1828/G1828,0)</f>
        <v/>
      </c>
      <c r="K1828" s="476">
        <f>+IFERROR(O1828/G1828,0)</f>
        <v/>
      </c>
      <c r="L1828" s="473">
        <f>SUBTOTAL(9,L1829:L1841)</f>
        <v/>
      </c>
      <c r="M1828" s="474">
        <f>SUBTOTAL(9,M1829:M1841)</f>
        <v/>
      </c>
      <c r="N1828" s="475">
        <f>SUBTOTAL(9,N1829:N1841)</f>
        <v/>
      </c>
      <c r="O1828" s="476">
        <f>SUBTOTAL(9,O1829:O1841)</f>
        <v/>
      </c>
      <c r="P1828" s="263" t="n"/>
      <c r="Q1828" s="453" t="n"/>
    </row>
    <row r="1829" outlineLevel="4" ht="50.25" customHeight="1">
      <c r="A1829" s="3" t="n"/>
      <c r="B1829" s="3" t="inlineStr">
        <is>
          <t>Устройство облицовки фасада (камень, плитка, облицовочные панели, вентиляционные решетки)</t>
        </is>
      </c>
      <c r="C1829" s="187" t="n"/>
      <c r="D1829" s="3" t="inlineStr">
        <is>
          <t>7.4.3.8.1.</t>
        </is>
      </c>
      <c r="E1829" s="3" t="inlineStr">
        <is>
          <t xml:space="preserve">Отлив карниза из гранита Sunset Gold+ Известняк   - глубина 887 мм (со склейками плит) обработка пескоструй </t>
        </is>
      </c>
      <c r="F1829" s="518" t="inlineStr">
        <is>
          <t>п.м.</t>
        </is>
      </c>
      <c r="G1829" s="519" t="n">
        <v>67</v>
      </c>
      <c r="H1829" s="520" t="n">
        <v>116205.0211217495</v>
      </c>
      <c r="I1829" s="521" t="n">
        <v>30558.47</v>
      </c>
      <c r="J1829" s="522" t="n">
        <v>18345.44</v>
      </c>
      <c r="K1829" s="523">
        <f>SUBTOTAL(9,H1829:J1829)</f>
        <v/>
      </c>
      <c r="L1829" s="520">
        <f>$G1829*H1829</f>
        <v/>
      </c>
      <c r="M1829" s="521">
        <f>$G1829*I1829</f>
        <v/>
      </c>
      <c r="N1829" s="522">
        <f>$G1829*J1829</f>
        <v/>
      </c>
      <c r="O1829" s="523">
        <f>G1829*K1829</f>
        <v/>
      </c>
      <c r="P1829" s="79" t="n"/>
      <c r="Q1829" s="104" t="n"/>
    </row>
    <row r="1830" outlineLevel="4" ht="50.25" customHeight="1">
      <c r="A1830" s="3" t="n"/>
      <c r="B1830" s="3" t="inlineStr">
        <is>
          <t>Устройство облицовки фасада (камень, плитка, облицовочные панели, вентиляционные решетки)</t>
        </is>
      </c>
      <c r="C1830" s="187" t="n"/>
      <c r="D1830" s="3" t="inlineStr">
        <is>
          <t>7.4.3.8.2.</t>
        </is>
      </c>
      <c r="E1830" s="3" t="inlineStr">
        <is>
          <t xml:space="preserve">Отлив карниза из гранита Sunset Gold+ Известняк - глубина 1067 мм (со склейками плит) обработка пескоструй </t>
        </is>
      </c>
      <c r="F1830" s="518" t="inlineStr">
        <is>
          <t>п.м.</t>
        </is>
      </c>
      <c r="G1830" s="519" t="n">
        <v>5.35</v>
      </c>
      <c r="H1830" s="520" t="n">
        <v>139107.3231101213</v>
      </c>
      <c r="I1830" s="521" t="n">
        <v>30558.47</v>
      </c>
      <c r="J1830" s="522" t="n">
        <v>21208.22</v>
      </c>
      <c r="K1830" s="523">
        <f>SUBTOTAL(9,H1830:J1830)</f>
        <v/>
      </c>
      <c r="L1830" s="520">
        <f>$G1830*H1830</f>
        <v/>
      </c>
      <c r="M1830" s="521">
        <f>$G1830*I1830</f>
        <v/>
      </c>
      <c r="N1830" s="522">
        <f>$G1830*J1830</f>
        <v/>
      </c>
      <c r="O1830" s="523">
        <f>G1830*K1830</f>
        <v/>
      </c>
      <c r="P1830" s="79" t="n"/>
      <c r="Q1830" s="104" t="n"/>
    </row>
    <row r="1831" outlineLevel="4" ht="50.25" customHeight="1">
      <c r="A1831" s="3" t="n"/>
      <c r="B1831" s="3" t="inlineStr">
        <is>
          <t>Устройство облицовки фасада (камень, плитка, облицовочные панели, вентиляционные решетки)</t>
        </is>
      </c>
      <c r="C1831" s="187" t="n"/>
      <c r="D1831" s="3" t="inlineStr">
        <is>
          <t>7.4.3.8.3.</t>
        </is>
      </c>
      <c r="E1831" s="3" t="inlineStr">
        <is>
          <t xml:space="preserve">Отлив из гранита Sunset Gold+ Известняк - глубина 420 мм (со склейками плит) обработка пескоструй </t>
        </is>
      </c>
      <c r="F1831" s="518" t="inlineStr">
        <is>
          <t>п.м.</t>
        </is>
      </c>
      <c r="G1831" s="519" t="n">
        <v>320.49</v>
      </c>
      <c r="H1831" s="520" t="n">
        <v>59477.86160228954</v>
      </c>
      <c r="I1831" s="521" t="n">
        <v>20918.68051078037</v>
      </c>
      <c r="J1831" s="522" t="n">
        <v>10049.57</v>
      </c>
      <c r="K1831" s="523">
        <f>SUBTOTAL(9,H1831:J1831)</f>
        <v/>
      </c>
      <c r="L1831" s="520">
        <f>$G1831*H1831</f>
        <v/>
      </c>
      <c r="M1831" s="521">
        <f>$G1831*I1831</f>
        <v/>
      </c>
      <c r="N1831" s="522">
        <f>$G1831*J1831</f>
        <v/>
      </c>
      <c r="O1831" s="523">
        <f>G1831*K1831</f>
        <v/>
      </c>
      <c r="P1831" s="79" t="n"/>
      <c r="Q1831" s="104" t="n"/>
    </row>
    <row r="1832" outlineLevel="4" ht="50.25" customHeight="1">
      <c r="A1832" s="3" t="n"/>
      <c r="B1832" s="3" t="inlineStr">
        <is>
          <t>Устройство облицовки фасада (камень, плитка, облицовочные панели, вентиляционные решетки)</t>
        </is>
      </c>
      <c r="C1832" s="187" t="n"/>
      <c r="D1832" s="3" t="inlineStr">
        <is>
          <t>7.4.3.8.4.</t>
        </is>
      </c>
      <c r="E1832" s="3" t="inlineStr">
        <is>
          <t xml:space="preserve">Отлив из гранита Sunset Gold+ Известняк - глубина 300 мм  (со склейками плит) обработка пескоструй </t>
        </is>
      </c>
      <c r="F1832" s="518" t="inlineStr">
        <is>
          <t>п.м.</t>
        </is>
      </c>
      <c r="G1832" s="519" t="n">
        <v>73.27</v>
      </c>
      <c r="H1832" s="520" t="n">
        <v>45604.18685877824</v>
      </c>
      <c r="I1832" s="521" t="n">
        <v>12919.33</v>
      </c>
      <c r="J1832" s="522" t="n">
        <v>7315.44</v>
      </c>
      <c r="K1832" s="523">
        <f>SUBTOTAL(9,H1832:J1832)</f>
        <v/>
      </c>
      <c r="L1832" s="520">
        <f>$G1832*H1832</f>
        <v/>
      </c>
      <c r="M1832" s="521">
        <f>$G1832*I1832</f>
        <v/>
      </c>
      <c r="N1832" s="522">
        <f>$G1832*J1832</f>
        <v/>
      </c>
      <c r="O1832" s="523">
        <f>G1832*K1832</f>
        <v/>
      </c>
      <c r="P1832" s="79" t="n"/>
      <c r="Q1832" s="104" t="n"/>
    </row>
    <row r="1833" outlineLevel="4" ht="50.25" customHeight="1">
      <c r="A1833" s="3" t="n"/>
      <c r="B1833" s="3" t="inlineStr">
        <is>
          <t>Устройство облицовки фасада (камень, плитка, облицовочные панели, вентиляционные решетки)</t>
        </is>
      </c>
      <c r="C1833" s="187" t="n"/>
      <c r="D1833" s="3" t="inlineStr">
        <is>
          <t>7.4.3.8.5.</t>
        </is>
      </c>
      <c r="E1833" s="3" t="inlineStr">
        <is>
          <t xml:space="preserve">Отлив крышка из гранита Sunset Gold+ Известняк - глубина 250 мм (со склейками плит) обработка пескоструй </t>
        </is>
      </c>
      <c r="F1833" s="518" t="inlineStr">
        <is>
          <t>п.м.</t>
        </is>
      </c>
      <c r="G1833" s="519" t="n">
        <v>39.65</v>
      </c>
      <c r="H1833" s="520" t="n">
        <v>40756.82238231521</v>
      </c>
      <c r="I1833" s="521" t="n">
        <v>30558.47</v>
      </c>
      <c r="J1833" s="522" t="n">
        <v>8914.41</v>
      </c>
      <c r="K1833" s="523">
        <f>SUBTOTAL(9,H1833:J1833)</f>
        <v/>
      </c>
      <c r="L1833" s="520">
        <f>$G1833*H1833</f>
        <v/>
      </c>
      <c r="M1833" s="521">
        <f>$G1833*I1833</f>
        <v/>
      </c>
      <c r="N1833" s="522">
        <f>$G1833*J1833</f>
        <v/>
      </c>
      <c r="O1833" s="523">
        <f>G1833*K1833</f>
        <v/>
      </c>
      <c r="P1833" s="79" t="n"/>
      <c r="Q1833" s="104" t="n"/>
    </row>
    <row r="1834" outlineLevel="4" ht="50.25" customHeight="1">
      <c r="A1834" s="3" t="n"/>
      <c r="B1834" s="3" t="inlineStr">
        <is>
          <t>Устройство облицовки фасада (камень, плитка, облицовочные панели, вентиляционные решетки)</t>
        </is>
      </c>
      <c r="C1834" s="187" t="n"/>
      <c r="D1834" s="3" t="inlineStr">
        <is>
          <t>7.4.3.8.6.</t>
        </is>
      </c>
      <c r="E1834" s="3" t="inlineStr">
        <is>
          <t xml:space="preserve">Отлив крышка из гранита Sunset Gold+ Известняк - глубина 285 мм (со склейками плит) обработка пескоструй </t>
        </is>
      </c>
      <c r="F1834" s="518" t="inlineStr">
        <is>
          <t>п.м.</t>
        </is>
      </c>
      <c r="G1834" s="519" t="n">
        <v>1.35</v>
      </c>
      <c r="H1834" s="520" t="n">
        <v>44149.97751583933</v>
      </c>
      <c r="I1834" s="521" t="n">
        <v>30558.47</v>
      </c>
      <c r="J1834" s="522" t="n">
        <v>9338.559999999999</v>
      </c>
      <c r="K1834" s="523">
        <f>SUBTOTAL(9,H1834:J1834)</f>
        <v/>
      </c>
      <c r="L1834" s="520">
        <f>$G1834*H1834</f>
        <v/>
      </c>
      <c r="M1834" s="521">
        <f>$G1834*I1834</f>
        <v/>
      </c>
      <c r="N1834" s="522">
        <f>$G1834*J1834</f>
        <v/>
      </c>
      <c r="O1834" s="523">
        <f>G1834*K1834</f>
        <v/>
      </c>
      <c r="P1834" s="79" t="n"/>
      <c r="Q1834" s="104" t="n"/>
    </row>
    <row r="1835" outlineLevel="4" ht="50.25" customHeight="1">
      <c r="A1835" s="3" t="n"/>
      <c r="B1835" s="3" t="inlineStr">
        <is>
          <t>Устройство облицовки фасада (камень, плитка, облицовочные панели, вентиляционные решетки)</t>
        </is>
      </c>
      <c r="C1835" s="187" t="n"/>
      <c r="D1835" s="3" t="inlineStr">
        <is>
          <t>7.4.3.8.7.</t>
        </is>
      </c>
      <c r="E1835" s="3" t="inlineStr">
        <is>
          <t xml:space="preserve">Отлив крышка из гранита Sunset Gold+ Известняк - глубина 275 мм (со склейками плит) обработка пескоструй </t>
        </is>
      </c>
      <c r="F1835" s="518" t="inlineStr">
        <is>
          <t>п.м.</t>
        </is>
      </c>
      <c r="G1835" s="519" t="n">
        <v>1.35</v>
      </c>
      <c r="H1835" s="520" t="n">
        <v>43180.50462054673</v>
      </c>
      <c r="I1835" s="521" t="n">
        <v>30558.47</v>
      </c>
      <c r="J1835" s="522" t="n">
        <v>9217.370000000001</v>
      </c>
      <c r="K1835" s="523">
        <f>SUBTOTAL(9,H1835:J1835)</f>
        <v/>
      </c>
      <c r="L1835" s="520">
        <f>$G1835*H1835</f>
        <v/>
      </c>
      <c r="M1835" s="521">
        <f>$G1835*I1835</f>
        <v/>
      </c>
      <c r="N1835" s="522">
        <f>$G1835*J1835</f>
        <v/>
      </c>
      <c r="O1835" s="523">
        <f>G1835*K1835</f>
        <v/>
      </c>
      <c r="P1835" s="79" t="n"/>
      <c r="Q1835" s="104" t="n"/>
    </row>
    <row r="1836" outlineLevel="4" ht="50.25" customHeight="1">
      <c r="A1836" s="3" t="n"/>
      <c r="B1836" s="3" t="inlineStr">
        <is>
          <t>Устройство облицовки фасада (камень, плитка, облицовочные панели, вентиляционные решетки)</t>
        </is>
      </c>
      <c r="C1836" s="187" t="n"/>
      <c r="D1836" s="3" t="inlineStr">
        <is>
          <t>7.4.3.8.8.</t>
        </is>
      </c>
      <c r="E1836" s="3" t="inlineStr">
        <is>
          <t xml:space="preserve">Отлив крышка из гранита Sunset Gold+ Известняк - глубина 240 мм (со склейками плит) обработка пескоструй </t>
        </is>
      </c>
      <c r="F1836" s="518" t="inlineStr">
        <is>
          <t>п.м.</t>
        </is>
      </c>
      <c r="G1836" s="519" t="n">
        <v>1.35</v>
      </c>
      <c r="H1836" s="520" t="n">
        <v>39787.3494870226</v>
      </c>
      <c r="I1836" s="521" t="n">
        <v>30558.47</v>
      </c>
      <c r="J1836" s="522" t="n">
        <v>8793.23</v>
      </c>
      <c r="K1836" s="523">
        <f>SUBTOTAL(9,H1836:J1836)</f>
        <v/>
      </c>
      <c r="L1836" s="520">
        <f>$G1836*H1836</f>
        <v/>
      </c>
      <c r="M1836" s="521">
        <f>$G1836*I1836</f>
        <v/>
      </c>
      <c r="N1836" s="522">
        <f>$G1836*J1836</f>
        <v/>
      </c>
      <c r="O1836" s="523">
        <f>G1836*K1836</f>
        <v/>
      </c>
      <c r="P1836" s="79" t="n"/>
      <c r="Q1836" s="104" t="n"/>
    </row>
    <row r="1837" outlineLevel="4" ht="50.25" customHeight="1">
      <c r="A1837" s="3" t="n"/>
      <c r="B1837" s="3" t="inlineStr">
        <is>
          <t>Устройство облицовки фасада (камень, плитка, облицовочные панели, вентиляционные решетки)</t>
        </is>
      </c>
      <c r="C1837" s="187" t="n"/>
      <c r="D1837" s="3" t="inlineStr">
        <is>
          <t>7.4.3.8.9.</t>
        </is>
      </c>
      <c r="E1837" s="3" t="inlineStr">
        <is>
          <t xml:space="preserve">Отлив крышка из гранита Sunset Gold+ Известняк - глубина 775 мм (со склейками плит) обработка пескоструй </t>
        </is>
      </c>
      <c r="F1837" s="518" t="inlineStr">
        <is>
          <t>п.м.</t>
        </is>
      </c>
      <c r="G1837" s="519" t="n">
        <v>1.6</v>
      </c>
      <c r="H1837" s="520" t="n">
        <v>99670.34246517713</v>
      </c>
      <c r="I1837" s="521" t="n">
        <v>30558.47</v>
      </c>
      <c r="J1837" s="522" t="n">
        <v>16278.6</v>
      </c>
      <c r="K1837" s="523">
        <f>SUBTOTAL(9,H1837:J1837)</f>
        <v/>
      </c>
      <c r="L1837" s="520">
        <f>$G1837*H1837</f>
        <v/>
      </c>
      <c r="M1837" s="521">
        <f>$G1837*I1837</f>
        <v/>
      </c>
      <c r="N1837" s="522">
        <f>$G1837*J1837</f>
        <v/>
      </c>
      <c r="O1837" s="523">
        <f>G1837*K1837</f>
        <v/>
      </c>
      <c r="P1837" s="79" t="n"/>
      <c r="Q1837" s="104" t="n"/>
    </row>
    <row r="1838" outlineLevel="4" ht="50.25" customHeight="1">
      <c r="A1838" s="3" t="n"/>
      <c r="B1838" s="3" t="inlineStr">
        <is>
          <t>Устройство облицовки фасада (камень, плитка, облицовочные панели, вентиляционные решетки)</t>
        </is>
      </c>
      <c r="C1838" s="187" t="n"/>
      <c r="D1838" s="3" t="inlineStr">
        <is>
          <t>7.4.3.8.10.</t>
        </is>
      </c>
      <c r="E1838" s="3" t="inlineStr">
        <is>
          <t xml:space="preserve">Отлив крышка из гранита Sunset Gold+ Известняк - глубина 270 мм (со склейками плит) обработка пескоструй </t>
        </is>
      </c>
      <c r="F1838" s="518" t="inlineStr">
        <is>
          <t>п.м.</t>
        </is>
      </c>
      <c r="G1838" s="519" t="n">
        <v>26.02</v>
      </c>
      <c r="H1838" s="520" t="n">
        <v>42695.76817290043</v>
      </c>
      <c r="I1838" s="521" t="n">
        <v>30558.47</v>
      </c>
      <c r="J1838" s="522" t="n">
        <v>9156.780000000001</v>
      </c>
      <c r="K1838" s="523">
        <f>SUBTOTAL(9,H1838:J1838)</f>
        <v/>
      </c>
      <c r="L1838" s="520">
        <f>$G1838*H1838</f>
        <v/>
      </c>
      <c r="M1838" s="521">
        <f>$G1838*I1838</f>
        <v/>
      </c>
      <c r="N1838" s="522">
        <f>$G1838*J1838</f>
        <v/>
      </c>
      <c r="O1838" s="523">
        <f>G1838*K1838</f>
        <v/>
      </c>
      <c r="P1838" s="79" t="n"/>
      <c r="Q1838" s="104" t="n"/>
    </row>
    <row r="1839" outlineLevel="4" ht="50.25" customHeight="1">
      <c r="A1839" s="3" t="n"/>
      <c r="B1839" s="3" t="inlineStr">
        <is>
          <t>Устройство облицовки фасада (камень, плитка, облицовочные панели, вентиляционные решетки)</t>
        </is>
      </c>
      <c r="C1839" s="187" t="n"/>
      <c r="D1839" s="3" t="inlineStr">
        <is>
          <t>7.4.3.8.11.</t>
        </is>
      </c>
      <c r="E1839" s="3" t="inlineStr">
        <is>
          <t xml:space="preserve">Отлив крышка из гранита Sunset Gold+ Известняк - глубина 150 мм (со склейками плит) обработка пескоструй </t>
        </is>
      </c>
      <c r="F1839" s="518" t="inlineStr">
        <is>
          <t>п.м.</t>
        </is>
      </c>
      <c r="G1839" s="519" t="n">
        <v>10.07</v>
      </c>
      <c r="H1839" s="520" t="n">
        <v>28822.09342938912</v>
      </c>
      <c r="I1839" s="521" t="n">
        <v>30558.47</v>
      </c>
      <c r="J1839" s="522" t="n">
        <v>7422.57</v>
      </c>
      <c r="K1839" s="523">
        <f>SUBTOTAL(9,H1839:J1839)</f>
        <v/>
      </c>
      <c r="L1839" s="520">
        <f>$G1839*H1839</f>
        <v/>
      </c>
      <c r="M1839" s="521">
        <f>$G1839*I1839</f>
        <v/>
      </c>
      <c r="N1839" s="522">
        <f>$G1839*J1839</f>
        <v/>
      </c>
      <c r="O1839" s="523">
        <f>G1839*K1839</f>
        <v/>
      </c>
      <c r="P1839" s="79" t="n"/>
      <c r="Q1839" s="104" t="n"/>
    </row>
    <row r="1840" outlineLevel="4" ht="50.25" customHeight="1">
      <c r="A1840" s="3" t="n"/>
      <c r="B1840" s="3" t="inlineStr">
        <is>
          <t>Устройство облицовки фасада (камень, плитка, облицовочные панели, вентиляционные решетки)</t>
        </is>
      </c>
      <c r="C1840" s="187" t="n"/>
      <c r="D1840" s="3" t="inlineStr">
        <is>
          <t>7.4.3.8.12.</t>
        </is>
      </c>
      <c r="E1840" s="3" t="inlineStr">
        <is>
          <t>Пропил камня (с выборкой) + Отверстия под светильники</t>
        </is>
      </c>
      <c r="F1840" s="518" t="inlineStr">
        <is>
          <t>компл.</t>
        </is>
      </c>
      <c r="G1840" s="519" t="n">
        <v>1</v>
      </c>
      <c r="H1840" s="520" t="n">
        <v>16303187.6</v>
      </c>
      <c r="I1840" s="521" t="n">
        <v>0</v>
      </c>
      <c r="J1840" s="522" t="n">
        <v>2037898.45</v>
      </c>
      <c r="K1840" s="523">
        <f>SUBTOTAL(9,H1840:J1840)</f>
        <v/>
      </c>
      <c r="L1840" s="520">
        <f>$G1840*H1840</f>
        <v/>
      </c>
      <c r="M1840" s="521">
        <f>$G1840*I1840</f>
        <v/>
      </c>
      <c r="N1840" s="522">
        <f>$G1840*J1840</f>
        <v/>
      </c>
      <c r="O1840" s="523">
        <f>G1840*K1840</f>
        <v/>
      </c>
      <c r="P1840" s="79" t="n"/>
      <c r="Q1840" s="104" t="n"/>
    </row>
    <row r="1841" outlineLevel="4" ht="50.25" customHeight="1">
      <c r="A1841" s="3" t="n"/>
      <c r="B1841" s="3" t="inlineStr">
        <is>
          <t>Устройство облицовки фасада (камень, плитка, облицовочные панели, вентиляционные решетки)</t>
        </is>
      </c>
      <c r="C1841" s="187" t="n"/>
      <c r="D1841" s="3" t="inlineStr">
        <is>
          <t>7.4.3.8.13.</t>
        </is>
      </c>
      <c r="E1841" s="3" t="inlineStr">
        <is>
          <t>Запас (предусмотренный на бой, 3%)</t>
        </is>
      </c>
      <c r="F1841" s="518" t="inlineStr">
        <is>
          <t>компл.</t>
        </is>
      </c>
      <c r="G1841" s="519" t="n">
        <v>1</v>
      </c>
      <c r="H1841" s="520" t="n">
        <v>2809434.53</v>
      </c>
      <c r="I1841" s="521" t="n">
        <v>0</v>
      </c>
      <c r="J1841" s="522" t="n">
        <v>351179.32</v>
      </c>
      <c r="K1841" s="523">
        <f>SUBTOTAL(9,H1841:J1841)</f>
        <v/>
      </c>
      <c r="L1841" s="520">
        <f>$G1841*H1841</f>
        <v/>
      </c>
      <c r="M1841" s="521">
        <f>$G1841*I1841</f>
        <v/>
      </c>
      <c r="N1841" s="522">
        <f>$G1841*J1841</f>
        <v/>
      </c>
      <c r="O1841" s="523">
        <f>G1841*K1841</f>
        <v/>
      </c>
      <c r="P1841" s="79" t="n"/>
      <c r="Q1841" s="104" t="n"/>
    </row>
    <row r="1842" outlineLevel="2" ht="50.25" customHeight="1">
      <c r="A1842" s="3" t="n"/>
      <c r="B1842" s="3" t="inlineStr">
        <is>
          <t>Устройство облицовки фасада (камень, плитка, облицовочные панели, вентиляционные решетки)</t>
        </is>
      </c>
      <c r="C1842" s="240" t="n"/>
      <c r="D1842" s="248" t="inlineStr">
        <is>
          <t>7.4.4.</t>
        </is>
      </c>
      <c r="E1842" s="146" t="inlineStr">
        <is>
          <t>Металлические панели</t>
        </is>
      </c>
      <c r="F1842" s="241" t="inlineStr">
        <is>
          <t>м2</t>
        </is>
      </c>
      <c r="G1842" s="422" t="n">
        <v>2790.88</v>
      </c>
      <c r="H1842" s="423">
        <f>IFERROR(L1842/G1842,0)</f>
        <v/>
      </c>
      <c r="I1842" s="424">
        <f>IFERROR(M1842/G1842,0)</f>
        <v/>
      </c>
      <c r="J1842" s="425">
        <f>IFERROR(N1842/G1842,0)</f>
        <v/>
      </c>
      <c r="K1842" s="432">
        <f>+IFERROR(O1842/G1842,0)</f>
        <v/>
      </c>
      <c r="L1842" s="423">
        <f>SUBTOTAL(9,L1843:L1851)</f>
        <v/>
      </c>
      <c r="M1842" s="424">
        <f>SUBTOTAL(9,M1843:M1851)</f>
        <v/>
      </c>
      <c r="N1842" s="425">
        <f>SUBTOTAL(9,N1843:N1851)</f>
        <v/>
      </c>
      <c r="O1842" s="427">
        <f>SUBTOTAL(9,O1843:O1851)</f>
        <v/>
      </c>
      <c r="P1842" s="242" t="n"/>
      <c r="Q1842" s="243" t="n"/>
    </row>
    <row r="1843" outlineLevel="3" ht="50.25" customHeight="1">
      <c r="A1843" s="3" t="n"/>
      <c r="B1843" s="3" t="n"/>
      <c r="C1843" s="260" t="n"/>
      <c r="D1843" s="254" t="inlineStr">
        <is>
          <t>7.4.4.1.</t>
        </is>
      </c>
      <c r="E1843" s="254" t="inlineStr">
        <is>
          <t>Металлический фасад</t>
        </is>
      </c>
      <c r="F1843" s="262" t="inlineStr">
        <is>
          <t>м2</t>
        </is>
      </c>
      <c r="G1843" s="472" t="n">
        <v>2656.86</v>
      </c>
      <c r="H1843" s="473">
        <f>+IFERROR(L1843/G1843,0)</f>
        <v/>
      </c>
      <c r="I1843" s="474">
        <f>+IFERROR(M1843/G1843,0)</f>
        <v/>
      </c>
      <c r="J1843" s="475">
        <f>+IFERROR(N1843/G1843,0)</f>
        <v/>
      </c>
      <c r="K1843" s="476">
        <f>+IFERROR(O1843/G1843,0)</f>
        <v/>
      </c>
      <c r="L1843" s="473">
        <f>SUBTOTAL(9,L1844:L1848)</f>
        <v/>
      </c>
      <c r="M1843" s="474">
        <f>SUBTOTAL(9,M1844:M1848)</f>
        <v/>
      </c>
      <c r="N1843" s="475">
        <f>SUBTOTAL(9,N1844:N1848)</f>
        <v/>
      </c>
      <c r="O1843" s="476">
        <f>SUBTOTAL(9,O1844:O1848)</f>
        <v/>
      </c>
      <c r="P1843" s="263" t="n"/>
      <c r="Q1843" s="453" t="n"/>
    </row>
    <row r="1844" outlineLevel="4" ht="50.25" customHeight="1">
      <c r="A1844" s="3" t="n"/>
      <c r="B1844" s="3" t="n"/>
      <c r="C1844" s="187" t="n"/>
      <c r="D1844" s="3" t="inlineStr">
        <is>
          <t>7.4.4.1.1.</t>
        </is>
      </c>
      <c r="E1844" s="3" t="inlineStr">
        <is>
          <t>Прямые плоскости фасада (ПМ-1,ПМ-2,ПМ-3,ПМ потолки)</t>
        </is>
      </c>
      <c r="F1844" s="518" t="inlineStr">
        <is>
          <t>м2</t>
        </is>
      </c>
      <c r="G1844" s="519" t="n">
        <v>1263.13</v>
      </c>
      <c r="H1844" s="520" t="n">
        <v>26165.77</v>
      </c>
      <c r="I1844" s="521" t="n">
        <v>20330.75</v>
      </c>
      <c r="J1844" s="522" t="n">
        <v>5812.07</v>
      </c>
      <c r="K1844" s="523">
        <f>SUBTOTAL(9,H1844:J1844)</f>
        <v/>
      </c>
      <c r="L1844" s="520">
        <f>$G1844*H1844</f>
        <v/>
      </c>
      <c r="M1844" s="521">
        <f>$G1844*I1844</f>
        <v/>
      </c>
      <c r="N1844" s="522">
        <f>$G1844*J1844</f>
        <v/>
      </c>
      <c r="O1844" s="523">
        <f>G1844*K1844</f>
        <v/>
      </c>
      <c r="P1844" s="79" t="n"/>
      <c r="Q1844" s="104" t="n"/>
    </row>
    <row r="1845" outlineLevel="4" ht="50.25" customHeight="1">
      <c r="A1845" s="3" t="n"/>
      <c r="B1845" s="3" t="n"/>
      <c r="C1845" s="187" t="n"/>
      <c r="D1845" s="3" t="inlineStr">
        <is>
          <t>7.4.4.1.2.</t>
        </is>
      </c>
      <c r="E1845" s="3" t="inlineStr">
        <is>
          <t>Отлив из металла ОТ(М).К</t>
        </is>
      </c>
      <c r="F1845" s="518" t="inlineStr">
        <is>
          <t>м2</t>
        </is>
      </c>
      <c r="G1845" s="519" t="n">
        <v>184.45</v>
      </c>
      <c r="H1845" s="520" t="n">
        <v>5591.67</v>
      </c>
      <c r="I1845" s="521" t="n">
        <v>6776.91</v>
      </c>
      <c r="J1845" s="522" t="n">
        <v>1546.07</v>
      </c>
      <c r="K1845" s="523">
        <f>SUBTOTAL(9,H1845:J1845)</f>
        <v/>
      </c>
      <c r="L1845" s="520">
        <f>$G1845*H1845</f>
        <v/>
      </c>
      <c r="M1845" s="521">
        <f>$G1845*I1845</f>
        <v/>
      </c>
      <c r="N1845" s="522">
        <f>$G1845*J1845</f>
        <v/>
      </c>
      <c r="O1845" s="523">
        <f>G1845*K1845</f>
        <v/>
      </c>
      <c r="P1845" s="79" t="n"/>
      <c r="Q1845" s="104" t="n"/>
    </row>
    <row r="1846" outlineLevel="4" ht="50.25" customHeight="1">
      <c r="A1846" s="3" t="n"/>
      <c r="B1846" s="3" t="n"/>
      <c r="C1846" s="187" t="n"/>
      <c r="D1846" s="3" t="inlineStr">
        <is>
          <t>7.4.4.1.3.</t>
        </is>
      </c>
      <c r="E1846" s="3" t="inlineStr">
        <is>
          <t>Облицовка козырьков К-1, К-2</t>
        </is>
      </c>
      <c r="F1846" s="518" t="inlineStr">
        <is>
          <t>м2</t>
        </is>
      </c>
      <c r="G1846" s="519" t="n">
        <v>93.48999999999999</v>
      </c>
      <c r="H1846" s="520" t="n">
        <v>26165.77</v>
      </c>
      <c r="I1846" s="521" t="n">
        <v>18975.36</v>
      </c>
      <c r="J1846" s="522" t="n">
        <v>5642.64</v>
      </c>
      <c r="K1846" s="523">
        <f>SUBTOTAL(9,H1846:J1846)</f>
        <v/>
      </c>
      <c r="L1846" s="520">
        <f>$G1846*H1846</f>
        <v/>
      </c>
      <c r="M1846" s="521">
        <f>$G1846*I1846</f>
        <v/>
      </c>
      <c r="N1846" s="522">
        <f>$G1846*J1846</f>
        <v/>
      </c>
      <c r="O1846" s="523">
        <f>G1846*K1846</f>
        <v/>
      </c>
      <c r="P1846" s="79" t="n"/>
      <c r="Q1846" s="104" t="n"/>
    </row>
    <row r="1847" outlineLevel="4" ht="50.25" customHeight="1">
      <c r="A1847" s="3" t="n"/>
      <c r="B1847" s="3" t="n"/>
      <c r="C1847" s="187" t="n"/>
      <c r="D1847" s="3" t="inlineStr">
        <is>
          <t>7.4.4.1.4.</t>
        </is>
      </c>
      <c r="E1847" s="3" t="inlineStr">
        <is>
          <t>Облицовка 3Д-панелями ПМ.В и ПМ.Н</t>
        </is>
      </c>
      <c r="F1847" s="518" t="inlineStr">
        <is>
          <t>м2</t>
        </is>
      </c>
      <c r="G1847" s="519" t="n">
        <v>1115.79</v>
      </c>
      <c r="H1847" s="520" t="n">
        <v>26165.77</v>
      </c>
      <c r="I1847" s="521" t="n">
        <v>21686.14</v>
      </c>
      <c r="J1847" s="522" t="n">
        <v>5981.49</v>
      </c>
      <c r="K1847" s="523">
        <f>SUBTOTAL(9,H1847:J1847)</f>
        <v/>
      </c>
      <c r="L1847" s="520">
        <f>$G1847*H1847</f>
        <v/>
      </c>
      <c r="M1847" s="521">
        <f>$G1847*I1847</f>
        <v/>
      </c>
      <c r="N1847" s="522">
        <f>$G1847*J1847</f>
        <v/>
      </c>
      <c r="O1847" s="523">
        <f>G1847*K1847</f>
        <v/>
      </c>
      <c r="P1847" s="79" t="n"/>
      <c r="Q1847" s="104" t="n"/>
    </row>
    <row r="1848" outlineLevel="4" ht="50.25" customHeight="1">
      <c r="A1848" s="3" t="n"/>
      <c r="B1848" s="3" t="n"/>
      <c r="C1848" s="187" t="n"/>
      <c r="D1848" s="3" t="inlineStr">
        <is>
          <t>7.4.4.1.5.</t>
        </is>
      </c>
      <c r="E1848" s="3" t="inlineStr">
        <is>
          <t>Разработка КМ (спецификация и маркировка панелей)</t>
        </is>
      </c>
      <c r="F1848" s="518" t="inlineStr">
        <is>
          <t>м2</t>
        </is>
      </c>
      <c r="G1848" s="519" t="n">
        <v>3188.62</v>
      </c>
      <c r="H1848" s="520" t="n">
        <v>0</v>
      </c>
      <c r="I1848" s="521" t="n">
        <v>350</v>
      </c>
      <c r="J1848" s="522" t="n">
        <v>43.75</v>
      </c>
      <c r="K1848" s="523">
        <f>SUBTOTAL(9,H1848:J1848)</f>
        <v/>
      </c>
      <c r="L1848" s="520">
        <f>$G1848*H1848</f>
        <v/>
      </c>
      <c r="M1848" s="521">
        <f>$G1848*I1848</f>
        <v/>
      </c>
      <c r="N1848" s="522">
        <f>$G1848*J1848</f>
        <v/>
      </c>
      <c r="O1848" s="523">
        <f>G1848*K1848</f>
        <v/>
      </c>
      <c r="P1848" s="79" t="n"/>
      <c r="Q1848" s="104" t="n"/>
    </row>
    <row r="1849" outlineLevel="3" ht="50.25" customHeight="1">
      <c r="A1849" s="3" t="n"/>
      <c r="B1849" s="3" t="n"/>
      <c r="C1849" s="260" t="n"/>
      <c r="D1849" s="254" t="inlineStr">
        <is>
          <t>7.4.4.2.</t>
        </is>
      </c>
      <c r="E1849" s="254" t="inlineStr">
        <is>
          <t>Каменный фасад</t>
        </is>
      </c>
      <c r="F1849" s="262" t="inlineStr">
        <is>
          <t>м2</t>
        </is>
      </c>
      <c r="G1849" s="472" t="n">
        <v>134.02</v>
      </c>
      <c r="H1849" s="473">
        <f>+IFERROR(L1849/G1849,0)</f>
        <v/>
      </c>
      <c r="I1849" s="474">
        <f>+IFERROR(M1849/G1849,0)</f>
        <v/>
      </c>
      <c r="J1849" s="475">
        <f>+IFERROR(N1849/G1849,0)</f>
        <v/>
      </c>
      <c r="K1849" s="476">
        <f>+IFERROR(O1849/G1849,0)</f>
        <v/>
      </c>
      <c r="L1849" s="473">
        <f>SUBTOTAL(9,L1850:L1851)</f>
        <v/>
      </c>
      <c r="M1849" s="474">
        <f>SUBTOTAL(9,M1850:M1851)</f>
        <v/>
      </c>
      <c r="N1849" s="475">
        <f>SUBTOTAL(9,N1850:N1851)</f>
        <v/>
      </c>
      <c r="O1849" s="476">
        <f>SUBTOTAL(9,O1850:O1851)</f>
        <v/>
      </c>
      <c r="P1849" s="263" t="n"/>
      <c r="Q1849" s="453" t="n"/>
    </row>
    <row r="1850" outlineLevel="4" ht="50.25" customHeight="1">
      <c r="A1850" s="3" t="n"/>
      <c r="B1850" s="3" t="n"/>
      <c r="C1850" s="25" t="n"/>
      <c r="D1850" s="3" t="inlineStr">
        <is>
          <t>7.4.4.2.1.</t>
        </is>
      </c>
      <c r="E1850" s="3" t="inlineStr">
        <is>
          <t>Решетка металлическая, РМ</t>
        </is>
      </c>
      <c r="F1850" s="518" t="inlineStr">
        <is>
          <t>м2</t>
        </is>
      </c>
      <c r="G1850" s="519" t="n">
        <v>134.02</v>
      </c>
      <c r="H1850" s="520" t="n">
        <v>50137.89385933573</v>
      </c>
      <c r="I1850" s="521" t="n">
        <v>20782.53</v>
      </c>
      <c r="J1850" s="522" t="n">
        <v>8865.049999999999</v>
      </c>
      <c r="K1850" s="523">
        <f>SUBTOTAL(9,H1850:J1850)</f>
        <v/>
      </c>
      <c r="L1850" s="520">
        <f>$G1850*H1850</f>
        <v/>
      </c>
      <c r="M1850" s="521">
        <f>$G1850*I1850</f>
        <v/>
      </c>
      <c r="N1850" s="522">
        <f>$G1850*J1850</f>
        <v/>
      </c>
      <c r="O1850" s="523">
        <f>G1850*K1850</f>
        <v/>
      </c>
      <c r="P1850" s="79" t="n"/>
      <c r="Q1850" s="104" t="n"/>
    </row>
    <row r="1851" outlineLevel="4" ht="50.25" customHeight="1">
      <c r="A1851" s="3" t="n"/>
      <c r="B1851" s="3" t="n"/>
      <c r="C1851" s="25" t="n"/>
      <c r="D1851" s="3" t="inlineStr">
        <is>
          <t>7.4.4.2.2.</t>
        </is>
      </c>
      <c r="E1851" s="3" t="inlineStr">
        <is>
          <t>Оконные откосы, ОТ(М)</t>
        </is>
      </c>
      <c r="F1851" s="518" t="inlineStr">
        <is>
          <t>п.м.</t>
        </is>
      </c>
      <c r="G1851" s="519" t="n">
        <v>142.12</v>
      </c>
      <c r="H1851" s="520" t="n">
        <v>8009.38</v>
      </c>
      <c r="I1851" s="521" t="n">
        <v>2168.61</v>
      </c>
      <c r="J1851" s="522" t="n">
        <v>1272.25</v>
      </c>
      <c r="K1851" s="523">
        <f>SUBTOTAL(9,H1851:J1851)</f>
        <v/>
      </c>
      <c r="L1851" s="520">
        <f>$G1851*H1851</f>
        <v/>
      </c>
      <c r="M1851" s="521">
        <f>$G1851*I1851</f>
        <v/>
      </c>
      <c r="N1851" s="522">
        <f>$G1851*J1851</f>
        <v/>
      </c>
      <c r="O1851" s="523">
        <f>G1851*K1851</f>
        <v/>
      </c>
      <c r="P1851" s="79" t="n"/>
      <c r="Q1851" s="104" t="n"/>
    </row>
    <row r="1852" outlineLevel="2" ht="60" customHeight="1">
      <c r="A1852" s="3" t="n"/>
      <c r="B1852" s="3" t="inlineStr">
        <is>
          <t>Устройство облицовки фасада (камень, плитка, облицовочные панели, вентиляционные решетки)</t>
        </is>
      </c>
      <c r="C1852" s="240" t="n"/>
      <c r="D1852" s="248" t="inlineStr">
        <is>
          <t>7.4.5.</t>
        </is>
      </c>
      <c r="E1852" s="146" t="inlineStr">
        <is>
          <t>Ограждения</t>
        </is>
      </c>
      <c r="F1852" s="241" t="inlineStr">
        <is>
          <t>шт</t>
        </is>
      </c>
      <c r="G1852" s="422" t="n">
        <v>480</v>
      </c>
      <c r="H1852" s="423">
        <f>IFERROR(L1852/G1852,0)</f>
        <v/>
      </c>
      <c r="I1852" s="424">
        <f>IFERROR(M1852/G1852,0)</f>
        <v/>
      </c>
      <c r="J1852" s="425">
        <f>IFERROR(N1852/G1852,0)</f>
        <v/>
      </c>
      <c r="K1852" s="432">
        <f>+IFERROR(O1852/G1852,0)</f>
        <v/>
      </c>
      <c r="L1852" s="423">
        <f>SUBTOTAL(9,L1853:L2010)</f>
        <v/>
      </c>
      <c r="M1852" s="424">
        <f>SUBTOTAL(9,M1853:M2010)</f>
        <v/>
      </c>
      <c r="N1852" s="425">
        <f>SUBTOTAL(9,N1853:N2010)</f>
        <v/>
      </c>
      <c r="O1852" s="427">
        <f>SUBTOTAL(9,O1853:O2010)</f>
        <v/>
      </c>
      <c r="P1852" s="242" t="n"/>
      <c r="Q1852" s="243" t="n"/>
    </row>
    <row r="1853" outlineLevel="3" ht="50.25" customHeight="1">
      <c r="A1853" s="3" t="n"/>
      <c r="B1853" s="3" t="n"/>
      <c r="C1853" s="452" t="n"/>
      <c r="D1853" s="254" t="inlineStr">
        <is>
          <t>7.4.5.1.</t>
        </is>
      </c>
      <c r="E1853" s="254" t="inlineStr">
        <is>
          <t>Стальное ограждение дерево-алюминиевого оконного блока
Нержавеющая сталь. Покраска - вольфрам (аналог). Стеклянный экран</t>
        </is>
      </c>
      <c r="F1853" s="554" t="inlineStr">
        <is>
          <t>шт</t>
        </is>
      </c>
      <c r="G1853" s="472" t="n">
        <v>119</v>
      </c>
      <c r="H1853" s="473">
        <f>+IFERROR(L1853/G1853,0)</f>
        <v/>
      </c>
      <c r="I1853" s="474">
        <f>+IFERROR(M1853/G1853,0)</f>
        <v/>
      </c>
      <c r="J1853" s="475">
        <f>+IFERROR(N1853/G1853,0)</f>
        <v/>
      </c>
      <c r="K1853" s="476">
        <f>+IFERROR(O1853/G1853,0)</f>
        <v/>
      </c>
      <c r="L1853" s="473">
        <f>SUBTOTAL(9,L1854:L1855)</f>
        <v/>
      </c>
      <c r="M1853" s="474">
        <f>SUBTOTAL(9,M1854:M1855)</f>
        <v/>
      </c>
      <c r="N1853" s="475">
        <f>SUBTOTAL(9,N1854:N1855)</f>
        <v/>
      </c>
      <c r="O1853" s="476">
        <f>SUBTOTAL(9,O1854:O1855)</f>
        <v/>
      </c>
      <c r="P1853" s="263" t="n"/>
      <c r="Q1853" s="453" t="n"/>
    </row>
    <row r="1854" outlineLevel="4" ht="50.25" customHeight="1">
      <c r="A1854" s="3" t="n"/>
      <c r="B1854" s="3" t="n"/>
      <c r="C1854" s="187" t="n"/>
      <c r="D1854" s="3" t="inlineStr">
        <is>
          <t>7.4.5.1.1.</t>
        </is>
      </c>
      <c r="E1854" s="3" t="inlineStr">
        <is>
          <t>ОГ.М (Т1)-1
Габариты: 1200х1500 мм. Площадь: 210,6 м2 (175,5м.п.), Толщина: 30 мм</t>
        </is>
      </c>
      <c r="F1854" s="518" t="inlineStr">
        <is>
          <t>шт</t>
        </is>
      </c>
      <c r="G1854" s="519" t="n">
        <v>117</v>
      </c>
      <c r="H1854" s="520" t="n">
        <v>113659.67</v>
      </c>
      <c r="I1854" s="521" t="n">
        <v>50182.95</v>
      </c>
      <c r="J1854" s="522" t="n">
        <v>20480.33</v>
      </c>
      <c r="K1854" s="523">
        <f>SUBTOTAL(9,H1854:J1854)</f>
        <v/>
      </c>
      <c r="L1854" s="520">
        <f>$G1854*H1854</f>
        <v/>
      </c>
      <c r="M1854" s="521">
        <f>$G1854*I1854</f>
        <v/>
      </c>
      <c r="N1854" s="522">
        <f>$G1854*J1854</f>
        <v/>
      </c>
      <c r="O1854" s="523">
        <f>G1854*K1854</f>
        <v/>
      </c>
      <c r="P1854" s="79" t="n"/>
      <c r="Q1854" s="104" t="n"/>
    </row>
    <row r="1855" outlineLevel="4" ht="50.25" customHeight="1">
      <c r="A1855" s="3" t="n"/>
      <c r="B1855" s="3" t="n"/>
      <c r="C1855" s="187" t="n"/>
      <c r="D1855" s="3" t="inlineStr">
        <is>
          <t>7.4.5.1.2.</t>
        </is>
      </c>
      <c r="E1855" s="3" t="inlineStr">
        <is>
          <t>ОГ.М (Т1)-2
Габариты: 1200х1850 мм. Площадь: 4,44 м2 (3,7м.п.), Толщина: 30 мм.</t>
        </is>
      </c>
      <c r="F1855" s="518" t="inlineStr">
        <is>
          <t>шт</t>
        </is>
      </c>
      <c r="G1855" s="519" t="n">
        <v>2</v>
      </c>
      <c r="H1855" s="520" t="n">
        <v>114478.15</v>
      </c>
      <c r="I1855" s="521" t="n">
        <v>61892.3</v>
      </c>
      <c r="J1855" s="522" t="n">
        <v>22046.31</v>
      </c>
      <c r="K1855" s="523">
        <f>SUBTOTAL(9,H1855:J1855)</f>
        <v/>
      </c>
      <c r="L1855" s="520">
        <f>$G1855*H1855</f>
        <v/>
      </c>
      <c r="M1855" s="521">
        <f>$G1855*I1855</f>
        <v/>
      </c>
      <c r="N1855" s="522">
        <f>$G1855*J1855</f>
        <v/>
      </c>
      <c r="O1855" s="523">
        <f>G1855*K1855</f>
        <v/>
      </c>
      <c r="P1855" s="79" t="n"/>
      <c r="Q1855" s="104" t="n"/>
    </row>
    <row r="1856" outlineLevel="3" ht="50.25" customHeight="1">
      <c r="A1856" s="3" t="n"/>
      <c r="B1856" s="3" t="n"/>
      <c r="C1856" s="452" t="n"/>
      <c r="D1856" s="254" t="inlineStr">
        <is>
          <t>7.4.5.2.</t>
        </is>
      </c>
      <c r="E1856" s="254" t="inlineStr">
        <is>
          <t>Стальное ограждение портала лоджии
Нержавеющая сталь. Покраска под сатинированную латунь</t>
        </is>
      </c>
      <c r="F1856" s="554" t="inlineStr">
        <is>
          <t>шт</t>
        </is>
      </c>
      <c r="G1856" s="472" t="n">
        <v>54</v>
      </c>
      <c r="H1856" s="473">
        <f>+IFERROR(L1856/G1856,0)</f>
        <v/>
      </c>
      <c r="I1856" s="474">
        <f>+IFERROR(M1856/G1856,0)</f>
        <v/>
      </c>
      <c r="J1856" s="475">
        <f>+IFERROR(N1856/G1856,0)</f>
        <v/>
      </c>
      <c r="K1856" s="476">
        <f>+IFERROR(O1856/G1856,0)</f>
        <v/>
      </c>
      <c r="L1856" s="473">
        <f>SUBTOTAL(9,L1857:L1861)</f>
        <v/>
      </c>
      <c r="M1856" s="474">
        <f>SUBTOTAL(9,M1857:M1861)</f>
        <v/>
      </c>
      <c r="N1856" s="475">
        <f>SUBTOTAL(9,N1857:N1861)</f>
        <v/>
      </c>
      <c r="O1856" s="476">
        <f>SUBTOTAL(9,O1857:O1861)</f>
        <v/>
      </c>
      <c r="P1856" s="263" t="n"/>
      <c r="Q1856" s="453" t="n"/>
    </row>
    <row r="1857" outlineLevel="4" ht="50.25" customHeight="1">
      <c r="A1857" s="3" t="n"/>
      <c r="B1857" s="3" t="n"/>
      <c r="C1857" s="187" t="n"/>
      <c r="D1857" s="3" t="inlineStr">
        <is>
          <t>7.4.5.2.1.</t>
        </is>
      </c>
      <c r="E1857" s="3" t="inlineStr">
        <is>
          <t>ОГ.М (Т1)-3
Габариты: 1200х3245 мм. Площадь: 7,79 м2 (6,49м.п.), Толщина: 30 мм</t>
        </is>
      </c>
      <c r="F1857" s="518" t="inlineStr">
        <is>
          <t>шт</t>
        </is>
      </c>
      <c r="G1857" s="519" t="n">
        <v>2</v>
      </c>
      <c r="H1857" s="520" t="n">
        <v>234628.87</v>
      </c>
      <c r="I1857" s="521" t="n">
        <v>108562.4485</v>
      </c>
      <c r="J1857" s="522" t="n">
        <v>42898.91</v>
      </c>
      <c r="K1857" s="523">
        <f>SUBTOTAL(9,H1857:J1857)</f>
        <v/>
      </c>
      <c r="L1857" s="520">
        <f>$G1857*H1857</f>
        <v/>
      </c>
      <c r="M1857" s="521">
        <f>$G1857*I1857</f>
        <v/>
      </c>
      <c r="N1857" s="522">
        <f>$G1857*J1857</f>
        <v/>
      </c>
      <c r="O1857" s="523">
        <f>G1857*K1857</f>
        <v/>
      </c>
      <c r="P1857" s="79" t="n"/>
      <c r="Q1857" s="104" t="n"/>
    </row>
    <row r="1858" outlineLevel="4" ht="50.25" customHeight="1">
      <c r="A1858" s="3" t="n"/>
      <c r="B1858" s="3" t="n"/>
      <c r="C1858" s="187" t="n"/>
      <c r="D1858" s="3" t="inlineStr">
        <is>
          <t>7.4.5.2.2.</t>
        </is>
      </c>
      <c r="E1858" s="3" t="inlineStr">
        <is>
          <t>ОГ.М (Т1)-4
Габариты: 1200х3380 мм. Площадь: 20,28 м2 (16,9м.п.), Толщина: 30 мм</t>
        </is>
      </c>
      <c r="F1858" s="518" t="inlineStr">
        <is>
          <t>шт</t>
        </is>
      </c>
      <c r="G1858" s="519" t="n">
        <v>5</v>
      </c>
      <c r="H1858" s="520" t="n">
        <v>234628.83</v>
      </c>
      <c r="I1858" s="521" t="n">
        <v>113078.914</v>
      </c>
      <c r="J1858" s="522" t="n">
        <v>43463.47</v>
      </c>
      <c r="K1858" s="523">
        <f>SUBTOTAL(9,H1858:J1858)</f>
        <v/>
      </c>
      <c r="L1858" s="520">
        <f>$G1858*H1858</f>
        <v/>
      </c>
      <c r="M1858" s="521">
        <f>$G1858*I1858</f>
        <v/>
      </c>
      <c r="N1858" s="522">
        <f>$G1858*J1858</f>
        <v/>
      </c>
      <c r="O1858" s="523">
        <f>G1858*K1858</f>
        <v/>
      </c>
      <c r="P1858" s="79" t="n"/>
      <c r="Q1858" s="104" t="n"/>
    </row>
    <row r="1859" outlineLevel="4" ht="50.25" customHeight="1">
      <c r="A1859" s="3" t="n"/>
      <c r="B1859" s="3" t="n"/>
      <c r="C1859" s="187" t="n"/>
      <c r="D1859" s="3" t="inlineStr">
        <is>
          <t>7.4.5.2.3.</t>
        </is>
      </c>
      <c r="E1859" s="3" t="inlineStr">
        <is>
          <t>ОГ.М (Т1)-5
Габариты: 1200х3500 мм. Площадь: 142,8 м2 (119м.п.), Толщина: 30 мм</t>
        </is>
      </c>
      <c r="F1859" s="518" t="inlineStr">
        <is>
          <t>шт</t>
        </is>
      </c>
      <c r="G1859" s="519" t="n">
        <v>34</v>
      </c>
      <c r="H1859" s="520" t="n">
        <v>234628.85</v>
      </c>
      <c r="I1859" s="521" t="n">
        <v>117093.55</v>
      </c>
      <c r="J1859" s="522" t="n">
        <v>43965.3</v>
      </c>
      <c r="K1859" s="523">
        <f>SUBTOTAL(9,H1859:J1859)</f>
        <v/>
      </c>
      <c r="L1859" s="520">
        <f>$G1859*H1859</f>
        <v/>
      </c>
      <c r="M1859" s="521">
        <f>$G1859*I1859</f>
        <v/>
      </c>
      <c r="N1859" s="522">
        <f>$G1859*J1859</f>
        <v/>
      </c>
      <c r="O1859" s="523">
        <f>G1859*K1859</f>
        <v/>
      </c>
      <c r="P1859" s="79" t="n"/>
      <c r="Q1859" s="104" t="n"/>
    </row>
    <row r="1860" outlineLevel="4" ht="50.25" customHeight="1">
      <c r="A1860" s="3" t="n"/>
      <c r="B1860" s="3" t="n"/>
      <c r="C1860" s="187" t="n"/>
      <c r="D1860" s="3" t="inlineStr">
        <is>
          <t>7.4.5.2.4.</t>
        </is>
      </c>
      <c r="E1860" s="3" t="inlineStr">
        <is>
          <t>ОГ.М (Т1)-5.2
Габариты: 1200х3475 мм. Площадь: 45,87 м2 (38,23м.п.), Толщина: 30 мм</t>
        </is>
      </c>
      <c r="F1860" s="518" t="inlineStr">
        <is>
          <t>шт</t>
        </is>
      </c>
      <c r="G1860" s="519" t="n">
        <v>11</v>
      </c>
      <c r="H1860" s="520" t="n">
        <v>234628.85</v>
      </c>
      <c r="I1860" s="521" t="n">
        <v>116272.3744545455</v>
      </c>
      <c r="J1860" s="522" t="n">
        <v>43862.65</v>
      </c>
      <c r="K1860" s="523">
        <f>SUBTOTAL(9,H1860:J1860)</f>
        <v/>
      </c>
      <c r="L1860" s="520">
        <f>$G1860*H1860</f>
        <v/>
      </c>
      <c r="M1860" s="521">
        <f>$G1860*I1860</f>
        <v/>
      </c>
      <c r="N1860" s="522">
        <f>$G1860*J1860</f>
        <v/>
      </c>
      <c r="O1860" s="523">
        <f>G1860*K1860</f>
        <v/>
      </c>
      <c r="P1860" s="79" t="n"/>
      <c r="Q1860" s="104" t="n"/>
    </row>
    <row r="1861" outlineLevel="4" ht="50.25" customHeight="1">
      <c r="A1861" s="3" t="n"/>
      <c r="B1861" s="3" t="n"/>
      <c r="C1861" s="187" t="n"/>
      <c r="D1861" s="3" t="inlineStr">
        <is>
          <t>7.4.5.2.5.</t>
        </is>
      </c>
      <c r="E1861" s="3" t="inlineStr">
        <is>
          <t>ОГ.М (Т1)-6
Габариты: 1200х3650 мм. Площадь: 8,76 м2 (7,3м.п.), Толщина: 30 мм</t>
        </is>
      </c>
      <c r="F1861" s="518" t="inlineStr">
        <is>
          <t>шт</t>
        </is>
      </c>
      <c r="G1861" s="519" t="n">
        <v>2</v>
      </c>
      <c r="H1861" s="520" t="n">
        <v>234628.87</v>
      </c>
      <c r="I1861" s="521" t="n">
        <v>122111.845</v>
      </c>
      <c r="J1861" s="522" t="n">
        <v>44592.59</v>
      </c>
      <c r="K1861" s="523">
        <f>SUBTOTAL(9,H1861:J1861)</f>
        <v/>
      </c>
      <c r="L1861" s="520">
        <f>$G1861*H1861</f>
        <v/>
      </c>
      <c r="M1861" s="521">
        <f>$G1861*I1861</f>
        <v/>
      </c>
      <c r="N1861" s="522">
        <f>$G1861*J1861</f>
        <v/>
      </c>
      <c r="O1861" s="523">
        <f>G1861*K1861</f>
        <v/>
      </c>
      <c r="P1861" s="79" t="n"/>
      <c r="Q1861" s="104" t="n"/>
    </row>
    <row r="1862" outlineLevel="3" ht="50.25" customHeight="1">
      <c r="A1862" s="3" t="n"/>
      <c r="B1862" s="3" t="n"/>
      <c r="C1862" s="452" t="n"/>
      <c r="D1862" s="254" t="inlineStr">
        <is>
          <t>7.4.5.3.</t>
        </is>
      </c>
      <c r="E1862" s="254" t="inlineStr">
        <is>
          <t>Стеклянные ограждения
Триплекс 1010.4 на базе стекла Crystalvision в зажимном профиле</t>
        </is>
      </c>
      <c r="F1862" s="554" t="inlineStr">
        <is>
          <t>шт</t>
        </is>
      </c>
      <c r="G1862" s="472" t="n">
        <v>286</v>
      </c>
      <c r="H1862" s="473">
        <f>+IFERROR(L1862/G1862,0)</f>
        <v/>
      </c>
      <c r="I1862" s="474">
        <f>+IFERROR(M1862/G1862,0)</f>
        <v/>
      </c>
      <c r="J1862" s="475">
        <f>+IFERROR(N1862/G1862,0)</f>
        <v/>
      </c>
      <c r="K1862" s="476">
        <f>+IFERROR(O1862/G1862,0)</f>
        <v/>
      </c>
      <c r="L1862" s="473">
        <f>SUBTOTAL(9,L1863:L2007)</f>
        <v/>
      </c>
      <c r="M1862" s="474">
        <f>SUBTOTAL(9,M1863:M2007)</f>
        <v/>
      </c>
      <c r="N1862" s="475">
        <f>SUBTOTAL(9,N1863:N2007)</f>
        <v/>
      </c>
      <c r="O1862" s="476">
        <f>SUBTOTAL(9,O1863:O2007)</f>
        <v/>
      </c>
      <c r="P1862" s="263" t="n"/>
      <c r="Q1862" s="453" t="n"/>
    </row>
    <row r="1863" outlineLevel="4" ht="50.25" customHeight="1">
      <c r="A1863" s="3" t="n"/>
      <c r="B1863" s="3" t="n"/>
      <c r="C1863" s="187" t="n"/>
      <c r="D1863" s="3" t="inlineStr">
        <is>
          <t>7.4.5.3.1.</t>
        </is>
      </c>
      <c r="E1863" s="3" t="inlineStr">
        <is>
          <t>ОГ.СТ(Т1)-1</t>
        </is>
      </c>
      <c r="F1863" s="518" t="inlineStr">
        <is>
          <t>шт</t>
        </is>
      </c>
      <c r="G1863" s="519" t="n">
        <v>1</v>
      </c>
      <c r="H1863" s="520" t="n">
        <v>6536.19</v>
      </c>
      <c r="I1863" s="521" t="n">
        <v>3018.94</v>
      </c>
      <c r="J1863" s="522" t="n">
        <v>1194.31</v>
      </c>
      <c r="K1863" s="523">
        <f>SUBTOTAL(9,H1863:J1863)</f>
        <v/>
      </c>
      <c r="L1863" s="520">
        <f>$G1863*H1863</f>
        <v/>
      </c>
      <c r="M1863" s="521">
        <f>$G1863*I1863</f>
        <v/>
      </c>
      <c r="N1863" s="522">
        <f>$G1863*J1863</f>
        <v/>
      </c>
      <c r="O1863" s="523">
        <f>G1863*K1863</f>
        <v/>
      </c>
      <c r="P1863" s="79" t="n"/>
      <c r="Q1863" s="104" t="n"/>
    </row>
    <row r="1864" outlineLevel="4" ht="50.25" customHeight="1">
      <c r="A1864" s="3" t="n"/>
      <c r="B1864" s="3" t="n"/>
      <c r="C1864" s="187" t="n"/>
      <c r="D1864" s="3" t="inlineStr">
        <is>
          <t>7.4.5.3.2.</t>
        </is>
      </c>
      <c r="E1864" s="3" t="inlineStr">
        <is>
          <t>ОГ.СТ(Т1)-2</t>
        </is>
      </c>
      <c r="F1864" s="518" t="inlineStr">
        <is>
          <t>шт</t>
        </is>
      </c>
      <c r="G1864" s="519" t="n">
        <v>0</v>
      </c>
      <c r="H1864" s="520" t="n">
        <v>35325</v>
      </c>
      <c r="I1864" s="521" t="n">
        <v>17937.14</v>
      </c>
      <c r="J1864" s="522" t="n">
        <v>6657.77</v>
      </c>
      <c r="K1864" s="523">
        <f>SUBTOTAL(9,H1864:J1864)</f>
        <v/>
      </c>
      <c r="L1864" s="520">
        <f>$G1864*H1864</f>
        <v/>
      </c>
      <c r="M1864" s="521">
        <f>$G1864*I1864</f>
        <v/>
      </c>
      <c r="N1864" s="522">
        <f>$G1864*J1864</f>
        <v/>
      </c>
      <c r="O1864" s="523">
        <f>G1864*K1864</f>
        <v/>
      </c>
      <c r="P1864" s="79" t="n"/>
      <c r="Q1864" s="104" t="n"/>
    </row>
    <row r="1865" outlineLevel="4" ht="50.25" customHeight="1">
      <c r="A1865" s="3" t="n"/>
      <c r="B1865" s="3" t="n"/>
      <c r="C1865" s="187" t="n"/>
      <c r="D1865" s="3" t="inlineStr">
        <is>
          <t>7.4.5.3.3.</t>
        </is>
      </c>
      <c r="E1865" s="3" t="inlineStr">
        <is>
          <t>ОГ.СТ(Т1)-3</t>
        </is>
      </c>
      <c r="F1865" s="518" t="inlineStr">
        <is>
          <t>шт</t>
        </is>
      </c>
      <c r="G1865" s="519" t="n">
        <v>2</v>
      </c>
      <c r="H1865" s="520" t="n">
        <v>43241.9</v>
      </c>
      <c r="I1865" s="521" t="n">
        <v>22040.58</v>
      </c>
      <c r="J1865" s="522" t="n">
        <v>8160.31</v>
      </c>
      <c r="K1865" s="523">
        <f>SUBTOTAL(9,H1865:J1865)</f>
        <v/>
      </c>
      <c r="L1865" s="520">
        <f>$G1865*H1865</f>
        <v/>
      </c>
      <c r="M1865" s="521">
        <f>$G1865*I1865</f>
        <v/>
      </c>
      <c r="N1865" s="522">
        <f>$G1865*J1865</f>
        <v/>
      </c>
      <c r="O1865" s="523">
        <f>G1865*K1865</f>
        <v/>
      </c>
      <c r="P1865" s="79" t="n"/>
      <c r="Q1865" s="104" t="n"/>
    </row>
    <row r="1866" outlineLevel="4" ht="50.25" customHeight="1">
      <c r="A1866" s="3" t="n"/>
      <c r="B1866" s="3" t="n"/>
      <c r="C1866" s="187" t="n"/>
      <c r="D1866" s="3" t="inlineStr">
        <is>
          <t>7.4.5.3.4.</t>
        </is>
      </c>
      <c r="E1866" s="3" t="inlineStr">
        <is>
          <t>ОГ.СТ(Т1)-4</t>
        </is>
      </c>
      <c r="F1866" s="518" t="inlineStr">
        <is>
          <t>шт</t>
        </is>
      </c>
      <c r="G1866" s="519" t="n">
        <v>1</v>
      </c>
      <c r="H1866" s="520" t="n">
        <v>47061.93</v>
      </c>
      <c r="I1866" s="521" t="n">
        <v>22585.79</v>
      </c>
      <c r="J1866" s="522" t="n">
        <v>8705.969999999999</v>
      </c>
      <c r="K1866" s="523">
        <f>SUBTOTAL(9,H1866:J1866)</f>
        <v/>
      </c>
      <c r="L1866" s="520">
        <f>$G1866*H1866</f>
        <v/>
      </c>
      <c r="M1866" s="521">
        <f>$G1866*I1866</f>
        <v/>
      </c>
      <c r="N1866" s="522">
        <f>$G1866*J1866</f>
        <v/>
      </c>
      <c r="O1866" s="523">
        <f>G1866*K1866</f>
        <v/>
      </c>
      <c r="P1866" s="79" t="n"/>
      <c r="Q1866" s="104" t="n"/>
    </row>
    <row r="1867" outlineLevel="4" ht="50.25" customHeight="1">
      <c r="A1867" s="3" t="n"/>
      <c r="B1867" s="3" t="n"/>
      <c r="C1867" s="187" t="n"/>
      <c r="D1867" s="3" t="inlineStr">
        <is>
          <t>7.4.5.3.5.</t>
        </is>
      </c>
      <c r="E1867" s="3" t="inlineStr">
        <is>
          <t>ОГ.СТ(Т1)-5 Калитка</t>
        </is>
      </c>
      <c r="F1867" s="518" t="inlineStr">
        <is>
          <t>шт</t>
        </is>
      </c>
      <c r="G1867" s="519" t="n">
        <v>2</v>
      </c>
      <c r="H1867" s="520" t="n">
        <v>80220.32000000001</v>
      </c>
      <c r="I1867" s="521" t="n">
        <v>24336.21</v>
      </c>
      <c r="J1867" s="522" t="n">
        <v>13069.57</v>
      </c>
      <c r="K1867" s="523">
        <f>SUBTOTAL(9,H1867:J1867)</f>
        <v/>
      </c>
      <c r="L1867" s="520">
        <f>$G1867*H1867</f>
        <v/>
      </c>
      <c r="M1867" s="521">
        <f>$G1867*I1867</f>
        <v/>
      </c>
      <c r="N1867" s="522">
        <f>$G1867*J1867</f>
        <v/>
      </c>
      <c r="O1867" s="523">
        <f>G1867*K1867</f>
        <v/>
      </c>
      <c r="P1867" s="79" t="n"/>
      <c r="Q1867" s="104" t="n"/>
    </row>
    <row r="1868" outlineLevel="4" ht="50.25" customHeight="1">
      <c r="A1868" s="3" t="n"/>
      <c r="B1868" s="3" t="n"/>
      <c r="C1868" s="187" t="n"/>
      <c r="D1868" s="3" t="inlineStr">
        <is>
          <t>7.4.5.3.6.</t>
        </is>
      </c>
      <c r="E1868" s="3" t="inlineStr">
        <is>
          <t>ОГ.СТ(Т1)-6</t>
        </is>
      </c>
      <c r="F1868" s="518" t="inlineStr">
        <is>
          <t>шт</t>
        </is>
      </c>
      <c r="G1868" s="519" t="n">
        <v>1</v>
      </c>
      <c r="H1868" s="520" t="n">
        <v>54702.01</v>
      </c>
      <c r="I1868" s="521" t="n">
        <v>25110.98</v>
      </c>
      <c r="J1868" s="522" t="n">
        <v>9976.620000000001</v>
      </c>
      <c r="K1868" s="523">
        <f>SUBTOTAL(9,H1868:J1868)</f>
        <v/>
      </c>
      <c r="L1868" s="520">
        <f>$G1868*H1868</f>
        <v/>
      </c>
      <c r="M1868" s="521">
        <f>$G1868*I1868</f>
        <v/>
      </c>
      <c r="N1868" s="522">
        <f>$G1868*J1868</f>
        <v/>
      </c>
      <c r="O1868" s="523">
        <f>G1868*K1868</f>
        <v/>
      </c>
      <c r="P1868" s="79" t="n"/>
      <c r="Q1868" s="104" t="n"/>
    </row>
    <row r="1869" outlineLevel="4" ht="50.25" customHeight="1">
      <c r="A1869" s="3" t="n"/>
      <c r="B1869" s="3" t="n"/>
      <c r="C1869" s="187" t="n"/>
      <c r="D1869" s="3" t="inlineStr">
        <is>
          <t>7.4.5.3.7.</t>
        </is>
      </c>
      <c r="E1869" s="3" t="inlineStr">
        <is>
          <t>ОГ.СТ(Т1)-7</t>
        </is>
      </c>
      <c r="F1869" s="518" t="inlineStr">
        <is>
          <t>шт</t>
        </is>
      </c>
      <c r="G1869" s="519" t="n">
        <v>1</v>
      </c>
      <c r="H1869" s="520" t="n">
        <v>55919.99</v>
      </c>
      <c r="I1869" s="521" t="n">
        <v>25971.84</v>
      </c>
      <c r="J1869" s="522" t="n">
        <v>10236.48</v>
      </c>
      <c r="K1869" s="523">
        <f>SUBTOTAL(9,H1869:J1869)</f>
        <v/>
      </c>
      <c r="L1869" s="520">
        <f>$G1869*H1869</f>
        <v/>
      </c>
      <c r="M1869" s="521">
        <f>$G1869*I1869</f>
        <v/>
      </c>
      <c r="N1869" s="522">
        <f>$G1869*J1869</f>
        <v/>
      </c>
      <c r="O1869" s="523">
        <f>G1869*K1869</f>
        <v/>
      </c>
      <c r="P1869" s="79" t="n"/>
      <c r="Q1869" s="104" t="n"/>
    </row>
    <row r="1870" outlineLevel="4" ht="50.25" customHeight="1">
      <c r="A1870" s="3" t="n"/>
      <c r="B1870" s="3" t="n"/>
      <c r="C1870" s="187" t="n"/>
      <c r="D1870" s="3" t="inlineStr">
        <is>
          <t>7.4.5.3.8.</t>
        </is>
      </c>
      <c r="E1870" s="3" t="inlineStr">
        <is>
          <t>ОГ.СТ(Т1)-8 Калитка</t>
        </is>
      </c>
      <c r="F1870" s="518" t="inlineStr">
        <is>
          <t>шт</t>
        </is>
      </c>
      <c r="G1870" s="519" t="n">
        <v>6</v>
      </c>
      <c r="H1870" s="520" t="n">
        <v>87915.75999999999</v>
      </c>
      <c r="I1870" s="521" t="n">
        <v>25971.84</v>
      </c>
      <c r="J1870" s="522" t="n">
        <v>14235.95</v>
      </c>
      <c r="K1870" s="523">
        <f>SUBTOTAL(9,H1870:J1870)</f>
        <v/>
      </c>
      <c r="L1870" s="520">
        <f>$G1870*H1870</f>
        <v/>
      </c>
      <c r="M1870" s="521">
        <f>$G1870*I1870</f>
        <v/>
      </c>
      <c r="N1870" s="522">
        <f>$G1870*J1870</f>
        <v/>
      </c>
      <c r="O1870" s="523">
        <f>G1870*K1870</f>
        <v/>
      </c>
      <c r="P1870" s="79" t="n"/>
      <c r="Q1870" s="104" t="n"/>
    </row>
    <row r="1871" outlineLevel="4" ht="50.25" customHeight="1">
      <c r="A1871" s="3" t="n"/>
      <c r="B1871" s="3" t="n"/>
      <c r="C1871" s="187" t="n"/>
      <c r="D1871" s="3" t="inlineStr">
        <is>
          <t>7.4.5.3.9.</t>
        </is>
      </c>
      <c r="E1871" s="3" t="inlineStr">
        <is>
          <t>ОГ.СТ(Т1)-9 Калитка</t>
        </is>
      </c>
      <c r="F1871" s="518" t="inlineStr">
        <is>
          <t>шт</t>
        </is>
      </c>
      <c r="G1871" s="519" t="n">
        <v>1</v>
      </c>
      <c r="H1871" s="520" t="n">
        <v>88192.57000000001</v>
      </c>
      <c r="I1871" s="521" t="n">
        <v>26258.8</v>
      </c>
      <c r="J1871" s="522" t="n">
        <v>14306.42</v>
      </c>
      <c r="K1871" s="523">
        <f>SUBTOTAL(9,H1871:J1871)</f>
        <v/>
      </c>
      <c r="L1871" s="520">
        <f>$G1871*H1871</f>
        <v/>
      </c>
      <c r="M1871" s="521">
        <f>$G1871*I1871</f>
        <v/>
      </c>
      <c r="N1871" s="522">
        <f>$G1871*J1871</f>
        <v/>
      </c>
      <c r="O1871" s="523">
        <f>G1871*K1871</f>
        <v/>
      </c>
      <c r="P1871" s="79" t="n"/>
      <c r="Q1871" s="104" t="n"/>
    </row>
    <row r="1872" outlineLevel="4" ht="50.25" customHeight="1">
      <c r="A1872" s="3" t="n"/>
      <c r="B1872" s="3" t="n"/>
      <c r="C1872" s="187" t="n"/>
      <c r="D1872" s="3" t="inlineStr">
        <is>
          <t>7.4.5.3.10.</t>
        </is>
      </c>
      <c r="E1872" s="3" t="inlineStr">
        <is>
          <t>ОГ.СТ(Т1)-10</t>
        </is>
      </c>
      <c r="F1872" s="518" t="inlineStr">
        <is>
          <t>шт</t>
        </is>
      </c>
      <c r="G1872" s="519" t="n">
        <v>2</v>
      </c>
      <c r="H1872" s="520" t="n">
        <v>57470.15</v>
      </c>
      <c r="I1872" s="521" t="n">
        <v>28611.82</v>
      </c>
      <c r="J1872" s="522" t="n">
        <v>10760.25</v>
      </c>
      <c r="K1872" s="523">
        <f>SUBTOTAL(9,H1872:J1872)</f>
        <v/>
      </c>
      <c r="L1872" s="520">
        <f>$G1872*H1872</f>
        <v/>
      </c>
      <c r="M1872" s="521">
        <f>$G1872*I1872</f>
        <v/>
      </c>
      <c r="N1872" s="522">
        <f>$G1872*J1872</f>
        <v/>
      </c>
      <c r="O1872" s="523">
        <f>G1872*K1872</f>
        <v/>
      </c>
      <c r="P1872" s="79" t="n"/>
      <c r="Q1872" s="104" t="n"/>
    </row>
    <row r="1873" outlineLevel="4" ht="50.25" customHeight="1">
      <c r="A1873" s="3" t="n"/>
      <c r="B1873" s="3" t="n"/>
      <c r="C1873" s="187" t="n"/>
      <c r="D1873" s="3" t="inlineStr">
        <is>
          <t>7.4.5.3.11.</t>
        </is>
      </c>
      <c r="E1873" s="3" t="inlineStr">
        <is>
          <t>ОГ.СТ(Т1)-11 Калитка</t>
        </is>
      </c>
      <c r="F1873" s="518" t="inlineStr">
        <is>
          <t>шт</t>
        </is>
      </c>
      <c r="G1873" s="519" t="n">
        <v>1</v>
      </c>
      <c r="H1873" s="520" t="n">
        <v>90573.17</v>
      </c>
      <c r="I1873" s="521" t="n">
        <v>28697.91</v>
      </c>
      <c r="J1873" s="522" t="n">
        <v>14908.89</v>
      </c>
      <c r="K1873" s="523">
        <f>SUBTOTAL(9,H1873:J1873)</f>
        <v/>
      </c>
      <c r="L1873" s="520">
        <f>$G1873*H1873</f>
        <v/>
      </c>
      <c r="M1873" s="521">
        <f>$G1873*I1873</f>
        <v/>
      </c>
      <c r="N1873" s="522">
        <f>$G1873*J1873</f>
        <v/>
      </c>
      <c r="O1873" s="523">
        <f>G1873*K1873</f>
        <v/>
      </c>
      <c r="P1873" s="79" t="n"/>
      <c r="Q1873" s="104" t="n"/>
    </row>
    <row r="1874" outlineLevel="4" ht="50.25" customHeight="1">
      <c r="A1874" s="3" t="n"/>
      <c r="B1874" s="3" t="n"/>
      <c r="C1874" s="187" t="n"/>
      <c r="D1874" s="3" t="inlineStr">
        <is>
          <t>7.4.5.3.12.</t>
        </is>
      </c>
      <c r="E1874" s="3" t="inlineStr">
        <is>
          <t>ОГ.СТ(Т1)-12</t>
        </is>
      </c>
      <c r="F1874" s="518" t="inlineStr">
        <is>
          <t>шт</t>
        </is>
      </c>
      <c r="G1874" s="519" t="n">
        <v>1</v>
      </c>
      <c r="H1874" s="520" t="n">
        <v>59961.48</v>
      </c>
      <c r="I1874" s="521" t="n">
        <v>29099.64</v>
      </c>
      <c r="J1874" s="522" t="n">
        <v>11132.64</v>
      </c>
      <c r="K1874" s="523">
        <f>SUBTOTAL(9,H1874:J1874)</f>
        <v/>
      </c>
      <c r="L1874" s="520">
        <f>$G1874*H1874</f>
        <v/>
      </c>
      <c r="M1874" s="521">
        <f>$G1874*I1874</f>
        <v/>
      </c>
      <c r="N1874" s="522">
        <f>$G1874*J1874</f>
        <v/>
      </c>
      <c r="O1874" s="523">
        <f>G1874*K1874</f>
        <v/>
      </c>
      <c r="P1874" s="79" t="n"/>
      <c r="Q1874" s="104" t="n"/>
    </row>
    <row r="1875" outlineLevel="4" ht="50.25" customHeight="1">
      <c r="A1875" s="3" t="n"/>
      <c r="B1875" s="3" t="n"/>
      <c r="C1875" s="187" t="n"/>
      <c r="D1875" s="3" t="inlineStr">
        <is>
          <t>7.4.5.3.13.</t>
        </is>
      </c>
      <c r="E1875" s="3" t="inlineStr">
        <is>
          <t>ОГ.СТ(Т1)-13</t>
        </is>
      </c>
      <c r="F1875" s="518" t="inlineStr">
        <is>
          <t>шт</t>
        </is>
      </c>
      <c r="G1875" s="519" t="n">
        <v>1</v>
      </c>
      <c r="H1875" s="520" t="n">
        <v>61456.28</v>
      </c>
      <c r="I1875" s="521" t="n">
        <v>29243.12</v>
      </c>
      <c r="J1875" s="522" t="n">
        <v>11337.43</v>
      </c>
      <c r="K1875" s="523">
        <f>SUBTOTAL(9,H1875:J1875)</f>
        <v/>
      </c>
      <c r="L1875" s="520">
        <f>$G1875*H1875</f>
        <v/>
      </c>
      <c r="M1875" s="521">
        <f>$G1875*I1875</f>
        <v/>
      </c>
      <c r="N1875" s="522">
        <f>$G1875*J1875</f>
        <v/>
      </c>
      <c r="O1875" s="523">
        <f>G1875*K1875</f>
        <v/>
      </c>
      <c r="P1875" s="79" t="n"/>
      <c r="Q1875" s="104" t="n"/>
    </row>
    <row r="1876" outlineLevel="4" ht="50.25" customHeight="1">
      <c r="A1876" s="3" t="n"/>
      <c r="B1876" s="3" t="n"/>
      <c r="C1876" s="187" t="n"/>
      <c r="D1876" s="3" t="inlineStr">
        <is>
          <t>7.4.5.3.14.</t>
        </is>
      </c>
      <c r="E1876" s="3" t="inlineStr">
        <is>
          <t>ОГ.СТ(Т1)-14</t>
        </is>
      </c>
      <c r="F1876" s="518" t="inlineStr">
        <is>
          <t>шт</t>
        </is>
      </c>
      <c r="G1876" s="519" t="n">
        <v>1</v>
      </c>
      <c r="H1876" s="520" t="n">
        <v>61622.37</v>
      </c>
      <c r="I1876" s="521" t="n">
        <v>29415.29</v>
      </c>
      <c r="J1876" s="522" t="n">
        <v>11379.71</v>
      </c>
      <c r="K1876" s="523">
        <f>SUBTOTAL(9,H1876:J1876)</f>
        <v/>
      </c>
      <c r="L1876" s="520">
        <f>$G1876*H1876</f>
        <v/>
      </c>
      <c r="M1876" s="521">
        <f>$G1876*I1876</f>
        <v/>
      </c>
      <c r="N1876" s="522">
        <f>$G1876*J1876</f>
        <v/>
      </c>
      <c r="O1876" s="523">
        <f>G1876*K1876</f>
        <v/>
      </c>
      <c r="P1876" s="79" t="n"/>
      <c r="Q1876" s="104" t="n"/>
    </row>
    <row r="1877" outlineLevel="4" ht="50.25" customHeight="1">
      <c r="A1877" s="3" t="n"/>
      <c r="B1877" s="3" t="n"/>
      <c r="C1877" s="187" t="n"/>
      <c r="D1877" s="3" t="inlineStr">
        <is>
          <t>7.4.5.3.15.</t>
        </is>
      </c>
      <c r="E1877" s="3" t="inlineStr">
        <is>
          <t>ОГ.СТ(Т1)-15</t>
        </is>
      </c>
      <c r="F1877" s="518" t="inlineStr">
        <is>
          <t>шт</t>
        </is>
      </c>
      <c r="G1877" s="519" t="n">
        <v>1</v>
      </c>
      <c r="H1877" s="520" t="n">
        <v>63283.26</v>
      </c>
      <c r="I1877" s="521" t="n">
        <v>30477.02</v>
      </c>
      <c r="J1877" s="522" t="n">
        <v>11720.04</v>
      </c>
      <c r="K1877" s="523">
        <f>SUBTOTAL(9,H1877:J1877)</f>
        <v/>
      </c>
      <c r="L1877" s="520">
        <f>$G1877*H1877</f>
        <v/>
      </c>
      <c r="M1877" s="521">
        <f>$G1877*I1877</f>
        <v/>
      </c>
      <c r="N1877" s="522">
        <f>$G1877*J1877</f>
        <v/>
      </c>
      <c r="O1877" s="523">
        <f>G1877*K1877</f>
        <v/>
      </c>
      <c r="P1877" s="79" t="n"/>
      <c r="Q1877" s="104" t="n"/>
    </row>
    <row r="1878" outlineLevel="4" ht="50.25" customHeight="1">
      <c r="A1878" s="3" t="n"/>
      <c r="B1878" s="3" t="n"/>
      <c r="C1878" s="187" t="n"/>
      <c r="D1878" s="3" t="inlineStr">
        <is>
          <t>7.4.5.3.16.</t>
        </is>
      </c>
      <c r="E1878" s="3" t="inlineStr">
        <is>
          <t>ОГ.СТ(Т1)-16</t>
        </is>
      </c>
      <c r="F1878" s="518" t="inlineStr">
        <is>
          <t>шт</t>
        </is>
      </c>
      <c r="G1878" s="519" t="n">
        <v>1</v>
      </c>
      <c r="H1878" s="520" t="n">
        <v>65663.86</v>
      </c>
      <c r="I1878" s="521" t="n">
        <v>31481.36</v>
      </c>
      <c r="J1878" s="522" t="n">
        <v>12143.15</v>
      </c>
      <c r="K1878" s="523">
        <f>SUBTOTAL(9,H1878:J1878)</f>
        <v/>
      </c>
      <c r="L1878" s="520">
        <f>$G1878*H1878</f>
        <v/>
      </c>
      <c r="M1878" s="521">
        <f>$G1878*I1878</f>
        <v/>
      </c>
      <c r="N1878" s="522">
        <f>$G1878*J1878</f>
        <v/>
      </c>
      <c r="O1878" s="523">
        <f>G1878*K1878</f>
        <v/>
      </c>
      <c r="P1878" s="79" t="n"/>
      <c r="Q1878" s="104" t="n"/>
    </row>
    <row r="1879" outlineLevel="4" ht="50.25" customHeight="1">
      <c r="A1879" s="3" t="n"/>
      <c r="B1879" s="3" t="n"/>
      <c r="C1879" s="187" t="n"/>
      <c r="D1879" s="3" t="inlineStr">
        <is>
          <t>7.4.5.3.17.</t>
        </is>
      </c>
      <c r="E1879" s="3" t="inlineStr">
        <is>
          <t>ОГ.СТ(Т1)-17</t>
        </is>
      </c>
      <c r="F1879" s="518" t="inlineStr">
        <is>
          <t>шт</t>
        </is>
      </c>
      <c r="G1879" s="519" t="n">
        <v>1</v>
      </c>
      <c r="H1879" s="520" t="n">
        <v>72252.03999999999</v>
      </c>
      <c r="I1879" s="521" t="n">
        <v>31567.44</v>
      </c>
      <c r="J1879" s="522" t="n">
        <v>12977.44</v>
      </c>
      <c r="K1879" s="523">
        <f>SUBTOTAL(9,H1879:J1879)</f>
        <v/>
      </c>
      <c r="L1879" s="520">
        <f>$G1879*H1879</f>
        <v/>
      </c>
      <c r="M1879" s="521">
        <f>$G1879*I1879</f>
        <v/>
      </c>
      <c r="N1879" s="522">
        <f>$G1879*J1879</f>
        <v/>
      </c>
      <c r="O1879" s="523">
        <f>G1879*K1879</f>
        <v/>
      </c>
      <c r="P1879" s="79" t="n"/>
      <c r="Q1879" s="104" t="n"/>
    </row>
    <row r="1880" outlineLevel="4" ht="50.25" customHeight="1">
      <c r="A1880" s="3" t="n"/>
      <c r="B1880" s="3" t="n"/>
      <c r="C1880" s="187" t="n"/>
      <c r="D1880" s="3" t="inlineStr">
        <is>
          <t>7.4.5.3.18.</t>
        </is>
      </c>
      <c r="E1880" s="3" t="inlineStr">
        <is>
          <t>ОГ.СТ(Т1)-18</t>
        </is>
      </c>
      <c r="F1880" s="518" t="inlineStr">
        <is>
          <t>шт</t>
        </is>
      </c>
      <c r="G1880" s="519" t="n">
        <v>1</v>
      </c>
      <c r="H1880" s="520" t="n">
        <v>84044.34</v>
      </c>
      <c r="I1880" s="521" t="n">
        <v>32428.31</v>
      </c>
      <c r="J1880" s="522" t="n">
        <v>14559.08</v>
      </c>
      <c r="K1880" s="523">
        <f>SUBTOTAL(9,H1880:J1880)</f>
        <v/>
      </c>
      <c r="L1880" s="520">
        <f>$G1880*H1880</f>
        <v/>
      </c>
      <c r="M1880" s="521">
        <f>$G1880*I1880</f>
        <v/>
      </c>
      <c r="N1880" s="522">
        <f>$G1880*J1880</f>
        <v/>
      </c>
      <c r="O1880" s="523">
        <f>G1880*K1880</f>
        <v/>
      </c>
      <c r="P1880" s="79" t="n"/>
      <c r="Q1880" s="104" t="n"/>
    </row>
    <row r="1881" outlineLevel="4" ht="50.25" customHeight="1">
      <c r="A1881" s="3" t="n"/>
      <c r="B1881" s="3" t="n"/>
      <c r="C1881" s="187" t="n"/>
      <c r="D1881" s="3" t="inlineStr">
        <is>
          <t>7.4.5.3.19.</t>
        </is>
      </c>
      <c r="E1881" s="3" t="inlineStr">
        <is>
          <t>ОГ.СТ(Т1)-19</t>
        </is>
      </c>
      <c r="F1881" s="518" t="inlineStr">
        <is>
          <t>шт</t>
        </is>
      </c>
      <c r="G1881" s="519" t="n">
        <v>2</v>
      </c>
      <c r="H1881" s="520" t="n">
        <v>86258.86</v>
      </c>
      <c r="I1881" s="521" t="n">
        <v>33662.21</v>
      </c>
      <c r="J1881" s="522" t="n">
        <v>14990.13</v>
      </c>
      <c r="K1881" s="523">
        <f>SUBTOTAL(9,H1881:J1881)</f>
        <v/>
      </c>
      <c r="L1881" s="520">
        <f>$G1881*H1881</f>
        <v/>
      </c>
      <c r="M1881" s="521">
        <f>$G1881*I1881</f>
        <v/>
      </c>
      <c r="N1881" s="522">
        <f>$G1881*J1881</f>
        <v/>
      </c>
      <c r="O1881" s="523">
        <f>G1881*K1881</f>
        <v/>
      </c>
      <c r="P1881" s="79" t="n"/>
      <c r="Q1881" s="104" t="n"/>
    </row>
    <row r="1882" outlineLevel="4" ht="50.25" customHeight="1">
      <c r="A1882" s="3" t="n"/>
      <c r="B1882" s="3" t="n"/>
      <c r="C1882" s="187" t="n"/>
      <c r="D1882" s="3" t="inlineStr">
        <is>
          <t>7.4.5.3.20.</t>
        </is>
      </c>
      <c r="E1882" s="3" t="inlineStr">
        <is>
          <t>ОГ.СТ(Т1)-20</t>
        </is>
      </c>
      <c r="F1882" s="518" t="inlineStr">
        <is>
          <t>шт</t>
        </is>
      </c>
      <c r="G1882" s="519" t="n">
        <v>1</v>
      </c>
      <c r="H1882" s="520" t="n">
        <v>87919.74000000001</v>
      </c>
      <c r="I1882" s="521" t="n">
        <v>35642.19</v>
      </c>
      <c r="J1882" s="522" t="n">
        <v>15445.24</v>
      </c>
      <c r="K1882" s="523">
        <f>SUBTOTAL(9,H1882:J1882)</f>
        <v/>
      </c>
      <c r="L1882" s="520">
        <f>$G1882*H1882</f>
        <v/>
      </c>
      <c r="M1882" s="521">
        <f>$G1882*I1882</f>
        <v/>
      </c>
      <c r="N1882" s="522">
        <f>$G1882*J1882</f>
        <v/>
      </c>
      <c r="O1882" s="523">
        <f>G1882*K1882</f>
        <v/>
      </c>
      <c r="P1882" s="79" t="n"/>
      <c r="Q1882" s="104" t="n"/>
    </row>
    <row r="1883" outlineLevel="4" ht="50.25" customHeight="1">
      <c r="A1883" s="3" t="n"/>
      <c r="B1883" s="3" t="n"/>
      <c r="C1883" s="187" t="n"/>
      <c r="D1883" s="3" t="inlineStr">
        <is>
          <t>7.4.5.3.21.</t>
        </is>
      </c>
      <c r="E1883" s="3" t="inlineStr">
        <is>
          <t>ОГ.СТ(Т1)-21</t>
        </is>
      </c>
      <c r="F1883" s="518" t="inlineStr">
        <is>
          <t>шт</t>
        </is>
      </c>
      <c r="G1883" s="519" t="n">
        <v>1</v>
      </c>
      <c r="H1883" s="520" t="n">
        <v>89026.99000000001</v>
      </c>
      <c r="I1883" s="521" t="n">
        <v>36015.23</v>
      </c>
      <c r="J1883" s="522" t="n">
        <v>15630.28</v>
      </c>
      <c r="K1883" s="523">
        <f>SUBTOTAL(9,H1883:J1883)</f>
        <v/>
      </c>
      <c r="L1883" s="520">
        <f>$G1883*H1883</f>
        <v/>
      </c>
      <c r="M1883" s="521">
        <f>$G1883*I1883</f>
        <v/>
      </c>
      <c r="N1883" s="522">
        <f>$G1883*J1883</f>
        <v/>
      </c>
      <c r="O1883" s="523">
        <f>G1883*K1883</f>
        <v/>
      </c>
      <c r="P1883" s="79" t="n"/>
      <c r="Q1883" s="104" t="n"/>
    </row>
    <row r="1884" outlineLevel="4" ht="50.25" customHeight="1">
      <c r="A1884" s="3" t="n"/>
      <c r="B1884" s="3" t="n"/>
      <c r="C1884" s="187" t="n"/>
      <c r="D1884" s="3" t="inlineStr">
        <is>
          <t>7.4.5.3.22.</t>
        </is>
      </c>
      <c r="E1884" s="3" t="inlineStr">
        <is>
          <t>ОГ.СТ(Т1)-22</t>
        </is>
      </c>
      <c r="F1884" s="518" t="inlineStr">
        <is>
          <t>шт</t>
        </is>
      </c>
      <c r="G1884" s="519" t="n">
        <v>1</v>
      </c>
      <c r="H1884" s="520" t="n">
        <v>93456.03999999999</v>
      </c>
      <c r="I1884" s="521" t="n">
        <v>37593.47</v>
      </c>
      <c r="J1884" s="522" t="n">
        <v>16381.19</v>
      </c>
      <c r="K1884" s="523">
        <f>SUBTOTAL(9,H1884:J1884)</f>
        <v/>
      </c>
      <c r="L1884" s="520">
        <f>$G1884*H1884</f>
        <v/>
      </c>
      <c r="M1884" s="521">
        <f>$G1884*I1884</f>
        <v/>
      </c>
      <c r="N1884" s="522">
        <f>$G1884*J1884</f>
        <v/>
      </c>
      <c r="O1884" s="523">
        <f>G1884*K1884</f>
        <v/>
      </c>
      <c r="P1884" s="79" t="n"/>
      <c r="Q1884" s="104" t="n"/>
    </row>
    <row r="1885" outlineLevel="4" ht="50.25" customHeight="1">
      <c r="A1885" s="3" t="n"/>
      <c r="B1885" s="3" t="n"/>
      <c r="C1885" s="187" t="n"/>
      <c r="D1885" s="3" t="inlineStr">
        <is>
          <t>7.4.5.3.23.</t>
        </is>
      </c>
      <c r="E1885" s="3" t="inlineStr">
        <is>
          <t>ОГ.СТ(Т1)-23</t>
        </is>
      </c>
      <c r="F1885" s="518" t="inlineStr">
        <is>
          <t>шт</t>
        </is>
      </c>
      <c r="G1885" s="519" t="n">
        <v>1</v>
      </c>
      <c r="H1885" s="520" t="n">
        <v>94563.28999999999</v>
      </c>
      <c r="I1885" s="521" t="n">
        <v>38167.38</v>
      </c>
      <c r="J1885" s="522" t="n">
        <v>16591.33</v>
      </c>
      <c r="K1885" s="523">
        <f>SUBTOTAL(9,H1885:J1885)</f>
        <v/>
      </c>
      <c r="L1885" s="520">
        <f>$G1885*H1885</f>
        <v/>
      </c>
      <c r="M1885" s="521">
        <f>$G1885*I1885</f>
        <v/>
      </c>
      <c r="N1885" s="522">
        <f>$G1885*J1885</f>
        <v/>
      </c>
      <c r="O1885" s="523">
        <f>G1885*K1885</f>
        <v/>
      </c>
      <c r="P1885" s="79" t="n"/>
      <c r="Q1885" s="104" t="n"/>
    </row>
    <row r="1886" outlineLevel="4" ht="50.25" customHeight="1">
      <c r="A1886" s="3" t="n"/>
      <c r="B1886" s="3" t="n"/>
      <c r="C1886" s="187" t="n"/>
      <c r="D1886" s="3" t="inlineStr">
        <is>
          <t>7.4.5.3.24.</t>
        </is>
      </c>
      <c r="E1886" s="3" t="inlineStr">
        <is>
          <t>ОГ.СТ(Т1)-24</t>
        </is>
      </c>
      <c r="F1886" s="518" t="inlineStr">
        <is>
          <t>шт</t>
        </is>
      </c>
      <c r="G1886" s="519" t="n">
        <v>3</v>
      </c>
      <c r="H1886" s="520" t="n">
        <v>95116.92</v>
      </c>
      <c r="I1886" s="521" t="n">
        <v>38310.86</v>
      </c>
      <c r="J1886" s="522" t="n">
        <v>16678.47</v>
      </c>
      <c r="K1886" s="523">
        <f>SUBTOTAL(9,H1886:J1886)</f>
        <v/>
      </c>
      <c r="L1886" s="520">
        <f>$G1886*H1886</f>
        <v/>
      </c>
      <c r="M1886" s="521">
        <f>$G1886*I1886</f>
        <v/>
      </c>
      <c r="N1886" s="522">
        <f>$G1886*J1886</f>
        <v/>
      </c>
      <c r="O1886" s="523">
        <f>G1886*K1886</f>
        <v/>
      </c>
      <c r="P1886" s="79" t="n"/>
      <c r="Q1886" s="104" t="n"/>
    </row>
    <row r="1887" outlineLevel="4" ht="50.25" customHeight="1">
      <c r="A1887" s="3" t="n"/>
      <c r="B1887" s="3" t="n"/>
      <c r="C1887" s="187" t="n"/>
      <c r="D1887" s="3" t="inlineStr">
        <is>
          <t>7.4.5.3.25.</t>
        </is>
      </c>
      <c r="E1887" s="3" t="inlineStr">
        <is>
          <t>ОГ.СТ(Т1)-25</t>
        </is>
      </c>
      <c r="F1887" s="518" t="inlineStr">
        <is>
          <t>шт</t>
        </is>
      </c>
      <c r="G1887" s="519" t="n">
        <v>2</v>
      </c>
      <c r="H1887" s="520" t="n">
        <v>95670.55</v>
      </c>
      <c r="I1887" s="521" t="n">
        <v>40319.54</v>
      </c>
      <c r="J1887" s="522" t="n">
        <v>16998.76</v>
      </c>
      <c r="K1887" s="523">
        <f>SUBTOTAL(9,H1887:J1887)</f>
        <v/>
      </c>
      <c r="L1887" s="520">
        <f>$G1887*H1887</f>
        <v/>
      </c>
      <c r="M1887" s="521">
        <f>$G1887*I1887</f>
        <v/>
      </c>
      <c r="N1887" s="522">
        <f>$G1887*J1887</f>
        <v/>
      </c>
      <c r="O1887" s="523">
        <f>G1887*K1887</f>
        <v/>
      </c>
      <c r="P1887" s="79" t="n"/>
      <c r="Q1887" s="104" t="n"/>
    </row>
    <row r="1888" outlineLevel="4" ht="50.25" customHeight="1">
      <c r="A1888" s="3" t="n"/>
      <c r="B1888" s="3" t="n"/>
      <c r="C1888" s="187" t="n"/>
      <c r="D1888" s="3" t="inlineStr">
        <is>
          <t>7.4.5.3.26.</t>
        </is>
      </c>
      <c r="E1888" s="3" t="inlineStr">
        <is>
          <t>ОГ.СТ(Т1)-26</t>
        </is>
      </c>
      <c r="F1888" s="518" t="inlineStr">
        <is>
          <t>шт</t>
        </is>
      </c>
      <c r="G1888" s="519" t="n">
        <v>1</v>
      </c>
      <c r="H1888" s="520" t="n">
        <v>97331.42999999999</v>
      </c>
      <c r="I1888" s="521" t="n">
        <v>41467.35</v>
      </c>
      <c r="J1888" s="522" t="n">
        <v>17349.85</v>
      </c>
      <c r="K1888" s="523">
        <f>SUBTOTAL(9,H1888:J1888)</f>
        <v/>
      </c>
      <c r="L1888" s="520">
        <f>$G1888*H1888</f>
        <v/>
      </c>
      <c r="M1888" s="521">
        <f>$G1888*I1888</f>
        <v/>
      </c>
      <c r="N1888" s="522">
        <f>$G1888*J1888</f>
        <v/>
      </c>
      <c r="O1888" s="523">
        <f>G1888*K1888</f>
        <v/>
      </c>
      <c r="P1888" s="79" t="n"/>
      <c r="Q1888" s="104" t="n"/>
    </row>
    <row r="1889" outlineLevel="4" ht="50.25" customHeight="1">
      <c r="A1889" s="3" t="n"/>
      <c r="B1889" s="3" t="n"/>
      <c r="C1889" s="187" t="n"/>
      <c r="D1889" s="3" t="inlineStr">
        <is>
          <t>7.4.5.3.27.</t>
        </is>
      </c>
      <c r="E1889" s="3" t="inlineStr">
        <is>
          <t>ОГ.СТ(Т1)-27</t>
        </is>
      </c>
      <c r="F1889" s="518" t="inlineStr">
        <is>
          <t>шт</t>
        </is>
      </c>
      <c r="G1889" s="519" t="n">
        <v>1</v>
      </c>
      <c r="H1889" s="520" t="n">
        <v>97885.06</v>
      </c>
      <c r="I1889" s="521" t="n">
        <v>41897.78</v>
      </c>
      <c r="J1889" s="522" t="n">
        <v>17472.86</v>
      </c>
      <c r="K1889" s="523">
        <f>SUBTOTAL(9,H1889:J1889)</f>
        <v/>
      </c>
      <c r="L1889" s="520">
        <f>$G1889*H1889</f>
        <v/>
      </c>
      <c r="M1889" s="521">
        <f>$G1889*I1889</f>
        <v/>
      </c>
      <c r="N1889" s="522">
        <f>$G1889*J1889</f>
        <v/>
      </c>
      <c r="O1889" s="523">
        <f>G1889*K1889</f>
        <v/>
      </c>
      <c r="P1889" s="79" t="n"/>
      <c r="Q1889" s="104" t="n"/>
    </row>
    <row r="1890" outlineLevel="4" ht="50.25" customHeight="1">
      <c r="A1890" s="3" t="n"/>
      <c r="B1890" s="3" t="n"/>
      <c r="C1890" s="187" t="n"/>
      <c r="D1890" s="3" t="inlineStr">
        <is>
          <t>7.4.5.3.28.</t>
        </is>
      </c>
      <c r="E1890" s="3" t="inlineStr">
        <is>
          <t>ОГ.СТ(Т1)-28</t>
        </is>
      </c>
      <c r="F1890" s="518" t="inlineStr">
        <is>
          <t>шт</t>
        </is>
      </c>
      <c r="G1890" s="519" t="n">
        <v>1</v>
      </c>
      <c r="H1890" s="520" t="n">
        <v>98715.5</v>
      </c>
      <c r="I1890" s="521" t="n">
        <v>42041.26</v>
      </c>
      <c r="J1890" s="522" t="n">
        <v>17594.6</v>
      </c>
      <c r="K1890" s="523">
        <f>SUBTOTAL(9,H1890:J1890)</f>
        <v/>
      </c>
      <c r="L1890" s="520">
        <f>$G1890*H1890</f>
        <v/>
      </c>
      <c r="M1890" s="521">
        <f>$G1890*I1890</f>
        <v/>
      </c>
      <c r="N1890" s="522">
        <f>$G1890*J1890</f>
        <v/>
      </c>
      <c r="O1890" s="523">
        <f>G1890*K1890</f>
        <v/>
      </c>
      <c r="P1890" s="79" t="n"/>
      <c r="Q1890" s="104" t="n"/>
    </row>
    <row r="1891" outlineLevel="4" ht="50.25" customHeight="1">
      <c r="A1891" s="3" t="n"/>
      <c r="B1891" s="3" t="n"/>
      <c r="C1891" s="187" t="n"/>
      <c r="D1891" s="3" t="inlineStr">
        <is>
          <t>7.4.5.3.29.</t>
        </is>
      </c>
      <c r="E1891" s="3" t="inlineStr">
        <is>
          <t>ОГ.СТ(Т1)-29</t>
        </is>
      </c>
      <c r="F1891" s="518" t="inlineStr">
        <is>
          <t>шт</t>
        </is>
      </c>
      <c r="G1891" s="519" t="n">
        <v>7</v>
      </c>
      <c r="H1891" s="520" t="n">
        <v>99933.48</v>
      </c>
      <c r="I1891" s="521" t="n">
        <v>43189.07</v>
      </c>
      <c r="J1891" s="522" t="n">
        <v>17890.32</v>
      </c>
      <c r="K1891" s="523">
        <f>SUBTOTAL(9,H1891:J1891)</f>
        <v/>
      </c>
      <c r="L1891" s="520">
        <f>$G1891*H1891</f>
        <v/>
      </c>
      <c r="M1891" s="521">
        <f>$G1891*I1891</f>
        <v/>
      </c>
      <c r="N1891" s="522">
        <f>$G1891*J1891</f>
        <v/>
      </c>
      <c r="O1891" s="523">
        <f>G1891*K1891</f>
        <v/>
      </c>
      <c r="P1891" s="79" t="n"/>
      <c r="Q1891" s="104" t="n"/>
    </row>
    <row r="1892" outlineLevel="4" ht="50.25" customHeight="1">
      <c r="A1892" s="3" t="n"/>
      <c r="B1892" s="3" t="n"/>
      <c r="C1892" s="187" t="n"/>
      <c r="D1892" s="3" t="inlineStr">
        <is>
          <t>7.4.5.3.30.</t>
        </is>
      </c>
      <c r="E1892" s="3" t="inlineStr">
        <is>
          <t>ОГ.СТ(Т1)-30</t>
        </is>
      </c>
      <c r="F1892" s="518" t="inlineStr">
        <is>
          <t>шт</t>
        </is>
      </c>
      <c r="G1892" s="519" t="n">
        <v>2</v>
      </c>
      <c r="H1892" s="520" t="n">
        <v>101483.65</v>
      </c>
      <c r="I1892" s="521" t="n">
        <v>45771.66</v>
      </c>
      <c r="J1892" s="522" t="n">
        <v>18406.91</v>
      </c>
      <c r="K1892" s="523">
        <f>SUBTOTAL(9,H1892:J1892)</f>
        <v/>
      </c>
      <c r="L1892" s="520">
        <f>$G1892*H1892</f>
        <v/>
      </c>
      <c r="M1892" s="521">
        <f>$G1892*I1892</f>
        <v/>
      </c>
      <c r="N1892" s="522">
        <f>$G1892*J1892</f>
        <v/>
      </c>
      <c r="O1892" s="523">
        <f>G1892*K1892</f>
        <v/>
      </c>
      <c r="P1892" s="79" t="n"/>
      <c r="Q1892" s="104" t="n"/>
    </row>
    <row r="1893" outlineLevel="4" ht="50.25" customHeight="1">
      <c r="A1893" s="3" t="n"/>
      <c r="B1893" s="3" t="n"/>
      <c r="C1893" s="187" t="n"/>
      <c r="D1893" s="3" t="inlineStr">
        <is>
          <t>7.4.5.3.31.</t>
        </is>
      </c>
      <c r="E1893" s="3" t="inlineStr">
        <is>
          <t>ОГ.СТ(Т1)-31</t>
        </is>
      </c>
      <c r="F1893" s="518" t="inlineStr">
        <is>
          <t>шт</t>
        </is>
      </c>
      <c r="G1893" s="519" t="n">
        <v>1</v>
      </c>
      <c r="H1893" s="520" t="n">
        <v>101760.47</v>
      </c>
      <c r="I1893" s="521" t="n">
        <v>48641.2</v>
      </c>
      <c r="J1893" s="522" t="n">
        <v>18800.21</v>
      </c>
      <c r="K1893" s="523">
        <f>SUBTOTAL(9,H1893:J1893)</f>
        <v/>
      </c>
      <c r="L1893" s="520">
        <f>$G1893*H1893</f>
        <v/>
      </c>
      <c r="M1893" s="521">
        <f>$G1893*I1893</f>
        <v/>
      </c>
      <c r="N1893" s="522">
        <f>$G1893*J1893</f>
        <v/>
      </c>
      <c r="O1893" s="523">
        <f>G1893*K1893</f>
        <v/>
      </c>
      <c r="P1893" s="79" t="n"/>
      <c r="Q1893" s="104" t="n"/>
    </row>
    <row r="1894" outlineLevel="4" ht="50.25" customHeight="1">
      <c r="A1894" s="3" t="n"/>
      <c r="B1894" s="3" t="n"/>
      <c r="C1894" s="187" t="n"/>
      <c r="D1894" s="3" t="inlineStr">
        <is>
          <t>7.4.5.3.32.</t>
        </is>
      </c>
      <c r="E1894" s="3" t="inlineStr">
        <is>
          <t>ОГ.СТ(Т1)-32</t>
        </is>
      </c>
      <c r="F1894" s="518" t="inlineStr">
        <is>
          <t>шт</t>
        </is>
      </c>
      <c r="G1894" s="519" t="n">
        <v>1</v>
      </c>
      <c r="H1894" s="520" t="n">
        <v>102314.09</v>
      </c>
      <c r="I1894" s="521" t="n">
        <v>48928.15</v>
      </c>
      <c r="J1894" s="522" t="n">
        <v>18905.28</v>
      </c>
      <c r="K1894" s="523">
        <f>SUBTOTAL(9,H1894:J1894)</f>
        <v/>
      </c>
      <c r="L1894" s="520">
        <f>$G1894*H1894</f>
        <v/>
      </c>
      <c r="M1894" s="521">
        <f>$G1894*I1894</f>
        <v/>
      </c>
      <c r="N1894" s="522">
        <f>$G1894*J1894</f>
        <v/>
      </c>
      <c r="O1894" s="523">
        <f>G1894*K1894</f>
        <v/>
      </c>
      <c r="P1894" s="79" t="n"/>
      <c r="Q1894" s="104" t="n"/>
    </row>
    <row r="1895" outlineLevel="4" ht="50.25" customHeight="1">
      <c r="A1895" s="3" t="n"/>
      <c r="B1895" s="3" t="n"/>
      <c r="C1895" s="187" t="n"/>
      <c r="D1895" s="3" t="inlineStr">
        <is>
          <t>7.4.5.3.33.</t>
        </is>
      </c>
      <c r="E1895" s="3" t="inlineStr">
        <is>
          <t>ОГ.СТ(Т1)-33</t>
        </is>
      </c>
      <c r="F1895" s="518" t="inlineStr">
        <is>
          <t>шт</t>
        </is>
      </c>
      <c r="G1895" s="519" t="n">
        <v>1</v>
      </c>
      <c r="H1895" s="520" t="n">
        <v>103532.08</v>
      </c>
      <c r="I1895" s="521" t="n">
        <v>49071.63</v>
      </c>
      <c r="J1895" s="522" t="n">
        <v>19075.46</v>
      </c>
      <c r="K1895" s="523">
        <f>SUBTOTAL(9,H1895:J1895)</f>
        <v/>
      </c>
      <c r="L1895" s="520">
        <f>$G1895*H1895</f>
        <v/>
      </c>
      <c r="M1895" s="521">
        <f>$G1895*I1895</f>
        <v/>
      </c>
      <c r="N1895" s="522">
        <f>$G1895*J1895</f>
        <v/>
      </c>
      <c r="O1895" s="523">
        <f>G1895*K1895</f>
        <v/>
      </c>
      <c r="P1895" s="79" t="n"/>
      <c r="Q1895" s="104" t="n"/>
    </row>
    <row r="1896" outlineLevel="4" ht="50.25" customHeight="1">
      <c r="A1896" s="3" t="n"/>
      <c r="B1896" s="3" t="n"/>
      <c r="C1896" s="187" t="n"/>
      <c r="D1896" s="3" t="inlineStr">
        <is>
          <t>7.4.5.3.34.</t>
        </is>
      </c>
      <c r="E1896" s="3" t="inlineStr">
        <is>
          <t>ОГ.СТ(Т1)-34</t>
        </is>
      </c>
      <c r="F1896" s="518" t="inlineStr">
        <is>
          <t>шт</t>
        </is>
      </c>
      <c r="G1896" s="519" t="n">
        <v>2</v>
      </c>
      <c r="H1896" s="520" t="n">
        <v>103974.98</v>
      </c>
      <c r="I1896" s="521" t="n">
        <v>49358.58</v>
      </c>
      <c r="J1896" s="522" t="n">
        <v>19166.7</v>
      </c>
      <c r="K1896" s="523">
        <f>SUBTOTAL(9,H1896:J1896)</f>
        <v/>
      </c>
      <c r="L1896" s="520">
        <f>$G1896*H1896</f>
        <v/>
      </c>
      <c r="M1896" s="521">
        <f>$G1896*I1896</f>
        <v/>
      </c>
      <c r="N1896" s="522">
        <f>$G1896*J1896</f>
        <v/>
      </c>
      <c r="O1896" s="523">
        <f>G1896*K1896</f>
        <v/>
      </c>
      <c r="P1896" s="79" t="n"/>
      <c r="Q1896" s="104" t="n"/>
    </row>
    <row r="1897" outlineLevel="4" ht="50.25" customHeight="1">
      <c r="A1897" s="3" t="n"/>
      <c r="B1897" s="3" t="n"/>
      <c r="C1897" s="187" t="n"/>
      <c r="D1897" s="3" t="inlineStr">
        <is>
          <t>7.4.5.3.35.</t>
        </is>
      </c>
      <c r="E1897" s="3" t="inlineStr">
        <is>
          <t>ОГ.СТ(Т1)-35</t>
        </is>
      </c>
      <c r="F1897" s="518" t="inlineStr">
        <is>
          <t>шт</t>
        </is>
      </c>
      <c r="G1897" s="519" t="n">
        <v>1</v>
      </c>
      <c r="H1897" s="520" t="n">
        <v>104528.62</v>
      </c>
      <c r="I1897" s="521" t="n">
        <v>49789.01</v>
      </c>
      <c r="J1897" s="522" t="n">
        <v>19289.7</v>
      </c>
      <c r="K1897" s="523">
        <f>SUBTOTAL(9,H1897:J1897)</f>
        <v/>
      </c>
      <c r="L1897" s="520">
        <f>$G1897*H1897</f>
        <v/>
      </c>
      <c r="M1897" s="521">
        <f>$G1897*I1897</f>
        <v/>
      </c>
      <c r="N1897" s="522">
        <f>$G1897*J1897</f>
        <v/>
      </c>
      <c r="O1897" s="523">
        <f>G1897*K1897</f>
        <v/>
      </c>
      <c r="P1897" s="79" t="n"/>
      <c r="Q1897" s="104" t="n"/>
    </row>
    <row r="1898" outlineLevel="4" ht="50.25" customHeight="1">
      <c r="A1898" s="3" t="n"/>
      <c r="B1898" s="3" t="n"/>
      <c r="C1898" s="187" t="n"/>
      <c r="D1898" s="3" t="inlineStr">
        <is>
          <t>7.4.5.3.36.</t>
        </is>
      </c>
      <c r="E1898" s="3" t="inlineStr">
        <is>
          <t>ОГ.СТ(Т1)-36</t>
        </is>
      </c>
      <c r="F1898" s="518" t="inlineStr">
        <is>
          <t>шт</t>
        </is>
      </c>
      <c r="G1898" s="519" t="n">
        <v>4</v>
      </c>
      <c r="H1898" s="520" t="n">
        <v>105635.87</v>
      </c>
      <c r="I1898" s="521" t="n">
        <v>50075.97</v>
      </c>
      <c r="J1898" s="522" t="n">
        <v>19463.98</v>
      </c>
      <c r="K1898" s="523">
        <f>SUBTOTAL(9,H1898:J1898)</f>
        <v/>
      </c>
      <c r="L1898" s="520">
        <f>$G1898*H1898</f>
        <v/>
      </c>
      <c r="M1898" s="521">
        <f>$G1898*I1898</f>
        <v/>
      </c>
      <c r="N1898" s="522">
        <f>$G1898*J1898</f>
        <v/>
      </c>
      <c r="O1898" s="523">
        <f>G1898*K1898</f>
        <v/>
      </c>
      <c r="P1898" s="79" t="n"/>
      <c r="Q1898" s="104" t="n"/>
    </row>
    <row r="1899" outlineLevel="4" ht="50.25" customHeight="1">
      <c r="A1899" s="3" t="n"/>
      <c r="B1899" s="3" t="n"/>
      <c r="C1899" s="187" t="n"/>
      <c r="D1899" s="3" t="inlineStr">
        <is>
          <t>7.4.5.3.37.</t>
        </is>
      </c>
      <c r="E1899" s="3" t="inlineStr">
        <is>
          <t>ОГ.СТ(Т1)-37</t>
        </is>
      </c>
      <c r="F1899" s="518" t="inlineStr">
        <is>
          <t>шт</t>
        </is>
      </c>
      <c r="G1899" s="519" t="n">
        <v>1</v>
      </c>
      <c r="H1899" s="520" t="n">
        <v>107296.75</v>
      </c>
      <c r="I1899" s="521" t="n">
        <v>50793.35</v>
      </c>
      <c r="J1899" s="522" t="n">
        <v>19761.26</v>
      </c>
      <c r="K1899" s="523">
        <f>SUBTOTAL(9,H1899:J1899)</f>
        <v/>
      </c>
      <c r="L1899" s="520">
        <f>$G1899*H1899</f>
        <v/>
      </c>
      <c r="M1899" s="521">
        <f>$G1899*I1899</f>
        <v/>
      </c>
      <c r="N1899" s="522">
        <f>$G1899*J1899</f>
        <v/>
      </c>
      <c r="O1899" s="523">
        <f>G1899*K1899</f>
        <v/>
      </c>
      <c r="P1899" s="79" t="n"/>
      <c r="Q1899" s="104" t="n"/>
    </row>
    <row r="1900" outlineLevel="4" ht="50.25" customHeight="1">
      <c r="A1900" s="3" t="n"/>
      <c r="B1900" s="3" t="n"/>
      <c r="C1900" s="187" t="n"/>
      <c r="D1900" s="3" t="inlineStr">
        <is>
          <t>7.4.5.3.38.</t>
        </is>
      </c>
      <c r="E1900" s="3" t="inlineStr">
        <is>
          <t>ОГ.СТ(Т1)-38</t>
        </is>
      </c>
      <c r="F1900" s="518" t="inlineStr">
        <is>
          <t>шт</t>
        </is>
      </c>
      <c r="G1900" s="519" t="n">
        <v>1</v>
      </c>
      <c r="H1900" s="520" t="n">
        <v>107850.37</v>
      </c>
      <c r="I1900" s="521" t="n">
        <v>50936.83</v>
      </c>
      <c r="J1900" s="522" t="n">
        <v>19848.4</v>
      </c>
      <c r="K1900" s="523">
        <f>SUBTOTAL(9,H1900:J1900)</f>
        <v/>
      </c>
      <c r="L1900" s="520">
        <f>$G1900*H1900</f>
        <v/>
      </c>
      <c r="M1900" s="521">
        <f>$G1900*I1900</f>
        <v/>
      </c>
      <c r="N1900" s="522">
        <f>$G1900*J1900</f>
        <v/>
      </c>
      <c r="O1900" s="523">
        <f>G1900*K1900</f>
        <v/>
      </c>
      <c r="P1900" s="79" t="n"/>
      <c r="Q1900" s="104" t="n"/>
    </row>
    <row r="1901" outlineLevel="4" ht="50.25" customHeight="1">
      <c r="A1901" s="3" t="n"/>
      <c r="B1901" s="3" t="n"/>
      <c r="C1901" s="187" t="n"/>
      <c r="D1901" s="3" t="inlineStr">
        <is>
          <t>7.4.5.3.39.</t>
        </is>
      </c>
      <c r="E1901" s="3" t="inlineStr">
        <is>
          <t>ОГ.СТ(Т1)-39</t>
        </is>
      </c>
      <c r="F1901" s="518" t="inlineStr">
        <is>
          <t>шт</t>
        </is>
      </c>
      <c r="G1901" s="519" t="n">
        <v>2</v>
      </c>
      <c r="H1901" s="520" t="n">
        <v>108404.01</v>
      </c>
      <c r="I1901" s="521" t="n">
        <v>51080.3</v>
      </c>
      <c r="J1901" s="522" t="n">
        <v>19935.54</v>
      </c>
      <c r="K1901" s="523">
        <f>SUBTOTAL(9,H1901:J1901)</f>
        <v/>
      </c>
      <c r="L1901" s="520">
        <f>$G1901*H1901</f>
        <v/>
      </c>
      <c r="M1901" s="521">
        <f>$G1901*I1901</f>
        <v/>
      </c>
      <c r="N1901" s="522">
        <f>$G1901*J1901</f>
        <v/>
      </c>
      <c r="O1901" s="523">
        <f>G1901*K1901</f>
        <v/>
      </c>
      <c r="P1901" s="79" t="n"/>
      <c r="Q1901" s="104" t="n"/>
    </row>
    <row r="1902" outlineLevel="4" ht="50.25" customHeight="1">
      <c r="A1902" s="3" t="n"/>
      <c r="B1902" s="3" t="n"/>
      <c r="C1902" s="187" t="n"/>
      <c r="D1902" s="3" t="inlineStr">
        <is>
          <t>7.4.5.3.40.</t>
        </is>
      </c>
      <c r="E1902" s="3" t="inlineStr">
        <is>
          <t>ОГ.СТ(Т1)-40</t>
        </is>
      </c>
      <c r="F1902" s="518" t="inlineStr">
        <is>
          <t>шт</t>
        </is>
      </c>
      <c r="G1902" s="519" t="n">
        <v>1</v>
      </c>
      <c r="H1902" s="520" t="n">
        <v>108957.64</v>
      </c>
      <c r="I1902" s="521" t="n">
        <v>51424.65</v>
      </c>
      <c r="J1902" s="522" t="n">
        <v>20047.79</v>
      </c>
      <c r="K1902" s="523">
        <f>SUBTOTAL(9,H1902:J1902)</f>
        <v/>
      </c>
      <c r="L1902" s="520">
        <f>$G1902*H1902</f>
        <v/>
      </c>
      <c r="M1902" s="521">
        <f>$G1902*I1902</f>
        <v/>
      </c>
      <c r="N1902" s="522">
        <f>$G1902*J1902</f>
        <v/>
      </c>
      <c r="O1902" s="523">
        <f>G1902*K1902</f>
        <v/>
      </c>
      <c r="P1902" s="79" t="n"/>
      <c r="Q1902" s="104" t="n"/>
    </row>
    <row r="1903" outlineLevel="4" ht="50.25" customHeight="1">
      <c r="A1903" s="3" t="n"/>
      <c r="B1903" s="3" t="n"/>
      <c r="C1903" s="187" t="n"/>
      <c r="D1903" s="3" t="inlineStr">
        <is>
          <t>7.4.5.3.41.</t>
        </is>
      </c>
      <c r="E1903" s="3" t="inlineStr">
        <is>
          <t>ОГ.СТ(Т1)-41</t>
        </is>
      </c>
      <c r="F1903" s="518" t="inlineStr">
        <is>
          <t>шт</t>
        </is>
      </c>
      <c r="G1903" s="519" t="n">
        <v>1</v>
      </c>
      <c r="H1903" s="520" t="n">
        <v>109234.45</v>
      </c>
      <c r="I1903" s="521" t="n">
        <v>51568.13</v>
      </c>
      <c r="J1903" s="522" t="n">
        <v>20100.32</v>
      </c>
      <c r="K1903" s="523">
        <f>SUBTOTAL(9,H1903:J1903)</f>
        <v/>
      </c>
      <c r="L1903" s="520">
        <f>$G1903*H1903</f>
        <v/>
      </c>
      <c r="M1903" s="521">
        <f>$G1903*I1903</f>
        <v/>
      </c>
      <c r="N1903" s="522">
        <f>$G1903*J1903</f>
        <v/>
      </c>
      <c r="O1903" s="523">
        <f>G1903*K1903</f>
        <v/>
      </c>
      <c r="P1903" s="79" t="n"/>
      <c r="Q1903" s="104" t="n"/>
    </row>
    <row r="1904" outlineLevel="4" ht="50.25" customHeight="1">
      <c r="A1904" s="3" t="n"/>
      <c r="B1904" s="3" t="n"/>
      <c r="C1904" s="187" t="n"/>
      <c r="D1904" s="3" t="inlineStr">
        <is>
          <t>7.4.5.3.42.</t>
        </is>
      </c>
      <c r="E1904" s="3" t="inlineStr">
        <is>
          <t>ОГ.СТ(Т1)-42</t>
        </is>
      </c>
      <c r="F1904" s="518" t="inlineStr">
        <is>
          <t>шт</t>
        </is>
      </c>
      <c r="G1904" s="519" t="n">
        <v>1</v>
      </c>
      <c r="H1904" s="520" t="n">
        <v>110618.52</v>
      </c>
      <c r="I1904" s="521" t="n">
        <v>52228.12</v>
      </c>
      <c r="J1904" s="522" t="n">
        <v>20355.83</v>
      </c>
      <c r="K1904" s="523">
        <f>SUBTOTAL(9,H1904:J1904)</f>
        <v/>
      </c>
      <c r="L1904" s="520">
        <f>$G1904*H1904</f>
        <v/>
      </c>
      <c r="M1904" s="521">
        <f>$G1904*I1904</f>
        <v/>
      </c>
      <c r="N1904" s="522">
        <f>$G1904*J1904</f>
        <v/>
      </c>
      <c r="O1904" s="523">
        <f>G1904*K1904</f>
        <v/>
      </c>
      <c r="P1904" s="79" t="n"/>
      <c r="Q1904" s="104" t="n"/>
    </row>
    <row r="1905" outlineLevel="4" ht="50.25" customHeight="1">
      <c r="A1905" s="3" t="n"/>
      <c r="B1905" s="3" t="n"/>
      <c r="C1905" s="187" t="n"/>
      <c r="D1905" s="3" t="inlineStr">
        <is>
          <t>7.4.5.3.43.</t>
        </is>
      </c>
      <c r="E1905" s="3" t="inlineStr">
        <is>
          <t>ОГ.СТ(Т1)-43</t>
        </is>
      </c>
      <c r="F1905" s="518" t="inlineStr">
        <is>
          <t>шт</t>
        </is>
      </c>
      <c r="G1905" s="519" t="n">
        <v>7</v>
      </c>
      <c r="H1905" s="520">
        <f>110006.06+663.36</f>
        <v/>
      </c>
      <c r="I1905" s="521" t="n">
        <v>52658.55</v>
      </c>
      <c r="J1905" s="522" t="n">
        <v>20416</v>
      </c>
      <c r="K1905" s="523">
        <f>SUBTOTAL(9,H1905:J1905)</f>
        <v/>
      </c>
      <c r="L1905" s="520">
        <f>$G1905*H1905</f>
        <v/>
      </c>
      <c r="M1905" s="521">
        <f>$G1905*I1905</f>
        <v/>
      </c>
      <c r="N1905" s="522">
        <f>$G1905*J1905</f>
        <v/>
      </c>
      <c r="O1905" s="523">
        <f>G1905*K1905</f>
        <v/>
      </c>
      <c r="P1905" s="79" t="n"/>
      <c r="Q1905" s="104" t="n"/>
    </row>
    <row r="1906" outlineLevel="4" ht="50.25" customHeight="1">
      <c r="A1906" s="3" t="n"/>
      <c r="B1906" s="3" t="n"/>
      <c r="C1906" s="187" t="n"/>
      <c r="D1906" s="3" t="inlineStr">
        <is>
          <t>7.4.5.3.44.</t>
        </is>
      </c>
      <c r="E1906" s="3" t="inlineStr">
        <is>
          <t>ОГ.СТ(Т1)-44</t>
        </is>
      </c>
      <c r="F1906" s="518" t="inlineStr">
        <is>
          <t>шт</t>
        </is>
      </c>
      <c r="G1906" s="519" t="n">
        <v>1</v>
      </c>
      <c r="H1906" s="520" t="n">
        <v>110172.15</v>
      </c>
      <c r="I1906" s="521" t="n">
        <v>53519.41</v>
      </c>
      <c r="J1906" s="522" t="n">
        <v>20461.45</v>
      </c>
      <c r="K1906" s="523">
        <f>SUBTOTAL(9,H1906:J1906)</f>
        <v/>
      </c>
      <c r="L1906" s="520">
        <f>$G1906*H1906</f>
        <v/>
      </c>
      <c r="M1906" s="521">
        <f>$G1906*I1906</f>
        <v/>
      </c>
      <c r="N1906" s="522">
        <f>$G1906*J1906</f>
        <v/>
      </c>
      <c r="O1906" s="523">
        <f>G1906*K1906</f>
        <v/>
      </c>
      <c r="P1906" s="79" t="n"/>
      <c r="Q1906" s="104" t="n"/>
    </row>
    <row r="1907" outlineLevel="4" ht="50.25" customHeight="1">
      <c r="A1907" s="3" t="n"/>
      <c r="B1907" s="3" t="n"/>
      <c r="C1907" s="187" t="n"/>
      <c r="D1907" s="3" t="inlineStr">
        <is>
          <t>7.4.5.3.45.</t>
        </is>
      </c>
      <c r="E1907" s="3" t="inlineStr">
        <is>
          <t>ОГ.СТ(Т1)-45</t>
        </is>
      </c>
      <c r="F1907" s="518" t="inlineStr">
        <is>
          <t>шт</t>
        </is>
      </c>
      <c r="G1907" s="519" t="n">
        <v>4</v>
      </c>
      <c r="H1907" s="520" t="n">
        <v>110725.78</v>
      </c>
      <c r="I1907" s="521" t="n">
        <v>53806.37</v>
      </c>
      <c r="J1907" s="522" t="n">
        <v>20566.52</v>
      </c>
      <c r="K1907" s="523">
        <f>SUBTOTAL(9,H1907:J1907)</f>
        <v/>
      </c>
      <c r="L1907" s="520">
        <f>$G1907*H1907</f>
        <v/>
      </c>
      <c r="M1907" s="521">
        <f>$G1907*I1907</f>
        <v/>
      </c>
      <c r="N1907" s="522">
        <f>$G1907*J1907</f>
        <v/>
      </c>
      <c r="O1907" s="523">
        <f>G1907*K1907</f>
        <v/>
      </c>
      <c r="P1907" s="79" t="n"/>
      <c r="Q1907" s="104" t="n"/>
    </row>
    <row r="1908" outlineLevel="4" ht="50.25" customHeight="1">
      <c r="A1908" s="3" t="n"/>
      <c r="B1908" s="3" t="n"/>
      <c r="C1908" s="187" t="n"/>
      <c r="D1908" s="3" t="inlineStr">
        <is>
          <t>7.4.5.3.46.</t>
        </is>
      </c>
      <c r="E1908" s="3" t="inlineStr">
        <is>
          <t>ОГ.СТ(Т1)-46</t>
        </is>
      </c>
      <c r="F1908" s="518" t="inlineStr">
        <is>
          <t>шт</t>
        </is>
      </c>
      <c r="G1908" s="519" t="n">
        <v>2</v>
      </c>
      <c r="H1908" s="520" t="n">
        <v>111279.42</v>
      </c>
      <c r="I1908" s="521" t="n">
        <v>53949.84</v>
      </c>
      <c r="J1908" s="522" t="n">
        <v>20653.66</v>
      </c>
      <c r="K1908" s="523">
        <f>SUBTOTAL(9,H1908:J1908)</f>
        <v/>
      </c>
      <c r="L1908" s="520">
        <f>$G1908*H1908</f>
        <v/>
      </c>
      <c r="M1908" s="521">
        <f>$G1908*I1908</f>
        <v/>
      </c>
      <c r="N1908" s="522">
        <f>$G1908*J1908</f>
        <v/>
      </c>
      <c r="O1908" s="523">
        <f>G1908*K1908</f>
        <v/>
      </c>
      <c r="P1908" s="79" t="n"/>
      <c r="Q1908" s="104" t="n"/>
    </row>
    <row r="1909" outlineLevel="4" ht="50.25" customHeight="1">
      <c r="A1909" s="3" t="n"/>
      <c r="B1909" s="3" t="n"/>
      <c r="C1909" s="187" t="n"/>
      <c r="D1909" s="3" t="inlineStr">
        <is>
          <t>7.4.5.3.47.</t>
        </is>
      </c>
      <c r="E1909" s="3" t="inlineStr">
        <is>
          <t>ОГ.СТ(Т1)-47</t>
        </is>
      </c>
      <c r="F1909" s="518" t="inlineStr">
        <is>
          <t>шт</t>
        </is>
      </c>
      <c r="G1909" s="519" t="n">
        <v>1</v>
      </c>
      <c r="H1909" s="520" t="n">
        <v>111556.23</v>
      </c>
      <c r="I1909" s="521" t="n">
        <v>54380.27</v>
      </c>
      <c r="J1909" s="522" t="n">
        <v>20742.06</v>
      </c>
      <c r="K1909" s="523">
        <f>SUBTOTAL(9,H1909:J1909)</f>
        <v/>
      </c>
      <c r="L1909" s="520">
        <f>$G1909*H1909</f>
        <v/>
      </c>
      <c r="M1909" s="521">
        <f>$G1909*I1909</f>
        <v/>
      </c>
      <c r="N1909" s="522">
        <f>$G1909*J1909</f>
        <v/>
      </c>
      <c r="O1909" s="523">
        <f>G1909*K1909</f>
        <v/>
      </c>
      <c r="P1909" s="79" t="n"/>
      <c r="Q1909" s="104" t="n"/>
    </row>
    <row r="1910" outlineLevel="4" ht="50.25" customHeight="1">
      <c r="A1910" s="3" t="n"/>
      <c r="B1910" s="3" t="n"/>
      <c r="C1910" s="187" t="n"/>
      <c r="D1910" s="3" t="inlineStr">
        <is>
          <t>7.4.5.3.48.</t>
        </is>
      </c>
      <c r="E1910" s="3" t="inlineStr">
        <is>
          <t>ОГ.СТ(Т1)-48</t>
        </is>
      </c>
      <c r="F1910" s="518" t="inlineStr">
        <is>
          <t>шт</t>
        </is>
      </c>
      <c r="G1910" s="519" t="n">
        <v>1</v>
      </c>
      <c r="H1910" s="520" t="n">
        <v>111833.05</v>
      </c>
      <c r="I1910" s="521" t="n">
        <v>55241.13</v>
      </c>
      <c r="J1910" s="522" t="n">
        <v>20884.27</v>
      </c>
      <c r="K1910" s="523">
        <f>SUBTOTAL(9,H1910:J1910)</f>
        <v/>
      </c>
      <c r="L1910" s="520">
        <f>$G1910*H1910</f>
        <v/>
      </c>
      <c r="M1910" s="521">
        <f>$G1910*I1910</f>
        <v/>
      </c>
      <c r="N1910" s="522">
        <f>$G1910*J1910</f>
        <v/>
      </c>
      <c r="O1910" s="523">
        <f>G1910*K1910</f>
        <v/>
      </c>
      <c r="P1910" s="79" t="n"/>
      <c r="Q1910" s="104" t="n"/>
    </row>
    <row r="1911" outlineLevel="4" ht="50.25" customHeight="1">
      <c r="A1911" s="3" t="n"/>
      <c r="B1911" s="3" t="n"/>
      <c r="C1911" s="187" t="n"/>
      <c r="D1911" s="3" t="inlineStr">
        <is>
          <t>7.4.5.3.49.</t>
        </is>
      </c>
      <c r="E1911" s="3" t="inlineStr">
        <is>
          <t>ОГ.СТ(Т1)-49</t>
        </is>
      </c>
      <c r="F1911" s="518" t="inlineStr">
        <is>
          <t>шт</t>
        </is>
      </c>
      <c r="G1911" s="519" t="n">
        <v>1</v>
      </c>
      <c r="H1911" s="520" t="n">
        <v>112386.67</v>
      </c>
      <c r="I1911" s="521" t="n">
        <v>55528.09</v>
      </c>
      <c r="J1911" s="522" t="n">
        <v>20989.35</v>
      </c>
      <c r="K1911" s="523">
        <f>SUBTOTAL(9,H1911:J1911)</f>
        <v/>
      </c>
      <c r="L1911" s="520">
        <f>$G1911*H1911</f>
        <v/>
      </c>
      <c r="M1911" s="521">
        <f>$G1911*I1911</f>
        <v/>
      </c>
      <c r="N1911" s="522">
        <f>$G1911*J1911</f>
        <v/>
      </c>
      <c r="O1911" s="523">
        <f>G1911*K1911</f>
        <v/>
      </c>
      <c r="P1911" s="79" t="n"/>
      <c r="Q1911" s="104" t="n"/>
    </row>
    <row r="1912" outlineLevel="4" ht="50.25" customHeight="1">
      <c r="A1912" s="3" t="n"/>
      <c r="B1912" s="3" t="n"/>
      <c r="C1912" s="187" t="n"/>
      <c r="D1912" s="3" t="inlineStr">
        <is>
          <t>7.4.5.3.50.</t>
        </is>
      </c>
      <c r="E1912" s="3" t="inlineStr">
        <is>
          <t>ОГ.СТ(Т1)-50</t>
        </is>
      </c>
      <c r="F1912" s="518" t="inlineStr">
        <is>
          <t>шт</t>
        </is>
      </c>
      <c r="G1912" s="519" t="n">
        <v>2</v>
      </c>
      <c r="H1912" s="520" t="n">
        <v>112940.3</v>
      </c>
      <c r="I1912" s="521" t="n">
        <v>55671.57</v>
      </c>
      <c r="J1912" s="522" t="n">
        <v>21076.48</v>
      </c>
      <c r="K1912" s="523">
        <f>SUBTOTAL(9,H1912:J1912)</f>
        <v/>
      </c>
      <c r="L1912" s="520">
        <f>$G1912*H1912</f>
        <v/>
      </c>
      <c r="M1912" s="521">
        <f>$G1912*I1912</f>
        <v/>
      </c>
      <c r="N1912" s="522">
        <f>$G1912*J1912</f>
        <v/>
      </c>
      <c r="O1912" s="523">
        <f>G1912*K1912</f>
        <v/>
      </c>
      <c r="P1912" s="79" t="n"/>
      <c r="Q1912" s="104" t="n"/>
    </row>
    <row r="1913" outlineLevel="4" ht="50.25" customHeight="1">
      <c r="A1913" s="3" t="n"/>
      <c r="B1913" s="3" t="n"/>
      <c r="C1913" s="187" t="n"/>
      <c r="D1913" s="3" t="inlineStr">
        <is>
          <t>7.4.5.3.51.</t>
        </is>
      </c>
      <c r="E1913" s="3" t="inlineStr">
        <is>
          <t>ОГ.СТ(Т1)-51</t>
        </is>
      </c>
      <c r="F1913" s="518" t="inlineStr">
        <is>
          <t>шт</t>
        </is>
      </c>
      <c r="G1913" s="519" t="n">
        <v>1</v>
      </c>
      <c r="H1913" s="520" t="n">
        <v>113493.93</v>
      </c>
      <c r="I1913" s="521" t="n">
        <v>55815.04</v>
      </c>
      <c r="J1913" s="522" t="n">
        <v>21163.62</v>
      </c>
      <c r="K1913" s="523">
        <f>SUBTOTAL(9,H1913:J1913)</f>
        <v/>
      </c>
      <c r="L1913" s="520">
        <f>$G1913*H1913</f>
        <v/>
      </c>
      <c r="M1913" s="521">
        <f>$G1913*I1913</f>
        <v/>
      </c>
      <c r="N1913" s="522">
        <f>$G1913*J1913</f>
        <v/>
      </c>
      <c r="O1913" s="523">
        <f>G1913*K1913</f>
        <v/>
      </c>
      <c r="P1913" s="79" t="n"/>
      <c r="Q1913" s="104" t="n"/>
    </row>
    <row r="1914" outlineLevel="4" ht="50.25" customHeight="1">
      <c r="A1914" s="3" t="n"/>
      <c r="B1914" s="3" t="n"/>
      <c r="C1914" s="187" t="n"/>
      <c r="D1914" s="3" t="inlineStr">
        <is>
          <t>7.4.5.3.52.</t>
        </is>
      </c>
      <c r="E1914" s="3" t="inlineStr">
        <is>
          <t>ОГ.СТ(Т1)-52</t>
        </is>
      </c>
      <c r="F1914" s="518" t="inlineStr">
        <is>
          <t>шт</t>
        </is>
      </c>
      <c r="G1914" s="519" t="n">
        <v>2</v>
      </c>
      <c r="H1914" s="520" t="n">
        <v>114047.56</v>
      </c>
      <c r="I1914" s="521" t="n">
        <v>55958.52</v>
      </c>
      <c r="J1914" s="522" t="n">
        <v>21250.76</v>
      </c>
      <c r="K1914" s="523">
        <f>SUBTOTAL(9,H1914:J1914)</f>
        <v/>
      </c>
      <c r="L1914" s="520">
        <f>$G1914*H1914</f>
        <v/>
      </c>
      <c r="M1914" s="521">
        <f>$G1914*I1914</f>
        <v/>
      </c>
      <c r="N1914" s="522">
        <f>$G1914*J1914</f>
        <v/>
      </c>
      <c r="O1914" s="523">
        <f>G1914*K1914</f>
        <v/>
      </c>
      <c r="P1914" s="79" t="n"/>
      <c r="Q1914" s="104" t="n"/>
    </row>
    <row r="1915" outlineLevel="4" ht="50.25" customHeight="1">
      <c r="A1915" s="3" t="n"/>
      <c r="B1915" s="3" t="n"/>
      <c r="C1915" s="187" t="n"/>
      <c r="D1915" s="3" t="inlineStr">
        <is>
          <t>7.4.5.3.53.</t>
        </is>
      </c>
      <c r="E1915" s="3" t="inlineStr">
        <is>
          <t>ОГ.СТ(Т1)-53</t>
        </is>
      </c>
      <c r="F1915" s="518" t="inlineStr">
        <is>
          <t>шт</t>
        </is>
      </c>
      <c r="G1915" s="519" t="n">
        <v>1</v>
      </c>
      <c r="H1915" s="520" t="n">
        <v>114601.19</v>
      </c>
      <c r="I1915" s="521" t="n">
        <v>56102</v>
      </c>
      <c r="J1915" s="522" t="n">
        <v>21337.9</v>
      </c>
      <c r="K1915" s="523">
        <f>SUBTOTAL(9,H1915:J1915)</f>
        <v/>
      </c>
      <c r="L1915" s="520">
        <f>$G1915*H1915</f>
        <v/>
      </c>
      <c r="M1915" s="521">
        <f>$G1915*I1915</f>
        <v/>
      </c>
      <c r="N1915" s="522">
        <f>$G1915*J1915</f>
        <v/>
      </c>
      <c r="O1915" s="523">
        <f>G1915*K1915</f>
        <v/>
      </c>
      <c r="P1915" s="79" t="n"/>
      <c r="Q1915" s="104" t="n"/>
    </row>
    <row r="1916" outlineLevel="4" ht="50.25" customHeight="1">
      <c r="A1916" s="3" t="n"/>
      <c r="B1916" s="3" t="n"/>
      <c r="C1916" s="187" t="n"/>
      <c r="D1916" s="3" t="inlineStr">
        <is>
          <t>7.4.5.3.54.</t>
        </is>
      </c>
      <c r="E1916" s="3" t="inlineStr">
        <is>
          <t>ОГ.СТ(Т1)-54</t>
        </is>
      </c>
      <c r="F1916" s="518" t="inlineStr">
        <is>
          <t>шт</t>
        </is>
      </c>
      <c r="G1916" s="519" t="n">
        <v>1</v>
      </c>
      <c r="H1916" s="520" t="n">
        <v>115154.81</v>
      </c>
      <c r="I1916" s="521" t="n">
        <v>56245.47</v>
      </c>
      <c r="J1916" s="522" t="n">
        <v>21425.04</v>
      </c>
      <c r="K1916" s="523">
        <f>SUBTOTAL(9,H1916:J1916)</f>
        <v/>
      </c>
      <c r="L1916" s="520">
        <f>$G1916*H1916</f>
        <v/>
      </c>
      <c r="M1916" s="521">
        <f>$G1916*I1916</f>
        <v/>
      </c>
      <c r="N1916" s="522">
        <f>$G1916*J1916</f>
        <v/>
      </c>
      <c r="O1916" s="523">
        <f>G1916*K1916</f>
        <v/>
      </c>
      <c r="P1916" s="79" t="n"/>
      <c r="Q1916" s="104" t="n"/>
    </row>
    <row r="1917" outlineLevel="4" ht="50.25" customHeight="1">
      <c r="A1917" s="3" t="n"/>
      <c r="B1917" s="3" t="n"/>
      <c r="C1917" s="187" t="n"/>
      <c r="D1917" s="3" t="inlineStr">
        <is>
          <t>7.4.5.3.55.</t>
        </is>
      </c>
      <c r="E1917" s="3" t="inlineStr">
        <is>
          <t>ОГ.СТ(Т1)-55</t>
        </is>
      </c>
      <c r="F1917" s="518" t="inlineStr">
        <is>
          <t>шт</t>
        </is>
      </c>
      <c r="G1917" s="519" t="n">
        <v>8</v>
      </c>
      <c r="H1917" s="520" t="n">
        <v>115985.26</v>
      </c>
      <c r="I1917" s="521" t="n">
        <v>56962.86</v>
      </c>
      <c r="J1917" s="522" t="n">
        <v>21618.52</v>
      </c>
      <c r="K1917" s="523">
        <f>SUBTOTAL(9,H1917:J1917)</f>
        <v/>
      </c>
      <c r="L1917" s="520">
        <f>$G1917*H1917</f>
        <v/>
      </c>
      <c r="M1917" s="521">
        <f>$G1917*I1917</f>
        <v/>
      </c>
      <c r="N1917" s="522">
        <f>$G1917*J1917</f>
        <v/>
      </c>
      <c r="O1917" s="523">
        <f>G1917*K1917</f>
        <v/>
      </c>
      <c r="P1917" s="79" t="n"/>
      <c r="Q1917" s="104" t="n"/>
    </row>
    <row r="1918" outlineLevel="4" ht="50.25" customHeight="1">
      <c r="A1918" s="3" t="n"/>
      <c r="B1918" s="3" t="n"/>
      <c r="C1918" s="187" t="n"/>
      <c r="D1918" s="3" t="inlineStr">
        <is>
          <t>7.4.5.3.56.</t>
        </is>
      </c>
      <c r="E1918" s="3" t="inlineStr">
        <is>
          <t>ОГ.СТ(Т1)-56</t>
        </is>
      </c>
      <c r="F1918" s="518" t="inlineStr">
        <is>
          <t>шт</t>
        </is>
      </c>
      <c r="G1918" s="519" t="n">
        <v>1</v>
      </c>
      <c r="H1918" s="520" t="n">
        <v>116262.07</v>
      </c>
      <c r="I1918" s="521" t="n">
        <v>57163.73</v>
      </c>
      <c r="J1918" s="522" t="n">
        <v>21678.23</v>
      </c>
      <c r="K1918" s="523">
        <f>SUBTOTAL(9,H1918:J1918)</f>
        <v/>
      </c>
      <c r="L1918" s="520">
        <f>$G1918*H1918</f>
        <v/>
      </c>
      <c r="M1918" s="521">
        <f>$G1918*I1918</f>
        <v/>
      </c>
      <c r="N1918" s="522">
        <f>$G1918*J1918</f>
        <v/>
      </c>
      <c r="O1918" s="523">
        <f>G1918*K1918</f>
        <v/>
      </c>
      <c r="P1918" s="79" t="n"/>
      <c r="Q1918" s="104" t="n"/>
    </row>
    <row r="1919" outlineLevel="4" ht="50.25" customHeight="1">
      <c r="A1919" s="3" t="n"/>
      <c r="B1919" s="3" t="n"/>
      <c r="C1919" s="187" t="n"/>
      <c r="D1919" s="3" t="inlineStr">
        <is>
          <t>7.4.5.3.57.</t>
        </is>
      </c>
      <c r="E1919" s="3" t="inlineStr">
        <is>
          <t>ОГ.СТ(Т1)-57</t>
        </is>
      </c>
      <c r="F1919" s="518" t="inlineStr">
        <is>
          <t>шт</t>
        </is>
      </c>
      <c r="G1919" s="519" t="n">
        <v>1</v>
      </c>
      <c r="H1919" s="520" t="n">
        <v>117258.61</v>
      </c>
      <c r="I1919" s="521" t="n">
        <v>57249.81</v>
      </c>
      <c r="J1919" s="522" t="n">
        <v>21813.55</v>
      </c>
      <c r="K1919" s="523">
        <f>SUBTOTAL(9,H1919:J1919)</f>
        <v/>
      </c>
      <c r="L1919" s="520">
        <f>$G1919*H1919</f>
        <v/>
      </c>
      <c r="M1919" s="521">
        <f>$G1919*I1919</f>
        <v/>
      </c>
      <c r="N1919" s="522">
        <f>$G1919*J1919</f>
        <v/>
      </c>
      <c r="O1919" s="523">
        <f>G1919*K1919</f>
        <v/>
      </c>
      <c r="P1919" s="79" t="n"/>
      <c r="Q1919" s="104" t="n"/>
    </row>
    <row r="1920" outlineLevel="4" ht="50.25" customHeight="1">
      <c r="A1920" s="3" t="n"/>
      <c r="B1920" s="3" t="n"/>
      <c r="C1920" s="187" t="n"/>
      <c r="D1920" s="3" t="inlineStr">
        <is>
          <t>7.4.5.3.58.</t>
        </is>
      </c>
      <c r="E1920" s="3" t="inlineStr">
        <is>
          <t>ОГ.СТ(Т1)-58</t>
        </is>
      </c>
      <c r="F1920" s="518" t="inlineStr">
        <is>
          <t>шт</t>
        </is>
      </c>
      <c r="G1920" s="519" t="n">
        <v>4</v>
      </c>
      <c r="H1920" s="520" t="n">
        <v>118476.59</v>
      </c>
      <c r="I1920" s="521" t="n">
        <v>57536.77</v>
      </c>
      <c r="J1920" s="522" t="n">
        <v>22001.67</v>
      </c>
      <c r="K1920" s="523">
        <f>SUBTOTAL(9,H1920:J1920)</f>
        <v/>
      </c>
      <c r="L1920" s="520">
        <f>$G1920*H1920</f>
        <v/>
      </c>
      <c r="M1920" s="521">
        <f>$G1920*I1920</f>
        <v/>
      </c>
      <c r="N1920" s="522">
        <f>$G1920*J1920</f>
        <v/>
      </c>
      <c r="O1920" s="523">
        <f>G1920*K1920</f>
        <v/>
      </c>
      <c r="P1920" s="79" t="n"/>
      <c r="Q1920" s="104" t="n"/>
    </row>
    <row r="1921" outlineLevel="4" ht="50.25" customHeight="1">
      <c r="A1921" s="3" t="n"/>
      <c r="B1921" s="3" t="n"/>
      <c r="C1921" s="187" t="n"/>
      <c r="D1921" s="3" t="inlineStr">
        <is>
          <t>7.4.5.3.59.</t>
        </is>
      </c>
      <c r="E1921" s="3" t="inlineStr">
        <is>
          <t>ОГ.СТ(Т1)-59</t>
        </is>
      </c>
      <c r="F1921" s="518" t="inlineStr">
        <is>
          <t>шт</t>
        </is>
      </c>
      <c r="G1921" s="519" t="n">
        <v>1</v>
      </c>
      <c r="H1921" s="520" t="n">
        <v>119030.22</v>
      </c>
      <c r="I1921" s="521" t="n">
        <v>57823.72</v>
      </c>
      <c r="J1921" s="522" t="n">
        <v>22106.74</v>
      </c>
      <c r="K1921" s="523">
        <f>SUBTOTAL(9,H1921:J1921)</f>
        <v/>
      </c>
      <c r="L1921" s="520">
        <f>$G1921*H1921</f>
        <v/>
      </c>
      <c r="M1921" s="521">
        <f>$G1921*I1921</f>
        <v/>
      </c>
      <c r="N1921" s="522">
        <f>$G1921*J1921</f>
        <v/>
      </c>
      <c r="O1921" s="523">
        <f>G1921*K1921</f>
        <v/>
      </c>
      <c r="P1921" s="79" t="n"/>
      <c r="Q1921" s="104" t="n"/>
    </row>
    <row r="1922" outlineLevel="4" ht="50.25" customHeight="1">
      <c r="A1922" s="3" t="n"/>
      <c r="B1922" s="3" t="n"/>
      <c r="C1922" s="187" t="n"/>
      <c r="D1922" s="3" t="inlineStr">
        <is>
          <t>7.4.5.3.60.</t>
        </is>
      </c>
      <c r="E1922" s="3" t="inlineStr">
        <is>
          <t>ОГ.СТ(Т1)-60</t>
        </is>
      </c>
      <c r="F1922" s="518" t="inlineStr">
        <is>
          <t>шт</t>
        </is>
      </c>
      <c r="G1922" s="519" t="n">
        <v>1</v>
      </c>
      <c r="H1922" s="520" t="n">
        <v>120691.1</v>
      </c>
      <c r="I1922" s="521" t="n">
        <v>57967.2</v>
      </c>
      <c r="J1922" s="522" t="n">
        <v>22332.29</v>
      </c>
      <c r="K1922" s="523">
        <f>SUBTOTAL(9,H1922:J1922)</f>
        <v/>
      </c>
      <c r="L1922" s="520">
        <f>$G1922*H1922</f>
        <v/>
      </c>
      <c r="M1922" s="521">
        <f>$G1922*I1922</f>
        <v/>
      </c>
      <c r="N1922" s="522">
        <f>$G1922*J1922</f>
        <v/>
      </c>
      <c r="O1922" s="523">
        <f>G1922*K1922</f>
        <v/>
      </c>
      <c r="P1922" s="79" t="n"/>
      <c r="Q1922" s="104" t="n"/>
    </row>
    <row r="1923" outlineLevel="4" ht="50.25" customHeight="1">
      <c r="A1923" s="3" t="n"/>
      <c r="B1923" s="3" t="n"/>
      <c r="C1923" s="187" t="n"/>
      <c r="D1923" s="3" t="inlineStr">
        <is>
          <t>7.4.5.3.61.</t>
        </is>
      </c>
      <c r="E1923" s="3" t="inlineStr">
        <is>
          <t>ОГ.СТ(Т1)-61</t>
        </is>
      </c>
      <c r="F1923" s="518" t="inlineStr">
        <is>
          <t>шт</t>
        </is>
      </c>
      <c r="G1923" s="519" t="n">
        <v>1</v>
      </c>
      <c r="H1923" s="520" t="n">
        <v>121410.82</v>
      </c>
      <c r="I1923" s="521" t="n">
        <v>58168.06</v>
      </c>
      <c r="J1923" s="522" t="n">
        <v>22447.36</v>
      </c>
      <c r="K1923" s="523">
        <f>SUBTOTAL(9,H1923:J1923)</f>
        <v/>
      </c>
      <c r="L1923" s="520">
        <f>$G1923*H1923</f>
        <v/>
      </c>
      <c r="M1923" s="521">
        <f>$G1923*I1923</f>
        <v/>
      </c>
      <c r="N1923" s="522">
        <f>$G1923*J1923</f>
        <v/>
      </c>
      <c r="O1923" s="523">
        <f>G1923*K1923</f>
        <v/>
      </c>
      <c r="P1923" s="79" t="n"/>
      <c r="Q1923" s="104" t="n"/>
    </row>
    <row r="1924" outlineLevel="4" ht="50.25" customHeight="1">
      <c r="A1924" s="3" t="n"/>
      <c r="B1924" s="3" t="n"/>
      <c r="C1924" s="187" t="n"/>
      <c r="D1924" s="3" t="inlineStr">
        <is>
          <t>7.4.5.3.62.</t>
        </is>
      </c>
      <c r="E1924" s="3" t="inlineStr">
        <is>
          <t>ОГ.СТ(Т1)-62</t>
        </is>
      </c>
      <c r="F1924" s="518" t="inlineStr">
        <is>
          <t>шт</t>
        </is>
      </c>
      <c r="G1924" s="519" t="n">
        <v>1</v>
      </c>
      <c r="H1924" s="520" t="n">
        <v>121521.55</v>
      </c>
      <c r="I1924" s="521" t="n">
        <v>58397.63</v>
      </c>
      <c r="J1924" s="522" t="n">
        <v>22489.9</v>
      </c>
      <c r="K1924" s="523">
        <f>SUBTOTAL(9,H1924:J1924)</f>
        <v/>
      </c>
      <c r="L1924" s="520">
        <f>$G1924*H1924</f>
        <v/>
      </c>
      <c r="M1924" s="521">
        <f>$G1924*I1924</f>
        <v/>
      </c>
      <c r="N1924" s="522">
        <f>$G1924*J1924</f>
        <v/>
      </c>
      <c r="O1924" s="523">
        <f>G1924*K1924</f>
        <v/>
      </c>
      <c r="P1924" s="79" t="n"/>
      <c r="Q1924" s="104" t="n"/>
    </row>
    <row r="1925" outlineLevel="4" ht="50.25" customHeight="1">
      <c r="A1925" s="3" t="n"/>
      <c r="B1925" s="3" t="n"/>
      <c r="C1925" s="187" t="n"/>
      <c r="D1925" s="3" t="inlineStr">
        <is>
          <t>7.4.5.3.63.</t>
        </is>
      </c>
      <c r="E1925" s="3" t="inlineStr">
        <is>
          <t>ОГ.СТ(Т1)-63</t>
        </is>
      </c>
      <c r="F1925" s="518" t="inlineStr">
        <is>
          <t>шт</t>
        </is>
      </c>
      <c r="G1925" s="519" t="n">
        <v>3</v>
      </c>
      <c r="H1925" s="520" t="n">
        <v>121798.36</v>
      </c>
      <c r="I1925" s="521" t="n">
        <v>58684.58</v>
      </c>
      <c r="J1925" s="522" t="n">
        <v>22560.37</v>
      </c>
      <c r="K1925" s="523">
        <f>SUBTOTAL(9,H1925:J1925)</f>
        <v/>
      </c>
      <c r="L1925" s="520">
        <f>$G1925*H1925</f>
        <v/>
      </c>
      <c r="M1925" s="521">
        <f>$G1925*I1925</f>
        <v/>
      </c>
      <c r="N1925" s="522">
        <f>$G1925*J1925</f>
        <v/>
      </c>
      <c r="O1925" s="523">
        <f>G1925*K1925</f>
        <v/>
      </c>
      <c r="P1925" s="79" t="n"/>
      <c r="Q1925" s="104" t="n"/>
    </row>
    <row r="1926" outlineLevel="4" ht="50.25" customHeight="1">
      <c r="A1926" s="3" t="n"/>
      <c r="B1926" s="3" t="n"/>
      <c r="C1926" s="187" t="n"/>
      <c r="D1926" s="3" t="inlineStr">
        <is>
          <t>7.4.5.3.64.</t>
        </is>
      </c>
      <c r="E1926" s="3" t="inlineStr">
        <is>
          <t>ОГ.СТ(Т1)-64</t>
        </is>
      </c>
      <c r="F1926" s="518" t="inlineStr">
        <is>
          <t>шт</t>
        </is>
      </c>
      <c r="G1926" s="519" t="n">
        <v>2</v>
      </c>
      <c r="H1926" s="520" t="n">
        <v>123182.44</v>
      </c>
      <c r="I1926" s="521" t="n">
        <v>58971.53</v>
      </c>
      <c r="J1926" s="522" t="n">
        <v>22769.25</v>
      </c>
      <c r="K1926" s="523">
        <f>SUBTOTAL(9,H1926:J1926)</f>
        <v/>
      </c>
      <c r="L1926" s="520">
        <f>$G1926*H1926</f>
        <v/>
      </c>
      <c r="M1926" s="521">
        <f>$G1926*I1926</f>
        <v/>
      </c>
      <c r="N1926" s="522">
        <f>$G1926*J1926</f>
        <v/>
      </c>
      <c r="O1926" s="523">
        <f>G1926*K1926</f>
        <v/>
      </c>
      <c r="P1926" s="79" t="n"/>
      <c r="Q1926" s="104" t="n"/>
    </row>
    <row r="1927" outlineLevel="4" ht="50.25" customHeight="1">
      <c r="A1927" s="3" t="n"/>
      <c r="B1927" s="3" t="n"/>
      <c r="C1927" s="187" t="n"/>
      <c r="D1927" s="3" t="inlineStr">
        <is>
          <t>7.4.5.3.65.</t>
        </is>
      </c>
      <c r="E1927" s="3" t="inlineStr">
        <is>
          <t>ОГ.СТ(Т1)-65</t>
        </is>
      </c>
      <c r="F1927" s="518" t="inlineStr">
        <is>
          <t>шт</t>
        </is>
      </c>
      <c r="G1927" s="519" t="n">
        <v>1</v>
      </c>
      <c r="H1927" s="520" t="n">
        <v>123459.25</v>
      </c>
      <c r="I1927" s="521" t="n">
        <v>59115.01</v>
      </c>
      <c r="J1927" s="522" t="n">
        <v>22821.78</v>
      </c>
      <c r="K1927" s="523">
        <f>SUBTOTAL(9,H1927:J1927)</f>
        <v/>
      </c>
      <c r="L1927" s="520">
        <f>$G1927*H1927</f>
        <v/>
      </c>
      <c r="M1927" s="521">
        <f>$G1927*I1927</f>
        <v/>
      </c>
      <c r="N1927" s="522">
        <f>$G1927*J1927</f>
        <v/>
      </c>
      <c r="O1927" s="523">
        <f>G1927*K1927</f>
        <v/>
      </c>
      <c r="P1927" s="79" t="n"/>
      <c r="Q1927" s="104" t="n"/>
    </row>
    <row r="1928" outlineLevel="4" ht="50.25" customHeight="1">
      <c r="A1928" s="3" t="n"/>
      <c r="B1928" s="3" t="n"/>
      <c r="C1928" s="187" t="n"/>
      <c r="D1928" s="3" t="inlineStr">
        <is>
          <t>7.4.5.3.66.</t>
        </is>
      </c>
      <c r="E1928" s="3" t="inlineStr">
        <is>
          <t>ОГ.СТ(Т1)-66</t>
        </is>
      </c>
      <c r="F1928" s="518" t="inlineStr">
        <is>
          <t>шт</t>
        </is>
      </c>
      <c r="G1928" s="519" t="n">
        <v>2</v>
      </c>
      <c r="H1928" s="520" t="n">
        <v>124289.7</v>
      </c>
      <c r="I1928" s="521" t="n">
        <v>59545.44</v>
      </c>
      <c r="J1928" s="522" t="n">
        <v>22979.39</v>
      </c>
      <c r="K1928" s="523">
        <f>SUBTOTAL(9,H1928:J1928)</f>
        <v/>
      </c>
      <c r="L1928" s="520">
        <f>$G1928*H1928</f>
        <v/>
      </c>
      <c r="M1928" s="521">
        <f>$G1928*I1928</f>
        <v/>
      </c>
      <c r="N1928" s="522">
        <f>$G1928*J1928</f>
        <v/>
      </c>
      <c r="O1928" s="523">
        <f>G1928*K1928</f>
        <v/>
      </c>
      <c r="P1928" s="79" t="n"/>
      <c r="Q1928" s="104" t="n"/>
    </row>
    <row r="1929" outlineLevel="4" ht="50.25" customHeight="1">
      <c r="A1929" s="3" t="n"/>
      <c r="B1929" s="3" t="n"/>
      <c r="C1929" s="187" t="n"/>
      <c r="D1929" s="3" t="inlineStr">
        <is>
          <t>7.4.5.3.67.</t>
        </is>
      </c>
      <c r="E1929" s="3" t="inlineStr">
        <is>
          <t>ОГ.СТ(Т1)-67</t>
        </is>
      </c>
      <c r="F1929" s="518" t="inlineStr">
        <is>
          <t>шт</t>
        </is>
      </c>
      <c r="G1929" s="519" t="n">
        <v>1</v>
      </c>
      <c r="H1929" s="520" t="n">
        <v>124566.5</v>
      </c>
      <c r="I1929" s="521" t="n">
        <v>59832.4</v>
      </c>
      <c r="J1929" s="522" t="n">
        <v>23049.86</v>
      </c>
      <c r="K1929" s="523">
        <f>SUBTOTAL(9,H1929:J1929)</f>
        <v/>
      </c>
      <c r="L1929" s="520">
        <f>$G1929*H1929</f>
        <v/>
      </c>
      <c r="M1929" s="521">
        <f>$G1929*I1929</f>
        <v/>
      </c>
      <c r="N1929" s="522">
        <f>$G1929*J1929</f>
        <v/>
      </c>
      <c r="O1929" s="523">
        <f>G1929*K1929</f>
        <v/>
      </c>
      <c r="P1929" s="79" t="n"/>
      <c r="Q1929" s="104" t="n"/>
    </row>
    <row r="1930" outlineLevel="4" ht="50.25" customHeight="1">
      <c r="A1930" s="3" t="n"/>
      <c r="B1930" s="3" t="n"/>
      <c r="C1930" s="187" t="n"/>
      <c r="D1930" s="3" t="inlineStr">
        <is>
          <t>7.4.5.3.68.</t>
        </is>
      </c>
      <c r="E1930" s="3" t="inlineStr">
        <is>
          <t>ОГ.СТ(Т1)-68</t>
        </is>
      </c>
      <c r="F1930" s="518" t="inlineStr">
        <is>
          <t>шт</t>
        </is>
      </c>
      <c r="G1930" s="519" t="n">
        <v>3</v>
      </c>
      <c r="H1930" s="520" t="n">
        <v>125009.41</v>
      </c>
      <c r="I1930" s="521" t="n">
        <v>60262.83</v>
      </c>
      <c r="J1930" s="522" t="n">
        <v>23159.03</v>
      </c>
      <c r="K1930" s="523">
        <f>SUBTOTAL(9,H1930:J1930)</f>
        <v/>
      </c>
      <c r="L1930" s="520">
        <f>$G1930*H1930</f>
        <v/>
      </c>
      <c r="M1930" s="521">
        <f>$G1930*I1930</f>
        <v/>
      </c>
      <c r="N1930" s="522">
        <f>$G1930*J1930</f>
        <v/>
      </c>
      <c r="O1930" s="523">
        <f>G1930*K1930</f>
        <v/>
      </c>
      <c r="P1930" s="79" t="n"/>
      <c r="Q1930" s="104" t="n"/>
    </row>
    <row r="1931" outlineLevel="4" ht="50.25" customHeight="1">
      <c r="A1931" s="3" t="n"/>
      <c r="B1931" s="3" t="n"/>
      <c r="C1931" s="187" t="n"/>
      <c r="D1931" s="3" t="inlineStr">
        <is>
          <t>7.4.5.3.69.</t>
        </is>
      </c>
      <c r="E1931" s="3" t="inlineStr">
        <is>
          <t>ОГ.СТ(Т1)-69</t>
        </is>
      </c>
      <c r="F1931" s="518" t="inlineStr">
        <is>
          <t>шт</t>
        </is>
      </c>
      <c r="G1931" s="519" t="n">
        <v>1</v>
      </c>
      <c r="H1931" s="520" t="n">
        <v>125120.13</v>
      </c>
      <c r="I1931" s="521" t="n">
        <v>60406.3</v>
      </c>
      <c r="J1931" s="522" t="n">
        <v>23190.8</v>
      </c>
      <c r="K1931" s="523">
        <f>SUBTOTAL(9,H1931:J1931)</f>
        <v/>
      </c>
      <c r="L1931" s="520">
        <f>$G1931*H1931</f>
        <v/>
      </c>
      <c r="M1931" s="521">
        <f>$G1931*I1931</f>
        <v/>
      </c>
      <c r="N1931" s="522">
        <f>$G1931*J1931</f>
        <v/>
      </c>
      <c r="O1931" s="523">
        <f>G1931*K1931</f>
        <v/>
      </c>
      <c r="P1931" s="79" t="n"/>
      <c r="Q1931" s="104" t="n"/>
    </row>
    <row r="1932" outlineLevel="4" ht="50.25" customHeight="1">
      <c r="A1932" s="3" t="n"/>
      <c r="B1932" s="3" t="n"/>
      <c r="C1932" s="187" t="n"/>
      <c r="D1932" s="3" t="inlineStr">
        <is>
          <t>7.4.5.3.70.</t>
        </is>
      </c>
      <c r="E1932" s="3" t="inlineStr">
        <is>
          <t>ОГ.СТ(Т1)-70</t>
        </is>
      </c>
      <c r="F1932" s="518" t="inlineStr">
        <is>
          <t>шт</t>
        </is>
      </c>
      <c r="G1932" s="519" t="n">
        <v>2</v>
      </c>
      <c r="H1932" s="520" t="n">
        <v>125673.77</v>
      </c>
      <c r="I1932" s="521" t="n">
        <v>61554.12</v>
      </c>
      <c r="J1932" s="522" t="n">
        <v>23403.49</v>
      </c>
      <c r="K1932" s="523">
        <f>SUBTOTAL(9,H1932:J1932)</f>
        <v/>
      </c>
      <c r="L1932" s="520">
        <f>$G1932*H1932</f>
        <v/>
      </c>
      <c r="M1932" s="521">
        <f>$G1932*I1932</f>
        <v/>
      </c>
      <c r="N1932" s="522">
        <f>$G1932*J1932</f>
        <v/>
      </c>
      <c r="O1932" s="523">
        <f>G1932*K1932</f>
        <v/>
      </c>
      <c r="P1932" s="79" t="n"/>
      <c r="Q1932" s="104" t="n"/>
    </row>
    <row r="1933" outlineLevel="4" ht="50.25" customHeight="1">
      <c r="A1933" s="3" t="n"/>
      <c r="B1933" s="3" t="n"/>
      <c r="C1933" s="187" t="n"/>
      <c r="D1933" s="3" t="inlineStr">
        <is>
          <t>7.4.5.3.71.</t>
        </is>
      </c>
      <c r="E1933" s="3" t="inlineStr">
        <is>
          <t>ОГ.СТ(Т1)-71</t>
        </is>
      </c>
      <c r="F1933" s="518" t="inlineStr">
        <is>
          <t>шт</t>
        </is>
      </c>
      <c r="G1933" s="519" t="n">
        <v>1</v>
      </c>
      <c r="H1933" s="520" t="n">
        <v>126448.85</v>
      </c>
      <c r="I1933" s="521" t="n">
        <v>61841.07</v>
      </c>
      <c r="J1933" s="522" t="n">
        <v>23536.24</v>
      </c>
      <c r="K1933" s="523">
        <f>SUBTOTAL(9,H1933:J1933)</f>
        <v/>
      </c>
      <c r="L1933" s="520">
        <f>$G1933*H1933</f>
        <v/>
      </c>
      <c r="M1933" s="521">
        <f>$G1933*I1933</f>
        <v/>
      </c>
      <c r="N1933" s="522">
        <f>$G1933*J1933</f>
        <v/>
      </c>
      <c r="O1933" s="523">
        <f>G1933*K1933</f>
        <v/>
      </c>
      <c r="P1933" s="79" t="n"/>
      <c r="Q1933" s="104" t="n"/>
    </row>
    <row r="1934" outlineLevel="4" ht="50.25" customHeight="1">
      <c r="A1934" s="3" t="n"/>
      <c r="B1934" s="3" t="n"/>
      <c r="C1934" s="187" t="n"/>
      <c r="D1934" s="3" t="inlineStr">
        <is>
          <t>7.4.5.3.72.</t>
        </is>
      </c>
      <c r="E1934" s="3" t="inlineStr">
        <is>
          <t>ОГ.СТ(Т1)-72</t>
        </is>
      </c>
      <c r="F1934" s="518" t="inlineStr">
        <is>
          <t>шт</t>
        </is>
      </c>
      <c r="G1934" s="519" t="n">
        <v>1</v>
      </c>
      <c r="H1934" s="520" t="n">
        <v>126781.02</v>
      </c>
      <c r="I1934" s="521" t="n">
        <v>62988.89</v>
      </c>
      <c r="J1934" s="522" t="n">
        <v>23721.24</v>
      </c>
      <c r="K1934" s="523">
        <f>SUBTOTAL(9,H1934:J1934)</f>
        <v/>
      </c>
      <c r="L1934" s="520">
        <f>$G1934*H1934</f>
        <v/>
      </c>
      <c r="M1934" s="521">
        <f>$G1934*I1934</f>
        <v/>
      </c>
      <c r="N1934" s="522">
        <f>$G1934*J1934</f>
        <v/>
      </c>
      <c r="O1934" s="523">
        <f>G1934*K1934</f>
        <v/>
      </c>
      <c r="P1934" s="79" t="n"/>
      <c r="Q1934" s="104" t="n"/>
    </row>
    <row r="1935" outlineLevel="4" ht="50.25" customHeight="1">
      <c r="A1935" s="3" t="n"/>
      <c r="B1935" s="3" t="n"/>
      <c r="C1935" s="187" t="n"/>
      <c r="D1935" s="3" t="inlineStr">
        <is>
          <t>7.4.5.3.73.</t>
        </is>
      </c>
      <c r="E1935" s="3" t="inlineStr">
        <is>
          <t>ОГ.СТ(Т1)-73</t>
        </is>
      </c>
      <c r="F1935" s="518" t="inlineStr">
        <is>
          <t>шт</t>
        </is>
      </c>
      <c r="G1935" s="519" t="n">
        <v>1</v>
      </c>
      <c r="H1935" s="520" t="n">
        <v>127334.65</v>
      </c>
      <c r="I1935" s="521" t="n">
        <v>63074.97</v>
      </c>
      <c r="J1935" s="522" t="n">
        <v>23801.2</v>
      </c>
      <c r="K1935" s="523">
        <f>SUBTOTAL(9,H1935:J1935)</f>
        <v/>
      </c>
      <c r="L1935" s="520">
        <f>$G1935*H1935</f>
        <v/>
      </c>
      <c r="M1935" s="521">
        <f>$G1935*I1935</f>
        <v/>
      </c>
      <c r="N1935" s="522">
        <f>$G1935*J1935</f>
        <v/>
      </c>
      <c r="O1935" s="523">
        <f>G1935*K1935</f>
        <v/>
      </c>
      <c r="P1935" s="79" t="n"/>
      <c r="Q1935" s="104" t="n"/>
    </row>
    <row r="1936" outlineLevel="4" ht="50.25" customHeight="1">
      <c r="A1936" s="3" t="n"/>
      <c r="B1936" s="3" t="n"/>
      <c r="C1936" s="187" t="n"/>
      <c r="D1936" s="3" t="inlineStr">
        <is>
          <t>7.4.5.3.74.</t>
        </is>
      </c>
      <c r="E1936" s="3" t="inlineStr">
        <is>
          <t>ОГ.СТ(Т1)-74</t>
        </is>
      </c>
      <c r="F1936" s="518" t="inlineStr">
        <is>
          <t>шт</t>
        </is>
      </c>
      <c r="G1936" s="519" t="n">
        <v>4</v>
      </c>
      <c r="H1936" s="520" t="n">
        <v>128441.91</v>
      </c>
      <c r="I1936" s="521" t="n">
        <v>63132.37</v>
      </c>
      <c r="J1936" s="522" t="n">
        <v>23946.79</v>
      </c>
      <c r="K1936" s="523">
        <f>SUBTOTAL(9,H1936:J1936)</f>
        <v/>
      </c>
      <c r="L1936" s="520">
        <f>$G1936*H1936</f>
        <v/>
      </c>
      <c r="M1936" s="521">
        <f>$G1936*I1936</f>
        <v/>
      </c>
      <c r="N1936" s="522">
        <f>$G1936*J1936</f>
        <v/>
      </c>
      <c r="O1936" s="523">
        <f>G1936*K1936</f>
        <v/>
      </c>
      <c r="P1936" s="79" t="n"/>
      <c r="Q1936" s="104" t="n"/>
    </row>
    <row r="1937" outlineLevel="4" ht="50.25" customHeight="1">
      <c r="A1937" s="3" t="n"/>
      <c r="B1937" s="3" t="n"/>
      <c r="C1937" s="187" t="n"/>
      <c r="D1937" s="3" t="inlineStr">
        <is>
          <t>7.4.5.3.75.</t>
        </is>
      </c>
      <c r="E1937" s="3" t="inlineStr">
        <is>
          <t>ОГ.СТ(Т1)-75</t>
        </is>
      </c>
      <c r="F1937" s="518" t="inlineStr">
        <is>
          <t>шт</t>
        </is>
      </c>
      <c r="G1937" s="519" t="n">
        <v>1</v>
      </c>
      <c r="H1937" s="520" t="n">
        <v>128995.53</v>
      </c>
      <c r="I1937" s="521" t="n">
        <v>63534.1</v>
      </c>
      <c r="J1937" s="522" t="n">
        <v>24066.2</v>
      </c>
      <c r="K1937" s="523">
        <f>SUBTOTAL(9,H1937:J1937)</f>
        <v/>
      </c>
      <c r="L1937" s="520">
        <f>$G1937*H1937</f>
        <v/>
      </c>
      <c r="M1937" s="521">
        <f>$G1937*I1937</f>
        <v/>
      </c>
      <c r="N1937" s="522">
        <f>$G1937*J1937</f>
        <v/>
      </c>
      <c r="O1937" s="523">
        <f>G1937*K1937</f>
        <v/>
      </c>
      <c r="P1937" s="79" t="n"/>
      <c r="Q1937" s="104" t="n"/>
    </row>
    <row r="1938" outlineLevel="4" ht="50.25" customHeight="1">
      <c r="A1938" s="3" t="n"/>
      <c r="B1938" s="3" t="n"/>
      <c r="C1938" s="187" t="n"/>
      <c r="D1938" s="3" t="inlineStr">
        <is>
          <t>7.4.5.3.76.</t>
        </is>
      </c>
      <c r="E1938" s="3" t="inlineStr">
        <is>
          <t>ОГ.СТ(Т1)-76</t>
        </is>
      </c>
      <c r="F1938" s="518" t="inlineStr">
        <is>
          <t>шт</t>
        </is>
      </c>
      <c r="G1938" s="519" t="n">
        <v>2</v>
      </c>
      <c r="H1938" s="520" t="n">
        <v>129272.35</v>
      </c>
      <c r="I1938" s="521" t="n">
        <v>63562.8</v>
      </c>
      <c r="J1938" s="522" t="n">
        <v>24104.39</v>
      </c>
      <c r="K1938" s="523">
        <f>SUBTOTAL(9,H1938:J1938)</f>
        <v/>
      </c>
      <c r="L1938" s="520">
        <f>$G1938*H1938</f>
        <v/>
      </c>
      <c r="M1938" s="521">
        <f>$G1938*I1938</f>
        <v/>
      </c>
      <c r="N1938" s="522">
        <f>$G1938*J1938</f>
        <v/>
      </c>
      <c r="O1938" s="523">
        <f>G1938*K1938</f>
        <v/>
      </c>
      <c r="P1938" s="79" t="n"/>
      <c r="Q1938" s="104" t="n"/>
    </row>
    <row r="1939" outlineLevel="4" ht="50.25" customHeight="1">
      <c r="A1939" s="3" t="n"/>
      <c r="B1939" s="3" t="n"/>
      <c r="C1939" s="187" t="n"/>
      <c r="D1939" s="3" t="inlineStr">
        <is>
          <t>7.4.5.3.77.</t>
        </is>
      </c>
      <c r="E1939" s="3" t="inlineStr">
        <is>
          <t>ОГ.СТ(Т1)-77</t>
        </is>
      </c>
      <c r="F1939" s="518" t="inlineStr">
        <is>
          <t>шт</t>
        </is>
      </c>
      <c r="G1939" s="519" t="n">
        <v>1</v>
      </c>
      <c r="H1939" s="520" t="n">
        <v>129936.7</v>
      </c>
      <c r="I1939" s="521" t="n">
        <v>63993.23</v>
      </c>
      <c r="J1939" s="522" t="n">
        <v>24241.24</v>
      </c>
      <c r="K1939" s="523">
        <f>SUBTOTAL(9,H1939:J1939)</f>
        <v/>
      </c>
      <c r="L1939" s="520">
        <f>$G1939*H1939</f>
        <v/>
      </c>
      <c r="M1939" s="521">
        <f>$G1939*I1939</f>
        <v/>
      </c>
      <c r="N1939" s="522">
        <f>$G1939*J1939</f>
        <v/>
      </c>
      <c r="O1939" s="523">
        <f>G1939*K1939</f>
        <v/>
      </c>
      <c r="P1939" s="79" t="n"/>
      <c r="Q1939" s="104" t="n"/>
    </row>
    <row r="1940" outlineLevel="4" ht="50.25" customHeight="1">
      <c r="A1940" s="3" t="n"/>
      <c r="B1940" s="3" t="n"/>
      <c r="C1940" s="187" t="n"/>
      <c r="D1940" s="3" t="inlineStr">
        <is>
          <t>7.4.5.3.78.</t>
        </is>
      </c>
      <c r="E1940" s="3" t="inlineStr">
        <is>
          <t>ОГ.СТ(Т1)-78</t>
        </is>
      </c>
      <c r="F1940" s="518" t="inlineStr">
        <is>
          <t>шт</t>
        </is>
      </c>
      <c r="G1940" s="519" t="n">
        <v>1</v>
      </c>
      <c r="H1940" s="520" t="n">
        <v>130656.43</v>
      </c>
      <c r="I1940" s="521" t="n">
        <v>64337.57</v>
      </c>
      <c r="J1940" s="522" t="n">
        <v>24374.25</v>
      </c>
      <c r="K1940" s="523">
        <f>SUBTOTAL(9,H1940:J1940)</f>
        <v/>
      </c>
      <c r="L1940" s="520">
        <f>$G1940*H1940</f>
        <v/>
      </c>
      <c r="M1940" s="521">
        <f>$G1940*I1940</f>
        <v/>
      </c>
      <c r="N1940" s="522">
        <f>$G1940*J1940</f>
        <v/>
      </c>
      <c r="O1940" s="523">
        <f>G1940*K1940</f>
        <v/>
      </c>
      <c r="P1940" s="79" t="n"/>
      <c r="Q1940" s="104" t="n"/>
    </row>
    <row r="1941" outlineLevel="4" ht="50.25" customHeight="1">
      <c r="A1941" s="3" t="n"/>
      <c r="B1941" s="3" t="n"/>
      <c r="C1941" s="187" t="n"/>
      <c r="D1941" s="3" t="inlineStr">
        <is>
          <t>7.4.5.3.79.</t>
        </is>
      </c>
      <c r="E1941" s="3" t="inlineStr">
        <is>
          <t>ОГ.СТ(Т1)-79</t>
        </is>
      </c>
      <c r="F1941" s="518" t="inlineStr">
        <is>
          <t>шт</t>
        </is>
      </c>
      <c r="G1941" s="519" t="n">
        <v>1</v>
      </c>
      <c r="H1941" s="520" t="n">
        <v>131210.06</v>
      </c>
      <c r="I1941" s="521" t="n">
        <v>64567.13</v>
      </c>
      <c r="J1941" s="522" t="n">
        <v>24472.15</v>
      </c>
      <c r="K1941" s="523">
        <f>SUBTOTAL(9,H1941:J1941)</f>
        <v/>
      </c>
      <c r="L1941" s="520">
        <f>$G1941*H1941</f>
        <v/>
      </c>
      <c r="M1941" s="521">
        <f>$G1941*I1941</f>
        <v/>
      </c>
      <c r="N1941" s="522">
        <f>$G1941*J1941</f>
        <v/>
      </c>
      <c r="O1941" s="523">
        <f>G1941*K1941</f>
        <v/>
      </c>
      <c r="P1941" s="79" t="n"/>
      <c r="Q1941" s="104" t="n"/>
    </row>
    <row r="1942" outlineLevel="4" ht="50.25" customHeight="1">
      <c r="A1942" s="3" t="n"/>
      <c r="B1942" s="3" t="n"/>
      <c r="C1942" s="187" t="n"/>
      <c r="D1942" s="3" t="inlineStr">
        <is>
          <t>7.4.5.3.80.</t>
        </is>
      </c>
      <c r="E1942" s="3" t="inlineStr">
        <is>
          <t>ОГ.СТ(Т1)-80</t>
        </is>
      </c>
      <c r="F1942" s="518" t="inlineStr">
        <is>
          <t>шт</t>
        </is>
      </c>
      <c r="G1942" s="519" t="n">
        <v>1</v>
      </c>
      <c r="H1942" s="520" t="n">
        <v>131763.68</v>
      </c>
      <c r="I1942" s="521" t="n">
        <v>64710.61</v>
      </c>
      <c r="J1942" s="522" t="n">
        <v>24559.29</v>
      </c>
      <c r="K1942" s="523">
        <f>SUBTOTAL(9,H1942:J1942)</f>
        <v/>
      </c>
      <c r="L1942" s="520">
        <f>$G1942*H1942</f>
        <v/>
      </c>
      <c r="M1942" s="521">
        <f>$G1942*I1942</f>
        <v/>
      </c>
      <c r="N1942" s="522">
        <f>$G1942*J1942</f>
        <v/>
      </c>
      <c r="O1942" s="523">
        <f>G1942*K1942</f>
        <v/>
      </c>
      <c r="P1942" s="79" t="n"/>
      <c r="Q1942" s="104" t="n"/>
    </row>
    <row r="1943" outlineLevel="4" ht="50.25" customHeight="1">
      <c r="A1943" s="3" t="n"/>
      <c r="B1943" s="3" t="n"/>
      <c r="C1943" s="187" t="n"/>
      <c r="D1943" s="3" t="inlineStr">
        <is>
          <t>7.4.5.3.81.</t>
        </is>
      </c>
      <c r="E1943" s="3" t="inlineStr">
        <is>
          <t>ОГ.СТ(Т1)-81</t>
        </is>
      </c>
      <c r="F1943" s="518" t="inlineStr">
        <is>
          <t>шт</t>
        </is>
      </c>
      <c r="G1943" s="519" t="n">
        <v>1</v>
      </c>
      <c r="H1943" s="520" t="n">
        <v>132317.31</v>
      </c>
      <c r="I1943" s="521" t="n">
        <v>64940.17</v>
      </c>
      <c r="J1943" s="522" t="n">
        <v>24657.19</v>
      </c>
      <c r="K1943" s="523">
        <f>SUBTOTAL(9,H1943:J1943)</f>
        <v/>
      </c>
      <c r="L1943" s="520">
        <f>$G1943*H1943</f>
        <v/>
      </c>
      <c r="M1943" s="521">
        <f>$G1943*I1943</f>
        <v/>
      </c>
      <c r="N1943" s="522">
        <f>$G1943*J1943</f>
        <v/>
      </c>
      <c r="O1943" s="523">
        <f>G1943*K1943</f>
        <v/>
      </c>
      <c r="P1943" s="79" t="n"/>
      <c r="Q1943" s="104" t="n"/>
    </row>
    <row r="1944" outlineLevel="4" ht="50.25" customHeight="1">
      <c r="A1944" s="3" t="n"/>
      <c r="B1944" s="3" t="n"/>
      <c r="C1944" s="187" t="n"/>
      <c r="D1944" s="3" t="inlineStr">
        <is>
          <t>7.4.5.3.82.</t>
        </is>
      </c>
      <c r="E1944" s="3" t="inlineStr">
        <is>
          <t>ОГ.СТ(Т1)-82</t>
        </is>
      </c>
      <c r="F1944" s="518" t="inlineStr">
        <is>
          <t>шт</t>
        </is>
      </c>
      <c r="G1944" s="519" t="n">
        <v>2</v>
      </c>
      <c r="H1944" s="520" t="n">
        <v>133424.58</v>
      </c>
      <c r="I1944" s="521" t="n">
        <v>64997.56</v>
      </c>
      <c r="J1944" s="522" t="n">
        <v>24802.77</v>
      </c>
      <c r="K1944" s="523">
        <f>SUBTOTAL(9,H1944:J1944)</f>
        <v/>
      </c>
      <c r="L1944" s="520">
        <f>$G1944*H1944</f>
        <v/>
      </c>
      <c r="M1944" s="521">
        <f>$G1944*I1944</f>
        <v/>
      </c>
      <c r="N1944" s="522">
        <f>$G1944*J1944</f>
        <v/>
      </c>
      <c r="O1944" s="523">
        <f>G1944*K1944</f>
        <v/>
      </c>
      <c r="P1944" s="79" t="n"/>
      <c r="Q1944" s="104" t="n"/>
    </row>
    <row r="1945" outlineLevel="4" ht="50.25" customHeight="1">
      <c r="A1945" s="3" t="n"/>
      <c r="B1945" s="3" t="n"/>
      <c r="C1945" s="187" t="n"/>
      <c r="D1945" s="3" t="inlineStr">
        <is>
          <t>7.4.5.3.83.</t>
        </is>
      </c>
      <c r="E1945" s="3" t="inlineStr">
        <is>
          <t>ОГ.СТ(Т1)-83</t>
        </is>
      </c>
      <c r="F1945" s="518" t="inlineStr">
        <is>
          <t>шт</t>
        </is>
      </c>
      <c r="G1945" s="519" t="n">
        <v>1</v>
      </c>
      <c r="H1945" s="520" t="n">
        <v>133978.21</v>
      </c>
      <c r="I1945" s="521" t="n">
        <v>65284.52</v>
      </c>
      <c r="J1945" s="522" t="n">
        <v>24907.84</v>
      </c>
      <c r="K1945" s="523">
        <f>SUBTOTAL(9,H1945:J1945)</f>
        <v/>
      </c>
      <c r="L1945" s="520">
        <f>$G1945*H1945</f>
        <v/>
      </c>
      <c r="M1945" s="521">
        <f>$G1945*I1945</f>
        <v/>
      </c>
      <c r="N1945" s="522">
        <f>$G1945*J1945</f>
        <v/>
      </c>
      <c r="O1945" s="523">
        <f>G1945*K1945</f>
        <v/>
      </c>
      <c r="P1945" s="79" t="n"/>
      <c r="Q1945" s="104" t="n"/>
    </row>
    <row r="1946" outlineLevel="4" ht="50.25" customHeight="1">
      <c r="A1946" s="3" t="n"/>
      <c r="B1946" s="3" t="n"/>
      <c r="C1946" s="187" t="n"/>
      <c r="D1946" s="3" t="inlineStr">
        <is>
          <t>7.4.5.3.84.</t>
        </is>
      </c>
      <c r="E1946" s="3" t="inlineStr">
        <is>
          <t>ОГ.СТ(Т1)-84</t>
        </is>
      </c>
      <c r="F1946" s="518" t="inlineStr">
        <is>
          <t>шт</t>
        </is>
      </c>
      <c r="G1946" s="519" t="n">
        <v>1</v>
      </c>
      <c r="H1946" s="520" t="n">
        <v>134753.28</v>
      </c>
      <c r="I1946" s="521" t="n">
        <v>65686.25</v>
      </c>
      <c r="J1946" s="522" t="n">
        <v>25054.94</v>
      </c>
      <c r="K1946" s="523">
        <f>SUBTOTAL(9,H1946:J1946)</f>
        <v/>
      </c>
      <c r="L1946" s="520">
        <f>$G1946*H1946</f>
        <v/>
      </c>
      <c r="M1946" s="521">
        <f>$G1946*I1946</f>
        <v/>
      </c>
      <c r="N1946" s="522">
        <f>$G1946*J1946</f>
        <v/>
      </c>
      <c r="O1946" s="523">
        <f>G1946*K1946</f>
        <v/>
      </c>
      <c r="P1946" s="79" t="n"/>
      <c r="Q1946" s="104" t="n"/>
    </row>
    <row r="1947" outlineLevel="4" ht="50.25" customHeight="1">
      <c r="A1947" s="3" t="n"/>
      <c r="B1947" s="3" t="n"/>
      <c r="C1947" s="187" t="n"/>
      <c r="D1947" s="3" t="inlineStr">
        <is>
          <t>7.4.5.3.85.</t>
        </is>
      </c>
      <c r="E1947" s="3" t="inlineStr">
        <is>
          <t>ОГ.СТ(Т1)-85</t>
        </is>
      </c>
      <c r="F1947" s="518" t="inlineStr">
        <is>
          <t>шт</t>
        </is>
      </c>
      <c r="G1947" s="519" t="n">
        <v>2</v>
      </c>
      <c r="H1947" s="520" t="n">
        <v>135085.46</v>
      </c>
      <c r="I1947" s="521" t="n">
        <v>65714.95</v>
      </c>
      <c r="J1947" s="522" t="n">
        <v>25100.05</v>
      </c>
      <c r="K1947" s="523">
        <f>SUBTOTAL(9,H1947:J1947)</f>
        <v/>
      </c>
      <c r="L1947" s="520">
        <f>$G1947*H1947</f>
        <v/>
      </c>
      <c r="M1947" s="521">
        <f>$G1947*I1947</f>
        <v/>
      </c>
      <c r="N1947" s="522">
        <f>$G1947*J1947</f>
        <v/>
      </c>
      <c r="O1947" s="523">
        <f>G1947*K1947</f>
        <v/>
      </c>
      <c r="P1947" s="79" t="n"/>
      <c r="Q1947" s="104" t="n"/>
    </row>
    <row r="1948" outlineLevel="4" ht="50.25" customHeight="1">
      <c r="A1948" s="3" t="n"/>
      <c r="B1948" s="3" t="n"/>
      <c r="C1948" s="187" t="n"/>
      <c r="D1948" s="3" t="inlineStr">
        <is>
          <t>7.4.5.3.86.</t>
        </is>
      </c>
      <c r="E1948" s="3" t="inlineStr">
        <is>
          <t>ОГ.СТ(Т1)-86</t>
        </is>
      </c>
      <c r="F1948" s="518" t="inlineStr">
        <is>
          <t>шт</t>
        </is>
      </c>
      <c r="G1948" s="519" t="n">
        <v>5</v>
      </c>
      <c r="H1948" s="520" t="n">
        <v>135639.08</v>
      </c>
      <c r="I1948" s="521" t="n">
        <v>65858.42999999999</v>
      </c>
      <c r="J1948" s="522" t="n">
        <v>25187.19</v>
      </c>
      <c r="K1948" s="523">
        <f>SUBTOTAL(9,H1948:J1948)</f>
        <v/>
      </c>
      <c r="L1948" s="520">
        <f>$G1948*H1948</f>
        <v/>
      </c>
      <c r="M1948" s="521">
        <f>$G1948*I1948</f>
        <v/>
      </c>
      <c r="N1948" s="522">
        <f>$G1948*J1948</f>
        <v/>
      </c>
      <c r="O1948" s="523">
        <f>G1948*K1948</f>
        <v/>
      </c>
      <c r="P1948" s="79" t="n"/>
      <c r="Q1948" s="104" t="n"/>
    </row>
    <row r="1949" outlineLevel="4" ht="50.25" customHeight="1">
      <c r="A1949" s="3" t="n"/>
      <c r="B1949" s="3" t="n"/>
      <c r="C1949" s="187" t="n"/>
      <c r="D1949" s="3" t="inlineStr">
        <is>
          <t>7.4.5.3.87.</t>
        </is>
      </c>
      <c r="E1949" s="3" t="inlineStr">
        <is>
          <t>ОГ.СТ(Т1)-87</t>
        </is>
      </c>
      <c r="F1949" s="518" t="inlineStr">
        <is>
          <t>шт</t>
        </is>
      </c>
      <c r="G1949" s="519" t="n">
        <v>2</v>
      </c>
      <c r="H1949" s="520" t="n">
        <v>136137.35</v>
      </c>
      <c r="I1949" s="521" t="n">
        <v>66001.89999999999</v>
      </c>
      <c r="J1949" s="522" t="n">
        <v>25267.41</v>
      </c>
      <c r="K1949" s="523">
        <f>SUBTOTAL(9,H1949:J1949)</f>
        <v/>
      </c>
      <c r="L1949" s="520">
        <f>$G1949*H1949</f>
        <v/>
      </c>
      <c r="M1949" s="521">
        <f>$G1949*I1949</f>
        <v/>
      </c>
      <c r="N1949" s="522">
        <f>$G1949*J1949</f>
        <v/>
      </c>
      <c r="O1949" s="523">
        <f>G1949*K1949</f>
        <v/>
      </c>
      <c r="P1949" s="79" t="n"/>
      <c r="Q1949" s="104" t="n"/>
    </row>
    <row r="1950" outlineLevel="4" ht="50.25" customHeight="1">
      <c r="A1950" s="3" t="n"/>
      <c r="B1950" s="3" t="n"/>
      <c r="C1950" s="187" t="n"/>
      <c r="D1950" s="3" t="inlineStr">
        <is>
          <t>7.4.5.3.88.</t>
        </is>
      </c>
      <c r="E1950" s="3" t="inlineStr">
        <is>
          <t>ОГ.СТ(Т1)-88</t>
        </is>
      </c>
      <c r="F1950" s="518" t="inlineStr">
        <is>
          <t>шт</t>
        </is>
      </c>
      <c r="G1950" s="519" t="n">
        <v>4</v>
      </c>
      <c r="H1950" s="520" t="n">
        <v>136192.71</v>
      </c>
      <c r="I1950" s="521" t="n">
        <v>66145.38</v>
      </c>
      <c r="J1950" s="522" t="n">
        <v>25292.26</v>
      </c>
      <c r="K1950" s="523">
        <f>SUBTOTAL(9,H1950:J1950)</f>
        <v/>
      </c>
      <c r="L1950" s="520">
        <f>$G1950*H1950</f>
        <v/>
      </c>
      <c r="M1950" s="521">
        <f>$G1950*I1950</f>
        <v/>
      </c>
      <c r="N1950" s="522">
        <f>$G1950*J1950</f>
        <v/>
      </c>
      <c r="O1950" s="523">
        <f>G1950*K1950</f>
        <v/>
      </c>
      <c r="P1950" s="79" t="n"/>
      <c r="Q1950" s="104" t="n"/>
    </row>
    <row r="1951" outlineLevel="4" ht="50.25" customHeight="1">
      <c r="A1951" s="3" t="n"/>
      <c r="B1951" s="3" t="n"/>
      <c r="C1951" s="187" t="n"/>
      <c r="D1951" s="3" t="inlineStr">
        <is>
          <t>7.4.5.3.89.</t>
        </is>
      </c>
      <c r="E1951" s="3" t="inlineStr">
        <is>
          <t>ОГ.СТ(Т1)-89</t>
        </is>
      </c>
      <c r="F1951" s="518" t="inlineStr">
        <is>
          <t>шт</t>
        </is>
      </c>
      <c r="G1951" s="519" t="n">
        <v>2</v>
      </c>
      <c r="H1951" s="520" t="n">
        <v>136358.81</v>
      </c>
      <c r="I1951" s="521" t="n">
        <v>66575.81</v>
      </c>
      <c r="J1951" s="522" t="n">
        <v>25366.83</v>
      </c>
      <c r="K1951" s="523">
        <f>SUBTOTAL(9,H1951:J1951)</f>
        <v/>
      </c>
      <c r="L1951" s="520">
        <f>$G1951*H1951</f>
        <v/>
      </c>
      <c r="M1951" s="521">
        <f>$G1951*I1951</f>
        <v/>
      </c>
      <c r="N1951" s="522">
        <f>$G1951*J1951</f>
        <v/>
      </c>
      <c r="O1951" s="523">
        <f>G1951*K1951</f>
        <v/>
      </c>
      <c r="P1951" s="79" t="n"/>
      <c r="Q1951" s="104" t="n"/>
    </row>
    <row r="1952" outlineLevel="4" ht="50.25" customHeight="1">
      <c r="A1952" s="3" t="n"/>
      <c r="B1952" s="3" t="n"/>
      <c r="C1952" s="187" t="n"/>
      <c r="D1952" s="3" t="inlineStr">
        <is>
          <t>7.4.5.3.90.</t>
        </is>
      </c>
      <c r="E1952" s="3" t="inlineStr">
        <is>
          <t>ОГ.СТ(Т1)-90</t>
        </is>
      </c>
      <c r="F1952" s="518" t="inlineStr">
        <is>
          <t>шт</t>
        </is>
      </c>
      <c r="G1952" s="519" t="n">
        <v>2</v>
      </c>
      <c r="H1952" s="520" t="n">
        <v>137853.6</v>
      </c>
      <c r="I1952" s="521" t="n">
        <v>66719.28999999999</v>
      </c>
      <c r="J1952" s="522" t="n">
        <v>25571.61</v>
      </c>
      <c r="K1952" s="523">
        <f>SUBTOTAL(9,H1952:J1952)</f>
        <v/>
      </c>
      <c r="L1952" s="520">
        <f>$G1952*H1952</f>
        <v/>
      </c>
      <c r="M1952" s="521">
        <f>$G1952*I1952</f>
        <v/>
      </c>
      <c r="N1952" s="522">
        <f>$G1952*J1952</f>
        <v/>
      </c>
      <c r="O1952" s="523">
        <f>G1952*K1952</f>
        <v/>
      </c>
      <c r="P1952" s="79" t="n"/>
      <c r="Q1952" s="104" t="n"/>
    </row>
    <row r="1953" outlineLevel="4" ht="50.25" customHeight="1">
      <c r="A1953" s="3" t="n"/>
      <c r="B1953" s="3" t="n"/>
      <c r="C1953" s="187" t="n"/>
      <c r="D1953" s="3" t="inlineStr">
        <is>
          <t>7.4.5.3.91.</t>
        </is>
      </c>
      <c r="E1953" s="3" t="inlineStr">
        <is>
          <t>ОГ.СТ(Т1)-91</t>
        </is>
      </c>
      <c r="F1953" s="518" t="inlineStr">
        <is>
          <t>шт</t>
        </is>
      </c>
      <c r="G1953" s="519" t="n">
        <v>1</v>
      </c>
      <c r="H1953" s="520" t="n">
        <v>138407.23</v>
      </c>
      <c r="I1953" s="521" t="n">
        <v>66862.75999999999</v>
      </c>
      <c r="J1953" s="522" t="n">
        <v>25658.75</v>
      </c>
      <c r="K1953" s="523">
        <f>SUBTOTAL(9,H1953:J1953)</f>
        <v/>
      </c>
      <c r="L1953" s="520">
        <f>$G1953*H1953</f>
        <v/>
      </c>
      <c r="M1953" s="521">
        <f>$G1953*I1953</f>
        <v/>
      </c>
      <c r="N1953" s="522">
        <f>$G1953*J1953</f>
        <v/>
      </c>
      <c r="O1953" s="523">
        <f>G1953*K1953</f>
        <v/>
      </c>
      <c r="P1953" s="79" t="n"/>
      <c r="Q1953" s="104" t="n"/>
    </row>
    <row r="1954" outlineLevel="4" ht="50.25" customHeight="1">
      <c r="A1954" s="3" t="n"/>
      <c r="B1954" s="3" t="n"/>
      <c r="C1954" s="187" t="n"/>
      <c r="D1954" s="3" t="inlineStr">
        <is>
          <t>7.4.5.3.92.</t>
        </is>
      </c>
      <c r="E1954" s="3" t="inlineStr">
        <is>
          <t>ОГ.СТ(Т1)-92</t>
        </is>
      </c>
      <c r="F1954" s="518" t="inlineStr">
        <is>
          <t>шт</t>
        </is>
      </c>
      <c r="G1954" s="519" t="n">
        <v>3</v>
      </c>
      <c r="H1954" s="520" t="n">
        <v>138960.86</v>
      </c>
      <c r="I1954" s="521" t="n">
        <v>67149.72</v>
      </c>
      <c r="J1954" s="522" t="n">
        <v>25763.82</v>
      </c>
      <c r="K1954" s="523">
        <f>SUBTOTAL(9,H1954:J1954)</f>
        <v/>
      </c>
      <c r="L1954" s="520">
        <f>$G1954*H1954</f>
        <v/>
      </c>
      <c r="M1954" s="521">
        <f>$G1954*I1954</f>
        <v/>
      </c>
      <c r="N1954" s="522">
        <f>$G1954*J1954</f>
        <v/>
      </c>
      <c r="O1954" s="523">
        <f>G1954*K1954</f>
        <v/>
      </c>
      <c r="P1954" s="79" t="n"/>
      <c r="Q1954" s="104" t="n"/>
    </row>
    <row r="1955" outlineLevel="4" ht="50.25" customHeight="1">
      <c r="A1955" s="3" t="n"/>
      <c r="B1955" s="3" t="n"/>
      <c r="C1955" s="187" t="n"/>
      <c r="D1955" s="3" t="inlineStr">
        <is>
          <t>7.4.5.3.93.</t>
        </is>
      </c>
      <c r="E1955" s="3" t="inlineStr">
        <is>
          <t>ОГ.СТ(Т1)-93</t>
        </is>
      </c>
      <c r="F1955" s="518" t="inlineStr">
        <is>
          <t>шт</t>
        </is>
      </c>
      <c r="G1955" s="519" t="n">
        <v>1</v>
      </c>
      <c r="H1955" s="520" t="n">
        <v>140344.93</v>
      </c>
      <c r="I1955" s="521" t="n">
        <v>67494.06</v>
      </c>
      <c r="J1955" s="522" t="n">
        <v>25979.87</v>
      </c>
      <c r="K1955" s="523">
        <f>SUBTOTAL(9,H1955:J1955)</f>
        <v/>
      </c>
      <c r="L1955" s="520">
        <f>$G1955*H1955</f>
        <v/>
      </c>
      <c r="M1955" s="521">
        <f>$G1955*I1955</f>
        <v/>
      </c>
      <c r="N1955" s="522">
        <f>$G1955*J1955</f>
        <v/>
      </c>
      <c r="O1955" s="523">
        <f>G1955*K1955</f>
        <v/>
      </c>
      <c r="P1955" s="79" t="n"/>
      <c r="Q1955" s="104" t="n"/>
    </row>
    <row r="1956" outlineLevel="4" ht="50.25" customHeight="1">
      <c r="A1956" s="3" t="n"/>
      <c r="B1956" s="3" t="n"/>
      <c r="C1956" s="187" t="n"/>
      <c r="D1956" s="3" t="inlineStr">
        <is>
          <t>7.4.5.3.94.</t>
        </is>
      </c>
      <c r="E1956" s="3" t="inlineStr">
        <is>
          <t>ОГ.СТ(Т1)-94</t>
        </is>
      </c>
      <c r="F1956" s="518" t="inlineStr">
        <is>
          <t>шт</t>
        </is>
      </c>
      <c r="G1956" s="519" t="n">
        <v>1</v>
      </c>
      <c r="H1956" s="520" t="n">
        <v>140400.29</v>
      </c>
      <c r="I1956" s="521" t="n">
        <v>68441.00999999999</v>
      </c>
      <c r="J1956" s="522" t="n">
        <v>26105.16</v>
      </c>
      <c r="K1956" s="523">
        <f>SUBTOTAL(9,H1956:J1956)</f>
        <v/>
      </c>
      <c r="L1956" s="520">
        <f>$G1956*H1956</f>
        <v/>
      </c>
      <c r="M1956" s="521">
        <f>$G1956*I1956</f>
        <v/>
      </c>
      <c r="N1956" s="522">
        <f>$G1956*J1956</f>
        <v/>
      </c>
      <c r="O1956" s="523">
        <f>G1956*K1956</f>
        <v/>
      </c>
      <c r="P1956" s="79" t="n"/>
      <c r="Q1956" s="104" t="n"/>
    </row>
    <row r="1957" outlineLevel="4" ht="50.25" customHeight="1">
      <c r="A1957" s="3" t="n"/>
      <c r="B1957" s="3" t="n"/>
      <c r="C1957" s="187" t="n"/>
      <c r="D1957" s="3" t="inlineStr">
        <is>
          <t>7.4.5.3.95.</t>
        </is>
      </c>
      <c r="E1957" s="3" t="inlineStr">
        <is>
          <t>ОГ.СТ(Т1)-95</t>
        </is>
      </c>
      <c r="F1957" s="518" t="inlineStr">
        <is>
          <t>шт</t>
        </is>
      </c>
      <c r="G1957" s="519" t="n">
        <v>3</v>
      </c>
      <c r="H1957" s="520" t="n">
        <v>140566.39</v>
      </c>
      <c r="I1957" s="521" t="n">
        <v>68727.96000000001</v>
      </c>
      <c r="J1957" s="522" t="n">
        <v>26161.79</v>
      </c>
      <c r="K1957" s="523">
        <f>SUBTOTAL(9,H1957:J1957)</f>
        <v/>
      </c>
      <c r="L1957" s="520">
        <f>$G1957*H1957</f>
        <v/>
      </c>
      <c r="M1957" s="521">
        <f>$G1957*I1957</f>
        <v/>
      </c>
      <c r="N1957" s="522">
        <f>$G1957*J1957</f>
        <v/>
      </c>
      <c r="O1957" s="523">
        <f>G1957*K1957</f>
        <v/>
      </c>
      <c r="P1957" s="79" t="n"/>
      <c r="Q1957" s="104" t="n"/>
    </row>
    <row r="1958" outlineLevel="4" ht="50.25" customHeight="1">
      <c r="A1958" s="3" t="n"/>
      <c r="B1958" s="3" t="n"/>
      <c r="C1958" s="187" t="n"/>
      <c r="D1958" s="3" t="inlineStr">
        <is>
          <t>7.4.5.3.96.</t>
        </is>
      </c>
      <c r="E1958" s="3" t="inlineStr">
        <is>
          <t>ОГ.СТ(Т1)-96</t>
        </is>
      </c>
      <c r="F1958" s="518" t="inlineStr">
        <is>
          <t>шт</t>
        </is>
      </c>
      <c r="G1958" s="519" t="n">
        <v>1</v>
      </c>
      <c r="H1958" s="520" t="n">
        <v>141895.09</v>
      </c>
      <c r="I1958" s="521" t="n">
        <v>69301.87</v>
      </c>
      <c r="J1958" s="522" t="n">
        <v>26399.62</v>
      </c>
      <c r="K1958" s="523">
        <f>SUBTOTAL(9,H1958:J1958)</f>
        <v/>
      </c>
      <c r="L1958" s="520">
        <f>$G1958*H1958</f>
        <v/>
      </c>
      <c r="M1958" s="521">
        <f>$G1958*I1958</f>
        <v/>
      </c>
      <c r="N1958" s="522">
        <f>$G1958*J1958</f>
        <v/>
      </c>
      <c r="O1958" s="523">
        <f>G1958*K1958</f>
        <v/>
      </c>
      <c r="P1958" s="79" t="n"/>
      <c r="Q1958" s="104" t="n"/>
    </row>
    <row r="1959" outlineLevel="4" ht="50.25" customHeight="1">
      <c r="A1959" s="3" t="n"/>
      <c r="B1959" s="3" t="n"/>
      <c r="C1959" s="187" t="n"/>
      <c r="D1959" s="3" t="inlineStr">
        <is>
          <t>7.4.5.3.97.</t>
        </is>
      </c>
      <c r="E1959" s="3" t="inlineStr">
        <is>
          <t>ОГ.СТ(Т1)-97</t>
        </is>
      </c>
      <c r="F1959" s="518" t="inlineStr">
        <is>
          <t>шт</t>
        </is>
      </c>
      <c r="G1959" s="519" t="n">
        <v>1</v>
      </c>
      <c r="H1959" s="520" t="n">
        <v>141950.46</v>
      </c>
      <c r="I1959" s="521" t="n">
        <v>69990.56</v>
      </c>
      <c r="J1959" s="522" t="n">
        <v>26492.63</v>
      </c>
      <c r="K1959" s="523">
        <f>SUBTOTAL(9,H1959:J1959)</f>
        <v/>
      </c>
      <c r="L1959" s="520">
        <f>$G1959*H1959</f>
        <v/>
      </c>
      <c r="M1959" s="521">
        <f>$G1959*I1959</f>
        <v/>
      </c>
      <c r="N1959" s="522">
        <f>$G1959*J1959</f>
        <v/>
      </c>
      <c r="O1959" s="523">
        <f>G1959*K1959</f>
        <v/>
      </c>
      <c r="P1959" s="79" t="n"/>
      <c r="Q1959" s="104" t="n"/>
    </row>
    <row r="1960" outlineLevel="4" ht="50.25" customHeight="1">
      <c r="A1960" s="3" t="n"/>
      <c r="B1960" s="3" t="n"/>
      <c r="C1960" s="187" t="n"/>
      <c r="D1960" s="3" t="inlineStr">
        <is>
          <t>7.4.5.3.98.</t>
        </is>
      </c>
      <c r="E1960" s="3" t="inlineStr">
        <is>
          <t>ОГ.СТ(Т1)-98</t>
        </is>
      </c>
      <c r="F1960" s="518" t="inlineStr">
        <is>
          <t>шт</t>
        </is>
      </c>
      <c r="G1960" s="519" t="n">
        <v>1</v>
      </c>
      <c r="H1960" s="520" t="n">
        <v>142282.64</v>
      </c>
      <c r="I1960" s="521" t="n">
        <v>70162.73</v>
      </c>
      <c r="J1960" s="522" t="n">
        <v>26555.67</v>
      </c>
      <c r="K1960" s="523">
        <f>SUBTOTAL(9,H1960:J1960)</f>
        <v/>
      </c>
      <c r="L1960" s="520">
        <f>$G1960*H1960</f>
        <v/>
      </c>
      <c r="M1960" s="521">
        <f>$G1960*I1960</f>
        <v/>
      </c>
      <c r="N1960" s="522">
        <f>$G1960*J1960</f>
        <v/>
      </c>
      <c r="O1960" s="523">
        <f>G1960*K1960</f>
        <v/>
      </c>
      <c r="P1960" s="79" t="n"/>
      <c r="Q1960" s="104" t="n"/>
    </row>
    <row r="1961" outlineLevel="4" ht="50.25" customHeight="1">
      <c r="A1961" s="3" t="n"/>
      <c r="B1961" s="3" t="n"/>
      <c r="C1961" s="187" t="n"/>
      <c r="D1961" s="3" t="inlineStr">
        <is>
          <t>7.4.5.3.99.</t>
        </is>
      </c>
      <c r="E1961" s="3" t="inlineStr">
        <is>
          <t>ОГ.СТ(Т1)-99</t>
        </is>
      </c>
      <c r="F1961" s="518" t="inlineStr">
        <is>
          <t>шт</t>
        </is>
      </c>
      <c r="G1961" s="519" t="n">
        <v>1</v>
      </c>
      <c r="H1961" s="520" t="n">
        <v>142448.71</v>
      </c>
      <c r="I1961" s="521" t="n">
        <v>70449.69</v>
      </c>
      <c r="J1961" s="522" t="n">
        <v>26612.3</v>
      </c>
      <c r="K1961" s="523">
        <f>SUBTOTAL(9,H1961:J1961)</f>
        <v/>
      </c>
      <c r="L1961" s="520">
        <f>$G1961*H1961</f>
        <v/>
      </c>
      <c r="M1961" s="521">
        <f>$G1961*I1961</f>
        <v/>
      </c>
      <c r="N1961" s="522">
        <f>$G1961*J1961</f>
        <v/>
      </c>
      <c r="O1961" s="523">
        <f>G1961*K1961</f>
        <v/>
      </c>
      <c r="P1961" s="79" t="n"/>
      <c r="Q1961" s="104" t="n"/>
    </row>
    <row r="1962" outlineLevel="4" ht="50.25" customHeight="1">
      <c r="A1962" s="3" t="n"/>
      <c r="B1962" s="3" t="n"/>
      <c r="C1962" s="187" t="n"/>
      <c r="D1962" s="3" t="inlineStr">
        <is>
          <t>7.4.5.3.100.</t>
        </is>
      </c>
      <c r="E1962" s="3" t="inlineStr">
        <is>
          <t>ОГ.СТ(Т1)-100</t>
        </is>
      </c>
      <c r="F1962" s="518" t="inlineStr">
        <is>
          <t>шт</t>
        </is>
      </c>
      <c r="G1962" s="519" t="n">
        <v>2</v>
      </c>
      <c r="H1962" s="520" t="n">
        <v>142836.26</v>
      </c>
      <c r="I1962" s="521" t="n">
        <v>70564.47</v>
      </c>
      <c r="J1962" s="522" t="n">
        <v>26675.09</v>
      </c>
      <c r="K1962" s="523">
        <f>SUBTOTAL(9,H1962:J1962)</f>
        <v/>
      </c>
      <c r="L1962" s="520">
        <f>$G1962*H1962</f>
        <v/>
      </c>
      <c r="M1962" s="521">
        <f>$G1962*I1962</f>
        <v/>
      </c>
      <c r="N1962" s="522">
        <f>$G1962*J1962</f>
        <v/>
      </c>
      <c r="O1962" s="523">
        <f>G1962*K1962</f>
        <v/>
      </c>
      <c r="P1962" s="79" t="n"/>
      <c r="Q1962" s="104" t="n"/>
    </row>
    <row r="1963" outlineLevel="4" ht="50.25" customHeight="1">
      <c r="A1963" s="3" t="n"/>
      <c r="B1963" s="3" t="n"/>
      <c r="C1963" s="187" t="n"/>
      <c r="D1963" s="3" t="inlineStr">
        <is>
          <t>7.4.5.3.101.</t>
        </is>
      </c>
      <c r="E1963" s="3" t="inlineStr">
        <is>
          <t>ОГ.СТ(Т1)-101</t>
        </is>
      </c>
      <c r="F1963" s="518" t="inlineStr">
        <is>
          <t>шт</t>
        </is>
      </c>
      <c r="G1963" s="519" t="n">
        <v>1</v>
      </c>
      <c r="H1963" s="520" t="n">
        <v>143943.52</v>
      </c>
      <c r="I1963" s="521" t="n">
        <v>70707.95</v>
      </c>
      <c r="J1963" s="522" t="n">
        <v>26831.43</v>
      </c>
      <c r="K1963" s="523">
        <f>SUBTOTAL(9,H1963:J1963)</f>
        <v/>
      </c>
      <c r="L1963" s="520">
        <f>$G1963*H1963</f>
        <v/>
      </c>
      <c r="M1963" s="521">
        <f>$G1963*I1963</f>
        <v/>
      </c>
      <c r="N1963" s="522">
        <f>$G1963*J1963</f>
        <v/>
      </c>
      <c r="O1963" s="523">
        <f>G1963*K1963</f>
        <v/>
      </c>
      <c r="P1963" s="79" t="n"/>
      <c r="Q1963" s="104" t="n"/>
    </row>
    <row r="1964" outlineLevel="4" ht="50.25" customHeight="1">
      <c r="A1964" s="3" t="n"/>
      <c r="B1964" s="3" t="n"/>
      <c r="C1964" s="187" t="n"/>
      <c r="D1964" s="3" t="inlineStr">
        <is>
          <t>7.4.5.3.102.</t>
        </is>
      </c>
      <c r="E1964" s="3" t="inlineStr">
        <is>
          <t>ОГ.СТ(Т1)-102</t>
        </is>
      </c>
      <c r="F1964" s="518" t="inlineStr">
        <is>
          <t>шт</t>
        </is>
      </c>
      <c r="G1964" s="519" t="n">
        <v>12</v>
      </c>
      <c r="H1964" s="520" t="n">
        <v>145881.22</v>
      </c>
      <c r="I1964" s="521" t="n">
        <v>70736.64</v>
      </c>
      <c r="J1964" s="522" t="n">
        <v>27077.23</v>
      </c>
      <c r="K1964" s="523">
        <f>SUBTOTAL(9,H1964:J1964)</f>
        <v/>
      </c>
      <c r="L1964" s="520">
        <f>$G1964*H1964</f>
        <v/>
      </c>
      <c r="M1964" s="521">
        <f>$G1964*I1964</f>
        <v/>
      </c>
      <c r="N1964" s="522">
        <f>$G1964*J1964</f>
        <v/>
      </c>
      <c r="O1964" s="523">
        <f>G1964*K1964</f>
        <v/>
      </c>
      <c r="P1964" s="79" t="n"/>
      <c r="Q1964" s="104" t="n"/>
    </row>
    <row r="1965" outlineLevel="4" ht="50.25" customHeight="1">
      <c r="A1965" s="3" t="n"/>
      <c r="B1965" s="3" t="n"/>
      <c r="C1965" s="187" t="n"/>
      <c r="D1965" s="3" t="inlineStr">
        <is>
          <t>7.4.5.3.103.</t>
        </is>
      </c>
      <c r="E1965" s="3" t="inlineStr">
        <is>
          <t>ОГ.СТ(Т1)-103</t>
        </is>
      </c>
      <c r="F1965" s="518" t="inlineStr">
        <is>
          <t>шт</t>
        </is>
      </c>
      <c r="G1965" s="519" t="n">
        <v>2</v>
      </c>
      <c r="H1965" s="520" t="n">
        <v>146158.04</v>
      </c>
      <c r="I1965" s="521" t="n">
        <v>70822.73</v>
      </c>
      <c r="J1965" s="522" t="n">
        <v>27122.6</v>
      </c>
      <c r="K1965" s="523">
        <f>SUBTOTAL(9,H1965:J1965)</f>
        <v/>
      </c>
      <c r="L1965" s="520">
        <f>$G1965*H1965</f>
        <v/>
      </c>
      <c r="M1965" s="521">
        <f>$G1965*I1965</f>
        <v/>
      </c>
      <c r="N1965" s="522">
        <f>$G1965*J1965</f>
        <v/>
      </c>
      <c r="O1965" s="523">
        <f>G1965*K1965</f>
        <v/>
      </c>
      <c r="P1965" s="79" t="n"/>
      <c r="Q1965" s="104" t="n"/>
    </row>
    <row r="1966" outlineLevel="4" ht="50.25" customHeight="1">
      <c r="A1966" s="3" t="n"/>
      <c r="B1966" s="3" t="n"/>
      <c r="C1966" s="187" t="n"/>
      <c r="D1966" s="3" t="inlineStr">
        <is>
          <t>7.4.5.3.104.</t>
        </is>
      </c>
      <c r="E1966" s="3" t="inlineStr">
        <is>
          <t>ОГ.СТ(Т1)-104</t>
        </is>
      </c>
      <c r="F1966" s="518" t="inlineStr">
        <is>
          <t>шт</t>
        </is>
      </c>
      <c r="G1966" s="519" t="n">
        <v>4</v>
      </c>
      <c r="H1966" s="520" t="n">
        <v>148649.37</v>
      </c>
      <c r="I1966" s="521" t="n">
        <v>70880.12</v>
      </c>
      <c r="J1966" s="522" t="n">
        <v>27441.19</v>
      </c>
      <c r="K1966" s="523">
        <f>SUBTOTAL(9,H1966:J1966)</f>
        <v/>
      </c>
      <c r="L1966" s="520">
        <f>$G1966*H1966</f>
        <v/>
      </c>
      <c r="M1966" s="521">
        <f>$G1966*I1966</f>
        <v/>
      </c>
      <c r="N1966" s="522">
        <f>$G1966*J1966</f>
        <v/>
      </c>
      <c r="O1966" s="523">
        <f>G1966*K1966</f>
        <v/>
      </c>
      <c r="P1966" s="79" t="n"/>
      <c r="Q1966" s="104" t="n"/>
    </row>
    <row r="1967" outlineLevel="4" ht="50.25" customHeight="1">
      <c r="A1967" s="3" t="n"/>
      <c r="B1967" s="3" t="n"/>
      <c r="C1967" s="187" t="n"/>
      <c r="D1967" s="3" t="inlineStr">
        <is>
          <t>7.4.5.3.105.</t>
        </is>
      </c>
      <c r="E1967" s="3" t="inlineStr">
        <is>
          <t>ОГ.СТ(Т1)-105</t>
        </is>
      </c>
      <c r="F1967" s="518" t="inlineStr">
        <is>
          <t>шт</t>
        </is>
      </c>
      <c r="G1967" s="519" t="n">
        <v>4</v>
      </c>
      <c r="H1967" s="520" t="n">
        <v>149092.27</v>
      </c>
      <c r="I1967" s="521" t="n">
        <v>71884.46000000001</v>
      </c>
      <c r="J1967" s="522" t="n">
        <v>27622.09</v>
      </c>
      <c r="K1967" s="523">
        <f>SUBTOTAL(9,H1967:J1967)</f>
        <v/>
      </c>
      <c r="L1967" s="520">
        <f>$G1967*H1967</f>
        <v/>
      </c>
      <c r="M1967" s="521">
        <f>$G1967*I1967</f>
        <v/>
      </c>
      <c r="N1967" s="522">
        <f>$G1967*J1967</f>
        <v/>
      </c>
      <c r="O1967" s="523">
        <f>G1967*K1967</f>
        <v/>
      </c>
      <c r="P1967" s="79" t="n"/>
      <c r="Q1967" s="104" t="n"/>
    </row>
    <row r="1968" outlineLevel="4" ht="50.25" customHeight="1">
      <c r="A1968" s="3" t="n"/>
      <c r="B1968" s="3" t="n"/>
      <c r="C1968" s="187" t="n"/>
      <c r="D1968" s="3" t="inlineStr">
        <is>
          <t>7.4.5.3.106.</t>
        </is>
      </c>
      <c r="E1968" s="3" t="inlineStr">
        <is>
          <t>ОГ.СТ(Т1)-106</t>
        </is>
      </c>
      <c r="F1968" s="518" t="inlineStr">
        <is>
          <t>шт</t>
        </is>
      </c>
      <c r="G1968" s="519" t="n">
        <v>2</v>
      </c>
      <c r="H1968" s="520" t="n">
        <v>149203</v>
      </c>
      <c r="I1968" s="521" t="n">
        <v>72171.41</v>
      </c>
      <c r="J1968" s="522" t="n">
        <v>27671.8</v>
      </c>
      <c r="K1968" s="523">
        <f>SUBTOTAL(9,H1968:J1968)</f>
        <v/>
      </c>
      <c r="L1968" s="520">
        <f>$G1968*H1968</f>
        <v/>
      </c>
      <c r="M1968" s="521">
        <f>$G1968*I1968</f>
        <v/>
      </c>
      <c r="N1968" s="522">
        <f>$G1968*J1968</f>
        <v/>
      </c>
      <c r="O1968" s="523">
        <f>G1968*K1968</f>
        <v/>
      </c>
      <c r="P1968" s="79" t="n"/>
      <c r="Q1968" s="104" t="n"/>
    </row>
    <row r="1969" outlineLevel="4" ht="50.25" customHeight="1">
      <c r="A1969" s="3" t="n"/>
      <c r="B1969" s="3" t="n"/>
      <c r="C1969" s="187" t="n"/>
      <c r="D1969" s="3" t="inlineStr">
        <is>
          <t>7.4.5.3.107.</t>
        </is>
      </c>
      <c r="E1969" s="3" t="inlineStr">
        <is>
          <t>ОГ.СТ(Т1)-107</t>
        </is>
      </c>
      <c r="F1969" s="518" t="inlineStr">
        <is>
          <t>шт</t>
        </is>
      </c>
      <c r="G1969" s="519" t="n">
        <v>1</v>
      </c>
      <c r="H1969" s="520" t="n">
        <v>151140.69</v>
      </c>
      <c r="I1969" s="521" t="n">
        <v>73003.58</v>
      </c>
      <c r="J1969" s="522" t="n">
        <v>28018.03</v>
      </c>
      <c r="K1969" s="523">
        <f>SUBTOTAL(9,H1969:J1969)</f>
        <v/>
      </c>
      <c r="L1969" s="520">
        <f>$G1969*H1969</f>
        <v/>
      </c>
      <c r="M1969" s="521">
        <f>$G1969*I1969</f>
        <v/>
      </c>
      <c r="N1969" s="522">
        <f>$G1969*J1969</f>
        <v/>
      </c>
      <c r="O1969" s="523">
        <f>G1969*K1969</f>
        <v/>
      </c>
      <c r="P1969" s="79" t="n"/>
      <c r="Q1969" s="104" t="n"/>
    </row>
    <row r="1970" outlineLevel="4" ht="50.25" customHeight="1">
      <c r="A1970" s="3" t="n"/>
      <c r="B1970" s="3" t="n"/>
      <c r="C1970" s="187" t="n"/>
      <c r="D1970" s="3" t="inlineStr">
        <is>
          <t>7.4.5.3.108.</t>
        </is>
      </c>
      <c r="E1970" s="3" t="inlineStr">
        <is>
          <t>ОГ.СТ(Т1)-108</t>
        </is>
      </c>
      <c r="F1970" s="518" t="inlineStr">
        <is>
          <t>шт</t>
        </is>
      </c>
      <c r="G1970" s="519" t="n">
        <v>1</v>
      </c>
      <c r="H1970" s="520" t="n">
        <v>151583.6</v>
      </c>
      <c r="I1970" s="521" t="n">
        <v>73032.27</v>
      </c>
      <c r="J1970" s="522" t="n">
        <v>28076.98</v>
      </c>
      <c r="K1970" s="523">
        <f>SUBTOTAL(9,H1970:J1970)</f>
        <v/>
      </c>
      <c r="L1970" s="520">
        <f>$G1970*H1970</f>
        <v/>
      </c>
      <c r="M1970" s="521">
        <f>$G1970*I1970</f>
        <v/>
      </c>
      <c r="N1970" s="522">
        <f>$G1970*J1970</f>
        <v/>
      </c>
      <c r="O1970" s="523">
        <f>G1970*K1970</f>
        <v/>
      </c>
      <c r="P1970" s="79" t="n"/>
      <c r="Q1970" s="104" t="n"/>
    </row>
    <row r="1971" outlineLevel="4" ht="50.25" customHeight="1">
      <c r="A1971" s="3" t="n"/>
      <c r="B1971" s="3" t="n"/>
      <c r="C1971" s="187" t="n"/>
      <c r="D1971" s="3" t="inlineStr">
        <is>
          <t>7.4.5.3.109.</t>
        </is>
      </c>
      <c r="E1971" s="3" t="inlineStr">
        <is>
          <t>ОГ.СТ(Т1)-109</t>
        </is>
      </c>
      <c r="F1971" s="518" t="inlineStr">
        <is>
          <t>шт</t>
        </is>
      </c>
      <c r="G1971" s="519" t="n">
        <v>2</v>
      </c>
      <c r="H1971" s="520" t="n">
        <v>151694.32</v>
      </c>
      <c r="I1971" s="521" t="n">
        <v>73319.23</v>
      </c>
      <c r="J1971" s="522" t="n">
        <v>28126.69</v>
      </c>
      <c r="K1971" s="523">
        <f>SUBTOTAL(9,H1971:J1971)</f>
        <v/>
      </c>
      <c r="L1971" s="520">
        <f>$G1971*H1971</f>
        <v/>
      </c>
      <c r="M1971" s="521">
        <f>$G1971*I1971</f>
        <v/>
      </c>
      <c r="N1971" s="522">
        <f>$G1971*J1971</f>
        <v/>
      </c>
      <c r="O1971" s="523">
        <f>G1971*K1971</f>
        <v/>
      </c>
      <c r="P1971" s="79" t="n"/>
      <c r="Q1971" s="104" t="n"/>
    </row>
    <row r="1972" outlineLevel="4" ht="50.25" customHeight="1">
      <c r="A1972" s="3" t="n"/>
      <c r="B1972" s="3" t="n"/>
      <c r="C1972" s="187" t="n"/>
      <c r="D1972" s="3" t="inlineStr">
        <is>
          <t>7.4.5.3.110.</t>
        </is>
      </c>
      <c r="E1972" s="3" t="inlineStr">
        <is>
          <t>ОГ.СТ(Т1)-110</t>
        </is>
      </c>
      <c r="F1972" s="518" t="inlineStr">
        <is>
          <t>шт</t>
        </is>
      </c>
      <c r="G1972" s="519" t="n">
        <v>4</v>
      </c>
      <c r="H1972" s="520" t="n">
        <v>152801.59</v>
      </c>
      <c r="I1972" s="521" t="n">
        <v>73462.7</v>
      </c>
      <c r="J1972" s="522" t="n">
        <v>28283.04</v>
      </c>
      <c r="K1972" s="523">
        <f>SUBTOTAL(9,H1972:J1972)</f>
        <v/>
      </c>
      <c r="L1972" s="520">
        <f>$G1972*H1972</f>
        <v/>
      </c>
      <c r="M1972" s="521">
        <f>$G1972*I1972</f>
        <v/>
      </c>
      <c r="N1972" s="522">
        <f>$G1972*J1972</f>
        <v/>
      </c>
      <c r="O1972" s="523">
        <f>G1972*K1972</f>
        <v/>
      </c>
      <c r="P1972" s="79" t="n"/>
      <c r="Q1972" s="104" t="n"/>
    </row>
    <row r="1973" outlineLevel="4" ht="50.25" customHeight="1">
      <c r="A1973" s="3" t="n"/>
      <c r="B1973" s="3" t="n"/>
      <c r="C1973" s="187" t="n"/>
      <c r="D1973" s="3" t="inlineStr">
        <is>
          <t>7.4.5.3.111.</t>
        </is>
      </c>
      <c r="E1973" s="3" t="inlineStr">
        <is>
          <t>ОГ.СТ(Т1)-111</t>
        </is>
      </c>
      <c r="F1973" s="518" t="inlineStr">
        <is>
          <t>шт</t>
        </is>
      </c>
      <c r="G1973" s="519" t="n">
        <v>2</v>
      </c>
      <c r="H1973" s="520" t="n">
        <v>156953.8</v>
      </c>
      <c r="I1973" s="521" t="n">
        <v>73692.27</v>
      </c>
      <c r="J1973" s="522" t="n">
        <v>28830.76</v>
      </c>
      <c r="K1973" s="523">
        <f>SUBTOTAL(9,H1973:J1973)</f>
        <v/>
      </c>
      <c r="L1973" s="520">
        <f>$G1973*H1973</f>
        <v/>
      </c>
      <c r="M1973" s="521">
        <f>$G1973*I1973</f>
        <v/>
      </c>
      <c r="N1973" s="522">
        <f>$G1973*J1973</f>
        <v/>
      </c>
      <c r="O1973" s="523">
        <f>G1973*K1973</f>
        <v/>
      </c>
      <c r="P1973" s="79" t="n"/>
      <c r="Q1973" s="104" t="n"/>
    </row>
    <row r="1974" outlineLevel="4" ht="50.25" customHeight="1">
      <c r="A1974" s="3" t="n"/>
      <c r="B1974" s="3" t="n"/>
      <c r="C1974" s="187" t="n"/>
      <c r="D1974" s="3" t="inlineStr">
        <is>
          <t>7.4.5.3.112.</t>
        </is>
      </c>
      <c r="E1974" s="3" t="inlineStr">
        <is>
          <t>ОГ.СТ(Т1)-112</t>
        </is>
      </c>
      <c r="F1974" s="518" t="inlineStr">
        <is>
          <t>шт</t>
        </is>
      </c>
      <c r="G1974" s="519" t="n">
        <v>2</v>
      </c>
      <c r="H1974" s="520" t="n">
        <v>157230.61</v>
      </c>
      <c r="I1974" s="521" t="n">
        <v>73720.96000000001</v>
      </c>
      <c r="J1974" s="522" t="n">
        <v>28868.95</v>
      </c>
      <c r="K1974" s="523">
        <f>SUBTOTAL(9,H1974:J1974)</f>
        <v/>
      </c>
      <c r="L1974" s="520">
        <f>$G1974*H1974</f>
        <v/>
      </c>
      <c r="M1974" s="521">
        <f>$G1974*I1974</f>
        <v/>
      </c>
      <c r="N1974" s="522">
        <f>$G1974*J1974</f>
        <v/>
      </c>
      <c r="O1974" s="523">
        <f>G1974*K1974</f>
        <v/>
      </c>
      <c r="P1974" s="79" t="n"/>
      <c r="Q1974" s="104" t="n"/>
    </row>
    <row r="1975" outlineLevel="4" ht="50.25" customHeight="1">
      <c r="A1975" s="3" t="n"/>
      <c r="B1975" s="3" t="n"/>
      <c r="C1975" s="187" t="n"/>
      <c r="D1975" s="3" t="inlineStr">
        <is>
          <t>7.4.5.3.113.</t>
        </is>
      </c>
      <c r="E1975" s="3" t="inlineStr">
        <is>
          <t>ОГ.СТ(Т1)-113</t>
        </is>
      </c>
      <c r="F1975" s="518" t="inlineStr">
        <is>
          <t>шт</t>
        </is>
      </c>
      <c r="G1975" s="519" t="n">
        <v>5</v>
      </c>
      <c r="H1975" s="520" t="n">
        <v>157507.43</v>
      </c>
      <c r="I1975" s="521" t="n">
        <v>74180.09</v>
      </c>
      <c r="J1975" s="522" t="n">
        <v>28960.94</v>
      </c>
      <c r="K1975" s="523">
        <f>SUBTOTAL(9,H1975:J1975)</f>
        <v/>
      </c>
      <c r="L1975" s="520">
        <f>$G1975*H1975</f>
        <v/>
      </c>
      <c r="M1975" s="521">
        <f>$G1975*I1975</f>
        <v/>
      </c>
      <c r="N1975" s="522">
        <f>$G1975*J1975</f>
        <v/>
      </c>
      <c r="O1975" s="523">
        <f>G1975*K1975</f>
        <v/>
      </c>
      <c r="P1975" s="79" t="n"/>
      <c r="Q1975" s="104" t="n"/>
    </row>
    <row r="1976" outlineLevel="4" ht="50.25" customHeight="1">
      <c r="A1976" s="3" t="n"/>
      <c r="B1976" s="3" t="n"/>
      <c r="C1976" s="187" t="n"/>
      <c r="D1976" s="3" t="inlineStr">
        <is>
          <t>7.4.5.3.114.</t>
        </is>
      </c>
      <c r="E1976" s="3" t="inlineStr">
        <is>
          <t>ОГ.СТ(Т1)-114</t>
        </is>
      </c>
      <c r="F1976" s="518" t="inlineStr">
        <is>
          <t>шт</t>
        </is>
      </c>
      <c r="G1976" s="519" t="n">
        <v>1</v>
      </c>
      <c r="H1976" s="520" t="n">
        <v>158337.87</v>
      </c>
      <c r="I1976" s="521" t="n">
        <v>74754</v>
      </c>
      <c r="J1976" s="522" t="n">
        <v>29136.48</v>
      </c>
      <c r="K1976" s="523">
        <f>SUBTOTAL(9,H1976:J1976)</f>
        <v/>
      </c>
      <c r="L1976" s="520">
        <f>$G1976*H1976</f>
        <v/>
      </c>
      <c r="M1976" s="521">
        <f>$G1976*I1976</f>
        <v/>
      </c>
      <c r="N1976" s="522">
        <f>$G1976*J1976</f>
        <v/>
      </c>
      <c r="O1976" s="523">
        <f>G1976*K1976</f>
        <v/>
      </c>
      <c r="P1976" s="79" t="n"/>
      <c r="Q1976" s="104" t="n"/>
    </row>
    <row r="1977" outlineLevel="4" ht="50.25" customHeight="1">
      <c r="A1977" s="3" t="n"/>
      <c r="B1977" s="3" t="n"/>
      <c r="C1977" s="187" t="n"/>
      <c r="D1977" s="3" t="inlineStr">
        <is>
          <t>7.4.5.3.115.</t>
        </is>
      </c>
      <c r="E1977" s="3" t="inlineStr">
        <is>
          <t>ОГ.СТ(Т1)-115</t>
        </is>
      </c>
      <c r="F1977" s="518" t="inlineStr">
        <is>
          <t>шт</t>
        </is>
      </c>
      <c r="G1977" s="519" t="n">
        <v>5</v>
      </c>
      <c r="H1977" s="520" t="n">
        <v>159445.12</v>
      </c>
      <c r="I1977" s="521" t="n">
        <v>75758.33</v>
      </c>
      <c r="J1977" s="522" t="n">
        <v>29400.43</v>
      </c>
      <c r="K1977" s="523">
        <f>SUBTOTAL(9,H1977:J1977)</f>
        <v/>
      </c>
      <c r="L1977" s="520">
        <f>$G1977*H1977</f>
        <v/>
      </c>
      <c r="M1977" s="521">
        <f>$G1977*I1977</f>
        <v/>
      </c>
      <c r="N1977" s="522">
        <f>$G1977*J1977</f>
        <v/>
      </c>
      <c r="O1977" s="523">
        <f>G1977*K1977</f>
        <v/>
      </c>
      <c r="P1977" s="79" t="n"/>
      <c r="Q1977" s="104" t="n"/>
    </row>
    <row r="1978" outlineLevel="4" ht="50.25" customHeight="1">
      <c r="A1978" s="3" t="n"/>
      <c r="B1978" s="3" t="n"/>
      <c r="C1978" s="187" t="n"/>
      <c r="D1978" s="3" t="inlineStr">
        <is>
          <t>7.4.5.3.116.</t>
        </is>
      </c>
      <c r="E1978" s="3" t="inlineStr">
        <is>
          <t>ОГ.СТ(Т1)-116</t>
        </is>
      </c>
      <c r="F1978" s="518" t="inlineStr">
        <is>
          <t>шт</t>
        </is>
      </c>
      <c r="G1978" s="519" t="n">
        <v>4</v>
      </c>
      <c r="H1978" s="520" t="n">
        <v>159998.76</v>
      </c>
      <c r="I1978" s="521" t="n">
        <v>75901.81</v>
      </c>
      <c r="J1978" s="522" t="n">
        <v>29487.57</v>
      </c>
      <c r="K1978" s="523">
        <f>SUBTOTAL(9,H1978:J1978)</f>
        <v/>
      </c>
      <c r="L1978" s="520">
        <f>$G1978*H1978</f>
        <v/>
      </c>
      <c r="M1978" s="521">
        <f>$G1978*I1978</f>
        <v/>
      </c>
      <c r="N1978" s="522">
        <f>$G1978*J1978</f>
        <v/>
      </c>
      <c r="O1978" s="523">
        <f>G1978*K1978</f>
        <v/>
      </c>
      <c r="P1978" s="79" t="n"/>
      <c r="Q1978" s="104" t="n"/>
    </row>
    <row r="1979" outlineLevel="4" ht="50.25" customHeight="1">
      <c r="A1979" s="3" t="n"/>
      <c r="B1979" s="3" t="n"/>
      <c r="C1979" s="187" t="n"/>
      <c r="D1979" s="3" t="inlineStr">
        <is>
          <t>7.4.5.3.117.</t>
        </is>
      </c>
      <c r="E1979" s="3" t="inlineStr">
        <is>
          <t>ОГ.СТ(Т1)-117</t>
        </is>
      </c>
      <c r="F1979" s="518" t="inlineStr">
        <is>
          <t>шт</t>
        </is>
      </c>
      <c r="G1979" s="519" t="n">
        <v>1</v>
      </c>
      <c r="H1979" s="520" t="n">
        <v>160552.39</v>
      </c>
      <c r="I1979" s="521" t="n">
        <v>77422.67</v>
      </c>
      <c r="J1979" s="522" t="n">
        <v>29746.88</v>
      </c>
      <c r="K1979" s="523">
        <f>SUBTOTAL(9,H1979:J1979)</f>
        <v/>
      </c>
      <c r="L1979" s="520">
        <f>$G1979*H1979</f>
        <v/>
      </c>
      <c r="M1979" s="521">
        <f>$G1979*I1979</f>
        <v/>
      </c>
      <c r="N1979" s="522">
        <f>$G1979*J1979</f>
        <v/>
      </c>
      <c r="O1979" s="523">
        <f>G1979*K1979</f>
        <v/>
      </c>
      <c r="P1979" s="79" t="n"/>
      <c r="Q1979" s="104" t="n"/>
    </row>
    <row r="1980" outlineLevel="4" ht="50.25" customHeight="1">
      <c r="A1980" s="3" t="n"/>
      <c r="B1980" s="3" t="n"/>
      <c r="C1980" s="187" t="n"/>
      <c r="D1980" s="3" t="inlineStr">
        <is>
          <t>7.4.5.3.118.</t>
        </is>
      </c>
      <c r="E1980" s="3" t="inlineStr">
        <is>
          <t>ОГ.СТ(Т1)-118</t>
        </is>
      </c>
      <c r="F1980" s="518" t="inlineStr">
        <is>
          <t>шт</t>
        </is>
      </c>
      <c r="G1980" s="519" t="n">
        <v>1</v>
      </c>
      <c r="H1980" s="520" t="n">
        <v>162766.9</v>
      </c>
      <c r="I1980" s="521" t="n">
        <v>77480.06</v>
      </c>
      <c r="J1980" s="522" t="n">
        <v>30030.87</v>
      </c>
      <c r="K1980" s="523">
        <f>SUBTOTAL(9,H1980:J1980)</f>
        <v/>
      </c>
      <c r="L1980" s="520">
        <f>$G1980*H1980</f>
        <v/>
      </c>
      <c r="M1980" s="521">
        <f>$G1980*I1980</f>
        <v/>
      </c>
      <c r="N1980" s="522">
        <f>$G1980*J1980</f>
        <v/>
      </c>
      <c r="O1980" s="523">
        <f>G1980*K1980</f>
        <v/>
      </c>
      <c r="P1980" s="79" t="n"/>
      <c r="Q1980" s="104" t="n"/>
    </row>
    <row r="1981" outlineLevel="4" ht="50.25" customHeight="1">
      <c r="A1981" s="3" t="n"/>
      <c r="B1981" s="3" t="n"/>
      <c r="C1981" s="187" t="n"/>
      <c r="D1981" s="3" t="inlineStr">
        <is>
          <t>7.4.5.3.119.</t>
        </is>
      </c>
      <c r="E1981" s="3" t="inlineStr">
        <is>
          <t>ОГ.СТ(Т1)-119</t>
        </is>
      </c>
      <c r="F1981" s="518" t="inlineStr">
        <is>
          <t>шт</t>
        </is>
      </c>
      <c r="G1981" s="519" t="n">
        <v>1</v>
      </c>
      <c r="H1981" s="520" t="n">
        <v>162877.63</v>
      </c>
      <c r="I1981" s="521" t="n">
        <v>78484.39</v>
      </c>
      <c r="J1981" s="522" t="n">
        <v>30170.25</v>
      </c>
      <c r="K1981" s="523">
        <f>SUBTOTAL(9,H1981:J1981)</f>
        <v/>
      </c>
      <c r="L1981" s="520">
        <f>$G1981*H1981</f>
        <v/>
      </c>
      <c r="M1981" s="521">
        <f>$G1981*I1981</f>
        <v/>
      </c>
      <c r="N1981" s="522">
        <f>$G1981*J1981</f>
        <v/>
      </c>
      <c r="O1981" s="523">
        <f>G1981*K1981</f>
        <v/>
      </c>
      <c r="P1981" s="79" t="n"/>
      <c r="Q1981" s="104" t="n"/>
    </row>
    <row r="1982" outlineLevel="4" ht="50.25" customHeight="1">
      <c r="A1982" s="3" t="n"/>
      <c r="B1982" s="3" t="n"/>
      <c r="C1982" s="187" t="n"/>
      <c r="D1982" s="3" t="inlineStr">
        <is>
          <t>7.4.5.3.120.</t>
        </is>
      </c>
      <c r="E1982" s="3" t="inlineStr">
        <is>
          <t>ОГ.СТ(Т1)-120</t>
        </is>
      </c>
      <c r="F1982" s="518" t="inlineStr">
        <is>
          <t>шт</t>
        </is>
      </c>
      <c r="G1982" s="519" t="n">
        <v>1</v>
      </c>
      <c r="H1982" s="520" t="n">
        <v>165535.04</v>
      </c>
      <c r="I1982" s="521" t="n">
        <v>78771.35000000001</v>
      </c>
      <c r="J1982" s="522" t="n">
        <v>30538.3</v>
      </c>
      <c r="K1982" s="523">
        <f>SUBTOTAL(9,H1982:J1982)</f>
        <v/>
      </c>
      <c r="L1982" s="520">
        <f>$G1982*H1982</f>
        <v/>
      </c>
      <c r="M1982" s="521">
        <f>$G1982*I1982</f>
        <v/>
      </c>
      <c r="N1982" s="522">
        <f>$G1982*J1982</f>
        <v/>
      </c>
      <c r="O1982" s="523">
        <f>G1982*K1982</f>
        <v/>
      </c>
      <c r="P1982" s="79" t="n"/>
      <c r="Q1982" s="104" t="n"/>
    </row>
    <row r="1983" outlineLevel="4" ht="50.25" customHeight="1">
      <c r="A1983" s="3" t="n"/>
      <c r="B1983" s="3" t="n"/>
      <c r="C1983" s="187" t="n"/>
      <c r="D1983" s="3" t="inlineStr">
        <is>
          <t>7.4.5.3.121.</t>
        </is>
      </c>
      <c r="E1983" s="3" t="inlineStr">
        <is>
          <t>ОГ.СТ(Т1)-121</t>
        </is>
      </c>
      <c r="F1983" s="518" t="inlineStr">
        <is>
          <t>шт</t>
        </is>
      </c>
      <c r="G1983" s="519" t="n">
        <v>1</v>
      </c>
      <c r="H1983" s="520" t="n">
        <v>166088.67</v>
      </c>
      <c r="I1983" s="521" t="n">
        <v>81497.41</v>
      </c>
      <c r="J1983" s="522" t="n">
        <v>30948.26</v>
      </c>
      <c r="K1983" s="523">
        <f>SUBTOTAL(9,H1983:J1983)</f>
        <v/>
      </c>
      <c r="L1983" s="520">
        <f>$G1983*H1983</f>
        <v/>
      </c>
      <c r="M1983" s="521">
        <f>$G1983*I1983</f>
        <v/>
      </c>
      <c r="N1983" s="522">
        <f>$G1983*J1983</f>
        <v/>
      </c>
      <c r="O1983" s="523">
        <f>G1983*K1983</f>
        <v/>
      </c>
      <c r="P1983" s="79" t="n"/>
      <c r="Q1983" s="104" t="n"/>
    </row>
    <row r="1984" outlineLevel="4" ht="50.25" customHeight="1">
      <c r="A1984" s="3" t="n"/>
      <c r="B1984" s="3" t="n"/>
      <c r="C1984" s="187" t="n"/>
      <c r="D1984" s="3" t="inlineStr">
        <is>
          <t>7.4.5.3.122.</t>
        </is>
      </c>
      <c r="E1984" s="3" t="inlineStr">
        <is>
          <t>ОГ.СТ(Т1)-122</t>
        </is>
      </c>
      <c r="F1984" s="518" t="inlineStr">
        <is>
          <t>шт</t>
        </is>
      </c>
      <c r="G1984" s="519" t="n">
        <v>5</v>
      </c>
      <c r="H1984" s="520" t="n">
        <v>168026.38</v>
      </c>
      <c r="I1984" s="521" t="n">
        <v>81784.36</v>
      </c>
      <c r="J1984" s="522" t="n">
        <v>31226.34</v>
      </c>
      <c r="K1984" s="523">
        <f>SUBTOTAL(9,H1984:J1984)</f>
        <v/>
      </c>
      <c r="L1984" s="520">
        <f>$G1984*H1984</f>
        <v/>
      </c>
      <c r="M1984" s="521">
        <f>$G1984*I1984</f>
        <v/>
      </c>
      <c r="N1984" s="522">
        <f>$G1984*J1984</f>
        <v/>
      </c>
      <c r="O1984" s="523">
        <f>G1984*K1984</f>
        <v/>
      </c>
      <c r="P1984" s="79" t="n"/>
      <c r="Q1984" s="104" t="n"/>
    </row>
    <row r="1985" outlineLevel="4" ht="50.25" customHeight="1">
      <c r="A1985" s="3" t="n"/>
      <c r="B1985" s="3" t="n"/>
      <c r="C1985" s="187" t="n"/>
      <c r="D1985" s="3" t="inlineStr">
        <is>
          <t>7.4.5.3.123.</t>
        </is>
      </c>
      <c r="E1985" s="3" t="inlineStr">
        <is>
          <t>ОГ.СТ(Т1)-123</t>
        </is>
      </c>
      <c r="F1985" s="518" t="inlineStr">
        <is>
          <t>шт</t>
        </is>
      </c>
      <c r="G1985" s="519" t="n">
        <v>1</v>
      </c>
      <c r="H1985" s="520" t="n">
        <v>168856.82</v>
      </c>
      <c r="I1985" s="521" t="n">
        <v>82214.78999999999</v>
      </c>
      <c r="J1985" s="522" t="n">
        <v>31383.95</v>
      </c>
      <c r="K1985" s="523">
        <f>SUBTOTAL(9,H1985:J1985)</f>
        <v/>
      </c>
      <c r="L1985" s="520">
        <f>$G1985*H1985</f>
        <v/>
      </c>
      <c r="M1985" s="521">
        <f>$G1985*I1985</f>
        <v/>
      </c>
      <c r="N1985" s="522">
        <f>$G1985*J1985</f>
        <v/>
      </c>
      <c r="O1985" s="523">
        <f>G1985*K1985</f>
        <v/>
      </c>
      <c r="P1985" s="79" t="n"/>
      <c r="Q1985" s="104" t="n"/>
    </row>
    <row r="1986" outlineLevel="4" ht="50.25" customHeight="1">
      <c r="A1986" s="3" t="n"/>
      <c r="B1986" s="3" t="n"/>
      <c r="C1986" s="187" t="n"/>
      <c r="D1986" s="3" t="inlineStr">
        <is>
          <t>7.4.5.3.124.</t>
        </is>
      </c>
      <c r="E1986" s="3" t="inlineStr">
        <is>
          <t>ОГ.СТ(Т1)-124</t>
        </is>
      </c>
      <c r="F1986" s="518" t="inlineStr">
        <is>
          <t>шт</t>
        </is>
      </c>
      <c r="G1986" s="519" t="n">
        <v>1</v>
      </c>
      <c r="H1986" s="520" t="n">
        <v>170517.7</v>
      </c>
      <c r="I1986" s="521" t="n">
        <v>82272.19</v>
      </c>
      <c r="J1986" s="522" t="n">
        <v>31598.74</v>
      </c>
      <c r="K1986" s="523">
        <f>SUBTOTAL(9,H1986:J1986)</f>
        <v/>
      </c>
      <c r="L1986" s="520">
        <f>$G1986*H1986</f>
        <v/>
      </c>
      <c r="M1986" s="521">
        <f>$G1986*I1986</f>
        <v/>
      </c>
      <c r="N1986" s="522">
        <f>$G1986*J1986</f>
        <v/>
      </c>
      <c r="O1986" s="523">
        <f>G1986*K1986</f>
        <v/>
      </c>
      <c r="P1986" s="79" t="n"/>
      <c r="Q1986" s="104" t="n"/>
    </row>
    <row r="1987" outlineLevel="4" ht="50.25" customHeight="1">
      <c r="A1987" s="3" t="n"/>
      <c r="B1987" s="3" t="n"/>
      <c r="C1987" s="187" t="n"/>
      <c r="D1987" s="3" t="inlineStr">
        <is>
          <t>7.4.5.3.125.</t>
        </is>
      </c>
      <c r="E1987" s="3" t="inlineStr">
        <is>
          <t>ОГ.СТ(Т1)-125</t>
        </is>
      </c>
      <c r="F1987" s="518" t="inlineStr">
        <is>
          <t>шт</t>
        </is>
      </c>
      <c r="G1987" s="519" t="n">
        <v>5</v>
      </c>
      <c r="H1987" s="520" t="n">
        <v>171071.34</v>
      </c>
      <c r="I1987" s="521" t="n">
        <v>83075.66</v>
      </c>
      <c r="J1987" s="522" t="n">
        <v>31768.38</v>
      </c>
      <c r="K1987" s="523">
        <f>SUBTOTAL(9,H1987:J1987)</f>
        <v/>
      </c>
      <c r="L1987" s="520">
        <f>$G1987*H1987</f>
        <v/>
      </c>
      <c r="M1987" s="521">
        <f>$G1987*I1987</f>
        <v/>
      </c>
      <c r="N1987" s="522">
        <f>$G1987*J1987</f>
        <v/>
      </c>
      <c r="O1987" s="523">
        <f>G1987*K1987</f>
        <v/>
      </c>
      <c r="P1987" s="79" t="n"/>
      <c r="Q1987" s="104" t="n"/>
    </row>
    <row r="1988" outlineLevel="4" ht="50.25" customHeight="1">
      <c r="A1988" s="3" t="n"/>
      <c r="B1988" s="3" t="n"/>
      <c r="C1988" s="187" t="n"/>
      <c r="D1988" s="3" t="inlineStr">
        <is>
          <t>7.4.5.3.126.</t>
        </is>
      </c>
      <c r="E1988" s="3" t="inlineStr">
        <is>
          <t>ОГ.СТ(Т1)-126</t>
        </is>
      </c>
      <c r="F1988" s="518" t="inlineStr">
        <is>
          <t>шт</t>
        </is>
      </c>
      <c r="G1988" s="519" t="n">
        <v>2</v>
      </c>
      <c r="H1988" s="520" t="n">
        <v>173839.48</v>
      </c>
      <c r="I1988" s="521" t="n">
        <v>83362.61</v>
      </c>
      <c r="J1988" s="522" t="n">
        <v>32150.26</v>
      </c>
      <c r="K1988" s="523">
        <f>SUBTOTAL(9,H1988:J1988)</f>
        <v/>
      </c>
      <c r="L1988" s="520">
        <f>$G1988*H1988</f>
        <v/>
      </c>
      <c r="M1988" s="521">
        <f>$G1988*I1988</f>
        <v/>
      </c>
      <c r="N1988" s="522">
        <f>$G1988*J1988</f>
        <v/>
      </c>
      <c r="O1988" s="523">
        <f>G1988*K1988</f>
        <v/>
      </c>
      <c r="P1988" s="79" t="n"/>
      <c r="Q1988" s="104" t="n"/>
    </row>
    <row r="1989" outlineLevel="4" ht="50.25" customHeight="1">
      <c r="A1989" s="3" t="n"/>
      <c r="B1989" s="3" t="n"/>
      <c r="C1989" s="187" t="n"/>
      <c r="D1989" s="3" t="inlineStr">
        <is>
          <t>7.4.5.3.127.</t>
        </is>
      </c>
      <c r="E1989" s="3" t="inlineStr">
        <is>
          <t>ОГ.СТ(Т1)-127</t>
        </is>
      </c>
      <c r="F1989" s="518" t="inlineStr">
        <is>
          <t>шт</t>
        </is>
      </c>
      <c r="G1989" s="519" t="n">
        <v>2</v>
      </c>
      <c r="H1989" s="520" t="n">
        <v>177161.25</v>
      </c>
      <c r="I1989" s="521" t="n">
        <v>84510.42999999999</v>
      </c>
      <c r="J1989" s="522" t="n">
        <v>32708.96</v>
      </c>
      <c r="K1989" s="523">
        <f>SUBTOTAL(9,H1989:J1989)</f>
        <v/>
      </c>
      <c r="L1989" s="520">
        <f>$G1989*H1989</f>
        <v/>
      </c>
      <c r="M1989" s="521">
        <f>$G1989*I1989</f>
        <v/>
      </c>
      <c r="N1989" s="522">
        <f>$G1989*J1989</f>
        <v/>
      </c>
      <c r="O1989" s="523">
        <f>G1989*K1989</f>
        <v/>
      </c>
      <c r="P1989" s="79" t="n"/>
      <c r="Q1989" s="104" t="n"/>
    </row>
    <row r="1990" outlineLevel="4" ht="50.25" customHeight="1">
      <c r="A1990" s="3" t="n"/>
      <c r="B1990" s="3" t="n"/>
      <c r="C1990" s="187" t="n"/>
      <c r="D1990" s="3" t="inlineStr">
        <is>
          <t>7.4.5.3.128.</t>
        </is>
      </c>
      <c r="E1990" s="3" t="inlineStr">
        <is>
          <t>ОГ.СТ(Т1)-128</t>
        </is>
      </c>
      <c r="F1990" s="518" t="inlineStr">
        <is>
          <t>шт</t>
        </is>
      </c>
      <c r="G1990" s="519" t="n">
        <v>1</v>
      </c>
      <c r="H1990" s="520" t="n">
        <v>185188.87</v>
      </c>
      <c r="I1990" s="521" t="n">
        <v>84567.82000000001</v>
      </c>
      <c r="J1990" s="522" t="n">
        <v>33719.59</v>
      </c>
      <c r="K1990" s="523">
        <f>SUBTOTAL(9,H1990:J1990)</f>
        <v/>
      </c>
      <c r="L1990" s="520">
        <f>$G1990*H1990</f>
        <v/>
      </c>
      <c r="M1990" s="521">
        <f>$G1990*I1990</f>
        <v/>
      </c>
      <c r="N1990" s="522">
        <f>$G1990*J1990</f>
        <v/>
      </c>
      <c r="O1990" s="523">
        <f>G1990*K1990</f>
        <v/>
      </c>
      <c r="P1990" s="79" t="n"/>
      <c r="Q1990" s="104" t="n"/>
    </row>
    <row r="1991" outlineLevel="4" ht="50.25" customHeight="1">
      <c r="A1991" s="3" t="n"/>
      <c r="B1991" s="3" t="n"/>
      <c r="C1991" s="187" t="n"/>
      <c r="D1991" s="3" t="inlineStr">
        <is>
          <t>7.4.5.3.129.</t>
        </is>
      </c>
      <c r="E1991" s="3" t="inlineStr">
        <is>
          <t>ОГ.СТ(Т1)-129</t>
        </is>
      </c>
      <c r="F1991" s="518" t="inlineStr">
        <is>
          <t>шт</t>
        </is>
      </c>
      <c r="G1991" s="519" t="n">
        <v>1</v>
      </c>
      <c r="H1991" s="520" t="n">
        <v>189894.72</v>
      </c>
      <c r="I1991" s="521" t="n">
        <v>85945.19</v>
      </c>
      <c r="J1991" s="522" t="n">
        <v>34479.99</v>
      </c>
      <c r="K1991" s="523">
        <f>SUBTOTAL(9,H1991:J1991)</f>
        <v/>
      </c>
      <c r="L1991" s="520">
        <f>$G1991*H1991</f>
        <v/>
      </c>
      <c r="M1991" s="521">
        <f>$G1991*I1991</f>
        <v/>
      </c>
      <c r="N1991" s="522">
        <f>$G1991*J1991</f>
        <v/>
      </c>
      <c r="O1991" s="523">
        <f>G1991*K1991</f>
        <v/>
      </c>
      <c r="P1991" s="79" t="n"/>
      <c r="Q1991" s="104" t="n"/>
    </row>
    <row r="1992" outlineLevel="4" ht="50.25" customHeight="1">
      <c r="A1992" s="3" t="n"/>
      <c r="B1992" s="3" t="n"/>
      <c r="C1992" s="187" t="n"/>
      <c r="D1992" s="3" t="inlineStr">
        <is>
          <t>7.4.5.3.130.</t>
        </is>
      </c>
      <c r="E1992" s="3" t="inlineStr">
        <is>
          <t>ОГ.СТ(Т1)-130</t>
        </is>
      </c>
      <c r="F1992" s="518" t="inlineStr">
        <is>
          <t>шт</t>
        </is>
      </c>
      <c r="G1992" s="519" t="n">
        <v>1</v>
      </c>
      <c r="H1992" s="520" t="n">
        <v>177161.25</v>
      </c>
      <c r="I1992" s="521" t="n">
        <v>86232.14999999999</v>
      </c>
      <c r="J1992" s="522" t="n">
        <v>32924.18</v>
      </c>
      <c r="K1992" s="523">
        <f>SUBTOTAL(9,H1992:J1992)</f>
        <v/>
      </c>
      <c r="L1992" s="520">
        <f>$G1992*H1992</f>
        <v/>
      </c>
      <c r="M1992" s="521">
        <f>$G1992*I1992</f>
        <v/>
      </c>
      <c r="N1992" s="522">
        <f>$G1992*J1992</f>
        <v/>
      </c>
      <c r="O1992" s="523">
        <f>G1992*K1992</f>
        <v/>
      </c>
      <c r="P1992" s="79" t="n"/>
      <c r="Q1992" s="104" t="n"/>
    </row>
    <row r="1993" outlineLevel="4" ht="50.25" customHeight="1">
      <c r="A1993" s="3" t="n"/>
      <c r="B1993" s="3" t="n"/>
      <c r="C1993" s="187" t="n"/>
      <c r="D1993" s="3" t="inlineStr">
        <is>
          <t>7.4.5.3.131.</t>
        </is>
      </c>
      <c r="E1993" s="3" t="inlineStr">
        <is>
          <t>ОГ.СТ(Т1)-131</t>
        </is>
      </c>
      <c r="F1993" s="518" t="inlineStr">
        <is>
          <t>шт</t>
        </is>
      </c>
      <c r="G1993" s="519" t="n">
        <v>1</v>
      </c>
      <c r="H1993" s="520" t="n">
        <v>185188.87</v>
      </c>
      <c r="I1993" s="521" t="n">
        <v>87236.49000000001</v>
      </c>
      <c r="J1993" s="522" t="n">
        <v>34053.17</v>
      </c>
      <c r="K1993" s="523">
        <f>SUBTOTAL(9,H1993:J1993)</f>
        <v/>
      </c>
      <c r="L1993" s="520">
        <f>$G1993*H1993</f>
        <v/>
      </c>
      <c r="M1993" s="521">
        <f>$G1993*I1993</f>
        <v/>
      </c>
      <c r="N1993" s="522">
        <f>$G1993*J1993</f>
        <v/>
      </c>
      <c r="O1993" s="523">
        <f>G1993*K1993</f>
        <v/>
      </c>
      <c r="P1993" s="79" t="n"/>
      <c r="Q1993" s="104" t="n"/>
    </row>
    <row r="1994" outlineLevel="4" ht="50.25" customHeight="1">
      <c r="A1994" s="3" t="n"/>
      <c r="B1994" s="3" t="n"/>
      <c r="C1994" s="187" t="n"/>
      <c r="D1994" s="3" t="inlineStr">
        <is>
          <t>7.4.5.3.132.</t>
        </is>
      </c>
      <c r="E1994" s="3" t="inlineStr">
        <is>
          <t>ОГ.СТ(Т1)-132</t>
        </is>
      </c>
      <c r="F1994" s="518" t="inlineStr">
        <is>
          <t>шт</t>
        </is>
      </c>
      <c r="G1994" s="519" t="n">
        <v>1</v>
      </c>
      <c r="H1994" s="520" t="n">
        <v>189894.72</v>
      </c>
      <c r="I1994" s="521" t="n">
        <v>87666.92</v>
      </c>
      <c r="J1994" s="522" t="n">
        <v>34695.21</v>
      </c>
      <c r="K1994" s="523">
        <f>SUBTOTAL(9,H1994:J1994)</f>
        <v/>
      </c>
      <c r="L1994" s="520">
        <f>$G1994*H1994</f>
        <v/>
      </c>
      <c r="M1994" s="521">
        <f>$G1994*I1994</f>
        <v/>
      </c>
      <c r="N1994" s="522">
        <f>$G1994*J1994</f>
        <v/>
      </c>
      <c r="O1994" s="523">
        <f>G1994*K1994</f>
        <v/>
      </c>
      <c r="P1994" s="79" t="n"/>
      <c r="Q1994" s="104" t="n"/>
    </row>
    <row r="1995" outlineLevel="4" ht="50.25" customHeight="1">
      <c r="A1995" s="3" t="n"/>
      <c r="B1995" s="3" t="n"/>
      <c r="C1995" s="187" t="n"/>
      <c r="D1995" s="3" t="inlineStr">
        <is>
          <t>7.4.5.3.133.</t>
        </is>
      </c>
      <c r="E1995" s="3" t="inlineStr">
        <is>
          <t>ОГ.СТ(Т1)-133</t>
        </is>
      </c>
      <c r="F1995" s="518" t="inlineStr">
        <is>
          <t>шт</t>
        </is>
      </c>
      <c r="G1995" s="519" t="n">
        <v>8</v>
      </c>
      <c r="H1995" s="520" t="n">
        <v>192386.05</v>
      </c>
      <c r="I1995" s="521" t="n">
        <v>88814.73</v>
      </c>
      <c r="J1995" s="522" t="n">
        <v>35150.1</v>
      </c>
      <c r="K1995" s="523">
        <f>SUBTOTAL(9,H1995:J1995)</f>
        <v/>
      </c>
      <c r="L1995" s="520">
        <f>$G1995*H1995</f>
        <v/>
      </c>
      <c r="M1995" s="521">
        <f>$G1995*I1995</f>
        <v/>
      </c>
      <c r="N1995" s="522">
        <f>$G1995*J1995</f>
        <v/>
      </c>
      <c r="O1995" s="523">
        <f>G1995*K1995</f>
        <v/>
      </c>
      <c r="P1995" s="79" t="n"/>
      <c r="Q1995" s="104" t="n"/>
    </row>
    <row r="1996" outlineLevel="4" ht="50.25" customHeight="1">
      <c r="A1996" s="3" t="n"/>
      <c r="B1996" s="3" t="n"/>
      <c r="C1996" s="187" t="n"/>
      <c r="D1996" s="3" t="inlineStr">
        <is>
          <t>7.4.5.3.134.</t>
        </is>
      </c>
      <c r="E1996" s="3" t="inlineStr">
        <is>
          <t>ОГ.СТ(Т1)-134</t>
        </is>
      </c>
      <c r="F1996" s="518" t="inlineStr">
        <is>
          <t>шт</t>
        </is>
      </c>
      <c r="G1996" s="519" t="n">
        <v>1</v>
      </c>
      <c r="H1996" s="520" t="n">
        <v>193770.12</v>
      </c>
      <c r="I1996" s="521" t="n">
        <v>91684.27</v>
      </c>
      <c r="J1996" s="522" t="n">
        <v>35681.8</v>
      </c>
      <c r="K1996" s="523">
        <f>SUBTOTAL(9,H1996:J1996)</f>
        <v/>
      </c>
      <c r="L1996" s="520">
        <f>$G1996*H1996</f>
        <v/>
      </c>
      <c r="M1996" s="521">
        <f>$G1996*I1996</f>
        <v/>
      </c>
      <c r="N1996" s="522">
        <f>$G1996*J1996</f>
        <v/>
      </c>
      <c r="O1996" s="523">
        <f>G1996*K1996</f>
        <v/>
      </c>
      <c r="P1996" s="79" t="n"/>
      <c r="Q1996" s="104" t="n"/>
    </row>
    <row r="1997" outlineLevel="4" ht="50.25" customHeight="1">
      <c r="A1997" s="3" t="n"/>
      <c r="B1997" s="3" t="n"/>
      <c r="C1997" s="187" t="n"/>
      <c r="D1997" s="3" t="inlineStr">
        <is>
          <t>7.4.5.3.135.</t>
        </is>
      </c>
      <c r="E1997" s="3" t="inlineStr">
        <is>
          <t>ОГ.СТ(Т1)-135</t>
        </is>
      </c>
      <c r="F1997" s="518" t="inlineStr">
        <is>
          <t>шт</t>
        </is>
      </c>
      <c r="G1997" s="519" t="n">
        <v>1</v>
      </c>
      <c r="H1997" s="520" t="n">
        <v>197922.34</v>
      </c>
      <c r="I1997" s="521" t="n">
        <v>91971.22</v>
      </c>
      <c r="J1997" s="522" t="n">
        <v>36236.7</v>
      </c>
      <c r="K1997" s="523">
        <f>SUBTOTAL(9,H1997:J1997)</f>
        <v/>
      </c>
      <c r="L1997" s="520">
        <f>$G1997*H1997</f>
        <v/>
      </c>
      <c r="M1997" s="521">
        <f>$G1997*I1997</f>
        <v/>
      </c>
      <c r="N1997" s="522">
        <f>$G1997*J1997</f>
        <v/>
      </c>
      <c r="O1997" s="523">
        <f>G1997*K1997</f>
        <v/>
      </c>
      <c r="P1997" s="79" t="n"/>
      <c r="Q1997" s="104" t="n"/>
    </row>
    <row r="1998" outlineLevel="4" ht="50.25" customHeight="1">
      <c r="A1998" s="3" t="n"/>
      <c r="B1998" s="3" t="n"/>
      <c r="C1998" s="187" t="n"/>
      <c r="D1998" s="3" t="inlineStr">
        <is>
          <t>7.4.5.3.136.</t>
        </is>
      </c>
      <c r="E1998" s="3" t="inlineStr">
        <is>
          <t>ОГ.СТ(Т1)-136</t>
        </is>
      </c>
      <c r="F1998" s="518" t="inlineStr">
        <is>
          <t>шт</t>
        </is>
      </c>
      <c r="G1998" s="519" t="n">
        <v>6</v>
      </c>
      <c r="H1998" s="520" t="n">
        <v>185188.87</v>
      </c>
      <c r="I1998" s="521" t="n">
        <v>96132.06</v>
      </c>
      <c r="J1998" s="522" t="n">
        <v>35165.12</v>
      </c>
      <c r="K1998" s="523">
        <f>SUBTOTAL(9,H1998:J1998)</f>
        <v/>
      </c>
      <c r="L1998" s="520">
        <f>$G1998*H1998</f>
        <v/>
      </c>
      <c r="M1998" s="521">
        <f>$G1998*I1998</f>
        <v/>
      </c>
      <c r="N1998" s="522">
        <f>$G1998*J1998</f>
        <v/>
      </c>
      <c r="O1998" s="523">
        <f>G1998*K1998</f>
        <v/>
      </c>
      <c r="P1998" s="79" t="n"/>
      <c r="Q1998" s="104" t="n"/>
    </row>
    <row r="1999" outlineLevel="4" ht="50.25" customHeight="1">
      <c r="A1999" s="3" t="n"/>
      <c r="B1999" s="3" t="n"/>
      <c r="C1999" s="187" t="n"/>
      <c r="D1999" s="3" t="inlineStr">
        <is>
          <t>7.4.5.3.137.</t>
        </is>
      </c>
      <c r="E1999" s="3" t="inlineStr">
        <is>
          <t>ОГ.СТ(Т1)-137</t>
        </is>
      </c>
      <c r="F1999" s="518" t="inlineStr">
        <is>
          <t>шт</t>
        </is>
      </c>
      <c r="G1999" s="519" t="n">
        <v>2</v>
      </c>
      <c r="H1999" s="520" t="n">
        <v>189894.72</v>
      </c>
      <c r="I1999" s="521" t="n">
        <v>98571.16</v>
      </c>
      <c r="J1999" s="522" t="n">
        <v>36058.24</v>
      </c>
      <c r="K1999" s="523">
        <f>SUBTOTAL(9,H1999:J1999)</f>
        <v/>
      </c>
      <c r="L1999" s="520">
        <f>$G1999*H1999</f>
        <v/>
      </c>
      <c r="M1999" s="521">
        <f>$G1999*I1999</f>
        <v/>
      </c>
      <c r="N1999" s="522">
        <f>$G1999*J1999</f>
        <v/>
      </c>
      <c r="O1999" s="523">
        <f>G1999*K1999</f>
        <v/>
      </c>
      <c r="P1999" s="79" t="n"/>
      <c r="Q1999" s="104" t="n"/>
    </row>
    <row r="2000" outlineLevel="4" ht="50.25" customHeight="1">
      <c r="A2000" s="3" t="n"/>
      <c r="B2000" s="3" t="n"/>
      <c r="C2000" s="187" t="n"/>
      <c r="D2000" s="3" t="inlineStr">
        <is>
          <t>7.4.5.3.138.</t>
        </is>
      </c>
      <c r="E2000" s="3" t="inlineStr">
        <is>
          <t>ОГ.СТ(Т1)-138</t>
        </is>
      </c>
      <c r="F2000" s="518" t="inlineStr">
        <is>
          <t>шт</t>
        </is>
      </c>
      <c r="G2000" s="519" t="n">
        <v>2</v>
      </c>
      <c r="H2000" s="520" t="n">
        <v>192386.05</v>
      </c>
      <c r="I2000" s="521" t="n">
        <v>99862.45</v>
      </c>
      <c r="J2000" s="522" t="n">
        <v>36531.06</v>
      </c>
      <c r="K2000" s="523">
        <f>SUBTOTAL(9,H2000:J2000)</f>
        <v/>
      </c>
      <c r="L2000" s="520">
        <f>$G2000*H2000</f>
        <v/>
      </c>
      <c r="M2000" s="521">
        <f>$G2000*I2000</f>
        <v/>
      </c>
      <c r="N2000" s="522">
        <f>$G2000*J2000</f>
        <v/>
      </c>
      <c r="O2000" s="523">
        <f>G2000*K2000</f>
        <v/>
      </c>
      <c r="P2000" s="79" t="n"/>
      <c r="Q2000" s="104" t="n"/>
    </row>
    <row r="2001" outlineLevel="4" ht="50.25" customHeight="1">
      <c r="A2001" s="3" t="n"/>
      <c r="B2001" s="3" t="n"/>
      <c r="C2001" s="187" t="n"/>
      <c r="D2001" s="3" t="inlineStr">
        <is>
          <t>7.4.5.3.139.</t>
        </is>
      </c>
      <c r="E2001" s="3" t="inlineStr">
        <is>
          <t>ОГ.СТ(Т1)-139</t>
        </is>
      </c>
      <c r="F2001" s="518" t="inlineStr">
        <is>
          <t>шт</t>
        </is>
      </c>
      <c r="G2001" s="519" t="n">
        <v>4</v>
      </c>
      <c r="H2001" s="520" t="n">
        <v>193770.13</v>
      </c>
      <c r="I2001" s="521" t="n">
        <v>100579.84</v>
      </c>
      <c r="J2001" s="522" t="n">
        <v>36793.75</v>
      </c>
      <c r="K2001" s="523">
        <f>SUBTOTAL(9,H2001:J2001)</f>
        <v/>
      </c>
      <c r="L2001" s="520">
        <f>$G2001*H2001</f>
        <v/>
      </c>
      <c r="M2001" s="521">
        <f>$G2001*I2001</f>
        <v/>
      </c>
      <c r="N2001" s="522">
        <f>$G2001*J2001</f>
        <v/>
      </c>
      <c r="O2001" s="523">
        <f>G2001*K2001</f>
        <v/>
      </c>
      <c r="P2001" s="79" t="n"/>
      <c r="Q2001" s="104" t="n"/>
    </row>
    <row r="2002" outlineLevel="4" ht="50.25" customHeight="1">
      <c r="A2002" s="3" t="n"/>
      <c r="B2002" s="3" t="n"/>
      <c r="C2002" s="187" t="n"/>
      <c r="D2002" s="3" t="inlineStr">
        <is>
          <t>7.4.5.3.140.</t>
        </is>
      </c>
      <c r="E2002" s="3" t="inlineStr">
        <is>
          <t>ОГ.СТ(Т1)-140</t>
        </is>
      </c>
      <c r="F2002" s="518" t="inlineStr">
        <is>
          <t>шт</t>
        </is>
      </c>
      <c r="G2002" s="519" t="n">
        <v>1</v>
      </c>
      <c r="H2002" s="520" t="n">
        <v>196538.26</v>
      </c>
      <c r="I2002" s="521" t="n">
        <v>102014.61</v>
      </c>
      <c r="J2002" s="522" t="n">
        <v>37319.11</v>
      </c>
      <c r="K2002" s="523">
        <f>SUBTOTAL(9,H2002:J2002)</f>
        <v/>
      </c>
      <c r="L2002" s="520">
        <f>$G2002*H2002</f>
        <v/>
      </c>
      <c r="M2002" s="521">
        <f>$G2002*I2002</f>
        <v/>
      </c>
      <c r="N2002" s="522">
        <f>$G2002*J2002</f>
        <v/>
      </c>
      <c r="O2002" s="523">
        <f>G2002*K2002</f>
        <v/>
      </c>
      <c r="P2002" s="79" t="n"/>
      <c r="Q2002" s="104" t="n"/>
    </row>
    <row r="2003" outlineLevel="4" ht="50.25" customHeight="1">
      <c r="A2003" s="3" t="n"/>
      <c r="B2003" s="3" t="n"/>
      <c r="C2003" s="187" t="n"/>
      <c r="D2003" s="3" t="inlineStr">
        <is>
          <t>7.4.5.3.141.</t>
        </is>
      </c>
      <c r="E2003" s="3" t="inlineStr">
        <is>
          <t>ОГ.СТ(Т1)-141</t>
        </is>
      </c>
      <c r="F2003" s="518" t="inlineStr">
        <is>
          <t>шт</t>
        </is>
      </c>
      <c r="G2003" s="519" t="n">
        <v>1</v>
      </c>
      <c r="H2003" s="520" t="n">
        <v>197922.34</v>
      </c>
      <c r="I2003" s="521" t="n">
        <v>102731.99</v>
      </c>
      <c r="J2003" s="522" t="n">
        <v>37581.79</v>
      </c>
      <c r="K2003" s="523">
        <f>SUBTOTAL(9,H2003:J2003)</f>
        <v/>
      </c>
      <c r="L2003" s="520">
        <f>$G2003*H2003</f>
        <v/>
      </c>
      <c r="M2003" s="521">
        <f>$G2003*I2003</f>
        <v/>
      </c>
      <c r="N2003" s="522">
        <f>$G2003*J2003</f>
        <v/>
      </c>
      <c r="O2003" s="523">
        <f>G2003*K2003</f>
        <v/>
      </c>
      <c r="P2003" s="79" t="n"/>
      <c r="Q2003" s="104" t="n"/>
    </row>
    <row r="2004" outlineLevel="4" ht="50.25" customHeight="1">
      <c r="A2004" s="3" t="n"/>
      <c r="B2004" s="3" t="n"/>
      <c r="C2004" s="187" t="n"/>
      <c r="D2004" s="3" t="inlineStr">
        <is>
          <t>7.4.5.3.142.</t>
        </is>
      </c>
      <c r="E2004" s="3" t="inlineStr">
        <is>
          <t>ОГ.СТ(Т1)-142</t>
        </is>
      </c>
      <c r="F2004" s="518" t="inlineStr">
        <is>
          <t>шт</t>
        </is>
      </c>
      <c r="G2004" s="519" t="n">
        <v>1</v>
      </c>
      <c r="H2004" s="520" t="n">
        <v>198033.06</v>
      </c>
      <c r="I2004" s="521" t="n">
        <v>102789.38</v>
      </c>
      <c r="J2004" s="522" t="n">
        <v>37602.81</v>
      </c>
      <c r="K2004" s="523">
        <f>SUBTOTAL(9,H2004:J2004)</f>
        <v/>
      </c>
      <c r="L2004" s="520">
        <f>$G2004*H2004</f>
        <v/>
      </c>
      <c r="M2004" s="521">
        <f>$G2004*I2004</f>
        <v/>
      </c>
      <c r="N2004" s="522">
        <f>$G2004*J2004</f>
        <v/>
      </c>
      <c r="O2004" s="523">
        <f>G2004*K2004</f>
        <v/>
      </c>
      <c r="P2004" s="79" t="n"/>
      <c r="Q2004" s="104" t="n"/>
    </row>
    <row r="2005" outlineLevel="4" ht="50.25" customHeight="1">
      <c r="A2005" s="3" t="n"/>
      <c r="B2005" s="3" t="n"/>
      <c r="C2005" s="187" t="n"/>
      <c r="D2005" s="3" t="inlineStr">
        <is>
          <t>7.4.5.3.143.</t>
        </is>
      </c>
      <c r="E2005" s="3" t="inlineStr">
        <is>
          <t>ОГ.СТ(Т1)-143</t>
        </is>
      </c>
      <c r="F2005" s="518" t="inlineStr">
        <is>
          <t>шт</t>
        </is>
      </c>
      <c r="G2005" s="519" t="n">
        <v>1</v>
      </c>
      <c r="H2005" s="520" t="n">
        <v>199417.14</v>
      </c>
      <c r="I2005" s="521" t="n">
        <v>103506.77</v>
      </c>
      <c r="J2005" s="522" t="n">
        <v>37865.49</v>
      </c>
      <c r="K2005" s="523">
        <f>SUBTOTAL(9,H2005:J2005)</f>
        <v/>
      </c>
      <c r="L2005" s="520">
        <f>$G2005*H2005</f>
        <v/>
      </c>
      <c r="M2005" s="521">
        <f>$G2005*I2005</f>
        <v/>
      </c>
      <c r="N2005" s="522">
        <f>$G2005*J2005</f>
        <v/>
      </c>
      <c r="O2005" s="523">
        <f>G2005*K2005</f>
        <v/>
      </c>
      <c r="P2005" s="79" t="n"/>
      <c r="Q2005" s="104" t="n"/>
    </row>
    <row r="2006" outlineLevel="4" ht="50.25" customHeight="1">
      <c r="A2006" s="3" t="n"/>
      <c r="B2006" s="3" t="n"/>
      <c r="C2006" s="187" t="n"/>
      <c r="D2006" s="3" t="inlineStr">
        <is>
          <t>7.4.5.3.144.</t>
        </is>
      </c>
      <c r="E2006" s="3" t="inlineStr">
        <is>
          <t>ОГ.СТ(Т1)-144</t>
        </is>
      </c>
      <c r="F2006" s="518" t="inlineStr">
        <is>
          <t>шт</t>
        </is>
      </c>
      <c r="G2006" s="519" t="n">
        <v>6</v>
      </c>
      <c r="H2006" s="520" t="n">
        <v>202628.19</v>
      </c>
      <c r="I2006" s="521" t="n">
        <v>105171.1</v>
      </c>
      <c r="J2006" s="522" t="n">
        <v>38474.91</v>
      </c>
      <c r="K2006" s="523">
        <f>SUBTOTAL(9,H2006:J2006)</f>
        <v/>
      </c>
      <c r="L2006" s="520">
        <f>$G2006*H2006</f>
        <v/>
      </c>
      <c r="M2006" s="521">
        <f>$G2006*I2006</f>
        <v/>
      </c>
      <c r="N2006" s="522">
        <f>$G2006*J2006</f>
        <v/>
      </c>
      <c r="O2006" s="523">
        <f>G2006*K2006</f>
        <v/>
      </c>
      <c r="P2006" s="79" t="n"/>
      <c r="Q2006" s="104" t="n"/>
    </row>
    <row r="2007" outlineLevel="4" ht="50.25" customHeight="1">
      <c r="A2007" s="3" t="n"/>
      <c r="B2007" s="3" t="n"/>
      <c r="C2007" s="187" t="n"/>
      <c r="D2007" s="3" t="inlineStr">
        <is>
          <t>7.4.5.3.145.</t>
        </is>
      </c>
      <c r="E2007" s="3" t="inlineStr">
        <is>
          <t>ОГ.СТ(Т1)-145</t>
        </is>
      </c>
      <c r="F2007" s="518" t="inlineStr">
        <is>
          <t>шт</t>
        </is>
      </c>
      <c r="G2007" s="519" t="n">
        <v>1</v>
      </c>
      <c r="H2007" s="520" t="n">
        <v>204178.35</v>
      </c>
      <c r="I2007" s="521" t="n">
        <v>105974.57</v>
      </c>
      <c r="J2007" s="522" t="n">
        <v>38769.12</v>
      </c>
      <c r="K2007" s="523">
        <f>SUBTOTAL(9,H2007:J2007)</f>
        <v/>
      </c>
      <c r="L2007" s="520">
        <f>$G2007*H2007</f>
        <v/>
      </c>
      <c r="M2007" s="521">
        <f>$G2007*I2007</f>
        <v/>
      </c>
      <c r="N2007" s="522">
        <f>$G2007*J2007</f>
        <v/>
      </c>
      <c r="O2007" s="523">
        <f>G2007*K2007</f>
        <v/>
      </c>
      <c r="P2007" s="79" t="n"/>
      <c r="Q2007" s="104" t="n"/>
    </row>
    <row r="2008" outlineLevel="3" ht="50.25" customHeight="1">
      <c r="A2008" s="3" t="n"/>
      <c r="B2008" s="3" t="n"/>
      <c r="C2008" s="452" t="n"/>
      <c r="D2008" s="254" t="inlineStr">
        <is>
          <t>7.4.5.4.</t>
        </is>
      </c>
      <c r="E2008" s="254" t="inlineStr">
        <is>
          <t>Стеклянное ограждение. Перегородки</t>
        </is>
      </c>
      <c r="F2008" s="554" t="inlineStr">
        <is>
          <t>шт</t>
        </is>
      </c>
      <c r="G2008" s="472" t="n">
        <v>21</v>
      </c>
      <c r="H2008" s="473">
        <f>+IFERROR(L2008/G2008,0)</f>
        <v/>
      </c>
      <c r="I2008" s="474">
        <f>+IFERROR(M2008/G2008,0)</f>
        <v/>
      </c>
      <c r="J2008" s="475">
        <f>+IFERROR(N2008/G2008,0)</f>
        <v/>
      </c>
      <c r="K2008" s="476">
        <f>+IFERROR(O2008/G2008,0)</f>
        <v/>
      </c>
      <c r="L2008" s="473">
        <f>SUBTOTAL(9,L2009:L2010)</f>
        <v/>
      </c>
      <c r="M2008" s="474">
        <f>SUBTOTAL(9,M2009:M2010)</f>
        <v/>
      </c>
      <c r="N2008" s="475">
        <f>SUBTOTAL(9,N2009:N2010)</f>
        <v/>
      </c>
      <c r="O2008" s="476">
        <f>SUBTOTAL(9,O2009:O2010)</f>
        <v/>
      </c>
      <c r="P2008" s="263" t="n"/>
      <c r="Q2008" s="453" t="n"/>
    </row>
    <row r="2009" outlineLevel="4" ht="50.25" customHeight="1">
      <c r="A2009" s="3" t="n"/>
      <c r="B2009" s="3" t="n"/>
      <c r="C2009" s="187" t="n"/>
      <c r="D2009" s="3" t="inlineStr">
        <is>
          <t>7.4.5.4.1.</t>
        </is>
      </c>
      <c r="E2009" s="3" t="inlineStr">
        <is>
          <t xml:space="preserve">ОГ.СЭ(Т1)-1  </t>
        </is>
      </c>
      <c r="F2009" s="518" t="inlineStr">
        <is>
          <t>шт</t>
        </is>
      </c>
      <c r="G2009" s="519" t="n">
        <v>9</v>
      </c>
      <c r="H2009" s="520" t="n">
        <v>128503.72</v>
      </c>
      <c r="I2009" s="521" t="n">
        <v>17019.7</v>
      </c>
      <c r="J2009" s="522" t="n">
        <v>18190.43</v>
      </c>
      <c r="K2009" s="523">
        <f>SUBTOTAL(9,H2009:J2009)</f>
        <v/>
      </c>
      <c r="L2009" s="520">
        <f>$G2009*H2009</f>
        <v/>
      </c>
      <c r="M2009" s="521">
        <f>$G2009*I2009</f>
        <v/>
      </c>
      <c r="N2009" s="522">
        <f>$G2009*J2009</f>
        <v/>
      </c>
      <c r="O2009" s="523">
        <f>G2009*K2009</f>
        <v/>
      </c>
      <c r="P2009" s="79" t="n"/>
      <c r="Q2009" s="104" t="n"/>
    </row>
    <row r="2010" outlineLevel="4" ht="50.25" customHeight="1">
      <c r="A2010" s="3" t="n"/>
      <c r="B2010" s="3" t="n"/>
      <c r="C2010" s="187" t="n"/>
      <c r="D2010" s="3" t="inlineStr">
        <is>
          <t>7.4.5.4.2.</t>
        </is>
      </c>
      <c r="E2010" s="3" t="inlineStr">
        <is>
          <t>ОГ.СЭ(Т1)-3</t>
        </is>
      </c>
      <c r="F2010" s="518" t="inlineStr">
        <is>
          <t>шт</t>
        </is>
      </c>
      <c r="G2010" s="519" t="n">
        <v>12</v>
      </c>
      <c r="H2010" s="520" t="n">
        <v>128503.72</v>
      </c>
      <c r="I2010" s="521" t="n">
        <v>17019.7</v>
      </c>
      <c r="J2010" s="522" t="n">
        <v>18190.43</v>
      </c>
      <c r="K2010" s="523">
        <f>SUBTOTAL(9,H2010:J2010)</f>
        <v/>
      </c>
      <c r="L2010" s="520">
        <f>$G2010*H2010</f>
        <v/>
      </c>
      <c r="M2010" s="521">
        <f>$G2010*I2010</f>
        <v/>
      </c>
      <c r="N2010" s="522">
        <f>$G2010*J2010</f>
        <v/>
      </c>
      <c r="O2010" s="523">
        <f>G2010*K2010</f>
        <v/>
      </c>
      <c r="P2010" s="79" t="n"/>
      <c r="Q2010" s="104" t="n"/>
    </row>
    <row r="2011" outlineLevel="2" ht="50.25" customHeight="1">
      <c r="A2011" s="3" t="n"/>
      <c r="B2011" s="3" t="inlineStr">
        <is>
          <t>Устройство облицовки фасада (камень, плитка, облицовочные панели, вентиляционные решетки)</t>
        </is>
      </c>
      <c r="C2011" s="240" t="n"/>
      <c r="D2011" s="248" t="inlineStr">
        <is>
          <t>7.4.6.</t>
        </is>
      </c>
      <c r="E2011" s="146" t="inlineStr">
        <is>
          <t>Прочие позиции</t>
        </is>
      </c>
      <c r="F2011" s="241" t="inlineStr">
        <is>
          <t>компл.</t>
        </is>
      </c>
      <c r="G2011" s="422" t="n">
        <v>1</v>
      </c>
      <c r="H2011" s="423">
        <f>IFERROR(L2011/G2011,0)</f>
        <v/>
      </c>
      <c r="I2011" s="424">
        <f>IFERROR(M2011/G2011,0)</f>
        <v/>
      </c>
      <c r="J2011" s="425">
        <f>IFERROR(N2011/G2011,0)</f>
        <v/>
      </c>
      <c r="K2011" s="432">
        <f>+IFERROR(O2011/G2011,0)</f>
        <v/>
      </c>
      <c r="L2011" s="423">
        <f>SUBTOTAL(9,L2012:L2015)</f>
        <v/>
      </c>
      <c r="M2011" s="424">
        <f>SUBTOTAL(9,M2012:M2015)</f>
        <v/>
      </c>
      <c r="N2011" s="425">
        <f>SUBTOTAL(9,N2012:N2015)</f>
        <v/>
      </c>
      <c r="O2011" s="427">
        <f>SUBTOTAL(9,O2012:O2015)</f>
        <v/>
      </c>
      <c r="P2011" s="242" t="n"/>
      <c r="Q2011" s="243" t="n"/>
    </row>
    <row r="2012" outlineLevel="3" ht="50.25" customHeight="1">
      <c r="A2012" s="3" t="n"/>
      <c r="B2012" s="3" t="n"/>
      <c r="C2012" s="25" t="n"/>
      <c r="D2012" s="3" t="inlineStr">
        <is>
          <t>7.4.6.1.</t>
        </is>
      </c>
      <c r="E2012" s="3" t="inlineStr">
        <is>
          <t>Система обслуживания фасадов</t>
        </is>
      </c>
      <c r="F2012" s="518" t="inlineStr">
        <is>
          <t>компл.</t>
        </is>
      </c>
      <c r="G2012" s="519" t="n">
        <v>1</v>
      </c>
      <c r="H2012" s="520" t="n">
        <v>15377163</v>
      </c>
      <c r="I2012" s="521" t="n">
        <v>7644880</v>
      </c>
      <c r="J2012" s="522" t="n">
        <v>2877755.38</v>
      </c>
      <c r="K2012" s="523">
        <f>SUBTOTAL(9,H2012:J2012)</f>
        <v/>
      </c>
      <c r="L2012" s="520">
        <f>$G2012*H2012</f>
        <v/>
      </c>
      <c r="M2012" s="521">
        <f>$G2012*I2012</f>
        <v/>
      </c>
      <c r="N2012" s="522">
        <f>$G2012*J2012</f>
        <v/>
      </c>
      <c r="O2012" s="523">
        <f>G2012*K2012</f>
        <v/>
      </c>
      <c r="P2012" s="79" t="n"/>
      <c r="Q2012" s="104" t="n"/>
    </row>
    <row r="2013" outlineLevel="3" ht="50.25" customHeight="1">
      <c r="A2013" s="3" t="n"/>
      <c r="B2013" s="3" t="n"/>
      <c r="C2013" s="25" t="n"/>
      <c r="D2013" s="3" t="inlineStr">
        <is>
          <t>7.4.6.2.</t>
        </is>
      </c>
      <c r="E2013" s="3" t="inlineStr">
        <is>
          <t>Люк выхода на кровлю</t>
        </is>
      </c>
      <c r="F2013" s="518" t="inlineStr">
        <is>
          <t>шт.</t>
        </is>
      </c>
      <c r="G2013" s="519" t="n">
        <v>2</v>
      </c>
      <c r="H2013" s="520" t="n">
        <v>150000</v>
      </c>
      <c r="I2013" s="521" t="n">
        <v>31857.03</v>
      </c>
      <c r="J2013" s="522" t="n">
        <v>22732.13</v>
      </c>
      <c r="K2013" s="523">
        <f>SUBTOTAL(9,H2013:J2013)</f>
        <v/>
      </c>
      <c r="L2013" s="520">
        <f>$G2013*H2013</f>
        <v/>
      </c>
      <c r="M2013" s="521">
        <f>$G2013*I2013</f>
        <v/>
      </c>
      <c r="N2013" s="522">
        <f>$G2013*J2013</f>
        <v/>
      </c>
      <c r="O2013" s="523">
        <f>G2013*K2013</f>
        <v/>
      </c>
      <c r="P2013" s="79" t="n"/>
      <c r="Q2013" s="104" t="n"/>
    </row>
    <row r="2014" outlineLevel="3" ht="50.25" customHeight="1">
      <c r="A2014" s="3" t="n"/>
      <c r="B2014" s="3" t="n"/>
      <c r="C2014" s="25" t="n"/>
      <c r="D2014" s="3" t="inlineStr">
        <is>
          <t>7.4.6.3.</t>
        </is>
      </c>
      <c r="E2014" s="3" t="inlineStr">
        <is>
          <t>Устройство водоотведения в вент. фасаде</t>
        </is>
      </c>
      <c r="F2014" s="518" t="inlineStr">
        <is>
          <t>компл.</t>
        </is>
      </c>
      <c r="G2014" s="519" t="n">
        <v>1</v>
      </c>
      <c r="H2014" s="520" t="n">
        <v>0</v>
      </c>
      <c r="I2014" s="521" t="n">
        <v>0</v>
      </c>
      <c r="J2014" s="522" t="n">
        <v>0</v>
      </c>
      <c r="K2014" s="523">
        <f>SUBTOTAL(9,H2014:J2014)</f>
        <v/>
      </c>
      <c r="L2014" s="520">
        <f>$G2014*H2014</f>
        <v/>
      </c>
      <c r="M2014" s="521">
        <f>$G2014*I2014</f>
        <v/>
      </c>
      <c r="N2014" s="522">
        <f>$G2014*J2014</f>
        <v/>
      </c>
      <c r="O2014" s="523">
        <f>G2014*K2014</f>
        <v/>
      </c>
      <c r="P2014" s="79" t="n"/>
      <c r="Q2014" s="104" t="n"/>
    </row>
    <row r="2015" outlineLevel="3" ht="50.25" customHeight="1">
      <c r="A2015" s="3" t="n"/>
      <c r="B2015" s="3" t="n"/>
      <c r="C2015" s="25" t="n"/>
      <c r="D2015" s="3" t="inlineStr">
        <is>
          <t>7.4.6.4.</t>
        </is>
      </c>
      <c r="E2015" s="3" t="inlineStr">
        <is>
          <t>Устройство пирога полов</t>
        </is>
      </c>
      <c r="F2015" s="518" t="inlineStr">
        <is>
          <t>м2</t>
        </is>
      </c>
      <c r="G2015" s="519" t="n"/>
      <c r="H2015" s="520" t="n">
        <v>0</v>
      </c>
      <c r="I2015" s="521" t="n">
        <v>0</v>
      </c>
      <c r="J2015" s="522" t="n">
        <v>0</v>
      </c>
      <c r="K2015" s="523">
        <f>SUBTOTAL(9,H2015:J2015)</f>
        <v/>
      </c>
      <c r="L2015" s="520">
        <f>$G2015*H2015</f>
        <v/>
      </c>
      <c r="M2015" s="521">
        <f>$G2015*I2015</f>
        <v/>
      </c>
      <c r="N2015" s="522">
        <f>$G2015*J2015</f>
        <v/>
      </c>
      <c r="O2015" s="523">
        <f>G2015*K2015</f>
        <v/>
      </c>
      <c r="P2015" s="79" t="n"/>
      <c r="Q2015" s="104" t="n"/>
    </row>
    <row r="2016" outlineLevel="1" ht="50.25" customHeight="1">
      <c r="A2016" s="3" t="n"/>
      <c r="B2016" s="3" t="inlineStr">
        <is>
          <t>Устройство навесного фасада типового этажа</t>
        </is>
      </c>
      <c r="C2016" s="235" t="n"/>
      <c r="D2016" s="246" t="inlineStr">
        <is>
          <t>7.5.</t>
        </is>
      </c>
      <c r="E2016" s="145" t="inlineStr">
        <is>
          <t>Навесной вентилируемый фасад (Исторический фасад)</t>
        </is>
      </c>
      <c r="F2016" s="237" t="inlineStr">
        <is>
          <t>м2</t>
        </is>
      </c>
      <c r="G2016" s="335" t="n">
        <v>1684.26</v>
      </c>
      <c r="H2016" s="336">
        <f>+IFERROR(L2016/G2016,0)</f>
        <v/>
      </c>
      <c r="I2016" s="337">
        <f>IFERROR(M2016/G2016,0)</f>
        <v/>
      </c>
      <c r="J2016" s="338">
        <f>IFERROR(N2016/G2016,0)</f>
        <v/>
      </c>
      <c r="K2016" s="339">
        <f>+IFERROR(O2016/G2016,0)</f>
        <v/>
      </c>
      <c r="L2016" s="336">
        <f>SUBTOTAL(9,L2017:L2049)</f>
        <v/>
      </c>
      <c r="M2016" s="337">
        <f>SUBTOTAL(9,M2017:M2049)</f>
        <v/>
      </c>
      <c r="N2016" s="338">
        <f>SUBTOTAL(9,N2017:N2049)</f>
        <v/>
      </c>
      <c r="O2016" s="339">
        <f>SUBTOTAL(9,O2017:O2049)</f>
        <v/>
      </c>
      <c r="P2016" s="238" t="n"/>
      <c r="Q2016" s="244" t="n"/>
    </row>
    <row r="2017" outlineLevel="2" ht="50.25" customHeight="1">
      <c r="A2017" s="3" t="n"/>
      <c r="B2017" s="3" t="inlineStr">
        <is>
          <t>Устройство подсистемы фасада (в т.ч. кронштейны, направляющие)</t>
        </is>
      </c>
      <c r="C2017" s="240" t="n"/>
      <c r="D2017" s="248" t="inlineStr">
        <is>
          <t>7.5.1.</t>
        </is>
      </c>
      <c r="E2017" s="146" t="inlineStr">
        <is>
          <t>Подсистема вентилируемого фасада</t>
        </is>
      </c>
      <c r="F2017" s="241" t="inlineStr">
        <is>
          <t>м2</t>
        </is>
      </c>
      <c r="G2017" s="422" t="n">
        <v>846.48</v>
      </c>
      <c r="H2017" s="423">
        <f>IFERROR(L2017/G2017,0)</f>
        <v/>
      </c>
      <c r="I2017" s="424">
        <f>IFERROR(M2017/G2017,0)</f>
        <v/>
      </c>
      <c r="J2017" s="425">
        <f>IFERROR(N2017/G2017,0)</f>
        <v/>
      </c>
      <c r="K2017" s="432">
        <f>+IFERROR(O2017/G2017,0)</f>
        <v/>
      </c>
      <c r="L2017" s="423">
        <f>SUBTOTAL(9,L2018:L2018)</f>
        <v/>
      </c>
      <c r="M2017" s="424">
        <f>SUBTOTAL(9,M2018:M2018)</f>
        <v/>
      </c>
      <c r="N2017" s="425">
        <f>SUBTOTAL(9,N2018:N2018)</f>
        <v/>
      </c>
      <c r="O2017" s="427">
        <f>SUBTOTAL(9,O2018:O2018)</f>
        <v/>
      </c>
      <c r="P2017" s="242" t="n"/>
      <c r="Q2017" s="243" t="n"/>
    </row>
    <row r="2018" outlineLevel="3" ht="50.25" customHeight="1">
      <c r="A2018" s="3" t="n"/>
      <c r="B2018" s="3" t="n"/>
      <c r="C2018" s="25" t="n"/>
      <c r="D2018" s="3" t="inlineStr">
        <is>
          <t>7.5.1.1.</t>
        </is>
      </c>
      <c r="E2018" s="3" t="inlineStr">
        <is>
          <t>Фасадная подсистема на Исторический фасад</t>
        </is>
      </c>
      <c r="F2018" s="518" t="inlineStr">
        <is>
          <t>м2</t>
        </is>
      </c>
      <c r="G2018" s="638" t="n">
        <v>846.48</v>
      </c>
      <c r="H2018" s="639" t="n">
        <v>2381.597308855496</v>
      </c>
      <c r="I2018" s="521" t="n">
        <v>13500</v>
      </c>
      <c r="J2018" s="522" t="n">
        <v>2015.14</v>
      </c>
      <c r="K2018" s="523">
        <f>SUBTOTAL(9,H2018:J2018)</f>
        <v/>
      </c>
      <c r="L2018" s="520">
        <f>$G2018*H2018</f>
        <v/>
      </c>
      <c r="M2018" s="521">
        <f>$G2018*I2018</f>
        <v/>
      </c>
      <c r="N2018" s="522">
        <f>$G2018*J2018</f>
        <v/>
      </c>
      <c r="O2018" s="523">
        <f>G2018*K2018</f>
        <v/>
      </c>
      <c r="P2018" s="79" t="n"/>
      <c r="Q2018" s="104" t="n"/>
    </row>
    <row r="2019" outlineLevel="2" ht="50.25" customHeight="1">
      <c r="A2019" s="3" t="n"/>
      <c r="B2019" s="3" t="inlineStr">
        <is>
          <t>Устройство утеплителя, ветро и влагозащита</t>
        </is>
      </c>
      <c r="C2019" s="240" t="n"/>
      <c r="D2019" s="248" t="inlineStr">
        <is>
          <t>7.5.2.</t>
        </is>
      </c>
      <c r="E2019" s="146" t="inlineStr">
        <is>
          <t>Утепление вентилируемого фасада</t>
        </is>
      </c>
      <c r="F2019" s="241" t="inlineStr">
        <is>
          <t>м2</t>
        </is>
      </c>
      <c r="G2019" s="422" t="n">
        <v>622.28</v>
      </c>
      <c r="H2019" s="423">
        <f>IFERROR(L2019/G2019,0)</f>
        <v/>
      </c>
      <c r="I2019" s="424">
        <f>IFERROR(M2019/G2019,0)</f>
        <v/>
      </c>
      <c r="J2019" s="425">
        <f>IFERROR(N2019/G2019,0)</f>
        <v/>
      </c>
      <c r="K2019" s="432">
        <f>+IFERROR(O2019/G2019,0)</f>
        <v/>
      </c>
      <c r="L2019" s="423">
        <f>SUBTOTAL(9,L2020:L2021)</f>
        <v/>
      </c>
      <c r="M2019" s="424">
        <f>SUBTOTAL(9,M2020:M2021)</f>
        <v/>
      </c>
      <c r="N2019" s="425">
        <f>SUBTOTAL(9,N2020:N2021)</f>
        <v/>
      </c>
      <c r="O2019" s="427">
        <f>SUBTOTAL(9,O2020:O2021)</f>
        <v/>
      </c>
      <c r="P2019" s="242" t="n"/>
      <c r="Q2019" s="243" t="n"/>
    </row>
    <row r="2020" outlineLevel="3" ht="50.25" customHeight="1">
      <c r="A2020" s="3" t="n"/>
      <c r="B2020" s="3" t="n"/>
      <c r="C2020" s="25" t="n"/>
      <c r="D2020" s="3" t="inlineStr">
        <is>
          <t>7.5.2.1.</t>
        </is>
      </c>
      <c r="E2020" s="3" t="inlineStr">
        <is>
          <t>Устройство внутреннего слоя утепления: 120 мм, 
плотность не менее 30кг/м3</t>
        </is>
      </c>
      <c r="F2020" s="518" t="inlineStr">
        <is>
          <t>м2</t>
        </is>
      </c>
      <c r="G2020" s="519" t="n">
        <v>622.28</v>
      </c>
      <c r="H2020" s="520" t="n">
        <v>1100</v>
      </c>
      <c r="I2020" s="521" t="n">
        <v>1700</v>
      </c>
      <c r="J2020" s="522" t="n">
        <v>350</v>
      </c>
      <c r="K2020" s="523">
        <f>SUBTOTAL(9,H2020:J2020)</f>
        <v/>
      </c>
      <c r="L2020" s="520">
        <f>$G2020*H2020</f>
        <v/>
      </c>
      <c r="M2020" s="521">
        <f>$G2020*I2020</f>
        <v/>
      </c>
      <c r="N2020" s="522">
        <f>$G2020*J2020</f>
        <v/>
      </c>
      <c r="O2020" s="523">
        <f>G2020*K2020</f>
        <v/>
      </c>
      <c r="P2020" s="79" t="n"/>
      <c r="Q2020" s="104" t="n"/>
    </row>
    <row r="2021" outlineLevel="3" ht="50.25" customHeight="1">
      <c r="A2021" s="3" t="n"/>
      <c r="B2021" s="3" t="n"/>
      <c r="C2021" s="25" t="n"/>
      <c r="D2021" s="3" t="inlineStr">
        <is>
          <t>7.5.2.2.</t>
        </is>
      </c>
      <c r="E2021" s="3" t="inlineStr">
        <is>
          <t>Устройство внешнего слоя утепления: 50 мм, 
плотность не менее 80кг/м3</t>
        </is>
      </c>
      <c r="F2021" s="518" t="inlineStr">
        <is>
          <t>м2</t>
        </is>
      </c>
      <c r="G2021" s="519" t="n">
        <v>622.28</v>
      </c>
      <c r="H2021" s="520" t="n">
        <v>950</v>
      </c>
      <c r="I2021" s="521" t="n">
        <v>1700</v>
      </c>
      <c r="J2021" s="522" t="n">
        <v>331.25</v>
      </c>
      <c r="K2021" s="523">
        <f>SUBTOTAL(9,H2021:J2021)</f>
        <v/>
      </c>
      <c r="L2021" s="520">
        <f>$G2021*H2021</f>
        <v/>
      </c>
      <c r="M2021" s="521">
        <f>$G2021*I2021</f>
        <v/>
      </c>
      <c r="N2021" s="522">
        <f>$G2021*J2021</f>
        <v/>
      </c>
      <c r="O2021" s="523">
        <f>G2021*K2021</f>
        <v/>
      </c>
      <c r="P2021" s="79" t="n"/>
      <c r="Q2021" s="104" t="n"/>
    </row>
    <row r="2022" outlineLevel="2" ht="50.25" customHeight="1">
      <c r="A2022" s="3" t="n"/>
      <c r="B2022" s="3" t="inlineStr">
        <is>
          <t>Устройство облицовки фасада (камень, плитка, облицовочные панели, вентиляционные решетки)</t>
        </is>
      </c>
      <c r="C2022" s="240" t="n"/>
      <c r="D2022" s="248" t="inlineStr">
        <is>
          <t>7.5.3.</t>
        </is>
      </c>
      <c r="E2022" s="146" t="inlineStr">
        <is>
          <t>Металлические панели</t>
        </is>
      </c>
      <c r="F2022" s="241" t="inlineStr">
        <is>
          <t>м2</t>
        </is>
      </c>
      <c r="G2022" s="422" t="n">
        <v>128.6</v>
      </c>
      <c r="H2022" s="423">
        <f>IFERROR(L2022/G2022,0)</f>
        <v/>
      </c>
      <c r="I2022" s="424">
        <f>IFERROR(M2022/G2022,0)</f>
        <v/>
      </c>
      <c r="J2022" s="425">
        <f>IFERROR(N2022/G2022,0)</f>
        <v/>
      </c>
      <c r="K2022" s="432">
        <f>+IFERROR(O2022/G2022,0)</f>
        <v/>
      </c>
      <c r="L2022" s="423">
        <f>SUBTOTAL(9,L2023:L2031)</f>
        <v/>
      </c>
      <c r="M2022" s="424">
        <f>SUBTOTAL(9,M2023:M2031)</f>
        <v/>
      </c>
      <c r="N2022" s="425">
        <f>SUBTOTAL(9,N2023:N2031)</f>
        <v/>
      </c>
      <c r="O2022" s="427">
        <f>SUBTOTAL(9,O2023:O2031)</f>
        <v/>
      </c>
      <c r="P2022" s="242" t="n"/>
      <c r="Q2022" s="243" t="n"/>
    </row>
    <row r="2023" outlineLevel="3" ht="50.25" customHeight="1">
      <c r="A2023" s="3" t="n"/>
      <c r="B2023" s="3" t="n"/>
      <c r="C2023" s="260" t="n"/>
      <c r="D2023" s="254" t="inlineStr">
        <is>
          <t>7.5.3.1.</t>
        </is>
      </c>
      <c r="E2023" s="254" t="inlineStr">
        <is>
          <t>Исторический фасад</t>
        </is>
      </c>
      <c r="F2023" s="262" t="inlineStr">
        <is>
          <t>м2</t>
        </is>
      </c>
      <c r="G2023" s="472" t="n">
        <v>128.6</v>
      </c>
      <c r="H2023" s="473">
        <f>+IFERROR(L2023/G2023,0)</f>
        <v/>
      </c>
      <c r="I2023" s="474">
        <f>+IFERROR(M2023/G2023,0)</f>
        <v/>
      </c>
      <c r="J2023" s="475">
        <f>+IFERROR(N2023/G2023,0)</f>
        <v/>
      </c>
      <c r="K2023" s="476">
        <f>+IFERROR(O2023/G2023,0)</f>
        <v/>
      </c>
      <c r="L2023" s="473">
        <f>SUBTOTAL(9,L2024:L2031)</f>
        <v/>
      </c>
      <c r="M2023" s="474">
        <f>SUBTOTAL(9,M2024:M2031)</f>
        <v/>
      </c>
      <c r="N2023" s="475">
        <f>SUBTOTAL(9,N2024:N2031)</f>
        <v/>
      </c>
      <c r="O2023" s="476">
        <f>SUBTOTAL(9,O2024:O2031)</f>
        <v/>
      </c>
      <c r="P2023" s="263" t="n"/>
      <c r="Q2023" s="453" t="n"/>
    </row>
    <row r="2024" outlineLevel="4" ht="50.25" customHeight="1">
      <c r="A2024" s="3" t="n"/>
      <c r="B2024" s="3" t="n"/>
      <c r="C2024" s="187" t="n"/>
      <c r="D2024" s="3" t="inlineStr">
        <is>
          <t>7.5.3.1.1.</t>
        </is>
      </c>
      <c r="E2024" s="3" t="inlineStr">
        <is>
          <t>Облицовка цоколя</t>
        </is>
      </c>
      <c r="F2024" s="518" t="inlineStr">
        <is>
          <t>м2</t>
        </is>
      </c>
      <c r="G2024" s="519" t="n">
        <v>6.34</v>
      </c>
      <c r="H2024" s="520" t="n">
        <v>26165.77</v>
      </c>
      <c r="I2024" s="521" t="n">
        <v>20782.54</v>
      </c>
      <c r="J2024" s="522" t="n">
        <v>5868.54</v>
      </c>
      <c r="K2024" s="523">
        <f>SUBTOTAL(9,H2024:J2024)</f>
        <v/>
      </c>
      <c r="L2024" s="520">
        <f>$G2024*H2024</f>
        <v/>
      </c>
      <c r="M2024" s="521">
        <f>$G2024*I2024</f>
        <v/>
      </c>
      <c r="N2024" s="522">
        <f>$G2024*J2024</f>
        <v/>
      </c>
      <c r="O2024" s="523">
        <f>G2024*K2024</f>
        <v/>
      </c>
      <c r="P2024" s="79" t="n"/>
      <c r="Q2024" s="104" t="n"/>
    </row>
    <row r="2025" outlineLevel="4" ht="50.25" customHeight="1">
      <c r="A2025" s="3" t="n"/>
      <c r="B2025" s="3" t="n"/>
      <c r="C2025" s="187" t="n"/>
      <c r="D2025" s="3" t="inlineStr">
        <is>
          <t>7.5.3.1.2.</t>
        </is>
      </c>
      <c r="E2025" s="3" t="inlineStr">
        <is>
          <t>Облицовка козырька</t>
        </is>
      </c>
      <c r="F2025" s="518" t="inlineStr">
        <is>
          <t>м2</t>
        </is>
      </c>
      <c r="G2025" s="519" t="n">
        <v>10.62</v>
      </c>
      <c r="H2025" s="520" t="n">
        <v>26165.77</v>
      </c>
      <c r="I2025" s="521" t="n">
        <v>18975.36</v>
      </c>
      <c r="J2025" s="522" t="n">
        <v>5642.64</v>
      </c>
      <c r="K2025" s="523">
        <f>SUBTOTAL(9,H2025:J2025)</f>
        <v/>
      </c>
      <c r="L2025" s="520">
        <f>$G2025*H2025</f>
        <v/>
      </c>
      <c r="M2025" s="521">
        <f>$G2025*I2025</f>
        <v/>
      </c>
      <c r="N2025" s="522">
        <f>$G2025*J2025</f>
        <v/>
      </c>
      <c r="O2025" s="523">
        <f>G2025*K2025</f>
        <v/>
      </c>
      <c r="P2025" s="79" t="n"/>
      <c r="Q2025" s="104" t="n"/>
    </row>
    <row r="2026" outlineLevel="4" ht="50.25" customHeight="1">
      <c r="A2026" s="3" t="n"/>
      <c r="B2026" s="3" t="n"/>
      <c r="C2026" s="187" t="n"/>
      <c r="D2026" s="3" t="inlineStr">
        <is>
          <t>7.5.3.1.3.</t>
        </is>
      </c>
      <c r="E2026" s="3" t="inlineStr">
        <is>
          <t>Парапетная крышка, ОТ(М)-1</t>
        </is>
      </c>
      <c r="F2026" s="518" t="inlineStr">
        <is>
          <t>м2</t>
        </is>
      </c>
      <c r="G2026" s="519" t="n">
        <v>40.25</v>
      </c>
      <c r="H2026" s="520" t="n">
        <v>5591.67</v>
      </c>
      <c r="I2026" s="521" t="n">
        <v>5421.54</v>
      </c>
      <c r="J2026" s="522" t="n">
        <v>1376.65</v>
      </c>
      <c r="K2026" s="523">
        <f>SUBTOTAL(9,H2026:J2026)</f>
        <v/>
      </c>
      <c r="L2026" s="520">
        <f>$G2026*H2026</f>
        <v/>
      </c>
      <c r="M2026" s="521">
        <f>$G2026*I2026</f>
        <v/>
      </c>
      <c r="N2026" s="522">
        <f>$G2026*J2026</f>
        <v/>
      </c>
      <c r="O2026" s="523">
        <f>G2026*K2026</f>
        <v/>
      </c>
      <c r="P2026" s="79" t="n"/>
      <c r="Q2026" s="104" t="n"/>
    </row>
    <row r="2027" outlineLevel="4" ht="50.25" customHeight="1">
      <c r="A2027" s="3" t="n"/>
      <c r="B2027" s="3" t="n"/>
      <c r="C2027" s="187" t="n"/>
      <c r="D2027" s="3" t="inlineStr">
        <is>
          <t>7.5.3.1.4.</t>
        </is>
      </c>
      <c r="E2027" s="3" t="inlineStr">
        <is>
          <t>Оконные откосы, ОТ(М)Т1</t>
        </is>
      </c>
      <c r="F2027" s="518" t="inlineStr">
        <is>
          <t>п.м.</t>
        </is>
      </c>
      <c r="G2027" s="519" t="n">
        <v>473.15</v>
      </c>
      <c r="H2027" s="520" t="n">
        <v>8009.38</v>
      </c>
      <c r="I2027" s="521" t="n">
        <v>2710.76</v>
      </c>
      <c r="J2027" s="522" t="n">
        <v>1340.02</v>
      </c>
      <c r="K2027" s="523">
        <f>SUBTOTAL(9,H2027:J2027)</f>
        <v/>
      </c>
      <c r="L2027" s="520">
        <f>$G2027*H2027</f>
        <v/>
      </c>
      <c r="M2027" s="521">
        <f>$G2027*I2027</f>
        <v/>
      </c>
      <c r="N2027" s="522">
        <f>$G2027*J2027</f>
        <v/>
      </c>
      <c r="O2027" s="523">
        <f>G2027*K2027</f>
        <v/>
      </c>
      <c r="P2027" s="79" t="n"/>
      <c r="Q2027" s="104" t="n"/>
    </row>
    <row r="2028" outlineLevel="4" ht="50.25" customHeight="1">
      <c r="A2028" s="3" t="n"/>
      <c r="B2028" s="3" t="n"/>
      <c r="C2028" s="187" t="n"/>
      <c r="D2028" s="3" t="inlineStr">
        <is>
          <t>7.5.3.1.5.</t>
        </is>
      </c>
      <c r="E2028" s="3" t="inlineStr">
        <is>
          <t>Отливы, ОТ(М)Т1-0.1 - ОТ(М)-2</t>
        </is>
      </c>
      <c r="F2028" s="518" t="inlineStr">
        <is>
          <t>м2</t>
        </is>
      </c>
      <c r="G2028" s="519" t="n">
        <v>15.64</v>
      </c>
      <c r="H2028" s="520" t="n">
        <v>26165.77</v>
      </c>
      <c r="I2028" s="521" t="n">
        <v>5421.54</v>
      </c>
      <c r="J2028" s="522" t="n">
        <v>3948.41</v>
      </c>
      <c r="K2028" s="523">
        <f>SUBTOTAL(9,H2028:J2028)</f>
        <v/>
      </c>
      <c r="L2028" s="520">
        <f>$G2028*H2028</f>
        <v/>
      </c>
      <c r="M2028" s="521">
        <f>$G2028*I2028</f>
        <v/>
      </c>
      <c r="N2028" s="522">
        <f>$G2028*J2028</f>
        <v/>
      </c>
      <c r="O2028" s="523">
        <f>G2028*K2028</f>
        <v/>
      </c>
      <c r="P2028" s="79" t="n"/>
      <c r="Q2028" s="104" t="n"/>
    </row>
    <row r="2029" outlineLevel="4" ht="50.25" customHeight="1">
      <c r="A2029" s="3" t="n"/>
      <c r="B2029" s="3" t="n"/>
      <c r="C2029" s="187" t="n"/>
      <c r="D2029" s="3" t="inlineStr">
        <is>
          <t>7.5.3.1.6.</t>
        </is>
      </c>
      <c r="E2029" s="3" t="inlineStr">
        <is>
          <t>Декоративные панели, ДП-1, ДП-2, ДП-3</t>
        </is>
      </c>
      <c r="F2029" s="518" t="inlineStr">
        <is>
          <t>м2</t>
        </is>
      </c>
      <c r="G2029" s="519" t="n">
        <v>13.28</v>
      </c>
      <c r="H2029" s="520" t="n">
        <v>26165.77</v>
      </c>
      <c r="I2029" s="521" t="n">
        <v>21686.14</v>
      </c>
      <c r="J2029" s="522" t="n">
        <v>5981.49</v>
      </c>
      <c r="K2029" s="523">
        <f>SUBTOTAL(9,H2029:J2029)</f>
        <v/>
      </c>
      <c r="L2029" s="520">
        <f>$G2029*H2029</f>
        <v/>
      </c>
      <c r="M2029" s="521">
        <f>$G2029*I2029</f>
        <v/>
      </c>
      <c r="N2029" s="522">
        <f>$G2029*J2029</f>
        <v/>
      </c>
      <c r="O2029" s="523">
        <f>G2029*K2029</f>
        <v/>
      </c>
      <c r="P2029" s="79" t="n"/>
      <c r="Q2029" s="104" t="n"/>
    </row>
    <row r="2030" outlineLevel="4" ht="50.25" customHeight="1">
      <c r="A2030" s="3" t="n"/>
      <c r="B2030" s="3" t="n"/>
      <c r="C2030" s="187" t="n"/>
      <c r="D2030" s="3" t="inlineStr">
        <is>
          <t>7.5.3.1.7.</t>
        </is>
      </c>
      <c r="E2030" s="3" t="inlineStr">
        <is>
          <t>Облицовка торцов балкона, Д (ОБ)-1</t>
        </is>
      </c>
      <c r="F2030" s="518" t="inlineStr">
        <is>
          <t>м2</t>
        </is>
      </c>
      <c r="G2030" s="519" t="n">
        <v>35.04</v>
      </c>
      <c r="H2030" s="520" t="n">
        <v>26165.77</v>
      </c>
      <c r="I2030" s="521" t="n">
        <v>18975.36</v>
      </c>
      <c r="J2030" s="522" t="n">
        <v>5642.64</v>
      </c>
      <c r="K2030" s="523">
        <f>SUBTOTAL(9,H2030:J2030)</f>
        <v/>
      </c>
      <c r="L2030" s="520">
        <f>$G2030*H2030</f>
        <v/>
      </c>
      <c r="M2030" s="521">
        <f>$G2030*I2030</f>
        <v/>
      </c>
      <c r="N2030" s="522">
        <f>$G2030*J2030</f>
        <v/>
      </c>
      <c r="O2030" s="523">
        <f>G2030*K2030</f>
        <v/>
      </c>
      <c r="P2030" s="79" t="n"/>
      <c r="Q2030" s="104" t="n"/>
    </row>
    <row r="2031" outlineLevel="4" ht="50.25" customHeight="1">
      <c r="A2031" s="3" t="n"/>
      <c r="B2031" s="3" t="n"/>
      <c r="C2031" s="187" t="n"/>
      <c r="D2031" s="3" t="inlineStr">
        <is>
          <t>7.5.3.1.8.</t>
        </is>
      </c>
      <c r="E2031" s="3" t="inlineStr">
        <is>
          <t>Решетка металлическая, РМ</t>
        </is>
      </c>
      <c r="F2031" s="518" t="inlineStr">
        <is>
          <t>м2</t>
        </is>
      </c>
      <c r="G2031" s="519" t="n">
        <v>7.43</v>
      </c>
      <c r="H2031" s="520" t="n">
        <v>0</v>
      </c>
      <c r="I2031" s="521" t="n">
        <v>20782.53</v>
      </c>
      <c r="J2031" s="522" t="n">
        <v>2597.82</v>
      </c>
      <c r="K2031" s="523">
        <f>SUBTOTAL(9,H2031:J2031)</f>
        <v/>
      </c>
      <c r="L2031" s="520">
        <f>$G2031*H2031</f>
        <v/>
      </c>
      <c r="M2031" s="521">
        <f>$G2031*I2031</f>
        <v/>
      </c>
      <c r="N2031" s="522">
        <f>$G2031*J2031</f>
        <v/>
      </c>
      <c r="O2031" s="523">
        <f>G2031*K2031</f>
        <v/>
      </c>
      <c r="P2031" s="79" t="n"/>
      <c r="Q2031" s="104" t="n"/>
    </row>
    <row r="2032" outlineLevel="2" ht="50.25" customHeight="1">
      <c r="A2032" s="3" t="n"/>
      <c r="B2032" s="3" t="inlineStr">
        <is>
          <t>Устройство облицовки фасада (камень, плитка, облицовочные панели, вентиляционные решетки)</t>
        </is>
      </c>
      <c r="C2032" s="240" t="n"/>
      <c r="D2032" s="248" t="inlineStr">
        <is>
          <t>7.5.5.</t>
        </is>
      </c>
      <c r="E2032" s="146" t="inlineStr">
        <is>
          <t>Облицовка натуральным камнем (КГЛ)</t>
        </is>
      </c>
      <c r="F2032" s="241" t="inlineStr">
        <is>
          <t>м2</t>
        </is>
      </c>
      <c r="G2032" s="422" t="n">
        <v>86.90000000000001</v>
      </c>
      <c r="H2032" s="423">
        <f>IFERROR(L2032/G2032,0)</f>
        <v/>
      </c>
      <c r="I2032" s="424">
        <f>IFERROR(M2032/G2032,0)</f>
        <v/>
      </c>
      <c r="J2032" s="425">
        <f>IFERROR(N2032/G2032,0)</f>
        <v/>
      </c>
      <c r="K2032" s="432">
        <f>+IFERROR(O2032/G2032,0)</f>
        <v/>
      </c>
      <c r="L2032" s="423">
        <f>SUBTOTAL(9,L2033:L2033)</f>
        <v/>
      </c>
      <c r="M2032" s="424">
        <f>SUBTOTAL(9,M2033:M2033)</f>
        <v/>
      </c>
      <c r="N2032" s="425">
        <f>SUBTOTAL(9,N2033:N2033)</f>
        <v/>
      </c>
      <c r="O2032" s="427">
        <f>SUBTOTAL(9,O2033:O2033)</f>
        <v/>
      </c>
      <c r="P2032" s="242" t="n"/>
      <c r="Q2032" s="243" t="n"/>
    </row>
    <row r="2033" outlineLevel="3" ht="50.25" customHeight="1">
      <c r="A2033" s="3" t="n"/>
      <c r="B2033" s="3" t="n"/>
      <c r="C2033" s="25" t="n"/>
      <c r="D2033" s="3" t="inlineStr">
        <is>
          <t>7.5.5.1.</t>
        </is>
      </c>
      <c r="E2033" s="3" t="inlineStr">
        <is>
          <t>КГЛ</t>
        </is>
      </c>
      <c r="F2033" s="518" t="inlineStr">
        <is>
          <t>м2</t>
        </is>
      </c>
      <c r="G2033" s="519" t="n">
        <v>86.90000000000001</v>
      </c>
      <c r="H2033" s="520" t="n">
        <v>25000</v>
      </c>
      <c r="I2033" s="521" t="n">
        <v>33279.22</v>
      </c>
      <c r="J2033" s="522" t="n">
        <v>7284.9</v>
      </c>
      <c r="K2033" s="523">
        <f>SUBTOTAL(9,H2033:J2033)</f>
        <v/>
      </c>
      <c r="L2033" s="520">
        <f>$G2033*H2033</f>
        <v/>
      </c>
      <c r="M2033" s="521">
        <f>$G2033*I2033</f>
        <v/>
      </c>
      <c r="N2033" s="522">
        <f>$G2033*J2033</f>
        <v/>
      </c>
      <c r="O2033" s="523">
        <f>G2033*K2033</f>
        <v/>
      </c>
      <c r="P2033" s="79" t="n"/>
      <c r="Q2033" s="104" t="n"/>
    </row>
    <row r="2034" outlineLevel="2" ht="50.25" customHeight="1">
      <c r="A2034" s="3" t="n"/>
      <c r="B2034" s="3" t="inlineStr">
        <is>
          <t>Устройство облицовки фасада (камень, плитка, облицовочные панели, вентиляционные решетки)</t>
        </is>
      </c>
      <c r="C2034" s="240" t="n"/>
      <c r="D2034" s="248" t="inlineStr">
        <is>
          <t>7.5.6.</t>
        </is>
      </c>
      <c r="E2034" s="146" t="inlineStr">
        <is>
          <t>Ограждения</t>
        </is>
      </c>
      <c r="F2034" s="241" t="inlineStr">
        <is>
          <t>шт</t>
        </is>
      </c>
      <c r="G2034" s="422" t="n">
        <v>35</v>
      </c>
      <c r="H2034" s="423">
        <f>IFERROR(L2034/G2034,0)</f>
        <v/>
      </c>
      <c r="I2034" s="424">
        <f>IFERROR(M2034/G2034,0)</f>
        <v/>
      </c>
      <c r="J2034" s="425">
        <f>IFERROR(N2034/G2034,0)</f>
        <v/>
      </c>
      <c r="K2034" s="432">
        <f>+IFERROR(O2034/G2034,0)</f>
        <v/>
      </c>
      <c r="L2034" s="423">
        <f>SUBTOTAL(9,L2035:L2044)</f>
        <v/>
      </c>
      <c r="M2034" s="424">
        <f>SUBTOTAL(9,M2035:M2044)</f>
        <v/>
      </c>
      <c r="N2034" s="425">
        <f>SUBTOTAL(9,N2035:N2044)</f>
        <v/>
      </c>
      <c r="O2034" s="427">
        <f>SUBTOTAL(9,O2035:O2044)</f>
        <v/>
      </c>
      <c r="P2034" s="242" t="n"/>
      <c r="Q2034" s="243" t="n"/>
    </row>
    <row r="2035" outlineLevel="3" ht="50.25" customHeight="1">
      <c r="A2035" s="3" t="n"/>
      <c r="B2035" s="3" t="n"/>
      <c r="C2035" s="452" t="n"/>
      <c r="D2035" s="254" t="inlineStr">
        <is>
          <t>7.5.6.1.</t>
        </is>
      </c>
      <c r="E2035" s="254" t="inlineStr">
        <is>
          <t>Комбинированное ограждение стальное со светопрозрачным экраном
Нержавеющая сталь. Покраска под сатинированную латунь;
Стекло триплекс Crystalvision</t>
        </is>
      </c>
      <c r="F2035" s="554" t="inlineStr">
        <is>
          <t>шт.</t>
        </is>
      </c>
      <c r="G2035" s="472" t="n">
        <v>27</v>
      </c>
      <c r="H2035" s="473">
        <f>+IFERROR(L2035/G2035,0)</f>
        <v/>
      </c>
      <c r="I2035" s="474">
        <f>+IFERROR(M2035/G2035,0)</f>
        <v/>
      </c>
      <c r="J2035" s="475">
        <f>+IFERROR(N2035/G2035,0)</f>
        <v/>
      </c>
      <c r="K2035" s="476">
        <f>+IFERROR(O2035/G2035,0)</f>
        <v/>
      </c>
      <c r="L2035" s="473">
        <f>SUBTOTAL(9,L2036:L2041)</f>
        <v/>
      </c>
      <c r="M2035" s="474">
        <f>SUBTOTAL(9,M2036:M2041)</f>
        <v/>
      </c>
      <c r="N2035" s="475">
        <f>SUBTOTAL(9,N2036:N2041)</f>
        <v/>
      </c>
      <c r="O2035" s="476">
        <f>SUBTOTAL(9,O2036:O2041)</f>
        <v/>
      </c>
      <c r="P2035" s="263" t="n"/>
      <c r="Q2035" s="453" t="n"/>
    </row>
    <row r="2036" outlineLevel="4" ht="50.25" customHeight="1">
      <c r="A2036" s="3" t="n"/>
      <c r="B2036" s="3" t="n"/>
      <c r="C2036" s="187" t="n"/>
      <c r="D2036" s="3" t="inlineStr">
        <is>
          <t>7.5.6.1.1.</t>
        </is>
      </c>
      <c r="E2036" s="3" t="inlineStr">
        <is>
          <t>ОГ.КМ (Т2)-1
Габариты: 1200х1455 мм. Площадь: 17,46 м2 (14,55м.п.), Толщина: 41 мм</t>
        </is>
      </c>
      <c r="F2036" s="518" t="inlineStr">
        <is>
          <t>шт.</t>
        </is>
      </c>
      <c r="G2036" s="519" t="n">
        <v>13</v>
      </c>
      <c r="H2036" s="520" t="n">
        <v>315725.41</v>
      </c>
      <c r="I2036" s="521" t="n">
        <v>37444.20115384616</v>
      </c>
      <c r="J2036" s="522" t="n">
        <v>44146.2</v>
      </c>
      <c r="K2036" s="523">
        <f>SUBTOTAL(9,H2036:J2036)</f>
        <v/>
      </c>
      <c r="L2036" s="520">
        <f>$G2036*H2036</f>
        <v/>
      </c>
      <c r="M2036" s="521">
        <f>$G2036*I2036</f>
        <v/>
      </c>
      <c r="N2036" s="522">
        <f>$G2036*J2036</f>
        <v/>
      </c>
      <c r="O2036" s="523">
        <f>G2036*K2036</f>
        <v/>
      </c>
      <c r="P2036" s="79" t="n"/>
      <c r="Q2036" s="104" t="n"/>
    </row>
    <row r="2037" outlineLevel="4" ht="50.25" customHeight="1">
      <c r="A2037" s="3" t="n"/>
      <c r="B2037" s="3" t="n"/>
      <c r="C2037" s="187" t="n"/>
      <c r="D2037" s="3" t="inlineStr">
        <is>
          <t>7.5.6.1.2.</t>
        </is>
      </c>
      <c r="E2037" s="3" t="inlineStr">
        <is>
          <t>ОГ.КМ (Т2)-2
Габариты: 1200х1465 мм. Площадь: 10,55 м2 (8,79м.п.), Толщина: 41 мм</t>
        </is>
      </c>
      <c r="F2037" s="518" t="inlineStr">
        <is>
          <t>шт.</t>
        </is>
      </c>
      <c r="G2037" s="519" t="n">
        <v>3</v>
      </c>
      <c r="H2037" s="520" t="n">
        <v>317228.92</v>
      </c>
      <c r="I2037" s="521" t="n">
        <v>98024.02899999999</v>
      </c>
      <c r="J2037" s="522" t="n">
        <v>51906.62</v>
      </c>
      <c r="K2037" s="523">
        <f>SUBTOTAL(9,H2037:J2037)</f>
        <v/>
      </c>
      <c r="L2037" s="520">
        <f>$G2037*H2037</f>
        <v/>
      </c>
      <c r="M2037" s="521">
        <f>$G2037*I2037</f>
        <v/>
      </c>
      <c r="N2037" s="522">
        <f>$G2037*J2037</f>
        <v/>
      </c>
      <c r="O2037" s="523">
        <f>G2037*K2037</f>
        <v/>
      </c>
      <c r="P2037" s="79" t="n"/>
      <c r="Q2037" s="104" t="n"/>
    </row>
    <row r="2038" outlineLevel="4" ht="50.25" customHeight="1">
      <c r="A2038" s="3" t="n"/>
      <c r="B2038" s="3" t="n"/>
      <c r="C2038" s="187" t="n"/>
      <c r="D2038" s="3" t="inlineStr">
        <is>
          <t>7.5.6.1.3.</t>
        </is>
      </c>
      <c r="E2038" s="3" t="inlineStr">
        <is>
          <t>ОГ.КМ (Т2)-3
Габариты: 1200х3110 мм. Площадь: 7,46 м2 (6,22м.п.), Толщина: 41 мм</t>
        </is>
      </c>
      <c r="F2038" s="518" t="inlineStr">
        <is>
          <t>шт.</t>
        </is>
      </c>
      <c r="G2038" s="519" t="n">
        <v>2</v>
      </c>
      <c r="H2038" s="520" t="n">
        <v>672946.24</v>
      </c>
      <c r="I2038" s="521" t="n">
        <v>104045.983</v>
      </c>
      <c r="J2038" s="522" t="n">
        <v>97124.03</v>
      </c>
      <c r="K2038" s="523">
        <f>SUBTOTAL(9,H2038:J2038)</f>
        <v/>
      </c>
      <c r="L2038" s="520">
        <f>$G2038*H2038</f>
        <v/>
      </c>
      <c r="M2038" s="521">
        <f>$G2038*I2038</f>
        <v/>
      </c>
      <c r="N2038" s="522">
        <f>$G2038*J2038</f>
        <v/>
      </c>
      <c r="O2038" s="523">
        <f>G2038*K2038</f>
        <v/>
      </c>
      <c r="P2038" s="79" t="n"/>
      <c r="Q2038" s="104" t="n"/>
    </row>
    <row r="2039" outlineLevel="4" ht="50.25" customHeight="1">
      <c r="A2039" s="3" t="n"/>
      <c r="B2039" s="3" t="n"/>
      <c r="C2039" s="187" t="n"/>
      <c r="D2039" s="3" t="inlineStr">
        <is>
          <t>7.5.6.1.4.</t>
        </is>
      </c>
      <c r="E2039" s="3" t="inlineStr">
        <is>
          <t>ОГ.КМ (Т2)-4
Габариты: 1200х4170 мм. Площадь: 15,01 м2 (12,51м.п.), Толщина: 41 мм</t>
        </is>
      </c>
      <c r="F2039" s="518" t="inlineStr">
        <is>
          <t>шт.</t>
        </is>
      </c>
      <c r="G2039" s="519" t="n">
        <v>3</v>
      </c>
      <c r="H2039" s="520" t="n">
        <v>902674</v>
      </c>
      <c r="I2039" s="521" t="n">
        <v>139508.601</v>
      </c>
      <c r="J2039" s="522" t="n">
        <v>130272.83</v>
      </c>
      <c r="K2039" s="523">
        <f>SUBTOTAL(9,H2039:J2039)</f>
        <v/>
      </c>
      <c r="L2039" s="520">
        <f>$G2039*H2039</f>
        <v/>
      </c>
      <c r="M2039" s="521">
        <f>$G2039*I2039</f>
        <v/>
      </c>
      <c r="N2039" s="522">
        <f>$G2039*J2039</f>
        <v/>
      </c>
      <c r="O2039" s="523">
        <f>G2039*K2039</f>
        <v/>
      </c>
      <c r="P2039" s="79" t="n"/>
      <c r="Q2039" s="104" t="n"/>
    </row>
    <row r="2040" outlineLevel="4" ht="50.25" customHeight="1">
      <c r="A2040" s="3" t="n"/>
      <c r="B2040" s="3" t="n"/>
      <c r="C2040" s="187" t="n"/>
      <c r="D2040" s="3" t="inlineStr">
        <is>
          <t>7.5.6.1.5.</t>
        </is>
      </c>
      <c r="E2040" s="3" t="inlineStr">
        <is>
          <t>ОГ.КМ (Т2)-5
Габариты: 1200х5040 мм. Площадь: 18,14 м2 (15,12м.п.), Толщина: 41 мм</t>
        </is>
      </c>
      <c r="F2040" s="518" t="inlineStr">
        <is>
          <t>шт.</t>
        </is>
      </c>
      <c r="G2040" s="519" t="n">
        <v>3</v>
      </c>
      <c r="H2040" s="520" t="n">
        <v>1090906.54</v>
      </c>
      <c r="I2040" s="521" t="n">
        <v>168614.712</v>
      </c>
      <c r="J2040" s="522" t="n">
        <v>157440.16</v>
      </c>
      <c r="K2040" s="523">
        <f>SUBTOTAL(9,H2040:J2040)</f>
        <v/>
      </c>
      <c r="L2040" s="520">
        <f>$G2040*H2040</f>
        <v/>
      </c>
      <c r="M2040" s="521">
        <f>$G2040*I2040</f>
        <v/>
      </c>
      <c r="N2040" s="522">
        <f>$G2040*J2040</f>
        <v/>
      </c>
      <c r="O2040" s="523">
        <f>G2040*K2040</f>
        <v/>
      </c>
      <c r="P2040" s="79" t="n"/>
      <c r="Q2040" s="104" t="n"/>
    </row>
    <row r="2041" outlineLevel="4" ht="50.25" customHeight="1">
      <c r="A2041" s="3" t="n"/>
      <c r="B2041" s="3" t="n"/>
      <c r="C2041" s="187" t="n"/>
      <c r="D2041" s="3" t="inlineStr">
        <is>
          <t>7.5.6.1.6.</t>
        </is>
      </c>
      <c r="E2041" s="3" t="inlineStr">
        <is>
          <t>ОГ.КМ (Т2)-6
Габариты: 1200х9130 мм. Площадь: 32,87 м2 (27,39м.п.), Толщина: 41 мм</t>
        </is>
      </c>
      <c r="F2041" s="518" t="inlineStr">
        <is>
          <t>шт.</t>
        </is>
      </c>
      <c r="G2041" s="519" t="n">
        <v>3</v>
      </c>
      <c r="H2041" s="520" t="n">
        <v>1499454.75</v>
      </c>
      <c r="I2041" s="521" t="n">
        <v>305446.889</v>
      </c>
      <c r="J2041" s="522" t="n">
        <v>225612.7</v>
      </c>
      <c r="K2041" s="523">
        <f>SUBTOTAL(9,H2041:J2041)</f>
        <v/>
      </c>
      <c r="L2041" s="520">
        <f>$G2041*H2041</f>
        <v/>
      </c>
      <c r="M2041" s="521">
        <f>$G2041*I2041</f>
        <v/>
      </c>
      <c r="N2041" s="522">
        <f>$G2041*J2041</f>
        <v/>
      </c>
      <c r="O2041" s="523">
        <f>G2041*K2041</f>
        <v/>
      </c>
      <c r="P2041" s="79" t="n"/>
      <c r="Q2041" s="104" t="n"/>
    </row>
    <row r="2042" outlineLevel="3" ht="50.25" customHeight="1">
      <c r="A2042" s="3" t="n"/>
      <c r="B2042" s="3" t="n"/>
      <c r="C2042" s="452" t="n"/>
      <c r="D2042" s="254" t="inlineStr">
        <is>
          <t>7.5.6.2.</t>
        </is>
      </c>
      <c r="E2042" s="254" t="inlineStr">
        <is>
          <t>Стальное ограждение террасы
Нержавеющая сталь. Покраска под сатинированную латунь</t>
        </is>
      </c>
      <c r="F2042" s="554" t="inlineStr">
        <is>
          <t>шт.</t>
        </is>
      </c>
      <c r="G2042" s="472" t="n">
        <v>8</v>
      </c>
      <c r="H2042" s="473">
        <f>+IFERROR(L2042/G2042,0)</f>
        <v/>
      </c>
      <c r="I2042" s="474">
        <f>+IFERROR(M2042/G2042,0)</f>
        <v/>
      </c>
      <c r="J2042" s="475">
        <f>+IFERROR(N2042/G2042,0)</f>
        <v/>
      </c>
      <c r="K2042" s="476">
        <f>+IFERROR(O2042/G2042,0)</f>
        <v/>
      </c>
      <c r="L2042" s="473">
        <f>SUBTOTAL(9,L2043:L2044)</f>
        <v/>
      </c>
      <c r="M2042" s="474">
        <f>SUBTOTAL(9,M2043:M2044)</f>
        <v/>
      </c>
      <c r="N2042" s="475">
        <f>SUBTOTAL(9,N2043:N2044)</f>
        <v/>
      </c>
      <c r="O2042" s="476">
        <f>SUBTOTAL(9,O2043:O2044)</f>
        <v/>
      </c>
      <c r="P2042" s="263" t="n"/>
      <c r="Q2042" s="453" t="n"/>
    </row>
    <row r="2043" outlineLevel="4" ht="50.25" customHeight="1">
      <c r="A2043" s="3" t="n"/>
      <c r="B2043" s="3" t="n"/>
      <c r="C2043" s="187" t="n"/>
      <c r="D2043" s="3" t="inlineStr">
        <is>
          <t>7.5.6.2.1.</t>
        </is>
      </c>
      <c r="E2043" s="3" t="inlineStr">
        <is>
          <t>ОГ.М (Т3)-1
Габариты: 1200х50660 мм. Площадь: 60,79 м2 (50,66м.п.), Толщина: 30 мм</t>
        </is>
      </c>
      <c r="F2043" s="518" t="inlineStr">
        <is>
          <t>шт.</t>
        </is>
      </c>
      <c r="G2043" s="519" t="n">
        <v>1</v>
      </c>
      <c r="H2043" s="520" t="n">
        <v>4363485.64</v>
      </c>
      <c r="I2043" s="521" t="n">
        <v>1431730.415707854</v>
      </c>
      <c r="J2043" s="522" t="n">
        <v>724402.01</v>
      </c>
      <c r="K2043" s="523">
        <f>SUBTOTAL(9,H2043:J2043)</f>
        <v/>
      </c>
      <c r="L2043" s="520">
        <f>$G2043*H2043</f>
        <v/>
      </c>
      <c r="M2043" s="521">
        <f>$G2043*I2043</f>
        <v/>
      </c>
      <c r="N2043" s="522">
        <f>$G2043*J2043</f>
        <v/>
      </c>
      <c r="O2043" s="523">
        <f>G2043*K2043</f>
        <v/>
      </c>
      <c r="P2043" s="79" t="n"/>
      <c r="Q2043" s="104" t="n"/>
    </row>
    <row r="2044" outlineLevel="4" ht="50.25" customHeight="1">
      <c r="A2044" s="3" t="n"/>
      <c r="B2044" s="3" t="n"/>
      <c r="C2044" s="187" t="n"/>
      <c r="D2044" s="3" t="inlineStr">
        <is>
          <t>7.5.6.2.2.</t>
        </is>
      </c>
      <c r="E2044" s="3" t="inlineStr">
        <is>
          <t>ОГ.М (Т4)-1
Габариты: 1200х1330 мм. Площадь: 60,79 м2 (50,66м.п.), Толщина: 22 мм</t>
        </is>
      </c>
      <c r="F2044" s="518" t="inlineStr">
        <is>
          <t>шт.</t>
        </is>
      </c>
      <c r="G2044" s="519" t="n">
        <v>7</v>
      </c>
      <c r="H2044" s="520" t="n">
        <v>91947.42</v>
      </c>
      <c r="I2044" s="521" t="n">
        <v>37587.86918459229</v>
      </c>
      <c r="J2044" s="522" t="n">
        <v>16191.91</v>
      </c>
      <c r="K2044" s="523">
        <f>SUBTOTAL(9,H2044:J2044)</f>
        <v/>
      </c>
      <c r="L2044" s="520">
        <f>$G2044*H2044</f>
        <v/>
      </c>
      <c r="M2044" s="521">
        <f>$G2044*I2044</f>
        <v/>
      </c>
      <c r="N2044" s="522">
        <f>$G2044*J2044</f>
        <v/>
      </c>
      <c r="O2044" s="523">
        <f>G2044*K2044</f>
        <v/>
      </c>
      <c r="P2044" s="79" t="n"/>
      <c r="Q2044" s="104" t="n"/>
    </row>
    <row r="2045" outlineLevel="2" ht="50.25" customHeight="1">
      <c r="A2045" s="3" t="n"/>
      <c r="B2045" s="3" t="inlineStr">
        <is>
          <t>Устройство облицовки фасада (камень, плитка, облицовочные панели, вентиляционные решетки)</t>
        </is>
      </c>
      <c r="C2045" s="240" t="n"/>
      <c r="D2045" s="248" t="inlineStr">
        <is>
          <t>7.5.7.</t>
        </is>
      </c>
      <c r="E2045" s="146" t="inlineStr">
        <is>
          <t>Прочие позиции</t>
        </is>
      </c>
      <c r="F2045" s="241" t="inlineStr">
        <is>
          <t>компл.</t>
        </is>
      </c>
      <c r="G2045" s="422" t="n">
        <v>1</v>
      </c>
      <c r="H2045" s="423">
        <f>IFERROR(L2045/G2045,0)</f>
        <v/>
      </c>
      <c r="I2045" s="424">
        <f>IFERROR(M2045/G2045,0)</f>
        <v/>
      </c>
      <c r="J2045" s="425">
        <f>IFERROR(N2045/G2045,0)</f>
        <v/>
      </c>
      <c r="K2045" s="432">
        <f>+IFERROR(O2045/G2045,0)</f>
        <v/>
      </c>
      <c r="L2045" s="423">
        <f>SUBTOTAL(9,L2046:L2049)</f>
        <v/>
      </c>
      <c r="M2045" s="424">
        <f>SUBTOTAL(9,M2046:M2049)</f>
        <v/>
      </c>
      <c r="N2045" s="425">
        <f>SUBTOTAL(9,N2046:N2049)</f>
        <v/>
      </c>
      <c r="O2045" s="427">
        <f>SUBTOTAL(9,O2046:O2049)</f>
        <v/>
      </c>
      <c r="P2045" s="242" t="n"/>
      <c r="Q2045" s="243" t="n"/>
    </row>
    <row r="2046" outlineLevel="3" ht="50.25" customHeight="1">
      <c r="A2046" s="3" t="n"/>
      <c r="B2046" s="3" t="n"/>
      <c r="C2046" s="25" t="n"/>
      <c r="D2046" s="3" t="inlineStr">
        <is>
          <t>7.5.7.1.</t>
        </is>
      </c>
      <c r="E2046" s="3" t="inlineStr">
        <is>
          <t>Система обслуживания фасадов</t>
        </is>
      </c>
      <c r="F2046" s="518" t="inlineStr">
        <is>
          <t>компл.</t>
        </is>
      </c>
      <c r="G2046" s="519" t="n">
        <v>1</v>
      </c>
      <c r="H2046" s="520" t="n">
        <v>0</v>
      </c>
      <c r="I2046" s="521" t="n">
        <v>0</v>
      </c>
      <c r="J2046" s="522" t="n">
        <v>0</v>
      </c>
      <c r="K2046" s="523">
        <f>SUBTOTAL(9,H2046:J2046)</f>
        <v/>
      </c>
      <c r="L2046" s="520">
        <f>$G2046*H2046</f>
        <v/>
      </c>
      <c r="M2046" s="521">
        <f>$G2046*I2046</f>
        <v/>
      </c>
      <c r="N2046" s="522">
        <f>$G2046*J2046</f>
        <v/>
      </c>
      <c r="O2046" s="523">
        <f>G2046*K2046</f>
        <v/>
      </c>
      <c r="P2046" s="79" t="n"/>
      <c r="Q2046" s="104" t="n"/>
    </row>
    <row r="2047" outlineLevel="3" ht="50.25" customHeight="1">
      <c r="A2047" s="3" t="n"/>
      <c r="B2047" s="3" t="n"/>
      <c r="C2047" s="25" t="n"/>
      <c r="D2047" s="3" t="inlineStr">
        <is>
          <t>7.5.7.2.</t>
        </is>
      </c>
      <c r="E2047" s="3" t="inlineStr">
        <is>
          <t>Устройство водоотведения в вент. фасаде</t>
        </is>
      </c>
      <c r="F2047" s="518" t="inlineStr">
        <is>
          <t>компл.</t>
        </is>
      </c>
      <c r="G2047" s="519" t="n">
        <v>1</v>
      </c>
      <c r="H2047" s="520" t="n">
        <v>0</v>
      </c>
      <c r="I2047" s="521" t="n">
        <v>0</v>
      </c>
      <c r="J2047" s="522" t="n">
        <v>0</v>
      </c>
      <c r="K2047" s="523">
        <f>SUBTOTAL(9,H2047:J2047)</f>
        <v/>
      </c>
      <c r="L2047" s="520">
        <f>$G2047*H2047</f>
        <v/>
      </c>
      <c r="M2047" s="521">
        <f>$G2047*I2047</f>
        <v/>
      </c>
      <c r="N2047" s="522">
        <f>$G2047*J2047</f>
        <v/>
      </c>
      <c r="O2047" s="523">
        <f>G2047*K2047</f>
        <v/>
      </c>
      <c r="P2047" s="79" t="n"/>
      <c r="Q2047" s="104" t="n"/>
    </row>
    <row r="2048" outlineLevel="3" ht="50.25" customHeight="1">
      <c r="A2048" s="3" t="n"/>
      <c r="B2048" s="3" t="n"/>
      <c r="C2048" s="25" t="n"/>
      <c r="D2048" s="3" t="inlineStr">
        <is>
          <t>7.5.7.3.</t>
        </is>
      </c>
      <c r="E2048" s="3" t="inlineStr">
        <is>
          <t>Люк сухотрубов, Л-1</t>
        </is>
      </c>
      <c r="F2048" s="518" t="inlineStr">
        <is>
          <t>шт.</t>
        </is>
      </c>
      <c r="G2048" s="519" t="n">
        <v>1</v>
      </c>
      <c r="H2048" s="520" t="n">
        <v>23892.78</v>
      </c>
      <c r="I2048" s="521" t="n">
        <v>48892.78</v>
      </c>
      <c r="J2048" s="522" t="n">
        <v>9098.200000000001</v>
      </c>
      <c r="K2048" s="523">
        <f>SUBTOTAL(9,H2048:J2048)</f>
        <v/>
      </c>
      <c r="L2048" s="520">
        <f>$G2048*H2048</f>
        <v/>
      </c>
      <c r="M2048" s="521">
        <f>$G2048*I2048</f>
        <v/>
      </c>
      <c r="N2048" s="522">
        <f>$G2048*J2048</f>
        <v/>
      </c>
      <c r="O2048" s="523">
        <f>G2048*K2048</f>
        <v/>
      </c>
      <c r="P2048" s="79" t="n"/>
      <c r="Q2048" s="104" t="n"/>
    </row>
    <row r="2049" outlineLevel="3" ht="50.25" customHeight="1">
      <c r="A2049" s="3" t="n"/>
      <c r="B2049" s="3" t="n"/>
      <c r="C2049" s="25" t="n"/>
      <c r="D2049" s="3" t="inlineStr">
        <is>
          <t>7.5.7.4.</t>
        </is>
      </c>
      <c r="E2049" s="3" t="inlineStr">
        <is>
          <t>Устройство пирога полов</t>
        </is>
      </c>
      <c r="F2049" s="518" t="inlineStr">
        <is>
          <t>м2</t>
        </is>
      </c>
      <c r="G2049" s="519" t="n"/>
      <c r="H2049" s="520" t="n">
        <v>5083.33</v>
      </c>
      <c r="I2049" s="521" t="n">
        <v>25060.29</v>
      </c>
      <c r="J2049" s="522" t="n">
        <v>3767.95</v>
      </c>
      <c r="K2049" s="523">
        <f>SUBTOTAL(9,H2049:J2049)</f>
        <v/>
      </c>
      <c r="L2049" s="520">
        <f>$G2049*H2049</f>
        <v/>
      </c>
      <c r="M2049" s="521">
        <f>$G2049*I2049</f>
        <v/>
      </c>
      <c r="N2049" s="522">
        <f>$G2049*J2049</f>
        <v/>
      </c>
      <c r="O2049" s="523">
        <f>G2049*K2049</f>
        <v/>
      </c>
      <c r="P2049" s="524" t="inlineStr">
        <is>
          <t>Исключено</t>
        </is>
      </c>
      <c r="Q2049" s="104" t="n"/>
    </row>
    <row r="2050" outlineLevel="1" ht="50.25" customHeight="1">
      <c r="A2050" s="3" t="inlineStr">
        <is>
          <t>6.7.</t>
        </is>
      </c>
      <c r="B2050" s="3" t="inlineStr">
        <is>
          <t>Устройство мокрого фасада</t>
        </is>
      </c>
      <c r="C2050" s="235" t="inlineStr">
        <is>
          <t>6.7.</t>
        </is>
      </c>
      <c r="D2050" s="246" t="inlineStr">
        <is>
          <t>7.6.</t>
        </is>
      </c>
      <c r="E2050" s="145" t="inlineStr">
        <is>
          <t>Штукатурный фасад</t>
        </is>
      </c>
      <c r="F2050" s="237" t="inlineStr">
        <is>
          <t>м2</t>
        </is>
      </c>
      <c r="G2050" s="335" t="n">
        <v>652.5699999999999</v>
      </c>
      <c r="H2050" s="336">
        <f>+IFERROR(L2050/G2050,0)</f>
        <v/>
      </c>
      <c r="I2050" s="337">
        <f>IFERROR(M2050/G2050,0)</f>
        <v/>
      </c>
      <c r="J2050" s="338">
        <f>IFERROR(N2050/G2050,0)</f>
        <v/>
      </c>
      <c r="K2050" s="339">
        <f>+IFERROR(O2050/G2050,0)</f>
        <v/>
      </c>
      <c r="L2050" s="336">
        <f>SUBTOTAL(9,L2051:L2058)</f>
        <v/>
      </c>
      <c r="M2050" s="336">
        <f>SUBTOTAL(9,M2051:M2058)</f>
        <v/>
      </c>
      <c r="N2050" s="336">
        <f>SUBTOTAL(9,N2051:N2058)</f>
        <v/>
      </c>
      <c r="O2050" s="336" t="n">
        <v>21764439.45002758</v>
      </c>
      <c r="P2050" s="238" t="n"/>
      <c r="Q2050" s="244" t="n"/>
      <c r="R2050" t="n">
        <v>21764439.45002758</v>
      </c>
    </row>
    <row r="2051" outlineLevel="2" ht="50.25" customHeight="1">
      <c r="A2051" s="3" t="n"/>
      <c r="B2051" s="3" t="n"/>
      <c r="C2051" s="260" t="n"/>
      <c r="D2051" s="254" t="inlineStr">
        <is>
          <t>7.6.1.</t>
        </is>
      </c>
      <c r="E2051" s="254" t="inlineStr">
        <is>
          <t>Устройство штукатурного фасада</t>
        </is>
      </c>
      <c r="F2051" s="262" t="inlineStr">
        <is>
          <t>м2</t>
        </is>
      </c>
      <c r="G2051" s="472" t="n">
        <v>652.5700000000001</v>
      </c>
      <c r="H2051" s="473">
        <f>+IFERROR(L2051/G2051,0)</f>
        <v/>
      </c>
      <c r="I2051" s="474">
        <f>+IFERROR(M2051/G2051,0)</f>
        <v/>
      </c>
      <c r="J2051" s="475">
        <f>+IFERROR(N2051/G2051,0)</f>
        <v/>
      </c>
      <c r="K2051" s="476">
        <f>+IFERROR(O2051/G2051,0)</f>
        <v/>
      </c>
      <c r="L2051" s="473">
        <f>SUBTOTAL(9,L2052:L2058)</f>
        <v/>
      </c>
      <c r="M2051" s="474">
        <f>SUBTOTAL(9,M2052:M2058)</f>
        <v/>
      </c>
      <c r="N2051" s="475">
        <f>SUBTOTAL(9,N2052:N2058)</f>
        <v/>
      </c>
      <c r="O2051" s="476">
        <f>SUBTOTAL(9,O2052:O2058)</f>
        <v/>
      </c>
      <c r="P2051" s="635" t="n"/>
      <c r="Q2051" s="104" t="n"/>
    </row>
    <row r="2052" outlineLevel="3" ht="50.25" customHeight="1">
      <c r="A2052" s="3" t="n"/>
      <c r="B2052" s="3" t="n"/>
      <c r="C2052" s="87" t="n"/>
      <c r="D2052" s="3" t="inlineStr">
        <is>
          <t>7.6.1.1.</t>
        </is>
      </c>
      <c r="E2052" s="3" t="inlineStr">
        <is>
          <t>Облицовка микроцементом</t>
        </is>
      </c>
      <c r="F2052" s="518" t="inlineStr">
        <is>
          <t>м2</t>
        </is>
      </c>
      <c r="G2052" s="519" t="n">
        <v>564.79</v>
      </c>
      <c r="H2052" s="520" t="n">
        <v>7566</v>
      </c>
      <c r="I2052" s="521" t="n">
        <v>18692.82</v>
      </c>
      <c r="J2052" s="522" t="n">
        <v>3282.35</v>
      </c>
      <c r="K2052" s="523">
        <f>SUBTOTAL(9,H2052:J2052)</f>
        <v/>
      </c>
      <c r="L2052" s="520">
        <f>$G2052*H2052</f>
        <v/>
      </c>
      <c r="M2052" s="521">
        <f>$G2052*I2052</f>
        <v/>
      </c>
      <c r="N2052" s="522">
        <f>$G2052*J2052</f>
        <v/>
      </c>
      <c r="O2052" s="523">
        <f>G2052*K2052</f>
        <v/>
      </c>
      <c r="P2052" s="635" t="n"/>
      <c r="Q2052" s="104" t="n"/>
    </row>
    <row r="2053" outlineLevel="3" ht="50.25" customHeight="1">
      <c r="A2053" s="3" t="n"/>
      <c r="B2053" s="3" t="n"/>
      <c r="C2053" s="87" t="n"/>
      <c r="D2053" s="3" t="inlineStr">
        <is>
          <t>7.6.1.2.</t>
        </is>
      </c>
      <c r="E2053" s="3" t="inlineStr">
        <is>
          <t>Облицовка низа балкона</t>
        </is>
      </c>
      <c r="F2053" s="518" t="inlineStr">
        <is>
          <t>м2</t>
        </is>
      </c>
      <c r="G2053" s="519" t="n">
        <v>87.78</v>
      </c>
      <c r="H2053" s="520" t="n">
        <v>7566</v>
      </c>
      <c r="I2053" s="521" t="n">
        <v>18692.82</v>
      </c>
      <c r="J2053" s="522" t="n">
        <v>3282.35</v>
      </c>
      <c r="K2053" s="523">
        <f>SUBTOTAL(9,H2053:J2053)</f>
        <v/>
      </c>
      <c r="L2053" s="520">
        <f>$G2053*H2053</f>
        <v/>
      </c>
      <c r="M2053" s="521">
        <f>$G2053*I2053</f>
        <v/>
      </c>
      <c r="N2053" s="522">
        <f>$G2053*J2053</f>
        <v/>
      </c>
      <c r="O2053" s="523">
        <f>G2053*K2053</f>
        <v/>
      </c>
      <c r="P2053" s="635" t="n"/>
      <c r="Q2053" s="104" t="n"/>
    </row>
    <row r="2054" outlineLevel="3" ht="50.25" customHeight="1">
      <c r="A2054" s="3" t="n"/>
      <c r="B2054" s="3" t="n"/>
      <c r="C2054" s="87" t="n"/>
      <c r="D2054" s="3" t="inlineStr">
        <is>
          <t>7.6.1.3.</t>
        </is>
      </c>
      <c r="E2054" s="3" t="inlineStr">
        <is>
          <t>Карниз, К-Т1</t>
        </is>
      </c>
      <c r="F2054" s="518" t="inlineStr">
        <is>
          <t>п.м.</t>
        </is>
      </c>
      <c r="G2054" s="519" t="n">
        <v>49.55</v>
      </c>
      <c r="H2054" s="520" t="n">
        <v>3026.2</v>
      </c>
      <c r="I2054" s="521" t="n">
        <v>4673.21</v>
      </c>
      <c r="J2054" s="522" t="n">
        <v>962.4299999999999</v>
      </c>
      <c r="K2054" s="523">
        <f>SUBTOTAL(9,H2054:J2054)</f>
        <v/>
      </c>
      <c r="L2054" s="520">
        <f>$G2054*H2054</f>
        <v/>
      </c>
      <c r="M2054" s="521">
        <f>$G2054*I2054</f>
        <v/>
      </c>
      <c r="N2054" s="522">
        <f>$G2054*J2054</f>
        <v/>
      </c>
      <c r="O2054" s="523">
        <f>G2054*K2054</f>
        <v/>
      </c>
      <c r="P2054" s="635" t="n"/>
      <c r="Q2054" s="104" t="n"/>
    </row>
    <row r="2055" outlineLevel="3" ht="50.25" customHeight="1">
      <c r="A2055" s="3" t="n"/>
      <c r="B2055" s="3" t="n"/>
      <c r="C2055" s="87" t="n"/>
      <c r="D2055" s="3" t="inlineStr">
        <is>
          <t>7.6.1.4.</t>
        </is>
      </c>
      <c r="E2055" s="3" t="inlineStr">
        <is>
          <t>Карниз, К-Т2</t>
        </is>
      </c>
      <c r="F2055" s="518" t="inlineStr">
        <is>
          <t>п.м.</t>
        </is>
      </c>
      <c r="G2055" s="519" t="n">
        <v>35.05</v>
      </c>
      <c r="H2055" s="520" t="n">
        <v>3026.2</v>
      </c>
      <c r="I2055" s="521" t="n">
        <v>4673.21</v>
      </c>
      <c r="J2055" s="522" t="n">
        <v>962.4299999999999</v>
      </c>
      <c r="K2055" s="523">
        <f>SUBTOTAL(9,H2055:J2055)</f>
        <v/>
      </c>
      <c r="L2055" s="520">
        <f>$G2055*H2055</f>
        <v/>
      </c>
      <c r="M2055" s="521">
        <f>$G2055*I2055</f>
        <v/>
      </c>
      <c r="N2055" s="522">
        <f>$G2055*J2055</f>
        <v/>
      </c>
      <c r="O2055" s="523">
        <f>G2055*K2055</f>
        <v/>
      </c>
      <c r="P2055" s="635" t="n"/>
      <c r="Q2055" s="104" t="n"/>
    </row>
    <row r="2056" outlineLevel="3" ht="50.25" customHeight="1">
      <c r="A2056" s="3" t="n"/>
      <c r="B2056" s="3" t="n"/>
      <c r="C2056" s="87" t="n"/>
      <c r="D2056" s="3" t="inlineStr">
        <is>
          <t>7.6.1.5.</t>
        </is>
      </c>
      <c r="E2056" s="3" t="inlineStr">
        <is>
          <t>Декоративный теневой шов, ТШ-1</t>
        </is>
      </c>
      <c r="F2056" s="518" t="inlineStr">
        <is>
          <t>п.м.</t>
        </is>
      </c>
      <c r="G2056" s="519" t="n">
        <v>37.42</v>
      </c>
      <c r="H2056" s="520" t="n">
        <v>3026.2</v>
      </c>
      <c r="I2056" s="521" t="n">
        <v>4673.21</v>
      </c>
      <c r="J2056" s="522" t="n">
        <v>962.4299999999999</v>
      </c>
      <c r="K2056" s="523">
        <f>SUBTOTAL(9,H2056:J2056)</f>
        <v/>
      </c>
      <c r="L2056" s="520">
        <f>$G2056*H2056</f>
        <v/>
      </c>
      <c r="M2056" s="521">
        <f>$G2056*I2056</f>
        <v/>
      </c>
      <c r="N2056" s="522">
        <f>$G2056*J2056</f>
        <v/>
      </c>
      <c r="O2056" s="523">
        <f>G2056*K2056</f>
        <v/>
      </c>
      <c r="P2056" s="635" t="n"/>
      <c r="Q2056" s="104" t="n"/>
    </row>
    <row r="2057" outlineLevel="3" ht="50.25" customHeight="1">
      <c r="A2057" s="3" t="n"/>
      <c r="B2057" s="3" t="n"/>
      <c r="C2057" s="87" t="n"/>
      <c r="D2057" s="3" t="inlineStr">
        <is>
          <t>7.6.1.6.</t>
        </is>
      </c>
      <c r="E2057" s="3" t="inlineStr">
        <is>
          <t>Откосы окон и витражей, ОТ(МЦ)</t>
        </is>
      </c>
      <c r="F2057" s="518" t="inlineStr">
        <is>
          <t>п.м.</t>
        </is>
      </c>
      <c r="G2057" s="519" t="n">
        <v>43.32</v>
      </c>
      <c r="H2057" s="520" t="n">
        <v>3026.2</v>
      </c>
      <c r="I2057" s="521" t="n">
        <v>4673.21</v>
      </c>
      <c r="J2057" s="522" t="n">
        <v>962.4299999999999</v>
      </c>
      <c r="K2057" s="523">
        <f>SUBTOTAL(9,H2057:J2057)</f>
        <v/>
      </c>
      <c r="L2057" s="520">
        <f>$G2057*H2057</f>
        <v/>
      </c>
      <c r="M2057" s="521">
        <f>$G2057*I2057</f>
        <v/>
      </c>
      <c r="N2057" s="522">
        <f>$G2057*J2057</f>
        <v/>
      </c>
      <c r="O2057" s="523">
        <f>G2057*K2057</f>
        <v/>
      </c>
      <c r="P2057" s="635" t="n"/>
      <c r="Q2057" s="104" t="n"/>
    </row>
    <row r="2058" outlineLevel="3" ht="50.25" customHeight="1">
      <c r="A2058" s="3" t="n"/>
      <c r="B2058" s="3" t="n"/>
      <c r="C2058" s="87" t="n"/>
      <c r="D2058" s="3" t="inlineStr">
        <is>
          <t>7.6.1.7.</t>
        </is>
      </c>
      <c r="E2058" s="3" t="inlineStr">
        <is>
          <t>Разработка рабочей документации</t>
        </is>
      </c>
      <c r="F2058" s="518" t="inlineStr">
        <is>
          <t>компл.</t>
        </is>
      </c>
      <c r="G2058" s="519" t="n">
        <v>1</v>
      </c>
      <c r="H2058" s="520" t="n">
        <v>0</v>
      </c>
      <c r="I2058" s="521" t="n">
        <v>0</v>
      </c>
      <c r="J2058" s="522" t="n">
        <v>0</v>
      </c>
      <c r="K2058" s="523">
        <f>SUBTOTAL(9,H2058:J2058)</f>
        <v/>
      </c>
      <c r="L2058" s="520">
        <f>$G2058*H2058</f>
        <v/>
      </c>
      <c r="M2058" s="521">
        <f>$G2058*I2058</f>
        <v/>
      </c>
      <c r="N2058" s="522">
        <f>$G2058*J2058</f>
        <v/>
      </c>
      <c r="O2058" s="523">
        <f>G2058*K2058</f>
        <v/>
      </c>
      <c r="P2058" s="635" t="n"/>
      <c r="Q2058" s="104" t="n"/>
    </row>
    <row r="2059" ht="50.25" customHeight="1">
      <c r="A2059" s="3" t="n"/>
      <c r="B2059" s="3" t="inlineStr">
        <is>
          <t>Кровля</t>
        </is>
      </c>
      <c r="C2059" s="117" t="n"/>
      <c r="D2059" s="123" t="inlineStr">
        <is>
          <t>8.</t>
        </is>
      </c>
      <c r="E2059" s="124" t="inlineStr">
        <is>
          <t>Устройство кровли</t>
        </is>
      </c>
      <c r="F2059" s="528" t="inlineStr">
        <is>
          <t>м2</t>
        </is>
      </c>
      <c r="G2059" s="529" t="n">
        <v>4507.08</v>
      </c>
      <c r="H2059" s="530">
        <f>IFERROR(L2059/G2059,0)</f>
        <v/>
      </c>
      <c r="I2059" s="531">
        <f>IFERROR(M2059/G2059,0)</f>
        <v/>
      </c>
      <c r="J2059" s="532">
        <f>IFERROR(N2059/G2059,0)</f>
        <v/>
      </c>
      <c r="K2059" s="533">
        <f>+IFERROR(O2059/G2059,0)</f>
        <v/>
      </c>
      <c r="L2059" s="534">
        <f>SUBTOTAL(9,L2060:L2203)</f>
        <v/>
      </c>
      <c r="M2059" s="535">
        <f>SUBTOTAL(9,M2060:M2203)</f>
        <v/>
      </c>
      <c r="N2059" s="536">
        <f>SUBTOTAL(9,N2060:N2203)</f>
        <v/>
      </c>
      <c r="O2059" s="537">
        <f>SUBTOTAL(9,O2060:O2203)</f>
        <v/>
      </c>
      <c r="P2059" s="77" t="n"/>
      <c r="Q2059" s="106" t="n"/>
    </row>
    <row r="2060" outlineLevel="1" ht="50.25" customHeight="1">
      <c r="A2060" s="3" t="inlineStr">
        <is>
          <t>7.2.</t>
        </is>
      </c>
      <c r="B2060" s="3" t="inlineStr">
        <is>
          <t>Устройство кровли зданий</t>
        </is>
      </c>
      <c r="C2060" s="235" t="inlineStr">
        <is>
          <t>7.2.</t>
        </is>
      </c>
      <c r="D2060" s="236" t="inlineStr">
        <is>
          <t>8.1.</t>
        </is>
      </c>
      <c r="E2060" s="145" t="inlineStr">
        <is>
          <t>Покрытие кровли над отапливаемыми помещениями квартир последнего этажа (лоджия, терасса)</t>
        </is>
      </c>
      <c r="F2060" s="237" t="inlineStr">
        <is>
          <t>м2</t>
        </is>
      </c>
      <c r="G2060" s="335" t="n">
        <v>1152.83</v>
      </c>
      <c r="H2060" s="336">
        <f>+IFERROR(L2060/G2060,0)</f>
        <v/>
      </c>
      <c r="I2060" s="337">
        <f>IFERROR(M2060/G2060,0)</f>
        <v/>
      </c>
      <c r="J2060" s="338">
        <f>IFERROR(N2060/G2060,0)</f>
        <v/>
      </c>
      <c r="K2060" s="339">
        <f>+IFERROR(O2060/G2060,0)</f>
        <v/>
      </c>
      <c r="L2060" s="336">
        <f>SUBTOTAL(9,L2061:L2117)</f>
        <v/>
      </c>
      <c r="M2060" s="337">
        <f>SUBTOTAL(9,M2061:M2117)</f>
        <v/>
      </c>
      <c r="N2060" s="338">
        <f>SUBTOTAL(9,N2061:N2117)</f>
        <v/>
      </c>
      <c r="O2060" s="339" t="n">
        <v>52710501.15024961</v>
      </c>
      <c r="P2060" s="238" t="n"/>
      <c r="Q2060" s="244" t="inlineStr">
        <is>
          <t>Учтена площадь балконов и террас</t>
        </is>
      </c>
      <c r="R2060" t="n">
        <v>52710501.15024961</v>
      </c>
    </row>
    <row r="2061" outlineLevel="2" ht="50.25" customHeight="1">
      <c r="A2061" s="3" t="n"/>
      <c r="B2061" s="3" t="n"/>
      <c r="C2061" s="25" t="n"/>
      <c r="D2061" s="3" t="inlineStr">
        <is>
          <t>8.1.1.</t>
        </is>
      </c>
      <c r="E2061" s="10" t="inlineStr">
        <is>
          <t>Устройство террас - Тип K-1:</t>
        </is>
      </c>
      <c r="F2061" s="518" t="n"/>
      <c r="G2061" s="519" t="n"/>
      <c r="H2061" s="520" t="n"/>
      <c r="I2061" s="521" t="n"/>
      <c r="J2061" s="522" t="n"/>
      <c r="K2061" s="523" t="n"/>
      <c r="L2061" s="520" t="n"/>
      <c r="M2061" s="521" t="n"/>
      <c r="N2061" s="522" t="n"/>
      <c r="O2061" s="523" t="n"/>
      <c r="P2061" s="79" t="n"/>
      <c r="Q2061" s="126" t="n"/>
    </row>
    <row r="2062" outlineLevel="2" ht="50.25" customHeight="1">
      <c r="A2062" s="3" t="n"/>
      <c r="B2062" s="3" t="n"/>
      <c r="C2062" s="25" t="n"/>
      <c r="D2062" s="3" t="inlineStr">
        <is>
          <t>8.1.2.</t>
        </is>
      </c>
      <c r="E2062" s="3" t="inlineStr">
        <is>
          <t>Армированная ц/п стяжка - 42 мм</t>
        </is>
      </c>
      <c r="F2062" s="518" t="inlineStr">
        <is>
          <t>м2</t>
        </is>
      </c>
      <c r="G2062" s="519" t="n">
        <v>530.63</v>
      </c>
      <c r="H2062" s="520" t="n">
        <v>1437.324</v>
      </c>
      <c r="I2062" s="521" t="n">
        <v>2864.62</v>
      </c>
      <c r="J2062" s="522" t="n">
        <v>537.7429999999999</v>
      </c>
      <c r="K2062" s="523">
        <f>SUBTOTAL(9,H2062:J2062)</f>
        <v/>
      </c>
      <c r="L2062" s="520">
        <f>$G2062*H2062</f>
        <v/>
      </c>
      <c r="M2062" s="521">
        <f>$G2062*I2062</f>
        <v/>
      </c>
      <c r="N2062" s="522">
        <f>$G2062*J2062</f>
        <v/>
      </c>
      <c r="O2062" s="523">
        <f>G2062*K2062</f>
        <v/>
      </c>
      <c r="P2062" s="524" t="inlineStr">
        <is>
          <t>Добавлено. Часть сметы №16</t>
        </is>
      </c>
      <c r="Q2062" s="126" t="n"/>
    </row>
    <row r="2063" outlineLevel="2" ht="50.25" customHeight="1">
      <c r="A2063" s="3" t="n"/>
      <c r="B2063" s="3" t="n"/>
      <c r="C2063" s="25" t="n"/>
      <c r="D2063" s="3" t="inlineStr">
        <is>
          <t>8.1.3.</t>
        </is>
      </c>
      <c r="E2063" s="3" t="inlineStr">
        <is>
          <t>Гидроизоляция Техноэласт ЭПП в 2 слоя - 10 мм - Горизонтальный</t>
        </is>
      </c>
      <c r="F2063" s="518" t="inlineStr">
        <is>
          <t>м2</t>
        </is>
      </c>
      <c r="G2063" s="519" t="n">
        <v>530.63</v>
      </c>
      <c r="H2063" s="520" t="n">
        <v>787.3890000000001</v>
      </c>
      <c r="I2063" s="521" t="n">
        <v>4954.5</v>
      </c>
      <c r="J2063" s="522" t="n">
        <v>717.736125</v>
      </c>
      <c r="K2063" s="523">
        <f>SUBTOTAL(9,H2063:J2063)</f>
        <v/>
      </c>
      <c r="L2063" s="520">
        <f>$G2063*H2063</f>
        <v/>
      </c>
      <c r="M2063" s="521">
        <f>$G2063*I2063</f>
        <v/>
      </c>
      <c r="N2063" s="522">
        <f>$G2063*J2063</f>
        <v/>
      </c>
      <c r="O2063" s="523">
        <f>G2063*K2063</f>
        <v/>
      </c>
      <c r="P2063" s="524" t="inlineStr">
        <is>
          <t>Добавлено. Часть сметы №16</t>
        </is>
      </c>
      <c r="Q2063" s="126" t="n"/>
    </row>
    <row r="2064" outlineLevel="2" ht="50.25" customHeight="1">
      <c r="A2064" s="3" t="n"/>
      <c r="B2064" s="3" t="n"/>
      <c r="C2064" s="25" t="n"/>
      <c r="D2064" s="3" t="inlineStr">
        <is>
          <t>8.1.4.</t>
        </is>
      </c>
      <c r="E2064" s="3" t="inlineStr">
        <is>
          <t>Гидроизоляция Техноэласт ЭПП в 2 слоя - 10 мм - Вертикальный</t>
        </is>
      </c>
      <c r="F2064" s="518" t="inlineStr">
        <is>
          <t>м2</t>
        </is>
      </c>
      <c r="G2064" s="519" t="n">
        <v>99</v>
      </c>
      <c r="H2064" s="520" t="n">
        <v>787.3890000000001</v>
      </c>
      <c r="I2064" s="521" t="n">
        <v>4954.5</v>
      </c>
      <c r="J2064" s="522" t="n">
        <v>717.736125</v>
      </c>
      <c r="K2064" s="523">
        <f>SUBTOTAL(9,H2064:J2064)</f>
        <v/>
      </c>
      <c r="L2064" s="520">
        <f>$G2064*H2064</f>
        <v/>
      </c>
      <c r="M2064" s="521">
        <f>$G2064*I2064</f>
        <v/>
      </c>
      <c r="N2064" s="522">
        <f>$G2064*J2064</f>
        <v/>
      </c>
      <c r="O2064" s="523">
        <f>G2064*K2064</f>
        <v/>
      </c>
      <c r="P2064" s="524" t="inlineStr">
        <is>
          <t>Добавлено. Часть сметы №16</t>
        </is>
      </c>
      <c r="Q2064" s="126" t="n"/>
    </row>
    <row r="2065" outlineLevel="2" ht="50.25" customHeight="1">
      <c r="A2065" s="3" t="n"/>
      <c r="B2065" s="3" t="n"/>
      <c r="C2065" s="25" t="n"/>
      <c r="D2065" s="3" t="inlineStr">
        <is>
          <t>8.1.5.</t>
        </is>
      </c>
      <c r="E2065" s="3" t="inlineStr">
        <is>
          <t>Грунтовка Праймер полимерный ТЕХНОНИКОЛЬ №8</t>
        </is>
      </c>
      <c r="F2065" s="518" t="inlineStr">
        <is>
          <t>м2</t>
        </is>
      </c>
      <c r="G2065" s="519" t="n">
        <v>530.63</v>
      </c>
      <c r="H2065" s="520" t="n">
        <v>180</v>
      </c>
      <c r="I2065" s="521" t="n">
        <v>493.09</v>
      </c>
      <c r="J2065" s="522" t="n">
        <v>84.13624999999999</v>
      </c>
      <c r="K2065" s="523">
        <f>SUBTOTAL(9,H2065:J2065)</f>
        <v/>
      </c>
      <c r="L2065" s="520">
        <f>$G2065*H2065</f>
        <v/>
      </c>
      <c r="M2065" s="521">
        <f>$G2065*I2065</f>
        <v/>
      </c>
      <c r="N2065" s="522">
        <f>$G2065*J2065</f>
        <v/>
      </c>
      <c r="O2065" s="523">
        <f>G2065*K2065</f>
        <v/>
      </c>
      <c r="P2065" s="524" t="inlineStr">
        <is>
          <t>Добавлено. Часть сметы №16</t>
        </is>
      </c>
      <c r="Q2065" s="126" t="n"/>
    </row>
    <row r="2066" outlineLevel="2" ht="50.25" customHeight="1">
      <c r="A2066" s="3" t="n"/>
      <c r="B2066" s="3" t="n"/>
      <c r="C2066" s="25" t="n"/>
      <c r="D2066" s="3" t="inlineStr">
        <is>
          <t>8.1.6.</t>
        </is>
      </c>
      <c r="E2066" s="3" t="inlineStr">
        <is>
          <t>Армированная ц/п стяжка - 50 мм</t>
        </is>
      </c>
      <c r="F2066" s="518" t="inlineStr">
        <is>
          <t>м2</t>
        </is>
      </c>
      <c r="G2066" s="519" t="n">
        <v>530.63</v>
      </c>
      <c r="H2066" s="520" t="n">
        <v>1661.1</v>
      </c>
      <c r="I2066" s="521" t="n">
        <v>2864.62</v>
      </c>
      <c r="J2066" s="522" t="n">
        <v>565.715</v>
      </c>
      <c r="K2066" s="523">
        <f>SUBTOTAL(9,H2066:J2066)</f>
        <v/>
      </c>
      <c r="L2066" s="520">
        <f>$G2066*H2066</f>
        <v/>
      </c>
      <c r="M2066" s="521">
        <f>$G2066*I2066</f>
        <v/>
      </c>
      <c r="N2066" s="522">
        <f>$G2066*J2066</f>
        <v/>
      </c>
      <c r="O2066" s="523">
        <f>G2066*K2066</f>
        <v/>
      </c>
      <c r="P2066" s="524" t="inlineStr">
        <is>
          <t>Добавлено. Часть сметы №16</t>
        </is>
      </c>
      <c r="Q2066" s="126" t="n"/>
    </row>
    <row r="2067" outlineLevel="2" ht="50.25" customHeight="1">
      <c r="A2067" s="3" t="n"/>
      <c r="B2067" s="3" t="n"/>
      <c r="C2067" s="25" t="n"/>
      <c r="D2067" s="3" t="inlineStr">
        <is>
          <t>8.1.7.</t>
        </is>
      </c>
      <c r="E2067" s="3" t="inlineStr">
        <is>
          <t>Пароизоляционная пленка Технониколь - 200мк</t>
        </is>
      </c>
      <c r="F2067" s="518" t="inlineStr">
        <is>
          <t>м2</t>
        </is>
      </c>
      <c r="G2067" s="519" t="n">
        <v>530.63</v>
      </c>
      <c r="H2067" s="520" t="n">
        <v>38.11500000000001</v>
      </c>
      <c r="I2067" s="521" t="n">
        <v>2477.25</v>
      </c>
      <c r="J2067" s="522" t="n">
        <v>314.420625</v>
      </c>
      <c r="K2067" s="523">
        <f>SUBTOTAL(9,H2067:J2067)</f>
        <v/>
      </c>
      <c r="L2067" s="520">
        <f>$G2067*H2067</f>
        <v/>
      </c>
      <c r="M2067" s="521">
        <f>$G2067*I2067</f>
        <v/>
      </c>
      <c r="N2067" s="522">
        <f>$G2067*J2067</f>
        <v/>
      </c>
      <c r="O2067" s="523">
        <f>G2067*K2067</f>
        <v/>
      </c>
      <c r="P2067" s="524" t="inlineStr">
        <is>
          <t>Добавлено. Часть сметы №16</t>
        </is>
      </c>
      <c r="Q2067" s="126" t="n"/>
    </row>
    <row r="2068" outlineLevel="2" ht="50.25" customHeight="1">
      <c r="A2068" s="3" t="n"/>
      <c r="B2068" s="3" t="n"/>
      <c r="C2068" s="25" t="n"/>
      <c r="D2068" s="3" t="inlineStr">
        <is>
          <t>8.1.8.</t>
        </is>
      </c>
      <c r="E2068" s="3" t="inlineStr">
        <is>
          <t>Плиты теплоизоляционные LOGICPIR PROF Ф/Ф - 60 мм</t>
        </is>
      </c>
      <c r="F2068" s="518" t="inlineStr">
        <is>
          <t>м2</t>
        </is>
      </c>
      <c r="G2068" s="519" t="n">
        <v>530.63</v>
      </c>
      <c r="H2068" s="520" t="n">
        <v>1844.535</v>
      </c>
      <c r="I2068" s="521" t="n">
        <v>1526.24</v>
      </c>
      <c r="J2068" s="522" t="n">
        <v>421.346875</v>
      </c>
      <c r="K2068" s="523">
        <f>SUBTOTAL(9,H2068:J2068)</f>
        <v/>
      </c>
      <c r="L2068" s="520">
        <f>$G2068*H2068</f>
        <v/>
      </c>
      <c r="M2068" s="521">
        <f>$G2068*I2068</f>
        <v/>
      </c>
      <c r="N2068" s="522">
        <f>$G2068*J2068</f>
        <v/>
      </c>
      <c r="O2068" s="523">
        <f>G2068*K2068</f>
        <v/>
      </c>
      <c r="P2068" s="524" t="inlineStr">
        <is>
          <t>Добавлено. Часть сметы №16</t>
        </is>
      </c>
      <c r="Q2068" s="126" t="n"/>
    </row>
    <row r="2069" outlineLevel="2" ht="50.25" customHeight="1">
      <c r="A2069" s="3" t="n"/>
      <c r="B2069" s="3" t="n"/>
      <c r="C2069" s="25" t="n"/>
      <c r="D2069" s="3" t="inlineStr">
        <is>
          <t>8.1.9.</t>
        </is>
      </c>
      <c r="E2069" s="3" t="inlineStr">
        <is>
          <t>Плиты теплоизоляционные LOGICPIR PROF Ф/Ф - 60 мм</t>
        </is>
      </c>
      <c r="F2069" s="518" t="inlineStr">
        <is>
          <t>м2</t>
        </is>
      </c>
      <c r="G2069" s="519" t="n">
        <v>530.63</v>
      </c>
      <c r="H2069" s="520" t="n">
        <v>1844.535</v>
      </c>
      <c r="I2069" s="521" t="n">
        <v>1526.24</v>
      </c>
      <c r="J2069" s="522" t="n">
        <v>421.346875</v>
      </c>
      <c r="K2069" s="523">
        <f>SUBTOTAL(9,H2069:J2069)</f>
        <v/>
      </c>
      <c r="L2069" s="520">
        <f>$G2069*H2069</f>
        <v/>
      </c>
      <c r="M2069" s="521">
        <f>$G2069*I2069</f>
        <v/>
      </c>
      <c r="N2069" s="522">
        <f>$G2069*J2069</f>
        <v/>
      </c>
      <c r="O2069" s="523">
        <f>G2069*K2069</f>
        <v/>
      </c>
      <c r="P2069" s="524" t="inlineStr">
        <is>
          <t>Добавлено. Часть сметы №16</t>
        </is>
      </c>
      <c r="Q2069" s="126" t="n"/>
    </row>
    <row r="2070" outlineLevel="2" ht="50.25" customHeight="1">
      <c r="A2070" s="3" t="n"/>
      <c r="B2070" s="3" t="n"/>
      <c r="C2070" s="25" t="n"/>
      <c r="D2070" s="3" t="inlineStr">
        <is>
          <t>8.1.10.</t>
        </is>
      </c>
      <c r="E2070" s="3" t="inlineStr">
        <is>
          <t xml:space="preserve">Уклонообразующий слой из керамзитобетона М100 (20-40) – 200 мм </t>
        </is>
      </c>
      <c r="F2070" s="518" t="inlineStr">
        <is>
          <t>м2</t>
        </is>
      </c>
      <c r="G2070" s="519" t="n">
        <v>530.63</v>
      </c>
      <c r="H2070" s="520" t="n">
        <v>1848</v>
      </c>
      <c r="I2070" s="521" t="n">
        <v>4180.04</v>
      </c>
      <c r="J2070" s="522" t="n">
        <v>753.505</v>
      </c>
      <c r="K2070" s="523">
        <f>SUBTOTAL(9,H2070:J2070)</f>
        <v/>
      </c>
      <c r="L2070" s="520">
        <f>$G2070*H2070</f>
        <v/>
      </c>
      <c r="M2070" s="521">
        <f>$G2070*I2070</f>
        <v/>
      </c>
      <c r="N2070" s="522">
        <f>$G2070*J2070</f>
        <v/>
      </c>
      <c r="O2070" s="523">
        <f>G2070*K2070</f>
        <v/>
      </c>
      <c r="P2070" s="524" t="inlineStr">
        <is>
          <t>Добавлено. Часть сметы №16</t>
        </is>
      </c>
      <c r="Q2070" s="126" t="n"/>
    </row>
    <row r="2071" outlineLevel="2" ht="50.25" customHeight="1">
      <c r="A2071" s="3" t="n"/>
      <c r="B2071" s="3" t="n"/>
      <c r="C2071" s="25" t="n"/>
      <c r="D2071" s="3" t="inlineStr">
        <is>
          <t>8.1.11.</t>
        </is>
      </c>
      <c r="E2071" s="3" t="inlineStr">
        <is>
          <t>Пароизоляция Техноэласт Эпп-4mm</t>
        </is>
      </c>
      <c r="F2071" s="518" t="inlineStr">
        <is>
          <t>м2</t>
        </is>
      </c>
      <c r="G2071" s="519" t="n">
        <v>530.63</v>
      </c>
      <c r="H2071" s="520" t="n">
        <v>425.9730000000001</v>
      </c>
      <c r="I2071" s="521" t="n">
        <v>2477.25</v>
      </c>
      <c r="J2071" s="522" t="n">
        <v>362.902875</v>
      </c>
      <c r="K2071" s="523">
        <f>SUBTOTAL(9,H2071:J2071)</f>
        <v/>
      </c>
      <c r="L2071" s="520">
        <f>$G2071*H2071</f>
        <v/>
      </c>
      <c r="M2071" s="521">
        <f>$G2071*I2071</f>
        <v/>
      </c>
      <c r="N2071" s="522">
        <f>$G2071*J2071</f>
        <v/>
      </c>
      <c r="O2071" s="523">
        <f>G2071*K2071</f>
        <v/>
      </c>
      <c r="P2071" s="524" t="inlineStr">
        <is>
          <t>Добавлено. Часть сметы №16</t>
        </is>
      </c>
      <c r="Q2071" s="126" t="n"/>
    </row>
    <row r="2072" outlineLevel="2" ht="50.25" customHeight="1">
      <c r="A2072" s="3" t="n"/>
      <c r="B2072" s="3" t="n"/>
      <c r="C2072" s="25" t="n"/>
      <c r="D2072" s="3" t="inlineStr">
        <is>
          <t>8.1.12.</t>
        </is>
      </c>
      <c r="E2072" s="3" t="inlineStr">
        <is>
          <t xml:space="preserve">Воронка Технониколь с обжимным фланцем 160х450 с обогревом   </t>
        </is>
      </c>
      <c r="F2072" s="518" t="inlineStr">
        <is>
          <t>шт.</t>
        </is>
      </c>
      <c r="G2072" s="519" t="n">
        <v>24</v>
      </c>
      <c r="H2072" s="520" t="n">
        <v>7080</v>
      </c>
      <c r="I2072" s="521" t="n">
        <v>25828.56</v>
      </c>
      <c r="J2072" s="522" t="n">
        <v>4113.57</v>
      </c>
      <c r="K2072" s="523">
        <f>SUBTOTAL(9,H2072:J2072)</f>
        <v/>
      </c>
      <c r="L2072" s="520">
        <f>$G2072*H2072</f>
        <v/>
      </c>
      <c r="M2072" s="521">
        <f>$G2072*I2072</f>
        <v/>
      </c>
      <c r="N2072" s="522">
        <f>$G2072*J2072</f>
        <v/>
      </c>
      <c r="O2072" s="523">
        <f>G2072*K2072</f>
        <v/>
      </c>
      <c r="P2072" s="524" t="inlineStr">
        <is>
          <t>Добавлено. Часть сметы №16</t>
        </is>
      </c>
      <c r="Q2072" s="126" t="n"/>
    </row>
    <row r="2073" outlineLevel="2" ht="50.25" customHeight="1">
      <c r="A2073" s="3" t="n"/>
      <c r="B2073" s="3" t="n"/>
      <c r="C2073" s="25" t="n"/>
      <c r="D2073" s="3" t="inlineStr">
        <is>
          <t>8.1.13.</t>
        </is>
      </c>
      <c r="E2073" s="3" t="inlineStr">
        <is>
          <t>Мастика ТЕХНОНИКОЛЬ №71</t>
        </is>
      </c>
      <c r="F2073" s="518" t="inlineStr">
        <is>
          <t>п.м.</t>
        </is>
      </c>
      <c r="G2073" s="519" t="n">
        <v>232</v>
      </c>
      <c r="H2073" s="520" t="n">
        <v>370</v>
      </c>
      <c r="I2073" s="521" t="n">
        <v>2113.25</v>
      </c>
      <c r="J2073" s="522" t="n">
        <v>310.40625</v>
      </c>
      <c r="K2073" s="523">
        <f>SUBTOTAL(9,H2073:J2073)</f>
        <v/>
      </c>
      <c r="L2073" s="520">
        <f>$G2073*H2073</f>
        <v/>
      </c>
      <c r="M2073" s="521">
        <f>$G2073*I2073</f>
        <v/>
      </c>
      <c r="N2073" s="522">
        <f>$G2073*J2073</f>
        <v/>
      </c>
      <c r="O2073" s="523">
        <f>G2073*K2073</f>
        <v/>
      </c>
      <c r="P2073" s="524" t="inlineStr">
        <is>
          <t>Добавлено. Часть сметы №16</t>
        </is>
      </c>
      <c r="Q2073" s="126" t="n"/>
    </row>
    <row r="2074" outlineLevel="2" ht="50.25" customHeight="1">
      <c r="A2074" s="3" t="n"/>
      <c r="B2074" s="3" t="n"/>
      <c r="C2074" s="25" t="n"/>
      <c r="D2074" s="3" t="inlineStr">
        <is>
          <t>8.1.14.</t>
        </is>
      </c>
      <c r="E2074" s="3" t="inlineStr">
        <is>
          <t>Рейка краевая алюминиевая ТЕХНОНИКОЛЬ 3м</t>
        </is>
      </c>
      <c r="F2074" s="518" t="inlineStr">
        <is>
          <t>п.м.</t>
        </is>
      </c>
      <c r="G2074" s="519" t="n">
        <v>232</v>
      </c>
      <c r="H2074" s="520" t="n">
        <v>211.315</v>
      </c>
      <c r="I2074" s="521" t="n">
        <v>2548.1</v>
      </c>
      <c r="J2074" s="522" t="n">
        <v>344.926875</v>
      </c>
      <c r="K2074" s="523">
        <f>SUBTOTAL(9,H2074:J2074)</f>
        <v/>
      </c>
      <c r="L2074" s="520">
        <f>$G2074*H2074</f>
        <v/>
      </c>
      <c r="M2074" s="521">
        <f>$G2074*I2074</f>
        <v/>
      </c>
      <c r="N2074" s="522">
        <f>$G2074*J2074</f>
        <v/>
      </c>
      <c r="O2074" s="523">
        <f>G2074*K2074</f>
        <v/>
      </c>
      <c r="P2074" s="524" t="inlineStr">
        <is>
          <t>Добавлено. Часть сметы №16</t>
        </is>
      </c>
      <c r="Q2074" s="126" t="n"/>
    </row>
    <row r="2075" outlineLevel="2" ht="50.25" customHeight="1">
      <c r="A2075" s="3" t="n"/>
      <c r="B2075" s="3" t="n"/>
      <c r="C2075" s="25" t="n"/>
      <c r="D2075" s="3" t="inlineStr">
        <is>
          <t>8.1.15.</t>
        </is>
      </c>
      <c r="E2075" s="3" t="inlineStr">
        <is>
          <t>Воронка HL 80HK Корпус HL80H</t>
        </is>
      </c>
      <c r="F2075" s="518" t="inlineStr">
        <is>
          <t>шт.</t>
        </is>
      </c>
      <c r="G2075" s="519" t="n">
        <v>12</v>
      </c>
      <c r="H2075" s="520" t="n">
        <v>7080</v>
      </c>
      <c r="I2075" s="521" t="n">
        <v>19896.7</v>
      </c>
      <c r="J2075" s="522" t="n">
        <v>3372.0875</v>
      </c>
      <c r="K2075" s="523">
        <f>SUBTOTAL(9,H2075:J2075)</f>
        <v/>
      </c>
      <c r="L2075" s="520">
        <f>$G2075*H2075</f>
        <v/>
      </c>
      <c r="M2075" s="521">
        <f>$G2075*I2075</f>
        <v/>
      </c>
      <c r="N2075" s="522">
        <f>$G2075*J2075</f>
        <v/>
      </c>
      <c r="O2075" s="523">
        <f>G2075*K2075</f>
        <v/>
      </c>
      <c r="P2075" s="524" t="inlineStr">
        <is>
          <t>Добавлено. Часть сметы №16</t>
        </is>
      </c>
      <c r="Q2075" s="126" t="n"/>
    </row>
    <row r="2076" outlineLevel="2" ht="50.25" customHeight="1">
      <c r="A2076" s="3" t="n"/>
      <c r="B2076" s="3" t="n"/>
      <c r="C2076" s="25" t="n"/>
      <c r="D2076" s="3" t="inlineStr">
        <is>
          <t>8.1.16.</t>
        </is>
      </c>
      <c r="E2076" s="10" t="inlineStr">
        <is>
          <t>Устройство террас - Тип K-1.1:</t>
        </is>
      </c>
      <c r="F2076" s="518" t="n"/>
      <c r="G2076" s="519" t="n"/>
      <c r="H2076" s="520" t="n"/>
      <c r="I2076" s="521" t="n">
        <v>0</v>
      </c>
      <c r="J2076" s="522" t="n"/>
      <c r="K2076" s="523" t="n"/>
      <c r="L2076" s="520" t="n"/>
      <c r="M2076" s="521" t="n"/>
      <c r="N2076" s="522" t="n"/>
      <c r="O2076" s="523" t="n"/>
      <c r="P2076" s="79" t="n"/>
      <c r="Q2076" s="126" t="n"/>
    </row>
    <row r="2077" outlineLevel="2" ht="50.25" customHeight="1">
      <c r="A2077" s="3" t="n"/>
      <c r="B2077" s="3" t="n"/>
      <c r="C2077" s="25" t="n"/>
      <c r="D2077" s="3" t="inlineStr">
        <is>
          <t>8.1.17.</t>
        </is>
      </c>
      <c r="E2077" s="3" t="inlineStr">
        <is>
          <t>Армированная ц/п стяжка - 42 мм</t>
        </is>
      </c>
      <c r="F2077" s="518" t="inlineStr">
        <is>
          <t>м2</t>
        </is>
      </c>
      <c r="G2077" s="519" t="n">
        <v>2.7</v>
      </c>
      <c r="H2077" s="520" t="n">
        <v>1437.324</v>
      </c>
      <c r="I2077" s="521" t="n">
        <v>2864.62</v>
      </c>
      <c r="J2077" s="522" t="n">
        <v>537.7429999999999</v>
      </c>
      <c r="K2077" s="523">
        <f>SUBTOTAL(9,H2077:J2077)</f>
        <v/>
      </c>
      <c r="L2077" s="520">
        <f>$G2077*H2077</f>
        <v/>
      </c>
      <c r="M2077" s="521">
        <f>$G2077*I2077</f>
        <v/>
      </c>
      <c r="N2077" s="522">
        <f>$G2077*J2077</f>
        <v/>
      </c>
      <c r="O2077" s="523">
        <f>G2077*K2077</f>
        <v/>
      </c>
      <c r="P2077" s="524" t="inlineStr">
        <is>
          <t>Добавлено. Часть сметы №16</t>
        </is>
      </c>
      <c r="Q2077" s="126" t="n"/>
    </row>
    <row r="2078" outlineLevel="2" ht="50.25" customHeight="1">
      <c r="A2078" s="3" t="n"/>
      <c r="B2078" s="3" t="n"/>
      <c r="C2078" s="25" t="n"/>
      <c r="D2078" s="3" t="inlineStr">
        <is>
          <t>8.1.18.</t>
        </is>
      </c>
      <c r="E2078" s="3" t="inlineStr">
        <is>
          <t>Гидроизоляция Техноэласт ЭПП в 2 слоя - 10 мм - Горизонтальный</t>
        </is>
      </c>
      <c r="F2078" s="518" t="inlineStr">
        <is>
          <t>м2</t>
        </is>
      </c>
      <c r="G2078" s="519" t="n">
        <v>2.7</v>
      </c>
      <c r="H2078" s="520" t="n">
        <v>787.3890000000001</v>
      </c>
      <c r="I2078" s="521" t="n">
        <v>4954.5</v>
      </c>
      <c r="J2078" s="522" t="n">
        <v>717.736125</v>
      </c>
      <c r="K2078" s="523">
        <f>SUBTOTAL(9,H2078:J2078)</f>
        <v/>
      </c>
      <c r="L2078" s="520">
        <f>$G2078*H2078</f>
        <v/>
      </c>
      <c r="M2078" s="521">
        <f>$G2078*I2078</f>
        <v/>
      </c>
      <c r="N2078" s="522">
        <f>$G2078*J2078</f>
        <v/>
      </c>
      <c r="O2078" s="523">
        <f>G2078*K2078</f>
        <v/>
      </c>
      <c r="P2078" s="524" t="inlineStr">
        <is>
          <t>Добавлено. Часть сметы №16</t>
        </is>
      </c>
      <c r="Q2078" s="126" t="n"/>
    </row>
    <row r="2079" outlineLevel="2" ht="50.25" customHeight="1">
      <c r="A2079" s="3" t="n"/>
      <c r="B2079" s="3" t="n"/>
      <c r="C2079" s="25" t="n"/>
      <c r="D2079" s="3" t="inlineStr">
        <is>
          <t>8.1.19.</t>
        </is>
      </c>
      <c r="E2079" s="3" t="inlineStr">
        <is>
          <t>Гидроизоляция Техноэласт ЭПП в 2 слоя - 10 мм - Вертикальный</t>
        </is>
      </c>
      <c r="F2079" s="518" t="inlineStr">
        <is>
          <t>м2</t>
        </is>
      </c>
      <c r="G2079" s="519" t="n">
        <v>0.5</v>
      </c>
      <c r="H2079" s="520" t="n">
        <v>787.3890000000001</v>
      </c>
      <c r="I2079" s="521" t="n">
        <v>4954.5</v>
      </c>
      <c r="J2079" s="522" t="n">
        <v>717.736125</v>
      </c>
      <c r="K2079" s="523">
        <f>SUBTOTAL(9,H2079:J2079)</f>
        <v/>
      </c>
      <c r="L2079" s="520">
        <f>$G2079*H2079</f>
        <v/>
      </c>
      <c r="M2079" s="521">
        <f>$G2079*I2079</f>
        <v/>
      </c>
      <c r="N2079" s="522">
        <f>$G2079*J2079</f>
        <v/>
      </c>
      <c r="O2079" s="523">
        <f>G2079*K2079</f>
        <v/>
      </c>
      <c r="P2079" s="524" t="inlineStr">
        <is>
          <t>Добавлено. Часть сметы №16</t>
        </is>
      </c>
      <c r="Q2079" s="126" t="n"/>
    </row>
    <row r="2080" outlineLevel="2" ht="50.25" customHeight="1">
      <c r="A2080" s="3" t="n"/>
      <c r="B2080" s="3" t="n"/>
      <c r="C2080" s="25" t="n"/>
      <c r="D2080" s="3" t="inlineStr">
        <is>
          <t>8.1.20.</t>
        </is>
      </c>
      <c r="E2080" s="3" t="inlineStr">
        <is>
          <t>Грунтовка Праймер полимерный ТЕХНОНИКОЛЬ №8</t>
        </is>
      </c>
      <c r="F2080" s="518" t="inlineStr">
        <is>
          <t>м2</t>
        </is>
      </c>
      <c r="G2080" s="519" t="n">
        <v>2.7</v>
      </c>
      <c r="H2080" s="520" t="n">
        <v>180</v>
      </c>
      <c r="I2080" s="521" t="n">
        <v>493.09</v>
      </c>
      <c r="J2080" s="522" t="n">
        <v>84.13624999999999</v>
      </c>
      <c r="K2080" s="523">
        <f>SUBTOTAL(9,H2080:J2080)</f>
        <v/>
      </c>
      <c r="L2080" s="520">
        <f>$G2080*H2080</f>
        <v/>
      </c>
      <c r="M2080" s="521">
        <f>$G2080*I2080</f>
        <v/>
      </c>
      <c r="N2080" s="522">
        <f>$G2080*J2080</f>
        <v/>
      </c>
      <c r="O2080" s="523">
        <f>G2080*K2080</f>
        <v/>
      </c>
      <c r="P2080" s="524" t="inlineStr">
        <is>
          <t>Добавлено. Часть сметы №16</t>
        </is>
      </c>
      <c r="Q2080" s="126" t="n"/>
    </row>
    <row r="2081" outlineLevel="2" ht="50.25" customHeight="1">
      <c r="A2081" s="3" t="n"/>
      <c r="B2081" s="3" t="n"/>
      <c r="C2081" s="25" t="n"/>
      <c r="D2081" s="3" t="inlineStr">
        <is>
          <t>8.1.21.</t>
        </is>
      </c>
      <c r="E2081" s="3" t="inlineStr">
        <is>
          <t>Армированная ц/п стяжка - 50 мм</t>
        </is>
      </c>
      <c r="F2081" s="518" t="inlineStr">
        <is>
          <t>м2</t>
        </is>
      </c>
      <c r="G2081" s="519" t="n">
        <v>2.7</v>
      </c>
      <c r="H2081" s="520" t="n">
        <v>1661.1</v>
      </c>
      <c r="I2081" s="521" t="n">
        <v>2864.62</v>
      </c>
      <c r="J2081" s="522" t="n">
        <v>565.715</v>
      </c>
      <c r="K2081" s="523">
        <f>SUBTOTAL(9,H2081:J2081)</f>
        <v/>
      </c>
      <c r="L2081" s="520">
        <f>$G2081*H2081</f>
        <v/>
      </c>
      <c r="M2081" s="521">
        <f>$G2081*I2081</f>
        <v/>
      </c>
      <c r="N2081" s="522">
        <f>$G2081*J2081</f>
        <v/>
      </c>
      <c r="O2081" s="523">
        <f>G2081*K2081</f>
        <v/>
      </c>
      <c r="P2081" s="524" t="inlineStr">
        <is>
          <t>Добавлено. Часть сметы №16</t>
        </is>
      </c>
      <c r="Q2081" s="126" t="n"/>
    </row>
    <row r="2082" outlineLevel="2" ht="50.25" customHeight="1">
      <c r="A2082" s="3" t="n"/>
      <c r="B2082" s="3" t="n"/>
      <c r="C2082" s="25" t="n"/>
      <c r="D2082" s="3" t="inlineStr">
        <is>
          <t>8.1.22.</t>
        </is>
      </c>
      <c r="E2082" s="3" t="inlineStr">
        <is>
          <t>Пароизоляционная пленка Технониколь - 200мк</t>
        </is>
      </c>
      <c r="F2082" s="518" t="inlineStr">
        <is>
          <t>м2</t>
        </is>
      </c>
      <c r="G2082" s="519" t="n">
        <v>2.7</v>
      </c>
      <c r="H2082" s="520" t="n">
        <v>38.11500000000001</v>
      </c>
      <c r="I2082" s="521" t="n">
        <v>2477.25</v>
      </c>
      <c r="J2082" s="522" t="n">
        <v>314.420625</v>
      </c>
      <c r="K2082" s="523">
        <f>SUBTOTAL(9,H2082:J2082)</f>
        <v/>
      </c>
      <c r="L2082" s="520">
        <f>$G2082*H2082</f>
        <v/>
      </c>
      <c r="M2082" s="521">
        <f>$G2082*I2082</f>
        <v/>
      </c>
      <c r="N2082" s="522">
        <f>$G2082*J2082</f>
        <v/>
      </c>
      <c r="O2082" s="523">
        <f>G2082*K2082</f>
        <v/>
      </c>
      <c r="P2082" s="524" t="inlineStr">
        <is>
          <t>Добавлено. Часть сметы №16</t>
        </is>
      </c>
      <c r="Q2082" s="126" t="n"/>
    </row>
    <row r="2083" outlineLevel="2" ht="50.25" customHeight="1">
      <c r="A2083" s="3" t="n"/>
      <c r="B2083" s="3" t="n"/>
      <c r="C2083" s="25" t="n"/>
      <c r="D2083" s="3" t="inlineStr">
        <is>
          <t>8.1.23.</t>
        </is>
      </c>
      <c r="E2083" s="3" t="inlineStr">
        <is>
          <t>Плиты теплоизоляционные  LOGICPIR PROF Ф/Ф - 60 мм</t>
        </is>
      </c>
      <c r="F2083" s="518" t="inlineStr">
        <is>
          <t>м2</t>
        </is>
      </c>
      <c r="G2083" s="519" t="n">
        <v>2.7</v>
      </c>
      <c r="H2083" s="520" t="n">
        <v>1844.535</v>
      </c>
      <c r="I2083" s="521" t="n">
        <v>1526.24</v>
      </c>
      <c r="J2083" s="522" t="n">
        <v>421.346875</v>
      </c>
      <c r="K2083" s="523">
        <f>SUBTOTAL(9,H2083:J2083)</f>
        <v/>
      </c>
      <c r="L2083" s="520">
        <f>$G2083*H2083</f>
        <v/>
      </c>
      <c r="M2083" s="521">
        <f>$G2083*I2083</f>
        <v/>
      </c>
      <c r="N2083" s="522">
        <f>$G2083*J2083</f>
        <v/>
      </c>
      <c r="O2083" s="523">
        <f>G2083*K2083</f>
        <v/>
      </c>
      <c r="P2083" s="524" t="inlineStr">
        <is>
          <t>Добавлено. Часть сметы №16</t>
        </is>
      </c>
      <c r="Q2083" s="126" t="n"/>
    </row>
    <row r="2084" outlineLevel="2" ht="50.25" customHeight="1">
      <c r="A2084" s="3" t="n"/>
      <c r="B2084" s="3" t="n"/>
      <c r="C2084" s="25" t="n"/>
      <c r="D2084" s="3" t="inlineStr">
        <is>
          <t>8.1.24.</t>
        </is>
      </c>
      <c r="E2084" s="3" t="inlineStr">
        <is>
          <t xml:space="preserve">Уклонообразующий слой из керамзитобетона М100 (20-40) – 200 мм </t>
        </is>
      </c>
      <c r="F2084" s="518" t="inlineStr">
        <is>
          <t>м2</t>
        </is>
      </c>
      <c r="G2084" s="519" t="n">
        <v>2.7</v>
      </c>
      <c r="H2084" s="520" t="n">
        <v>1848</v>
      </c>
      <c r="I2084" s="521" t="n">
        <v>2477.25</v>
      </c>
      <c r="J2084" s="522" t="n">
        <v>540.65625</v>
      </c>
      <c r="K2084" s="523">
        <f>SUBTOTAL(9,H2084:J2084)</f>
        <v/>
      </c>
      <c r="L2084" s="520">
        <f>$G2084*H2084</f>
        <v/>
      </c>
      <c r="M2084" s="521">
        <f>$G2084*I2084</f>
        <v/>
      </c>
      <c r="N2084" s="522">
        <f>$G2084*J2084</f>
        <v/>
      </c>
      <c r="O2084" s="523">
        <f>G2084*K2084</f>
        <v/>
      </c>
      <c r="P2084" s="524" t="inlineStr">
        <is>
          <t>Добавлено. Часть сметы №16</t>
        </is>
      </c>
      <c r="Q2084" s="126" t="n"/>
    </row>
    <row r="2085" outlineLevel="2" ht="50.25" customHeight="1">
      <c r="A2085" s="3" t="n"/>
      <c r="B2085" s="3" t="n"/>
      <c r="C2085" s="25" t="n"/>
      <c r="D2085" s="3" t="inlineStr">
        <is>
          <t>8.1.25.</t>
        </is>
      </c>
      <c r="E2085" s="3" t="inlineStr">
        <is>
          <t>Пароизоляция Техноэласт Эпп-4mm</t>
        </is>
      </c>
      <c r="F2085" s="518" t="inlineStr">
        <is>
          <t>м2</t>
        </is>
      </c>
      <c r="G2085" s="519" t="n">
        <v>2.7</v>
      </c>
      <c r="H2085" s="520" t="n">
        <v>425.9730000000001</v>
      </c>
      <c r="I2085" s="521" t="n">
        <v>2477.25</v>
      </c>
      <c r="J2085" s="522" t="n">
        <v>362.902875</v>
      </c>
      <c r="K2085" s="523">
        <f>SUBTOTAL(9,H2085:J2085)</f>
        <v/>
      </c>
      <c r="L2085" s="520">
        <f>$G2085*H2085</f>
        <v/>
      </c>
      <c r="M2085" s="521">
        <f>$G2085*I2085</f>
        <v/>
      </c>
      <c r="N2085" s="522">
        <f>$G2085*J2085</f>
        <v/>
      </c>
      <c r="O2085" s="523">
        <f>G2085*K2085</f>
        <v/>
      </c>
      <c r="P2085" s="524" t="inlineStr">
        <is>
          <t>Добавлено. Часть сметы №16</t>
        </is>
      </c>
      <c r="Q2085" s="126" t="n"/>
    </row>
    <row r="2086" outlineLevel="2" ht="50.25" customHeight="1">
      <c r="A2086" s="3" t="n"/>
      <c r="B2086" s="3" t="n"/>
      <c r="C2086" s="25" t="n"/>
      <c r="D2086" s="3" t="inlineStr">
        <is>
          <t>8.1.26.</t>
        </is>
      </c>
      <c r="E2086" s="3" t="inlineStr">
        <is>
          <t>Мастика ТЕХНОНИКОЛЬ №71</t>
        </is>
      </c>
      <c r="F2086" s="518" t="inlineStr">
        <is>
          <t>п.м.</t>
        </is>
      </c>
      <c r="G2086" s="519" t="n">
        <v>1.18</v>
      </c>
      <c r="H2086" s="520" t="n">
        <v>370</v>
      </c>
      <c r="I2086" s="521" t="n">
        <v>2113.25</v>
      </c>
      <c r="J2086" s="522" t="n">
        <v>310.40625</v>
      </c>
      <c r="K2086" s="523">
        <f>SUBTOTAL(9,H2086:J2086)</f>
        <v/>
      </c>
      <c r="L2086" s="520">
        <f>$G2086*H2086</f>
        <v/>
      </c>
      <c r="M2086" s="521">
        <f>$G2086*I2086</f>
        <v/>
      </c>
      <c r="N2086" s="522">
        <f>$G2086*J2086</f>
        <v/>
      </c>
      <c r="O2086" s="523">
        <f>G2086*K2086</f>
        <v/>
      </c>
      <c r="P2086" s="524" t="inlineStr">
        <is>
          <t>Добавлено. Часть сметы №16</t>
        </is>
      </c>
      <c r="Q2086" s="126" t="n"/>
    </row>
    <row r="2087" outlineLevel="2" ht="50.25" customHeight="1">
      <c r="A2087" s="3" t="n"/>
      <c r="B2087" s="3" t="n"/>
      <c r="C2087" s="25" t="n"/>
      <c r="D2087" s="3" t="inlineStr">
        <is>
          <t>8.1.27.</t>
        </is>
      </c>
      <c r="E2087" s="3" t="inlineStr">
        <is>
          <t>Рейка краевая алюминиевая ТЕХНОНИКОЛЬ 3м</t>
        </is>
      </c>
      <c r="F2087" s="518" t="inlineStr">
        <is>
          <t>п.м.</t>
        </is>
      </c>
      <c r="G2087" s="519" t="n">
        <v>1.18</v>
      </c>
      <c r="H2087" s="520" t="n">
        <v>211.315</v>
      </c>
      <c r="I2087" s="521" t="n">
        <v>2548.1</v>
      </c>
      <c r="J2087" s="522" t="n">
        <v>344.926875</v>
      </c>
      <c r="K2087" s="523">
        <f>SUBTOTAL(9,H2087:J2087)</f>
        <v/>
      </c>
      <c r="L2087" s="520">
        <f>$G2087*H2087</f>
        <v/>
      </c>
      <c r="M2087" s="521">
        <f>$G2087*I2087</f>
        <v/>
      </c>
      <c r="N2087" s="522">
        <f>$G2087*J2087</f>
        <v/>
      </c>
      <c r="O2087" s="523">
        <f>G2087*K2087</f>
        <v/>
      </c>
      <c r="P2087" s="524" t="inlineStr">
        <is>
          <t>Добавлено. Часть сметы №16</t>
        </is>
      </c>
      <c r="Q2087" s="126" t="n"/>
    </row>
    <row r="2088" outlineLevel="2" ht="50.25" customHeight="1">
      <c r="A2088" s="3" t="n"/>
      <c r="B2088" s="3" t="n"/>
      <c r="C2088" s="25" t="n"/>
      <c r="D2088" s="3" t="inlineStr">
        <is>
          <t>8.1.28.</t>
        </is>
      </c>
      <c r="E2088" s="10" t="inlineStr">
        <is>
          <t>Устройство лоджии (балкон) - Тип 2:</t>
        </is>
      </c>
      <c r="F2088" s="518" t="n"/>
      <c r="G2088" s="519" t="n"/>
      <c r="H2088" s="520" t="n"/>
      <c r="I2088" s="521" t="n">
        <v>0</v>
      </c>
      <c r="J2088" s="522" t="n"/>
      <c r="K2088" s="523" t="n"/>
      <c r="L2088" s="520" t="n"/>
      <c r="M2088" s="521" t="n"/>
      <c r="N2088" s="522" t="n"/>
      <c r="O2088" s="523" t="n"/>
      <c r="P2088" s="79" t="n"/>
      <c r="Q2088" s="126" t="n"/>
    </row>
    <row r="2089" outlineLevel="2" ht="50.25" customHeight="1">
      <c r="A2089" s="3" t="n"/>
      <c r="B2089" s="3" t="n"/>
      <c r="C2089" s="25" t="n"/>
      <c r="D2089" s="3" t="inlineStr">
        <is>
          <t>8.1.29.</t>
        </is>
      </c>
      <c r="E2089" s="3" t="inlineStr">
        <is>
          <t>Армированная ц/п стяжка - 47,5 мм</t>
        </is>
      </c>
      <c r="F2089" s="518" t="inlineStr">
        <is>
          <t>м2</t>
        </is>
      </c>
      <c r="G2089" s="519" t="n">
        <v>98.09999999999999</v>
      </c>
      <c r="H2089" s="520" t="n">
        <v>1591.17</v>
      </c>
      <c r="I2089" s="521" t="n">
        <v>2864.62</v>
      </c>
      <c r="J2089" s="522" t="n">
        <v>556.97375</v>
      </c>
      <c r="K2089" s="523">
        <f>SUBTOTAL(9,H2089:J2089)</f>
        <v/>
      </c>
      <c r="L2089" s="520">
        <f>$G2089*H2089</f>
        <v/>
      </c>
      <c r="M2089" s="521">
        <f>$G2089*I2089</f>
        <v/>
      </c>
      <c r="N2089" s="522">
        <f>$G2089*J2089</f>
        <v/>
      </c>
      <c r="O2089" s="523">
        <f>G2089*K2089</f>
        <v/>
      </c>
      <c r="P2089" s="524" t="inlineStr">
        <is>
          <t>Добавлено. Часть сметы №16</t>
        </is>
      </c>
      <c r="Q2089" s="126" t="n"/>
    </row>
    <row r="2090" outlineLevel="2" ht="50.25" customHeight="1">
      <c r="A2090" s="3" t="n"/>
      <c r="B2090" s="3" t="n"/>
      <c r="C2090" s="25" t="n"/>
      <c r="D2090" s="3" t="inlineStr">
        <is>
          <t>8.1.30.</t>
        </is>
      </c>
      <c r="E2090" s="3" t="inlineStr">
        <is>
          <t>Геотекстиль Технониколь Проф 300 г/м2 - 1 мм</t>
        </is>
      </c>
      <c r="F2090" s="518" t="inlineStr">
        <is>
          <t>м2</t>
        </is>
      </c>
      <c r="G2090" s="519" t="n">
        <v>98.09999999999999</v>
      </c>
      <c r="H2090" s="520" t="n">
        <v>112.2</v>
      </c>
      <c r="I2090" s="521" t="n">
        <v>833.49</v>
      </c>
      <c r="J2090" s="522" t="n">
        <v>118.21125</v>
      </c>
      <c r="K2090" s="523">
        <f>SUBTOTAL(9,H2090:J2090)</f>
        <v/>
      </c>
      <c r="L2090" s="520">
        <f>$G2090*H2090</f>
        <v/>
      </c>
      <c r="M2090" s="521">
        <f>$G2090*I2090</f>
        <v/>
      </c>
      <c r="N2090" s="522">
        <f>$G2090*J2090</f>
        <v/>
      </c>
      <c r="O2090" s="523">
        <f>G2090*K2090</f>
        <v/>
      </c>
      <c r="P2090" s="524" t="inlineStr">
        <is>
          <t>Добавлено. Часть сметы №16</t>
        </is>
      </c>
      <c r="Q2090" s="126" t="n"/>
    </row>
    <row r="2091" outlineLevel="2" ht="50.25" customHeight="1">
      <c r="A2091" s="3" t="n"/>
      <c r="B2091" s="3" t="n"/>
      <c r="C2091" s="25" t="n"/>
      <c r="D2091" s="3" t="inlineStr">
        <is>
          <t>8.1.31.</t>
        </is>
      </c>
      <c r="E2091" s="3" t="inlineStr">
        <is>
          <t>Гидроизоляция - ПВХ мембрана Logicroof V-GR - 1,5 мм</t>
        </is>
      </c>
      <c r="F2091" s="518" t="inlineStr">
        <is>
          <t>м2</t>
        </is>
      </c>
      <c r="G2091" s="519" t="n">
        <v>98.09999999999999</v>
      </c>
      <c r="H2091" s="520" t="n">
        <v>1650</v>
      </c>
      <c r="I2091" s="521" t="n">
        <v>2477.25</v>
      </c>
      <c r="J2091" s="522" t="n">
        <v>515.90625</v>
      </c>
      <c r="K2091" s="523">
        <f>SUBTOTAL(9,H2091:J2091)</f>
        <v/>
      </c>
      <c r="L2091" s="520">
        <f>$G2091*H2091</f>
        <v/>
      </c>
      <c r="M2091" s="521">
        <f>$G2091*I2091</f>
        <v/>
      </c>
      <c r="N2091" s="522">
        <f>$G2091*J2091</f>
        <v/>
      </c>
      <c r="O2091" s="523">
        <f>G2091*K2091</f>
        <v/>
      </c>
      <c r="P2091" s="524" t="inlineStr">
        <is>
          <t>Добавлено. Часть сметы №16</t>
        </is>
      </c>
      <c r="Q2091" s="126" t="n"/>
    </row>
    <row r="2092" outlineLevel="2" ht="50.25" customHeight="1">
      <c r="A2092" s="3" t="n"/>
      <c r="B2092" s="3" t="n"/>
      <c r="C2092" s="25" t="n"/>
      <c r="D2092" s="3" t="inlineStr">
        <is>
          <t>8.1.32.</t>
        </is>
      </c>
      <c r="E2092" s="3" t="inlineStr">
        <is>
          <t>Плиты теплоизоляционные Logicpir Prof Ф/Ф - 40 мм</t>
        </is>
      </c>
      <c r="F2092" s="518" t="inlineStr">
        <is>
          <t>м2</t>
        </is>
      </c>
      <c r="G2092" s="519" t="n">
        <v>98.09999999999999</v>
      </c>
      <c r="H2092" s="520" t="n">
        <v>1320</v>
      </c>
      <c r="I2092" s="521" t="n">
        <v>1526.24</v>
      </c>
      <c r="J2092" s="522" t="n">
        <v>355.78</v>
      </c>
      <c r="K2092" s="523">
        <f>SUBTOTAL(9,H2092:J2092)</f>
        <v/>
      </c>
      <c r="L2092" s="520">
        <f>$G2092*H2092</f>
        <v/>
      </c>
      <c r="M2092" s="521">
        <f>$G2092*I2092</f>
        <v/>
      </c>
      <c r="N2092" s="522">
        <f>$G2092*J2092</f>
        <v/>
      </c>
      <c r="O2092" s="523">
        <f>G2092*K2092</f>
        <v/>
      </c>
      <c r="P2092" s="524" t="inlineStr">
        <is>
          <t>Добавлено. Часть сметы №16</t>
        </is>
      </c>
      <c r="Q2092" s="126" t="n"/>
    </row>
    <row r="2093" outlineLevel="2" ht="50.25" customHeight="1">
      <c r="A2093" s="3" t="n"/>
      <c r="B2093" s="3" t="n"/>
      <c r="C2093" s="25" t="n"/>
      <c r="D2093" s="3" t="inlineStr">
        <is>
          <t>8.1.33.</t>
        </is>
      </c>
      <c r="E2093" s="3" t="inlineStr">
        <is>
          <t>Плиты теплоизоляционные Logicpir Prof Ф/Ф - 40 мм</t>
        </is>
      </c>
      <c r="F2093" s="518" t="inlineStr">
        <is>
          <t>м2</t>
        </is>
      </c>
      <c r="G2093" s="519" t="n">
        <v>98.09999999999999</v>
      </c>
      <c r="H2093" s="520" t="n">
        <v>1320</v>
      </c>
      <c r="I2093" s="521" t="n">
        <v>1526.24</v>
      </c>
      <c r="J2093" s="522" t="n">
        <v>355.78</v>
      </c>
      <c r="K2093" s="523">
        <f>SUBTOTAL(9,H2093:J2093)</f>
        <v/>
      </c>
      <c r="L2093" s="520">
        <f>$G2093*H2093</f>
        <v/>
      </c>
      <c r="M2093" s="521">
        <f>$G2093*I2093</f>
        <v/>
      </c>
      <c r="N2093" s="522">
        <f>$G2093*J2093</f>
        <v/>
      </c>
      <c r="O2093" s="523">
        <f>G2093*K2093</f>
        <v/>
      </c>
      <c r="P2093" s="524" t="inlineStr">
        <is>
          <t>Добавлено. Часть сметы №16</t>
        </is>
      </c>
      <c r="Q2093" s="126" t="n"/>
    </row>
    <row r="2094" outlineLevel="2" ht="50.25" customHeight="1">
      <c r="A2094" s="3" t="n"/>
      <c r="B2094" s="3" t="n"/>
      <c r="C2094" s="25" t="n"/>
      <c r="D2094" s="3" t="inlineStr">
        <is>
          <t>8.1.34.</t>
        </is>
      </c>
      <c r="E2094" s="3" t="inlineStr">
        <is>
          <t>Утеплитель LOGICPIR Slope СХ/СХ 1,7 %, элемент A, 1200х600х10-30 мм</t>
        </is>
      </c>
      <c r="F2094" s="518" t="inlineStr">
        <is>
          <t>м2</t>
        </is>
      </c>
      <c r="G2094" s="519" t="n">
        <v>98.09999999999999</v>
      </c>
      <c r="H2094" s="520" t="n">
        <v>1330</v>
      </c>
      <c r="I2094" s="521" t="n">
        <v>2619.54</v>
      </c>
      <c r="J2094" s="522" t="n">
        <v>493.6925</v>
      </c>
      <c r="K2094" s="523">
        <f>SUBTOTAL(9,H2094:J2094)</f>
        <v/>
      </c>
      <c r="L2094" s="520">
        <f>$G2094*H2094</f>
        <v/>
      </c>
      <c r="M2094" s="521">
        <f>$G2094*I2094</f>
        <v/>
      </c>
      <c r="N2094" s="522">
        <f>$G2094*J2094</f>
        <v/>
      </c>
      <c r="O2094" s="523">
        <f>G2094*K2094</f>
        <v/>
      </c>
      <c r="P2094" s="524" t="inlineStr">
        <is>
          <t>Добавлено. Часть сметы №16</t>
        </is>
      </c>
      <c r="Q2094" s="126" t="n"/>
    </row>
    <row r="2095" outlineLevel="2" ht="50.25" customHeight="1">
      <c r="A2095" s="3" t="n"/>
      <c r="B2095" s="3" t="n"/>
      <c r="C2095" s="25" t="n"/>
      <c r="D2095" s="3" t="inlineStr">
        <is>
          <t>8.1.35.</t>
        </is>
      </c>
      <c r="E2095" s="3" t="inlineStr">
        <is>
          <t>Пароизоляция Техноэласт Эпп-4mm</t>
        </is>
      </c>
      <c r="F2095" s="518" t="inlineStr">
        <is>
          <t>м2</t>
        </is>
      </c>
      <c r="G2095" s="519" t="n">
        <v>98.09999999999999</v>
      </c>
      <c r="H2095" s="520" t="n">
        <v>425.9730000000001</v>
      </c>
      <c r="I2095" s="521" t="n">
        <v>2477.25</v>
      </c>
      <c r="J2095" s="522" t="n">
        <v>362.902875</v>
      </c>
      <c r="K2095" s="523">
        <f>SUBTOTAL(9,H2095:J2095)</f>
        <v/>
      </c>
      <c r="L2095" s="520">
        <f>$G2095*H2095</f>
        <v/>
      </c>
      <c r="M2095" s="521">
        <f>$G2095*I2095</f>
        <v/>
      </c>
      <c r="N2095" s="522">
        <f>$G2095*J2095</f>
        <v/>
      </c>
      <c r="O2095" s="523">
        <f>G2095*K2095</f>
        <v/>
      </c>
      <c r="P2095" s="524" t="inlineStr">
        <is>
          <t>Добавлено. Часть сметы №16</t>
        </is>
      </c>
      <c r="Q2095" s="126" t="n"/>
    </row>
    <row r="2096" outlineLevel="2" ht="50.25" customHeight="1">
      <c r="A2096" s="3" t="n"/>
      <c r="B2096" s="3" t="n"/>
      <c r="C2096" s="25" t="n"/>
      <c r="D2096" s="3" t="inlineStr">
        <is>
          <t>8.1.36.</t>
        </is>
      </c>
      <c r="E2096" s="10" t="inlineStr">
        <is>
          <t>Устройство лоджии (балкон) - Тип 2.1:</t>
        </is>
      </c>
      <c r="F2096" s="518" t="n"/>
      <c r="G2096" s="519" t="n"/>
      <c r="H2096" s="520" t="n"/>
      <c r="I2096" s="521" t="n">
        <v>0</v>
      </c>
      <c r="J2096" s="522" t="n"/>
      <c r="K2096" s="523" t="n"/>
      <c r="L2096" s="520" t="n"/>
      <c r="M2096" s="521" t="n"/>
      <c r="N2096" s="522" t="n"/>
      <c r="O2096" s="523" t="n"/>
      <c r="P2096" s="79" t="n"/>
      <c r="Q2096" s="126" t="n"/>
    </row>
    <row r="2097" outlineLevel="2" ht="50.25" customHeight="1">
      <c r="A2097" s="3" t="n"/>
      <c r="B2097" s="3" t="n"/>
      <c r="C2097" s="25" t="n"/>
      <c r="D2097" s="3" t="inlineStr">
        <is>
          <t>8.1.37.</t>
        </is>
      </c>
      <c r="E2097" s="3" t="inlineStr">
        <is>
          <t>Армированная ц/п стяжка - 47,5 мм</t>
        </is>
      </c>
      <c r="F2097" s="518" t="inlineStr">
        <is>
          <t>м2</t>
        </is>
      </c>
      <c r="G2097" s="519" t="n">
        <v>422.4</v>
      </c>
      <c r="H2097" s="520" t="n">
        <v>1591.17</v>
      </c>
      <c r="I2097" s="521" t="n">
        <v>2864.62</v>
      </c>
      <c r="J2097" s="522" t="n">
        <v>556.97375</v>
      </c>
      <c r="K2097" s="523">
        <f>SUBTOTAL(9,H2097:J2097)</f>
        <v/>
      </c>
      <c r="L2097" s="520">
        <f>$G2097*H2097</f>
        <v/>
      </c>
      <c r="M2097" s="521">
        <f>$G2097*I2097</f>
        <v/>
      </c>
      <c r="N2097" s="522">
        <f>$G2097*J2097</f>
        <v/>
      </c>
      <c r="O2097" s="523">
        <f>G2097*K2097</f>
        <v/>
      </c>
      <c r="P2097" s="524" t="inlineStr">
        <is>
          <t>Добавлено. Часть сметы №16</t>
        </is>
      </c>
      <c r="Q2097" s="126" t="n"/>
    </row>
    <row r="2098" outlineLevel="2" ht="50.25" customHeight="1">
      <c r="A2098" s="3" t="n"/>
      <c r="B2098" s="3" t="n"/>
      <c r="C2098" s="25" t="n"/>
      <c r="D2098" s="3" t="inlineStr">
        <is>
          <t>8.1.38.</t>
        </is>
      </c>
      <c r="E2098" s="3" t="inlineStr">
        <is>
          <t>Геотекстиль Технониколь Проф 300 г/м2 - 1 мм</t>
        </is>
      </c>
      <c r="F2098" s="518" t="inlineStr">
        <is>
          <t>м2</t>
        </is>
      </c>
      <c r="G2098" s="519" t="n">
        <v>422.4</v>
      </c>
      <c r="H2098" s="520" t="n">
        <v>112.2</v>
      </c>
      <c r="I2098" s="521" t="n">
        <v>833.49</v>
      </c>
      <c r="J2098" s="522" t="n">
        <v>118.21125</v>
      </c>
      <c r="K2098" s="523">
        <f>SUBTOTAL(9,H2098:J2098)</f>
        <v/>
      </c>
      <c r="L2098" s="520">
        <f>$G2098*H2098</f>
        <v/>
      </c>
      <c r="M2098" s="521">
        <f>$G2098*I2098</f>
        <v/>
      </c>
      <c r="N2098" s="522">
        <f>$G2098*J2098</f>
        <v/>
      </c>
      <c r="O2098" s="523">
        <f>G2098*K2098</f>
        <v/>
      </c>
      <c r="P2098" s="524" t="inlineStr">
        <is>
          <t>Добавлено. Часть сметы №16</t>
        </is>
      </c>
      <c r="Q2098" s="126" t="n"/>
    </row>
    <row r="2099" outlineLevel="2" ht="50.25" customHeight="1">
      <c r="A2099" s="3" t="n"/>
      <c r="B2099" s="3" t="n"/>
      <c r="C2099" s="25" t="n"/>
      <c r="D2099" s="3" t="inlineStr">
        <is>
          <t>8.1.39.</t>
        </is>
      </c>
      <c r="E2099" s="3" t="inlineStr">
        <is>
          <t>Гидроизоляция - ПВХ мембрана Logicroof V-GR - 1,5 мм</t>
        </is>
      </c>
      <c r="F2099" s="518" t="inlineStr">
        <is>
          <t>м2</t>
        </is>
      </c>
      <c r="G2099" s="519" t="n">
        <v>422.4</v>
      </c>
      <c r="H2099" s="520" t="n">
        <v>1650</v>
      </c>
      <c r="I2099" s="521" t="n">
        <v>2477.25</v>
      </c>
      <c r="J2099" s="522" t="n">
        <v>515.90625</v>
      </c>
      <c r="K2099" s="523">
        <f>SUBTOTAL(9,H2099:J2099)</f>
        <v/>
      </c>
      <c r="L2099" s="520">
        <f>$G2099*H2099</f>
        <v/>
      </c>
      <c r="M2099" s="521">
        <f>$G2099*I2099</f>
        <v/>
      </c>
      <c r="N2099" s="522">
        <f>$G2099*J2099</f>
        <v/>
      </c>
      <c r="O2099" s="523">
        <f>G2099*K2099</f>
        <v/>
      </c>
      <c r="P2099" s="524" t="inlineStr">
        <is>
          <t>Добавлено. Часть сметы №16</t>
        </is>
      </c>
      <c r="Q2099" s="126" t="n"/>
    </row>
    <row r="2100" outlineLevel="2" ht="50.25" customHeight="1">
      <c r="A2100" s="3" t="n"/>
      <c r="B2100" s="3" t="n"/>
      <c r="C2100" s="25" t="n"/>
      <c r="D2100" s="3" t="inlineStr">
        <is>
          <t>8.1.40.</t>
        </is>
      </c>
      <c r="E2100" s="3" t="inlineStr">
        <is>
          <t>LOGICPIR Slope-1,7% (B) СХ/СХ 1200х600х30-50</t>
        </is>
      </c>
      <c r="F2100" s="518" t="inlineStr">
        <is>
          <t>м2</t>
        </is>
      </c>
      <c r="G2100" s="519" t="n">
        <v>422.4</v>
      </c>
      <c r="H2100" s="520" t="n">
        <v>1330</v>
      </c>
      <c r="I2100" s="521" t="n">
        <v>2619.54</v>
      </c>
      <c r="J2100" s="522" t="n">
        <v>493.6925</v>
      </c>
      <c r="K2100" s="523">
        <f>SUBTOTAL(9,H2100:J2100)</f>
        <v/>
      </c>
      <c r="L2100" s="520">
        <f>$G2100*H2100</f>
        <v/>
      </c>
      <c r="M2100" s="521">
        <f>$G2100*I2100</f>
        <v/>
      </c>
      <c r="N2100" s="522">
        <f>$G2100*J2100</f>
        <v/>
      </c>
      <c r="O2100" s="523">
        <f>G2100*K2100</f>
        <v/>
      </c>
      <c r="P2100" s="524" t="inlineStr">
        <is>
          <t>Добавлено. Часть сметы №16</t>
        </is>
      </c>
      <c r="Q2100" s="126" t="n"/>
    </row>
    <row r="2101" outlineLevel="2" ht="50.25" customHeight="1">
      <c r="A2101" s="3" t="n"/>
      <c r="B2101" s="3" t="n"/>
      <c r="C2101" s="25" t="n"/>
      <c r="D2101" s="3" t="inlineStr">
        <is>
          <t>8.1.41.</t>
        </is>
      </c>
      <c r="E2101" s="3" t="inlineStr">
        <is>
          <t xml:space="preserve">Уклонообразующий слой из ц/п стяжки армированной стекой – от 30-50 мм </t>
        </is>
      </c>
      <c r="F2101" s="518" t="inlineStr">
        <is>
          <t>м2</t>
        </is>
      </c>
      <c r="G2101" s="519" t="n">
        <v>422.4</v>
      </c>
      <c r="H2101" s="520" t="n">
        <v>1381.38</v>
      </c>
      <c r="I2101" s="521" t="n">
        <v>2864.62</v>
      </c>
      <c r="J2101" s="522" t="n">
        <v>530.75</v>
      </c>
      <c r="K2101" s="523">
        <f>SUBTOTAL(9,H2101:J2101)</f>
        <v/>
      </c>
      <c r="L2101" s="520">
        <f>$G2101*H2101</f>
        <v/>
      </c>
      <c r="M2101" s="521">
        <f>$G2101*I2101</f>
        <v/>
      </c>
      <c r="N2101" s="522">
        <f>$G2101*J2101</f>
        <v/>
      </c>
      <c r="O2101" s="523">
        <f>G2101*K2101</f>
        <v/>
      </c>
      <c r="P2101" s="524" t="inlineStr">
        <is>
          <t>Добавлено. Часть сметы №16</t>
        </is>
      </c>
      <c r="Q2101" s="126" t="n"/>
    </row>
    <row r="2102" outlineLevel="2" ht="50.25" customHeight="1">
      <c r="A2102" s="3" t="n"/>
      <c r="B2102" s="3" t="n"/>
      <c r="C2102" s="25" t="n"/>
      <c r="D2102" s="3" t="inlineStr">
        <is>
          <t>8.1.42.</t>
        </is>
      </c>
      <c r="E2102" s="10" t="inlineStr">
        <is>
          <t>Устройство лоджии (балкон) - Тип 2.2:</t>
        </is>
      </c>
      <c r="F2102" s="518" t="n"/>
      <c r="G2102" s="519" t="n"/>
      <c r="H2102" s="520" t="n"/>
      <c r="I2102" s="521" t="n">
        <v>0</v>
      </c>
      <c r="J2102" s="522" t="n"/>
      <c r="K2102" s="523" t="n"/>
      <c r="L2102" s="520" t="n"/>
      <c r="M2102" s="521" t="n"/>
      <c r="N2102" s="522" t="n"/>
      <c r="O2102" s="523" t="n"/>
      <c r="P2102" s="79" t="n"/>
      <c r="Q2102" s="126" t="n"/>
    </row>
    <row r="2103" outlineLevel="2" ht="50.25" customHeight="1">
      <c r="A2103" s="3" t="n"/>
      <c r="B2103" s="3" t="n"/>
      <c r="C2103" s="25" t="n"/>
      <c r="D2103" s="3" t="inlineStr">
        <is>
          <t>8.1.43.</t>
        </is>
      </c>
      <c r="E2103" s="3" t="inlineStr">
        <is>
          <t>Армированная ц/п стяжка - 47,5 мм</t>
        </is>
      </c>
      <c r="F2103" s="518" t="inlineStr">
        <is>
          <t>м2</t>
        </is>
      </c>
      <c r="G2103" s="519" t="n">
        <v>79.3</v>
      </c>
      <c r="H2103" s="520" t="n">
        <v>1591.17</v>
      </c>
      <c r="I2103" s="521" t="n">
        <v>2864.62</v>
      </c>
      <c r="J2103" s="522" t="n">
        <v>556.97375</v>
      </c>
      <c r="K2103" s="523">
        <f>SUBTOTAL(9,H2103:J2103)</f>
        <v/>
      </c>
      <c r="L2103" s="520">
        <f>$G2103*H2103</f>
        <v/>
      </c>
      <c r="M2103" s="521">
        <f>$G2103*I2103</f>
        <v/>
      </c>
      <c r="N2103" s="522">
        <f>$G2103*J2103</f>
        <v/>
      </c>
      <c r="O2103" s="523">
        <f>G2103*K2103</f>
        <v/>
      </c>
      <c r="P2103" s="524" t="inlineStr">
        <is>
          <t>Добавлено. Часть сметы №16</t>
        </is>
      </c>
      <c r="Q2103" s="126" t="n"/>
    </row>
    <row r="2104" outlineLevel="2" ht="50.25" customHeight="1">
      <c r="A2104" s="3" t="n"/>
      <c r="B2104" s="3" t="n"/>
      <c r="C2104" s="25" t="n"/>
      <c r="D2104" s="3" t="inlineStr">
        <is>
          <t>8.1.44.</t>
        </is>
      </c>
      <c r="E2104" s="3" t="inlineStr">
        <is>
          <t>Геотекстиль Технониколь Проф 300 г/м2 - 1 мм</t>
        </is>
      </c>
      <c r="F2104" s="518" t="inlineStr">
        <is>
          <t>м2</t>
        </is>
      </c>
      <c r="G2104" s="519" t="n">
        <v>79.3</v>
      </c>
      <c r="H2104" s="520" t="n">
        <v>112.2</v>
      </c>
      <c r="I2104" s="521" t="n">
        <v>833.49</v>
      </c>
      <c r="J2104" s="522" t="n">
        <v>118.21125</v>
      </c>
      <c r="K2104" s="523">
        <f>SUBTOTAL(9,H2104:J2104)</f>
        <v/>
      </c>
      <c r="L2104" s="520">
        <f>$G2104*H2104</f>
        <v/>
      </c>
      <c r="M2104" s="521">
        <f>$G2104*I2104</f>
        <v/>
      </c>
      <c r="N2104" s="522">
        <f>$G2104*J2104</f>
        <v/>
      </c>
      <c r="O2104" s="523">
        <f>G2104*K2104</f>
        <v/>
      </c>
      <c r="P2104" s="524" t="inlineStr">
        <is>
          <t>Добавлено. Часть сметы №16</t>
        </is>
      </c>
      <c r="Q2104" s="126" t="n"/>
    </row>
    <row r="2105" outlineLevel="2" ht="50.25" customHeight="1">
      <c r="A2105" s="3" t="n"/>
      <c r="B2105" s="3" t="n"/>
      <c r="C2105" s="25" t="n"/>
      <c r="D2105" s="3" t="inlineStr">
        <is>
          <t>8.1.45.</t>
        </is>
      </c>
      <c r="E2105" s="3" t="inlineStr">
        <is>
          <t>Гидроизоляция - ПВХ мембрана Logicroof V-GR - 1,5 мм</t>
        </is>
      </c>
      <c r="F2105" s="518" t="inlineStr">
        <is>
          <t>м2</t>
        </is>
      </c>
      <c r="G2105" s="519" t="n">
        <v>79.3</v>
      </c>
      <c r="H2105" s="520" t="n">
        <v>1650</v>
      </c>
      <c r="I2105" s="521" t="n">
        <v>2477.25</v>
      </c>
      <c r="J2105" s="522" t="n">
        <v>515.90625</v>
      </c>
      <c r="K2105" s="523">
        <f>SUBTOTAL(9,H2105:J2105)</f>
        <v/>
      </c>
      <c r="L2105" s="520">
        <f>$G2105*H2105</f>
        <v/>
      </c>
      <c r="M2105" s="521">
        <f>$G2105*I2105</f>
        <v/>
      </c>
      <c r="N2105" s="522">
        <f>$G2105*J2105</f>
        <v/>
      </c>
      <c r="O2105" s="523">
        <f>G2105*K2105</f>
        <v/>
      </c>
      <c r="P2105" s="524" t="inlineStr">
        <is>
          <t>Добавлено. Часть сметы №16</t>
        </is>
      </c>
      <c r="Q2105" s="126" t="n"/>
    </row>
    <row r="2106" outlineLevel="2" ht="50.25" customHeight="1">
      <c r="A2106" s="3" t="n"/>
      <c r="B2106" s="3" t="n"/>
      <c r="C2106" s="25" t="n"/>
      <c r="D2106" s="3" t="inlineStr">
        <is>
          <t>8.1.46.</t>
        </is>
      </c>
      <c r="E2106" s="3" t="inlineStr">
        <is>
          <t>Плиты теплоизоляционные LOGICPIR PROF Ф/Ф - 60 мм</t>
        </is>
      </c>
      <c r="F2106" s="518" t="inlineStr">
        <is>
          <t>м2</t>
        </is>
      </c>
      <c r="G2106" s="519" t="n">
        <v>79.3</v>
      </c>
      <c r="H2106" s="520" t="n">
        <v>1844.535</v>
      </c>
      <c r="I2106" s="521" t="n">
        <v>1526.24</v>
      </c>
      <c r="J2106" s="522" t="n">
        <v>421.346875</v>
      </c>
      <c r="K2106" s="523">
        <f>SUBTOTAL(9,H2106:J2106)</f>
        <v/>
      </c>
      <c r="L2106" s="520">
        <f>$G2106*H2106</f>
        <v/>
      </c>
      <c r="M2106" s="521">
        <f>$G2106*I2106</f>
        <v/>
      </c>
      <c r="N2106" s="522">
        <f>$G2106*J2106</f>
        <v/>
      </c>
      <c r="O2106" s="523">
        <f>G2106*K2106</f>
        <v/>
      </c>
      <c r="P2106" s="524" t="inlineStr">
        <is>
          <t>Добавлено. Часть сметы №16</t>
        </is>
      </c>
      <c r="Q2106" s="126" t="n"/>
    </row>
    <row r="2107" outlineLevel="2" ht="50.25" customHeight="1">
      <c r="A2107" s="3" t="n"/>
      <c r="B2107" s="3" t="n"/>
      <c r="C2107" s="25" t="n"/>
      <c r="D2107" s="3" t="inlineStr">
        <is>
          <t>8.1.47.</t>
        </is>
      </c>
      <c r="E2107" s="3" t="inlineStr">
        <is>
          <t>Плиты теплоизоляционные LOGICPIR PROF Ф/Ф - 60 мм</t>
        </is>
      </c>
      <c r="F2107" s="518" t="inlineStr">
        <is>
          <t>м2</t>
        </is>
      </c>
      <c r="G2107" s="519" t="n">
        <v>79.3</v>
      </c>
      <c r="H2107" s="520" t="n">
        <v>1844.535</v>
      </c>
      <c r="I2107" s="521" t="n">
        <v>1526.24</v>
      </c>
      <c r="J2107" s="522" t="n">
        <v>421.346875</v>
      </c>
      <c r="K2107" s="523">
        <f>SUBTOTAL(9,H2107:J2107)</f>
        <v/>
      </c>
      <c r="L2107" s="520">
        <f>$G2107*H2107</f>
        <v/>
      </c>
      <c r="M2107" s="521">
        <f>$G2107*I2107</f>
        <v/>
      </c>
      <c r="N2107" s="522">
        <f>$G2107*J2107</f>
        <v/>
      </c>
      <c r="O2107" s="523">
        <f>G2107*K2107</f>
        <v/>
      </c>
      <c r="P2107" s="524" t="inlineStr">
        <is>
          <t>Добавлено. Часть сметы №16</t>
        </is>
      </c>
      <c r="Q2107" s="126" t="n"/>
    </row>
    <row r="2108" outlineLevel="2" ht="50.25" customHeight="1">
      <c r="A2108" s="3" t="n"/>
      <c r="B2108" s="3" t="n"/>
      <c r="C2108" s="25" t="n"/>
      <c r="D2108" s="3" t="inlineStr">
        <is>
          <t>8.1.48.</t>
        </is>
      </c>
      <c r="E2108" s="3" t="inlineStr">
        <is>
          <t>Уклонообразующий слой из керамзитобетона М100 – от 220-240 мм</t>
        </is>
      </c>
      <c r="F2108" s="518" t="inlineStr">
        <is>
          <t>м2</t>
        </is>
      </c>
      <c r="G2108" s="519" t="n">
        <v>79.3</v>
      </c>
      <c r="H2108" s="520" t="n">
        <v>2125.2</v>
      </c>
      <c r="I2108" s="521" t="n">
        <v>2848.84</v>
      </c>
      <c r="J2108" s="522" t="n">
        <v>621.755</v>
      </c>
      <c r="K2108" s="523">
        <f>SUBTOTAL(9,H2108:J2108)</f>
        <v/>
      </c>
      <c r="L2108" s="520">
        <f>$G2108*H2108</f>
        <v/>
      </c>
      <c r="M2108" s="521">
        <f>$G2108*I2108</f>
        <v/>
      </c>
      <c r="N2108" s="522">
        <f>$G2108*J2108</f>
        <v/>
      </c>
      <c r="O2108" s="523">
        <f>G2108*K2108</f>
        <v/>
      </c>
      <c r="P2108" s="524" t="inlineStr">
        <is>
          <t>Добавлено. Часть сметы №16</t>
        </is>
      </c>
      <c r="Q2108" s="126" t="n"/>
    </row>
    <row r="2109" outlineLevel="2" ht="50.25" customHeight="1">
      <c r="A2109" s="3" t="n"/>
      <c r="B2109" s="3" t="n"/>
      <c r="C2109" s="25" t="n"/>
      <c r="D2109" s="3" t="inlineStr">
        <is>
          <t>8.1.49.</t>
        </is>
      </c>
      <c r="E2109" s="3" t="inlineStr">
        <is>
          <t>Пароизоляция Техноэласт Эпп-4mm</t>
        </is>
      </c>
      <c r="F2109" s="518" t="inlineStr">
        <is>
          <t>м2</t>
        </is>
      </c>
      <c r="G2109" s="519" t="n">
        <v>79.3</v>
      </c>
      <c r="H2109" s="520" t="n">
        <v>425.9730000000001</v>
      </c>
      <c r="I2109" s="521" t="n">
        <v>2477.25</v>
      </c>
      <c r="J2109" s="522" t="n">
        <v>362.902875</v>
      </c>
      <c r="K2109" s="523">
        <f>SUBTOTAL(9,H2109:J2109)</f>
        <v/>
      </c>
      <c r="L2109" s="520">
        <f>$G2109*H2109</f>
        <v/>
      </c>
      <c r="M2109" s="521">
        <f>$G2109*I2109</f>
        <v/>
      </c>
      <c r="N2109" s="522">
        <f>$G2109*J2109</f>
        <v/>
      </c>
      <c r="O2109" s="523">
        <f>G2109*K2109</f>
        <v/>
      </c>
      <c r="P2109" s="524" t="inlineStr">
        <is>
          <t>Добавлено. Часть сметы №16</t>
        </is>
      </c>
      <c r="Q2109" s="126" t="n"/>
    </row>
    <row r="2110" outlineLevel="2" ht="50.25" customHeight="1">
      <c r="A2110" s="3" t="n"/>
      <c r="B2110" s="3" t="n"/>
      <c r="C2110" s="25" t="n"/>
      <c r="D2110" s="3" t="inlineStr">
        <is>
          <t>8.1.50.</t>
        </is>
      </c>
      <c r="E2110" s="10" t="inlineStr">
        <is>
          <t>Устройство лоджии (балкон) - Тип 2.3:</t>
        </is>
      </c>
      <c r="F2110" s="518" t="n"/>
      <c r="G2110" s="519" t="n"/>
      <c r="H2110" s="520" t="n"/>
      <c r="I2110" s="521" t="n">
        <v>0</v>
      </c>
      <c r="J2110" s="522" t="n"/>
      <c r="K2110" s="523" t="n"/>
      <c r="L2110" s="520" t="n"/>
      <c r="M2110" s="521" t="n"/>
      <c r="N2110" s="522" t="n"/>
      <c r="O2110" s="523" t="n"/>
      <c r="P2110" s="79" t="n"/>
      <c r="Q2110" s="126" t="n"/>
    </row>
    <row r="2111" outlineLevel="2" ht="50.25" customHeight="1">
      <c r="A2111" s="3" t="n"/>
      <c r="B2111" s="3" t="n"/>
      <c r="C2111" s="25" t="n"/>
      <c r="D2111" s="3" t="inlineStr">
        <is>
          <t>8.1.51.</t>
        </is>
      </c>
      <c r="E2111" s="3" t="inlineStr">
        <is>
          <t>Армированная ц/п стяжка - 47,5 мм</t>
        </is>
      </c>
      <c r="F2111" s="518" t="inlineStr">
        <is>
          <t>м2</t>
        </is>
      </c>
      <c r="G2111" s="519" t="n">
        <v>19.7</v>
      </c>
      <c r="H2111" s="520" t="n">
        <v>1591.17</v>
      </c>
      <c r="I2111" s="521" t="n">
        <v>2864.62</v>
      </c>
      <c r="J2111" s="522" t="n">
        <v>556.97375</v>
      </c>
      <c r="K2111" s="523">
        <f>SUBTOTAL(9,H2111:J2111)</f>
        <v/>
      </c>
      <c r="L2111" s="520">
        <f>$G2111*H2111</f>
        <v/>
      </c>
      <c r="M2111" s="521">
        <f>$G2111*I2111</f>
        <v/>
      </c>
      <c r="N2111" s="522">
        <f>$G2111*J2111</f>
        <v/>
      </c>
      <c r="O2111" s="523">
        <f>G2111*K2111</f>
        <v/>
      </c>
      <c r="P2111" s="524" t="inlineStr">
        <is>
          <t>Добавлено. Часть сметы №16</t>
        </is>
      </c>
      <c r="Q2111" s="126" t="n"/>
    </row>
    <row r="2112" outlineLevel="2" ht="50.25" customHeight="1">
      <c r="A2112" s="3" t="n"/>
      <c r="B2112" s="3" t="n"/>
      <c r="C2112" s="25" t="n"/>
      <c r="D2112" s="3" t="inlineStr">
        <is>
          <t>8.1.52.</t>
        </is>
      </c>
      <c r="E2112" s="3" t="inlineStr">
        <is>
          <t>Геотекстиль Технониколь Проф 300 г/м2 - 1 мм</t>
        </is>
      </c>
      <c r="F2112" s="518" t="inlineStr">
        <is>
          <t>м2</t>
        </is>
      </c>
      <c r="G2112" s="519" t="n">
        <v>19.7</v>
      </c>
      <c r="H2112" s="520" t="n">
        <v>112.2</v>
      </c>
      <c r="I2112" s="521" t="n">
        <v>833.49</v>
      </c>
      <c r="J2112" s="522" t="n">
        <v>118.21125</v>
      </c>
      <c r="K2112" s="523">
        <f>SUBTOTAL(9,H2112:J2112)</f>
        <v/>
      </c>
      <c r="L2112" s="520">
        <f>$G2112*H2112</f>
        <v/>
      </c>
      <c r="M2112" s="521">
        <f>$G2112*I2112</f>
        <v/>
      </c>
      <c r="N2112" s="522">
        <f>$G2112*J2112</f>
        <v/>
      </c>
      <c r="O2112" s="523">
        <f>G2112*K2112</f>
        <v/>
      </c>
      <c r="P2112" s="524" t="inlineStr">
        <is>
          <t>Добавлено. Часть сметы №16</t>
        </is>
      </c>
      <c r="Q2112" s="126" t="n"/>
    </row>
    <row r="2113" outlineLevel="2" ht="50.25" customHeight="1">
      <c r="A2113" s="3" t="n"/>
      <c r="B2113" s="3" t="n"/>
      <c r="C2113" s="25" t="n"/>
      <c r="D2113" s="3" t="inlineStr">
        <is>
          <t>8.1.53.</t>
        </is>
      </c>
      <c r="E2113" s="3" t="inlineStr">
        <is>
          <t>Гидроизоляция - ПВХ мембрана Logicroof V-GR - 1,5 мм</t>
        </is>
      </c>
      <c r="F2113" s="518" t="inlineStr">
        <is>
          <t>м2</t>
        </is>
      </c>
      <c r="G2113" s="519" t="n">
        <v>19.7</v>
      </c>
      <c r="H2113" s="520" t="n">
        <v>1650</v>
      </c>
      <c r="I2113" s="521" t="n">
        <v>2477.25</v>
      </c>
      <c r="J2113" s="522" t="n">
        <v>515.90625</v>
      </c>
      <c r="K2113" s="523">
        <f>SUBTOTAL(9,H2113:J2113)</f>
        <v/>
      </c>
      <c r="L2113" s="520">
        <f>$G2113*H2113</f>
        <v/>
      </c>
      <c r="M2113" s="521">
        <f>$G2113*I2113</f>
        <v/>
      </c>
      <c r="N2113" s="522">
        <f>$G2113*J2113</f>
        <v/>
      </c>
      <c r="O2113" s="523">
        <f>G2113*K2113</f>
        <v/>
      </c>
      <c r="P2113" s="524" t="inlineStr">
        <is>
          <t>Добавлено. Часть сметы №16</t>
        </is>
      </c>
      <c r="Q2113" s="126" t="n"/>
    </row>
    <row r="2114" outlineLevel="2" ht="50.25" customHeight="1">
      <c r="A2114" s="3" t="n"/>
      <c r="B2114" s="3" t="n"/>
      <c r="C2114" s="25" t="n"/>
      <c r="D2114" s="3" t="inlineStr">
        <is>
          <t>8.1.54.</t>
        </is>
      </c>
      <c r="E2114" s="3" t="inlineStr">
        <is>
          <t>Плиты теплоизоляционные LOGICPIR PROF Ф/Ф - 60 мм</t>
        </is>
      </c>
      <c r="F2114" s="518" t="inlineStr">
        <is>
          <t>м2</t>
        </is>
      </c>
      <c r="G2114" s="519" t="n">
        <v>19.7</v>
      </c>
      <c r="H2114" s="520" t="n">
        <v>1844.535</v>
      </c>
      <c r="I2114" s="521" t="n">
        <v>1526.24</v>
      </c>
      <c r="J2114" s="522" t="n">
        <v>421.346875</v>
      </c>
      <c r="K2114" s="523">
        <f>SUBTOTAL(9,H2114:J2114)</f>
        <v/>
      </c>
      <c r="L2114" s="520">
        <f>$G2114*H2114</f>
        <v/>
      </c>
      <c r="M2114" s="521">
        <f>$G2114*I2114</f>
        <v/>
      </c>
      <c r="N2114" s="522">
        <f>$G2114*J2114</f>
        <v/>
      </c>
      <c r="O2114" s="523">
        <f>G2114*K2114</f>
        <v/>
      </c>
      <c r="P2114" s="524" t="inlineStr">
        <is>
          <t>Добавлено. Часть сметы №16</t>
        </is>
      </c>
      <c r="Q2114" s="126" t="n"/>
    </row>
    <row r="2115" outlineLevel="2" ht="50.25" customHeight="1">
      <c r="A2115" s="3" t="n"/>
      <c r="B2115" s="3" t="n"/>
      <c r="C2115" s="25" t="n"/>
      <c r="D2115" s="3" t="inlineStr">
        <is>
          <t>8.1.55.</t>
        </is>
      </c>
      <c r="E2115" s="3" t="inlineStr">
        <is>
          <t>Плиты теплоизоляционные LOGICPIR PROF Ф/Ф - 60 мм</t>
        </is>
      </c>
      <c r="F2115" s="518" t="inlineStr">
        <is>
          <t>м2</t>
        </is>
      </c>
      <c r="G2115" s="519" t="n">
        <v>19.7</v>
      </c>
      <c r="H2115" s="520" t="n">
        <v>1844.535</v>
      </c>
      <c r="I2115" s="521" t="n">
        <v>1526.24</v>
      </c>
      <c r="J2115" s="522" t="n">
        <v>421.346875</v>
      </c>
      <c r="K2115" s="523">
        <f>SUBTOTAL(9,H2115:J2115)</f>
        <v/>
      </c>
      <c r="L2115" s="520">
        <f>$G2115*H2115</f>
        <v/>
      </c>
      <c r="M2115" s="521">
        <f>$G2115*I2115</f>
        <v/>
      </c>
      <c r="N2115" s="522">
        <f>$G2115*J2115</f>
        <v/>
      </c>
      <c r="O2115" s="523">
        <f>G2115*K2115</f>
        <v/>
      </c>
      <c r="P2115" s="524" t="inlineStr">
        <is>
          <t>Добавлено. Часть сметы №16</t>
        </is>
      </c>
      <c r="Q2115" s="126" t="n"/>
    </row>
    <row r="2116" outlineLevel="2" ht="50.25" customHeight="1">
      <c r="A2116" s="3" t="n"/>
      <c r="B2116" s="3" t="n"/>
      <c r="C2116" s="25" t="n"/>
      <c r="D2116" s="3" t="inlineStr">
        <is>
          <t>8.1.56.</t>
        </is>
      </c>
      <c r="E2116" s="3" t="inlineStr">
        <is>
          <t>Уклонообразующий слой из керамзитобетона М100 – от 90-140 мм</t>
        </is>
      </c>
      <c r="F2116" s="518" t="inlineStr">
        <is>
          <t>м2</t>
        </is>
      </c>
      <c r="G2116" s="519" t="n">
        <v>19.7</v>
      </c>
      <c r="H2116" s="520" t="n">
        <v>1062.6</v>
      </c>
      <c r="I2116" s="521" t="n">
        <v>4180.04</v>
      </c>
      <c r="J2116" s="522" t="n">
        <v>655.3299999999999</v>
      </c>
      <c r="K2116" s="523">
        <f>SUBTOTAL(9,H2116:J2116)</f>
        <v/>
      </c>
      <c r="L2116" s="520">
        <f>$G2116*H2116</f>
        <v/>
      </c>
      <c r="M2116" s="521">
        <f>$G2116*I2116</f>
        <v/>
      </c>
      <c r="N2116" s="522">
        <f>$G2116*J2116</f>
        <v/>
      </c>
      <c r="O2116" s="523">
        <f>G2116*K2116</f>
        <v/>
      </c>
      <c r="P2116" s="524" t="inlineStr">
        <is>
          <t>Добавлено. Часть сметы №16</t>
        </is>
      </c>
      <c r="Q2116" s="126" t="n"/>
    </row>
    <row r="2117" outlineLevel="2" ht="50.25" customHeight="1">
      <c r="A2117" s="3" t="n"/>
      <c r="B2117" s="3" t="n"/>
      <c r="C2117" s="25" t="n"/>
      <c r="D2117" s="3" t="inlineStr">
        <is>
          <t>8.1.57.</t>
        </is>
      </c>
      <c r="E2117" s="3" t="inlineStr">
        <is>
          <t>Пароизоляция Техноэласт Эпп-4mm</t>
        </is>
      </c>
      <c r="F2117" s="518" t="inlineStr">
        <is>
          <t>м2</t>
        </is>
      </c>
      <c r="G2117" s="519" t="n">
        <v>19.7</v>
      </c>
      <c r="H2117" s="520" t="n">
        <v>425.9730000000001</v>
      </c>
      <c r="I2117" s="521" t="n">
        <v>2477.25</v>
      </c>
      <c r="J2117" s="522" t="n">
        <v>362.902875</v>
      </c>
      <c r="K2117" s="523">
        <f>SUBTOTAL(9,H2117:J2117)</f>
        <v/>
      </c>
      <c r="L2117" s="520">
        <f>$G2117*H2117</f>
        <v/>
      </c>
      <c r="M2117" s="521">
        <f>$G2117*I2117</f>
        <v/>
      </c>
      <c r="N2117" s="522">
        <f>$G2117*J2117</f>
        <v/>
      </c>
      <c r="O2117" s="523">
        <f>G2117*K2117</f>
        <v/>
      </c>
      <c r="P2117" s="524" t="inlineStr">
        <is>
          <t>Добавлено. Часть сметы №16</t>
        </is>
      </c>
      <c r="Q2117" s="126" t="n"/>
    </row>
    <row r="2118" outlineLevel="1" ht="50.25" customHeight="1">
      <c r="A2118" s="3" t="n"/>
      <c r="B2118" s="3" t="inlineStr">
        <is>
          <t>Устройство кровли зданий</t>
        </is>
      </c>
      <c r="C2118" s="235" t="n"/>
      <c r="D2118" s="236" t="inlineStr">
        <is>
          <t>8.2.</t>
        </is>
      </c>
      <c r="E2118" s="145" t="inlineStr">
        <is>
          <t>Покрытие кровли над отапливаемым помещением, лестничными клетками и лифтовыми шахтами ТИП 5 по данным КР1</t>
        </is>
      </c>
      <c r="F2118" s="237" t="inlineStr">
        <is>
          <t>м2</t>
        </is>
      </c>
      <c r="G2118" s="335" t="n">
        <v>1687.25</v>
      </c>
      <c r="H2118" s="336">
        <f>+IFERROR(L2118/G2118,0)</f>
        <v/>
      </c>
      <c r="I2118" s="337">
        <f>IFERROR(M2118/G2118,0)</f>
        <v/>
      </c>
      <c r="J2118" s="338">
        <f>IFERROR(N2118/G2118,0)</f>
        <v/>
      </c>
      <c r="K2118" s="339">
        <f>+IFERROR(O2118/G2118,0)</f>
        <v/>
      </c>
      <c r="L2118" s="336">
        <f>SUBTOTAL(9,L2119:L2129)</f>
        <v/>
      </c>
      <c r="M2118" s="337">
        <f>SUBTOTAL(9,M2119:M2129)</f>
        <v/>
      </c>
      <c r="N2118" s="338">
        <f>SUBTOTAL(9,N2119:N2129)</f>
        <v/>
      </c>
      <c r="O2118" s="339">
        <f>SUBTOTAL(9,O2119:O2129)</f>
        <v/>
      </c>
      <c r="P2118" s="238" t="n"/>
      <c r="Q2118" s="244" t="n"/>
    </row>
    <row r="2119" outlineLevel="2" ht="50.25" customHeight="1">
      <c r="A2119" s="3" t="n"/>
      <c r="B2119" s="3" t="n"/>
      <c r="C2119" s="25" t="n"/>
      <c r="D2119" s="3" t="inlineStr">
        <is>
          <t>8.2.1.</t>
        </is>
      </c>
      <c r="E2119" s="3" t="inlineStr">
        <is>
          <t>Техноэласт ПЛАМЯ СТОП - 4,2 мм - Горизонтальный</t>
        </is>
      </c>
      <c r="F2119" s="518" t="inlineStr">
        <is>
          <t>м2</t>
        </is>
      </c>
      <c r="G2119" s="519" t="n"/>
      <c r="H2119" s="520" t="n">
        <v>699.4</v>
      </c>
      <c r="I2119" s="521" t="n">
        <v>2760.8</v>
      </c>
      <c r="J2119" s="522" t="n">
        <v>501.7289999999999</v>
      </c>
      <c r="K2119" s="523">
        <f>SUBTOTAL(9,H2119:J2119)</f>
        <v/>
      </c>
      <c r="L2119" s="520">
        <f>$G2119*H2119</f>
        <v/>
      </c>
      <c r="M2119" s="521">
        <f>$G2119*I2119</f>
        <v/>
      </c>
      <c r="N2119" s="522">
        <f>$G2119*J2119</f>
        <v/>
      </c>
      <c r="O2119" s="523">
        <f>G2119*K2119</f>
        <v/>
      </c>
      <c r="P2119" s="524" t="inlineStr">
        <is>
          <t>Добавлено. Часть сметы №15</t>
        </is>
      </c>
      <c r="Q2119" s="104" t="n"/>
    </row>
    <row r="2120" outlineLevel="2" ht="50.25" customHeight="1">
      <c r="A2120" s="3" t="n"/>
      <c r="B2120" s="3" t="n"/>
      <c r="C2120" s="25" t="n"/>
      <c r="D2120" s="3" t="inlineStr">
        <is>
          <t>8.2.2.</t>
        </is>
      </c>
      <c r="E2120" s="3" t="inlineStr">
        <is>
          <t>Гидроизоляция Техноэласт ЭПП в 2 слоя - 10 мм - Горизонтальный</t>
        </is>
      </c>
      <c r="F2120" s="518" t="inlineStr">
        <is>
          <t>м2</t>
        </is>
      </c>
      <c r="G2120" s="519" t="n"/>
      <c r="H2120" s="520" t="n">
        <v>733.2</v>
      </c>
      <c r="I2120" s="521" t="n">
        <v>4161</v>
      </c>
      <c r="J2120" s="522" t="n">
        <v>709.6589999999999</v>
      </c>
      <c r="K2120" s="523">
        <f>SUBTOTAL(9,H2120:J2120)</f>
        <v/>
      </c>
      <c r="L2120" s="520">
        <f>$G2120*H2120</f>
        <v/>
      </c>
      <c r="M2120" s="521">
        <f>$G2120*I2120</f>
        <v/>
      </c>
      <c r="N2120" s="522">
        <f>$G2120*J2120</f>
        <v/>
      </c>
      <c r="O2120" s="523">
        <f>G2120*K2120</f>
        <v/>
      </c>
      <c r="P2120" s="524" t="inlineStr">
        <is>
          <t>Добавлено. Часть сметы №15</t>
        </is>
      </c>
      <c r="Q2120" s="104" t="n"/>
    </row>
    <row r="2121" outlineLevel="2" ht="50.25" customHeight="1">
      <c r="A2121" s="3" t="n"/>
      <c r="B2121" s="3" t="n"/>
      <c r="C2121" s="25" t="n"/>
      <c r="D2121" s="3" t="inlineStr">
        <is>
          <t>8.2.3.</t>
        </is>
      </c>
      <c r="E2121" s="3" t="inlineStr">
        <is>
          <t>Техноэласт ПЛАМЯ СТОП - 4,2 мм - Вертикальный</t>
        </is>
      </c>
      <c r="F2121" s="518" t="inlineStr">
        <is>
          <t>м2</t>
        </is>
      </c>
      <c r="G2121" s="519" t="n"/>
      <c r="H2121" s="520" t="n">
        <v>699.4</v>
      </c>
      <c r="I2121" s="521" t="n">
        <v>2760.8</v>
      </c>
      <c r="J2121" s="522" t="n">
        <v>501.7289999999999</v>
      </c>
      <c r="K2121" s="523">
        <f>SUBTOTAL(9,H2121:J2121)</f>
        <v/>
      </c>
      <c r="L2121" s="520">
        <f>$G2121*H2121</f>
        <v/>
      </c>
      <c r="M2121" s="521">
        <f>$G2121*I2121</f>
        <v/>
      </c>
      <c r="N2121" s="522">
        <f>$G2121*J2121</f>
        <v/>
      </c>
      <c r="O2121" s="523">
        <f>G2121*K2121</f>
        <v/>
      </c>
      <c r="P2121" s="524" t="inlineStr">
        <is>
          <t>Добавлено. Часть сметы №15</t>
        </is>
      </c>
      <c r="Q2121" s="104" t="n"/>
    </row>
    <row r="2122" outlineLevel="2" ht="50.25" customHeight="1">
      <c r="A2122" s="3" t="n"/>
      <c r="B2122" s="3" t="n"/>
      <c r="C2122" s="25" t="n"/>
      <c r="D2122" s="3" t="inlineStr">
        <is>
          <t>8.2.4.</t>
        </is>
      </c>
      <c r="E2122" s="3" t="inlineStr">
        <is>
          <t>Гидроизоляция Техноэласт ЭПП в 2 слоя - 10 мм - Вертикальный</t>
        </is>
      </c>
      <c r="F2122" s="518" t="inlineStr">
        <is>
          <t>м2</t>
        </is>
      </c>
      <c r="G2122" s="519" t="n"/>
      <c r="H2122" s="520" t="n">
        <v>733.2</v>
      </c>
      <c r="I2122" s="521" t="n">
        <v>4161</v>
      </c>
      <c r="J2122" s="522" t="n">
        <v>709.6589999999999</v>
      </c>
      <c r="K2122" s="523">
        <f>SUBTOTAL(9,H2122:J2122)</f>
        <v/>
      </c>
      <c r="L2122" s="520">
        <f>$G2122*H2122</f>
        <v/>
      </c>
      <c r="M2122" s="521">
        <f>$G2122*I2122</f>
        <v/>
      </c>
      <c r="N2122" s="522">
        <f>$G2122*J2122</f>
        <v/>
      </c>
      <c r="O2122" s="523">
        <f>G2122*K2122</f>
        <v/>
      </c>
      <c r="P2122" s="524" t="inlineStr">
        <is>
          <t>Добавлено. Часть сметы №15</t>
        </is>
      </c>
      <c r="Q2122" s="104" t="n"/>
    </row>
    <row r="2123" outlineLevel="2" ht="50.25" customHeight="1">
      <c r="A2123" s="3" t="n"/>
      <c r="B2123" s="3" t="n"/>
      <c r="C2123" s="25" t="n"/>
      <c r="D2123" s="3" t="inlineStr">
        <is>
          <t>8.2.5.</t>
        </is>
      </c>
      <c r="E2123" s="3" t="inlineStr">
        <is>
          <t>Грунтовка Праймер полимерный ТЕХНОНИКОЛЬ №8</t>
        </is>
      </c>
      <c r="F2123" s="518" t="inlineStr">
        <is>
          <t>м2</t>
        </is>
      </c>
      <c r="G2123" s="519" t="n"/>
      <c r="H2123" s="520" t="n">
        <v>173.16</v>
      </c>
      <c r="I2123" s="521" t="n">
        <v>414.12</v>
      </c>
      <c r="J2123" s="522" t="n">
        <v>85.15559999999999</v>
      </c>
      <c r="K2123" s="523">
        <f>SUBTOTAL(9,H2123:J2123)</f>
        <v/>
      </c>
      <c r="L2123" s="520">
        <f>$G2123*H2123</f>
        <v/>
      </c>
      <c r="M2123" s="521">
        <f>$G2123*I2123</f>
        <v/>
      </c>
      <c r="N2123" s="522">
        <f>$G2123*J2123</f>
        <v/>
      </c>
      <c r="O2123" s="523">
        <f>G2123*K2123</f>
        <v/>
      </c>
      <c r="P2123" s="524" t="inlineStr">
        <is>
          <t>Добавлено. Часть сметы №15</t>
        </is>
      </c>
      <c r="Q2123" s="104" t="n"/>
    </row>
    <row r="2124" outlineLevel="2" ht="50.25" customHeight="1">
      <c r="A2124" s="3" t="n"/>
      <c r="B2124" s="3" t="n"/>
      <c r="C2124" s="25" t="n"/>
      <c r="D2124" s="3" t="inlineStr">
        <is>
          <t>8.2.6.</t>
        </is>
      </c>
      <c r="E2124" s="3" t="inlineStr">
        <is>
          <t>Армированная ц/п стяжка - 55 мм / 100 мм</t>
        </is>
      </c>
      <c r="F2124" s="518" t="inlineStr">
        <is>
          <t>м2</t>
        </is>
      </c>
      <c r="G2124" s="519" t="n">
        <v>1687.25</v>
      </c>
      <c r="H2124" s="520" t="n">
        <v>1740.925</v>
      </c>
      <c r="I2124" s="521" t="n">
        <v>2405.83</v>
      </c>
      <c r="J2124" s="522" t="n">
        <v>601.2794749999999</v>
      </c>
      <c r="K2124" s="523">
        <f>SUBTOTAL(9,H2124:J2124)</f>
        <v/>
      </c>
      <c r="L2124" s="520">
        <f>$G2124*H2124</f>
        <v/>
      </c>
      <c r="M2124" s="521">
        <f>$G2124*I2124</f>
        <v/>
      </c>
      <c r="N2124" s="522">
        <f>$G2124*J2124</f>
        <v/>
      </c>
      <c r="O2124" s="523">
        <f>G2124*K2124</f>
        <v/>
      </c>
      <c r="P2124" s="524" t="inlineStr">
        <is>
          <t>Добавлено. Часть сметы №15</t>
        </is>
      </c>
      <c r="Q2124" s="104" t="n"/>
    </row>
    <row r="2125" outlineLevel="2" ht="50.25" customHeight="1">
      <c r="A2125" s="3" t="n"/>
      <c r="B2125" s="3" t="n"/>
      <c r="C2125" s="25" t="n"/>
      <c r="D2125" s="3" t="inlineStr">
        <is>
          <t>8.2.7.</t>
        </is>
      </c>
      <c r="E2125" s="3" t="inlineStr">
        <is>
          <t>Плиты теплоизоляционные LOGICPIR PROF Ф/Ф - 60 мм - Первый слой</t>
        </is>
      </c>
      <c r="F2125" s="518" t="inlineStr">
        <is>
          <t>м2</t>
        </is>
      </c>
      <c r="G2125" s="519" t="n">
        <v>1687.25</v>
      </c>
      <c r="H2125" s="520" t="n">
        <v>2104.7</v>
      </c>
      <c r="I2125" s="521" t="n">
        <v>1281.8</v>
      </c>
      <c r="J2125" s="522" t="n">
        <v>491.0425</v>
      </c>
      <c r="K2125" s="523">
        <f>SUBTOTAL(9,H2125:J2125)</f>
        <v/>
      </c>
      <c r="L2125" s="520">
        <f>$G2125*H2125</f>
        <v/>
      </c>
      <c r="M2125" s="521">
        <f>$G2125*I2125</f>
        <v/>
      </c>
      <c r="N2125" s="522">
        <f>$G2125*J2125</f>
        <v/>
      </c>
      <c r="O2125" s="523">
        <f>G2125*K2125</f>
        <v/>
      </c>
      <c r="P2125" s="524" t="inlineStr">
        <is>
          <t>Добавлено. Часть сметы №15</t>
        </is>
      </c>
      <c r="Q2125" s="104" t="n"/>
    </row>
    <row r="2126" outlineLevel="2" ht="50.25" customHeight="1">
      <c r="A2126" s="3" t="n"/>
      <c r="B2126" s="3" t="n"/>
      <c r="C2126" s="25" t="n"/>
      <c r="D2126" s="3" t="inlineStr">
        <is>
          <t>8.2.8.</t>
        </is>
      </c>
      <c r="E2126" s="3" t="inlineStr">
        <is>
          <t>Плиты теплоизоляционные LOGICPIR PROF Ф/Ф - 60 мм - Второй слой</t>
        </is>
      </c>
      <c r="F2126" s="518" t="inlineStr">
        <is>
          <t>м2</t>
        </is>
      </c>
      <c r="G2126" s="519" t="n">
        <v>1687.25</v>
      </c>
      <c r="H2126" s="520" t="n">
        <v>2104.7</v>
      </c>
      <c r="I2126" s="521" t="n">
        <v>1281.8</v>
      </c>
      <c r="J2126" s="522" t="n">
        <v>491.0425</v>
      </c>
      <c r="K2126" s="523">
        <f>SUBTOTAL(9,H2126:J2126)</f>
        <v/>
      </c>
      <c r="L2126" s="520">
        <f>$G2126*H2126</f>
        <v/>
      </c>
      <c r="M2126" s="521">
        <f>$G2126*I2126</f>
        <v/>
      </c>
      <c r="N2126" s="522">
        <f>$G2126*J2126</f>
        <v/>
      </c>
      <c r="O2126" s="523">
        <f>G2126*K2126</f>
        <v/>
      </c>
      <c r="P2126" s="524" t="inlineStr">
        <is>
          <t>Добавлено. Часть сметы №15</t>
        </is>
      </c>
      <c r="Q2126" s="104" t="n"/>
    </row>
    <row r="2127" outlineLevel="2" ht="50.25" customHeight="1">
      <c r="A2127" s="3" t="n"/>
      <c r="B2127" s="3" t="n"/>
      <c r="C2127" s="25" t="n"/>
      <c r="D2127" s="3" t="inlineStr">
        <is>
          <t>8.2.9.</t>
        </is>
      </c>
      <c r="E2127" s="3" t="inlineStr">
        <is>
          <t xml:space="preserve">Уклонообразующий слой из керамзитобетона М100 (20-40) – от 20 мм </t>
        </is>
      </c>
      <c r="F2127" s="518" t="inlineStr">
        <is>
          <t>м2</t>
        </is>
      </c>
      <c r="G2127" s="519" t="n">
        <v>1687.25</v>
      </c>
      <c r="H2127" s="520" t="n">
        <v>1978</v>
      </c>
      <c r="I2127" s="521" t="n">
        <v>3510.57</v>
      </c>
      <c r="J2127" s="522" t="n">
        <v>795.8426499999999</v>
      </c>
      <c r="K2127" s="523">
        <f>SUBTOTAL(9,H2127:J2127)</f>
        <v/>
      </c>
      <c r="L2127" s="520">
        <f>$G2127*H2127</f>
        <v/>
      </c>
      <c r="M2127" s="521">
        <f>$G2127*I2127</f>
        <v/>
      </c>
      <c r="N2127" s="522">
        <f>$G2127*J2127</f>
        <v/>
      </c>
      <c r="O2127" s="523">
        <f>G2127*K2127</f>
        <v/>
      </c>
      <c r="P2127" s="524" t="inlineStr">
        <is>
          <t>Добавлено. Часть сметы №15</t>
        </is>
      </c>
      <c r="Q2127" s="104" t="n"/>
    </row>
    <row r="2128" outlineLevel="2" ht="50.25" customHeight="1">
      <c r="A2128" s="3" t="n"/>
      <c r="B2128" s="3" t="n"/>
      <c r="C2128" s="25" t="n"/>
      <c r="D2128" s="3" t="inlineStr">
        <is>
          <t>8.2.10.</t>
        </is>
      </c>
      <c r="E2128" s="3" t="inlineStr">
        <is>
          <t>Пароизоляция Техноэласт Эпп-4mm</t>
        </is>
      </c>
      <c r="F2128" s="518" t="inlineStr">
        <is>
          <t>м2</t>
        </is>
      </c>
      <c r="G2128" s="519" t="n">
        <v>1687.25</v>
      </c>
      <c r="H2128" s="520" t="n">
        <v>414.5920555053065</v>
      </c>
      <c r="I2128" s="521" t="n">
        <v>2080.5</v>
      </c>
      <c r="J2128" s="522" t="n">
        <v>361.7883480482694</v>
      </c>
      <c r="K2128" s="523">
        <f>SUBTOTAL(9,H2128:J2128)</f>
        <v/>
      </c>
      <c r="L2128" s="520">
        <f>$G2128*H2128</f>
        <v/>
      </c>
      <c r="M2128" s="521">
        <f>$G2128*I2128</f>
        <v/>
      </c>
      <c r="N2128" s="522">
        <f>$G2128*J2128</f>
        <v/>
      </c>
      <c r="O2128" s="523">
        <f>G2128*K2128</f>
        <v/>
      </c>
      <c r="P2128" s="524" t="inlineStr">
        <is>
          <t>Добавлено. Часть сметы №15</t>
        </is>
      </c>
      <c r="Q2128" s="104" t="n"/>
    </row>
    <row r="2129" outlineLevel="2" ht="50.25" customHeight="1">
      <c r="A2129" s="3" t="n"/>
      <c r="B2129" s="3" t="n"/>
      <c r="C2129" s="25" t="n"/>
      <c r="D2129" s="3" t="inlineStr">
        <is>
          <t>8.2.11.</t>
        </is>
      </c>
      <c r="E2129" s="3" t="inlineStr">
        <is>
          <t>Обеспыливание монолитной плиты</t>
        </is>
      </c>
      <c r="F2129" s="518" t="inlineStr">
        <is>
          <t>м2</t>
        </is>
      </c>
      <c r="G2129" s="519" t="n">
        <v>1687</v>
      </c>
      <c r="H2129" s="520" t="n">
        <v>0</v>
      </c>
      <c r="I2129" s="521" t="n">
        <v>246.5</v>
      </c>
      <c r="J2129" s="522" t="n">
        <v>35.7425</v>
      </c>
      <c r="K2129" s="523">
        <f>SUBTOTAL(9,H2129:J2129)</f>
        <v/>
      </c>
      <c r="L2129" s="520">
        <f>$G2129*H2129</f>
        <v/>
      </c>
      <c r="M2129" s="521">
        <f>$G2129*I2129</f>
        <v/>
      </c>
      <c r="N2129" s="522">
        <f>$G2129*J2129</f>
        <v/>
      </c>
      <c r="O2129" s="523">
        <f>G2129*K2129</f>
        <v/>
      </c>
      <c r="P2129" s="524" t="inlineStr">
        <is>
          <t>Добавлено. Часть сметы №15</t>
        </is>
      </c>
      <c r="Q2129" s="104" t="n"/>
    </row>
    <row r="2130" outlineLevel="1" ht="50.25" customHeight="1">
      <c r="A2130" s="3" t="inlineStr">
        <is>
          <t>7.1.</t>
        </is>
      </c>
      <c r="B2130" s="3" t="inlineStr">
        <is>
          <t>Устройство кровли подземной части/стилобата (пирог кровли под финишное покрытие благоустройства)</t>
        </is>
      </c>
      <c r="C2130" s="235" t="inlineStr">
        <is>
          <t>7.1.</t>
        </is>
      </c>
      <c r="D2130" s="236" t="inlineStr">
        <is>
          <t>8.3.</t>
        </is>
      </c>
      <c r="E2130" s="145" t="inlineStr">
        <is>
          <t>Кровля над подземной автостоянкой - ТИП 6</t>
        </is>
      </c>
      <c r="F2130" s="237" t="inlineStr">
        <is>
          <t>м2</t>
        </is>
      </c>
      <c r="G2130" s="335" t="n">
        <v>1667</v>
      </c>
      <c r="H2130" s="336">
        <f>+IFERROR(L2130/G2130,0)</f>
        <v/>
      </c>
      <c r="I2130" s="337">
        <f>IFERROR(M2130/G2130,0)</f>
        <v/>
      </c>
      <c r="J2130" s="338">
        <f>IFERROR(N2130/G2130,0)</f>
        <v/>
      </c>
      <c r="K2130" s="339">
        <f>+IFERROR(O2130/G2130,0)</f>
        <v/>
      </c>
      <c r="L2130" s="336">
        <f>SUBTOTAL(9,L2131:L2147)</f>
        <v/>
      </c>
      <c r="M2130" s="337">
        <f>SUBTOTAL(9,M2131:M2147)</f>
        <v/>
      </c>
      <c r="N2130" s="338">
        <f>SUBTOTAL(9,N2131:N2147)</f>
        <v/>
      </c>
      <c r="O2130" s="339" t="n">
        <v>70378389.36975037</v>
      </c>
      <c r="P2130" s="238" t="inlineStr">
        <is>
          <t>Здесь указаны все подстилающие слои до верхнего слоя благоустройства, финишные покрытия благоустройства - в разделе благоустройства.</t>
        </is>
      </c>
      <c r="Q2130" s="244" t="n"/>
      <c r="R2130" t="n">
        <v>70378389.36975037</v>
      </c>
    </row>
    <row r="2131" outlineLevel="2" ht="50.25" customHeight="1">
      <c r="A2131" s="3" t="n"/>
      <c r="B2131" s="3" t="n"/>
      <c r="C2131" s="25" t="n"/>
      <c r="D2131" s="188" t="inlineStr">
        <is>
          <t>8.3.1.</t>
        </is>
      </c>
      <c r="E2131" s="3" t="inlineStr">
        <is>
          <t>Армированная цементно-песчаная стяжка М200 - 50 мм</t>
        </is>
      </c>
      <c r="F2131" s="518" t="inlineStr">
        <is>
          <t>м2</t>
        </is>
      </c>
      <c r="G2131" s="519" t="n"/>
      <c r="H2131" s="520" t="n">
        <v>1740.925</v>
      </c>
      <c r="I2131" s="521" t="n">
        <v>2405.83</v>
      </c>
      <c r="J2131" s="522" t="n">
        <v>601.2794749999999</v>
      </c>
      <c r="K2131" s="523">
        <f>SUBTOTAL(9,H2131:J2131)</f>
        <v/>
      </c>
      <c r="L2131" s="520">
        <f>$G2131*H2131</f>
        <v/>
      </c>
      <c r="M2131" s="521">
        <f>$G2131*I2131</f>
        <v/>
      </c>
      <c r="N2131" s="522">
        <f>$G2131*J2131</f>
        <v/>
      </c>
      <c r="O2131" s="523">
        <f>G2131*K2131</f>
        <v/>
      </c>
      <c r="P2131" s="524" t="inlineStr">
        <is>
          <t>Добавлено. Смета №25</t>
        </is>
      </c>
      <c r="Q2131" s="104" t="n"/>
    </row>
    <row r="2132" outlineLevel="2" ht="50.25" customHeight="1">
      <c r="A2132" s="3" t="n"/>
      <c r="B2132" s="3" t="n"/>
      <c r="C2132" s="25" t="n"/>
      <c r="D2132" s="188" t="inlineStr">
        <is>
          <t>8.3.2.</t>
        </is>
      </c>
      <c r="E2132" s="3" t="inlineStr">
        <is>
          <t>Техноэласт П ЭПП - 5 мм в 2 слоя  - Горизонтальный</t>
        </is>
      </c>
      <c r="F2132" s="518" t="inlineStr">
        <is>
          <t>м2</t>
        </is>
      </c>
      <c r="G2132" s="519" t="n"/>
      <c r="H2132" s="520" t="n">
        <v>733.2</v>
      </c>
      <c r="I2132" s="521" t="n">
        <v>4161</v>
      </c>
      <c r="J2132" s="522" t="n">
        <v>709.6589999999999</v>
      </c>
      <c r="K2132" s="523">
        <f>SUBTOTAL(9,H2132:J2132)</f>
        <v/>
      </c>
      <c r="L2132" s="520">
        <f>$G2132*H2132</f>
        <v/>
      </c>
      <c r="M2132" s="521">
        <f>$G2132*I2132</f>
        <v/>
      </c>
      <c r="N2132" s="522">
        <f>$G2132*J2132</f>
        <v/>
      </c>
      <c r="O2132" s="523">
        <f>G2132*K2132</f>
        <v/>
      </c>
      <c r="P2132" s="524" t="inlineStr">
        <is>
          <t>Добавлено. Смета №25</t>
        </is>
      </c>
      <c r="Q2132" s="104" t="n"/>
    </row>
    <row r="2133" outlineLevel="2" ht="50.25" customHeight="1">
      <c r="A2133" s="3" t="n"/>
      <c r="B2133" s="3" t="n"/>
      <c r="C2133" s="25" t="n"/>
      <c r="D2133" s="188" t="inlineStr">
        <is>
          <t>8.3.3.</t>
        </is>
      </c>
      <c r="E2133" s="3" t="inlineStr">
        <is>
          <t>Техноэласт П ЭПП - 5 мм в 2 слоя  - Вертикальный</t>
        </is>
      </c>
      <c r="F2133" s="518" t="inlineStr">
        <is>
          <t>м2</t>
        </is>
      </c>
      <c r="G2133" s="519" t="n"/>
      <c r="H2133" s="520" t="n">
        <v>733.2</v>
      </c>
      <c r="I2133" s="521" t="n">
        <v>4161</v>
      </c>
      <c r="J2133" s="522" t="n">
        <v>709.6589999999999</v>
      </c>
      <c r="K2133" s="523">
        <f>SUBTOTAL(9,H2133:J2133)</f>
        <v/>
      </c>
      <c r="L2133" s="520">
        <f>$G2133*H2133</f>
        <v/>
      </c>
      <c r="M2133" s="521">
        <f>$G2133*I2133</f>
        <v/>
      </c>
      <c r="N2133" s="522">
        <f>$G2133*J2133</f>
        <v/>
      </c>
      <c r="O2133" s="523">
        <f>G2133*K2133</f>
        <v/>
      </c>
      <c r="P2133" s="524" t="inlineStr">
        <is>
          <t>Добавлено. Смета №25</t>
        </is>
      </c>
      <c r="Q2133" s="104" t="n"/>
    </row>
    <row r="2134" outlineLevel="2" ht="50.25" customHeight="1">
      <c r="A2134" s="3" t="n"/>
      <c r="B2134" s="3" t="n"/>
      <c r="C2134" s="25" t="n"/>
      <c r="D2134" s="188" t="inlineStr">
        <is>
          <t>8.3.4.</t>
        </is>
      </c>
      <c r="E2134" s="3" t="inlineStr">
        <is>
          <t>Праймер битумный Технониколь №01</t>
        </is>
      </c>
      <c r="F2134" s="518" t="inlineStr">
        <is>
          <t>м2</t>
        </is>
      </c>
      <c r="G2134" s="519" t="n">
        <v>1667</v>
      </c>
      <c r="H2134" s="520" t="n">
        <v>173.16</v>
      </c>
      <c r="I2134" s="521" t="n">
        <v>414.12</v>
      </c>
      <c r="J2134" s="522" t="n">
        <v>85.15559999999999</v>
      </c>
      <c r="K2134" s="523">
        <f>SUBTOTAL(9,H2134:J2134)</f>
        <v/>
      </c>
      <c r="L2134" s="520">
        <f>$G2134*H2134</f>
        <v/>
      </c>
      <c r="M2134" s="521">
        <f>$G2134*I2134</f>
        <v/>
      </c>
      <c r="N2134" s="522">
        <f>$G2134*J2134</f>
        <v/>
      </c>
      <c r="O2134" s="523">
        <f>G2134*K2134</f>
        <v/>
      </c>
      <c r="P2134" s="524" t="inlineStr">
        <is>
          <t>Добавлено. Смета №25</t>
        </is>
      </c>
      <c r="Q2134" s="104" t="n"/>
    </row>
    <row r="2135" outlineLevel="2" ht="50.25" customHeight="1">
      <c r="A2135" s="3" t="n"/>
      <c r="B2135" s="3" t="n"/>
      <c r="C2135" s="25" t="n"/>
      <c r="D2135" s="188" t="inlineStr">
        <is>
          <t>8.3.5.</t>
        </is>
      </c>
      <c r="E2135" s="3" t="inlineStr">
        <is>
          <t>Армированная цементно-песчаная стяжка М200 - 50 мм</t>
        </is>
      </c>
      <c r="F2135" s="518" t="inlineStr">
        <is>
          <t>м2</t>
        </is>
      </c>
      <c r="G2135" s="519" t="n">
        <v>1667</v>
      </c>
      <c r="H2135" s="520" t="n">
        <v>1740.925</v>
      </c>
      <c r="I2135" s="521" t="n">
        <v>2405.83</v>
      </c>
      <c r="J2135" s="522" t="n">
        <v>601.2794749999999</v>
      </c>
      <c r="K2135" s="523">
        <f>SUBTOTAL(9,H2135:J2135)</f>
        <v/>
      </c>
      <c r="L2135" s="520">
        <f>$G2135*H2135</f>
        <v/>
      </c>
      <c r="M2135" s="521">
        <f>$G2135*I2135</f>
        <v/>
      </c>
      <c r="N2135" s="522">
        <f>$G2135*J2135</f>
        <v/>
      </c>
      <c r="O2135" s="523">
        <f>G2135*K2135</f>
        <v/>
      </c>
      <c r="P2135" s="524" t="inlineStr">
        <is>
          <t>Добавлено. Смета №25</t>
        </is>
      </c>
      <c r="Q2135" s="104" t="n"/>
    </row>
    <row r="2136" outlineLevel="2" ht="50.25" customHeight="1">
      <c r="A2136" s="3" t="n"/>
      <c r="B2136" s="3" t="n"/>
      <c r="C2136" s="25" t="n"/>
      <c r="D2136" s="188" t="inlineStr">
        <is>
          <t>8.3.6.</t>
        </is>
      </c>
      <c r="E2136" s="3" t="inlineStr">
        <is>
          <t>XPS Технониколь CARBON SOLID - 100 мм</t>
        </is>
      </c>
      <c r="F2136" s="518" t="inlineStr">
        <is>
          <t>м2</t>
        </is>
      </c>
      <c r="G2136" s="519" t="n">
        <v>1667</v>
      </c>
      <c r="H2136" s="520" t="n">
        <v>1850.31</v>
      </c>
      <c r="I2136" s="521" t="n">
        <v>988.2</v>
      </c>
      <c r="J2136" s="522" t="n">
        <v>354.81375</v>
      </c>
      <c r="K2136" s="523">
        <f>SUBTOTAL(9,H2136:J2136)</f>
        <v/>
      </c>
      <c r="L2136" s="520">
        <f>$G2136*H2136</f>
        <v/>
      </c>
      <c r="M2136" s="521">
        <f>$G2136*I2136</f>
        <v/>
      </c>
      <c r="N2136" s="522">
        <f>$G2136*J2136</f>
        <v/>
      </c>
      <c r="O2136" s="523">
        <f>G2136*K2136</f>
        <v/>
      </c>
      <c r="P2136" s="524" t="inlineStr">
        <is>
          <t>Добавлено. Смета №25</t>
        </is>
      </c>
      <c r="Q2136" s="104" t="n"/>
    </row>
    <row r="2137" outlineLevel="2" ht="50.25" customHeight="1">
      <c r="A2137" s="3" t="n"/>
      <c r="B2137" s="3" t="n"/>
      <c r="C2137" s="25" t="n"/>
      <c r="D2137" s="188" t="inlineStr">
        <is>
          <t>8.3.7.</t>
        </is>
      </c>
      <c r="E2137" s="3" t="inlineStr">
        <is>
          <t>Уклонообразующий слой из керамзитобетона средняя толщина 45,5 см</t>
        </is>
      </c>
      <c r="F2137" s="518" t="inlineStr">
        <is>
          <t>м2</t>
        </is>
      </c>
      <c r="G2137" s="519" t="n">
        <v>1667</v>
      </c>
      <c r="H2137" s="520" t="n">
        <v>4499.95</v>
      </c>
      <c r="I2137" s="521" t="n">
        <v>7986.55</v>
      </c>
      <c r="J2137" s="522" t="n">
        <v>1810.54</v>
      </c>
      <c r="K2137" s="523">
        <f>SUBTOTAL(9,H2137:J2137)</f>
        <v/>
      </c>
      <c r="L2137" s="520">
        <f>$G2137*H2137</f>
        <v/>
      </c>
      <c r="M2137" s="521">
        <f>$G2137*I2137</f>
        <v/>
      </c>
      <c r="N2137" s="522">
        <f>$G2137*J2137</f>
        <v/>
      </c>
      <c r="O2137" s="523">
        <f>G2137*K2137</f>
        <v/>
      </c>
      <c r="P2137" s="524" t="inlineStr">
        <is>
          <t>Добавлено. Смета №25</t>
        </is>
      </c>
      <c r="Q2137" s="104" t="n"/>
    </row>
    <row r="2138" outlineLevel="2" ht="50.25" customHeight="1">
      <c r="A2138" s="3" t="n"/>
      <c r="B2138" s="3" t="n"/>
      <c r="C2138" s="25" t="n"/>
      <c r="D2138" s="188" t="inlineStr">
        <is>
          <t>8.3.8.</t>
        </is>
      </c>
      <c r="E2138" s="3" t="inlineStr">
        <is>
          <t>Геотекстиль Технониколь 300</t>
        </is>
      </c>
      <c r="F2138" s="518" t="inlineStr">
        <is>
          <t>м2</t>
        </is>
      </c>
      <c r="G2138" s="519" t="n">
        <v>1667</v>
      </c>
      <c r="H2138" s="520" t="n">
        <v>259.8750000000001</v>
      </c>
      <c r="I2138" s="521" t="n">
        <v>350</v>
      </c>
      <c r="J2138" s="522" t="n">
        <v>76.234375</v>
      </c>
      <c r="K2138" s="523">
        <f>SUBTOTAL(9,H2138:J2138)</f>
        <v/>
      </c>
      <c r="L2138" s="520">
        <f>$G2138*H2138</f>
        <v/>
      </c>
      <c r="M2138" s="521">
        <f>$G2138*I2138</f>
        <v/>
      </c>
      <c r="N2138" s="522">
        <f>$G2138*J2138</f>
        <v/>
      </c>
      <c r="O2138" s="523">
        <f>G2138*K2138</f>
        <v/>
      </c>
      <c r="P2138" s="524" t="inlineStr">
        <is>
          <t>Добавлено. Смета №25</t>
        </is>
      </c>
      <c r="Q2138" s="104" t="n"/>
    </row>
    <row r="2139" outlineLevel="2" ht="50.25" customHeight="1">
      <c r="A2139" s="3" t="n"/>
      <c r="B2139" s="3" t="n"/>
      <c r="C2139" s="25" t="n"/>
      <c r="D2139" s="188" t="inlineStr">
        <is>
          <t>8.3.9.</t>
        </is>
      </c>
      <c r="E2139" s="3" t="inlineStr">
        <is>
          <t>Технобарьер, свободно уложенный, с проклейкой швов - 3 мм</t>
        </is>
      </c>
      <c r="F2139" s="518" t="inlineStr">
        <is>
          <t>м2</t>
        </is>
      </c>
      <c r="G2139" s="519" t="n">
        <v>1667</v>
      </c>
      <c r="H2139" s="520" t="n">
        <v>414.5920555053065</v>
      </c>
      <c r="I2139" s="521" t="n">
        <v>2080.5</v>
      </c>
      <c r="J2139" s="522" t="n">
        <v>361.7883480482694</v>
      </c>
      <c r="K2139" s="523">
        <f>SUBTOTAL(9,H2139:J2139)</f>
        <v/>
      </c>
      <c r="L2139" s="520">
        <f>$G2139*H2139</f>
        <v/>
      </c>
      <c r="M2139" s="521">
        <f>$G2139*I2139</f>
        <v/>
      </c>
      <c r="N2139" s="522">
        <f>$G2139*J2139</f>
        <v/>
      </c>
      <c r="O2139" s="523">
        <f>G2139*K2139</f>
        <v/>
      </c>
      <c r="P2139" s="524" t="inlineStr">
        <is>
          <t>Добавлено. Смета №25</t>
        </is>
      </c>
      <c r="Q2139" s="104" t="n"/>
    </row>
    <row r="2140" outlineLevel="2" ht="50.25" customHeight="1">
      <c r="A2140" s="3" t="n"/>
      <c r="B2140" s="3" t="n"/>
      <c r="C2140" s="25" t="n"/>
      <c r="D2140" s="188" t="inlineStr">
        <is>
          <t>8.3.10.</t>
        </is>
      </c>
      <c r="E2140" s="3" t="inlineStr">
        <is>
          <t>Монтаж гидроизоляционной мембраны LOGICBASE V-SL (Узел сопряжения битумно-полимерной гидроизоляции и ПВХ мембраны)</t>
        </is>
      </c>
      <c r="F2140" s="518" t="inlineStr">
        <is>
          <t>м2</t>
        </is>
      </c>
      <c r="G2140" s="519" t="n">
        <v>153.3</v>
      </c>
      <c r="H2140" s="520" t="n">
        <v>1186.94</v>
      </c>
      <c r="I2140" s="521" t="n">
        <v>2066.17</v>
      </c>
      <c r="J2140" s="522" t="n">
        <v>407</v>
      </c>
      <c r="K2140" s="523">
        <f>SUBTOTAL(9,H2140:J2140)</f>
        <v/>
      </c>
      <c r="L2140" s="520">
        <f>$G2140*H2140</f>
        <v/>
      </c>
      <c r="M2140" s="521">
        <f>$G2140*I2140</f>
        <v/>
      </c>
      <c r="N2140" s="522">
        <f>$G2140*J2140</f>
        <v/>
      </c>
      <c r="O2140" s="523">
        <f>G2140*K2140</f>
        <v/>
      </c>
      <c r="P2140" s="524" t="inlineStr">
        <is>
          <t>Добавлено. Смета №25</t>
        </is>
      </c>
      <c r="Q2140" s="104" t="n"/>
    </row>
    <row r="2141" outlineLevel="2" ht="50.25" customHeight="1">
      <c r="A2141" s="3" t="n"/>
      <c r="B2141" s="3" t="n"/>
      <c r="C2141" s="25" t="n"/>
      <c r="D2141" s="188" t="inlineStr">
        <is>
          <t>8.3.11.</t>
        </is>
      </c>
      <c r="E2141" s="3" t="inlineStr">
        <is>
          <t>Монтаж гидроизоляционной мембраны LOGICBASE V-ST</t>
        </is>
      </c>
      <c r="F2141" s="518" t="inlineStr">
        <is>
          <t>м2</t>
        </is>
      </c>
      <c r="G2141" s="519" t="n">
        <v>153.3</v>
      </c>
      <c r="H2141" s="520" t="n">
        <v>987.49</v>
      </c>
      <c r="I2141" s="521" t="n">
        <v>2131.73</v>
      </c>
      <c r="J2141" s="522" t="n">
        <v>390</v>
      </c>
      <c r="K2141" s="523">
        <f>SUBTOTAL(9,H2141:J2141)</f>
        <v/>
      </c>
      <c r="L2141" s="520">
        <f>$G2141*H2141</f>
        <v/>
      </c>
      <c r="M2141" s="521">
        <f>$G2141*I2141</f>
        <v/>
      </c>
      <c r="N2141" s="522">
        <f>$G2141*J2141</f>
        <v/>
      </c>
      <c r="O2141" s="523">
        <f>G2141*K2141</f>
        <v/>
      </c>
      <c r="P2141" s="524" t="inlineStr">
        <is>
          <t>Добавлено. Смета №25</t>
        </is>
      </c>
      <c r="Q2141" s="104" t="n"/>
    </row>
    <row r="2142" outlineLevel="2" ht="50.25" customHeight="1">
      <c r="A2142" s="3" t="n"/>
      <c r="B2142" s="3" t="n"/>
      <c r="C2142" s="25" t="n"/>
      <c r="D2142" s="188" t="inlineStr">
        <is>
          <t>8.3.12.</t>
        </is>
      </c>
      <c r="E2142" s="3" t="inlineStr">
        <is>
          <t>Лента Logicroof Tape PVC-B</t>
        </is>
      </c>
      <c r="F2142" s="518" t="inlineStr">
        <is>
          <t>м2</t>
        </is>
      </c>
      <c r="G2142" s="519" t="n">
        <v>193.31</v>
      </c>
      <c r="H2142" s="520" t="n">
        <v>2779.6</v>
      </c>
      <c r="I2142" s="521" t="n">
        <v>2287.5</v>
      </c>
      <c r="J2142" s="522" t="n">
        <v>633.3875</v>
      </c>
      <c r="K2142" s="523">
        <f>SUBTOTAL(9,H2142:J2142)</f>
        <v/>
      </c>
      <c r="L2142" s="520">
        <f>$G2142*H2142</f>
        <v/>
      </c>
      <c r="M2142" s="521">
        <f>$G2142*I2142</f>
        <v/>
      </c>
      <c r="N2142" s="522">
        <f>$G2142*J2142</f>
        <v/>
      </c>
      <c r="O2142" s="523">
        <f>G2142*K2142</f>
        <v/>
      </c>
      <c r="P2142" s="524" t="inlineStr">
        <is>
          <t>Добавлено. Смета №25</t>
        </is>
      </c>
      <c r="Q2142" s="104" t="n"/>
    </row>
    <row r="2143" outlineLevel="2" ht="50.25" customHeight="1">
      <c r="A2143" s="3" t="n"/>
      <c r="B2143" s="3" t="n"/>
      <c r="C2143" s="25" t="n"/>
      <c r="D2143" s="188" t="inlineStr">
        <is>
          <t>8.3.13.</t>
        </is>
      </c>
      <c r="E2143" s="3" t="inlineStr">
        <is>
          <t>Битумно-полимерная мастика Технониколь №22</t>
        </is>
      </c>
      <c r="F2143" s="518" t="inlineStr">
        <is>
          <t>м2</t>
        </is>
      </c>
      <c r="G2143" s="519" t="n">
        <v>193.31</v>
      </c>
      <c r="H2143" s="520" t="n">
        <v>327.6</v>
      </c>
      <c r="I2143" s="521" t="n">
        <v>1774.8</v>
      </c>
      <c r="J2143" s="522" t="n">
        <v>262.8</v>
      </c>
      <c r="K2143" s="523">
        <f>SUBTOTAL(9,H2143:J2143)</f>
        <v/>
      </c>
      <c r="L2143" s="520">
        <f>$G2143*H2143</f>
        <v/>
      </c>
      <c r="M2143" s="521">
        <f>$G2143*I2143</f>
        <v/>
      </c>
      <c r="N2143" s="522">
        <f>$G2143*J2143</f>
        <v/>
      </c>
      <c r="O2143" s="523">
        <f>G2143*K2143</f>
        <v/>
      </c>
      <c r="P2143" s="524" t="inlineStr">
        <is>
          <t>Добавлено. Смета №25</t>
        </is>
      </c>
      <c r="Q2143" s="104" t="n"/>
    </row>
    <row r="2144" outlineLevel="2" ht="50.25" customHeight="1">
      <c r="A2144" s="3" t="n"/>
      <c r="B2144" s="3" t="n"/>
      <c r="C2144" s="25" t="n"/>
      <c r="D2144" s="188" t="inlineStr">
        <is>
          <t>8.3.14.</t>
        </is>
      </c>
      <c r="E2144" s="3" t="inlineStr">
        <is>
          <t>Конструкция бордюра (выполнить из ЦПС по месту)  М200</t>
        </is>
      </c>
      <c r="F2144" s="518" t="inlineStr">
        <is>
          <t>м2</t>
        </is>
      </c>
      <c r="G2144" s="519" t="n">
        <v>7.732400000000002</v>
      </c>
      <c r="H2144" s="520" t="n">
        <v>10000</v>
      </c>
      <c r="I2144" s="521" t="n">
        <v>67547.42</v>
      </c>
      <c r="J2144" s="522" t="n">
        <v>9693.43</v>
      </c>
      <c r="K2144" s="523">
        <f>SUBTOTAL(9,H2144:J2144)</f>
        <v/>
      </c>
      <c r="L2144" s="520">
        <f>$G2144*H2144</f>
        <v/>
      </c>
      <c r="M2144" s="521">
        <f>$G2144*I2144</f>
        <v/>
      </c>
      <c r="N2144" s="522">
        <f>$G2144*J2144</f>
        <v/>
      </c>
      <c r="O2144" s="523">
        <f>G2144*K2144</f>
        <v/>
      </c>
      <c r="P2144" s="524" t="inlineStr">
        <is>
          <t>Добавлено. Смета №25</t>
        </is>
      </c>
      <c r="Q2144" s="104" t="n"/>
    </row>
    <row r="2145" outlineLevel="2" ht="50.25" customHeight="1">
      <c r="A2145" s="3" t="n"/>
      <c r="B2145" s="3" t="n"/>
      <c r="C2145" s="25" t="n"/>
      <c r="D2145" s="188" t="inlineStr">
        <is>
          <t>8.3.15.</t>
        </is>
      </c>
      <c r="E2145" s="3" t="inlineStr">
        <is>
          <t>Рейка краевая алюминиевая</t>
        </is>
      </c>
      <c r="F2145" s="518" t="inlineStr">
        <is>
          <t>м2</t>
        </is>
      </c>
      <c r="G2145" s="519" t="n">
        <v>228</v>
      </c>
      <c r="H2145" s="520" t="n">
        <v>196.9</v>
      </c>
      <c r="I2145" s="521" t="n">
        <v>2140</v>
      </c>
      <c r="J2145" s="522" t="n">
        <v>338.8505</v>
      </c>
      <c r="K2145" s="523">
        <f>SUBTOTAL(9,H2145:J2145)</f>
        <v/>
      </c>
      <c r="L2145" s="520">
        <f>$G2145*H2145</f>
        <v/>
      </c>
      <c r="M2145" s="521">
        <f>$G2145*I2145</f>
        <v/>
      </c>
      <c r="N2145" s="522">
        <f>$G2145*J2145</f>
        <v/>
      </c>
      <c r="O2145" s="523">
        <f>G2145*K2145</f>
        <v/>
      </c>
      <c r="P2145" s="524" t="inlineStr">
        <is>
          <t>Добавлено. Смета №25</t>
        </is>
      </c>
      <c r="Q2145" s="104" t="n"/>
    </row>
    <row r="2146" outlineLevel="2" ht="50.25" customHeight="1">
      <c r="A2146" s="3" t="n"/>
      <c r="B2146" s="3" t="n"/>
      <c r="C2146" s="25" t="n"/>
      <c r="D2146" s="188" t="inlineStr">
        <is>
          <t>8.3.16.</t>
        </is>
      </c>
      <c r="E2146" s="3" t="inlineStr">
        <is>
          <t>Водоприемная воронка ТЕХНОНИКОЛЬ - стилобат</t>
        </is>
      </c>
      <c r="F2146" s="518" t="inlineStr">
        <is>
          <t>м2</t>
        </is>
      </c>
      <c r="G2146" s="519" t="n">
        <v>12</v>
      </c>
      <c r="H2146" s="520" t="n">
        <v>7071.900000000001</v>
      </c>
      <c r="I2146" s="521" t="n">
        <v>21691.91</v>
      </c>
      <c r="J2146" s="522" t="n">
        <v>4170.75245</v>
      </c>
      <c r="K2146" s="523">
        <f>SUBTOTAL(9,H2146:J2146)</f>
        <v/>
      </c>
      <c r="L2146" s="520">
        <f>$G2146*H2146</f>
        <v/>
      </c>
      <c r="M2146" s="521">
        <f>$G2146*I2146</f>
        <v/>
      </c>
      <c r="N2146" s="522">
        <f>$G2146*J2146</f>
        <v/>
      </c>
      <c r="O2146" s="523">
        <f>G2146*K2146</f>
        <v/>
      </c>
      <c r="P2146" s="524" t="inlineStr">
        <is>
          <t>Добавлено. Смета №25</t>
        </is>
      </c>
      <c r="Q2146" s="104" t="n"/>
    </row>
    <row r="2147" outlineLevel="2" ht="50.25" customHeight="1">
      <c r="A2147" s="3" t="n"/>
      <c r="B2147" s="3" t="n"/>
      <c r="C2147" s="25" t="n"/>
      <c r="D2147" s="188" t="inlineStr">
        <is>
          <t>8.3.17.</t>
        </is>
      </c>
      <c r="E2147" s="3" t="inlineStr">
        <is>
          <t>Мастика герметизирующая ТЕХНОНИКОЛЬ №71</t>
        </is>
      </c>
      <c r="F2147" s="518" t="inlineStr">
        <is>
          <t>м2</t>
        </is>
      </c>
      <c r="G2147" s="519" t="n">
        <v>322.22</v>
      </c>
      <c r="H2147" s="520" t="n">
        <v>363.1705963938974</v>
      </c>
      <c r="I2147" s="521" t="n">
        <v>1774.8</v>
      </c>
      <c r="J2147" s="522" t="n">
        <v>310.0057364771151</v>
      </c>
      <c r="K2147" s="523">
        <f>SUBTOTAL(9,H2147:J2147)</f>
        <v/>
      </c>
      <c r="L2147" s="520">
        <f>$G2147*H2147</f>
        <v/>
      </c>
      <c r="M2147" s="521">
        <f>$G2147*I2147</f>
        <v/>
      </c>
      <c r="N2147" s="522">
        <f>$G2147*J2147</f>
        <v/>
      </c>
      <c r="O2147" s="523">
        <f>G2147*K2147</f>
        <v/>
      </c>
      <c r="P2147" s="524" t="inlineStr">
        <is>
          <t>Добавлено. Смета №25</t>
        </is>
      </c>
      <c r="Q2147" s="104" t="n"/>
    </row>
    <row r="2148" outlineLevel="1" ht="50.25" customHeight="1">
      <c r="A2148" s="3" t="n"/>
      <c r="B2148" s="3" t="inlineStr">
        <is>
          <t>Прочее (кровля)</t>
        </is>
      </c>
      <c r="C2148" s="245" t="n"/>
      <c r="D2148" s="246" t="inlineStr">
        <is>
          <t>8.4.</t>
        </is>
      </c>
      <c r="E2148" s="145" t="inlineStr">
        <is>
          <t>Устройство зонтов над шахтами на кровле</t>
        </is>
      </c>
      <c r="F2148" s="237" t="inlineStr">
        <is>
          <t>м2</t>
        </is>
      </c>
      <c r="G2148" s="335" t="n">
        <v>0</v>
      </c>
      <c r="H2148" s="336">
        <f>+IFERROR(L2148/G2148,0)</f>
        <v/>
      </c>
      <c r="I2148" s="337">
        <f>IFERROR(M2148/G2148,0)</f>
        <v/>
      </c>
      <c r="J2148" s="338">
        <f>IFERROR(N2148/G2148,0)</f>
        <v/>
      </c>
      <c r="K2148" s="339">
        <f>+IFERROR(O2148/G2148,0)</f>
        <v/>
      </c>
      <c r="L2148" s="336">
        <f>SUBTOTAL(9,L2149:L2149)</f>
        <v/>
      </c>
      <c r="M2148" s="337">
        <f>SUBTOTAL(9,M2149:M2149)</f>
        <v/>
      </c>
      <c r="N2148" s="338">
        <f>SUBTOTAL(9,N2149:N2149)</f>
        <v/>
      </c>
      <c r="O2148" s="339">
        <f>SUBTOTAL(9,O2149:O2149)</f>
        <v/>
      </c>
      <c r="P2148" s="238" t="n"/>
      <c r="Q2148" s="244" t="n"/>
    </row>
    <row r="2149" outlineLevel="2" ht="50.25" customHeight="1">
      <c r="A2149" s="3" t="n"/>
      <c r="B2149" s="3" t="n"/>
      <c r="C2149" s="12" t="n"/>
      <c r="D2149" s="165" t="inlineStr">
        <is>
          <t>8.4.1.</t>
        </is>
      </c>
      <c r="E2149" s="3" t="inlineStr">
        <is>
          <t>Изготовление и монтаж металических зонтов над шахтами на кровле</t>
        </is>
      </c>
      <c r="F2149" s="518" t="inlineStr">
        <is>
          <t>м2</t>
        </is>
      </c>
      <c r="G2149" s="519" t="n"/>
      <c r="H2149" s="520" t="n">
        <v>1670.464666666667</v>
      </c>
      <c r="I2149" s="521" t="n">
        <v>997.5635</v>
      </c>
      <c r="J2149" s="522" t="n">
        <v>512.2576666666666</v>
      </c>
      <c r="K2149" s="523">
        <f>SUBTOTAL(9,H2149:J2149)</f>
        <v/>
      </c>
      <c r="L2149" s="520">
        <f>$G2149*H2149</f>
        <v/>
      </c>
      <c r="M2149" s="521">
        <f>$G2149*I2149</f>
        <v/>
      </c>
      <c r="N2149" s="522">
        <f>$G2149*J2149</f>
        <v/>
      </c>
      <c r="O2149" s="523">
        <f>G2149*K2149</f>
        <v/>
      </c>
      <c r="P2149" s="524" t="inlineStr">
        <is>
          <t>Исключено</t>
        </is>
      </c>
      <c r="Q2149" s="104" t="inlineStr">
        <is>
          <t>Накрывные элементы из оцинкованной стали 0,55 мм</t>
        </is>
      </c>
    </row>
    <row r="2150" outlineLevel="1" ht="50.25" customHeight="1">
      <c r="A2150" s="3" t="n"/>
      <c r="B2150" s="3" t="inlineStr">
        <is>
          <t>Прочее (кровля)</t>
        </is>
      </c>
      <c r="C2150" s="245" t="n"/>
      <c r="D2150" s="246" t="inlineStr">
        <is>
          <t>8.5.</t>
        </is>
      </c>
      <c r="E2150" s="145" t="inlineStr">
        <is>
          <t>Устройство выходов на кровлю</t>
        </is>
      </c>
      <c r="F2150" s="237" t="inlineStr">
        <is>
          <t>компл.</t>
        </is>
      </c>
      <c r="G2150" s="335" t="n">
        <v>0</v>
      </c>
      <c r="H2150" s="336">
        <f>+IFERROR(L2150/G2150,0)</f>
        <v/>
      </c>
      <c r="I2150" s="337">
        <f>IFERROR(M2150/G2150,0)</f>
        <v/>
      </c>
      <c r="J2150" s="338">
        <f>IFERROR(N2150/G2150,0)</f>
        <v/>
      </c>
      <c r="K2150" s="339">
        <f>+IFERROR(O2150/G2150,0)</f>
        <v/>
      </c>
      <c r="L2150" s="336">
        <f>SUBTOTAL(9,L2151:L2151)</f>
        <v/>
      </c>
      <c r="M2150" s="337">
        <f>SUBTOTAL(9,M2151:M2151)</f>
        <v/>
      </c>
      <c r="N2150" s="338">
        <f>SUBTOTAL(9,N2151:N2151)</f>
        <v/>
      </c>
      <c r="O2150" s="339">
        <f>SUBTOTAL(9,O2151:O2151)</f>
        <v/>
      </c>
      <c r="P2150" s="238" t="n"/>
      <c r="Q2150" s="244" t="n"/>
    </row>
    <row r="2151" outlineLevel="2" ht="50.25" customHeight="1">
      <c r="A2151" s="3" t="n"/>
      <c r="B2151" s="3" t="n"/>
      <c r="C2151" s="12" t="n"/>
      <c r="D2151" s="165" t="inlineStr">
        <is>
          <t>8.5.1.</t>
        </is>
      </c>
      <c r="E2151" s="3" t="inlineStr">
        <is>
          <t>Изготовление и монтаж дверь/Люк 1000х1000мм. Люк на кровлю металлический EI30</t>
        </is>
      </c>
      <c r="F2151" s="518" t="inlineStr">
        <is>
          <t>шт.</t>
        </is>
      </c>
      <c r="G2151" s="519" t="n"/>
      <c r="H2151" s="520" t="n">
        <v>171751.173</v>
      </c>
      <c r="I2151" s="521" t="n">
        <v>39646.5535</v>
      </c>
      <c r="J2151" s="522" t="n">
        <v>40588.363</v>
      </c>
      <c r="K2151" s="523">
        <f>SUBTOTAL(9,H2151:J2151)</f>
        <v/>
      </c>
      <c r="L2151" s="520">
        <f>$G2151*H2151</f>
        <v/>
      </c>
      <c r="M2151" s="521">
        <f>$G2151*I2151</f>
        <v/>
      </c>
      <c r="N2151" s="522">
        <f>$G2151*J2151</f>
        <v/>
      </c>
      <c r="O2151" s="523">
        <f>G2151*K2151</f>
        <v/>
      </c>
      <c r="P2151" s="524" t="inlineStr">
        <is>
          <t>Исключено</t>
        </is>
      </c>
      <c r="Q2151" s="104" t="inlineStr">
        <is>
          <t>Люк выхода на кровлю противопожарный 1200х1200 мм</t>
        </is>
      </c>
    </row>
    <row r="2152" outlineLevel="1" ht="50.25" customHeight="1">
      <c r="A2152" s="3" t="n"/>
      <c r="B2152" s="3" t="inlineStr">
        <is>
          <t>Прочее (кровля)</t>
        </is>
      </c>
      <c r="C2152" s="245" t="n"/>
      <c r="D2152" s="246" t="inlineStr">
        <is>
          <t>8.6.</t>
        </is>
      </c>
      <c r="E2152" s="145" t="inlineStr">
        <is>
          <t>Выводы каналов на кровле</t>
        </is>
      </c>
      <c r="F2152" s="237" t="inlineStr">
        <is>
          <t>компл.</t>
        </is>
      </c>
      <c r="G2152" s="335" t="n">
        <v>0</v>
      </c>
      <c r="H2152" s="336">
        <f>+IFERROR(L2152/G2152,0)</f>
        <v/>
      </c>
      <c r="I2152" s="337">
        <f>IFERROR(M2152/G2152,0)</f>
        <v/>
      </c>
      <c r="J2152" s="338">
        <f>IFERROR(N2152/G2152,0)</f>
        <v/>
      </c>
      <c r="K2152" s="339">
        <f>+IFERROR(O2152/G2152,0)</f>
        <v/>
      </c>
      <c r="L2152" s="336">
        <f>SUBTOTAL(9,L2153:L2154)</f>
        <v/>
      </c>
      <c r="M2152" s="337">
        <f>SUBTOTAL(9,M2153:M2154)</f>
        <v/>
      </c>
      <c r="N2152" s="338">
        <f>SUBTOTAL(9,N2153:N2154)</f>
        <v/>
      </c>
      <c r="O2152" s="339">
        <f>SUBTOTAL(9,O2153:O2154)</f>
        <v/>
      </c>
      <c r="P2152" s="238" t="n"/>
      <c r="Q2152" s="244" t="n"/>
    </row>
    <row r="2153" outlineLevel="2" ht="50.25" customHeight="1">
      <c r="A2153" s="3" t="n"/>
      <c r="B2153" s="3" t="n"/>
      <c r="C2153" s="12" t="n"/>
      <c r="D2153" s="165" t="inlineStr">
        <is>
          <t>8.6.1.</t>
        </is>
      </c>
      <c r="E2153" s="3" t="inlineStr">
        <is>
          <t>Выводы каналов на кровле с учетом конструктива и отделки</t>
        </is>
      </c>
      <c r="F2153" s="518" t="inlineStr">
        <is>
          <t>компл</t>
        </is>
      </c>
      <c r="G2153" s="519" t="n">
        <v>0</v>
      </c>
      <c r="H2153" s="520" t="n">
        <v>0</v>
      </c>
      <c r="I2153" s="521" t="n">
        <v>0</v>
      </c>
      <c r="J2153" s="522" t="n">
        <v>0</v>
      </c>
      <c r="K2153" s="523">
        <f>SUBTOTAL(9,H2153:J2153)</f>
        <v/>
      </c>
      <c r="L2153" s="520">
        <f>$G2153*H2153</f>
        <v/>
      </c>
      <c r="M2153" s="521">
        <f>$G2153*I2153</f>
        <v/>
      </c>
      <c r="N2153" s="522">
        <f>$G2153*J2153</f>
        <v/>
      </c>
      <c r="O2153" s="523">
        <f>G2153*K2153</f>
        <v/>
      </c>
      <c r="P2153" s="79" t="n"/>
      <c r="Q2153" s="104" t="inlineStr">
        <is>
          <t>Учтено в разделе кладка и фасады</t>
        </is>
      </c>
    </row>
    <row r="2154" outlineLevel="2" ht="50.25" customHeight="1">
      <c r="A2154" s="3" t="n"/>
      <c r="B2154" s="3" t="n"/>
      <c r="C2154" s="12" t="n"/>
      <c r="D2154" s="165" t="inlineStr">
        <is>
          <t>8.6.2.</t>
        </is>
      </c>
      <c r="E2154" s="3" t="inlineStr">
        <is>
          <t>Примыкания</t>
        </is>
      </c>
      <c r="F2154" s="518" t="inlineStr">
        <is>
          <t>мп</t>
        </is>
      </c>
      <c r="G2154" s="519" t="n">
        <v>0</v>
      </c>
      <c r="H2154" s="520" t="n">
        <v>0</v>
      </c>
      <c r="I2154" s="521" t="n">
        <v>0</v>
      </c>
      <c r="J2154" s="522" t="n">
        <v>0</v>
      </c>
      <c r="K2154" s="523">
        <f>SUBTOTAL(9,H2154:J2154)</f>
        <v/>
      </c>
      <c r="L2154" s="520">
        <f>$G2154*H2154</f>
        <v/>
      </c>
      <c r="M2154" s="521">
        <f>$G2154*I2154</f>
        <v/>
      </c>
      <c r="N2154" s="522">
        <f>$G2154*J2154</f>
        <v/>
      </c>
      <c r="O2154" s="523">
        <f>G2154*K2154</f>
        <v/>
      </c>
      <c r="P2154" s="79" t="n"/>
      <c r="Q2154" s="104" t="inlineStr">
        <is>
          <t>Учтено в разделе кровля</t>
        </is>
      </c>
    </row>
    <row r="2155" outlineLevel="1" ht="50.25" customHeight="1">
      <c r="A2155" s="3" t="n"/>
      <c r="B2155" s="3" t="inlineStr">
        <is>
          <t>Устройство лестниц, ограждения и проч.</t>
        </is>
      </c>
      <c r="C2155" s="245" t="n"/>
      <c r="D2155" s="246" t="inlineStr">
        <is>
          <t>8.7.</t>
        </is>
      </c>
      <c r="E2155" s="145" t="inlineStr">
        <is>
          <t>Ограждения кровли</t>
        </is>
      </c>
      <c r="F2155" s="237" t="inlineStr">
        <is>
          <t>компл.</t>
        </is>
      </c>
      <c r="G2155" s="335" t="n">
        <v>0</v>
      </c>
      <c r="H2155" s="336">
        <f>+IFERROR(L2155/G2155,0)</f>
        <v/>
      </c>
      <c r="I2155" s="337">
        <f>IFERROR(M2155/G2155,0)</f>
        <v/>
      </c>
      <c r="J2155" s="338">
        <f>IFERROR(N2155/G2155,0)</f>
        <v/>
      </c>
      <c r="K2155" s="339">
        <f>+IFERROR(O2155/G2155,0)</f>
        <v/>
      </c>
      <c r="L2155" s="336">
        <f>SUBTOTAL(9,L2156:L2157)</f>
        <v/>
      </c>
      <c r="M2155" s="337">
        <f>SUBTOTAL(9,M2156:M2157)</f>
        <v/>
      </c>
      <c r="N2155" s="338">
        <f>SUBTOTAL(9,N2156:N2157)</f>
        <v/>
      </c>
      <c r="O2155" s="339">
        <f>SUBTOTAL(9,O2156:O2157)</f>
        <v/>
      </c>
      <c r="P2155" s="238" t="n"/>
      <c r="Q2155" s="244" t="n"/>
    </row>
    <row r="2156" outlineLevel="2" ht="50.25" customHeight="1">
      <c r="A2156" s="3" t="n"/>
      <c r="B2156" s="3" t="n"/>
      <c r="C2156" s="247" t="n"/>
      <c r="D2156" s="146" t="inlineStr">
        <is>
          <t>8.7.1.</t>
        </is>
      </c>
      <c r="E2156" s="146" t="inlineStr">
        <is>
          <t>Стеклянное ограждения (устанавливается вдоль парапетных фартуков с внутренней стороны кровли)</t>
        </is>
      </c>
      <c r="F2156" s="241" t="inlineStr">
        <is>
          <t>м.п.</t>
        </is>
      </c>
      <c r="G2156" s="422" t="n">
        <v>270.43</v>
      </c>
      <c r="H2156" s="423">
        <f>IFERROR(L2156/G2156,0)</f>
        <v/>
      </c>
      <c r="I2156" s="424">
        <f>IFERROR(M2156/G2156,0)</f>
        <v/>
      </c>
      <c r="J2156" s="425">
        <f>IFERROR(N2156/G2156,0)</f>
        <v/>
      </c>
      <c r="K2156" s="432">
        <f>+IFERROR(O2156/G2156,0)</f>
        <v/>
      </c>
      <c r="L2156" s="423">
        <f>SUBTOTAL(9,L2157:L2157)</f>
        <v/>
      </c>
      <c r="M2156" s="424">
        <f>SUBTOTAL(9,M2157:M2157)</f>
        <v/>
      </c>
      <c r="N2156" s="425">
        <f>SUBTOTAL(9,N2157:N2157)</f>
        <v/>
      </c>
      <c r="O2156" s="427">
        <f>SUBTOTAL(9,O2157:O2157)</f>
        <v/>
      </c>
      <c r="P2156" s="242" t="n"/>
      <c r="Q2156" s="243" t="n"/>
    </row>
    <row r="2157" outlineLevel="3" ht="50.25" customHeight="1">
      <c r="A2157" s="3" t="n"/>
      <c r="B2157" s="3" t="n"/>
      <c r="C2157" s="12" t="n"/>
      <c r="D2157" s="165" t="inlineStr">
        <is>
          <t>8.7.1.1.</t>
        </is>
      </c>
      <c r="E2157" s="3" t="inlineStr">
        <is>
          <t>Изготовление и монтаж ограждения из закалённого стекла на кровле выс: 1200мм</t>
        </is>
      </c>
      <c r="F2157" s="518" t="inlineStr">
        <is>
          <t>м.п.</t>
        </is>
      </c>
      <c r="G2157" s="519" t="n"/>
      <c r="H2157" s="520" t="n">
        <v>32122.40683333333</v>
      </c>
      <c r="I2157" s="521" t="n">
        <v>8009.462666666666</v>
      </c>
      <c r="J2157" s="522" t="n">
        <v>6110.603833333334</v>
      </c>
      <c r="K2157" s="523">
        <f>SUBTOTAL(9,H2157:J2157)</f>
        <v/>
      </c>
      <c r="L2157" s="520">
        <f>$G2157*H2157</f>
        <v/>
      </c>
      <c r="M2157" s="521">
        <f>$G2157*I2157</f>
        <v/>
      </c>
      <c r="N2157" s="522">
        <f>$G2157*J2157</f>
        <v/>
      </c>
      <c r="O2157" s="523">
        <f>G2157*K2157</f>
        <v/>
      </c>
      <c r="P2157" s="524" t="inlineStr">
        <is>
          <t>Исключено</t>
        </is>
      </c>
      <c r="Q2157" s="104" t="inlineStr">
        <is>
          <t>Триплекс 10+10, высота 1200мм, стекло закаленное, прозрачное, торцы полированные. Профиль зажимной 102мм, покраска по RAL, крепеж, стальные кронштейны для крепления профиля. Ограждения без поручня. Крепление сверху на парапет.</t>
        </is>
      </c>
    </row>
    <row r="2158" outlineLevel="1" ht="50.25" customHeight="1">
      <c r="A2158" s="3" t="n"/>
      <c r="B2158" s="3" t="inlineStr">
        <is>
          <t>Устройство кровли зданий</t>
        </is>
      </c>
      <c r="C2158" s="235" t="n"/>
      <c r="D2158" s="236" t="inlineStr">
        <is>
          <t>8.8.</t>
        </is>
      </c>
      <c r="E2158" s="145" t="inlineStr">
        <is>
          <t>Устройство фундаментов под инженерное оборудование с виброизоляцией на кровле технического этажа</t>
        </is>
      </c>
      <c r="F2158" s="237" t="inlineStr">
        <is>
          <t>м3</t>
        </is>
      </c>
      <c r="G2158" s="335" t="n">
        <v>0</v>
      </c>
      <c r="H2158" s="336">
        <f>+IFERROR(L2158/G2158,0)</f>
        <v/>
      </c>
      <c r="I2158" s="337">
        <f>IFERROR(M2158/G2158,0)</f>
        <v/>
      </c>
      <c r="J2158" s="338">
        <f>IFERROR(N2158/G2158,0)</f>
        <v/>
      </c>
      <c r="K2158" s="339">
        <f>+IFERROR(O2158/G2158,0)</f>
        <v/>
      </c>
      <c r="L2158" s="336">
        <f>SUBTOTAL(9,L2159:L2159)</f>
        <v/>
      </c>
      <c r="M2158" s="337">
        <f>SUBTOTAL(9,M2159:M2159)</f>
        <v/>
      </c>
      <c r="N2158" s="338">
        <f>SUBTOTAL(9,N2159:N2159)</f>
        <v/>
      </c>
      <c r="O2158" s="339">
        <f>SUBTOTAL(9,O2159:O2159)</f>
        <v/>
      </c>
      <c r="P2158" s="238" t="n"/>
      <c r="Q2158" s="244" t="n"/>
    </row>
    <row r="2159" outlineLevel="2" ht="50.25" customHeight="1">
      <c r="A2159" s="3" t="n"/>
      <c r="B2159" s="3" t="n"/>
      <c r="C2159" s="25" t="n"/>
      <c r="D2159" s="3" t="inlineStr">
        <is>
          <t>8.8.1.</t>
        </is>
      </c>
      <c r="E2159" s="3" t="inlineStr">
        <is>
          <t>Устройство фундементов под инженерное оборудование с виброизоляцией на кровле технического этажа</t>
        </is>
      </c>
      <c r="F2159" s="518" t="inlineStr">
        <is>
          <t>м2</t>
        </is>
      </c>
      <c r="G2159" s="519" t="n"/>
      <c r="H2159" s="520" t="n">
        <v>8262.592333333334</v>
      </c>
      <c r="I2159" s="521" t="n">
        <v>4227.340666666666</v>
      </c>
      <c r="J2159" s="522" t="n">
        <v>1355.908</v>
      </c>
      <c r="K2159" s="523">
        <f>SUBTOTAL(9,H2159:J2159)</f>
        <v/>
      </c>
      <c r="L2159" s="520">
        <f>$G2159*H2159</f>
        <v/>
      </c>
      <c r="M2159" s="521">
        <f>$G2159*I2159</f>
        <v/>
      </c>
      <c r="N2159" s="522">
        <f>$G2159*J2159</f>
        <v/>
      </c>
      <c r="O2159" s="523">
        <f>G2159*K2159</f>
        <v/>
      </c>
      <c r="P2159" s="524" t="inlineStr">
        <is>
          <t>Исключено</t>
        </is>
      </c>
      <c r="Q2159" s="104" t="inlineStr">
        <is>
          <t>Фундаменты под оборудование составляют 70% от общей площади техпомещений (ед.расценка дана за 100 м2 согласно договоренностям с Заказчиком, объем будет скорректирован согласно РД)
Учтено: Устройство "плавающего пола" в помещениях с повышенной вибрацией; Виброизоляционный материал Vibrafoam SD 26 / 12,5mm; Пленка  200 мкм; Ж/б В25 плита 80мм армированная сеткой 5Вр1 100х100 мм; Обмазочная гидроизоляция за 2 раза</t>
        </is>
      </c>
    </row>
    <row r="2160" outlineLevel="1" ht="50.25" customHeight="1">
      <c r="A2160" s="3" t="n"/>
      <c r="B2160" s="3" t="inlineStr">
        <is>
          <t>Устройство кровли зданий</t>
        </is>
      </c>
      <c r="C2160" s="235" t="n"/>
      <c r="D2160" s="236" t="inlineStr">
        <is>
          <t>8.9.</t>
        </is>
      </c>
      <c r="E2160" s="145" t="inlineStr">
        <is>
          <t>Покрытие кровли над отапливаемыми помещениями квартир последнего этажа ТИП 4 по данным КР1 - примыкания</t>
        </is>
      </c>
      <c r="F2160" s="237" t="inlineStr">
        <is>
          <t>м2</t>
        </is>
      </c>
      <c r="G2160" s="335" t="n">
        <v>0</v>
      </c>
      <c r="H2160" s="336">
        <f>+IFERROR(L2160/G2160,0)</f>
        <v/>
      </c>
      <c r="I2160" s="337">
        <f>IFERROR(M2160/G2160,0)</f>
        <v/>
      </c>
      <c r="J2160" s="338">
        <f>IFERROR(N2160/G2160,0)</f>
        <v/>
      </c>
      <c r="K2160" s="339">
        <f>+IFERROR(O2160/G2160,0)</f>
        <v/>
      </c>
      <c r="L2160" s="336">
        <f>SUBTOTAL(9,L2161:L2174)</f>
        <v/>
      </c>
      <c r="M2160" s="337">
        <f>SUBTOTAL(9,M2161:M2174)</f>
        <v/>
      </c>
      <c r="N2160" s="338">
        <f>SUBTOTAL(9,N2161:N2174)</f>
        <v/>
      </c>
      <c r="O2160" s="339">
        <f>SUBTOTAL(9,O2161:O2174)</f>
        <v/>
      </c>
      <c r="P2160" s="238" t="n"/>
      <c r="Q2160" s="244" t="inlineStr">
        <is>
          <t>Подлежит корректировке после разработки РД. В стадии "П" отсутствует узел заведения примыкания</t>
        </is>
      </c>
    </row>
    <row r="2161" outlineLevel="2" ht="50.25" customHeight="1">
      <c r="A2161" s="3" t="n"/>
      <c r="B2161" s="3" t="n"/>
      <c r="C2161" s="25" t="n"/>
      <c r="D2161" s="3" t="inlineStr">
        <is>
          <t>8.9.1.</t>
        </is>
      </c>
      <c r="E2161" s="3" t="inlineStr">
        <is>
          <t>Цементно-песчаная галтель М150 100х100 мм</t>
        </is>
      </c>
      <c r="F2161" s="518" t="inlineStr">
        <is>
          <t>мп</t>
        </is>
      </c>
      <c r="G2161" s="519" t="n"/>
      <c r="H2161" s="520" t="n">
        <v>38.06399999999999</v>
      </c>
      <c r="I2161" s="521" t="n">
        <v>237.4425</v>
      </c>
      <c r="J2161" s="522" t="n">
        <v>52.89716666666666</v>
      </c>
      <c r="K2161" s="523">
        <f>SUBTOTAL(9,H2161:J2161)</f>
        <v/>
      </c>
      <c r="L2161" s="520">
        <f>$G2161*H2161</f>
        <v/>
      </c>
      <c r="M2161" s="521">
        <f>$G2161*I2161</f>
        <v/>
      </c>
      <c r="N2161" s="522">
        <f>$G2161*J2161</f>
        <v/>
      </c>
      <c r="O2161" s="523">
        <f>G2161*K2161</f>
        <v/>
      </c>
      <c r="P2161" s="524" t="inlineStr">
        <is>
          <t>Исключено</t>
        </is>
      </c>
      <c r="Q2161" s="104" t="n"/>
    </row>
    <row r="2162" outlineLevel="2" ht="50.25" customHeight="1">
      <c r="A2162" s="3" t="n"/>
      <c r="B2162" s="3" t="n"/>
      <c r="C2162" s="25" t="n"/>
      <c r="D2162" s="3" t="inlineStr">
        <is>
          <t>8.9.2.</t>
        </is>
      </c>
      <c r="E2162" s="3" t="inlineStr">
        <is>
          <t>Усиление гидроизоляции шириной 300 мм</t>
        </is>
      </c>
      <c r="F2162" s="518" t="inlineStr">
        <is>
          <t>мп</t>
        </is>
      </c>
      <c r="G2162" s="519" t="n"/>
      <c r="H2162" s="520" t="n">
        <v>194.8136666666666</v>
      </c>
      <c r="I2162" s="521" t="n">
        <v>292.7796666666667</v>
      </c>
      <c r="J2162" s="522" t="n">
        <v>93.62483333333333</v>
      </c>
      <c r="K2162" s="523">
        <f>SUBTOTAL(9,H2162:J2162)</f>
        <v/>
      </c>
      <c r="L2162" s="520">
        <f>$G2162*H2162</f>
        <v/>
      </c>
      <c r="M2162" s="521">
        <f>$G2162*I2162</f>
        <v/>
      </c>
      <c r="N2162" s="522">
        <f>$G2162*J2162</f>
        <v/>
      </c>
      <c r="O2162" s="523">
        <f>G2162*K2162</f>
        <v/>
      </c>
      <c r="P2162" s="524" t="inlineStr">
        <is>
          <t>Исключено</t>
        </is>
      </c>
      <c r="Q2162" s="104" t="n"/>
    </row>
    <row r="2163" outlineLevel="2" ht="50.25" customHeight="1">
      <c r="A2163" s="3" t="n"/>
      <c r="B2163" s="3" t="n"/>
      <c r="C2163" s="25" t="n"/>
      <c r="D2163" s="3" t="inlineStr">
        <is>
          <t>8.9.3.</t>
        </is>
      </c>
      <c r="E2163" s="3" t="inlineStr">
        <is>
          <t>Битумный праймер Технониколь №01</t>
        </is>
      </c>
      <c r="F2163" s="518" t="inlineStr">
        <is>
          <t>м2</t>
        </is>
      </c>
      <c r="G2163" s="519" t="n"/>
      <c r="H2163" s="520" t="n">
        <v>55.48966666666666</v>
      </c>
      <c r="I2163" s="521" t="n">
        <v>97.09166666666665</v>
      </c>
      <c r="J2163" s="522" t="n">
        <v>29.30033333333333</v>
      </c>
      <c r="K2163" s="523">
        <f>SUBTOTAL(9,H2163:J2163)</f>
        <v/>
      </c>
      <c r="L2163" s="520">
        <f>$G2163*H2163</f>
        <v/>
      </c>
      <c r="M2163" s="521">
        <f>$G2163*I2163</f>
        <v/>
      </c>
      <c r="N2163" s="522">
        <f>$G2163*J2163</f>
        <v/>
      </c>
      <c r="O2163" s="523">
        <f>G2163*K2163</f>
        <v/>
      </c>
      <c r="P2163" s="524" t="inlineStr">
        <is>
          <t>Исключено</t>
        </is>
      </c>
      <c r="Q2163" s="104" t="n"/>
    </row>
    <row r="2164" outlineLevel="2" ht="50.25" customHeight="1">
      <c r="A2164" s="3" t="n"/>
      <c r="B2164" s="3" t="n"/>
      <c r="C2164" s="25" t="n"/>
      <c r="D2164" s="3" t="inlineStr">
        <is>
          <t>8.9.4.</t>
        </is>
      </c>
      <c r="E2164" s="3" t="inlineStr">
        <is>
          <t>Пароизоляция Техноэласт ЭПП - 1 слой</t>
        </is>
      </c>
      <c r="F2164" s="518" t="inlineStr">
        <is>
          <t>м2</t>
        </is>
      </c>
      <c r="G2164" s="519" t="n"/>
      <c r="H2164" s="520" t="n">
        <v>468.541</v>
      </c>
      <c r="I2164" s="521" t="n">
        <v>660.3453333333333</v>
      </c>
      <c r="J2164" s="522" t="n">
        <v>216.7431666666666</v>
      </c>
      <c r="K2164" s="523">
        <f>SUBTOTAL(9,H2164:J2164)</f>
        <v/>
      </c>
      <c r="L2164" s="520">
        <f>$G2164*H2164</f>
        <v/>
      </c>
      <c r="M2164" s="521">
        <f>$G2164*I2164</f>
        <v/>
      </c>
      <c r="N2164" s="522">
        <f>$G2164*J2164</f>
        <v/>
      </c>
      <c r="O2164" s="523">
        <f>G2164*K2164</f>
        <v/>
      </c>
      <c r="P2164" s="524" t="inlineStr">
        <is>
          <t>Исключено</t>
        </is>
      </c>
      <c r="Q2164" s="104" t="n"/>
    </row>
    <row r="2165" outlineLevel="2" ht="50.25" customHeight="1">
      <c r="A2165" s="3" t="n"/>
      <c r="B2165" s="3" t="n"/>
      <c r="C2165" s="25" t="n"/>
      <c r="D2165" s="3" t="inlineStr">
        <is>
          <t>8.9.5.</t>
        </is>
      </c>
      <c r="E2165" s="3" t="inlineStr">
        <is>
          <t>Утеплитель минераловатный Rockwool Руф Баттс В Оптима - 200 мм (100+100 мм)</t>
        </is>
      </c>
      <c r="F2165" s="518" t="inlineStr">
        <is>
          <t>м2</t>
        </is>
      </c>
      <c r="G2165" s="519" t="n"/>
      <c r="H2165" s="520" t="n">
        <v>3019.8965</v>
      </c>
      <c r="I2165" s="521" t="n">
        <v>394.3853333333333</v>
      </c>
      <c r="J2165" s="522" t="n">
        <v>655.5364999999999</v>
      </c>
      <c r="K2165" s="523">
        <f>SUBTOTAL(9,H2165:J2165)</f>
        <v/>
      </c>
      <c r="L2165" s="520">
        <f>$G2165*H2165</f>
        <v/>
      </c>
      <c r="M2165" s="521">
        <f>$G2165*I2165</f>
        <v/>
      </c>
      <c r="N2165" s="522">
        <f>$G2165*J2165</f>
        <v/>
      </c>
      <c r="O2165" s="523">
        <f>G2165*K2165</f>
        <v/>
      </c>
      <c r="P2165" s="524" t="inlineStr">
        <is>
          <t>Исключено</t>
        </is>
      </c>
      <c r="Q2165" s="104" t="n"/>
    </row>
    <row r="2166" outlineLevel="2" ht="50.25" customHeight="1">
      <c r="A2166" s="3" t="n"/>
      <c r="B2166" s="3" t="n"/>
      <c r="C2166" s="25" t="n"/>
      <c r="D2166" s="3" t="inlineStr">
        <is>
          <t>8.9.6.</t>
        </is>
      </c>
      <c r="E2166" s="3" t="inlineStr">
        <is>
          <t>Лист АЦЛ - 10 мм</t>
        </is>
      </c>
      <c r="F2166" s="518" t="inlineStr">
        <is>
          <t>м2</t>
        </is>
      </c>
      <c r="G2166" s="519" t="n"/>
      <c r="H2166" s="520" t="n">
        <v>1872.4255</v>
      </c>
      <c r="I2166" s="521" t="n">
        <v>1016.758166666667</v>
      </c>
      <c r="J2166" s="522" t="n">
        <v>554.7238333333333</v>
      </c>
      <c r="K2166" s="523">
        <f>SUBTOTAL(9,H2166:J2166)</f>
        <v/>
      </c>
      <c r="L2166" s="520">
        <f>$G2166*H2166</f>
        <v/>
      </c>
      <c r="M2166" s="521">
        <f>$G2166*I2166</f>
        <v/>
      </c>
      <c r="N2166" s="522">
        <f>$G2166*J2166</f>
        <v/>
      </c>
      <c r="O2166" s="523">
        <f>G2166*K2166</f>
        <v/>
      </c>
      <c r="P2166" s="524" t="inlineStr">
        <is>
          <t>Исключено</t>
        </is>
      </c>
      <c r="Q2166" s="104" t="n"/>
    </row>
    <row r="2167" outlineLevel="2" ht="50.25" customHeight="1">
      <c r="A2167" s="3" t="n"/>
      <c r="B2167" s="3" t="n"/>
      <c r="C2167" s="25" t="n"/>
      <c r="D2167" s="3" t="inlineStr">
        <is>
          <t>8.9.7.</t>
        </is>
      </c>
      <c r="E2167" s="3" t="inlineStr">
        <is>
          <t>Цементно-песчаная галтель М150 100х100 мм</t>
        </is>
      </c>
      <c r="F2167" s="518" t="inlineStr">
        <is>
          <t>мп</t>
        </is>
      </c>
      <c r="G2167" s="519" t="n"/>
      <c r="H2167" s="520" t="n">
        <v>38.06399999999999</v>
      </c>
      <c r="I2167" s="521" t="n">
        <v>237.4425</v>
      </c>
      <c r="J2167" s="522" t="n">
        <v>52.89716666666666</v>
      </c>
      <c r="K2167" s="523">
        <f>SUBTOTAL(9,H2167:J2167)</f>
        <v/>
      </c>
      <c r="L2167" s="520">
        <f>$G2167*H2167</f>
        <v/>
      </c>
      <c r="M2167" s="521">
        <f>$G2167*I2167</f>
        <v/>
      </c>
      <c r="N2167" s="522">
        <f>$G2167*J2167</f>
        <v/>
      </c>
      <c r="O2167" s="523">
        <f>G2167*K2167</f>
        <v/>
      </c>
      <c r="P2167" s="524" t="inlineStr">
        <is>
          <t>Исключено</t>
        </is>
      </c>
      <c r="Q2167" s="104" t="n"/>
    </row>
    <row r="2168" outlineLevel="2" ht="50.25" customHeight="1">
      <c r="A2168" s="3" t="n"/>
      <c r="B2168" s="3" t="n"/>
      <c r="C2168" s="25" t="n"/>
      <c r="D2168" s="3" t="inlineStr">
        <is>
          <t>8.9.8.</t>
        </is>
      </c>
      <c r="E2168" s="3" t="inlineStr">
        <is>
          <t>Усиление гидроизоляции шириной 300 мм</t>
        </is>
      </c>
      <c r="F2168" s="518" t="inlineStr">
        <is>
          <t>мп</t>
        </is>
      </c>
      <c r="G2168" s="519" t="n"/>
      <c r="H2168" s="520" t="n">
        <v>194.8136666666666</v>
      </c>
      <c r="I2168" s="521" t="n">
        <v>292.7796666666667</v>
      </c>
      <c r="J2168" s="522" t="n">
        <v>93.62483333333333</v>
      </c>
      <c r="K2168" s="523">
        <f>SUBTOTAL(9,H2168:J2168)</f>
        <v/>
      </c>
      <c r="L2168" s="520">
        <f>$G2168*H2168</f>
        <v/>
      </c>
      <c r="M2168" s="521">
        <f>$G2168*I2168</f>
        <v/>
      </c>
      <c r="N2168" s="522">
        <f>$G2168*J2168</f>
        <v/>
      </c>
      <c r="O2168" s="523">
        <f>G2168*K2168</f>
        <v/>
      </c>
      <c r="P2168" s="524" t="inlineStr">
        <is>
          <t>Исключено</t>
        </is>
      </c>
      <c r="Q2168" s="104" t="n"/>
    </row>
    <row r="2169" outlineLevel="2" ht="50.25" customHeight="1">
      <c r="A2169" s="3" t="n"/>
      <c r="B2169" s="3" t="n"/>
      <c r="C2169" s="25" t="n"/>
      <c r="D2169" s="3" t="inlineStr">
        <is>
          <t>8.9.9.</t>
        </is>
      </c>
      <c r="E2169" s="3" t="inlineStr">
        <is>
          <t>Битумный праймер Технониколь №01</t>
        </is>
      </c>
      <c r="F2169" s="518" t="inlineStr">
        <is>
          <t>м2</t>
        </is>
      </c>
      <c r="G2169" s="519" t="n"/>
      <c r="H2169" s="520" t="n">
        <v>55.48966666666666</v>
      </c>
      <c r="I2169" s="521" t="n">
        <v>97.09166666666665</v>
      </c>
      <c r="J2169" s="522" t="n">
        <v>29.30033333333333</v>
      </c>
      <c r="K2169" s="523">
        <f>SUBTOTAL(9,H2169:J2169)</f>
        <v/>
      </c>
      <c r="L2169" s="520">
        <f>$G2169*H2169</f>
        <v/>
      </c>
      <c r="M2169" s="521">
        <f>$G2169*I2169</f>
        <v/>
      </c>
      <c r="N2169" s="522">
        <f>$G2169*J2169</f>
        <v/>
      </c>
      <c r="O2169" s="523">
        <f>G2169*K2169</f>
        <v/>
      </c>
      <c r="P2169" s="524" t="inlineStr">
        <is>
          <t>Исключено</t>
        </is>
      </c>
      <c r="Q2169" s="104" t="n"/>
    </row>
    <row r="2170" outlineLevel="2" ht="50.25" customHeight="1">
      <c r="A2170" s="3" t="n"/>
      <c r="B2170" s="3" t="n"/>
      <c r="C2170" s="25" t="n"/>
      <c r="D2170" s="3" t="inlineStr">
        <is>
          <t>8.9.10.</t>
        </is>
      </c>
      <c r="E2170" s="3" t="inlineStr">
        <is>
          <t>Гидроизоляция Техноэласт ЭПП - 1 слой</t>
        </is>
      </c>
      <c r="F2170" s="518" t="inlineStr">
        <is>
          <t>м2</t>
        </is>
      </c>
      <c r="G2170" s="519" t="n"/>
      <c r="H2170" s="520" t="n">
        <v>468.541</v>
      </c>
      <c r="I2170" s="521" t="n">
        <v>660.3453333333333</v>
      </c>
      <c r="J2170" s="522" t="n">
        <v>216.7431666666666</v>
      </c>
      <c r="K2170" s="523">
        <f>SUBTOTAL(9,H2170:J2170)</f>
        <v/>
      </c>
      <c r="L2170" s="520">
        <f>$G2170*H2170</f>
        <v/>
      </c>
      <c r="M2170" s="521">
        <f>$G2170*I2170</f>
        <v/>
      </c>
      <c r="N2170" s="522">
        <f>$G2170*J2170</f>
        <v/>
      </c>
      <c r="O2170" s="523">
        <f>G2170*K2170</f>
        <v/>
      </c>
      <c r="P2170" s="524" t="inlineStr">
        <is>
          <t>Исключено</t>
        </is>
      </c>
      <c r="Q2170" s="104" t="n"/>
    </row>
    <row r="2171" outlineLevel="2" ht="50.25" customHeight="1">
      <c r="A2171" s="3" t="n"/>
      <c r="B2171" s="3" t="n"/>
      <c r="C2171" s="25" t="n"/>
      <c r="D2171" s="3" t="inlineStr">
        <is>
          <t>8.9.11.</t>
        </is>
      </c>
      <c r="E2171" s="3" t="inlineStr">
        <is>
          <t>Гидроизоляция Техноэласт ЭПП - 1 слой</t>
        </is>
      </c>
      <c r="F2171" s="518" t="inlineStr">
        <is>
          <t>м2</t>
        </is>
      </c>
      <c r="G2171" s="519" t="n"/>
      <c r="H2171" s="520" t="n">
        <v>468.541</v>
      </c>
      <c r="I2171" s="521" t="n">
        <v>660.3453333333333</v>
      </c>
      <c r="J2171" s="522" t="n">
        <v>216.7431666666666</v>
      </c>
      <c r="K2171" s="523">
        <f>SUBTOTAL(9,H2171:J2171)</f>
        <v/>
      </c>
      <c r="L2171" s="520">
        <f>$G2171*H2171</f>
        <v/>
      </c>
      <c r="M2171" s="521">
        <f>$G2171*I2171</f>
        <v/>
      </c>
      <c r="N2171" s="522">
        <f>$G2171*J2171</f>
        <v/>
      </c>
      <c r="O2171" s="523">
        <f>G2171*K2171</f>
        <v/>
      </c>
      <c r="P2171" s="524" t="inlineStr">
        <is>
          <t>Исключено</t>
        </is>
      </c>
      <c r="Q2171" s="104" t="n"/>
    </row>
    <row r="2172" outlineLevel="2" ht="50.25" customHeight="1">
      <c r="A2172" s="3" t="n"/>
      <c r="B2172" s="3" t="n"/>
      <c r="C2172" s="25" t="n"/>
      <c r="D2172" s="3" t="inlineStr">
        <is>
          <t>8.9.12.</t>
        </is>
      </c>
      <c r="E2172" s="3" t="inlineStr">
        <is>
          <t>Краевая рейка с герметизацией шва</t>
        </is>
      </c>
      <c r="F2172" s="518" t="inlineStr">
        <is>
          <t>мп</t>
        </is>
      </c>
      <c r="G2172" s="519" t="n"/>
      <c r="H2172" s="520" t="n">
        <v>1091.1985</v>
      </c>
      <c r="I2172" s="521" t="n">
        <v>999.1901666666665</v>
      </c>
      <c r="J2172" s="522" t="n">
        <v>401.3495</v>
      </c>
      <c r="K2172" s="523">
        <f>SUBTOTAL(9,H2172:J2172)</f>
        <v/>
      </c>
      <c r="L2172" s="520">
        <f>$G2172*H2172</f>
        <v/>
      </c>
      <c r="M2172" s="521">
        <f>$G2172*I2172</f>
        <v/>
      </c>
      <c r="N2172" s="522">
        <f>$G2172*J2172</f>
        <v/>
      </c>
      <c r="O2172" s="523">
        <f>G2172*K2172</f>
        <v/>
      </c>
      <c r="P2172" s="524" t="inlineStr">
        <is>
          <t>Исключено</t>
        </is>
      </c>
      <c r="Q2172" s="104" t="n"/>
    </row>
    <row r="2173" outlineLevel="2" ht="50.25" customHeight="1">
      <c r="A2173" s="3" t="n"/>
      <c r="B2173" s="3" t="n"/>
      <c r="C2173" s="25" t="n"/>
      <c r="D2173" s="3" t="inlineStr">
        <is>
          <t>8.9.13.</t>
        </is>
      </c>
      <c r="E2173" s="3" t="inlineStr">
        <is>
          <t>Воронка обогреваемая типа HL</t>
        </is>
      </c>
      <c r="F2173" s="518" t="inlineStr">
        <is>
          <t>шт</t>
        </is>
      </c>
      <c r="G2173" s="519" t="n"/>
      <c r="H2173" s="520" t="n">
        <v>26765.9155</v>
      </c>
      <c r="I2173" s="521" t="n">
        <v>5752.5745</v>
      </c>
      <c r="J2173" s="522" t="n">
        <v>6243.543166666665</v>
      </c>
      <c r="K2173" s="523">
        <f>SUBTOTAL(9,H2173:J2173)</f>
        <v/>
      </c>
      <c r="L2173" s="520">
        <f>$G2173*H2173</f>
        <v/>
      </c>
      <c r="M2173" s="521">
        <f>$G2173*I2173</f>
        <v/>
      </c>
      <c r="N2173" s="522">
        <f>$G2173*J2173</f>
        <v/>
      </c>
      <c r="O2173" s="523">
        <f>G2173*K2173</f>
        <v/>
      </c>
      <c r="P2173" s="524" t="inlineStr">
        <is>
          <t>Исключено</t>
        </is>
      </c>
      <c r="Q2173" s="104" t="n"/>
    </row>
    <row r="2174" outlineLevel="2" ht="50.25" customHeight="1">
      <c r="A2174" s="3" t="n"/>
      <c r="B2174" s="3" t="n"/>
      <c r="C2174" s="25" t="n"/>
      <c r="D2174" s="3" t="inlineStr">
        <is>
          <t>8.9.14.</t>
        </is>
      </c>
      <c r="E2174" s="3" t="inlineStr">
        <is>
          <t>Лоток водоприемный с решеткой ACO (или аналог)</t>
        </is>
      </c>
      <c r="F2174" s="518" t="inlineStr">
        <is>
          <t>мп</t>
        </is>
      </c>
      <c r="G2174" s="519" t="n"/>
      <c r="H2174" s="520" t="n">
        <v>8425.248833333331</v>
      </c>
      <c r="I2174" s="521" t="n">
        <v>2930.989</v>
      </c>
      <c r="J2174" s="522" t="n">
        <v>2180.394166666666</v>
      </c>
      <c r="K2174" s="523">
        <f>SUBTOTAL(9,H2174:J2174)</f>
        <v/>
      </c>
      <c r="L2174" s="520">
        <f>$G2174*H2174</f>
        <v/>
      </c>
      <c r="M2174" s="521">
        <f>$G2174*I2174</f>
        <v/>
      </c>
      <c r="N2174" s="522">
        <f>$G2174*J2174</f>
        <v/>
      </c>
      <c r="O2174" s="523">
        <f>G2174*K2174</f>
        <v/>
      </c>
      <c r="P2174" s="524" t="inlineStr">
        <is>
          <t>Исключено</t>
        </is>
      </c>
      <c r="Q2174" s="104" t="n"/>
    </row>
    <row r="2175" outlineLevel="1" ht="50.25" customHeight="1">
      <c r="A2175" s="3" t="n"/>
      <c r="B2175" s="3" t="inlineStr">
        <is>
          <t>Устройство кровли зданий</t>
        </is>
      </c>
      <c r="C2175" s="235" t="n"/>
      <c r="D2175" s="236" t="inlineStr">
        <is>
          <t>8.10.</t>
        </is>
      </c>
      <c r="E2175" s="145" t="inlineStr">
        <is>
          <t>Покрытие кровли над отапливаемым помещением, лестничными клетками и лифтовыми шахтами ТИП 5 по данным КР1 - примыкания</t>
        </is>
      </c>
      <c r="F2175" s="237" t="inlineStr">
        <is>
          <t>м2</t>
        </is>
      </c>
      <c r="G2175" s="335" t="n">
        <v>0</v>
      </c>
      <c r="H2175" s="336">
        <f>+IFERROR(L2175/G2175,0)</f>
        <v/>
      </c>
      <c r="I2175" s="337">
        <f>IFERROR(M2175/G2175,0)</f>
        <v/>
      </c>
      <c r="J2175" s="338">
        <f>IFERROR(N2175/G2175,0)</f>
        <v/>
      </c>
      <c r="K2175" s="339">
        <f>+IFERROR(O2175/G2175,0)</f>
        <v/>
      </c>
      <c r="L2175" s="336">
        <f>SUBTOTAL(9,L2176:L2188)</f>
        <v/>
      </c>
      <c r="M2175" s="337">
        <f>SUBTOTAL(9,M2176:M2188)</f>
        <v/>
      </c>
      <c r="N2175" s="338">
        <f>SUBTOTAL(9,N2176:N2188)</f>
        <v/>
      </c>
      <c r="O2175" s="339">
        <f>SUBTOTAL(9,O2176:O2188)</f>
        <v/>
      </c>
      <c r="P2175" s="238" t="n"/>
      <c r="Q2175" s="244" t="inlineStr">
        <is>
          <t>Подлежит корректировке после разработки РД. В стадии "П" отсутствует узел заведения примыкания</t>
        </is>
      </c>
    </row>
    <row r="2176" outlineLevel="2" ht="50.25" customHeight="1">
      <c r="A2176" s="3" t="n"/>
      <c r="B2176" s="3" t="n"/>
      <c r="C2176" s="25" t="n"/>
      <c r="D2176" s="3" t="inlineStr">
        <is>
          <t>8.10.1.</t>
        </is>
      </c>
      <c r="E2176" s="3" t="inlineStr">
        <is>
          <t>Цементно-песчаная галтель М150 100х100 мм</t>
        </is>
      </c>
      <c r="F2176" s="518" t="inlineStr">
        <is>
          <t>мп</t>
        </is>
      </c>
      <c r="G2176" s="519" t="n"/>
      <c r="H2176" s="520" t="n">
        <v>38.06399999999999</v>
      </c>
      <c r="I2176" s="521" t="n">
        <v>237.4425</v>
      </c>
      <c r="J2176" s="522" t="n">
        <v>52.89716666666666</v>
      </c>
      <c r="K2176" s="523">
        <f>SUBTOTAL(9,H2176:J2176)</f>
        <v/>
      </c>
      <c r="L2176" s="520">
        <f>$G2176*H2176</f>
        <v/>
      </c>
      <c r="M2176" s="521">
        <f>$G2176*I2176</f>
        <v/>
      </c>
      <c r="N2176" s="522">
        <f>$G2176*J2176</f>
        <v/>
      </c>
      <c r="O2176" s="523">
        <f>G2176*K2176</f>
        <v/>
      </c>
      <c r="P2176" s="524" t="inlineStr">
        <is>
          <t>Исключено</t>
        </is>
      </c>
      <c r="Q2176" s="104" t="n"/>
    </row>
    <row r="2177" outlineLevel="2" ht="50.25" customHeight="1">
      <c r="A2177" s="3" t="n"/>
      <c r="B2177" s="3" t="n"/>
      <c r="C2177" s="25" t="n"/>
      <c r="D2177" s="3" t="inlineStr">
        <is>
          <t>8.10.2.</t>
        </is>
      </c>
      <c r="E2177" s="3" t="inlineStr">
        <is>
          <t>Усиление гидроизоляции шириной 300 мм</t>
        </is>
      </c>
      <c r="F2177" s="518" t="inlineStr">
        <is>
          <t>мп</t>
        </is>
      </c>
      <c r="G2177" s="519" t="n"/>
      <c r="H2177" s="520" t="n">
        <v>194.8136666666666</v>
      </c>
      <c r="I2177" s="521" t="n">
        <v>292.7796666666667</v>
      </c>
      <c r="J2177" s="522" t="n">
        <v>93.62483333333333</v>
      </c>
      <c r="K2177" s="523">
        <f>SUBTOTAL(9,H2177:J2177)</f>
        <v/>
      </c>
      <c r="L2177" s="520">
        <f>$G2177*H2177</f>
        <v/>
      </c>
      <c r="M2177" s="521">
        <f>$G2177*I2177</f>
        <v/>
      </c>
      <c r="N2177" s="522">
        <f>$G2177*J2177</f>
        <v/>
      </c>
      <c r="O2177" s="523">
        <f>G2177*K2177</f>
        <v/>
      </c>
      <c r="P2177" s="524" t="inlineStr">
        <is>
          <t>Исключено</t>
        </is>
      </c>
      <c r="Q2177" s="104" t="n"/>
    </row>
    <row r="2178" outlineLevel="2" ht="50.25" customHeight="1">
      <c r="A2178" s="3" t="n"/>
      <c r="B2178" s="3" t="n"/>
      <c r="C2178" s="25" t="n"/>
      <c r="D2178" s="3" t="inlineStr">
        <is>
          <t>8.10.3.</t>
        </is>
      </c>
      <c r="E2178" s="3" t="inlineStr">
        <is>
          <t>Битумный праймер Технониколь №01</t>
        </is>
      </c>
      <c r="F2178" s="518" t="inlineStr">
        <is>
          <t>м2</t>
        </is>
      </c>
      <c r="G2178" s="519" t="n"/>
      <c r="H2178" s="520" t="n">
        <v>55.48966666666666</v>
      </c>
      <c r="I2178" s="521" t="n">
        <v>97.09166666666665</v>
      </c>
      <c r="J2178" s="522" t="n">
        <v>29.30033333333333</v>
      </c>
      <c r="K2178" s="523">
        <f>SUBTOTAL(9,H2178:J2178)</f>
        <v/>
      </c>
      <c r="L2178" s="520">
        <f>$G2178*H2178</f>
        <v/>
      </c>
      <c r="M2178" s="521">
        <f>$G2178*I2178</f>
        <v/>
      </c>
      <c r="N2178" s="522">
        <f>$G2178*J2178</f>
        <v/>
      </c>
      <c r="O2178" s="523">
        <f>G2178*K2178</f>
        <v/>
      </c>
      <c r="P2178" s="524" t="inlineStr">
        <is>
          <t>Исключено</t>
        </is>
      </c>
      <c r="Q2178" s="104" t="n"/>
    </row>
    <row r="2179" outlineLevel="2" ht="50.25" customHeight="1">
      <c r="A2179" s="3" t="n"/>
      <c r="B2179" s="3" t="n"/>
      <c r="C2179" s="25" t="n"/>
      <c r="D2179" s="3" t="inlineStr">
        <is>
          <t>8.10.4.</t>
        </is>
      </c>
      <c r="E2179" s="3" t="inlineStr">
        <is>
          <t>Пароизоляция Техноэласт ЭПП - 1 слой</t>
        </is>
      </c>
      <c r="F2179" s="518" t="inlineStr">
        <is>
          <t>м2</t>
        </is>
      </c>
      <c r="G2179" s="519" t="n"/>
      <c r="H2179" s="520" t="n">
        <v>468.541</v>
      </c>
      <c r="I2179" s="521" t="n">
        <v>660.3453333333333</v>
      </c>
      <c r="J2179" s="522" t="n">
        <v>216.7431666666666</v>
      </c>
      <c r="K2179" s="523">
        <f>SUBTOTAL(9,H2179:J2179)</f>
        <v/>
      </c>
      <c r="L2179" s="520">
        <f>$G2179*H2179</f>
        <v/>
      </c>
      <c r="M2179" s="521">
        <f>$G2179*I2179</f>
        <v/>
      </c>
      <c r="N2179" s="522">
        <f>$G2179*J2179</f>
        <v/>
      </c>
      <c r="O2179" s="523">
        <f>G2179*K2179</f>
        <v/>
      </c>
      <c r="P2179" s="524" t="inlineStr">
        <is>
          <t>Исключено</t>
        </is>
      </c>
      <c r="Q2179" s="104" t="n"/>
    </row>
    <row r="2180" outlineLevel="2" ht="50.25" customHeight="1">
      <c r="A2180" s="3" t="n"/>
      <c r="B2180" s="3" t="n"/>
      <c r="C2180" s="25" t="n"/>
      <c r="D2180" s="3" t="inlineStr">
        <is>
          <t>8.10.5.</t>
        </is>
      </c>
      <c r="E2180" s="3" t="inlineStr">
        <is>
          <t>Утеплитель минераловатный Rockwool Руф Баттс В Оптима - 200 мм (100+100 мм)</t>
        </is>
      </c>
      <c r="F2180" s="518" t="inlineStr">
        <is>
          <t>м2</t>
        </is>
      </c>
      <c r="G2180" s="519" t="n"/>
      <c r="H2180" s="520" t="n">
        <v>3019.8965</v>
      </c>
      <c r="I2180" s="521" t="n">
        <v>394.3853333333333</v>
      </c>
      <c r="J2180" s="522" t="n">
        <v>655.5364999999999</v>
      </c>
      <c r="K2180" s="523">
        <f>SUBTOTAL(9,H2180:J2180)</f>
        <v/>
      </c>
      <c r="L2180" s="520">
        <f>$G2180*H2180</f>
        <v/>
      </c>
      <c r="M2180" s="521">
        <f>$G2180*I2180</f>
        <v/>
      </c>
      <c r="N2180" s="522">
        <f>$G2180*J2180</f>
        <v/>
      </c>
      <c r="O2180" s="523">
        <f>G2180*K2180</f>
        <v/>
      </c>
      <c r="P2180" s="524" t="inlineStr">
        <is>
          <t>Исключено</t>
        </is>
      </c>
      <c r="Q2180" s="104" t="n"/>
    </row>
    <row r="2181" outlineLevel="2" ht="50.25" customHeight="1">
      <c r="A2181" s="3" t="n"/>
      <c r="B2181" s="3" t="n"/>
      <c r="C2181" s="25" t="n"/>
      <c r="D2181" s="3" t="inlineStr">
        <is>
          <t>8.10.6.</t>
        </is>
      </c>
      <c r="E2181" s="3" t="inlineStr">
        <is>
          <t>Лист АЦЛ - 10 мм</t>
        </is>
      </c>
      <c r="F2181" s="518" t="inlineStr">
        <is>
          <t>м2</t>
        </is>
      </c>
      <c r="G2181" s="519" t="n"/>
      <c r="H2181" s="520" t="n">
        <v>1872.4255</v>
      </c>
      <c r="I2181" s="521" t="n">
        <v>1016.758166666667</v>
      </c>
      <c r="J2181" s="522" t="n">
        <v>554.7238333333333</v>
      </c>
      <c r="K2181" s="523">
        <f>SUBTOTAL(9,H2181:J2181)</f>
        <v/>
      </c>
      <c r="L2181" s="520">
        <f>$G2181*H2181</f>
        <v/>
      </c>
      <c r="M2181" s="521">
        <f>$G2181*I2181</f>
        <v/>
      </c>
      <c r="N2181" s="522">
        <f>$G2181*J2181</f>
        <v/>
      </c>
      <c r="O2181" s="523">
        <f>G2181*K2181</f>
        <v/>
      </c>
      <c r="P2181" s="524" t="inlineStr">
        <is>
          <t>Исключено</t>
        </is>
      </c>
      <c r="Q2181" s="104" t="n"/>
    </row>
    <row r="2182" outlineLevel="2" ht="50.25" customHeight="1">
      <c r="A2182" s="3" t="n"/>
      <c r="B2182" s="3" t="n"/>
      <c r="C2182" s="25" t="n"/>
      <c r="D2182" s="3" t="inlineStr">
        <is>
          <t>8.10.7.</t>
        </is>
      </c>
      <c r="E2182" s="3" t="inlineStr">
        <is>
          <t>Цементно-песчаная галтель М150 100х100 мм</t>
        </is>
      </c>
      <c r="F2182" s="518" t="inlineStr">
        <is>
          <t>мп</t>
        </is>
      </c>
      <c r="G2182" s="519" t="n"/>
      <c r="H2182" s="520" t="n">
        <v>38.06399999999999</v>
      </c>
      <c r="I2182" s="521" t="n">
        <v>237.4425</v>
      </c>
      <c r="J2182" s="522" t="n">
        <v>52.89716666666666</v>
      </c>
      <c r="K2182" s="523">
        <f>SUBTOTAL(9,H2182:J2182)</f>
        <v/>
      </c>
      <c r="L2182" s="520">
        <f>$G2182*H2182</f>
        <v/>
      </c>
      <c r="M2182" s="521">
        <f>$G2182*I2182</f>
        <v/>
      </c>
      <c r="N2182" s="522">
        <f>$G2182*J2182</f>
        <v/>
      </c>
      <c r="O2182" s="523">
        <f>G2182*K2182</f>
        <v/>
      </c>
      <c r="P2182" s="524" t="inlineStr">
        <is>
          <t>Исключено</t>
        </is>
      </c>
      <c r="Q2182" s="104" t="n"/>
    </row>
    <row r="2183" outlineLevel="2" ht="50.25" customHeight="1">
      <c r="A2183" s="3" t="n"/>
      <c r="B2183" s="3" t="n"/>
      <c r="C2183" s="25" t="n"/>
      <c r="D2183" s="3" t="inlineStr">
        <is>
          <t>8.10.8.</t>
        </is>
      </c>
      <c r="E2183" s="3" t="inlineStr">
        <is>
          <t>Усиление гидроизоляции шириной 300 мм</t>
        </is>
      </c>
      <c r="F2183" s="518" t="inlineStr">
        <is>
          <t>мп</t>
        </is>
      </c>
      <c r="G2183" s="519" t="n"/>
      <c r="H2183" s="520" t="n">
        <v>194.8136666666666</v>
      </c>
      <c r="I2183" s="521" t="n">
        <v>292.7796666666667</v>
      </c>
      <c r="J2183" s="522" t="n">
        <v>93.62483333333333</v>
      </c>
      <c r="K2183" s="523">
        <f>SUBTOTAL(9,H2183:J2183)</f>
        <v/>
      </c>
      <c r="L2183" s="520">
        <f>$G2183*H2183</f>
        <v/>
      </c>
      <c r="M2183" s="521">
        <f>$G2183*I2183</f>
        <v/>
      </c>
      <c r="N2183" s="522">
        <f>$G2183*J2183</f>
        <v/>
      </c>
      <c r="O2183" s="523">
        <f>G2183*K2183</f>
        <v/>
      </c>
      <c r="P2183" s="524" t="inlineStr">
        <is>
          <t>Исключено</t>
        </is>
      </c>
      <c r="Q2183" s="104" t="n"/>
    </row>
    <row r="2184" outlineLevel="2" ht="50.25" customHeight="1">
      <c r="A2184" s="3" t="n"/>
      <c r="B2184" s="3" t="n"/>
      <c r="C2184" s="25" t="n"/>
      <c r="D2184" s="3" t="inlineStr">
        <is>
          <t>8.10.9.</t>
        </is>
      </c>
      <c r="E2184" s="3" t="inlineStr">
        <is>
          <t>Битумный праймер Технониколь №01</t>
        </is>
      </c>
      <c r="F2184" s="518" t="inlineStr">
        <is>
          <t>м2</t>
        </is>
      </c>
      <c r="G2184" s="519" t="n"/>
      <c r="H2184" s="520" t="n">
        <v>55.48966666666666</v>
      </c>
      <c r="I2184" s="521" t="n">
        <v>97.09166666666665</v>
      </c>
      <c r="J2184" s="522" t="n">
        <v>29.30033333333333</v>
      </c>
      <c r="K2184" s="523">
        <f>SUBTOTAL(9,H2184:J2184)</f>
        <v/>
      </c>
      <c r="L2184" s="520">
        <f>$G2184*H2184</f>
        <v/>
      </c>
      <c r="M2184" s="521">
        <f>$G2184*I2184</f>
        <v/>
      </c>
      <c r="N2184" s="522">
        <f>$G2184*J2184</f>
        <v/>
      </c>
      <c r="O2184" s="523">
        <f>G2184*K2184</f>
        <v/>
      </c>
      <c r="P2184" s="524" t="inlineStr">
        <is>
          <t>Исключено</t>
        </is>
      </c>
      <c r="Q2184" s="104" t="n"/>
    </row>
    <row r="2185" outlineLevel="2" ht="50.25" customHeight="1">
      <c r="A2185" s="3" t="n"/>
      <c r="B2185" s="3" t="n"/>
      <c r="C2185" s="25" t="n"/>
      <c r="D2185" s="3" t="inlineStr">
        <is>
          <t>8.10.10.</t>
        </is>
      </c>
      <c r="E2185" s="3" t="inlineStr">
        <is>
          <t>Гидроизоляция Техноэласт ЭПП - 1 слой</t>
        </is>
      </c>
      <c r="F2185" s="518" t="inlineStr">
        <is>
          <t>м2</t>
        </is>
      </c>
      <c r="G2185" s="519" t="n"/>
      <c r="H2185" s="520" t="n">
        <v>468.541</v>
      </c>
      <c r="I2185" s="521" t="n">
        <v>660.3453333333333</v>
      </c>
      <c r="J2185" s="522" t="n">
        <v>216.7431666666666</v>
      </c>
      <c r="K2185" s="523">
        <f>SUBTOTAL(9,H2185:J2185)</f>
        <v/>
      </c>
      <c r="L2185" s="520">
        <f>$G2185*H2185</f>
        <v/>
      </c>
      <c r="M2185" s="521">
        <f>$G2185*I2185</f>
        <v/>
      </c>
      <c r="N2185" s="522">
        <f>$G2185*J2185</f>
        <v/>
      </c>
      <c r="O2185" s="523">
        <f>G2185*K2185</f>
        <v/>
      </c>
      <c r="P2185" s="524" t="inlineStr">
        <is>
          <t>Исключено</t>
        </is>
      </c>
      <c r="Q2185" s="104" t="n"/>
    </row>
    <row r="2186" outlineLevel="2" ht="50.25" customHeight="1">
      <c r="A2186" s="3" t="n"/>
      <c r="B2186" s="3" t="n"/>
      <c r="C2186" s="25" t="n"/>
      <c r="D2186" s="3" t="inlineStr">
        <is>
          <t>8.10.11.</t>
        </is>
      </c>
      <c r="E2186" s="3" t="inlineStr">
        <is>
          <t>Гидроизоляция Техноэласт ЭПП - 1 слой</t>
        </is>
      </c>
      <c r="F2186" s="518" t="inlineStr">
        <is>
          <t>м2</t>
        </is>
      </c>
      <c r="G2186" s="519" t="n"/>
      <c r="H2186" s="520" t="n">
        <v>468.541</v>
      </c>
      <c r="I2186" s="521" t="n">
        <v>660.3453333333333</v>
      </c>
      <c r="J2186" s="522" t="n">
        <v>216.7431666666666</v>
      </c>
      <c r="K2186" s="523">
        <f>SUBTOTAL(9,H2186:J2186)</f>
        <v/>
      </c>
      <c r="L2186" s="520">
        <f>$G2186*H2186</f>
        <v/>
      </c>
      <c r="M2186" s="521">
        <f>$G2186*I2186</f>
        <v/>
      </c>
      <c r="N2186" s="522">
        <f>$G2186*J2186</f>
        <v/>
      </c>
      <c r="O2186" s="523">
        <f>G2186*K2186</f>
        <v/>
      </c>
      <c r="P2186" s="524" t="inlineStr">
        <is>
          <t>Исключено</t>
        </is>
      </c>
      <c r="Q2186" s="104" t="n"/>
    </row>
    <row r="2187" outlineLevel="2" ht="50.25" customHeight="1">
      <c r="A2187" s="3" t="n"/>
      <c r="B2187" s="3" t="n"/>
      <c r="C2187" s="25" t="n"/>
      <c r="D2187" s="3" t="inlineStr">
        <is>
          <t>8.10.12.</t>
        </is>
      </c>
      <c r="E2187" s="3" t="inlineStr">
        <is>
          <t>Краевая рейка с герметизацией шва</t>
        </is>
      </c>
      <c r="F2187" s="518" t="inlineStr">
        <is>
          <t>мп</t>
        </is>
      </c>
      <c r="G2187" s="519" t="n"/>
      <c r="H2187" s="520" t="n">
        <v>1091.1985</v>
      </c>
      <c r="I2187" s="521" t="n">
        <v>999.1901666666665</v>
      </c>
      <c r="J2187" s="522" t="n">
        <v>401.3495</v>
      </c>
      <c r="K2187" s="523">
        <f>SUBTOTAL(9,H2187:J2187)</f>
        <v/>
      </c>
      <c r="L2187" s="520">
        <f>$G2187*H2187</f>
        <v/>
      </c>
      <c r="M2187" s="521">
        <f>$G2187*I2187</f>
        <v/>
      </c>
      <c r="N2187" s="522">
        <f>$G2187*J2187</f>
        <v/>
      </c>
      <c r="O2187" s="523">
        <f>G2187*K2187</f>
        <v/>
      </c>
      <c r="P2187" s="524" t="inlineStr">
        <is>
          <t>Исключено</t>
        </is>
      </c>
      <c r="Q2187" s="104" t="n"/>
    </row>
    <row r="2188" outlineLevel="2" ht="50.25" customHeight="1">
      <c r="A2188" s="3" t="n"/>
      <c r="B2188" s="3" t="n"/>
      <c r="C2188" s="25" t="n"/>
      <c r="D2188" s="3" t="inlineStr">
        <is>
          <t>8.10.13.</t>
        </is>
      </c>
      <c r="E2188" s="3" t="inlineStr">
        <is>
          <t>Воронка обогреваемая типа HL</t>
        </is>
      </c>
      <c r="F2188" s="518" t="inlineStr">
        <is>
          <t>шт</t>
        </is>
      </c>
      <c r="G2188" s="519" t="n"/>
      <c r="H2188" s="520" t="n">
        <v>26765.9155</v>
      </c>
      <c r="I2188" s="521" t="n">
        <v>5752.5745</v>
      </c>
      <c r="J2188" s="522" t="n">
        <v>6243.543166666665</v>
      </c>
      <c r="K2188" s="523">
        <f>SUBTOTAL(9,H2188:J2188)</f>
        <v/>
      </c>
      <c r="L2188" s="520">
        <f>$G2188*H2188</f>
        <v/>
      </c>
      <c r="M2188" s="521">
        <f>$G2188*I2188</f>
        <v/>
      </c>
      <c r="N2188" s="522">
        <f>$G2188*J2188</f>
        <v/>
      </c>
      <c r="O2188" s="523">
        <f>G2188*K2188</f>
        <v/>
      </c>
      <c r="P2188" s="524" t="inlineStr">
        <is>
          <t>Исключено</t>
        </is>
      </c>
      <c r="Q2188" s="104" t="n"/>
    </row>
    <row r="2189" outlineLevel="1" ht="50.25" customHeight="1">
      <c r="A2189" s="3" t="n"/>
      <c r="B2189" s="3" t="inlineStr">
        <is>
          <t>Устройство кровли подземной части/стилобата (пирог кровли под финишное покрытие благоустройства)</t>
        </is>
      </c>
      <c r="C2189" s="235" t="n"/>
      <c r="D2189" s="236" t="inlineStr">
        <is>
          <t>8.11.</t>
        </is>
      </c>
      <c r="E2189" s="145" t="inlineStr">
        <is>
          <t>Кровля над подземной автостоянкой - ТИП 6 - примыкания</t>
        </is>
      </c>
      <c r="F2189" s="237" t="inlineStr">
        <is>
          <t>м2</t>
        </is>
      </c>
      <c r="G2189" s="335" t="n">
        <v>0</v>
      </c>
      <c r="H2189" s="336">
        <f>+IFERROR(L2189/G2189,0)</f>
        <v/>
      </c>
      <c r="I2189" s="337">
        <f>IFERROR(M2189/G2189,0)</f>
        <v/>
      </c>
      <c r="J2189" s="338">
        <f>IFERROR(N2189/G2189,0)</f>
        <v/>
      </c>
      <c r="K2189" s="339">
        <f>+IFERROR(O2189/G2189,0)</f>
        <v/>
      </c>
      <c r="L2189" s="336">
        <f>SUBTOTAL(9,L2190:L2203)</f>
        <v/>
      </c>
      <c r="M2189" s="337">
        <f>SUBTOTAL(9,M2190:M2203)</f>
        <v/>
      </c>
      <c r="N2189" s="338">
        <f>SUBTOTAL(9,N2190:N2203)</f>
        <v/>
      </c>
      <c r="O2189" s="339">
        <f>SUBTOTAL(9,O2190:O2203)</f>
        <v/>
      </c>
      <c r="P2189" s="238" t="n"/>
      <c r="Q2189" s="244" t="inlineStr">
        <is>
          <t>Подлежит корректировке после разработки РД. В стадии "П" отсутствует узел заведения примыкания</t>
        </is>
      </c>
    </row>
    <row r="2190" outlineLevel="2" ht="50.25" customHeight="1">
      <c r="A2190" s="3" t="n"/>
      <c r="B2190" s="3" t="n"/>
      <c r="C2190" s="25" t="n"/>
      <c r="D2190" s="3" t="inlineStr">
        <is>
          <t>8.11.1.</t>
        </is>
      </c>
      <c r="E2190" s="3" t="inlineStr">
        <is>
          <t>Цементно-песчаная галтель М150 100х100 мм</t>
        </is>
      </c>
      <c r="F2190" s="518" t="inlineStr">
        <is>
          <t>мп</t>
        </is>
      </c>
      <c r="G2190" s="519" t="n"/>
      <c r="H2190" s="520" t="n">
        <v>38.06399999999999</v>
      </c>
      <c r="I2190" s="521" t="n">
        <v>237.4425</v>
      </c>
      <c r="J2190" s="522" t="n">
        <v>52.89716666666666</v>
      </c>
      <c r="K2190" s="523">
        <f>SUBTOTAL(9,H2190:J2190)</f>
        <v/>
      </c>
      <c r="L2190" s="520">
        <f>$G2190*H2190</f>
        <v/>
      </c>
      <c r="M2190" s="521">
        <f>$G2190*I2190</f>
        <v/>
      </c>
      <c r="N2190" s="522">
        <f>$G2190*J2190</f>
        <v/>
      </c>
      <c r="O2190" s="523">
        <f>G2190*K2190</f>
        <v/>
      </c>
      <c r="P2190" s="524" t="inlineStr">
        <is>
          <t>Исключено</t>
        </is>
      </c>
      <c r="Q2190" s="104" t="n"/>
    </row>
    <row r="2191" outlineLevel="2" ht="50.25" customHeight="1">
      <c r="A2191" s="3" t="n"/>
      <c r="B2191" s="3" t="n"/>
      <c r="C2191" s="25" t="n"/>
      <c r="D2191" s="3" t="inlineStr">
        <is>
          <t>8.11.2.</t>
        </is>
      </c>
      <c r="E2191" s="3" t="inlineStr">
        <is>
          <t>Усиление гидроизоляции шириной 300 мм</t>
        </is>
      </c>
      <c r="F2191" s="518" t="inlineStr">
        <is>
          <t>мп</t>
        </is>
      </c>
      <c r="G2191" s="519" t="n"/>
      <c r="H2191" s="520" t="n">
        <v>194.8136666666666</v>
      </c>
      <c r="I2191" s="521" t="n">
        <v>292.7796666666667</v>
      </c>
      <c r="J2191" s="522" t="n">
        <v>93.62483333333333</v>
      </c>
      <c r="K2191" s="523">
        <f>SUBTOTAL(9,H2191:J2191)</f>
        <v/>
      </c>
      <c r="L2191" s="520">
        <f>$G2191*H2191</f>
        <v/>
      </c>
      <c r="M2191" s="521">
        <f>$G2191*I2191</f>
        <v/>
      </c>
      <c r="N2191" s="522">
        <f>$G2191*J2191</f>
        <v/>
      </c>
      <c r="O2191" s="523">
        <f>G2191*K2191</f>
        <v/>
      </c>
      <c r="P2191" s="524" t="inlineStr">
        <is>
          <t>Исключено</t>
        </is>
      </c>
      <c r="Q2191" s="104" t="n"/>
    </row>
    <row r="2192" outlineLevel="2" ht="50.25" customHeight="1">
      <c r="A2192" s="3" t="n"/>
      <c r="B2192" s="3" t="n"/>
      <c r="C2192" s="25" t="n"/>
      <c r="D2192" s="3" t="inlineStr">
        <is>
          <t>8.11.3.</t>
        </is>
      </c>
      <c r="E2192" s="3" t="inlineStr">
        <is>
          <t>Битумный праймер Технониколь №01</t>
        </is>
      </c>
      <c r="F2192" s="518" t="inlineStr">
        <is>
          <t>м2</t>
        </is>
      </c>
      <c r="G2192" s="519" t="n"/>
      <c r="H2192" s="520" t="n">
        <v>55.48966666666666</v>
      </c>
      <c r="I2192" s="521" t="n">
        <v>97.09166666666665</v>
      </c>
      <c r="J2192" s="522" t="n">
        <v>29.30033333333333</v>
      </c>
      <c r="K2192" s="523">
        <f>SUBTOTAL(9,H2192:J2192)</f>
        <v/>
      </c>
      <c r="L2192" s="520">
        <f>$G2192*H2192</f>
        <v/>
      </c>
      <c r="M2192" s="521">
        <f>$G2192*I2192</f>
        <v/>
      </c>
      <c r="N2192" s="522">
        <f>$G2192*J2192</f>
        <v/>
      </c>
      <c r="O2192" s="523">
        <f>G2192*K2192</f>
        <v/>
      </c>
      <c r="P2192" s="524" t="inlineStr">
        <is>
          <t>Исключено</t>
        </is>
      </c>
      <c r="Q2192" s="104" t="n"/>
    </row>
    <row r="2193" outlineLevel="2" ht="50.25" customHeight="1">
      <c r="A2193" s="3" t="n"/>
      <c r="B2193" s="3" t="n"/>
      <c r="C2193" s="25" t="n"/>
      <c r="D2193" s="3" t="inlineStr">
        <is>
          <t>8.11.4.</t>
        </is>
      </c>
      <c r="E2193" s="3" t="inlineStr">
        <is>
          <t>Пароизоляция Техноэласт ЭПП - 1 слой</t>
        </is>
      </c>
      <c r="F2193" s="518" t="inlineStr">
        <is>
          <t>м2</t>
        </is>
      </c>
      <c r="G2193" s="519" t="n"/>
      <c r="H2193" s="520" t="n">
        <v>468.541</v>
      </c>
      <c r="I2193" s="521" t="n">
        <v>660.3453333333333</v>
      </c>
      <c r="J2193" s="522" t="n">
        <v>216.7431666666666</v>
      </c>
      <c r="K2193" s="523">
        <f>SUBTOTAL(9,H2193:J2193)</f>
        <v/>
      </c>
      <c r="L2193" s="520">
        <f>$G2193*H2193</f>
        <v/>
      </c>
      <c r="M2193" s="521">
        <f>$G2193*I2193</f>
        <v/>
      </c>
      <c r="N2193" s="522">
        <f>$G2193*J2193</f>
        <v/>
      </c>
      <c r="O2193" s="523">
        <f>G2193*K2193</f>
        <v/>
      </c>
      <c r="P2193" s="524" t="inlineStr">
        <is>
          <t>Исключено</t>
        </is>
      </c>
      <c r="Q2193" s="104" t="n"/>
    </row>
    <row r="2194" outlineLevel="2" ht="50.25" customHeight="1">
      <c r="A2194" s="3" t="n"/>
      <c r="B2194" s="3" t="n"/>
      <c r="C2194" s="25" t="n"/>
      <c r="D2194" s="3" t="inlineStr">
        <is>
          <t>8.11.5.</t>
        </is>
      </c>
      <c r="E2194" s="3" t="inlineStr">
        <is>
          <t>Утеплитель Пеноплэкс 45 кг/м3 - 200 мм (100+100 мм)</t>
        </is>
      </c>
      <c r="F2194" s="518" t="inlineStr">
        <is>
          <t>м2</t>
        </is>
      </c>
      <c r="G2194" s="519" t="n"/>
      <c r="H2194" s="520" t="n">
        <v>3141.134</v>
      </c>
      <c r="I2194" s="521" t="n">
        <v>589.1075</v>
      </c>
      <c r="J2194" s="522" t="n">
        <v>716.2111666666666</v>
      </c>
      <c r="K2194" s="523">
        <f>SUBTOTAL(9,H2194:J2194)</f>
        <v/>
      </c>
      <c r="L2194" s="520">
        <f>$G2194*H2194</f>
        <v/>
      </c>
      <c r="M2194" s="521">
        <f>$G2194*I2194</f>
        <v/>
      </c>
      <c r="N2194" s="522">
        <f>$G2194*J2194</f>
        <v/>
      </c>
      <c r="O2194" s="523">
        <f>G2194*K2194</f>
        <v/>
      </c>
      <c r="P2194" s="524" t="inlineStr">
        <is>
          <t>Исключено</t>
        </is>
      </c>
      <c r="Q2194" s="104" t="n"/>
    </row>
    <row r="2195" outlineLevel="2" ht="50.25" customHeight="1">
      <c r="A2195" s="3" t="n"/>
      <c r="B2195" s="3" t="n"/>
      <c r="C2195" s="25" t="n"/>
      <c r="D2195" s="3" t="inlineStr">
        <is>
          <t>8.11.6.</t>
        </is>
      </c>
      <c r="E2195" s="3" t="inlineStr">
        <is>
          <t>Лист АЦЛ - 10 мм</t>
        </is>
      </c>
      <c r="F2195" s="518" t="inlineStr">
        <is>
          <t>м2</t>
        </is>
      </c>
      <c r="G2195" s="519" t="n"/>
      <c r="H2195" s="520" t="n">
        <v>1872.4255</v>
      </c>
      <c r="I2195" s="521" t="n">
        <v>1016.758166666667</v>
      </c>
      <c r="J2195" s="522" t="n">
        <v>554.7238333333333</v>
      </c>
      <c r="K2195" s="523">
        <f>SUBTOTAL(9,H2195:J2195)</f>
        <v/>
      </c>
      <c r="L2195" s="520">
        <f>$G2195*H2195</f>
        <v/>
      </c>
      <c r="M2195" s="521">
        <f>$G2195*I2195</f>
        <v/>
      </c>
      <c r="N2195" s="522">
        <f>$G2195*J2195</f>
        <v/>
      </c>
      <c r="O2195" s="523">
        <f>G2195*K2195</f>
        <v/>
      </c>
      <c r="P2195" s="524" t="inlineStr">
        <is>
          <t>Исключено</t>
        </is>
      </c>
      <c r="Q2195" s="104" t="n"/>
    </row>
    <row r="2196" outlineLevel="2" ht="50.25" customHeight="1">
      <c r="A2196" s="3" t="n"/>
      <c r="B2196" s="3" t="n"/>
      <c r="C2196" s="25" t="n"/>
      <c r="D2196" s="3" t="inlineStr">
        <is>
          <t>8.11.7.</t>
        </is>
      </c>
      <c r="E2196" s="3" t="inlineStr">
        <is>
          <t>Цементно-песчаная галтель М150 100х100 мм</t>
        </is>
      </c>
      <c r="F2196" s="518" t="inlineStr">
        <is>
          <t>мп</t>
        </is>
      </c>
      <c r="G2196" s="519" t="n"/>
      <c r="H2196" s="520" t="n">
        <v>38.06399999999999</v>
      </c>
      <c r="I2196" s="521" t="n">
        <v>237.4425</v>
      </c>
      <c r="J2196" s="522" t="n">
        <v>52.89716666666666</v>
      </c>
      <c r="K2196" s="523">
        <f>SUBTOTAL(9,H2196:J2196)</f>
        <v/>
      </c>
      <c r="L2196" s="520">
        <f>$G2196*H2196</f>
        <v/>
      </c>
      <c r="M2196" s="521">
        <f>$G2196*I2196</f>
        <v/>
      </c>
      <c r="N2196" s="522">
        <f>$G2196*J2196</f>
        <v/>
      </c>
      <c r="O2196" s="523">
        <f>G2196*K2196</f>
        <v/>
      </c>
      <c r="P2196" s="524" t="inlineStr">
        <is>
          <t>Исключено</t>
        </is>
      </c>
      <c r="Q2196" s="104" t="n"/>
    </row>
    <row r="2197" outlineLevel="2" ht="50.25" customHeight="1">
      <c r="A2197" s="3" t="n"/>
      <c r="B2197" s="3" t="n"/>
      <c r="C2197" s="25" t="n"/>
      <c r="D2197" s="3" t="inlineStr">
        <is>
          <t>8.11.8.</t>
        </is>
      </c>
      <c r="E2197" s="3" t="inlineStr">
        <is>
          <t>Усиление гидроизоляции шириной 300 мм</t>
        </is>
      </c>
      <c r="F2197" s="518" t="inlineStr">
        <is>
          <t>мп</t>
        </is>
      </c>
      <c r="G2197" s="519" t="n"/>
      <c r="H2197" s="520" t="n">
        <v>194.8136666666666</v>
      </c>
      <c r="I2197" s="521" t="n">
        <v>292.7796666666667</v>
      </c>
      <c r="J2197" s="522" t="n">
        <v>93.62483333333333</v>
      </c>
      <c r="K2197" s="523">
        <f>SUBTOTAL(9,H2197:J2197)</f>
        <v/>
      </c>
      <c r="L2197" s="520">
        <f>$G2197*H2197</f>
        <v/>
      </c>
      <c r="M2197" s="521">
        <f>$G2197*I2197</f>
        <v/>
      </c>
      <c r="N2197" s="522">
        <f>$G2197*J2197</f>
        <v/>
      </c>
      <c r="O2197" s="523">
        <f>G2197*K2197</f>
        <v/>
      </c>
      <c r="P2197" s="524" t="inlineStr">
        <is>
          <t>Исключено</t>
        </is>
      </c>
      <c r="Q2197" s="104" t="n"/>
    </row>
    <row r="2198" outlineLevel="2" ht="50.25" customHeight="1">
      <c r="A2198" s="3" t="n"/>
      <c r="B2198" s="3" t="n"/>
      <c r="C2198" s="25" t="n"/>
      <c r="D2198" s="3" t="inlineStr">
        <is>
          <t>8.11.9.</t>
        </is>
      </c>
      <c r="E2198" s="3" t="inlineStr">
        <is>
          <t>Битумный праймер Технониколь №01</t>
        </is>
      </c>
      <c r="F2198" s="518" t="inlineStr">
        <is>
          <t>м2</t>
        </is>
      </c>
      <c r="G2198" s="519" t="n"/>
      <c r="H2198" s="520" t="n">
        <v>51.10783333333333</v>
      </c>
      <c r="I2198" s="521" t="n">
        <v>96.86799999999999</v>
      </c>
      <c r="J2198" s="522" t="n">
        <v>28.40566666666667</v>
      </c>
      <c r="K2198" s="523">
        <f>SUBTOTAL(9,H2198:J2198)</f>
        <v/>
      </c>
      <c r="L2198" s="520">
        <f>$G2198*H2198</f>
        <v/>
      </c>
      <c r="M2198" s="521">
        <f>$G2198*I2198</f>
        <v/>
      </c>
      <c r="N2198" s="522">
        <f>$G2198*J2198</f>
        <v/>
      </c>
      <c r="O2198" s="523">
        <f>G2198*K2198</f>
        <v/>
      </c>
      <c r="P2198" s="524" t="inlineStr">
        <is>
          <t>Исключено</t>
        </is>
      </c>
      <c r="Q2198" s="104" t="n"/>
    </row>
    <row r="2199" outlineLevel="2" ht="50.25" customHeight="1">
      <c r="A2199" s="3" t="n"/>
      <c r="B2199" s="3" t="n"/>
      <c r="C2199" s="25" t="n"/>
      <c r="D2199" s="3" t="inlineStr">
        <is>
          <t>8.11.10.</t>
        </is>
      </c>
      <c r="E2199" s="3" t="inlineStr">
        <is>
          <t>Гидроизоляция Техноэласт ЭПП - 1 слой</t>
        </is>
      </c>
      <c r="F2199" s="518" t="inlineStr">
        <is>
          <t>м2</t>
        </is>
      </c>
      <c r="G2199" s="519" t="n"/>
      <c r="H2199" s="520" t="n">
        <v>468.541</v>
      </c>
      <c r="I2199" s="521" t="n">
        <v>660.3453333333333</v>
      </c>
      <c r="J2199" s="522" t="n">
        <v>216.7431666666666</v>
      </c>
      <c r="K2199" s="523">
        <f>SUBTOTAL(9,H2199:J2199)</f>
        <v/>
      </c>
      <c r="L2199" s="520">
        <f>$G2199*H2199</f>
        <v/>
      </c>
      <c r="M2199" s="521">
        <f>$G2199*I2199</f>
        <v/>
      </c>
      <c r="N2199" s="522">
        <f>$G2199*J2199</f>
        <v/>
      </c>
      <c r="O2199" s="523">
        <f>G2199*K2199</f>
        <v/>
      </c>
      <c r="P2199" s="524" t="inlineStr">
        <is>
          <t>Исключено</t>
        </is>
      </c>
      <c r="Q2199" s="104" t="n"/>
    </row>
    <row r="2200" outlineLevel="2" ht="50.25" customHeight="1">
      <c r="A2200" s="3" t="n"/>
      <c r="B2200" s="3" t="n"/>
      <c r="C2200" s="25" t="n"/>
      <c r="D2200" s="3" t="inlineStr">
        <is>
          <t>8.11.11.</t>
        </is>
      </c>
      <c r="E2200" s="3" t="inlineStr">
        <is>
          <t>Гидроизоляция Техноэласт ЭПП - 1 слой</t>
        </is>
      </c>
      <c r="F2200" s="518" t="inlineStr">
        <is>
          <t>м2</t>
        </is>
      </c>
      <c r="G2200" s="519" t="n"/>
      <c r="H2200" s="520" t="n">
        <v>468.541</v>
      </c>
      <c r="I2200" s="521" t="n">
        <v>660.3453333333333</v>
      </c>
      <c r="J2200" s="522" t="n">
        <v>216.7431666666666</v>
      </c>
      <c r="K2200" s="523">
        <f>SUBTOTAL(9,H2200:J2200)</f>
        <v/>
      </c>
      <c r="L2200" s="520">
        <f>$G2200*H2200</f>
        <v/>
      </c>
      <c r="M2200" s="521">
        <f>$G2200*I2200</f>
        <v/>
      </c>
      <c r="N2200" s="522">
        <f>$G2200*J2200</f>
        <v/>
      </c>
      <c r="O2200" s="523">
        <f>G2200*K2200</f>
        <v/>
      </c>
      <c r="P2200" s="524" t="inlineStr">
        <is>
          <t>Исключено</t>
        </is>
      </c>
      <c r="Q2200" s="104" t="n"/>
    </row>
    <row r="2201" outlineLevel="2" ht="50.25" customHeight="1">
      <c r="A2201" s="3" t="n"/>
      <c r="B2201" s="3" t="n"/>
      <c r="C2201" s="25" t="n"/>
      <c r="D2201" s="3" t="inlineStr">
        <is>
          <t>8.11.12.</t>
        </is>
      </c>
      <c r="E2201" s="3" t="inlineStr">
        <is>
          <t>Геофильтр TEGOLA 12 KN</t>
        </is>
      </c>
      <c r="F2201" s="518" t="inlineStr">
        <is>
          <t>м2</t>
        </is>
      </c>
      <c r="G2201" s="519" t="n"/>
      <c r="H2201" s="520" t="n">
        <v>335.4085</v>
      </c>
      <c r="I2201" s="521" t="n">
        <v>253.089</v>
      </c>
      <c r="J2201" s="522" t="n">
        <v>112.9923333333333</v>
      </c>
      <c r="K2201" s="523">
        <f>SUBTOTAL(9,H2201:J2201)</f>
        <v/>
      </c>
      <c r="L2201" s="520">
        <f>$G2201*H2201</f>
        <v/>
      </c>
      <c r="M2201" s="521">
        <f>$G2201*I2201</f>
        <v/>
      </c>
      <c r="N2201" s="522">
        <f>$G2201*J2201</f>
        <v/>
      </c>
      <c r="O2201" s="523">
        <f>G2201*K2201</f>
        <v/>
      </c>
      <c r="P2201" s="524" t="inlineStr">
        <is>
          <t>Исключено</t>
        </is>
      </c>
      <c r="Q2201" s="104" t="n"/>
    </row>
    <row r="2202" outlineLevel="2" ht="50.25" customHeight="1">
      <c r="A2202" s="3" t="n"/>
      <c r="B2202" s="3" t="n"/>
      <c r="C2202" s="25" t="n"/>
      <c r="D2202" s="3" t="inlineStr">
        <is>
          <t>8.11.13.</t>
        </is>
      </c>
      <c r="E2202" s="3" t="inlineStr">
        <is>
          <t>Краевая рейка с герметизацией шва</t>
        </is>
      </c>
      <c r="F2202" s="518" t="inlineStr">
        <is>
          <t>мп</t>
        </is>
      </c>
      <c r="G2202" s="519" t="n"/>
      <c r="H2202" s="520" t="n">
        <v>1091.1985</v>
      </c>
      <c r="I2202" s="521" t="n">
        <v>999.1901666666665</v>
      </c>
      <c r="J2202" s="522" t="n">
        <v>401.3495</v>
      </c>
      <c r="K2202" s="523">
        <f>SUBTOTAL(9,H2202:J2202)</f>
        <v/>
      </c>
      <c r="L2202" s="520">
        <f>$G2202*H2202</f>
        <v/>
      </c>
      <c r="M2202" s="521">
        <f>$G2202*I2202</f>
        <v/>
      </c>
      <c r="N2202" s="522">
        <f>$G2202*J2202</f>
        <v/>
      </c>
      <c r="O2202" s="523">
        <f>G2202*K2202</f>
        <v/>
      </c>
      <c r="P2202" s="524" t="inlineStr">
        <is>
          <t>Исключено</t>
        </is>
      </c>
      <c r="Q2202" s="104" t="n"/>
    </row>
    <row r="2203" outlineLevel="2" ht="50.25" customHeight="1">
      <c r="A2203" s="3" t="n"/>
      <c r="B2203" s="3" t="n"/>
      <c r="C2203" s="25" t="n"/>
      <c r="D2203" s="3" t="inlineStr">
        <is>
          <t>8.11.14.</t>
        </is>
      </c>
      <c r="E2203" s="3" t="inlineStr">
        <is>
          <t>Воронка обогреваемая типа HL</t>
        </is>
      </c>
      <c r="F2203" s="518" t="inlineStr">
        <is>
          <t>шт</t>
        </is>
      </c>
      <c r="G2203" s="519" t="n"/>
      <c r="H2203" s="520" t="n">
        <v>26765.9155</v>
      </c>
      <c r="I2203" s="521" t="n">
        <v>5752.5745</v>
      </c>
      <c r="J2203" s="522" t="n">
        <v>6243.543166666665</v>
      </c>
      <c r="K2203" s="523">
        <f>SUBTOTAL(9,H2203:J2203)</f>
        <v/>
      </c>
      <c r="L2203" s="520">
        <f>$G2203*H2203</f>
        <v/>
      </c>
      <c r="M2203" s="521">
        <f>$G2203*I2203</f>
        <v/>
      </c>
      <c r="N2203" s="522">
        <f>$G2203*J2203</f>
        <v/>
      </c>
      <c r="O2203" s="523">
        <f>G2203*K2203</f>
        <v/>
      </c>
      <c r="P2203" s="524" t="inlineStr">
        <is>
          <t>Исключено</t>
        </is>
      </c>
      <c r="Q2203" s="104" t="n"/>
    </row>
    <row r="2204" ht="50.25" customHeight="1">
      <c r="A2204" s="3" t="n"/>
      <c r="B2204" s="3" t="inlineStr">
        <is>
          <t>Лифты, подъемники</t>
        </is>
      </c>
      <c r="C2204" s="117" t="n"/>
      <c r="D2204" s="123" t="inlineStr">
        <is>
          <t>9.</t>
        </is>
      </c>
      <c r="E2204" s="124" t="inlineStr">
        <is>
          <t>Лифты и подъемники с использованием системы мониторинга и диспетчеризации</t>
        </is>
      </c>
      <c r="F2204" s="528" t="inlineStr">
        <is>
          <t>шт.</t>
        </is>
      </c>
      <c r="G2204" s="529" t="n">
        <v>9</v>
      </c>
      <c r="H2204" s="530">
        <f>IFERROR(L2204/G2204,0)</f>
        <v/>
      </c>
      <c r="I2204" s="531">
        <f>IFERROR(M2204/G2204,0)</f>
        <v/>
      </c>
      <c r="J2204" s="532">
        <f>IFERROR(N2204/G2204,0)</f>
        <v/>
      </c>
      <c r="K2204" s="533">
        <f>+IFERROR(O2204/G2204,0)</f>
        <v/>
      </c>
      <c r="L2204" s="534">
        <f>SUBTOTAL(9,L2205:L2241)</f>
        <v/>
      </c>
      <c r="M2204" s="535">
        <f>SUBTOTAL(9,M2205:M2241)</f>
        <v/>
      </c>
      <c r="N2204" s="536">
        <f>SUBTOTAL(9,N2205:N2241)</f>
        <v/>
      </c>
      <c r="O2204" s="537">
        <f>SUBTOTAL(9,O2205:O2241)</f>
        <v/>
      </c>
      <c r="P2204" s="77" t="inlineStr">
        <is>
          <t>РАЗДЕЛ ОБНОВЛЁН (на основании проведённых тендеров)</t>
        </is>
      </c>
      <c r="Q2204" s="106" t="inlineStr">
        <is>
          <t>Отделка лифтовых кабин по Дизайн проекту в расчете стоимости не учтена (не входит в объем ГП)</t>
        </is>
      </c>
    </row>
    <row r="2205" outlineLevel="1" ht="50.25" customHeight="1">
      <c r="A2205" s="3" t="inlineStr">
        <is>
          <t>9.2.</t>
        </is>
      </c>
      <c r="B2205" s="3" t="inlineStr">
        <is>
          <t>Монтаж лифтов и подъемников</t>
        </is>
      </c>
      <c r="C2205" s="235" t="inlineStr">
        <is>
          <t>9.2.</t>
        </is>
      </c>
      <c r="D2205" s="236" t="inlineStr">
        <is>
          <t>9.1.</t>
        </is>
      </c>
      <c r="E2205" s="145" t="inlineStr">
        <is>
          <t>Лифты</t>
        </is>
      </c>
      <c r="F2205" s="237" t="inlineStr">
        <is>
          <t>шт.</t>
        </is>
      </c>
      <c r="G2205" s="335" t="n">
        <v>9</v>
      </c>
      <c r="H2205" s="336">
        <f>+IFERROR(L2205/G2205,0)</f>
        <v/>
      </c>
      <c r="I2205" s="337">
        <f>IFERROR(M2205/G2205,0)</f>
        <v/>
      </c>
      <c r="J2205" s="338">
        <f>IFERROR(N2205/G2205,0)</f>
        <v/>
      </c>
      <c r="K2205" s="339">
        <f>+IFERROR(O2205/G2205,0)</f>
        <v/>
      </c>
      <c r="L2205" s="336">
        <f>SUBTOTAL(9,L2206:L2218)</f>
        <v/>
      </c>
      <c r="M2205" s="337">
        <f>SUBTOTAL(9,M2206:M2218)</f>
        <v/>
      </c>
      <c r="N2205" s="338">
        <f>SUBTOTAL(9,N2206:N2218)</f>
        <v/>
      </c>
      <c r="O2205" s="339" t="n">
        <v>79562489.25025579</v>
      </c>
      <c r="P2205" s="238" t="inlineStr">
        <is>
          <t>Д/31822-2021-ИОС7.2</t>
        </is>
      </c>
      <c r="Q2205" s="244" t="n"/>
      <c r="R2205" t="n">
        <v>79562489.25025579</v>
      </c>
    </row>
    <row r="2206" outlineLevel="2" ht="50.25" customHeight="1">
      <c r="A2206" s="3" t="inlineStr">
        <is>
          <t>9.1.</t>
        </is>
      </c>
      <c r="B2206" s="3" t="inlineStr">
        <is>
          <t>Поставка лифтов и подъемников</t>
        </is>
      </c>
      <c r="C2206" s="240" t="inlineStr">
        <is>
          <t>9.1.</t>
        </is>
      </c>
      <c r="D2206" s="146" t="inlineStr">
        <is>
          <t>9.1.1.</t>
        </is>
      </c>
      <c r="E2206" s="146" t="inlineStr">
        <is>
          <t>Лифтовый холл 1</t>
        </is>
      </c>
      <c r="F2206" s="241" t="inlineStr">
        <is>
          <t>шт.</t>
        </is>
      </c>
      <c r="G2206" s="422" t="n">
        <v>3</v>
      </c>
      <c r="H2206" s="423">
        <f>IFERROR(L2206/G2206,0)</f>
        <v/>
      </c>
      <c r="I2206" s="424">
        <f>IFERROR(M2206/G2206,0)</f>
        <v/>
      </c>
      <c r="J2206" s="425">
        <f>IFERROR(N2206/G2206,0)</f>
        <v/>
      </c>
      <c r="K2206" s="432">
        <f>+IFERROR(O2206/G2206,0)</f>
        <v/>
      </c>
      <c r="L2206" s="423">
        <f>SUBTOTAL(9,L2207:L2209)</f>
        <v/>
      </c>
      <c r="M2206" s="424">
        <f>SUBTOTAL(9,M2207:M2209)</f>
        <v/>
      </c>
      <c r="N2206" s="425">
        <f>SUBTOTAL(9,N2207:N2209)</f>
        <v/>
      </c>
      <c r="O2206" s="427" t="n">
        <v>25866583.13974419</v>
      </c>
      <c r="P2206" s="242" t="n"/>
      <c r="Q2206" s="243" t="n"/>
      <c r="R2206" t="n">
        <v>25866583.13974419</v>
      </c>
    </row>
    <row r="2207" outlineLevel="3" ht="122.25" customHeight="1">
      <c r="A2207" s="3" t="n"/>
      <c r="B2207" s="3" t="n"/>
      <c r="C2207" s="25" t="n"/>
      <c r="D2207" s="3" t="inlineStr">
        <is>
          <t>9.1.1.1.</t>
        </is>
      </c>
      <c r="E2207" s="3" t="inlineStr">
        <is>
          <t>Лифт L1.1
Грузоподъемность – 1600 кг, кабина 1600(ш)х2100(г)х2700(в) мм, V=1 м/с, количество остановок – 7.
Модель лифта – LEHY-MRL-II.
Система управления – групповая, собирательная при движении вверх и вниз (2C-SM21).</t>
        </is>
      </c>
      <c r="F2207" s="518" t="inlineStr">
        <is>
          <t>шт.</t>
        </is>
      </c>
      <c r="G2207" s="519" t="n">
        <v>1</v>
      </c>
      <c r="H2207" s="520" t="n">
        <v>7842410.17</v>
      </c>
      <c r="I2207" s="521" t="n">
        <v>1620973.33</v>
      </c>
      <c r="J2207" s="522" t="n">
        <v>1182922.94</v>
      </c>
      <c r="K2207" s="523">
        <f>SUBTOTAL(9,H2207:J2207)</f>
        <v/>
      </c>
      <c r="L2207" s="520">
        <f>$G2207*H2207</f>
        <v/>
      </c>
      <c r="M2207" s="521">
        <f>$G2207*I2207</f>
        <v/>
      </c>
      <c r="N2207" s="522">
        <f>$G2207*J2207</f>
        <v/>
      </c>
      <c r="O2207" s="523">
        <f>G2207*K2207</f>
        <v/>
      </c>
      <c r="P2207" s="79" t="n"/>
      <c r="Q2207" s="104" t="inlineStr">
        <is>
          <t>Лифт Л-1.1,  грузоподъемность 1600 кг, скорость 1 м/с, кабина 1600x2100x2700 мм, количество остановок 7, Производитель лифта Mitsubishi</t>
        </is>
      </c>
    </row>
    <row r="2208" outlineLevel="3" ht="116.25" customHeight="1">
      <c r="A2208" s="3" t="n"/>
      <c r="B2208" s="3" t="n"/>
      <c r="C2208" s="25" t="n"/>
      <c r="D2208" s="3" t="inlineStr">
        <is>
          <t>9.1.1.2.</t>
        </is>
      </c>
      <c r="E2208" s="3" t="inlineStr">
        <is>
          <t>Лифт L2.1
Грузоподъемность – 1600 кг, кабина 1600(ш)х2100(г)х2700(в) мм, V=1 м/с, количество остановок – 7.
Модель лифта – LEHY-MRL-II.
Система управления – групповая, собирательная при движении вверх и вниз (2C-SM21).</t>
        </is>
      </c>
      <c r="F2208" s="518" t="inlineStr">
        <is>
          <t>шт.</t>
        </is>
      </c>
      <c r="G2208" s="519" t="n">
        <v>1</v>
      </c>
      <c r="H2208" s="520" t="n">
        <v>7842410.17</v>
      </c>
      <c r="I2208" s="521" t="n">
        <v>1620973.33</v>
      </c>
      <c r="J2208" s="522" t="n">
        <v>1182922.94</v>
      </c>
      <c r="K2208" s="523">
        <f>SUBTOTAL(9,H2208:J2208)</f>
        <v/>
      </c>
      <c r="L2208" s="520">
        <f>$G2208*H2208</f>
        <v/>
      </c>
      <c r="M2208" s="521">
        <f>$G2208*I2208</f>
        <v/>
      </c>
      <c r="N2208" s="522">
        <f>$G2208*J2208</f>
        <v/>
      </c>
      <c r="O2208" s="523">
        <f>G2208*K2208</f>
        <v/>
      </c>
      <c r="P2208" s="79" t="n"/>
      <c r="Q2208" s="104" t="inlineStr">
        <is>
          <t>Лифт Л-2.1, грузоподъемность 1600 кг, скорость 1 м/с, кабина 1600x2100x2700 мм, количество остановок 7, Производитель лифта Mitsubishi</t>
        </is>
      </c>
    </row>
    <row r="2209" outlineLevel="3" ht="120" customHeight="1">
      <c r="A2209" s="3" t="n"/>
      <c r="B2209" s="3" t="n"/>
      <c r="C2209" s="25" t="n"/>
      <c r="D2209" s="3" t="inlineStr">
        <is>
          <t>9.1.1.3.</t>
        </is>
      </c>
      <c r="E2209" s="3" t="inlineStr">
        <is>
          <t>Лифт 3.1
Грузоподъемность – 1050 кг, кабина 1600(ш)х1500(г)х2700(в) мм, V=1 м/с, количество остановок – 3.
Модель лифта – LEHY-MRL-II.
Система управления – одиночная, собирательная при движении вверх и вниз (1C-2BC).</t>
        </is>
      </c>
      <c r="F2209" s="518" t="inlineStr">
        <is>
          <t>шт.</t>
        </is>
      </c>
      <c r="G2209" s="519" t="n">
        <v>1</v>
      </c>
      <c r="H2209" s="520" t="n">
        <v>6536537.11</v>
      </c>
      <c r="I2209" s="521" t="n">
        <v>1168160.17</v>
      </c>
      <c r="J2209" s="522" t="n">
        <v>963087.16</v>
      </c>
      <c r="K2209" s="523">
        <f>SUBTOTAL(9,H2209:J2209)</f>
        <v/>
      </c>
      <c r="L2209" s="520">
        <f>$G2209*H2209</f>
        <v/>
      </c>
      <c r="M2209" s="521">
        <f>$G2209*I2209</f>
        <v/>
      </c>
      <c r="N2209" s="522">
        <f>$G2209*J2209</f>
        <v/>
      </c>
      <c r="O2209" s="523">
        <f>G2209*K2209</f>
        <v/>
      </c>
      <c r="P2209" s="79" t="n"/>
      <c r="Q2209" s="104" t="inlineStr">
        <is>
          <t>Лифт Л-3.1, грузоподъемность 1000 кг, скорость 1 м/с, кабина 1600x1400x2700 мм, количество остановок 3, Производитель лифта Mitsubishi</t>
        </is>
      </c>
    </row>
    <row r="2210" outlineLevel="2" ht="50.25" customHeight="1">
      <c r="A2210" s="3" t="n"/>
      <c r="B2210" s="3" t="inlineStr">
        <is>
          <t>Поставка лифтов и подъемников</t>
        </is>
      </c>
      <c r="C2210" s="240" t="n"/>
      <c r="D2210" s="146" t="inlineStr">
        <is>
          <t>9.1.2.</t>
        </is>
      </c>
      <c r="E2210" s="146" t="inlineStr">
        <is>
          <t>Лифтовый холл 2</t>
        </is>
      </c>
      <c r="F2210" s="241" t="inlineStr">
        <is>
          <t>шт.</t>
        </is>
      </c>
      <c r="G2210" s="422" t="n">
        <v>2</v>
      </c>
      <c r="H2210" s="423">
        <f>IFERROR(L2210/G2210,0)</f>
        <v/>
      </c>
      <c r="I2210" s="424">
        <f>IFERROR(M2210/G2210,0)</f>
        <v/>
      </c>
      <c r="J2210" s="425">
        <f>IFERROR(N2210/G2210,0)</f>
        <v/>
      </c>
      <c r="K2210" s="432">
        <f>+IFERROR(O2210/G2210,0)</f>
        <v/>
      </c>
      <c r="L2210" s="423">
        <f>SUBTOTAL(9,L2211:L2212)</f>
        <v/>
      </c>
      <c r="M2210" s="424">
        <f>SUBTOTAL(9,M2211:M2212)</f>
        <v/>
      </c>
      <c r="N2210" s="425">
        <f>SUBTOTAL(9,N2211:N2212)</f>
        <v/>
      </c>
      <c r="O2210" s="427">
        <f>SUBTOTAL(9,O2211:O2212)</f>
        <v/>
      </c>
      <c r="P2210" s="242" t="n"/>
      <c r="Q2210" s="243" t="n"/>
    </row>
    <row r="2211" outlineLevel="3" ht="111" customHeight="1">
      <c r="A2211" s="3" t="n"/>
      <c r="B2211" s="3" t="n"/>
      <c r="C2211" s="25" t="n"/>
      <c r="D2211" s="3" t="inlineStr">
        <is>
          <t>9.1.2.1.</t>
        </is>
      </c>
      <c r="E2211" s="3" t="inlineStr">
        <is>
          <t>Лифт L1.2
Грузоподъемность – 1600 кг, кабина 1600(ш)х2100(г)х2700(в) мм, V=1 м/с, количество остановок – 7.
Модель лифта – LEHY-MRL-II.
Система управления – групповая, собирательная при движении вверх и вниз (2C-SM21).</t>
        </is>
      </c>
      <c r="F2211" s="518" t="inlineStr">
        <is>
          <t>шт.</t>
        </is>
      </c>
      <c r="G2211" s="519" t="n">
        <v>1</v>
      </c>
      <c r="H2211" s="520" t="n">
        <v>7592977.85</v>
      </c>
      <c r="I2211" s="521" t="n">
        <v>1620973.33</v>
      </c>
      <c r="J2211" s="522" t="n">
        <v>1151743.9</v>
      </c>
      <c r="K2211" s="523">
        <f>SUBTOTAL(9,H2211:J2211)</f>
        <v/>
      </c>
      <c r="L2211" s="520">
        <f>$G2211*H2211</f>
        <v/>
      </c>
      <c r="M2211" s="521">
        <f>$G2211*I2211</f>
        <v/>
      </c>
      <c r="N2211" s="522">
        <f>$G2211*J2211</f>
        <v/>
      </c>
      <c r="O2211" s="523">
        <f>G2211*K2211</f>
        <v/>
      </c>
      <c r="P2211" s="79" t="n"/>
      <c r="Q2211" s="104" t="inlineStr">
        <is>
          <t>Лифт Л-1.2, грузоподъемность 1600 кг, скорость 1 м/с, кабина 1600x2100x2700 мм, количество остановок 7, Производитель лифта Mitsubishi</t>
        </is>
      </c>
    </row>
    <row r="2212" outlineLevel="3" ht="96.75" customHeight="1">
      <c r="A2212" s="3" t="n"/>
      <c r="B2212" s="3" t="n"/>
      <c r="C2212" s="25" t="n"/>
      <c r="D2212" s="3" t="inlineStr">
        <is>
          <t>9.1.2.2.</t>
        </is>
      </c>
      <c r="E2212" s="3" t="inlineStr">
        <is>
          <t>Лифт L2.2
Грузоподъемность – 1600 кг, кабина 1600(ш)х2100(г)х2700(в) мм, V=1 м/с, количество остановок – 7.
Модель лифта – LEHY-MRL-II.
Система управления – групповая, собирательная при движении вверх и вниз (2C-SM21).</t>
        </is>
      </c>
      <c r="F2212" s="518" t="inlineStr">
        <is>
          <t>шт.</t>
        </is>
      </c>
      <c r="G2212" s="519" t="n">
        <v>1</v>
      </c>
      <c r="H2212" s="520" t="n">
        <v>7592977.85</v>
      </c>
      <c r="I2212" s="521" t="n">
        <v>1620973.33</v>
      </c>
      <c r="J2212" s="522" t="n">
        <v>1151743.9</v>
      </c>
      <c r="K2212" s="523">
        <f>SUBTOTAL(9,H2212:J2212)</f>
        <v/>
      </c>
      <c r="L2212" s="520">
        <f>$G2212*H2212</f>
        <v/>
      </c>
      <c r="M2212" s="521">
        <f>$G2212*I2212</f>
        <v/>
      </c>
      <c r="N2212" s="522">
        <f>$G2212*J2212</f>
        <v/>
      </c>
      <c r="O2212" s="523">
        <f>G2212*K2212</f>
        <v/>
      </c>
      <c r="P2212" s="79" t="n"/>
      <c r="Q2212" s="104" t="inlineStr">
        <is>
          <t>Лифт Л-2.2, грузоподъемность 1600 кг, скорость 1 м/с, кабина 1600x2100x2700 мм, количество остановок 7, Производитель лифта Mitsubishi</t>
        </is>
      </c>
    </row>
    <row r="2213" outlineLevel="2" ht="50.25" customHeight="1">
      <c r="A2213" s="3" t="n"/>
      <c r="B2213" s="3" t="inlineStr">
        <is>
          <t>Поставка лифтов и подъемников</t>
        </is>
      </c>
      <c r="C2213" s="240" t="n"/>
      <c r="D2213" s="146" t="inlineStr">
        <is>
          <t>9.1.3.</t>
        </is>
      </c>
      <c r="E2213" s="146" t="inlineStr">
        <is>
          <t>Лифтовый холл 3</t>
        </is>
      </c>
      <c r="F2213" s="241" t="inlineStr">
        <is>
          <t>шт.</t>
        </is>
      </c>
      <c r="G2213" s="422" t="n">
        <v>2</v>
      </c>
      <c r="H2213" s="423">
        <f>IFERROR(L2213/G2213,0)</f>
        <v/>
      </c>
      <c r="I2213" s="424">
        <f>IFERROR(M2213/G2213,0)</f>
        <v/>
      </c>
      <c r="J2213" s="425">
        <f>IFERROR(N2213/G2213,0)</f>
        <v/>
      </c>
      <c r="K2213" s="432">
        <f>+IFERROR(O2213/G2213,0)</f>
        <v/>
      </c>
      <c r="L2213" s="423">
        <f>SUBTOTAL(9,L2214:L2215)</f>
        <v/>
      </c>
      <c r="M2213" s="424">
        <f>SUBTOTAL(9,M2214:M2215)</f>
        <v/>
      </c>
      <c r="N2213" s="425">
        <f>SUBTOTAL(9,N2214:N2215)</f>
        <v/>
      </c>
      <c r="O2213" s="427">
        <f>SUBTOTAL(9,O2214:O2215)</f>
        <v/>
      </c>
      <c r="P2213" s="242" t="n"/>
      <c r="Q2213" s="243" t="n"/>
    </row>
    <row r="2214" outlineLevel="3" ht="84" customHeight="1">
      <c r="A2214" s="3" t="n"/>
      <c r="B2214" s="3" t="n"/>
      <c r="C2214" s="25" t="n"/>
      <c r="D2214" s="3" t="inlineStr">
        <is>
          <t>9.1.3.1.</t>
        </is>
      </c>
      <c r="E2214" s="3" t="inlineStr">
        <is>
          <t>Лифт L1.3
Грузоподъемность – 1600 кг, кабина 1600(ш)х2100(г)х2700(в) мм, V=1 м/с, количество остановок – 7.
Модель лифта – LEHY-MRL-II.
Система управления – групповая, собирательная при движении вверх и вниз (2C-SM21).</t>
        </is>
      </c>
      <c r="F2214" s="518" t="inlineStr">
        <is>
          <t>шт.</t>
        </is>
      </c>
      <c r="G2214" s="519" t="n">
        <v>1</v>
      </c>
      <c r="H2214" s="520" t="n">
        <v>7592977.85</v>
      </c>
      <c r="I2214" s="521" t="n">
        <v>1620973.33</v>
      </c>
      <c r="J2214" s="522" t="n">
        <v>1151743.9</v>
      </c>
      <c r="K2214" s="523">
        <f>SUBTOTAL(9,H2214:J2214)</f>
        <v/>
      </c>
      <c r="L2214" s="520">
        <f>$G2214*H2214</f>
        <v/>
      </c>
      <c r="M2214" s="521">
        <f>$G2214*I2214</f>
        <v/>
      </c>
      <c r="N2214" s="522">
        <f>$G2214*J2214</f>
        <v/>
      </c>
      <c r="O2214" s="523">
        <f>G2214*K2214</f>
        <v/>
      </c>
      <c r="P2214" s="79" t="n"/>
      <c r="Q2214" s="104" t="inlineStr">
        <is>
          <t>Лифт Л-1.3, грузоподъемность 1600 кг, скорость 1 м/с, кабина 1600x2100x2700 мм, количество остановок 7, Производитель лифта Mitsubishi</t>
        </is>
      </c>
    </row>
    <row r="2215" outlineLevel="3" ht="89.25" customHeight="1">
      <c r="A2215" s="3" t="n"/>
      <c r="B2215" s="3" t="n"/>
      <c r="C2215" s="25" t="n"/>
      <c r="D2215" s="3" t="inlineStr">
        <is>
          <t>9.1.3.2.</t>
        </is>
      </c>
      <c r="E2215" s="3" t="inlineStr">
        <is>
          <t>Лифт L2.3
Грузоподъемность – 1600 кг, кабина 1600(ш)х2100(г)х2700(в) мм, V=1 м/с, количество остановок – 7.
Модель лифта – LEHY-MRL-II.
Система управления – групповая, собирательная при движении вверх и вниз (2C-SM21).</t>
        </is>
      </c>
      <c r="F2215" s="518" t="inlineStr">
        <is>
          <t>шт.</t>
        </is>
      </c>
      <c r="G2215" s="519" t="n">
        <v>1</v>
      </c>
      <c r="H2215" s="520" t="n">
        <v>7592977.85</v>
      </c>
      <c r="I2215" s="521" t="n">
        <v>1620973.33</v>
      </c>
      <c r="J2215" s="522" t="n">
        <v>1151743.9</v>
      </c>
      <c r="K2215" s="523">
        <f>SUBTOTAL(9,H2215:J2215)</f>
        <v/>
      </c>
      <c r="L2215" s="520">
        <f>$G2215*H2215</f>
        <v/>
      </c>
      <c r="M2215" s="521">
        <f>$G2215*I2215</f>
        <v/>
      </c>
      <c r="N2215" s="522">
        <f>$G2215*J2215</f>
        <v/>
      </c>
      <c r="O2215" s="523">
        <f>G2215*K2215</f>
        <v/>
      </c>
      <c r="P2215" s="79" t="n"/>
      <c r="Q2215" s="104" t="inlineStr">
        <is>
          <t>Лифт Л-2.3, грузоподъемность 1600 кг, скорость 1 м/с, кабина 1600x2100x2700 мм, количество остановок 7, Производитель лифта Mitsubishi</t>
        </is>
      </c>
    </row>
    <row r="2216" outlineLevel="2" ht="50.25" customHeight="1">
      <c r="A2216" s="3" t="n"/>
      <c r="B2216" s="3" t="inlineStr">
        <is>
          <t>Поставка лифтов и подъемников</t>
        </is>
      </c>
      <c r="C2216" s="240" t="n"/>
      <c r="D2216" s="146" t="inlineStr">
        <is>
          <t>9.1.4.</t>
        </is>
      </c>
      <c r="E2216" s="146" t="inlineStr">
        <is>
          <t>Лифтовый холл 4</t>
        </is>
      </c>
      <c r="F2216" s="241" t="inlineStr">
        <is>
          <t>шт.</t>
        </is>
      </c>
      <c r="G2216" s="422" t="n">
        <v>2</v>
      </c>
      <c r="H2216" s="423">
        <f>IFERROR(L2216/G2216,0)</f>
        <v/>
      </c>
      <c r="I2216" s="424">
        <f>IFERROR(M2216/G2216,0)</f>
        <v/>
      </c>
      <c r="J2216" s="425">
        <f>IFERROR(N2216/G2216,0)</f>
        <v/>
      </c>
      <c r="K2216" s="432">
        <f>+IFERROR(O2216/G2216,0)</f>
        <v/>
      </c>
      <c r="L2216" s="423">
        <f>SUBTOTAL(9,L2217:L2218)</f>
        <v/>
      </c>
      <c r="M2216" s="424">
        <f>SUBTOTAL(9,M2217:M2218)</f>
        <v/>
      </c>
      <c r="N2216" s="425">
        <f>SUBTOTAL(9,N2217:N2218)</f>
        <v/>
      </c>
      <c r="O2216" s="427">
        <f>SUBTOTAL(9,O2217:O2218)</f>
        <v/>
      </c>
      <c r="P2216" s="242" t="n"/>
      <c r="Q2216" s="243" t="n"/>
    </row>
    <row r="2217" outlineLevel="3" ht="104.25" customHeight="1">
      <c r="A2217" s="3" t="n"/>
      <c r="B2217" s="3" t="n"/>
      <c r="C2217" s="25" t="n"/>
      <c r="D2217" s="3" t="inlineStr">
        <is>
          <t>9.1.4.1.</t>
        </is>
      </c>
      <c r="E2217" s="3" t="inlineStr">
        <is>
          <t>Лифт L1.4
Грузоподъемность – 1600 кг, кабина 1600(ш)х2100(г)х2700(в) мм, V=1 м/с, количество остановок – 7.
Модель лифта – LEHY-MRL-II.
Система управления – групповая, собирательная при движении вверх и вниз (2C-SM21).</t>
        </is>
      </c>
      <c r="F2217" s="518" t="inlineStr">
        <is>
          <t>шт.</t>
        </is>
      </c>
      <c r="G2217" s="519" t="n">
        <v>1</v>
      </c>
      <c r="H2217" s="520" t="n">
        <v>7592977.85</v>
      </c>
      <c r="I2217" s="521" t="n">
        <v>1620973.33</v>
      </c>
      <c r="J2217" s="522" t="n">
        <v>1151743.9</v>
      </c>
      <c r="K2217" s="523">
        <f>SUBTOTAL(9,H2217:J2217)</f>
        <v/>
      </c>
      <c r="L2217" s="520">
        <f>$G2217*H2217</f>
        <v/>
      </c>
      <c r="M2217" s="521">
        <f>$G2217*I2217</f>
        <v/>
      </c>
      <c r="N2217" s="522">
        <f>$G2217*J2217</f>
        <v/>
      </c>
      <c r="O2217" s="523">
        <f>G2217*K2217</f>
        <v/>
      </c>
      <c r="P2217" s="79" t="n"/>
      <c r="Q2217" s="104" t="inlineStr">
        <is>
          <t>ЛифтЛ-1.4, грузоподъемность 1600 кг, скорость 1 м/с, кабина 1600x2100x2700 мм, количество остановок 7, Производитель лифта Mitsubishi</t>
        </is>
      </c>
    </row>
    <row r="2218" outlineLevel="3" ht="105.75" customHeight="1">
      <c r="A2218" s="3" t="n"/>
      <c r="B2218" s="3" t="n"/>
      <c r="C2218" s="25" t="n"/>
      <c r="D2218" s="3" t="inlineStr">
        <is>
          <t>9.1.4.2.</t>
        </is>
      </c>
      <c r="E2218" s="3" t="inlineStr">
        <is>
          <t>Лифт L2.4
Грузоподъемность – 1600 кг, кабина 1600(ш)х2100(г)х2700(в) мм, V=1 м/с, количество остановок – 7.
Модель лифта – LEHY-MRL-II.
Система управления – групповая, собирательная при движении вверх и вниз (2C-SM21).</t>
        </is>
      </c>
      <c r="F2218" s="518" t="inlineStr">
        <is>
          <t>шт.</t>
        </is>
      </c>
      <c r="G2218" s="519" t="n">
        <v>1</v>
      </c>
      <c r="H2218" s="520" t="n">
        <v>7592977.85</v>
      </c>
      <c r="I2218" s="521" t="n">
        <v>1620973.33</v>
      </c>
      <c r="J2218" s="522" t="n">
        <v>1151743.9</v>
      </c>
      <c r="K2218" s="523">
        <f>SUBTOTAL(9,H2218:J2218)</f>
        <v/>
      </c>
      <c r="L2218" s="520">
        <f>$G2218*H2218</f>
        <v/>
      </c>
      <c r="M2218" s="521">
        <f>$G2218*I2218</f>
        <v/>
      </c>
      <c r="N2218" s="522">
        <f>$G2218*J2218</f>
        <v/>
      </c>
      <c r="O2218" s="523">
        <f>G2218*K2218</f>
        <v/>
      </c>
      <c r="P2218" s="79" t="n"/>
      <c r="Q2218" s="104" t="inlineStr">
        <is>
          <t>ЛифтЛ-2.4, грузоподъемность 1600 кг, скорость 1 м/с, кабина 1600x2100x2700 мм, количество остановок 7, Производитель лифта Mitsubishi</t>
        </is>
      </c>
    </row>
    <row r="2219" outlineLevel="1" ht="50.25" customHeight="1">
      <c r="A2219" s="3" t="n"/>
      <c r="B2219" s="3" t="inlineStr">
        <is>
          <t>Дизайнерская отделка кабин</t>
        </is>
      </c>
      <c r="C2219" s="235" t="n"/>
      <c r="D2219" s="236" t="inlineStr">
        <is>
          <t>9.2.</t>
        </is>
      </c>
      <c r="E2219" s="145" t="inlineStr">
        <is>
          <t>Отделка лифтовых кабин по Дизайн проекту</t>
        </is>
      </c>
      <c r="F2219" s="237" t="inlineStr">
        <is>
          <t>компл.</t>
        </is>
      </c>
      <c r="G2219" s="335" t="n">
        <v>9</v>
      </c>
      <c r="H2219" s="336">
        <f>+IFERROR(L2219/G2219,0)</f>
        <v/>
      </c>
      <c r="I2219" s="337">
        <f>IFERROR(M2219/G2219,0)</f>
        <v/>
      </c>
      <c r="J2219" s="338">
        <f>IFERROR(N2219/G2219,0)</f>
        <v/>
      </c>
      <c r="K2219" s="339">
        <f>+IFERROR(O2219/G2219,0)</f>
        <v/>
      </c>
      <c r="L2219" s="336">
        <f>SUBTOTAL(9,L2220:L2222)</f>
        <v/>
      </c>
      <c r="M2219" s="337">
        <f>SUBTOTAL(9,M2220:M2222)</f>
        <v/>
      </c>
      <c r="N2219" s="338">
        <f>SUBTOTAL(9,N2220:N2222)</f>
        <v/>
      </c>
      <c r="O2219" s="339">
        <f>SUBTOTAL(9,O2220:O2222)</f>
        <v/>
      </c>
      <c r="P2219" s="238" t="n"/>
      <c r="Q2219" s="244" t="n"/>
    </row>
    <row r="2220" outlineLevel="2" ht="50.25" customHeight="1">
      <c r="A2220" s="3" t="n"/>
      <c r="B2220" s="3" t="inlineStr">
        <is>
          <t>Дизайнерская отделка кабин</t>
        </is>
      </c>
      <c r="C2220" s="240" t="n"/>
      <c r="D2220" s="146" t="inlineStr">
        <is>
          <t>9.2.1.</t>
        </is>
      </c>
      <c r="E2220" s="146" t="inlineStr">
        <is>
          <t>Отделка лифтовых кабин по Дизайн проекту</t>
        </is>
      </c>
      <c r="F2220" s="241" t="inlineStr">
        <is>
          <t>шт.</t>
        </is>
      </c>
      <c r="G2220" s="422" t="n">
        <v>9</v>
      </c>
      <c r="H2220" s="423">
        <f>IFERROR(L2220/G2220,0)</f>
        <v/>
      </c>
      <c r="I2220" s="424">
        <f>IFERROR(M2220/G2220,0)</f>
        <v/>
      </c>
      <c r="J2220" s="425">
        <f>IFERROR(N2220/G2220,0)</f>
        <v/>
      </c>
      <c r="K2220" s="432">
        <f>+IFERROR(O2220/G2220,0)</f>
        <v/>
      </c>
      <c r="L2220" s="423">
        <f>SUBTOTAL(9,L2221:L2222)</f>
        <v/>
      </c>
      <c r="M2220" s="424">
        <f>SUBTOTAL(9,M2221:M2222)</f>
        <v/>
      </c>
      <c r="N2220" s="425">
        <f>SUBTOTAL(9,N2221:N2222)</f>
        <v/>
      </c>
      <c r="O2220" s="427">
        <f>SUBTOTAL(9,O2221:O2222)</f>
        <v/>
      </c>
      <c r="P2220" s="242" t="n"/>
      <c r="Q2220" s="243" t="n"/>
    </row>
    <row r="2221" outlineLevel="3" ht="50.25" customHeight="1">
      <c r="A2221" s="3" t="n"/>
      <c r="B2221" s="3" t="n"/>
      <c r="C2221" s="25" t="n"/>
      <c r="D2221" s="3" t="inlineStr">
        <is>
          <t>9.2.1.1.</t>
        </is>
      </c>
      <c r="E2221" s="3" t="inlineStr">
        <is>
          <t>Отделка Лифтов, тип 1 (Л1.1,2.1,1.2,2.2,1.3,2.3,1.4,2.4)</t>
        </is>
      </c>
      <c r="F2221" s="518" t="inlineStr">
        <is>
          <t>шт.</t>
        </is>
      </c>
      <c r="G2221" s="519" t="n"/>
      <c r="H2221" s="520" t="n">
        <v>4557264.81</v>
      </c>
      <c r="I2221" s="521" t="n">
        <v>1179559.26</v>
      </c>
      <c r="J2221" s="522" t="n">
        <v>717103.01</v>
      </c>
      <c r="K2221" s="523">
        <f>SUBTOTAL(9,H2221:J2221)</f>
        <v/>
      </c>
      <c r="L2221" s="520">
        <f>$G2221*H2221</f>
        <v/>
      </c>
      <c r="M2221" s="521">
        <f>$G2221*I2221</f>
        <v/>
      </c>
      <c r="N2221" s="522">
        <f>$G2221*J2221</f>
        <v/>
      </c>
      <c r="O2221" s="523">
        <f>G2221*K2221</f>
        <v/>
      </c>
      <c r="P2221" s="524" t="inlineStr">
        <is>
          <t>Исключено</t>
        </is>
      </c>
      <c r="Q2221" s="104" t="n"/>
    </row>
    <row r="2222" outlineLevel="3" ht="50.25" customHeight="1">
      <c r="A2222" s="3" t="n"/>
      <c r="B2222" s="3" t="n"/>
      <c r="C2222" s="25" t="n"/>
      <c r="D2222" s="3" t="inlineStr">
        <is>
          <t>9.2.1.2.</t>
        </is>
      </c>
      <c r="E2222" s="3" t="inlineStr">
        <is>
          <t>Отделка Лифта, тип 2 (Л3.1)</t>
        </is>
      </c>
      <c r="F2222" s="518" t="inlineStr">
        <is>
          <t>шт.</t>
        </is>
      </c>
      <c r="G2222" s="519" t="n"/>
      <c r="H2222" s="520" t="n">
        <v>4557264.81</v>
      </c>
      <c r="I2222" s="521" t="n">
        <v>1179559.26</v>
      </c>
      <c r="J2222" s="522" t="n">
        <v>717103.01</v>
      </c>
      <c r="K2222" s="523">
        <f>SUBTOTAL(9,H2222:J2222)</f>
        <v/>
      </c>
      <c r="L2222" s="520">
        <f>$G2222*H2222</f>
        <v/>
      </c>
      <c r="M2222" s="521">
        <f>$G2222*I2222</f>
        <v/>
      </c>
      <c r="N2222" s="522">
        <f>$G2222*J2222</f>
        <v/>
      </c>
      <c r="O2222" s="523">
        <f>G2222*K2222</f>
        <v/>
      </c>
      <c r="P2222" s="524" t="inlineStr">
        <is>
          <t>Исключено</t>
        </is>
      </c>
      <c r="Q2222" s="104" t="n"/>
    </row>
    <row r="2223" outlineLevel="1" ht="50.25" customHeight="1">
      <c r="A2223" s="3" t="n"/>
      <c r="B2223" s="3" t="inlineStr">
        <is>
          <t>Прочее лифты, подъемники</t>
        </is>
      </c>
      <c r="C2223" s="235" t="n"/>
      <c r="D2223" s="236" t="inlineStr">
        <is>
          <t>9.3.</t>
        </is>
      </c>
      <c r="E2223" s="145" t="inlineStr">
        <is>
          <t>Изготовление и поставка DDS - терминалов, системы ДАОС; ЗИП - запасные части, инструменты и принадлежности.</t>
        </is>
      </c>
      <c r="F2223" s="237" t="inlineStr">
        <is>
          <t>компл.</t>
        </is>
      </c>
      <c r="G2223" s="335" t="n">
        <v>1</v>
      </c>
      <c r="H2223" s="336">
        <f>+IFERROR(L2223/G2223,0)</f>
        <v/>
      </c>
      <c r="I2223" s="337">
        <f>IFERROR(M2223/G2223,0)</f>
        <v/>
      </c>
      <c r="J2223" s="338">
        <f>IFERROR(N2223/G2223,0)</f>
        <v/>
      </c>
      <c r="K2223" s="339">
        <f>+IFERROR(O2223/G2223,0)</f>
        <v/>
      </c>
      <c r="L2223" s="336">
        <f>SUBTOTAL(9,L2224:L2224)</f>
        <v/>
      </c>
      <c r="M2223" s="337">
        <f>SUBTOTAL(9,M2224:M2224)</f>
        <v/>
      </c>
      <c r="N2223" s="338">
        <f>SUBTOTAL(9,N2224:N2224)</f>
        <v/>
      </c>
      <c r="O2223" s="339">
        <f>SUBTOTAL(9,O2224:O2224)</f>
        <v/>
      </c>
      <c r="P2223" s="238" t="n"/>
      <c r="Q2223" s="244" t="n"/>
    </row>
    <row r="2224" outlineLevel="2" ht="50.25" customHeight="1">
      <c r="A2224" s="3" t="n"/>
      <c r="B2224" s="3" t="n"/>
      <c r="C2224" s="25" t="n"/>
      <c r="D2224" s="3" t="inlineStr">
        <is>
          <t>9.3.1.</t>
        </is>
      </c>
      <c r="E2224" s="3" t="inlineStr">
        <is>
          <t>Дополнительная стоимость системы ДОАС на 4 группы лифтов.</t>
        </is>
      </c>
      <c r="F2224" s="518" t="inlineStr">
        <is>
          <t>компл.</t>
        </is>
      </c>
      <c r="G2224" s="519" t="n"/>
      <c r="H2224" s="520" t="n">
        <v>10696903.07</v>
      </c>
      <c r="I2224" s="521" t="n">
        <v>1179559.26</v>
      </c>
      <c r="J2224" s="522" t="n">
        <v>1484557.79</v>
      </c>
      <c r="K2224" s="523">
        <f>SUBTOTAL(9,H2224:J2224)</f>
        <v/>
      </c>
      <c r="L2224" s="520">
        <f>$G2224*H2224</f>
        <v/>
      </c>
      <c r="M2224" s="521">
        <f>$G2224*I2224</f>
        <v/>
      </c>
      <c r="N2224" s="522">
        <f>$G2224*J2224</f>
        <v/>
      </c>
      <c r="O2224" s="523">
        <f>G2224*K2224</f>
        <v/>
      </c>
      <c r="P2224" s="524" t="inlineStr">
        <is>
          <t>Исключено</t>
        </is>
      </c>
      <c r="Q2224" s="104" t="n"/>
    </row>
    <row r="2225" outlineLevel="1" ht="50.25" customHeight="1">
      <c r="A2225" s="3" t="n"/>
      <c r="B2225" s="3" t="inlineStr">
        <is>
          <t>Прочее лифты, подъемники</t>
        </is>
      </c>
      <c r="C2225" s="235" t="n"/>
      <c r="D2225" s="236" t="inlineStr">
        <is>
          <t>9.4.</t>
        </is>
      </c>
      <c r="E2225" s="145" t="inlineStr">
        <is>
          <t xml:space="preserve">Дополнительные работы по подготовке шахт лифтов </t>
        </is>
      </c>
      <c r="F2225" s="237" t="inlineStr">
        <is>
          <t>компл.</t>
        </is>
      </c>
      <c r="G2225" s="335" t="n">
        <v>1</v>
      </c>
      <c r="H2225" s="336">
        <f>+IFERROR(L2225/G2225,0)</f>
        <v/>
      </c>
      <c r="I2225" s="337">
        <f>IFERROR(M2225/G2225,0)</f>
        <v/>
      </c>
      <c r="J2225" s="338">
        <f>IFERROR(N2225/G2225,0)</f>
        <v/>
      </c>
      <c r="K2225" s="339">
        <f>+IFERROR(O2225/G2225,0)</f>
        <v/>
      </c>
      <c r="L2225" s="336">
        <f>SUBTOTAL(9,L2226:L2241)</f>
        <v/>
      </c>
      <c r="M2225" s="337">
        <f>SUBTOTAL(9,M2226:M2241)</f>
        <v/>
      </c>
      <c r="N2225" s="338">
        <f>SUBTOTAL(9,N2226:N2241)</f>
        <v/>
      </c>
      <c r="O2225" s="339">
        <f>SUBTOTAL(9,O2226:O2241)</f>
        <v/>
      </c>
      <c r="P2225" s="238" t="n"/>
      <c r="Q2225" s="244" t="n"/>
    </row>
    <row r="2226" outlineLevel="2" ht="50.25" customHeight="1">
      <c r="A2226" s="3" t="n"/>
      <c r="B2226" s="3" t="n"/>
      <c r="C2226" s="88" t="n"/>
      <c r="D2226" s="161" t="inlineStr">
        <is>
          <t>9.4.1.</t>
        </is>
      </c>
      <c r="E2226" s="161" t="inlineStr">
        <is>
          <t>Дополнительные работы по подготовке шахт лифтов г/п 1600 кг</t>
        </is>
      </c>
      <c r="F2226" s="127" t="inlineStr">
        <is>
          <t>компл.</t>
        </is>
      </c>
      <c r="G2226" s="640" t="n">
        <v>8</v>
      </c>
      <c r="H2226" s="641" t="n"/>
      <c r="I2226" s="642" t="n"/>
      <c r="J2226" s="643" t="n"/>
      <c r="K2226" s="644">
        <f>SUBTOTAL(9,H2226:J2226)</f>
        <v/>
      </c>
      <c r="L2226" s="641">
        <f>+SUBTOTAL(9,L2227:L2233)</f>
        <v/>
      </c>
      <c r="M2226" s="642">
        <f>+SUBTOTAL(9,M2227:M2233)</f>
        <v/>
      </c>
      <c r="N2226" s="643">
        <f>+SUBTOTAL(9,N2227:N2233)</f>
        <v/>
      </c>
      <c r="O2226" s="644">
        <f>+SUBTOTAL(9,O2227:O2233)</f>
        <v/>
      </c>
      <c r="P2226" s="86" t="n"/>
      <c r="Q2226" s="104" t="n"/>
    </row>
    <row r="2227" outlineLevel="2" ht="50.25" customHeight="1">
      <c r="A2227" s="3" t="n"/>
      <c r="B2227" s="3" t="n"/>
      <c r="C2227" s="25" t="n"/>
      <c r="D2227" s="3" t="inlineStr">
        <is>
          <t>9.4.1.</t>
        </is>
      </c>
      <c r="E2227" s="3" t="inlineStr">
        <is>
          <t>Обеспечение ограждений дверных проемов шахт на всех этажах</t>
        </is>
      </c>
      <c r="F2227" s="518" t="inlineStr">
        <is>
          <t>компл.</t>
        </is>
      </c>
      <c r="G2227" s="519" t="n">
        <v>8</v>
      </c>
      <c r="H2227" s="520" t="n">
        <v>0</v>
      </c>
      <c r="I2227" s="521" t="n">
        <v>63210.92</v>
      </c>
      <c r="J2227" s="522">
        <f>(H2227+I2227)*0.125</f>
        <v/>
      </c>
      <c r="K2227" s="523">
        <f>SUBTOTAL(9,H2227:J2227)</f>
        <v/>
      </c>
      <c r="L2227" s="520">
        <f>$G2227*H2227</f>
        <v/>
      </c>
      <c r="M2227" s="521">
        <f>$G2227*I2227</f>
        <v/>
      </c>
      <c r="N2227" s="522">
        <f>$G2227*J2227</f>
        <v/>
      </c>
      <c r="O2227" s="523">
        <f>G2227*K2227</f>
        <v/>
      </c>
      <c r="P2227" s="524" t="inlineStr">
        <is>
          <t>Добавлено. Смета №28</t>
        </is>
      </c>
      <c r="Q2227" s="104" t="n"/>
    </row>
    <row r="2228" outlineLevel="2" ht="50.25" customHeight="1">
      <c r="A2228" s="3" t="n"/>
      <c r="B2228" s="3" t="n"/>
      <c r="C2228" s="25" t="n"/>
      <c r="D2228" s="3" t="inlineStr">
        <is>
          <t>9.4.1.</t>
        </is>
      </c>
      <c r="E2228" s="3" t="inlineStr">
        <is>
          <t>Обеспечение щитов-настилов внутри шахты лифта</t>
        </is>
      </c>
      <c r="F2228" s="518" t="inlineStr">
        <is>
          <t>компл.</t>
        </is>
      </c>
      <c r="G2228" s="519" t="n">
        <v>8</v>
      </c>
      <c r="H2228" s="520" t="n">
        <v>0</v>
      </c>
      <c r="I2228" s="521" t="n">
        <v>867525.16</v>
      </c>
      <c r="J2228" s="522">
        <f>(H2228+I2228)*0.125</f>
        <v/>
      </c>
      <c r="K2228" s="523">
        <f>SUBTOTAL(9,H2228:J2228)</f>
        <v/>
      </c>
      <c r="L2228" s="520">
        <f>$G2228*H2228</f>
        <v/>
      </c>
      <c r="M2228" s="521">
        <f>$G2228*I2228</f>
        <v/>
      </c>
      <c r="N2228" s="522">
        <f>$G2228*J2228</f>
        <v/>
      </c>
      <c r="O2228" s="523">
        <f>G2228*K2228</f>
        <v/>
      </c>
      <c r="P2228" s="524" t="inlineStr">
        <is>
          <t>Добавлено. Смета №28</t>
        </is>
      </c>
      <c r="Q2228" s="104" t="n"/>
    </row>
    <row r="2229" outlineLevel="2" ht="50.25" customHeight="1">
      <c r="A2229" s="3" t="n"/>
      <c r="B2229" s="3" t="n"/>
      <c r="C2229" s="25" t="n"/>
      <c r="D2229" s="3" t="inlineStr">
        <is>
          <t>9.4.1.</t>
        </is>
      </c>
      <c r="E2229" s="3" t="inlineStr">
        <is>
          <t>Обеспечение временного освещения шахты (36–42 В)</t>
        </is>
      </c>
      <c r="F2229" s="518" t="inlineStr">
        <is>
          <t>компл.</t>
        </is>
      </c>
      <c r="G2229" s="519" t="n">
        <v>8</v>
      </c>
      <c r="H2229" s="520" t="n">
        <v>0</v>
      </c>
      <c r="I2229" s="521" t="n">
        <v>37955.1</v>
      </c>
      <c r="J2229" s="522">
        <f>(H2229+I2229)*0.125</f>
        <v/>
      </c>
      <c r="K2229" s="523">
        <f>SUBTOTAL(9,H2229:J2229)</f>
        <v/>
      </c>
      <c r="L2229" s="520">
        <f>$G2229*H2229</f>
        <v/>
      </c>
      <c r="M2229" s="521">
        <f>$G2229*I2229</f>
        <v/>
      </c>
      <c r="N2229" s="522">
        <f>$G2229*J2229</f>
        <v/>
      </c>
      <c r="O2229" s="523">
        <f>G2229*K2229</f>
        <v/>
      </c>
      <c r="P2229" s="524" t="inlineStr">
        <is>
          <t>Добавлено. Смета №28</t>
        </is>
      </c>
      <c r="Q2229" s="104" t="n"/>
    </row>
    <row r="2230" outlineLevel="2" ht="50.25" customHeight="1">
      <c r="A2230" s="3" t="n"/>
      <c r="B2230" s="3" t="n"/>
      <c r="C2230" s="25" t="n"/>
      <c r="D2230" s="3" t="inlineStr">
        <is>
          <t>9.4.1.</t>
        </is>
      </c>
      <c r="E2230" s="3" t="inlineStr">
        <is>
          <t>Обеспечение защитного заземления с окраской в шахте</t>
        </is>
      </c>
      <c r="F2230" s="518" t="inlineStr">
        <is>
          <t>компл.</t>
        </is>
      </c>
      <c r="G2230" s="519" t="n">
        <v>8</v>
      </c>
      <c r="H2230" s="520" t="n">
        <v>0</v>
      </c>
      <c r="I2230" s="521" t="n">
        <v>129338.48</v>
      </c>
      <c r="J2230" s="522">
        <f>(H2230+I2230)*0.125</f>
        <v/>
      </c>
      <c r="K2230" s="523">
        <f>SUBTOTAL(9,H2230:J2230)</f>
        <v/>
      </c>
      <c r="L2230" s="520">
        <f>$G2230*H2230</f>
        <v/>
      </c>
      <c r="M2230" s="521">
        <f>$G2230*I2230</f>
        <v/>
      </c>
      <c r="N2230" s="522">
        <f>$G2230*J2230</f>
        <v/>
      </c>
      <c r="O2230" s="523">
        <f>G2230*K2230</f>
        <v/>
      </c>
      <c r="P2230" s="524" t="inlineStr">
        <is>
          <t>Добавлено. Смета №28</t>
        </is>
      </c>
      <c r="Q2230" s="104" t="n"/>
    </row>
    <row r="2231" outlineLevel="2" ht="50.25" customHeight="1">
      <c r="A2231" s="3" t="n"/>
      <c r="B2231" s="3" t="n"/>
      <c r="C2231" s="25" t="n"/>
      <c r="D2231" s="3" t="inlineStr">
        <is>
          <t>9.4.1.</t>
        </is>
      </c>
      <c r="E2231" s="3" t="inlineStr">
        <is>
          <t>Окраска пола и стен приямка масляной краской светлых тонов</t>
        </is>
      </c>
      <c r="F2231" s="518" t="inlineStr">
        <is>
          <t>компл.</t>
        </is>
      </c>
      <c r="G2231" s="519" t="n">
        <v>8</v>
      </c>
      <c r="H2231" s="520" t="n">
        <v>0</v>
      </c>
      <c r="I2231" s="521" t="n">
        <v>38885.16</v>
      </c>
      <c r="J2231" s="522">
        <f>(H2231+I2231)*0.125</f>
        <v/>
      </c>
      <c r="K2231" s="523">
        <f>SUBTOTAL(9,H2231:J2231)</f>
        <v/>
      </c>
      <c r="L2231" s="520">
        <f>$G2231*H2231</f>
        <v/>
      </c>
      <c r="M2231" s="521">
        <f>$G2231*I2231</f>
        <v/>
      </c>
      <c r="N2231" s="522">
        <f>$G2231*J2231</f>
        <v/>
      </c>
      <c r="O2231" s="523">
        <f>G2231*K2231</f>
        <v/>
      </c>
      <c r="P2231" s="524" t="inlineStr">
        <is>
          <t>Добавлено. Смета №28</t>
        </is>
      </c>
      <c r="Q2231" s="104" t="n"/>
    </row>
    <row r="2232" outlineLevel="2" ht="50.25" customHeight="1">
      <c r="A2232" s="3" t="n"/>
      <c r="B2232" s="3" t="n"/>
      <c r="C2232" s="25" t="n"/>
      <c r="D2232" s="3" t="inlineStr">
        <is>
          <t>9.4.1.</t>
        </is>
      </c>
      <c r="E2232" s="3" t="inlineStr">
        <is>
          <t>Установка в шахте монтажных петель с испытаниями</t>
        </is>
      </c>
      <c r="F2232" s="518" t="inlineStr">
        <is>
          <t>компл.</t>
        </is>
      </c>
      <c r="G2232" s="519" t="n">
        <v>8</v>
      </c>
      <c r="H2232" s="520" t="n">
        <v>0</v>
      </c>
      <c r="I2232" s="521" t="n">
        <v>123932.12</v>
      </c>
      <c r="J2232" s="522">
        <f>(H2232+I2232)*0.125</f>
        <v/>
      </c>
      <c r="K2232" s="523">
        <f>SUBTOTAL(9,H2232:J2232)</f>
        <v/>
      </c>
      <c r="L2232" s="520">
        <f>$G2232*H2232</f>
        <v/>
      </c>
      <c r="M2232" s="521">
        <f>$G2232*I2232</f>
        <v/>
      </c>
      <c r="N2232" s="522">
        <f>$G2232*J2232</f>
        <v/>
      </c>
      <c r="O2232" s="523">
        <f>G2232*K2232</f>
        <v/>
      </c>
      <c r="P2232" s="524" t="inlineStr">
        <is>
          <t>Добавлено. Смета №28</t>
        </is>
      </c>
      <c r="Q2232" s="104" t="n"/>
    </row>
    <row r="2233" outlineLevel="2" ht="50.25" customHeight="1">
      <c r="A2233" s="3" t="n"/>
      <c r="B2233" s="3" t="n"/>
      <c r="C2233" s="25" t="n"/>
      <c r="D2233" s="3" t="inlineStr">
        <is>
          <t>9.4.1.</t>
        </is>
      </c>
      <c r="E2233" s="3" t="inlineStr">
        <is>
          <t>Провеска шахты</t>
        </is>
      </c>
      <c r="F2233" s="518" t="inlineStr">
        <is>
          <t>компл.</t>
        </is>
      </c>
      <c r="G2233" s="519" t="n">
        <v>8</v>
      </c>
      <c r="H2233" s="520" t="n">
        <v>0</v>
      </c>
      <c r="I2233" s="521" t="n">
        <v>65064.44</v>
      </c>
      <c r="J2233" s="522">
        <f>(H2233+I2233)*0.125</f>
        <v/>
      </c>
      <c r="K2233" s="523">
        <f>SUBTOTAL(9,H2233:J2233)</f>
        <v/>
      </c>
      <c r="L2233" s="520">
        <f>$G2233*H2233</f>
        <v/>
      </c>
      <c r="M2233" s="521">
        <f>$G2233*I2233</f>
        <v/>
      </c>
      <c r="N2233" s="522">
        <f>$G2233*J2233</f>
        <v/>
      </c>
      <c r="O2233" s="523">
        <f>G2233*K2233</f>
        <v/>
      </c>
      <c r="P2233" s="524" t="inlineStr">
        <is>
          <t>Добавлено. Смета №28</t>
        </is>
      </c>
      <c r="Q2233" s="104" t="n"/>
    </row>
    <row r="2234" outlineLevel="2" ht="50.25" customHeight="1">
      <c r="A2234" s="3" t="n"/>
      <c r="B2234" s="3" t="n"/>
      <c r="C2234" s="88" t="n"/>
      <c r="D2234" s="161" t="inlineStr">
        <is>
          <t>9.4.1.</t>
        </is>
      </c>
      <c r="E2234" s="161" t="inlineStr">
        <is>
          <t>Дополнительные работы по подготовке шахты лифта г/п 1050 кг</t>
        </is>
      </c>
      <c r="F2234" s="127" t="inlineStr">
        <is>
          <t>компл.</t>
        </is>
      </c>
      <c r="G2234" s="640" t="n">
        <v>1</v>
      </c>
      <c r="H2234" s="641" t="n"/>
      <c r="I2234" s="642" t="n"/>
      <c r="J2234" s="643" t="n"/>
      <c r="K2234" s="644">
        <f>SUBTOTAL(9,H2234:J2234)</f>
        <v/>
      </c>
      <c r="L2234" s="641">
        <f>+SUBTOTAL(9,L2235:L2241)</f>
        <v/>
      </c>
      <c r="M2234" s="642">
        <f>+SUBTOTAL(9,M2235:M2241)</f>
        <v/>
      </c>
      <c r="N2234" s="643">
        <f>+SUBTOTAL(9,N2235:N2241)</f>
        <v/>
      </c>
      <c r="O2234" s="644">
        <f>+SUBTOTAL(9,O2235:O2241)</f>
        <v/>
      </c>
      <c r="P2234" s="86" t="n"/>
      <c r="Q2234" s="104" t="n"/>
    </row>
    <row r="2235" outlineLevel="2" ht="50.25" customHeight="1">
      <c r="A2235" s="3" t="n"/>
      <c r="B2235" s="3" t="n"/>
      <c r="C2235" s="25" t="n"/>
      <c r="D2235" s="3" t="inlineStr">
        <is>
          <t>9.4.1.</t>
        </is>
      </c>
      <c r="E2235" s="3" t="inlineStr">
        <is>
          <t>Обеспечение ограждений дверных проемов шахт на всех этажах</t>
        </is>
      </c>
      <c r="F2235" s="518" t="inlineStr">
        <is>
          <t>компл.</t>
        </is>
      </c>
      <c r="G2235" s="519" t="n">
        <v>1</v>
      </c>
      <c r="H2235" s="520" t="n">
        <v>0</v>
      </c>
      <c r="I2235" s="521" t="n">
        <v>45150.65</v>
      </c>
      <c r="J2235" s="522">
        <f>(H2235+I2235)*0.125</f>
        <v/>
      </c>
      <c r="K2235" s="523">
        <f>SUBTOTAL(9,H2235:J2235)</f>
        <v/>
      </c>
      <c r="L2235" s="520">
        <f>$G2235*H2235</f>
        <v/>
      </c>
      <c r="M2235" s="521">
        <f>$G2235*I2235</f>
        <v/>
      </c>
      <c r="N2235" s="522">
        <f>$G2235*J2235</f>
        <v/>
      </c>
      <c r="O2235" s="523">
        <f>G2235*K2235</f>
        <v/>
      </c>
      <c r="P2235" s="524" t="inlineStr">
        <is>
          <t>Добавлено. Смета №28</t>
        </is>
      </c>
      <c r="Q2235" s="104" t="n"/>
    </row>
    <row r="2236" outlineLevel="2" ht="50.25" customHeight="1">
      <c r="A2236" s="3" t="n"/>
      <c r="B2236" s="3" t="n"/>
      <c r="C2236" s="25" t="n"/>
      <c r="D2236" s="3" t="inlineStr">
        <is>
          <t>9.4.1.</t>
        </is>
      </c>
      <c r="E2236" s="3" t="inlineStr">
        <is>
          <t>Обеспечение щитов-настилов внутри шахты лифта</t>
        </is>
      </c>
      <c r="F2236" s="518" t="inlineStr">
        <is>
          <t>компл.</t>
        </is>
      </c>
      <c r="G2236" s="519" t="n">
        <v>1</v>
      </c>
      <c r="H2236" s="520" t="n">
        <v>0</v>
      </c>
      <c r="I2236" s="521" t="n">
        <v>763435.85</v>
      </c>
      <c r="J2236" s="522">
        <f>(H2236+I2236)*0.125</f>
        <v/>
      </c>
      <c r="K2236" s="523">
        <f>SUBTOTAL(9,H2236:J2236)</f>
        <v/>
      </c>
      <c r="L2236" s="520">
        <f>$G2236*H2236</f>
        <v/>
      </c>
      <c r="M2236" s="521">
        <f>$G2236*I2236</f>
        <v/>
      </c>
      <c r="N2236" s="522">
        <f>$G2236*J2236</f>
        <v/>
      </c>
      <c r="O2236" s="523">
        <f>G2236*K2236</f>
        <v/>
      </c>
      <c r="P2236" s="524" t="inlineStr">
        <is>
          <t>Добавлено. Смета №28</t>
        </is>
      </c>
      <c r="Q2236" s="104" t="n"/>
    </row>
    <row r="2237" outlineLevel="2" ht="50.25" customHeight="1">
      <c r="A2237" s="3" t="n"/>
      <c r="B2237" s="3" t="n"/>
      <c r="C2237" s="25" t="n"/>
      <c r="D2237" s="3" t="inlineStr">
        <is>
          <t>9.4.1.</t>
        </is>
      </c>
      <c r="E2237" s="3" t="inlineStr">
        <is>
          <t>Обеспечение временного освещения шахты (36–42 В)</t>
        </is>
      </c>
      <c r="F2237" s="518" t="inlineStr">
        <is>
          <t>компл.</t>
        </is>
      </c>
      <c r="G2237" s="519" t="n">
        <v>1</v>
      </c>
      <c r="H2237" s="520" t="n">
        <v>0</v>
      </c>
      <c r="I2237" s="521" t="n">
        <v>37955.1</v>
      </c>
      <c r="J2237" s="522">
        <f>(H2237+I2237)*0.125</f>
        <v/>
      </c>
      <c r="K2237" s="523">
        <f>SUBTOTAL(9,H2237:J2237)</f>
        <v/>
      </c>
      <c r="L2237" s="520">
        <f>$G2237*H2237</f>
        <v/>
      </c>
      <c r="M2237" s="521">
        <f>$G2237*I2237</f>
        <v/>
      </c>
      <c r="N2237" s="522">
        <f>$G2237*J2237</f>
        <v/>
      </c>
      <c r="O2237" s="523">
        <f>G2237*K2237</f>
        <v/>
      </c>
      <c r="P2237" s="524" t="inlineStr">
        <is>
          <t>Добавлено. Смета №28</t>
        </is>
      </c>
      <c r="Q2237" s="104" t="n"/>
    </row>
    <row r="2238" outlineLevel="2" ht="50.25" customHeight="1">
      <c r="A2238" s="3" t="n"/>
      <c r="B2238" s="3" t="n"/>
      <c r="C2238" s="25" t="n"/>
      <c r="D2238" s="3" t="inlineStr">
        <is>
          <t>9.4.1.</t>
        </is>
      </c>
      <c r="E2238" s="3" t="inlineStr">
        <is>
          <t>Обеспечение защитного заземления с окраской в шахте</t>
        </is>
      </c>
      <c r="F2238" s="518" t="inlineStr">
        <is>
          <t>компл.</t>
        </is>
      </c>
      <c r="G2238" s="519" t="n">
        <v>1</v>
      </c>
      <c r="H2238" s="520" t="n">
        <v>0</v>
      </c>
      <c r="I2238" s="521" t="n">
        <v>121453.94</v>
      </c>
      <c r="J2238" s="522">
        <f>(H2238+I2238)*0.125</f>
        <v/>
      </c>
      <c r="K2238" s="523">
        <f>SUBTOTAL(9,H2238:J2238)</f>
        <v/>
      </c>
      <c r="L2238" s="520">
        <f>$G2238*H2238</f>
        <v/>
      </c>
      <c r="M2238" s="521">
        <f>$G2238*I2238</f>
        <v/>
      </c>
      <c r="N2238" s="522">
        <f>$G2238*J2238</f>
        <v/>
      </c>
      <c r="O2238" s="523">
        <f>G2238*K2238</f>
        <v/>
      </c>
      <c r="P2238" s="524" t="inlineStr">
        <is>
          <t>Добавлено. Смета №28</t>
        </is>
      </c>
      <c r="Q2238" s="104" t="n"/>
    </row>
    <row r="2239" outlineLevel="2" ht="50.25" customHeight="1">
      <c r="A2239" s="3" t="n"/>
      <c r="B2239" s="3" t="n"/>
      <c r="C2239" s="25" t="n"/>
      <c r="D2239" s="3" t="inlineStr">
        <is>
          <t>9.4.1.</t>
        </is>
      </c>
      <c r="E2239" s="3" t="inlineStr">
        <is>
          <t>Окраска пола и стен приямка масляной краской светлых тонов</t>
        </is>
      </c>
      <c r="F2239" s="518" t="inlineStr">
        <is>
          <t>компл.</t>
        </is>
      </c>
      <c r="G2239" s="519" t="n">
        <v>1</v>
      </c>
      <c r="H2239" s="520" t="n">
        <v>0</v>
      </c>
      <c r="I2239" s="521" t="n">
        <v>38374.81</v>
      </c>
      <c r="J2239" s="522">
        <f>(H2239+I2239)*0.125</f>
        <v/>
      </c>
      <c r="K2239" s="523">
        <f>SUBTOTAL(9,H2239:J2239)</f>
        <v/>
      </c>
      <c r="L2239" s="520">
        <f>$G2239*H2239</f>
        <v/>
      </c>
      <c r="M2239" s="521">
        <f>$G2239*I2239</f>
        <v/>
      </c>
      <c r="N2239" s="522">
        <f>$G2239*J2239</f>
        <v/>
      </c>
      <c r="O2239" s="523">
        <f>G2239*K2239</f>
        <v/>
      </c>
      <c r="P2239" s="524" t="inlineStr">
        <is>
          <t>Добавлено. Смета №28</t>
        </is>
      </c>
      <c r="Q2239" s="104" t="n"/>
    </row>
    <row r="2240" outlineLevel="2" ht="50.25" customHeight="1">
      <c r="A2240" s="3" t="n"/>
      <c r="B2240" s="3" t="n"/>
      <c r="C2240" s="25" t="n"/>
      <c r="D2240" s="3" t="inlineStr">
        <is>
          <t>9.4.1.</t>
        </is>
      </c>
      <c r="E2240" s="3" t="inlineStr">
        <is>
          <t>Установка в шахте монтажных петель с испытаниями</t>
        </is>
      </c>
      <c r="F2240" s="518" t="inlineStr">
        <is>
          <t>компл.</t>
        </is>
      </c>
      <c r="G2240" s="519" t="n">
        <v>1</v>
      </c>
      <c r="H2240" s="520" t="n">
        <v>0</v>
      </c>
      <c r="I2240" s="521" t="n">
        <v>123932.12</v>
      </c>
      <c r="J2240" s="522">
        <f>(H2240+I2240)*0.125</f>
        <v/>
      </c>
      <c r="K2240" s="523">
        <f>SUBTOTAL(9,H2240:J2240)</f>
        <v/>
      </c>
      <c r="L2240" s="520">
        <f>$G2240*H2240</f>
        <v/>
      </c>
      <c r="M2240" s="521">
        <f>$G2240*I2240</f>
        <v/>
      </c>
      <c r="N2240" s="522">
        <f>$G2240*J2240</f>
        <v/>
      </c>
      <c r="O2240" s="523">
        <f>G2240*K2240</f>
        <v/>
      </c>
      <c r="P2240" s="524" t="inlineStr">
        <is>
          <t>Добавлено. Смета №28</t>
        </is>
      </c>
      <c r="Q2240" s="104" t="n"/>
    </row>
    <row r="2241" outlineLevel="2" ht="50.25" customHeight="1">
      <c r="A2241" s="3" t="n"/>
      <c r="B2241" s="3" t="n"/>
      <c r="C2241" s="25" t="n"/>
      <c r="D2241" s="3" t="inlineStr">
        <is>
          <t>9.4.1.</t>
        </is>
      </c>
      <c r="E2241" s="3" t="inlineStr">
        <is>
          <t>Провеска шахты</t>
        </is>
      </c>
      <c r="F2241" s="518" t="inlineStr">
        <is>
          <t>компл.</t>
        </is>
      </c>
      <c r="G2241" s="519" t="n">
        <v>1</v>
      </c>
      <c r="H2241" s="520" t="n">
        <v>0</v>
      </c>
      <c r="I2241" s="521" t="n">
        <v>61966.13</v>
      </c>
      <c r="J2241" s="522">
        <f>(H2241+I2241)*0.125</f>
        <v/>
      </c>
      <c r="K2241" s="523">
        <f>SUBTOTAL(9,H2241:J2241)</f>
        <v/>
      </c>
      <c r="L2241" s="520">
        <f>$G2241*H2241</f>
        <v/>
      </c>
      <c r="M2241" s="521">
        <f>$G2241*I2241</f>
        <v/>
      </c>
      <c r="N2241" s="522">
        <f>$G2241*J2241</f>
        <v/>
      </c>
      <c r="O2241" s="523">
        <f>G2241*K2241</f>
        <v/>
      </c>
      <c r="P2241" s="524" t="inlineStr">
        <is>
          <t>Добавлено. Смета №28</t>
        </is>
      </c>
      <c r="Q2241" s="104" t="n"/>
    </row>
    <row r="2242" ht="50.25" customHeight="1">
      <c r="A2242" s="3" t="n"/>
      <c r="B2242" s="3" t="n"/>
      <c r="C2242" s="117" t="n"/>
      <c r="D2242" s="123" t="inlineStr">
        <is>
          <t>10.</t>
        </is>
      </c>
      <c r="E2242" s="124" t="inlineStr">
        <is>
          <t>Инженерные системы</t>
        </is>
      </c>
      <c r="F2242" s="528" t="inlineStr">
        <is>
          <t>м2</t>
        </is>
      </c>
      <c r="G2242" s="529" t="n">
        <v>18830.72</v>
      </c>
      <c r="H2242" s="530">
        <f>IFERROR(L2242/G2242,0)</f>
        <v/>
      </c>
      <c r="I2242" s="531">
        <f>IFERROR(M2242/G2242,0)</f>
        <v/>
      </c>
      <c r="J2242" s="532">
        <f>IFERROR(N2242/G2242,0)</f>
        <v/>
      </c>
      <c r="K2242" s="533">
        <f>+IFERROR(O2242/G2242,0)</f>
        <v/>
      </c>
      <c r="L2242" s="534">
        <f>SUBTOTAL(9,L2243:L7986)</f>
        <v/>
      </c>
      <c r="M2242" s="535">
        <f>SUBTOTAL(9,M2243:M7986)</f>
        <v/>
      </c>
      <c r="N2242" s="536">
        <f>SUBTOTAL(9,N2243:N7986)</f>
        <v/>
      </c>
      <c r="O2242" s="537">
        <f>SUBTOTAL(9,O2243:O7986)</f>
        <v/>
      </c>
      <c r="P2242" s="77" t="inlineStr">
        <is>
          <t>РАЗДЕЛ ОБНОВЛЁН (на основании проведённых тендеров)</t>
        </is>
      </c>
      <c r="Q2242" s="106" t="n"/>
    </row>
    <row r="2243" outlineLevel="1" ht="50.25" customHeight="1">
      <c r="A2243" s="3" t="n"/>
      <c r="B2243" s="3" t="inlineStr">
        <is>
          <t>Системы внутреннего водоснабжения</t>
        </is>
      </c>
      <c r="C2243" s="235" t="n"/>
      <c r="D2243" s="374" t="inlineStr">
        <is>
          <t>10.1.</t>
        </is>
      </c>
      <c r="E2243" s="375" t="inlineStr">
        <is>
          <t>Системы внутреннего водоснабжения (ВК1)</t>
        </is>
      </c>
      <c r="F2243" s="376" t="inlineStr">
        <is>
          <t>м2</t>
        </is>
      </c>
      <c r="G2243" s="335" t="n">
        <v>18830.72</v>
      </c>
      <c r="H2243" s="377">
        <f>+IFERROR(L2243/G2243,0)</f>
        <v/>
      </c>
      <c r="I2243" s="378">
        <f>IFERROR(M2243/G2243,0)</f>
        <v/>
      </c>
      <c r="J2243" s="379">
        <f>IFERROR(N2243/G2243,0)</f>
        <v/>
      </c>
      <c r="K2243" s="379">
        <f>+IFERROR(O2243/G2243,0)</f>
        <v/>
      </c>
      <c r="L2243" s="380">
        <f>SUBTOTAL(9,L2244:L2377)</f>
        <v/>
      </c>
      <c r="M2243" s="378">
        <f>SUBTOTAL(9,M2244:M2377)</f>
        <v/>
      </c>
      <c r="N2243" s="379">
        <f>SUBTOTAL(9,N2244:N2377)</f>
        <v/>
      </c>
      <c r="O2243" s="379">
        <f>SUBTOTAL(9,O2244:O2377)</f>
        <v/>
      </c>
      <c r="P2243" s="381" t="n"/>
      <c r="Q2243" s="244" t="n"/>
    </row>
    <row r="2244" outlineLevel="2" ht="50.25" customHeight="1">
      <c r="A2244" s="3" t="n"/>
      <c r="B2244" s="3" t="n"/>
      <c r="C2244" s="240" t="n"/>
      <c r="D2244" s="391" t="inlineStr">
        <is>
          <t>10.1.1.</t>
        </is>
      </c>
      <c r="E2244" s="392" t="inlineStr">
        <is>
          <t>Система водоснабжения В0</t>
        </is>
      </c>
      <c r="F2244" s="393" t="inlineStr">
        <is>
          <t>м2</t>
        </is>
      </c>
      <c r="G2244" s="422" t="n">
        <v>18830.72</v>
      </c>
      <c r="H2244" s="428">
        <f>IFERROR(L2244/G2244,0)</f>
        <v/>
      </c>
      <c r="I2244" s="429">
        <f>IFERROR(M2244/G2244,0)</f>
        <v/>
      </c>
      <c r="J2244" s="430">
        <f>IFERROR(N2244/G2244,0)</f>
        <v/>
      </c>
      <c r="K2244" s="430">
        <f>+IFERROR(O2244/G2244,0)</f>
        <v/>
      </c>
      <c r="L2244" s="431">
        <f>SUBTOTAL(9,L2245:L2263)</f>
        <v/>
      </c>
      <c r="M2244" s="429">
        <f>SUBTOTAL(9,M2245:M2263)</f>
        <v/>
      </c>
      <c r="N2244" s="430">
        <f>SUBTOTAL(9,N2245:N2263)</f>
        <v/>
      </c>
      <c r="O2244" s="430">
        <f>SUBTOTAL(9,O2245:O2263)</f>
        <v/>
      </c>
      <c r="P2244" s="394" t="n"/>
      <c r="Q2244" s="243" t="n"/>
    </row>
    <row r="2245" outlineLevel="3" ht="50.25" customHeight="1">
      <c r="A2245" s="3" t="inlineStr">
        <is>
          <t>10.1.3.</t>
        </is>
      </c>
      <c r="B2245" s="3" t="inlineStr">
        <is>
          <t>Монтаж оборудования системы водоснабжения (насосы и пр.)</t>
        </is>
      </c>
      <c r="C2245" s="25" t="inlineStr">
        <is>
          <t>10.1.3.</t>
        </is>
      </c>
      <c r="D2245" s="271" t="inlineStr">
        <is>
          <t>10.1.1.1.</t>
        </is>
      </c>
      <c r="E2245" s="3" t="inlineStr">
        <is>
          <t>Насос для водоснабжения</t>
        </is>
      </c>
      <c r="F2245" s="18" t="inlineStr">
        <is>
          <t>шт</t>
        </is>
      </c>
      <c r="G2245" s="645" t="n">
        <v>1</v>
      </c>
      <c r="H2245" s="194" t="n">
        <v>912361.2915824807</v>
      </c>
      <c r="I2245" s="195" t="n">
        <v>264985.8885237621</v>
      </c>
      <c r="J2245" s="196" t="n">
        <v>147168.3975132803</v>
      </c>
      <c r="K2245" s="197" t="n">
        <v>1324515.577619523</v>
      </c>
      <c r="L2245" s="194" t="n">
        <v>912361.2915824807</v>
      </c>
      <c r="M2245" s="195" t="n">
        <v>264985.8885237621</v>
      </c>
      <c r="N2245" s="196" t="n">
        <v>147168.3975132803</v>
      </c>
      <c r="O2245" s="197" t="n">
        <v>66208411.80635121</v>
      </c>
      <c r="P2245" s="118" t="n"/>
      <c r="Q2245" s="104" t="n"/>
      <c r="R2245" t="n">
        <v>66208411.80635121</v>
      </c>
    </row>
    <row r="2246" outlineLevel="3" ht="50.25" customHeight="1">
      <c r="A2246" s="3" t="inlineStr">
        <is>
          <t>10.1.4.</t>
        </is>
      </c>
      <c r="B2246" s="3" t="inlineStr">
        <is>
          <t>Монтаж сантехоборудования</t>
        </is>
      </c>
      <c r="C2246" s="25" t="inlineStr">
        <is>
          <t>10.1.4.</t>
        </is>
      </c>
      <c r="D2246" s="271" t="inlineStr">
        <is>
          <t>10.1.1.2.</t>
        </is>
      </c>
      <c r="E2246" s="198" t="inlineStr">
        <is>
          <t>Счетчик холодной воды «Пульсар Т» Ду100 RS-485, исп.1, IP68, Qn=100 м3/ч</t>
        </is>
      </c>
      <c r="F2246" s="18" t="inlineStr">
        <is>
          <t>шт</t>
        </is>
      </c>
      <c r="G2246" s="646" t="n">
        <v>1</v>
      </c>
      <c r="H2246" s="194" t="n">
        <v>50055.71692975675</v>
      </c>
      <c r="I2246" s="195" t="n">
        <v>2649.858987737619</v>
      </c>
      <c r="J2246" s="196" t="n">
        <v>6588.196989686796</v>
      </c>
      <c r="K2246" s="197" t="n">
        <v>59293.77290718116</v>
      </c>
      <c r="L2246" s="194" t="n">
        <v>50055.71692975675</v>
      </c>
      <c r="M2246" s="195" t="n">
        <v>2649.858987737619</v>
      </c>
      <c r="N2246" s="196" t="n">
        <v>6588.196989686796</v>
      </c>
      <c r="O2246" s="197" t="n">
        <v>2963911.184228156</v>
      </c>
      <c r="P2246" s="118" t="n"/>
      <c r="Q2246" s="104" t="n"/>
      <c r="R2246" t="n">
        <v>2963911.184228156</v>
      </c>
    </row>
    <row r="2247" outlineLevel="3" ht="50.25" customHeight="1">
      <c r="A2247" s="3" t="n"/>
      <c r="B2247" s="3" t="inlineStr">
        <is>
          <t>Монтаж оборудования системы водоснабжения (насосы и пр.)</t>
        </is>
      </c>
      <c r="C2247" s="25" t="n"/>
      <c r="D2247" s="271" t="inlineStr">
        <is>
          <t>10.1.1.3.</t>
        </is>
      </c>
      <c r="E2247" s="198" t="inlineStr">
        <is>
          <t>Затвор обратный NVD-895R чугунный межфланцевый пружинный двустворчатый PN16,
Tmax=100C, DN100</t>
        </is>
      </c>
      <c r="F2247" s="18" t="inlineStr">
        <is>
          <t>шт</t>
        </is>
      </c>
      <c r="G2247" s="646" t="n">
        <v>1</v>
      </c>
      <c r="H2247" s="194" t="n">
        <v>19657.97721060253</v>
      </c>
      <c r="I2247" s="195" t="n">
        <v>8832.863292458731</v>
      </c>
      <c r="J2247" s="196" t="n">
        <v>3561.355062882657</v>
      </c>
      <c r="K2247" s="197" t="n">
        <v>32052.19556594391</v>
      </c>
      <c r="L2247" s="194" t="n">
        <v>19657.97721060253</v>
      </c>
      <c r="M2247" s="195" t="n">
        <v>8832.863292458731</v>
      </c>
      <c r="N2247" s="196" t="n">
        <v>3561.355062882657</v>
      </c>
      <c r="O2247" s="197" t="n">
        <v>32052.19556594391</v>
      </c>
      <c r="P2247" s="118" t="n"/>
      <c r="Q2247" s="104" t="n"/>
    </row>
    <row r="2248" outlineLevel="3" ht="50.25" customHeight="1">
      <c r="A2248" s="3" t="n"/>
      <c r="B2248" s="3" t="inlineStr">
        <is>
          <t>Монтаж оборудования системы водоснабжения (насосы и пр.)</t>
        </is>
      </c>
      <c r="C2248" s="25" t="n"/>
      <c r="D2248" s="271" t="inlineStr">
        <is>
          <t>10.1.1.4.</t>
        </is>
      </c>
      <c r="E2248" s="198" t="inlineStr">
        <is>
          <t>Затвор обратный NVD-895R чугунный межфланцевый пружинный двустворчатый PN16,
Tmax=100C, DN200</t>
        </is>
      </c>
      <c r="F2248" s="18" t="inlineStr">
        <is>
          <t>шт</t>
        </is>
      </c>
      <c r="G2248" s="646" t="n">
        <v>2</v>
      </c>
      <c r="H2248" s="194" t="n">
        <v>53192.96211412858</v>
      </c>
      <c r="I2248" s="195" t="n">
        <v>17665.72658491746</v>
      </c>
      <c r="J2248" s="196" t="n">
        <v>8857.336087380754</v>
      </c>
      <c r="K2248" s="197" t="n">
        <v>79716.02478642679</v>
      </c>
      <c r="L2248" s="194" t="n">
        <v>106385.9242282572</v>
      </c>
      <c r="M2248" s="195" t="n">
        <v>35331.45316983492</v>
      </c>
      <c r="N2248" s="196" t="n">
        <v>17714.67217476151</v>
      </c>
      <c r="O2248" s="197" t="n">
        <v>159432.0495728536</v>
      </c>
      <c r="P2248" s="118" t="n"/>
      <c r="Q2248" s="104" t="n"/>
    </row>
    <row r="2249" outlineLevel="3" ht="50.25" customHeight="1">
      <c r="A2249" s="3" t="n"/>
      <c r="B2249" s="3" t="inlineStr">
        <is>
          <t>Монтаж оборудования системы водоснабжения (насосы и пр.)</t>
        </is>
      </c>
      <c r="C2249" s="25" t="n"/>
      <c r="D2249" s="271" t="inlineStr">
        <is>
          <t>10.1.1.5.</t>
        </is>
      </c>
      <c r="E2249" s="198" t="inlineStr">
        <is>
          <t>Затвор дисковый поворотный ЗДМ с рукояткой (диск - чугун GGG40) PN16, Tmax=120C, DN65</t>
        </is>
      </c>
      <c r="F2249" s="18" t="inlineStr">
        <is>
          <t>шт</t>
        </is>
      </c>
      <c r="G2249" s="646" t="n">
        <v>7</v>
      </c>
      <c r="H2249" s="194" t="n">
        <v>5784.566333544657</v>
      </c>
      <c r="I2249" s="195" t="n">
        <v>4416.431646229365</v>
      </c>
      <c r="J2249" s="196" t="n">
        <v>1275.124747471753</v>
      </c>
      <c r="K2249" s="197" t="n">
        <v>11476.12272724578</v>
      </c>
      <c r="L2249" s="194" t="n">
        <v>40491.9643348126</v>
      </c>
      <c r="M2249" s="195" t="n">
        <v>30915.02152360556</v>
      </c>
      <c r="N2249" s="196" t="n">
        <v>8925.87323230227</v>
      </c>
      <c r="O2249" s="197" t="n">
        <v>80332.85909072043</v>
      </c>
      <c r="P2249" s="118" t="n"/>
      <c r="Q2249" s="104" t="n"/>
    </row>
    <row r="2250" outlineLevel="3" ht="50.25" customHeight="1">
      <c r="A2250" s="3" t="n"/>
      <c r="B2250" s="3" t="inlineStr">
        <is>
          <t>Монтаж оборудования системы водоснабжения (насосы и пр.)</t>
        </is>
      </c>
      <c r="C2250" s="25" t="n"/>
      <c r="D2250" s="271" t="inlineStr">
        <is>
          <t>10.1.1.6.</t>
        </is>
      </c>
      <c r="E2250" s="198" t="inlineStr">
        <is>
          <t>Затвор дисковый поворотный ЗДМ с рукояткой (диск - чугун GGG40) PN16, Tmax=120C, DN100</t>
        </is>
      </c>
      <c r="F2250" s="18" t="inlineStr">
        <is>
          <t>шт</t>
        </is>
      </c>
      <c r="G2250" s="646" t="n">
        <v>2</v>
      </c>
      <c r="H2250" s="194" t="n">
        <v>9141.778100174637</v>
      </c>
      <c r="I2250" s="195" t="n">
        <v>8832.863292458731</v>
      </c>
      <c r="J2250" s="196" t="n">
        <v>2246.830174079171</v>
      </c>
      <c r="K2250" s="197" t="n">
        <v>20221.47156671254</v>
      </c>
      <c r="L2250" s="194" t="n">
        <v>18283.55620034927</v>
      </c>
      <c r="M2250" s="195" t="n">
        <v>17665.72658491746</v>
      </c>
      <c r="N2250" s="196" t="n">
        <v>4493.660348158342</v>
      </c>
      <c r="O2250" s="197" t="n">
        <v>40442.94313342508</v>
      </c>
      <c r="P2250" s="118" t="n"/>
      <c r="Q2250" s="104" t="n"/>
    </row>
    <row r="2251" outlineLevel="3" ht="50.25" customHeight="1">
      <c r="A2251" s="3" t="n"/>
      <c r="B2251" s="3" t="inlineStr">
        <is>
          <t>Монтаж оборудования системы водоснабжения (насосы и пр.)</t>
        </is>
      </c>
      <c r="C2251" s="25" t="n"/>
      <c r="D2251" s="271" t="inlineStr">
        <is>
          <t>10.1.1.7.</t>
        </is>
      </c>
      <c r="E2251" s="198" t="inlineStr">
        <is>
          <t>Затвор дисковый поворотный ЗДМ с рукояткой (диск - чугун GGG40) PN16, Tmax=120C, DN200</t>
        </is>
      </c>
      <c r="F2251" s="18" t="inlineStr">
        <is>
          <t>шт</t>
        </is>
      </c>
      <c r="G2251" s="646" t="n">
        <v>2</v>
      </c>
      <c r="H2251" s="194" t="n">
        <v>23795.62711102065</v>
      </c>
      <c r="I2251" s="195" t="n">
        <v>17665.72658491746</v>
      </c>
      <c r="J2251" s="196" t="n">
        <v>5182.669211992265</v>
      </c>
      <c r="K2251" s="197" t="n">
        <v>46644.02290793038</v>
      </c>
      <c r="L2251" s="194" t="n">
        <v>47591.2542220413</v>
      </c>
      <c r="M2251" s="195" t="n">
        <v>35331.45316983492</v>
      </c>
      <c r="N2251" s="196" t="n">
        <v>10365.33842398453</v>
      </c>
      <c r="O2251" s="197" t="n">
        <v>93288.04581586077</v>
      </c>
      <c r="P2251" s="118" t="n"/>
      <c r="Q2251" s="104" t="n"/>
    </row>
    <row r="2252" outlineLevel="3" ht="50.25" customHeight="1">
      <c r="A2252" s="3" t="n"/>
      <c r="B2252" s="3" t="inlineStr">
        <is>
          <t>Монтаж оборудования системы водоснабжения (насосы и пр.)</t>
        </is>
      </c>
      <c r="C2252" s="25" t="n"/>
      <c r="D2252" s="271" t="inlineStr">
        <is>
          <t>10.1.1.8.</t>
        </is>
      </c>
      <c r="E2252" s="198" t="inlineStr">
        <is>
          <t>Затвор дисковый ЗДМ(диск-чугун) PN16, Tmax=120C, DN200 с электрическим приводом АМБ220В</t>
        </is>
      </c>
      <c r="F2252" s="18" t="inlineStr">
        <is>
          <t>шт</t>
        </is>
      </c>
      <c r="G2252" s="646" t="n">
        <v>2</v>
      </c>
      <c r="H2252" s="194" t="n">
        <v>138883.4922949881</v>
      </c>
      <c r="I2252" s="195" t="n">
        <v>17665.72658491746</v>
      </c>
      <c r="J2252" s="196" t="n">
        <v>19568.65235998819</v>
      </c>
      <c r="K2252" s="197" t="n">
        <v>176117.8712398937</v>
      </c>
      <c r="L2252" s="194" t="n">
        <v>277766.9845899761</v>
      </c>
      <c r="M2252" s="195" t="n">
        <v>35331.45316983492</v>
      </c>
      <c r="N2252" s="196" t="n">
        <v>39137.30471997638</v>
      </c>
      <c r="O2252" s="197" t="n">
        <v>352235.7424797874</v>
      </c>
      <c r="P2252" s="118" t="n"/>
      <c r="Q2252" s="104" t="n"/>
    </row>
    <row r="2253" outlineLevel="3" ht="50.25" customHeight="1">
      <c r="A2253" s="3" t="n"/>
      <c r="B2253" s="3" t="inlineStr">
        <is>
          <t>Монтаж сантехоборудования</t>
        </is>
      </c>
      <c r="C2253" s="25" t="n"/>
      <c r="D2253" s="271" t="inlineStr">
        <is>
          <t>10.1.1.9.</t>
        </is>
      </c>
      <c r="E2253" s="198" t="inlineStr">
        <is>
          <t>Фильтр сетчатый Ридан-ФСФ фланцевый PN16, Tmax=200C, DN 100</t>
        </is>
      </c>
      <c r="F2253" s="18" t="inlineStr">
        <is>
          <t>шт</t>
        </is>
      </c>
      <c r="G2253" s="646" t="n">
        <v>1</v>
      </c>
      <c r="H2253" s="194" t="n">
        <v>24847.35771291008</v>
      </c>
      <c r="I2253" s="195" t="n">
        <v>8832.863292458731</v>
      </c>
      <c r="J2253" s="196" t="n">
        <v>4210.027625671101</v>
      </c>
      <c r="K2253" s="197" t="n">
        <v>37890.24863103991</v>
      </c>
      <c r="L2253" s="194" t="n">
        <v>24847.35771291008</v>
      </c>
      <c r="M2253" s="195" t="n">
        <v>8832.863292458731</v>
      </c>
      <c r="N2253" s="196" t="n">
        <v>4210.027625671101</v>
      </c>
      <c r="O2253" s="197" t="n">
        <v>37890.24863103991</v>
      </c>
      <c r="P2253" s="118" t="n"/>
      <c r="Q2253" s="104" t="n"/>
    </row>
    <row r="2254" outlineLevel="3" ht="50.25" customHeight="1">
      <c r="A2254" s="3" t="inlineStr">
        <is>
          <t>10.1.1.</t>
        </is>
      </c>
      <c r="B2254" s="3" t="inlineStr">
        <is>
          <t>Прокладка вертикальных и горизонтальных трубопроводов системы водоснабжения с установкой арматуры</t>
        </is>
      </c>
      <c r="C2254" s="25" t="inlineStr">
        <is>
          <t>10.1.1.</t>
        </is>
      </c>
      <c r="D2254" s="271" t="inlineStr">
        <is>
          <t>10.1.1.10.</t>
        </is>
      </c>
      <c r="E2254" s="198" t="inlineStr">
        <is>
          <t>Труба стальная электросварная прямошовная ø76x3,5</t>
        </is>
      </c>
      <c r="F2254" s="199" t="inlineStr">
        <is>
          <t>м</t>
        </is>
      </c>
      <c r="G2254" s="646" t="n">
        <v>6</v>
      </c>
      <c r="H2254" s="194" t="n">
        <v>932.9844848177564</v>
      </c>
      <c r="I2254" s="195" t="n">
        <v>1881.399881293709</v>
      </c>
      <c r="J2254" s="196" t="n">
        <v>351.7980457639332</v>
      </c>
      <c r="K2254" s="197" t="n">
        <v>3166.182411875399</v>
      </c>
      <c r="L2254" s="194" t="n">
        <v>5597.906908906539</v>
      </c>
      <c r="M2254" s="195" t="n">
        <v>11288.39928776225</v>
      </c>
      <c r="N2254" s="196" t="n">
        <v>2110.788274583599</v>
      </c>
      <c r="O2254" s="197" t="n">
        <v>949605.633281679</v>
      </c>
      <c r="P2254" s="118" t="n"/>
      <c r="Q2254" s="104" t="n"/>
      <c r="R2254" t="n">
        <v>949605.633281679</v>
      </c>
    </row>
    <row r="2255" outlineLevel="3" ht="50.25" customHeight="1">
      <c r="A2255" s="3" t="n"/>
      <c r="B2255" s="3" t="inlineStr">
        <is>
          <t>Прокладка вертикальных и горизонтальных трубопроводов системы водоснабжения с установкой арматуры</t>
        </is>
      </c>
      <c r="C2255" s="25" t="n"/>
      <c r="D2255" s="271" t="inlineStr">
        <is>
          <t>10.1.1.11.</t>
        </is>
      </c>
      <c r="E2255" s="198" t="inlineStr">
        <is>
          <t>Труба стальная электросварная прямошовная ø108x4,0</t>
        </is>
      </c>
      <c r="F2255" s="199" t="inlineStr">
        <is>
          <t>м</t>
        </is>
      </c>
      <c r="G2255" s="646" t="n">
        <v>4</v>
      </c>
      <c r="H2255" s="194" t="n">
        <v>1153.456296878607</v>
      </c>
      <c r="I2255" s="195" t="n">
        <v>2049.224283850425</v>
      </c>
      <c r="J2255" s="196" t="n">
        <v>400.335072591129</v>
      </c>
      <c r="K2255" s="197" t="n">
        <v>3603.015653320161</v>
      </c>
      <c r="L2255" s="194" t="n">
        <v>4613.825187514427</v>
      </c>
      <c r="M2255" s="195" t="n">
        <v>8196.897135401701</v>
      </c>
      <c r="N2255" s="196" t="n">
        <v>1601.340290364516</v>
      </c>
      <c r="O2255" s="197" t="n">
        <v>14412.06261328064</v>
      </c>
      <c r="P2255" s="118" t="n"/>
      <c r="Q2255" s="104" t="n"/>
    </row>
    <row r="2256" outlineLevel="3" ht="50.25" customHeight="1">
      <c r="A2256" s="3" t="n"/>
      <c r="B2256" s="3" t="inlineStr">
        <is>
          <t>Прокладка вертикальных и горизонтальных трубопроводов системы водоснабжения с установкой арматуры</t>
        </is>
      </c>
      <c r="C2256" s="25" t="n"/>
      <c r="D2256" s="271" t="inlineStr">
        <is>
          <t>10.1.1.12.</t>
        </is>
      </c>
      <c r="E2256" s="198" t="inlineStr">
        <is>
          <t>Труба стальная электросварная прямошовная ø159x4,5</t>
        </is>
      </c>
      <c r="F2256" s="199" t="inlineStr">
        <is>
          <t>м</t>
        </is>
      </c>
      <c r="G2256" s="646" t="n">
        <v>18</v>
      </c>
      <c r="H2256" s="194" t="n">
        <v>2078.333474683577</v>
      </c>
      <c r="I2256" s="195" t="n">
        <v>2729.354757369748</v>
      </c>
      <c r="J2256" s="196" t="n">
        <v>600.9610290066656</v>
      </c>
      <c r="K2256" s="197" t="n">
        <v>5408.649261059991</v>
      </c>
      <c r="L2256" s="194" t="n">
        <v>37410.00254430439</v>
      </c>
      <c r="M2256" s="195" t="n">
        <v>49128.38563265546</v>
      </c>
      <c r="N2256" s="196" t="n">
        <v>10817.29852211998</v>
      </c>
      <c r="O2256" s="197" t="n">
        <v>97355.68669907983</v>
      </c>
      <c r="P2256" s="118" t="n"/>
      <c r="Q2256" s="104" t="n"/>
    </row>
    <row r="2257" outlineLevel="3" ht="50.25" customHeight="1">
      <c r="A2257" s="3" t="n"/>
      <c r="B2257" s="3" t="inlineStr">
        <is>
          <t>Прокладка вертикальных и горизонтальных трубопроводов системы водоснабжения с установкой арматуры</t>
        </is>
      </c>
      <c r="C2257" s="25" t="n"/>
      <c r="D2257" s="271" t="inlineStr">
        <is>
          <t>10.1.1.13.</t>
        </is>
      </c>
      <c r="E2257" s="198" t="inlineStr">
        <is>
          <t>Труба стальная электросварная прямошовная ø219x6,0</t>
        </is>
      </c>
      <c r="F2257" s="199" t="inlineStr">
        <is>
          <t>м</t>
        </is>
      </c>
      <c r="G2257" s="646" t="n">
        <v>16</v>
      </c>
      <c r="H2257" s="194" t="n">
        <v>4066.284238060834</v>
      </c>
      <c r="I2257" s="195" t="n">
        <v>3453.649547351363</v>
      </c>
      <c r="J2257" s="196" t="n">
        <v>939.9917231765246</v>
      </c>
      <c r="K2257" s="197" t="n">
        <v>8459.925508588722</v>
      </c>
      <c r="L2257" s="194" t="n">
        <v>65060.54780897335</v>
      </c>
      <c r="M2257" s="195" t="n">
        <v>55258.3927576218</v>
      </c>
      <c r="N2257" s="196" t="n">
        <v>15039.86757082439</v>
      </c>
      <c r="O2257" s="197" t="n">
        <v>135358.8081374195</v>
      </c>
      <c r="P2257" s="118" t="n"/>
      <c r="Q2257" s="104" t="n"/>
    </row>
    <row r="2258" outlineLevel="3" ht="50.25" customHeight="1">
      <c r="A2258" s="3" t="n"/>
      <c r="B2258" s="3" t="inlineStr">
        <is>
          <t>Прокладка вертикальных и горизонтальных трубопроводов системы водоснабжения с установкой арматуры</t>
        </is>
      </c>
      <c r="C2258" s="25" t="n"/>
      <c r="D2258" s="271" t="inlineStr">
        <is>
          <t>10.1.1.14.</t>
        </is>
      </c>
      <c r="E2258" s="198" t="inlineStr">
        <is>
          <t>Хомут сантехнический 2 1/2" (73-80 мм)</t>
        </is>
      </c>
      <c r="F2258" s="199" t="inlineStr">
        <is>
          <t>шт</t>
        </is>
      </c>
      <c r="G2258" s="646" t="n">
        <v>5</v>
      </c>
      <c r="H2258" s="194" t="n"/>
      <c r="I2258" s="195" t="n">
        <v>0</v>
      </c>
      <c r="J2258" s="196" t="n">
        <v>0</v>
      </c>
      <c r="K2258" s="197" t="n">
        <v>0</v>
      </c>
      <c r="L2258" s="194" t="n">
        <v>0</v>
      </c>
      <c r="M2258" s="195" t="n">
        <v>0</v>
      </c>
      <c r="N2258" s="196" t="n">
        <v>0</v>
      </c>
      <c r="O2258" s="197" t="n">
        <v>0</v>
      </c>
      <c r="P2258" s="118" t="inlineStr">
        <is>
          <t>Включено</t>
        </is>
      </c>
      <c r="Q2258" s="104" t="n"/>
    </row>
    <row r="2259" outlineLevel="3" ht="50.25" customHeight="1">
      <c r="A2259" s="3" t="n"/>
      <c r="B2259" s="3" t="inlineStr">
        <is>
          <t>Прокладка вертикальных и горизонтальных трубопроводов системы водоснабжения с установкой арматуры</t>
        </is>
      </c>
      <c r="C2259" s="25" t="n"/>
      <c r="D2259" s="271" t="inlineStr">
        <is>
          <t>10.1.1.15.</t>
        </is>
      </c>
      <c r="E2259" s="198" t="inlineStr">
        <is>
          <t>Хомут сантехнический 4" (107-116 мм)</t>
        </is>
      </c>
      <c r="F2259" s="199" t="inlineStr">
        <is>
          <t>шт</t>
        </is>
      </c>
      <c r="G2259" s="646" t="n">
        <v>4</v>
      </c>
      <c r="H2259" s="194" t="n"/>
      <c r="I2259" s="195" t="n">
        <v>0</v>
      </c>
      <c r="J2259" s="196" t="n">
        <v>0</v>
      </c>
      <c r="K2259" s="197" t="n">
        <v>0</v>
      </c>
      <c r="L2259" s="194" t="n">
        <v>0</v>
      </c>
      <c r="M2259" s="195" t="n">
        <v>0</v>
      </c>
      <c r="N2259" s="196" t="n">
        <v>0</v>
      </c>
      <c r="O2259" s="197" t="n">
        <v>0</v>
      </c>
      <c r="P2259" s="118" t="inlineStr">
        <is>
          <t>Включено</t>
        </is>
      </c>
      <c r="Q2259" s="104" t="n"/>
    </row>
    <row r="2260" outlineLevel="3" ht="50.25" customHeight="1">
      <c r="A2260" s="3" t="n"/>
      <c r="B2260" s="3" t="inlineStr">
        <is>
          <t>Прокладка вертикальных и горизонтальных трубопроводов системы водоснабжения с установкой арматуры</t>
        </is>
      </c>
      <c r="C2260" s="25" t="n"/>
      <c r="D2260" s="271" t="inlineStr">
        <is>
          <t>10.1.1.16.</t>
        </is>
      </c>
      <c r="E2260" s="198" t="inlineStr">
        <is>
          <t>Хомут сантехнический 5 1/2" (149-161 мм)</t>
        </is>
      </c>
      <c r="F2260" s="199" t="inlineStr">
        <is>
          <t>шт</t>
        </is>
      </c>
      <c r="G2260" s="646" t="n">
        <v>16</v>
      </c>
      <c r="H2260" s="194" t="n"/>
      <c r="I2260" s="195" t="n">
        <v>0</v>
      </c>
      <c r="J2260" s="196" t="n">
        <v>0</v>
      </c>
      <c r="K2260" s="197" t="n">
        <v>0</v>
      </c>
      <c r="L2260" s="194" t="n">
        <v>0</v>
      </c>
      <c r="M2260" s="195" t="n">
        <v>0</v>
      </c>
      <c r="N2260" s="196" t="n">
        <v>0</v>
      </c>
      <c r="O2260" s="197" t="n">
        <v>0</v>
      </c>
      <c r="P2260" s="118" t="inlineStr">
        <is>
          <t>Включено</t>
        </is>
      </c>
      <c r="Q2260" s="104" t="n"/>
    </row>
    <row r="2261" outlineLevel="3" ht="50.25" customHeight="1">
      <c r="A2261" s="3" t="n"/>
      <c r="B2261" s="3" t="inlineStr">
        <is>
          <t>Прокладка вертикальных и горизонтальных трубопроводов системы водоснабжения с установкой арматуры</t>
        </is>
      </c>
      <c r="C2261" s="25" t="n"/>
      <c r="D2261" s="271" t="inlineStr">
        <is>
          <t>10.1.1.17.</t>
        </is>
      </c>
      <c r="E2261" s="198" t="inlineStr">
        <is>
          <t>Хомут сантехнический 8" (210-220 мм)</t>
        </is>
      </c>
      <c r="F2261" s="199" t="inlineStr">
        <is>
          <t>шт</t>
        </is>
      </c>
      <c r="G2261" s="646" t="n">
        <v>14</v>
      </c>
      <c r="H2261" s="194" t="n"/>
      <c r="I2261" s="195" t="n">
        <v>0</v>
      </c>
      <c r="J2261" s="196" t="n">
        <v>0</v>
      </c>
      <c r="K2261" s="197" t="n">
        <v>0</v>
      </c>
      <c r="L2261" s="194" t="n">
        <v>0</v>
      </c>
      <c r="M2261" s="195" t="n">
        <v>0</v>
      </c>
      <c r="N2261" s="196" t="n">
        <v>0</v>
      </c>
      <c r="O2261" s="197" t="n">
        <v>0</v>
      </c>
      <c r="P2261" s="118" t="inlineStr">
        <is>
          <t>Включено</t>
        </is>
      </c>
      <c r="Q2261" s="104" t="n"/>
    </row>
    <row r="2262" outlineLevel="3" ht="50.25" customHeight="1">
      <c r="A2262" s="3" t="n"/>
      <c r="B2262" s="3" t="inlineStr">
        <is>
          <t>Прокладка вертикальных и горизонтальных трубопроводов системы водоснабжения с установкой арматуры</t>
        </is>
      </c>
      <c r="C2262" s="25" t="n"/>
      <c r="D2262" s="271" t="inlineStr">
        <is>
          <t>10.1.1.18.</t>
        </is>
      </c>
      <c r="E2262" s="198" t="inlineStr">
        <is>
          <t>Штанга с резьбой M10x2 м DIN 975</t>
        </is>
      </c>
      <c r="F2262" s="199" t="inlineStr">
        <is>
          <t>шт</t>
        </is>
      </c>
      <c r="G2262" s="646" t="n">
        <v>39</v>
      </c>
      <c r="H2262" s="194" t="n"/>
      <c r="I2262" s="195" t="n">
        <v>0</v>
      </c>
      <c r="J2262" s="196" t="n">
        <v>0</v>
      </c>
      <c r="K2262" s="197" t="n">
        <v>0</v>
      </c>
      <c r="L2262" s="194" t="n">
        <v>0</v>
      </c>
      <c r="M2262" s="195" t="n">
        <v>0</v>
      </c>
      <c r="N2262" s="196" t="n">
        <v>0</v>
      </c>
      <c r="O2262" s="197" t="n">
        <v>0</v>
      </c>
      <c r="P2262" s="118" t="inlineStr">
        <is>
          <t>Включено</t>
        </is>
      </c>
      <c r="Q2262" s="104" t="n"/>
    </row>
    <row r="2263" outlineLevel="3" ht="50.25" customHeight="1">
      <c r="A2263" s="3" t="n"/>
      <c r="B2263" s="3" t="inlineStr">
        <is>
          <t>Прокладка вертикальных и горизонтальных трубопроводов системы водоснабжения с установкой арматуры</t>
        </is>
      </c>
      <c r="C2263" s="25" t="n"/>
      <c r="D2263" s="271" t="inlineStr">
        <is>
          <t>10.1.1.19.</t>
        </is>
      </c>
      <c r="E2263" s="198" t="inlineStr">
        <is>
          <t>Анкер забивной стальной 10 мм</t>
        </is>
      </c>
      <c r="F2263" s="199" t="inlineStr">
        <is>
          <t>шт</t>
        </is>
      </c>
      <c r="G2263" s="646" t="n">
        <v>39</v>
      </c>
      <c r="H2263" s="194" t="n"/>
      <c r="I2263" s="195" t="n">
        <v>0</v>
      </c>
      <c r="J2263" s="196" t="n">
        <v>0</v>
      </c>
      <c r="K2263" s="197" t="n">
        <v>0</v>
      </c>
      <c r="L2263" s="194" t="n">
        <v>0</v>
      </c>
      <c r="M2263" s="195" t="n">
        <v>0</v>
      </c>
      <c r="N2263" s="196" t="n">
        <v>0</v>
      </c>
      <c r="O2263" s="197" t="n">
        <v>0</v>
      </c>
      <c r="P2263" s="118" t="inlineStr">
        <is>
          <t>Включено</t>
        </is>
      </c>
      <c r="Q2263" s="104" t="n"/>
    </row>
    <row r="2264" outlineLevel="2" ht="50.25" customHeight="1">
      <c r="A2264" s="3" t="n"/>
      <c r="B2264" s="3" t="n"/>
      <c r="C2264" s="240" t="n"/>
      <c r="D2264" s="391" t="inlineStr">
        <is>
          <t>10.1.2.</t>
        </is>
      </c>
      <c r="E2264" s="392" t="inlineStr">
        <is>
          <t>Система водоснабжения В1 (водоподготовка)</t>
        </is>
      </c>
      <c r="F2264" s="395" t="inlineStr">
        <is>
          <t>м2</t>
        </is>
      </c>
      <c r="G2264" s="420" t="n">
        <v>18830.72</v>
      </c>
      <c r="H2264" s="428">
        <f>IFERROR(L2264/G2264,0)</f>
        <v/>
      </c>
      <c r="I2264" s="429">
        <f>IFERROR(M2264/G2264,0)</f>
        <v/>
      </c>
      <c r="J2264" s="430">
        <f>IFERROR(N2264/G2264,0)</f>
        <v/>
      </c>
      <c r="K2264" s="432">
        <f>+IFERROR(O2264/G2264,0)</f>
        <v/>
      </c>
      <c r="L2264" s="431">
        <f>SUBTOTAL(9,L2265:L2273)</f>
        <v/>
      </c>
      <c r="M2264" s="429">
        <f>SUBTOTAL(9,M2265:M2273)</f>
        <v/>
      </c>
      <c r="N2264" s="430">
        <f>SUBTOTAL(9,N2265:N2273)</f>
        <v/>
      </c>
      <c r="O2264" s="430">
        <f>SUBTOTAL(9,O2265:O2273)</f>
        <v/>
      </c>
      <c r="P2264" s="394" t="n"/>
      <c r="Q2264" s="243" t="n"/>
    </row>
    <row r="2265" outlineLevel="3" ht="65.25" customHeight="1">
      <c r="A2265" s="3" t="n"/>
      <c r="B2265" s="3" t="inlineStr">
        <is>
          <t>Прокладка вертикальных и горизонтальных трубопроводов системы водоснабжения с установкой арматуры</t>
        </is>
      </c>
      <c r="C2265" s="25" t="n"/>
      <c r="D2265" s="271" t="inlineStr">
        <is>
          <t>10.1.2.1.</t>
        </is>
      </c>
      <c r="E2265" s="198" t="inlineStr">
        <is>
          <t>Кран шаровой Giacomini R250D 32x32 с внутренней резьбой</t>
        </is>
      </c>
      <c r="F2265" s="18" t="inlineStr">
        <is>
          <t>шт</t>
        </is>
      </c>
      <c r="G2265" s="646" t="n">
        <v>11</v>
      </c>
      <c r="H2265" s="194" t="n">
        <v>2726.878209810646</v>
      </c>
      <c r="I2265" s="195" t="n">
        <v>883.2863292458729</v>
      </c>
      <c r="J2265" s="196" t="n">
        <v>451.2705673820648</v>
      </c>
      <c r="K2265" s="197" t="n">
        <v>4061.435106438583</v>
      </c>
      <c r="L2265" s="194" t="n">
        <v>29995.6603079171</v>
      </c>
      <c r="M2265" s="195" t="n">
        <v>9716.149621704602</v>
      </c>
      <c r="N2265" s="196" t="n">
        <v>4963.976241202713</v>
      </c>
      <c r="O2265" s="197" t="n">
        <v>44675.78617082442</v>
      </c>
      <c r="P2265" s="118" t="n"/>
      <c r="Q2265" s="104" t="n"/>
    </row>
    <row r="2266" outlineLevel="3" ht="50.25" customHeight="1">
      <c r="A2266" s="3" t="n"/>
      <c r="B2266" s="3" t="inlineStr">
        <is>
          <t>Прокладка вертикальных и горизонтальных трубопроводов системы водоснабжения с установкой арматуры</t>
        </is>
      </c>
      <c r="C2266" s="25" t="n"/>
      <c r="D2266" s="271" t="inlineStr">
        <is>
          <t>10.1.2.2.</t>
        </is>
      </c>
      <c r="E2266" s="198" t="inlineStr">
        <is>
          <t>Кран шаровой Giacomini R251D 20x20 с внутренней резьбой</t>
        </is>
      </c>
      <c r="F2266" s="18" t="inlineStr">
        <is>
          <t>шт</t>
        </is>
      </c>
      <c r="G2266" s="646" t="n">
        <v>4</v>
      </c>
      <c r="H2266" s="194" t="n">
        <v>1022.429001696283</v>
      </c>
      <c r="I2266" s="195" t="n">
        <v>883.2863292458729</v>
      </c>
      <c r="J2266" s="196" t="n">
        <v>238.2144163677695</v>
      </c>
      <c r="K2266" s="197" t="n">
        <v>2143.929747309925</v>
      </c>
      <c r="L2266" s="194" t="n">
        <v>4089.716006785132</v>
      </c>
      <c r="M2266" s="195" t="n">
        <v>3533.145316983492</v>
      </c>
      <c r="N2266" s="196" t="n">
        <v>952.857665471078</v>
      </c>
      <c r="O2266" s="197" t="n">
        <v>8575.718989239702</v>
      </c>
      <c r="P2266" s="118" t="n"/>
      <c r="Q2266" s="104" t="n"/>
    </row>
    <row r="2267" outlineLevel="3" ht="50.25" customHeight="1">
      <c r="A2267" s="3" t="n"/>
      <c r="B2267" s="3" t="inlineStr">
        <is>
          <t>Прокладка вертикальных и горизонтальных трубопроводов системы водоснабжения с установкой арматуры</t>
        </is>
      </c>
      <c r="C2267" s="25" t="n"/>
      <c r="D2267" s="271" t="inlineStr">
        <is>
          <t>10.1.2.3.</t>
        </is>
      </c>
      <c r="E2267" s="198" t="inlineStr">
        <is>
          <t>Мультипатронный картриджный фильтр</t>
        </is>
      </c>
      <c r="F2267" s="18" t="inlineStr">
        <is>
          <t>шт</t>
        </is>
      </c>
      <c r="G2267" s="646" t="n">
        <v>1</v>
      </c>
      <c r="H2267" s="194" t="n">
        <v>1160757.602257804</v>
      </c>
      <c r="I2267" s="195" t="n">
        <v>309150.2152360555</v>
      </c>
      <c r="J2267" s="196" t="n">
        <v>183738.4771867325</v>
      </c>
      <c r="K2267" s="197" t="n">
        <v>1653646.294680592</v>
      </c>
      <c r="L2267" s="194" t="n">
        <v>1160757.602257804</v>
      </c>
      <c r="M2267" s="195" t="n">
        <v>309150.2152360555</v>
      </c>
      <c r="N2267" s="196" t="n">
        <v>183738.4771867325</v>
      </c>
      <c r="O2267" s="197" t="n">
        <v>1653646.294680592</v>
      </c>
      <c r="P2267" s="118" t="n"/>
      <c r="Q2267" s="104" t="n"/>
    </row>
    <row r="2268" outlineLevel="3" ht="50.25" customHeight="1">
      <c r="A2268" s="3" t="n"/>
      <c r="B2268" s="3" t="inlineStr">
        <is>
          <t>Прокладка вертикальных и горизонтальных трубопроводов системы водоснабжения с установкой арматуры</t>
        </is>
      </c>
      <c r="C2268" s="25" t="n"/>
      <c r="D2268" s="271" t="inlineStr">
        <is>
          <t>10.1.2.4.</t>
        </is>
      </c>
      <c r="E2268" s="198" t="inlineStr">
        <is>
          <t>Сорбционный фильтр</t>
        </is>
      </c>
      <c r="F2268" s="18" t="inlineStr">
        <is>
          <t>шт</t>
        </is>
      </c>
      <c r="G2268" s="646" t="n">
        <v>2</v>
      </c>
      <c r="H2268" s="194" t="n"/>
      <c r="I2268" s="195" t="n">
        <v>0</v>
      </c>
      <c r="J2268" s="196" t="n">
        <v>0</v>
      </c>
      <c r="K2268" s="197" t="n">
        <v>0</v>
      </c>
      <c r="L2268" s="194" t="n">
        <v>0</v>
      </c>
      <c r="M2268" s="195" t="n">
        <v>0</v>
      </c>
      <c r="N2268" s="196" t="n">
        <v>0</v>
      </c>
      <c r="O2268" s="197" t="n">
        <v>0</v>
      </c>
      <c r="P2268" s="118" t="inlineStr">
        <is>
          <t>Включено</t>
        </is>
      </c>
      <c r="Q2268" s="104" t="n"/>
    </row>
    <row r="2269" outlineLevel="3" ht="50.25" customHeight="1">
      <c r="A2269" s="3" t="n"/>
      <c r="B2269" s="3" t="inlineStr">
        <is>
          <t>Прокладка вертикальных и горизонтальных трубопроводов системы водоснабжения с установкой арматуры</t>
        </is>
      </c>
      <c r="C2269" s="25" t="n"/>
      <c r="D2269" s="271" t="inlineStr">
        <is>
          <t>10.1.2.5.</t>
        </is>
      </c>
      <c r="E2269" s="198" t="inlineStr">
        <is>
          <t>УФ установка обеззараживания</t>
        </is>
      </c>
      <c r="F2269" s="18" t="inlineStr">
        <is>
          <t>шт</t>
        </is>
      </c>
      <c r="G2269" s="646" t="n">
        <v>1</v>
      </c>
      <c r="H2269" s="194" t="n"/>
      <c r="I2269" s="195" t="n">
        <v>0</v>
      </c>
      <c r="J2269" s="196" t="n">
        <v>0</v>
      </c>
      <c r="K2269" s="197" t="n">
        <v>0</v>
      </c>
      <c r="L2269" s="194" t="n">
        <v>0</v>
      </c>
      <c r="M2269" s="195" t="n">
        <v>0</v>
      </c>
      <c r="N2269" s="196" t="n">
        <v>0</v>
      </c>
      <c r="O2269" s="197" t="n">
        <v>0</v>
      </c>
      <c r="P2269" s="118" t="inlineStr">
        <is>
          <t>Включено</t>
        </is>
      </c>
      <c r="Q2269" s="104" t="n"/>
    </row>
    <row r="2270" outlineLevel="3" ht="50.25" customHeight="1">
      <c r="A2270" s="3" t="n"/>
      <c r="B2270" s="3" t="inlineStr">
        <is>
          <t>Прокладка вертикальных и горизонтальных трубопроводов системы водоснабжения с установкой арматуры</t>
        </is>
      </c>
      <c r="C2270" s="25" t="n"/>
      <c r="D2270" s="271" t="inlineStr">
        <is>
          <t>10.1.2.6.</t>
        </is>
      </c>
      <c r="E2270" s="198" t="inlineStr">
        <is>
          <t>Установка умягчения</t>
        </is>
      </c>
      <c r="F2270" s="18" t="inlineStr">
        <is>
          <t>шт</t>
        </is>
      </c>
      <c r="G2270" s="646" t="n">
        <v>1</v>
      </c>
      <c r="H2270" s="194" t="n"/>
      <c r="I2270" s="195" t="n">
        <v>0</v>
      </c>
      <c r="J2270" s="196" t="n">
        <v>0</v>
      </c>
      <c r="K2270" s="197" t="n">
        <v>0</v>
      </c>
      <c r="L2270" s="194" t="n">
        <v>0</v>
      </c>
      <c r="M2270" s="195" t="n">
        <v>0</v>
      </c>
      <c r="N2270" s="196" t="n">
        <v>0</v>
      </c>
      <c r="O2270" s="197" t="n">
        <v>0</v>
      </c>
      <c r="P2270" s="118" t="inlineStr">
        <is>
          <t>Включено</t>
        </is>
      </c>
      <c r="Q2270" s="104" t="n"/>
    </row>
    <row r="2271" outlineLevel="3" ht="50.25" customHeight="1">
      <c r="A2271" s="3" t="n"/>
      <c r="B2271" s="3" t="inlineStr">
        <is>
          <t>Прокладка вертикальных и горизонтальных трубопроводов системы водоснабжения с установкой арматуры</t>
        </is>
      </c>
      <c r="C2271" s="25" t="n"/>
      <c r="D2271" s="271" t="inlineStr">
        <is>
          <t>10.1.2.7.</t>
        </is>
      </c>
      <c r="E2271" s="198" t="inlineStr">
        <is>
          <t>Фильтр сетчатый A 1 ½’’</t>
        </is>
      </c>
      <c r="F2271" s="18" t="inlineStr">
        <is>
          <t>шт</t>
        </is>
      </c>
      <c r="G2271" s="646" t="n">
        <v>1</v>
      </c>
      <c r="H2271" s="194" t="n"/>
      <c r="I2271" s="195" t="n">
        <v>0</v>
      </c>
      <c r="J2271" s="196" t="n">
        <v>0</v>
      </c>
      <c r="K2271" s="197" t="n">
        <v>0</v>
      </c>
      <c r="L2271" s="194" t="n">
        <v>0</v>
      </c>
      <c r="M2271" s="195" t="n">
        <v>0</v>
      </c>
      <c r="N2271" s="196" t="n">
        <v>0</v>
      </c>
      <c r="O2271" s="197" t="n">
        <v>0</v>
      </c>
      <c r="P2271" s="118" t="inlineStr">
        <is>
          <t>Включено</t>
        </is>
      </c>
      <c r="Q2271" s="104" t="n"/>
    </row>
    <row r="2272" outlineLevel="3" ht="50.25" customHeight="1">
      <c r="A2272" s="3" t="n"/>
      <c r="B2272" s="3" t="inlineStr">
        <is>
          <t>Прокладка вертикальных и горизонтальных трубопроводов системы водоснабжения с установкой арматуры</t>
        </is>
      </c>
      <c r="C2272" s="25" t="n"/>
      <c r="D2272" s="271" t="inlineStr">
        <is>
          <t>10.1.2.8.</t>
        </is>
      </c>
      <c r="E2272" s="198" t="inlineStr">
        <is>
          <t>Труба стальная нержавеющая d22х1,2</t>
        </is>
      </c>
      <c r="F2272" s="199" t="inlineStr">
        <is>
          <t>м</t>
        </is>
      </c>
      <c r="G2272" s="646" t="n">
        <v>1</v>
      </c>
      <c r="H2272" s="194" t="n">
        <v>1572.444104369322</v>
      </c>
      <c r="I2272" s="195" t="n">
        <v>3207.432407589607</v>
      </c>
      <c r="J2272" s="196" t="n">
        <v>597.4845639948661</v>
      </c>
      <c r="K2272" s="197" t="n">
        <v>5377.361075953795</v>
      </c>
      <c r="L2272" s="194" t="n">
        <v>1572.444104369322</v>
      </c>
      <c r="M2272" s="195" t="n">
        <v>3207.432407589607</v>
      </c>
      <c r="N2272" s="196" t="n">
        <v>597.4845639948661</v>
      </c>
      <c r="O2272" s="197" t="n">
        <v>5377.361075953795</v>
      </c>
      <c r="P2272" s="118" t="n"/>
      <c r="Q2272" s="104" t="n"/>
    </row>
    <row r="2273" outlineLevel="3" ht="67.5" customHeight="1">
      <c r="A2273" s="3" t="n"/>
      <c r="B2273" s="3" t="inlineStr">
        <is>
          <t>Прокладка вертикальных и горизонтальных трубопроводов системы водоснабжения с установкой арматуры</t>
        </is>
      </c>
      <c r="C2273" s="25" t="n"/>
      <c r="D2273" s="271" t="inlineStr">
        <is>
          <t>10.1.2.9.</t>
        </is>
      </c>
      <c r="E2273" s="198" t="inlineStr">
        <is>
          <t>Труба стальная нержавеющая d35х1,5</t>
        </is>
      </c>
      <c r="F2273" s="199" t="inlineStr">
        <is>
          <t>м</t>
        </is>
      </c>
      <c r="G2273" s="646" t="n">
        <v>17</v>
      </c>
      <c r="H2273" s="194" t="n">
        <v>2870.261741945113</v>
      </c>
      <c r="I2273" s="195" t="n">
        <v>6042.575606752212</v>
      </c>
      <c r="J2273" s="196" t="n">
        <v>1114.104668587166</v>
      </c>
      <c r="K2273" s="197" t="n">
        <v>10026.94201728449</v>
      </c>
      <c r="L2273" s="194" t="n">
        <v>48794.44961306693</v>
      </c>
      <c r="M2273" s="195" t="n">
        <v>102723.7853147876</v>
      </c>
      <c r="N2273" s="196" t="n">
        <v>18939.77936598182</v>
      </c>
      <c r="O2273" s="197" t="n">
        <v>170458.0142938363</v>
      </c>
      <c r="P2273" s="118" t="n"/>
      <c r="Q2273" s="104" t="n"/>
    </row>
    <row r="2274" outlineLevel="2" ht="50.25" customHeight="1">
      <c r="A2274" s="3" t="n"/>
      <c r="B2274" s="3" t="n"/>
      <c r="C2274" s="240" t="n"/>
      <c r="D2274" s="391" t="inlineStr">
        <is>
          <t>10.1.3.</t>
        </is>
      </c>
      <c r="E2274" s="396" t="inlineStr">
        <is>
          <t>Система водоснабжения В1, Т3, Т4</t>
        </is>
      </c>
      <c r="F2274" s="397" t="inlineStr">
        <is>
          <t>м2</t>
        </is>
      </c>
      <c r="G2274" s="420" t="n">
        <v>18830.72</v>
      </c>
      <c r="H2274" s="428">
        <f>IFERROR(L2274/G2274,0)</f>
        <v/>
      </c>
      <c r="I2274" s="429">
        <f>IFERROR(M2274/G2274,0)</f>
        <v/>
      </c>
      <c r="J2274" s="430">
        <f>IFERROR(N2274/G2274,0)</f>
        <v/>
      </c>
      <c r="K2274" s="432">
        <f>+IFERROR(O2274/G2274,0)</f>
        <v/>
      </c>
      <c r="L2274" s="431">
        <f>SUBTOTAL(9,L2275:L2313)</f>
        <v/>
      </c>
      <c r="M2274" s="429">
        <f>SUBTOTAL(9,M2275:M2313)</f>
        <v/>
      </c>
      <c r="N2274" s="430">
        <f>SUBTOTAL(9,N2275:N2313)</f>
        <v/>
      </c>
      <c r="O2274" s="430">
        <f>SUBTOTAL(9,O2275:O2313)</f>
        <v/>
      </c>
      <c r="P2274" s="394" t="n"/>
      <c r="Q2274" s="243" t="n"/>
    </row>
    <row r="2275" outlineLevel="3" ht="42.75" customHeight="1">
      <c r="A2275" s="3" t="n"/>
      <c r="B2275" s="3" t="inlineStr">
        <is>
          <t>Прокладка вертикальных и горизонтальных трубопроводов системы водоснабжения с установкой арматуры</t>
        </is>
      </c>
      <c r="C2275" s="25" t="n"/>
      <c r="D2275" s="271" t="inlineStr">
        <is>
          <t>10.1.3.1.</t>
        </is>
      </c>
      <c r="E2275" s="198" t="inlineStr">
        <is>
          <t>Термоэлемент RTR 7091 с газовым заполненением, со встроенным датчиком и возможностью
настройки на 0 °C</t>
        </is>
      </c>
      <c r="F2275" s="18" t="inlineStr">
        <is>
          <t>шт</t>
        </is>
      </c>
      <c r="G2275" s="646" t="n">
        <v>8</v>
      </c>
      <c r="H2275" s="194" t="n">
        <v>2243.582057830108</v>
      </c>
      <c r="I2275" s="195" t="n">
        <v>883.2863292458729</v>
      </c>
      <c r="J2275" s="196" t="n">
        <v>390.8585483844976</v>
      </c>
      <c r="K2275" s="197" t="n">
        <v>3517.726935460479</v>
      </c>
      <c r="L2275" s="194" t="n">
        <v>17948.65646264087</v>
      </c>
      <c r="M2275" s="195" t="n">
        <v>7066.290633966983</v>
      </c>
      <c r="N2275" s="196" t="n">
        <v>3126.868387075981</v>
      </c>
      <c r="O2275" s="197" t="n">
        <v>28141.81548368383</v>
      </c>
      <c r="P2275" s="118" t="n"/>
      <c r="Q2275" s="104" t="n"/>
    </row>
    <row r="2276" outlineLevel="3" ht="42.75" customHeight="1">
      <c r="A2276" s="3" t="n"/>
      <c r="B2276" s="3" t="inlineStr">
        <is>
          <t>Прокладка вертикальных и горизонтальных трубопроводов системы водоснабжения с установкой арматуры</t>
        </is>
      </c>
      <c r="C2276" s="25" t="n"/>
      <c r="D2276" s="271" t="inlineStr">
        <is>
          <t>10.1.3.2.</t>
        </is>
      </c>
      <c r="E2276" s="198" t="inlineStr">
        <is>
          <t>Запорная арматура  DN20 с приводом системы защиты от протечек (24V)</t>
        </is>
      </c>
      <c r="F2276" s="18" t="inlineStr">
        <is>
          <t>шт</t>
        </is>
      </c>
      <c r="G2276" s="646" t="n">
        <v>184</v>
      </c>
      <c r="H2276" s="194" t="n">
        <v>18042.86428272365</v>
      </c>
      <c r="I2276" s="195" t="n">
        <v>4416.431646229365</v>
      </c>
      <c r="J2276" s="196" t="n">
        <v>2807.411991119127</v>
      </c>
      <c r="K2276" s="197" t="n">
        <v>25266.70792007215</v>
      </c>
      <c r="L2276" s="194" t="n">
        <v>3319887.028021153</v>
      </c>
      <c r="M2276" s="195" t="n">
        <v>812623.4229062032</v>
      </c>
      <c r="N2276" s="196" t="n">
        <v>516563.8063659194</v>
      </c>
      <c r="O2276" s="197" t="n">
        <v>4649074.257293275</v>
      </c>
      <c r="P2276" s="118" t="n"/>
      <c r="Q2276" s="104" t="n"/>
    </row>
    <row r="2277" outlineLevel="3" ht="42.75" customHeight="1">
      <c r="A2277" s="3" t="n"/>
      <c r="B2277" s="3" t="inlineStr">
        <is>
          <t>Прокладка вертикальных и горизонтальных трубопроводов системы водоснабжения с установкой арматуры</t>
        </is>
      </c>
      <c r="C2277" s="25" t="n"/>
      <c r="D2277" s="271" t="inlineStr">
        <is>
          <t>10.1.3.3.</t>
        </is>
      </c>
      <c r="E2277" s="198" t="inlineStr">
        <is>
          <t>Кран шаровой Giacomini R250D 32x32 с внутренней резьбой</t>
        </is>
      </c>
      <c r="F2277" s="18" t="inlineStr">
        <is>
          <t>шт</t>
        </is>
      </c>
      <c r="G2277" s="646" t="n">
        <v>71</v>
      </c>
      <c r="H2277" s="194" t="n">
        <v>1797.069283834022</v>
      </c>
      <c r="I2277" s="195" t="n">
        <v>883.2863292458729</v>
      </c>
      <c r="J2277" s="196" t="n">
        <v>335.0444516349868</v>
      </c>
      <c r="K2277" s="197" t="n">
        <v>3015.400064714881</v>
      </c>
      <c r="L2277" s="194" t="n">
        <v>127591.9191522155</v>
      </c>
      <c r="M2277" s="195" t="n">
        <v>62713.32937645698</v>
      </c>
      <c r="N2277" s="196" t="n">
        <v>23788.15606608407</v>
      </c>
      <c r="O2277" s="197" t="n">
        <v>214093.4045947566</v>
      </c>
      <c r="P2277" s="118" t="n"/>
      <c r="Q2277" s="104" t="n"/>
    </row>
    <row r="2278" outlineLevel="3" ht="42.75" customHeight="1">
      <c r="A2278" s="3" t="n"/>
      <c r="B2278" s="3" t="inlineStr">
        <is>
          <t>Прокладка вертикальных и горизонтальных трубопроводов системы водоснабжения с установкой арматуры</t>
        </is>
      </c>
      <c r="C2278" s="25" t="n"/>
      <c r="D2278" s="271" t="inlineStr">
        <is>
          <t>10.1.3.4.</t>
        </is>
      </c>
      <c r="E2278" s="198" t="inlineStr">
        <is>
          <t>Кран шаровой Giacomini R250D 40x40 с внутренней резьбой</t>
        </is>
      </c>
      <c r="F2278" s="18" t="inlineStr">
        <is>
          <t>шт</t>
        </is>
      </c>
      <c r="G2278" s="646" t="n">
        <v>16</v>
      </c>
      <c r="H2278" s="194" t="n">
        <v>2602.983897475289</v>
      </c>
      <c r="I2278" s="195" t="n">
        <v>883.2863292458729</v>
      </c>
      <c r="J2278" s="196" t="n">
        <v>435.7837783401452</v>
      </c>
      <c r="K2278" s="197" t="n">
        <v>3922.054005061307</v>
      </c>
      <c r="L2278" s="194" t="n">
        <v>41647.74235960462</v>
      </c>
      <c r="M2278" s="195" t="n">
        <v>14132.58126793397</v>
      </c>
      <c r="N2278" s="196" t="n">
        <v>6972.540453442323</v>
      </c>
      <c r="O2278" s="197" t="n">
        <v>62752.86408098091</v>
      </c>
      <c r="P2278" s="118" t="n"/>
      <c r="Q2278" s="104" t="n"/>
    </row>
    <row r="2279" outlineLevel="3" ht="42.75" customHeight="1">
      <c r="A2279" s="3" t="n"/>
      <c r="B2279" s="3" t="inlineStr">
        <is>
          <t>Прокладка вертикальных и горизонтальных трубопроводов системы водоснабжения с установкой арматуры</t>
        </is>
      </c>
      <c r="C2279" s="25" t="n"/>
      <c r="D2279" s="271" t="inlineStr">
        <is>
          <t>10.1.3.5.</t>
        </is>
      </c>
      <c r="E2279" s="198" t="inlineStr">
        <is>
          <t>Регулятор перепада давления PN16 DN20 ВР</t>
        </is>
      </c>
      <c r="F2279" s="18" t="inlineStr">
        <is>
          <t>шт</t>
        </is>
      </c>
      <c r="G2279" s="646" t="n">
        <v>2</v>
      </c>
      <c r="H2279" s="194" t="n">
        <v>6073.805422942415</v>
      </c>
      <c r="I2279" s="195" t="n">
        <v>883.2863292458729</v>
      </c>
      <c r="J2279" s="196" t="n">
        <v>869.6364690235361</v>
      </c>
      <c r="K2279" s="197" t="n">
        <v>7826.728221211824</v>
      </c>
      <c r="L2279" s="194" t="n">
        <v>12147.61084588483</v>
      </c>
      <c r="M2279" s="195" t="n">
        <v>1766.572658491746</v>
      </c>
      <c r="N2279" s="196" t="n">
        <v>1739.272938047072</v>
      </c>
      <c r="O2279" s="197" t="n">
        <v>15653.45644242365</v>
      </c>
      <c r="P2279" s="118" t="n"/>
      <c r="Q2279" s="104" t="n"/>
    </row>
    <row r="2280" outlineLevel="3" ht="42.75" customHeight="1">
      <c r="A2280" s="3" t="n"/>
      <c r="B2280" s="3" t="inlineStr">
        <is>
          <t>Прокладка вертикальных и горизонтальных трубопроводов системы водоснабжения с установкой арматуры</t>
        </is>
      </c>
      <c r="C2280" s="25" t="n"/>
      <c r="D2280" s="271" t="inlineStr">
        <is>
          <t>10.1.3.6.</t>
        </is>
      </c>
      <c r="E2280" s="198" t="inlineStr">
        <is>
          <t>Регулятор перепада давления PN16 DN32 ВР</t>
        </is>
      </c>
      <c r="F2280" s="18" t="inlineStr">
        <is>
          <t>шт</t>
        </is>
      </c>
      <c r="G2280" s="646" t="n">
        <v>63</v>
      </c>
      <c r="H2280" s="194" t="n">
        <v>15776.10315759973</v>
      </c>
      <c r="I2280" s="195" t="n">
        <v>883.2863292458729</v>
      </c>
      <c r="J2280" s="196" t="n">
        <v>2082.4236858557</v>
      </c>
      <c r="K2280" s="197" t="n">
        <v>18741.8131727013</v>
      </c>
      <c r="L2280" s="194" t="n">
        <v>993894.4989287828</v>
      </c>
      <c r="M2280" s="195" t="n">
        <v>55647.03874249</v>
      </c>
      <c r="N2280" s="196" t="n">
        <v>131192.6922089091</v>
      </c>
      <c r="O2280" s="197" t="n">
        <v>1180734.229880182</v>
      </c>
      <c r="P2280" s="118" t="n"/>
      <c r="Q2280" s="104" t="n"/>
    </row>
    <row r="2281" outlineLevel="3" ht="42.75" customHeight="1">
      <c r="A2281" s="3" t="n"/>
      <c r="B2281" s="3" t="inlineStr">
        <is>
          <t>Монтаж сантехоборудования</t>
        </is>
      </c>
      <c r="C2281" s="25" t="n"/>
      <c r="D2281" s="271" t="inlineStr">
        <is>
          <t>10.1.3.7.</t>
        </is>
      </c>
      <c r="E2281" s="198" t="inlineStr">
        <is>
          <t>Электронный счетчик Ду20 RS-485, Qn=2,5 м3/ч, L=130мм</t>
        </is>
      </c>
      <c r="F2281" s="18" t="inlineStr">
        <is>
          <t>шт</t>
        </is>
      </c>
      <c r="G2281" s="646" t="n">
        <v>129</v>
      </c>
      <c r="H2281" s="194" t="n">
        <v>5795.007149364947</v>
      </c>
      <c r="I2281" s="195" t="n">
        <v>4416.431646229365</v>
      </c>
      <c r="J2281" s="196" t="n">
        <v>1276.429849449289</v>
      </c>
      <c r="K2281" s="197" t="n">
        <v>11487.8686450436</v>
      </c>
      <c r="L2281" s="194" t="n">
        <v>747555.9222680781</v>
      </c>
      <c r="M2281" s="195" t="n">
        <v>569719.6823635881</v>
      </c>
      <c r="N2281" s="196" t="n">
        <v>164659.4505789583</v>
      </c>
      <c r="O2281" s="197" t="n">
        <v>1481935.055210625</v>
      </c>
      <c r="P2281" s="118" t="n"/>
      <c r="Q2281" s="104" t="n"/>
    </row>
    <row r="2282" outlineLevel="3" ht="42.75" customHeight="1">
      <c r="A2282" s="3" t="n"/>
      <c r="B2282" s="3" t="inlineStr">
        <is>
          <t>Монтаж сантехоборудования</t>
        </is>
      </c>
      <c r="C2282" s="25" t="n"/>
      <c r="D2282" s="271" t="inlineStr">
        <is>
          <t>10.1.3.8.</t>
        </is>
      </c>
      <c r="E2282" s="198" t="inlineStr">
        <is>
          <t>Коллекторная балка из нержавеющей стали 100 мм Ду32 (1*1/4') на 2 выхода</t>
        </is>
      </c>
      <c r="F2282" s="18" t="inlineStr">
        <is>
          <t>шт</t>
        </is>
      </c>
      <c r="G2282" s="646" t="n">
        <v>29</v>
      </c>
      <c r="H2282" s="194" t="n">
        <v>2285.429482134048</v>
      </c>
      <c r="I2282" s="195" t="n">
        <v>1766.572658491746</v>
      </c>
      <c r="J2282" s="196" t="n">
        <v>506.5002675782242</v>
      </c>
      <c r="K2282" s="197" t="n">
        <v>4558.502408204018</v>
      </c>
      <c r="L2282" s="194" t="n">
        <v>66277.45498188739</v>
      </c>
      <c r="M2282" s="195" t="n">
        <v>51230.60709626063</v>
      </c>
      <c r="N2282" s="196" t="n">
        <v>14688.5077597685</v>
      </c>
      <c r="O2282" s="197" t="n">
        <v>132196.5698379165</v>
      </c>
      <c r="P2282" s="118" t="n"/>
      <c r="Q2282" s="104" t="n"/>
    </row>
    <row r="2283" outlineLevel="3" ht="42.75" customHeight="1">
      <c r="A2283" s="3" t="n"/>
      <c r="B2283" s="3" t="inlineStr">
        <is>
          <t>Монтаж сантехоборудования</t>
        </is>
      </c>
      <c r="C2283" s="25" t="n"/>
      <c r="D2283" s="271" t="inlineStr">
        <is>
          <t>10.1.3.9.</t>
        </is>
      </c>
      <c r="E2283" s="198" t="inlineStr">
        <is>
          <t>Коллекторная балка из нержавеющей стали 100 мм Ду32 (1*1/4') на 3 выхода</t>
        </is>
      </c>
      <c r="F2283" s="18" t="inlineStr">
        <is>
          <t>шт</t>
        </is>
      </c>
      <c r="G2283" s="646" t="n">
        <v>18</v>
      </c>
      <c r="H2283" s="194" t="n">
        <v>3247.715561159932</v>
      </c>
      <c r="I2283" s="195" t="n">
        <v>2031.558557265508</v>
      </c>
      <c r="J2283" s="196" t="n">
        <v>659.90926480318</v>
      </c>
      <c r="K2283" s="197" t="n">
        <v>5939.18338322862</v>
      </c>
      <c r="L2283" s="194" t="n">
        <v>58458.88010087879</v>
      </c>
      <c r="M2283" s="195" t="n">
        <v>36568.05403077914</v>
      </c>
      <c r="N2283" s="196" t="n">
        <v>11878.36676645724</v>
      </c>
      <c r="O2283" s="197" t="n">
        <v>106905.3008981152</v>
      </c>
      <c r="P2283" s="118" t="n"/>
      <c r="Q2283" s="104" t="n"/>
    </row>
    <row r="2284" outlineLevel="3" ht="42.75" customHeight="1">
      <c r="A2284" s="3" t="n"/>
      <c r="B2284" s="3" t="inlineStr">
        <is>
          <t>Монтаж сантехоборудования</t>
        </is>
      </c>
      <c r="C2284" s="25" t="n"/>
      <c r="D2284" s="271" t="inlineStr">
        <is>
          <t>10.1.3.10.</t>
        </is>
      </c>
      <c r="E2284" s="198" t="inlineStr">
        <is>
          <t>Коллекторная балка из нержавеющей стали 100 мм Ду32 (1*1/4') на 4 выхода</t>
        </is>
      </c>
      <c r="F2284" s="18" t="inlineStr">
        <is>
          <t>шт</t>
        </is>
      </c>
      <c r="G2284" s="646" t="n">
        <v>7</v>
      </c>
      <c r="H2284" s="194" t="n">
        <v>4450.57319185401</v>
      </c>
      <c r="I2284" s="195" t="n">
        <v>2738.187620662206</v>
      </c>
      <c r="J2284" s="196" t="n">
        <v>898.5951015645271</v>
      </c>
      <c r="K2284" s="197" t="n">
        <v>8087.355914080744</v>
      </c>
      <c r="L2284" s="194" t="n">
        <v>31154.01234297807</v>
      </c>
      <c r="M2284" s="195" t="n">
        <v>19167.31334463544</v>
      </c>
      <c r="N2284" s="196" t="n">
        <v>6290.16571095169</v>
      </c>
      <c r="O2284" s="197" t="n">
        <v>56611.49139856521</v>
      </c>
      <c r="P2284" s="118" t="n"/>
      <c r="Q2284" s="104" t="n"/>
    </row>
    <row r="2285" outlineLevel="3" ht="42.75" customHeight="1">
      <c r="A2285" s="3" t="n"/>
      <c r="B2285" s="3" t="inlineStr">
        <is>
          <t>Монтаж сантехоборудования</t>
        </is>
      </c>
      <c r="C2285" s="25" t="n"/>
      <c r="D2285" s="271" t="inlineStr">
        <is>
          <t>10.1.3.11.</t>
        </is>
      </c>
      <c r="E2285" s="198" t="inlineStr">
        <is>
          <t>Коллекторная балка из нержавеющей стали 100 мм Ду32 (1*1/4') на 6 выходов</t>
        </is>
      </c>
      <c r="F2285" s="18" t="inlineStr">
        <is>
          <t>шт</t>
        </is>
      </c>
      <c r="G2285" s="646" t="n">
        <v>9</v>
      </c>
      <c r="H2285" s="194" t="n">
        <v>5412.859275406382</v>
      </c>
      <c r="I2285" s="195" t="n">
        <v>3533.145316983492</v>
      </c>
      <c r="J2285" s="196" t="n">
        <v>1118.250574048734</v>
      </c>
      <c r="K2285" s="197" t="n">
        <v>10064.25516643861</v>
      </c>
      <c r="L2285" s="194" t="n">
        <v>48715.73347865744</v>
      </c>
      <c r="M2285" s="195" t="n">
        <v>31798.30785285143</v>
      </c>
      <c r="N2285" s="196" t="n">
        <v>10064.25516643861</v>
      </c>
      <c r="O2285" s="197" t="n">
        <v>90578.29649794748</v>
      </c>
      <c r="P2285" s="118" t="n"/>
      <c r="Q2285" s="104" t="n"/>
    </row>
    <row r="2286" outlineLevel="3" ht="42.75" customHeight="1">
      <c r="A2286" s="3" t="n"/>
      <c r="B2286" s="3" t="inlineStr">
        <is>
          <t>Монтаж сантехоборудования</t>
        </is>
      </c>
      <c r="C2286" s="25" t="n"/>
      <c r="D2286" s="271" t="inlineStr">
        <is>
          <t>10.1.3.12.</t>
        </is>
      </c>
      <c r="E2286" s="198" t="inlineStr">
        <is>
          <t>Счетчик холодной воды «Пульсар Т» Ду65 RS-485, исп.1, IP68, Qn=63 м3/ч</t>
        </is>
      </c>
      <c r="F2286" s="18" t="inlineStr">
        <is>
          <t>шт</t>
        </is>
      </c>
      <c r="G2286" s="646" t="n">
        <v>1</v>
      </c>
      <c r="H2286" s="194" t="n">
        <v>44021.66594858601</v>
      </c>
      <c r="I2286" s="195" t="n">
        <v>2649.858987737619</v>
      </c>
      <c r="J2286" s="196" t="n">
        <v>5833.940617040455</v>
      </c>
      <c r="K2286" s="197" t="n">
        <v>52505.46555336409</v>
      </c>
      <c r="L2286" s="194" t="n">
        <v>44021.66594858601</v>
      </c>
      <c r="M2286" s="195" t="n">
        <v>2649.858987737619</v>
      </c>
      <c r="N2286" s="196" t="n">
        <v>5833.940617040455</v>
      </c>
      <c r="O2286" s="197" t="n">
        <v>52505.46555336409</v>
      </c>
      <c r="P2286" s="118" t="n"/>
      <c r="Q2286" s="104" t="n"/>
    </row>
    <row r="2287" outlineLevel="3" ht="42.75" customHeight="1">
      <c r="A2287" s="3" t="n"/>
      <c r="B2287" s="3" t="inlineStr">
        <is>
          <t>Монтаж сантехоборудования</t>
        </is>
      </c>
      <c r="C2287" s="25" t="n"/>
      <c r="D2287" s="271" t="inlineStr">
        <is>
          <t>10.1.3.13.</t>
        </is>
      </c>
      <c r="E2287" s="198" t="inlineStr">
        <is>
          <t>Воздухоотводчик автоматический 1/2"</t>
        </is>
      </c>
      <c r="F2287" s="18" t="inlineStr">
        <is>
          <t>шт</t>
        </is>
      </c>
      <c r="G2287" s="646" t="n">
        <v>10</v>
      </c>
      <c r="H2287" s="194" t="n">
        <v>715.700273621101</v>
      </c>
      <c r="I2287" s="195" t="n">
        <v>883.2863292458729</v>
      </c>
      <c r="J2287" s="196" t="n">
        <v>199.8733253583717</v>
      </c>
      <c r="K2287" s="197" t="n">
        <v>1798.859928225346</v>
      </c>
      <c r="L2287" s="194" t="n">
        <v>7157.00273621101</v>
      </c>
      <c r="M2287" s="195" t="n">
        <v>8832.863292458729</v>
      </c>
      <c r="N2287" s="196" t="n">
        <v>1998.733253583717</v>
      </c>
      <c r="O2287" s="197" t="n">
        <v>17988.59928225346</v>
      </c>
      <c r="P2287" s="118" t="n"/>
      <c r="Q2287" s="104" t="n"/>
    </row>
    <row r="2288" outlineLevel="3" ht="42.75" customHeight="1">
      <c r="A2288" s="3" t="n"/>
      <c r="B2288" s="3" t="inlineStr">
        <is>
          <t>Монтаж сантехоборудования</t>
        </is>
      </c>
      <c r="C2288" s="25" t="n"/>
      <c r="D2288" s="271" t="inlineStr">
        <is>
          <t>10.1.3.14.</t>
        </is>
      </c>
      <c r="E2288" s="198" t="inlineStr">
        <is>
          <t>Клапан термостатический прямой RTR-N</t>
        </is>
      </c>
      <c r="F2288" s="18" t="inlineStr">
        <is>
          <t>шт</t>
        </is>
      </c>
      <c r="G2288" s="646" t="n">
        <v>8</v>
      </c>
      <c r="H2288" s="194" t="n">
        <v>1961.584137624537</v>
      </c>
      <c r="I2288" s="195" t="n">
        <v>883.2863292458729</v>
      </c>
      <c r="J2288" s="196" t="n">
        <v>355.6088083588012</v>
      </c>
      <c r="K2288" s="197" t="n">
        <v>3200.479275229211</v>
      </c>
      <c r="L2288" s="194" t="n">
        <v>15692.6731009963</v>
      </c>
      <c r="M2288" s="195" t="n">
        <v>7066.290633966983</v>
      </c>
      <c r="N2288" s="196" t="n">
        <v>2844.87046687041</v>
      </c>
      <c r="O2288" s="197" t="n">
        <v>25603.83420183369</v>
      </c>
      <c r="P2288" s="118" t="n"/>
      <c r="Q2288" s="104" t="n"/>
    </row>
    <row r="2289" outlineLevel="3" ht="42.75" customHeight="1">
      <c r="A2289" s="3" t="n"/>
      <c r="B2289" s="3" t="inlineStr">
        <is>
          <t>Монтаж сантехоборудования</t>
        </is>
      </c>
      <c r="C2289" s="25" t="n"/>
      <c r="D2289" s="271" t="inlineStr">
        <is>
          <t>10.1.3.15.</t>
        </is>
      </c>
      <c r="E2289" s="3" t="inlineStr">
        <is>
          <t>Кран шаровой Giacomini R251D 20x20 с внутренней резьбой</t>
        </is>
      </c>
      <c r="F2289" s="18" t="inlineStr">
        <is>
          <t>шт</t>
        </is>
      </c>
      <c r="G2289" s="645" t="n">
        <v>327</v>
      </c>
      <c r="H2289" s="194" t="n">
        <v>689.2374160867587</v>
      </c>
      <c r="I2289" s="195" t="n">
        <v>883.2863292458729</v>
      </c>
      <c r="J2289" s="196" t="n">
        <v>196.565468166579</v>
      </c>
      <c r="K2289" s="197" t="n">
        <v>1769.089213499211</v>
      </c>
      <c r="L2289" s="194" t="n">
        <v>225380.6350603701</v>
      </c>
      <c r="M2289" s="195" t="n">
        <v>288834.6296634005</v>
      </c>
      <c r="N2289" s="196" t="n">
        <v>64276.90809047132</v>
      </c>
      <c r="O2289" s="197" t="n">
        <v>578492.1728142418</v>
      </c>
      <c r="P2289" s="118" t="n"/>
      <c r="Q2289" s="104" t="n"/>
    </row>
    <row r="2290" outlineLevel="3" ht="42.75" customHeight="1">
      <c r="A2290" s="3" t="n"/>
      <c r="B2290" s="3" t="inlineStr">
        <is>
          <t>Монтаж сантехоборудования</t>
        </is>
      </c>
      <c r="C2290" s="25" t="n"/>
      <c r="D2290" s="271" t="inlineStr">
        <is>
          <t>10.1.3.16.</t>
        </is>
      </c>
      <c r="E2290" s="198" t="inlineStr">
        <is>
          <t>Клапан обратный 3/4"</t>
        </is>
      </c>
      <c r="F2290" s="18" t="inlineStr">
        <is>
          <t>шт</t>
        </is>
      </c>
      <c r="G2290" s="646" t="n">
        <v>133</v>
      </c>
      <c r="H2290" s="194" t="n">
        <v>869.6660592902972</v>
      </c>
      <c r="I2290" s="195" t="n">
        <v>883.2863292458729</v>
      </c>
      <c r="J2290" s="196" t="n">
        <v>219.1190485670213</v>
      </c>
      <c r="K2290" s="197" t="n">
        <v>1972.071437103191</v>
      </c>
      <c r="L2290" s="194" t="n">
        <v>115665.5858856095</v>
      </c>
      <c r="M2290" s="195" t="n">
        <v>117477.0817897011</v>
      </c>
      <c r="N2290" s="196" t="n">
        <v>29142.83345941383</v>
      </c>
      <c r="O2290" s="197" t="n">
        <v>262285.5011347245</v>
      </c>
      <c r="P2290" s="118" t="n"/>
      <c r="Q2290" s="104" t="n"/>
    </row>
    <row r="2291" outlineLevel="3" ht="42.75" customHeight="1">
      <c r="A2291" s="3" t="n"/>
      <c r="B2291" s="3" t="inlineStr">
        <is>
          <t>Монтаж сантехоборудования</t>
        </is>
      </c>
      <c r="C2291" s="25" t="n"/>
      <c r="D2291" s="271" t="inlineStr">
        <is>
          <t>10.1.3.17.</t>
        </is>
      </c>
      <c r="E2291" s="198" t="inlineStr">
        <is>
          <t>Затвор обратный NVD-895R чугунный межфланцевый пружинный двустворчатый PN16,
Tmax=100C, DN65</t>
        </is>
      </c>
      <c r="F2291" s="18" t="inlineStr">
        <is>
          <t>шт</t>
        </is>
      </c>
      <c r="G2291" s="646" t="n">
        <v>1</v>
      </c>
      <c r="H2291" s="194" t="n">
        <v>14825.95375389058</v>
      </c>
      <c r="I2291" s="195" t="n">
        <v>4416.431646229365</v>
      </c>
      <c r="J2291" s="196" t="n">
        <v>2405.298175014992</v>
      </c>
      <c r="K2291" s="197" t="n">
        <v>21647.68357513493</v>
      </c>
      <c r="L2291" s="194" t="n">
        <v>14825.95375389058</v>
      </c>
      <c r="M2291" s="195" t="n">
        <v>4416.431646229365</v>
      </c>
      <c r="N2291" s="196" t="n">
        <v>2405.298175014992</v>
      </c>
      <c r="O2291" s="197" t="n">
        <v>21647.68357513493</v>
      </c>
      <c r="P2291" s="118" t="n"/>
      <c r="Q2291" s="104" t="n"/>
    </row>
    <row r="2292" outlineLevel="3" ht="42.75" customHeight="1">
      <c r="A2292" s="3" t="n"/>
      <c r="B2292" s="3" t="inlineStr">
        <is>
          <t>Монтаж сантехоборудования</t>
        </is>
      </c>
      <c r="C2292" s="25" t="n"/>
      <c r="D2292" s="271" t="inlineStr">
        <is>
          <t>10.1.3.18.</t>
        </is>
      </c>
      <c r="E2292" s="198" t="inlineStr">
        <is>
          <t>Фильтр сетчатый с пробкой FVR-R PN25, Tmax=130C, DN20</t>
        </is>
      </c>
      <c r="F2292" s="18" t="inlineStr">
        <is>
          <t>шт</t>
        </is>
      </c>
      <c r="G2292" s="646" t="n">
        <v>129</v>
      </c>
      <c r="H2292" s="194" t="n">
        <v>4675.459450248873</v>
      </c>
      <c r="I2292" s="195" t="n">
        <v>883.2863292458729</v>
      </c>
      <c r="J2292" s="196" t="n">
        <v>694.8432224368432</v>
      </c>
      <c r="K2292" s="197" t="n">
        <v>6253.589001931589</v>
      </c>
      <c r="L2292" s="194" t="n">
        <v>603134.2690821046</v>
      </c>
      <c r="M2292" s="195" t="n">
        <v>113943.9364727176</v>
      </c>
      <c r="N2292" s="196" t="n">
        <v>89634.77569435278</v>
      </c>
      <c r="O2292" s="197" t="n">
        <v>806712.981249175</v>
      </c>
      <c r="P2292" s="118" t="n"/>
      <c r="Q2292" s="104" t="n"/>
    </row>
    <row r="2293" outlineLevel="3" ht="42.75" customHeight="1">
      <c r="A2293" s="3" t="n"/>
      <c r="B2293" s="3" t="inlineStr">
        <is>
          <t>Монтаж оборудования системы водоснабжения (насосы и пр.)</t>
        </is>
      </c>
      <c r="C2293" s="25" t="n"/>
      <c r="D2293" s="271" t="inlineStr">
        <is>
          <t>10.1.3.19.</t>
        </is>
      </c>
      <c r="E2293" s="198" t="inlineStr">
        <is>
          <t>Затвор дисковый поворотный ЗДМ с рукояткой (диск - чугун GGG40) PN16, Tmax=120C, DN65</t>
        </is>
      </c>
      <c r="F2293" s="18" t="inlineStr">
        <is>
          <t>шт</t>
        </is>
      </c>
      <c r="G2293" s="646" t="n">
        <v>7</v>
      </c>
      <c r="H2293" s="194" t="n">
        <v>5784.578355741362</v>
      </c>
      <c r="I2293" s="195" t="n">
        <v>4416.431646229365</v>
      </c>
      <c r="J2293" s="196" t="n">
        <v>1275.126250246341</v>
      </c>
      <c r="K2293" s="197" t="n">
        <v>11476.13625221707</v>
      </c>
      <c r="L2293" s="194" t="n">
        <v>40492.04849018954</v>
      </c>
      <c r="M2293" s="195" t="n">
        <v>30915.02152360556</v>
      </c>
      <c r="N2293" s="196" t="n">
        <v>8925.883751724386</v>
      </c>
      <c r="O2293" s="197" t="n">
        <v>80332.95376551949</v>
      </c>
      <c r="P2293" s="118" t="n"/>
      <c r="Q2293" s="104" t="n"/>
    </row>
    <row r="2294" outlineLevel="3" ht="42.75" customHeight="1">
      <c r="A2294" s="3" t="n"/>
      <c r="B2294" s="3" t="inlineStr">
        <is>
          <t>Монтаж сантехоборудования</t>
        </is>
      </c>
      <c r="C2294" s="25" t="n"/>
      <c r="D2294" s="271" t="inlineStr">
        <is>
          <t>10.1.3.20.</t>
        </is>
      </c>
      <c r="E2294" s="198" t="inlineStr">
        <is>
          <t>Фильтр сетчатый Ридан-ФСФ фланцевый PN16, Tmax=200C, DN 65</t>
        </is>
      </c>
      <c r="F2294" s="18" t="inlineStr">
        <is>
          <t>шт</t>
        </is>
      </c>
      <c r="G2294" s="646" t="n">
        <v>1</v>
      </c>
      <c r="H2294" s="194" t="n">
        <v>13278.22515083523</v>
      </c>
      <c r="I2294" s="195" t="n">
        <v>4416.431646229365</v>
      </c>
      <c r="J2294" s="196" t="n">
        <v>2211.832099633074</v>
      </c>
      <c r="K2294" s="197" t="n">
        <v>19906.48889669767</v>
      </c>
      <c r="L2294" s="194" t="n">
        <v>13278.22515083523</v>
      </c>
      <c r="M2294" s="195" t="n">
        <v>4416.431646229365</v>
      </c>
      <c r="N2294" s="196" t="n">
        <v>2211.832099633074</v>
      </c>
      <c r="O2294" s="197" t="n">
        <v>19906.48889669767</v>
      </c>
      <c r="P2294" s="118" t="n"/>
      <c r="Q2294" s="104" t="n"/>
    </row>
    <row r="2295" outlineLevel="3" ht="42.75" customHeight="1">
      <c r="A2295" s="3" t="n"/>
      <c r="B2295" s="3" t="inlineStr">
        <is>
          <t>Монтаж сантехоборудования</t>
        </is>
      </c>
      <c r="C2295" s="25" t="n"/>
      <c r="D2295" s="271" t="inlineStr">
        <is>
          <t>10.1.3.21.</t>
        </is>
      </c>
      <c r="E2295" s="198" t="inlineStr">
        <is>
          <t>Душевая стойка IDEALRAIN DUO</t>
        </is>
      </c>
      <c r="F2295" s="18" t="inlineStr">
        <is>
          <t>шт</t>
        </is>
      </c>
      <c r="G2295" s="646" t="n">
        <v>6</v>
      </c>
      <c r="H2295" s="194" t="n">
        <v>127059.053156642</v>
      </c>
      <c r="I2295" s="195" t="n">
        <v>30915.02152360555</v>
      </c>
      <c r="J2295" s="196" t="n">
        <v>19746.75933503095</v>
      </c>
      <c r="K2295" s="197" t="n">
        <v>177720.8340152785</v>
      </c>
      <c r="L2295" s="194" t="n">
        <v>762354.3189398521</v>
      </c>
      <c r="M2295" s="195" t="n">
        <v>185490.1291416333</v>
      </c>
      <c r="N2295" s="196" t="n">
        <v>118480.5560101857</v>
      </c>
      <c r="O2295" s="197" t="n">
        <v>1066325.004091671</v>
      </c>
      <c r="P2295" s="118" t="n"/>
      <c r="Q2295" s="104" t="n"/>
    </row>
    <row r="2296" outlineLevel="3" ht="42.75" customHeight="1">
      <c r="A2296" s="3" t="n"/>
      <c r="B2296" s="3" t="inlineStr">
        <is>
          <t>Монтаж сантехоборудования</t>
        </is>
      </c>
      <c r="C2296" s="25" t="n"/>
      <c r="D2296" s="271" t="inlineStr">
        <is>
          <t>10.1.3.22.</t>
        </is>
      </c>
      <c r="E2296" s="198" t="inlineStr">
        <is>
          <t>Смеситель CERALIFE O</t>
        </is>
      </c>
      <c r="F2296" s="18" t="inlineStr">
        <is>
          <t>шт</t>
        </is>
      </c>
      <c r="G2296" s="646" t="n">
        <v>9</v>
      </c>
      <c r="H2296" s="194" t="n">
        <v>16238.5778670581</v>
      </c>
      <c r="I2296" s="195" t="n">
        <v>4416.431646229365</v>
      </c>
      <c r="J2296" s="196" t="n">
        <v>2581.876189160933</v>
      </c>
      <c r="K2296" s="197" t="n">
        <v>23236.8857024484</v>
      </c>
      <c r="L2296" s="194" t="n">
        <v>146147.2008035229</v>
      </c>
      <c r="M2296" s="195" t="n">
        <v>39747.88481606429</v>
      </c>
      <c r="N2296" s="196" t="n">
        <v>23236.8857024484</v>
      </c>
      <c r="O2296" s="197" t="n">
        <v>209131.9713220356</v>
      </c>
      <c r="P2296" s="118" t="n"/>
      <c r="Q2296" s="104" t="n"/>
    </row>
    <row r="2297" outlineLevel="3" ht="42.75" customHeight="1">
      <c r="A2297" s="3" t="n"/>
      <c r="B2297" s="3" t="inlineStr">
        <is>
          <t>Прокладка вертикальных и горизонтальных трубопроводов системы водоснабжения с установкой арматуры</t>
        </is>
      </c>
      <c r="C2297" s="25" t="n"/>
      <c r="D2297" s="271" t="inlineStr">
        <is>
          <t>10.1.3.23.</t>
        </is>
      </c>
      <c r="E2297" s="198" t="inlineStr">
        <is>
          <t>Труба стальная нержавеющая гибкая d20</t>
        </is>
      </c>
      <c r="F2297" s="18" t="inlineStr">
        <is>
          <t>м</t>
        </is>
      </c>
      <c r="G2297" s="646" t="n">
        <v>8</v>
      </c>
      <c r="H2297" s="194" t="n">
        <v>1572.444012481665</v>
      </c>
      <c r="I2297" s="195" t="n">
        <v>3141.338799748297</v>
      </c>
      <c r="J2297" s="196" t="n">
        <v>589.2228515287452</v>
      </c>
      <c r="K2297" s="197" t="n">
        <v>5303.005663758707</v>
      </c>
      <c r="L2297" s="194" t="n">
        <v>12579.55209985332</v>
      </c>
      <c r="M2297" s="195" t="n">
        <v>25130.71039798638</v>
      </c>
      <c r="N2297" s="196" t="n">
        <v>4713.782812229962</v>
      </c>
      <c r="O2297" s="197" t="n">
        <v>42424.04531006965</v>
      </c>
      <c r="P2297" s="118" t="n"/>
      <c r="Q2297" s="104" t="n"/>
    </row>
    <row r="2298" outlineLevel="3" ht="42.75" customHeight="1">
      <c r="A2298" s="3" t="n"/>
      <c r="B2298" s="3" t="inlineStr">
        <is>
          <t>Прокладка вертикальных и горизонтальных трубопроводов системы водоснабжения с установкой арматуры</t>
        </is>
      </c>
      <c r="C2298" s="25" t="n"/>
      <c r="D2298" s="271" t="inlineStr">
        <is>
          <t>10.1.3.24.</t>
        </is>
      </c>
      <c r="E2298" s="198" t="inlineStr">
        <is>
          <t>Труба стальная нержавеющая d22х1,2</t>
        </is>
      </c>
      <c r="F2298" s="199" t="inlineStr">
        <is>
          <t>м</t>
        </is>
      </c>
      <c r="G2298" s="646" t="n">
        <v>1316</v>
      </c>
      <c r="H2298" s="194" t="n">
        <v>1572.444019743303</v>
      </c>
      <c r="I2298" s="195" t="n">
        <v>3141.338799748297</v>
      </c>
      <c r="J2298" s="196" t="n">
        <v>589.22285243645</v>
      </c>
      <c r="K2298" s="197" t="n">
        <v>5303.00567192805</v>
      </c>
      <c r="L2298" s="194" t="n">
        <v>2069336.329982187</v>
      </c>
      <c r="M2298" s="195" t="n">
        <v>4134001.860468759</v>
      </c>
      <c r="N2298" s="196" t="n">
        <v>775417.2738063682</v>
      </c>
      <c r="O2298" s="197" t="n">
        <v>6978755.464257314</v>
      </c>
      <c r="P2298" s="118" t="n"/>
      <c r="Q2298" s="104" t="n"/>
    </row>
    <row r="2299" outlineLevel="3" ht="42.75" customHeight="1">
      <c r="A2299" s="3" t="n"/>
      <c r="B2299" s="3" t="inlineStr">
        <is>
          <t>Прокладка вертикальных и горизонтальных трубопроводов системы водоснабжения с установкой арматуры</t>
        </is>
      </c>
      <c r="C2299" s="25" t="n"/>
      <c r="D2299" s="271" t="inlineStr">
        <is>
          <t>10.1.3.25.</t>
        </is>
      </c>
      <c r="E2299" s="198" t="inlineStr">
        <is>
          <t>Труба стальная нержавеющая d35х1,5</t>
        </is>
      </c>
      <c r="F2299" s="199" t="inlineStr">
        <is>
          <t>м</t>
        </is>
      </c>
      <c r="G2299" s="646" t="n">
        <v>325</v>
      </c>
      <c r="H2299" s="194" t="n">
        <v>2870.261737354889</v>
      </c>
      <c r="I2299" s="195" t="n">
        <v>6042.575606752212</v>
      </c>
      <c r="J2299" s="196" t="n">
        <v>1114.104668013388</v>
      </c>
      <c r="K2299" s="197" t="n">
        <v>10026.94201212049</v>
      </c>
      <c r="L2299" s="194" t="n">
        <v>932835.0646403389</v>
      </c>
      <c r="M2299" s="195" t="n">
        <v>1963837.072194469</v>
      </c>
      <c r="N2299" s="196" t="n">
        <v>362084.017104351</v>
      </c>
      <c r="O2299" s="197" t="n">
        <v>3258756.153939159</v>
      </c>
      <c r="P2299" s="118" t="n"/>
      <c r="Q2299" s="104" t="n"/>
    </row>
    <row r="2300" outlineLevel="3" ht="42.75" customHeight="1">
      <c r="A2300" s="3" t="n"/>
      <c r="B2300" s="3" t="inlineStr">
        <is>
          <t>Прокладка вертикальных и горизонтальных трубопроводов системы водоснабжения с установкой арматуры</t>
        </is>
      </c>
      <c r="C2300" s="25" t="n"/>
      <c r="D2300" s="271" t="inlineStr">
        <is>
          <t>10.1.3.26.</t>
        </is>
      </c>
      <c r="E2300" s="3" t="inlineStr">
        <is>
          <t>Труба стальная нержавеющая d42х1,5</t>
        </is>
      </c>
      <c r="F2300" s="199" t="inlineStr">
        <is>
          <t>м</t>
        </is>
      </c>
      <c r="G2300" s="646" t="n">
        <v>382</v>
      </c>
      <c r="H2300" s="194" t="n">
        <v>3196.031001727954</v>
      </c>
      <c r="I2300" s="195" t="n">
        <v>7210.677515989427</v>
      </c>
      <c r="J2300" s="196" t="n">
        <v>1300.838564714673</v>
      </c>
      <c r="K2300" s="197" t="n">
        <v>11707.54708243205</v>
      </c>
      <c r="L2300" s="194" t="n">
        <v>1220883.842660079</v>
      </c>
      <c r="M2300" s="195" t="n">
        <v>2754478.811107961</v>
      </c>
      <c r="N2300" s="196" t="n">
        <v>496920.331721005</v>
      </c>
      <c r="O2300" s="197" t="n">
        <v>4472282.985489045</v>
      </c>
      <c r="P2300" s="118" t="n"/>
      <c r="Q2300" s="104" t="n"/>
    </row>
    <row r="2301" outlineLevel="3" ht="42.75" customHeight="1">
      <c r="A2301" s="3" t="n"/>
      <c r="B2301" s="3" t="inlineStr">
        <is>
          <t>Прокладка вертикальных и горизонтальных трубопроводов системы водоснабжения с установкой арматуры</t>
        </is>
      </c>
      <c r="C2301" s="25" t="n"/>
      <c r="D2301" s="271" t="inlineStr">
        <is>
          <t>10.1.3.27.</t>
        </is>
      </c>
      <c r="E2301" s="198" t="inlineStr">
        <is>
          <t>Труба стальная нержавеющая d54х1,5</t>
        </is>
      </c>
      <c r="F2301" s="199" t="inlineStr">
        <is>
          <t>м</t>
        </is>
      </c>
      <c r="G2301" s="646" t="n">
        <v>116</v>
      </c>
      <c r="H2301" s="194" t="n">
        <v>4547.051129035995</v>
      </c>
      <c r="I2301" s="195" t="n">
        <v>9275.142128131887</v>
      </c>
      <c r="J2301" s="196" t="n">
        <v>1727.774157145985</v>
      </c>
      <c r="K2301" s="197" t="n">
        <v>15549.96741431387</v>
      </c>
      <c r="L2301" s="194" t="n">
        <v>527457.9309681754</v>
      </c>
      <c r="M2301" s="195" t="n">
        <v>1075916.486863299</v>
      </c>
      <c r="N2301" s="196" t="n">
        <v>200421.8022289343</v>
      </c>
      <c r="O2301" s="197" t="n">
        <v>1803796.220060408</v>
      </c>
      <c r="P2301" s="118" t="n"/>
      <c r="Q2301" s="104" t="n"/>
    </row>
    <row r="2302" outlineLevel="3" ht="42.75" customHeight="1">
      <c r="A2302" s="3" t="n"/>
      <c r="B2302" s="3" t="inlineStr">
        <is>
          <t>Прокладка вертикальных и горизонтальных трубопроводов системы водоснабжения с установкой арматуры</t>
        </is>
      </c>
      <c r="C2302" s="25" t="n"/>
      <c r="D2302" s="271" t="inlineStr">
        <is>
          <t>10.1.3.28.</t>
        </is>
      </c>
      <c r="E2302" s="198" t="inlineStr">
        <is>
          <t>Труба стальная нержавеющая d76,1х2,0</t>
        </is>
      </c>
      <c r="F2302" s="199" t="inlineStr">
        <is>
          <t>м</t>
        </is>
      </c>
      <c r="G2302" s="646" t="n">
        <v>269</v>
      </c>
      <c r="H2302" s="194" t="n">
        <v>8347.740535022069</v>
      </c>
      <c r="I2302" s="195" t="n">
        <v>13481.31883884087</v>
      </c>
      <c r="J2302" s="196" t="n">
        <v>2728.632421732868</v>
      </c>
      <c r="K2302" s="197" t="n">
        <v>24557.69179559581</v>
      </c>
      <c r="L2302" s="194" t="n">
        <v>2245542.203920937</v>
      </c>
      <c r="M2302" s="195" t="n">
        <v>3626474.767648195</v>
      </c>
      <c r="N2302" s="196" t="n">
        <v>734002.1214461415</v>
      </c>
      <c r="O2302" s="197" t="n">
        <v>6606019.093015273</v>
      </c>
      <c r="P2302" s="118" t="n"/>
      <c r="Q2302" s="104" t="n"/>
    </row>
    <row r="2303" outlineLevel="3" ht="42.75" customHeight="1">
      <c r="A2303" s="3" t="n"/>
      <c r="B2303" s="3" t="inlineStr">
        <is>
          <t>Прокладка вертикальных и горизонтальных трубопроводов системы водоснабжения с установкой арматуры</t>
        </is>
      </c>
      <c r="C2303" s="25" t="n"/>
      <c r="D2303" s="271" t="inlineStr">
        <is>
          <t>10.1.3.29.</t>
        </is>
      </c>
      <c r="E2303" s="198" t="inlineStr">
        <is>
          <t>Труба из сшитого полиэтилена ø20 х2,8</t>
        </is>
      </c>
      <c r="F2303" s="199" t="inlineStr">
        <is>
          <t>м</t>
        </is>
      </c>
      <c r="G2303" s="646" t="n">
        <v>1631</v>
      </c>
      <c r="H2303" s="194" t="n">
        <v>627.3503911540911</v>
      </c>
      <c r="I2303" s="195" t="n">
        <v>317.9830785285143</v>
      </c>
      <c r="J2303" s="196" t="n">
        <v>118.1666837103257</v>
      </c>
      <c r="K2303" s="197" t="n">
        <v>1063.500153392931</v>
      </c>
      <c r="L2303" s="194" t="n">
        <v>1023208.487972323</v>
      </c>
      <c r="M2303" s="195" t="n">
        <v>518630.4010800068</v>
      </c>
      <c r="N2303" s="196" t="n">
        <v>192729.8611315412</v>
      </c>
      <c r="O2303" s="197" t="n">
        <v>1734568.750183871</v>
      </c>
      <c r="P2303" s="118" t="n"/>
      <c r="Q2303" s="104" t="n"/>
    </row>
    <row r="2304" outlineLevel="3" ht="42.75" customHeight="1">
      <c r="A2304" s="3" t="n"/>
      <c r="B2304" s="3" t="inlineStr">
        <is>
          <t>Прокладка вертикальных и горизонтальных трубопроводов системы водоснабжения с установкой арматуры</t>
        </is>
      </c>
      <c r="C2304" s="25" t="n"/>
      <c r="D2304" s="271" t="inlineStr">
        <is>
          <t>10.1.3.30.</t>
        </is>
      </c>
      <c r="E2304" s="198" t="inlineStr">
        <is>
          <t>Труба стальная электросварная прямошовная ø76x3,5</t>
        </is>
      </c>
      <c r="F2304" s="199" t="inlineStr">
        <is>
          <t>м</t>
        </is>
      </c>
      <c r="G2304" s="646" t="n">
        <v>18</v>
      </c>
      <c r="H2304" s="194" t="n">
        <v>932.9844848177564</v>
      </c>
      <c r="I2304" s="195" t="n">
        <v>1881.399881293709</v>
      </c>
      <c r="J2304" s="196" t="n">
        <v>351.7980457639332</v>
      </c>
      <c r="K2304" s="197" t="n">
        <v>3166.182411875399</v>
      </c>
      <c r="L2304" s="194" t="n">
        <v>16793.72072671962</v>
      </c>
      <c r="M2304" s="195" t="n">
        <v>33865.19786328677</v>
      </c>
      <c r="N2304" s="196" t="n">
        <v>6332.364823750798</v>
      </c>
      <c r="O2304" s="197" t="n">
        <v>56991.28341375718</v>
      </c>
      <c r="P2304" s="118" t="n"/>
      <c r="Q2304" s="104" t="n"/>
    </row>
    <row r="2305" outlineLevel="3" ht="42.75" customHeight="1">
      <c r="A2305" s="3" t="n"/>
      <c r="B2305" s="3" t="inlineStr">
        <is>
          <t>Прокладка вертикальных и горизонтальных трубопроводов системы водоснабжения с установкой арматуры</t>
        </is>
      </c>
      <c r="C2305" s="25" t="n"/>
      <c r="D2305" s="271" t="inlineStr">
        <is>
          <t>10.1.3.31.</t>
        </is>
      </c>
      <c r="E2305" s="198" t="inlineStr">
        <is>
          <t>Хомут сантехнический 1 1/4" (40-45 мм)</t>
        </is>
      </c>
      <c r="F2305" s="18" t="inlineStr">
        <is>
          <t>шт</t>
        </is>
      </c>
      <c r="G2305" s="646" t="n">
        <v>347</v>
      </c>
      <c r="H2305" s="194" t="n"/>
      <c r="I2305" s="195" t="n">
        <v>0</v>
      </c>
      <c r="J2305" s="196" t="n">
        <v>0</v>
      </c>
      <c r="K2305" s="197" t="n">
        <v>0</v>
      </c>
      <c r="L2305" s="194" t="n">
        <v>0</v>
      </c>
      <c r="M2305" s="195" t="n">
        <v>0</v>
      </c>
      <c r="N2305" s="196" t="n">
        <v>0</v>
      </c>
      <c r="O2305" s="197" t="n">
        <v>0</v>
      </c>
      <c r="P2305" s="118" t="inlineStr">
        <is>
          <t>Включено</t>
        </is>
      </c>
      <c r="Q2305" s="104" t="n"/>
    </row>
    <row r="2306" outlineLevel="3" ht="42.75" customHeight="1">
      <c r="A2306" s="3" t="n"/>
      <c r="B2306" s="3" t="inlineStr">
        <is>
          <t>Прокладка вертикальных и горизонтальных трубопроводов системы водоснабжения с установкой арматуры</t>
        </is>
      </c>
      <c r="C2306" s="25" t="n"/>
      <c r="D2306" s="271" t="inlineStr">
        <is>
          <t>10.1.3.32.</t>
        </is>
      </c>
      <c r="E2306" s="198" t="inlineStr">
        <is>
          <t>Хомут сантехнический 1 3/4" (54-58 мм)</t>
        </is>
      </c>
      <c r="F2306" s="18" t="inlineStr">
        <is>
          <t>шт</t>
        </is>
      </c>
      <c r="G2306" s="646" t="n">
        <v>91</v>
      </c>
      <c r="H2306" s="194" t="n"/>
      <c r="I2306" s="195" t="n">
        <v>0</v>
      </c>
      <c r="J2306" s="196" t="n">
        <v>0</v>
      </c>
      <c r="K2306" s="197" t="n">
        <v>0</v>
      </c>
      <c r="L2306" s="194" t="n">
        <v>0</v>
      </c>
      <c r="M2306" s="195" t="n">
        <v>0</v>
      </c>
      <c r="N2306" s="196" t="n">
        <v>0</v>
      </c>
      <c r="O2306" s="197" t="n">
        <v>0</v>
      </c>
      <c r="P2306" s="118" t="inlineStr">
        <is>
          <t>Включено</t>
        </is>
      </c>
      <c r="Q2306" s="104" t="n"/>
    </row>
    <row r="2307" outlineLevel="3" ht="42.75" customHeight="1">
      <c r="A2307" s="3" t="n"/>
      <c r="B2307" s="3" t="inlineStr">
        <is>
          <t>Прокладка вертикальных и горизонтальных трубопроводов системы водоснабжения с установкой арматуры</t>
        </is>
      </c>
      <c r="C2307" s="25" t="n"/>
      <c r="D2307" s="271" t="inlineStr">
        <is>
          <t>10.1.3.33.</t>
        </is>
      </c>
      <c r="E2307" s="198" t="inlineStr">
        <is>
          <t>Хомут сантехнический 1" (32-37 мм)</t>
        </is>
      </c>
      <c r="F2307" s="18" t="inlineStr">
        <is>
          <t>шт</t>
        </is>
      </c>
      <c r="G2307" s="646" t="n">
        <v>281</v>
      </c>
      <c r="H2307" s="194" t="n"/>
      <c r="I2307" s="195" t="n">
        <v>0</v>
      </c>
      <c r="J2307" s="196" t="n">
        <v>0</v>
      </c>
      <c r="K2307" s="197" t="n">
        <v>0</v>
      </c>
      <c r="L2307" s="194" t="n">
        <v>0</v>
      </c>
      <c r="M2307" s="195" t="n">
        <v>0</v>
      </c>
      <c r="N2307" s="196" t="n">
        <v>0</v>
      </c>
      <c r="O2307" s="197" t="n">
        <v>0</v>
      </c>
      <c r="P2307" s="118" t="inlineStr">
        <is>
          <t>Включено</t>
        </is>
      </c>
      <c r="Q2307" s="104" t="n"/>
    </row>
    <row r="2308" outlineLevel="3" ht="42.75" customHeight="1">
      <c r="A2308" s="3" t="n"/>
      <c r="B2308" s="3" t="inlineStr">
        <is>
          <t>Прокладка вертикальных и горизонтальных трубопроводов системы водоснабжения с установкой арматуры</t>
        </is>
      </c>
      <c r="C2308" s="25" t="n"/>
      <c r="D2308" s="271" t="inlineStr">
        <is>
          <t>10.1.3.34.</t>
        </is>
      </c>
      <c r="E2308" s="198" t="inlineStr">
        <is>
          <t>Хомут сантехнический 1/2" (18-22 мм)</t>
        </is>
      </c>
      <c r="F2308" s="18" t="inlineStr">
        <is>
          <t>шт</t>
        </is>
      </c>
      <c r="G2308" s="646" t="n">
        <v>2176</v>
      </c>
      <c r="H2308" s="194" t="n"/>
      <c r="I2308" s="195" t="n">
        <v>0</v>
      </c>
      <c r="J2308" s="196" t="n">
        <v>0</v>
      </c>
      <c r="K2308" s="197" t="n">
        <v>0</v>
      </c>
      <c r="L2308" s="194" t="n">
        <v>0</v>
      </c>
      <c r="M2308" s="195" t="n">
        <v>0</v>
      </c>
      <c r="N2308" s="196" t="n">
        <v>0</v>
      </c>
      <c r="O2308" s="197" t="n">
        <v>0</v>
      </c>
      <c r="P2308" s="118" t="inlineStr">
        <is>
          <t>Включено</t>
        </is>
      </c>
      <c r="Q2308" s="104" t="n"/>
    </row>
    <row r="2309" outlineLevel="3" ht="42.75" customHeight="1">
      <c r="A2309" s="3" t="n"/>
      <c r="B2309" s="3" t="inlineStr">
        <is>
          <t>Прокладка вертикальных и горизонтальных трубопроводов системы водоснабжения с установкой арматуры</t>
        </is>
      </c>
      <c r="C2309" s="25" t="n"/>
      <c r="D2309" s="271" t="inlineStr">
        <is>
          <t>10.1.3.35.</t>
        </is>
      </c>
      <c r="E2309" s="198" t="inlineStr">
        <is>
          <t>Хомут сантехнический 2 1/2" (73-80 мм)</t>
        </is>
      </c>
      <c r="F2309" s="18" t="inlineStr">
        <is>
          <t>шт</t>
        </is>
      </c>
      <c r="G2309" s="646" t="n">
        <v>353</v>
      </c>
      <c r="H2309" s="194" t="n"/>
      <c r="I2309" s="195" t="n">
        <v>0</v>
      </c>
      <c r="J2309" s="196" t="n">
        <v>0</v>
      </c>
      <c r="K2309" s="197" t="n">
        <v>0</v>
      </c>
      <c r="L2309" s="194" t="n">
        <v>0</v>
      </c>
      <c r="M2309" s="195" t="n">
        <v>0</v>
      </c>
      <c r="N2309" s="196" t="n">
        <v>0</v>
      </c>
      <c r="O2309" s="197" t="n">
        <v>0</v>
      </c>
      <c r="P2309" s="118" t="inlineStr">
        <is>
          <t>Включено</t>
        </is>
      </c>
      <c r="Q2309" s="104" t="n"/>
    </row>
    <row r="2310" outlineLevel="3" ht="42.75" customHeight="1">
      <c r="A2310" s="3" t="n"/>
      <c r="B2310" s="3" t="inlineStr">
        <is>
          <t>Прокладка вертикальных и горизонтальных трубопроводов системы водоснабжения с установкой арматуры</t>
        </is>
      </c>
      <c r="C2310" s="25" t="n"/>
      <c r="D2310" s="271" t="inlineStr">
        <is>
          <t>10.1.3.36.</t>
        </is>
      </c>
      <c r="E2310" s="198" t="inlineStr">
        <is>
          <t>Штанга с резьбой M8x2 м DIN 975</t>
        </is>
      </c>
      <c r="F2310" s="18" t="inlineStr">
        <is>
          <t>шт</t>
        </is>
      </c>
      <c r="G2310" s="646" t="n">
        <v>2895</v>
      </c>
      <c r="H2310" s="194" t="n"/>
      <c r="I2310" s="195" t="n">
        <v>0</v>
      </c>
      <c r="J2310" s="196" t="n">
        <v>0</v>
      </c>
      <c r="K2310" s="197" t="n">
        <v>0</v>
      </c>
      <c r="L2310" s="194" t="n">
        <v>0</v>
      </c>
      <c r="M2310" s="195" t="n">
        <v>0</v>
      </c>
      <c r="N2310" s="196" t="n">
        <v>0</v>
      </c>
      <c r="O2310" s="197" t="n">
        <v>0</v>
      </c>
      <c r="P2310" s="118" t="inlineStr">
        <is>
          <t>Включено</t>
        </is>
      </c>
      <c r="Q2310" s="104" t="n"/>
    </row>
    <row r="2311" outlineLevel="3" ht="42.75" customHeight="1">
      <c r="A2311" s="3" t="n"/>
      <c r="B2311" s="3" t="inlineStr">
        <is>
          <t>Прокладка вертикальных и горизонтальных трубопроводов системы водоснабжения с установкой арматуры</t>
        </is>
      </c>
      <c r="C2311" s="25" t="n"/>
      <c r="D2311" s="271" t="inlineStr">
        <is>
          <t>10.1.3.37.</t>
        </is>
      </c>
      <c r="E2311" s="198" t="inlineStr">
        <is>
          <t>Штанга с резьбой M10x2 м DIN 975</t>
        </is>
      </c>
      <c r="F2311" s="18" t="inlineStr">
        <is>
          <t>шт</t>
        </is>
      </c>
      <c r="G2311" s="646" t="n">
        <v>353</v>
      </c>
      <c r="H2311" s="194" t="n"/>
      <c r="I2311" s="195" t="n">
        <v>0</v>
      </c>
      <c r="J2311" s="196" t="n">
        <v>0</v>
      </c>
      <c r="K2311" s="197" t="n">
        <v>0</v>
      </c>
      <c r="L2311" s="194" t="n">
        <v>0</v>
      </c>
      <c r="M2311" s="195" t="n">
        <v>0</v>
      </c>
      <c r="N2311" s="196" t="n">
        <v>0</v>
      </c>
      <c r="O2311" s="197" t="n">
        <v>0</v>
      </c>
      <c r="P2311" s="118" t="inlineStr">
        <is>
          <t>Включено</t>
        </is>
      </c>
      <c r="Q2311" s="104" t="n"/>
    </row>
    <row r="2312" outlineLevel="3" ht="42.75" customHeight="1">
      <c r="A2312" s="3" t="n"/>
      <c r="B2312" s="3" t="inlineStr">
        <is>
          <t>Прокладка вертикальных и горизонтальных трубопроводов системы водоснабжения с установкой арматуры</t>
        </is>
      </c>
      <c r="C2312" s="25" t="n"/>
      <c r="D2312" s="271" t="inlineStr">
        <is>
          <t>10.1.3.38.</t>
        </is>
      </c>
      <c r="E2312" s="198" t="inlineStr">
        <is>
          <t>Анкер забивной стальной 8 мм</t>
        </is>
      </c>
      <c r="F2312" s="18" t="inlineStr">
        <is>
          <t>шт</t>
        </is>
      </c>
      <c r="G2312" s="646" t="n">
        <v>2895</v>
      </c>
      <c r="H2312" s="194" t="n"/>
      <c r="I2312" s="195" t="n">
        <v>0</v>
      </c>
      <c r="J2312" s="196" t="n">
        <v>0</v>
      </c>
      <c r="K2312" s="197" t="n">
        <v>0</v>
      </c>
      <c r="L2312" s="194" t="n">
        <v>0</v>
      </c>
      <c r="M2312" s="195" t="n">
        <v>0</v>
      </c>
      <c r="N2312" s="196" t="n">
        <v>0</v>
      </c>
      <c r="O2312" s="197" t="n">
        <v>0</v>
      </c>
      <c r="P2312" s="118" t="inlineStr">
        <is>
          <t>Включено</t>
        </is>
      </c>
      <c r="Q2312" s="104" t="n"/>
    </row>
    <row r="2313" outlineLevel="3" ht="42.75" customHeight="1">
      <c r="A2313" s="3" t="n"/>
      <c r="B2313" s="3" t="inlineStr">
        <is>
          <t>Прокладка вертикальных и горизонтальных трубопроводов системы водоснабжения с установкой арматуры</t>
        </is>
      </c>
      <c r="C2313" s="25" t="n"/>
      <c r="D2313" s="271" t="inlineStr">
        <is>
          <t>10.1.3.39.</t>
        </is>
      </c>
      <c r="E2313" s="198" t="inlineStr">
        <is>
          <t>Анкер забивной стальной 10 мм</t>
        </is>
      </c>
      <c r="F2313" s="18" t="inlineStr">
        <is>
          <t>шт</t>
        </is>
      </c>
      <c r="G2313" s="646" t="n">
        <v>353</v>
      </c>
      <c r="H2313" s="194" t="n"/>
      <c r="I2313" s="195" t="n">
        <v>0</v>
      </c>
      <c r="J2313" s="196" t="n">
        <v>0</v>
      </c>
      <c r="K2313" s="197" t="n">
        <v>0</v>
      </c>
      <c r="L2313" s="194" t="n">
        <v>0</v>
      </c>
      <c r="M2313" s="195" t="n">
        <v>0</v>
      </c>
      <c r="N2313" s="196" t="n">
        <v>0</v>
      </c>
      <c r="O2313" s="197" t="n">
        <v>0</v>
      </c>
      <c r="P2313" s="118" t="inlineStr">
        <is>
          <t>Включено</t>
        </is>
      </c>
      <c r="Q2313" s="104" t="n"/>
    </row>
    <row r="2314" outlineLevel="2" ht="50.25" customHeight="1">
      <c r="A2314" s="3" t="n"/>
      <c r="B2314" s="3" t="n"/>
      <c r="C2314" s="240" t="n"/>
      <c r="D2314" s="391" t="inlineStr">
        <is>
          <t>10.1.4.</t>
        </is>
      </c>
      <c r="E2314" s="396" t="inlineStr">
        <is>
          <t>Система водоснабжения В1.1, Т3.1, Т4.1</t>
        </is>
      </c>
      <c r="F2314" s="397" t="inlineStr">
        <is>
          <t>м2</t>
        </is>
      </c>
      <c r="G2314" s="420" t="n">
        <v>18830.72</v>
      </c>
      <c r="H2314" s="428">
        <f>IFERROR(L2314/G2314,0)</f>
        <v/>
      </c>
      <c r="I2314" s="429">
        <f>IFERROR(M2314/G2314,0)</f>
        <v/>
      </c>
      <c r="J2314" s="430">
        <f>IFERROR(N2314/G2314,0)</f>
        <v/>
      </c>
      <c r="K2314" s="432">
        <f>+IFERROR(O2314/G2314,0)</f>
        <v/>
      </c>
      <c r="L2314" s="431">
        <f>SUBTOTAL(9,L2315:L2341)</f>
        <v/>
      </c>
      <c r="M2314" s="429">
        <f>SUBTOTAL(9,M2315:M2341)</f>
        <v/>
      </c>
      <c r="N2314" s="430">
        <f>SUBTOTAL(9,N2315:N2341)</f>
        <v/>
      </c>
      <c r="O2314" s="430">
        <f>SUBTOTAL(9,O2315:O2341)</f>
        <v/>
      </c>
      <c r="P2314" s="394" t="n"/>
      <c r="Q2314" s="243" t="n"/>
    </row>
    <row r="2315" outlineLevel="3" ht="50.25" customHeight="1">
      <c r="A2315" s="3" t="n"/>
      <c r="B2315" s="3" t="inlineStr">
        <is>
          <t>Монтаж сантехоборудования</t>
        </is>
      </c>
      <c r="C2315" s="25" t="n"/>
      <c r="D2315" s="271" t="inlineStr">
        <is>
          <t>10.1.4.1.</t>
        </is>
      </c>
      <c r="E2315" s="198" t="inlineStr">
        <is>
          <t>Электронный счетчик Ду20 RS-485, Qn=2,5 м3/ч, L=130мм</t>
        </is>
      </c>
      <c r="F2315" s="18" t="inlineStr">
        <is>
          <t>шт</t>
        </is>
      </c>
      <c r="G2315" s="646" t="n">
        <v>18</v>
      </c>
      <c r="H2315" s="194" t="n">
        <v>5795.007142716744</v>
      </c>
      <c r="I2315" s="195" t="n">
        <v>4416.431646229365</v>
      </c>
      <c r="J2315" s="196" t="n">
        <v>1276.429848618264</v>
      </c>
      <c r="K2315" s="197" t="n">
        <v>11487.86863756437</v>
      </c>
      <c r="L2315" s="194" t="n">
        <v>104310.1285689014</v>
      </c>
      <c r="M2315" s="195" t="n">
        <v>79495.76963212858</v>
      </c>
      <c r="N2315" s="196" t="n">
        <v>22975.73727512875</v>
      </c>
      <c r="O2315" s="197" t="n">
        <v>206781.6354761587</v>
      </c>
      <c r="P2315" s="118" t="n"/>
      <c r="Q2315" s="104" t="n"/>
    </row>
    <row r="2316" outlineLevel="3" ht="50.25" customHeight="1">
      <c r="A2316" s="3" t="n"/>
      <c r="B2316" s="3" t="inlineStr">
        <is>
          <t>Монтаж сантехоборудования</t>
        </is>
      </c>
      <c r="C2316" s="25" t="n"/>
      <c r="D2316" s="271" t="inlineStr">
        <is>
          <t>10.1.4.2.</t>
        </is>
      </c>
      <c r="E2316" s="198" t="inlineStr">
        <is>
          <t>Счетчик холодной воды «Пульсар Т» Ду65 RS-485, исп.1, IP68, Qn=63 м3/ч</t>
        </is>
      </c>
      <c r="F2316" s="18" t="inlineStr">
        <is>
          <t>шт</t>
        </is>
      </c>
      <c r="G2316" s="646" t="n">
        <v>1</v>
      </c>
      <c r="H2316" s="194" t="n">
        <v>44021.66594858601</v>
      </c>
      <c r="I2316" s="195" t="n">
        <v>2649.858987737619</v>
      </c>
      <c r="J2316" s="196" t="n">
        <v>5833.940617040455</v>
      </c>
      <c r="K2316" s="197" t="n">
        <v>52505.46555336409</v>
      </c>
      <c r="L2316" s="194" t="n">
        <v>44021.66594858601</v>
      </c>
      <c r="M2316" s="195" t="n">
        <v>2649.858987737619</v>
      </c>
      <c r="N2316" s="196" t="n">
        <v>5833.940617040455</v>
      </c>
      <c r="O2316" s="197" t="n">
        <v>52505.46555336409</v>
      </c>
      <c r="P2316" s="118" t="n"/>
      <c r="Q2316" s="104" t="n"/>
    </row>
    <row r="2317" outlineLevel="3" ht="50.25" customHeight="1">
      <c r="A2317" s="3" t="n"/>
      <c r="B2317" s="3" t="inlineStr">
        <is>
          <t>Монтаж сантехоборудования</t>
        </is>
      </c>
      <c r="C2317" s="25" t="n"/>
      <c r="D2317" s="271" t="inlineStr">
        <is>
          <t>10.1.4.3.</t>
        </is>
      </c>
      <c r="E2317" s="198" t="inlineStr">
        <is>
          <t>Воздухоотводчик автоматический 1/2"</t>
        </is>
      </c>
      <c r="F2317" s="18" t="inlineStr">
        <is>
          <t>шт</t>
        </is>
      </c>
      <c r="G2317" s="646" t="n">
        <v>2</v>
      </c>
      <c r="H2317" s="194" t="n">
        <v>715.7002001109754</v>
      </c>
      <c r="I2317" s="195" t="n">
        <v>883.2863292458729</v>
      </c>
      <c r="J2317" s="196" t="n">
        <v>199.873316169606</v>
      </c>
      <c r="K2317" s="197" t="n">
        <v>1798.859845526454</v>
      </c>
      <c r="L2317" s="194" t="n">
        <v>1431.400400221951</v>
      </c>
      <c r="M2317" s="195" t="n">
        <v>1766.572658491746</v>
      </c>
      <c r="N2317" s="196" t="n">
        <v>399.7466323392121</v>
      </c>
      <c r="O2317" s="197" t="n">
        <v>3597.719691052908</v>
      </c>
      <c r="P2317" s="118" t="n"/>
      <c r="Q2317" s="104" t="n"/>
    </row>
    <row r="2318" outlineLevel="3" ht="50.25" customHeight="1">
      <c r="A2318" s="3" t="n"/>
      <c r="B2318" s="3" t="inlineStr">
        <is>
          <t>Монтаж сантехоборудования</t>
        </is>
      </c>
      <c r="C2318" s="25" t="n"/>
      <c r="D2318" s="271" t="inlineStr">
        <is>
          <t>10.1.4.4.</t>
        </is>
      </c>
      <c r="E2318" s="198" t="inlineStr">
        <is>
          <t>Кран шаровой Giacomini R251D 20x20 с внутренней резьбой</t>
        </is>
      </c>
      <c r="F2318" s="18" t="inlineStr">
        <is>
          <t>шт</t>
        </is>
      </c>
      <c r="G2318" s="646" t="n">
        <v>59</v>
      </c>
      <c r="H2318" s="194" t="n">
        <v>689.2374151151586</v>
      </c>
      <c r="I2318" s="195" t="n">
        <v>883.2863292458729</v>
      </c>
      <c r="J2318" s="196" t="n">
        <v>196.5654680451289</v>
      </c>
      <c r="K2318" s="197" t="n">
        <v>1769.08921240616</v>
      </c>
      <c r="L2318" s="194" t="n">
        <v>40665.00749179436</v>
      </c>
      <c r="M2318" s="195" t="n">
        <v>52113.8934255065</v>
      </c>
      <c r="N2318" s="196" t="n">
        <v>11597.36261466261</v>
      </c>
      <c r="O2318" s="197" t="n">
        <v>104376.2635319635</v>
      </c>
      <c r="P2318" s="118" t="n"/>
      <c r="Q2318" s="104" t="n"/>
    </row>
    <row r="2319" outlineLevel="3" ht="50.25" customHeight="1">
      <c r="A2319" s="3" t="n"/>
      <c r="B2319" s="3" t="inlineStr">
        <is>
          <t>Монтаж сантехоборудования</t>
        </is>
      </c>
      <c r="C2319" s="25" t="n"/>
      <c r="D2319" s="271" t="inlineStr">
        <is>
          <t>10.1.4.5.</t>
        </is>
      </c>
      <c r="E2319" s="198" t="inlineStr">
        <is>
          <t>Клапан обратный 3/4"</t>
        </is>
      </c>
      <c r="F2319" s="18" t="inlineStr">
        <is>
          <t>шт</t>
        </is>
      </c>
      <c r="G2319" s="646" t="n">
        <v>18</v>
      </c>
      <c r="H2319" s="194" t="n">
        <v>869.6660513067415</v>
      </c>
      <c r="I2319" s="195" t="n">
        <v>883.2863292458729</v>
      </c>
      <c r="J2319" s="196" t="n">
        <v>219.1190475690768</v>
      </c>
      <c r="K2319" s="197" t="n">
        <v>1972.071428121691</v>
      </c>
      <c r="L2319" s="194" t="n">
        <v>15653.98892352135</v>
      </c>
      <c r="M2319" s="195" t="n">
        <v>15899.15392642571</v>
      </c>
      <c r="N2319" s="196" t="n">
        <v>3944.142856243383</v>
      </c>
      <c r="O2319" s="197" t="n">
        <v>35497.28570619044</v>
      </c>
      <c r="P2319" s="118" t="n"/>
      <c r="Q2319" s="104" t="n"/>
    </row>
    <row r="2320" outlineLevel="3" ht="50.25" customHeight="1">
      <c r="A2320" s="3" t="n"/>
      <c r="B2320" s="3" t="inlineStr">
        <is>
          <t>Монтаж сантехоборудования</t>
        </is>
      </c>
      <c r="C2320" s="25" t="n"/>
      <c r="D2320" s="271" t="inlineStr">
        <is>
          <t>10.1.4.6.</t>
        </is>
      </c>
      <c r="E2320" s="198" t="inlineStr">
        <is>
          <t>Затвор обратный NVD-895R чугунный межфланцевый пружинный двустворчатый PN16,
Tmax=100C, DN65</t>
        </is>
      </c>
      <c r="F2320" s="18" t="inlineStr">
        <is>
          <t>шт</t>
        </is>
      </c>
      <c r="G2320" s="646" t="n">
        <v>1</v>
      </c>
      <c r="H2320" s="194" t="n">
        <v>14825.95375389058</v>
      </c>
      <c r="I2320" s="195" t="n">
        <v>4416.431646229365</v>
      </c>
      <c r="J2320" s="196" t="n">
        <v>2405.298175014992</v>
      </c>
      <c r="K2320" s="197" t="n">
        <v>21647.68357513493</v>
      </c>
      <c r="L2320" s="194" t="n">
        <v>14825.95375389058</v>
      </c>
      <c r="M2320" s="195" t="n">
        <v>4416.431646229365</v>
      </c>
      <c r="N2320" s="196" t="n">
        <v>2405.298175014992</v>
      </c>
      <c r="O2320" s="197" t="n">
        <v>21647.68357513493</v>
      </c>
      <c r="P2320" s="118" t="n"/>
      <c r="Q2320" s="104" t="n"/>
    </row>
    <row r="2321" outlineLevel="3" ht="50.25" customHeight="1">
      <c r="A2321" s="3" t="n"/>
      <c r="B2321" s="3" t="inlineStr">
        <is>
          <t>Монтаж сантехоборудования</t>
        </is>
      </c>
      <c r="C2321" s="25" t="n"/>
      <c r="D2321" s="271" t="inlineStr">
        <is>
          <t>10.1.4.7.</t>
        </is>
      </c>
      <c r="E2321" s="198" t="inlineStr">
        <is>
          <t>Фильтр сетчатый с пробкой FVR-R PN25, Tmax=130C, DN20</t>
        </is>
      </c>
      <c r="F2321" s="18" t="inlineStr">
        <is>
          <t>шт</t>
        </is>
      </c>
      <c r="G2321" s="646" t="n">
        <v>18</v>
      </c>
      <c r="H2321" s="194" t="n">
        <v>4675.459451673487</v>
      </c>
      <c r="I2321" s="195" t="n">
        <v>883.2863292458729</v>
      </c>
      <c r="J2321" s="196" t="n">
        <v>694.84322261492</v>
      </c>
      <c r="K2321" s="197" t="n">
        <v>6253.58900353428</v>
      </c>
      <c r="L2321" s="194" t="n">
        <v>84158.27013012276</v>
      </c>
      <c r="M2321" s="195" t="n">
        <v>15899.15392642571</v>
      </c>
      <c r="N2321" s="196" t="n">
        <v>12507.17800706856</v>
      </c>
      <c r="O2321" s="197" t="n">
        <v>112564.602063617</v>
      </c>
      <c r="P2321" s="118" t="n"/>
      <c r="Q2321" s="104" t="n"/>
    </row>
    <row r="2322" outlineLevel="3" ht="50.25" customHeight="1">
      <c r="A2322" s="3" t="n"/>
      <c r="B2322" s="3" t="inlineStr">
        <is>
          <t>Монтаж оборудования системы водоснабжения (насосы и пр.)</t>
        </is>
      </c>
      <c r="C2322" s="25" t="n"/>
      <c r="D2322" s="271" t="inlineStr">
        <is>
          <t>10.1.4.8.</t>
        </is>
      </c>
      <c r="E2322" s="198" t="inlineStr">
        <is>
          <t>Затвор дисковый поворотный ЗДМ с рукояткой (диск - чугун GGG40) PN16, Tmax=120C, DN65</t>
        </is>
      </c>
      <c r="F2322" s="18" t="inlineStr">
        <is>
          <t>шт</t>
        </is>
      </c>
      <c r="G2322" s="646" t="n">
        <v>2</v>
      </c>
      <c r="H2322" s="194" t="n">
        <v>5784.578434502211</v>
      </c>
      <c r="I2322" s="195" t="n">
        <v>4416.431646229365</v>
      </c>
      <c r="J2322" s="196" t="n">
        <v>1275.126260091447</v>
      </c>
      <c r="K2322" s="197" t="n">
        <v>11476.13634082302</v>
      </c>
      <c r="L2322" s="194" t="n">
        <v>11569.15686900442</v>
      </c>
      <c r="M2322" s="195" t="n">
        <v>8832.863292458731</v>
      </c>
      <c r="N2322" s="196" t="n">
        <v>2550.252520182894</v>
      </c>
      <c r="O2322" s="197" t="n">
        <v>22952.27268164605</v>
      </c>
      <c r="P2322" s="118" t="n"/>
      <c r="Q2322" s="104" t="n"/>
    </row>
    <row r="2323" outlineLevel="3" ht="50.25" customHeight="1">
      <c r="A2323" s="3" t="n"/>
      <c r="B2323" s="3" t="inlineStr">
        <is>
          <t>Монтаж сантехоборудования</t>
        </is>
      </c>
      <c r="C2323" s="25" t="n"/>
      <c r="D2323" s="271" t="inlineStr">
        <is>
          <t>10.1.4.9.</t>
        </is>
      </c>
      <c r="E2323" s="198" t="inlineStr">
        <is>
          <t>Фильтр сетчатый Ридан-ФСФ фланцевый PN16, Tmax=200C, DN 65</t>
        </is>
      </c>
      <c r="F2323" s="18" t="inlineStr">
        <is>
          <t>шт</t>
        </is>
      </c>
      <c r="G2323" s="646" t="n">
        <v>1</v>
      </c>
      <c r="H2323" s="194" t="n">
        <v>13278.22515083523</v>
      </c>
      <c r="I2323" s="195" t="n">
        <v>4416.431646229365</v>
      </c>
      <c r="J2323" s="196" t="n">
        <v>2211.832099633074</v>
      </c>
      <c r="K2323" s="197" t="n">
        <v>19906.48889669767</v>
      </c>
      <c r="L2323" s="194" t="n">
        <v>13278.22515083523</v>
      </c>
      <c r="M2323" s="195" t="n">
        <v>4416.431646229365</v>
      </c>
      <c r="N2323" s="196" t="n">
        <v>2211.832099633074</v>
      </c>
      <c r="O2323" s="197" t="n">
        <v>19906.48889669767</v>
      </c>
      <c r="P2323" s="118" t="n"/>
      <c r="Q2323" s="104" t="n"/>
    </row>
    <row r="2324" outlineLevel="3" ht="50.25" customHeight="1">
      <c r="A2324" s="3" t="n"/>
      <c r="B2324" s="3" t="inlineStr">
        <is>
          <t>Прокладка вертикальных и горизонтальных трубопроводов системы водоснабжения с установкой арматуры</t>
        </is>
      </c>
      <c r="C2324" s="25" t="n"/>
      <c r="D2324" s="271" t="inlineStr">
        <is>
          <t>10.1.4.10.</t>
        </is>
      </c>
      <c r="E2324" s="198" t="inlineStr">
        <is>
          <t>Труба стальная нержавеющая d22х1,2</t>
        </is>
      </c>
      <c r="F2324" s="199" t="inlineStr">
        <is>
          <t>м</t>
        </is>
      </c>
      <c r="G2324" s="646" t="n">
        <v>389</v>
      </c>
      <c r="H2324" s="194" t="n">
        <v>1572.444020276761</v>
      </c>
      <c r="I2324" s="195" t="n">
        <v>3141.338799748297</v>
      </c>
      <c r="J2324" s="196" t="n">
        <v>589.2228525031323</v>
      </c>
      <c r="K2324" s="197" t="n">
        <v>5303.005672528191</v>
      </c>
      <c r="L2324" s="194" t="n">
        <v>611680.7238876602</v>
      </c>
      <c r="M2324" s="195" t="n">
        <v>1221980.793102088</v>
      </c>
      <c r="N2324" s="196" t="n">
        <v>229207.6896237185</v>
      </c>
      <c r="O2324" s="197" t="n">
        <v>2062869.206613466</v>
      </c>
      <c r="P2324" s="118" t="n"/>
      <c r="Q2324" s="104" t="n"/>
    </row>
    <row r="2325" outlineLevel="3" ht="50.25" customHeight="1">
      <c r="A2325" s="3" t="n"/>
      <c r="B2325" s="3" t="inlineStr">
        <is>
          <t>Прокладка вертикальных и горизонтальных трубопроводов системы водоснабжения с установкой арматуры</t>
        </is>
      </c>
      <c r="C2325" s="25" t="n"/>
      <c r="D2325" s="271" t="inlineStr">
        <is>
          <t>10.1.4.11.</t>
        </is>
      </c>
      <c r="E2325" s="198" t="inlineStr">
        <is>
          <t>Труба стальная нержавеющая d28х1,2</t>
        </is>
      </c>
      <c r="F2325" s="199" t="inlineStr">
        <is>
          <t>м</t>
        </is>
      </c>
      <c r="G2325" s="646" t="n">
        <v>22</v>
      </c>
      <c r="H2325" s="194" t="n">
        <v>1768.102671322641</v>
      </c>
      <c r="I2325" s="195" t="n">
        <v>4195.686787413958</v>
      </c>
      <c r="J2325" s="196" t="n">
        <v>745.4736823420749</v>
      </c>
      <c r="K2325" s="197" t="n">
        <v>6709.263141078674</v>
      </c>
      <c r="L2325" s="194" t="n">
        <v>38898.25876909811</v>
      </c>
      <c r="M2325" s="195" t="n">
        <v>92305.10932310707</v>
      </c>
      <c r="N2325" s="196" t="n">
        <v>16400.42101152565</v>
      </c>
      <c r="O2325" s="197" t="n">
        <v>147603.7891037308</v>
      </c>
      <c r="P2325" s="118" t="n"/>
      <c r="Q2325" s="104" t="n"/>
    </row>
    <row r="2326" outlineLevel="3" ht="50.25" customHeight="1">
      <c r="A2326" s="3" t="n"/>
      <c r="B2326" s="3" t="inlineStr">
        <is>
          <t>Прокладка вертикальных и горизонтальных трубопроводов системы водоснабжения с установкой арматуры</t>
        </is>
      </c>
      <c r="C2326" s="25" t="n"/>
      <c r="D2326" s="271" t="inlineStr">
        <is>
          <t>10.1.4.12.</t>
        </is>
      </c>
      <c r="E2326" s="3" t="inlineStr">
        <is>
          <t>Труба стальная нержавеющая d35х1,5</t>
        </is>
      </c>
      <c r="F2326" s="199" t="inlineStr">
        <is>
          <t>м</t>
        </is>
      </c>
      <c r="G2326" s="646" t="n">
        <v>105</v>
      </c>
      <c r="H2326" s="194" t="n">
        <v>2870.261736385524</v>
      </c>
      <c r="I2326" s="195" t="n">
        <v>6042.575606752212</v>
      </c>
      <c r="J2326" s="196" t="n">
        <v>1114.104667892217</v>
      </c>
      <c r="K2326" s="197" t="n">
        <v>10026.94201102995</v>
      </c>
      <c r="L2326" s="194" t="n">
        <v>301377.48232048</v>
      </c>
      <c r="M2326" s="195" t="n">
        <v>634470.4387089823</v>
      </c>
      <c r="N2326" s="196" t="n">
        <v>116980.9901286828</v>
      </c>
      <c r="O2326" s="197" t="n">
        <v>1052828.911158145</v>
      </c>
      <c r="P2326" s="118" t="n"/>
      <c r="Q2326" s="104" t="n"/>
    </row>
    <row r="2327" outlineLevel="3" ht="50.25" customHeight="1">
      <c r="A2327" s="3" t="n"/>
      <c r="B2327" s="3" t="inlineStr">
        <is>
          <t>Прокладка вертикальных и горизонтальных трубопроводов системы водоснабжения с установкой арматуры</t>
        </is>
      </c>
      <c r="C2327" s="25" t="n"/>
      <c r="D2327" s="271" t="inlineStr">
        <is>
          <t>10.1.4.13.</t>
        </is>
      </c>
      <c r="E2327" s="198" t="inlineStr">
        <is>
          <t>Труба стальная нержавеющая d42х1,5</t>
        </is>
      </c>
      <c r="F2327" s="199" t="inlineStr">
        <is>
          <t>м</t>
        </is>
      </c>
      <c r="G2327" s="646" t="n">
        <v>13</v>
      </c>
      <c r="H2327" s="194" t="n">
        <v>3196.031007204947</v>
      </c>
      <c r="I2327" s="195" t="n">
        <v>7210.677515989427</v>
      </c>
      <c r="J2327" s="196" t="n">
        <v>1300.838565399297</v>
      </c>
      <c r="K2327" s="197" t="n">
        <v>11707.54708859367</v>
      </c>
      <c r="L2327" s="194" t="n">
        <v>41548.40309366432</v>
      </c>
      <c r="M2327" s="195" t="n">
        <v>93738.80770786255</v>
      </c>
      <c r="N2327" s="196" t="n">
        <v>16910.90135019086</v>
      </c>
      <c r="O2327" s="197" t="n">
        <v>152198.1121517177</v>
      </c>
      <c r="P2327" s="118" t="n"/>
      <c r="Q2327" s="104" t="n"/>
    </row>
    <row r="2328" outlineLevel="3" ht="50.25" customHeight="1">
      <c r="A2328" s="3" t="n"/>
      <c r="B2328" s="3" t="inlineStr">
        <is>
          <t>Прокладка вертикальных и горизонтальных трубопроводов системы водоснабжения с установкой арматуры</t>
        </is>
      </c>
      <c r="C2328" s="25" t="n"/>
      <c r="D2328" s="271" t="inlineStr">
        <is>
          <t>10.1.4.14.</t>
        </is>
      </c>
      <c r="E2328" s="198" t="inlineStr">
        <is>
          <t>Труба стальная нержавеющая d54х1,5</t>
        </is>
      </c>
      <c r="F2328" s="199" t="inlineStr">
        <is>
          <t>м</t>
        </is>
      </c>
      <c r="G2328" s="646" t="n">
        <v>116</v>
      </c>
      <c r="H2328" s="194" t="n">
        <v>4547.051129035995</v>
      </c>
      <c r="I2328" s="195" t="n">
        <v>9275.142128131887</v>
      </c>
      <c r="J2328" s="196" t="n">
        <v>1727.774157145985</v>
      </c>
      <c r="K2328" s="197" t="n">
        <v>15549.96741431387</v>
      </c>
      <c r="L2328" s="194" t="n">
        <v>527457.9309681754</v>
      </c>
      <c r="M2328" s="195" t="n">
        <v>1075916.486863299</v>
      </c>
      <c r="N2328" s="196" t="n">
        <v>200421.8022289343</v>
      </c>
      <c r="O2328" s="197" t="n">
        <v>1803796.220060408</v>
      </c>
      <c r="P2328" s="118" t="n"/>
      <c r="Q2328" s="104" t="n"/>
    </row>
    <row r="2329" outlineLevel="3" ht="50.25" customHeight="1">
      <c r="A2329" s="3" t="n"/>
      <c r="B2329" s="3" t="inlineStr">
        <is>
          <t>Прокладка вертикальных и горизонтальных трубопроводов системы водоснабжения с установкой арматуры</t>
        </is>
      </c>
      <c r="C2329" s="25" t="n"/>
      <c r="D2329" s="271" t="inlineStr">
        <is>
          <t>10.1.4.15.</t>
        </is>
      </c>
      <c r="E2329" s="198" t="inlineStr">
        <is>
          <t>Труба стальная нержавеющая d76,1х2,0</t>
        </is>
      </c>
      <c r="F2329" s="199" t="inlineStr">
        <is>
          <t>м</t>
        </is>
      </c>
      <c r="G2329" s="646" t="n">
        <v>125</v>
      </c>
      <c r="H2329" s="194" t="n">
        <v>8347.740534825314</v>
      </c>
      <c r="I2329" s="195" t="n">
        <v>13481.31883884087</v>
      </c>
      <c r="J2329" s="196" t="n">
        <v>2728.632421708274</v>
      </c>
      <c r="K2329" s="197" t="n">
        <v>24557.69179537446</v>
      </c>
      <c r="L2329" s="194" t="n">
        <v>1043467.566853164</v>
      </c>
      <c r="M2329" s="195" t="n">
        <v>1685164.854855109</v>
      </c>
      <c r="N2329" s="196" t="n">
        <v>341079.0527135342</v>
      </c>
      <c r="O2329" s="197" t="n">
        <v>3069711.474421808</v>
      </c>
      <c r="P2329" s="118" t="n"/>
      <c r="Q2329" s="104" t="n"/>
    </row>
    <row r="2330" outlineLevel="3" ht="50.25" customHeight="1">
      <c r="A2330" s="3" t="n"/>
      <c r="B2330" s="3" t="inlineStr">
        <is>
          <t>Прокладка вертикальных и горизонтальных трубопроводов системы водоснабжения с установкой арматуры</t>
        </is>
      </c>
      <c r="C2330" s="25" t="n"/>
      <c r="D2330" s="271" t="inlineStr">
        <is>
          <t>10.1.4.16.</t>
        </is>
      </c>
      <c r="E2330" s="198" t="inlineStr">
        <is>
          <t>Труба из сшитого полиэтилена ø20 х2,8</t>
        </is>
      </c>
      <c r="F2330" s="199" t="inlineStr">
        <is>
          <t>м</t>
        </is>
      </c>
      <c r="G2330" s="646" t="n">
        <v>8</v>
      </c>
      <c r="H2330" s="194" t="n">
        <v>627.3504076048549</v>
      </c>
      <c r="I2330" s="195" t="n">
        <v>317.9830785285143</v>
      </c>
      <c r="J2330" s="196" t="n">
        <v>118.1666857666712</v>
      </c>
      <c r="K2330" s="197" t="n">
        <v>1063.50017190004</v>
      </c>
      <c r="L2330" s="194" t="n">
        <v>5018.803260838839</v>
      </c>
      <c r="M2330" s="195" t="n">
        <v>2543.864628228114</v>
      </c>
      <c r="N2330" s="196" t="n">
        <v>945.3334861333692</v>
      </c>
      <c r="O2330" s="197" t="n">
        <v>8508.001375200323</v>
      </c>
      <c r="P2330" s="118" t="n"/>
      <c r="Q2330" s="104" t="n"/>
    </row>
    <row r="2331" outlineLevel="3" ht="50.25" customHeight="1">
      <c r="A2331" s="3" t="n"/>
      <c r="B2331" s="3" t="inlineStr">
        <is>
          <t>Прокладка вертикальных и горизонтальных трубопроводов системы водоснабжения с установкой арматуры</t>
        </is>
      </c>
      <c r="C2331" s="25" t="n"/>
      <c r="D2331" s="271" t="inlineStr">
        <is>
          <t>10.1.4.17.</t>
        </is>
      </c>
      <c r="E2331" s="198" t="inlineStr">
        <is>
          <t>Труба из сшитого полиэтилена ø25 х3,5</t>
        </is>
      </c>
      <c r="F2331" s="199" t="inlineStr">
        <is>
          <t>м</t>
        </is>
      </c>
      <c r="G2331" s="646" t="n">
        <v>1</v>
      </c>
      <c r="H2331" s="194" t="n">
        <v>577.3715591188852</v>
      </c>
      <c r="I2331" s="195" t="n">
        <v>317.9830785285143</v>
      </c>
      <c r="J2331" s="196" t="n">
        <v>111.9193297059249</v>
      </c>
      <c r="K2331" s="197" t="n">
        <v>1007.273967353324</v>
      </c>
      <c r="L2331" s="194" t="n">
        <v>577.3715591188852</v>
      </c>
      <c r="M2331" s="195" t="n">
        <v>317.9830785285143</v>
      </c>
      <c r="N2331" s="196" t="n">
        <v>111.9193297059249</v>
      </c>
      <c r="O2331" s="197" t="n">
        <v>1007.273967353324</v>
      </c>
      <c r="P2331" s="118" t="n"/>
      <c r="Q2331" s="104" t="n"/>
    </row>
    <row r="2332" outlineLevel="3" ht="50.25" customHeight="1">
      <c r="A2332" s="3" t="n"/>
      <c r="B2332" s="3" t="inlineStr">
        <is>
          <t>Прокладка вертикальных и горизонтальных трубопроводов системы водоснабжения с установкой арматуры</t>
        </is>
      </c>
      <c r="C2332" s="25" t="n"/>
      <c r="D2332" s="271" t="inlineStr">
        <is>
          <t>10.1.4.18.</t>
        </is>
      </c>
      <c r="E2332" s="198" t="inlineStr">
        <is>
          <t>Хомут сантехнический 1 1/4" (40-45 мм)</t>
        </is>
      </c>
      <c r="F2332" s="18" t="inlineStr">
        <is>
          <t>шт</t>
        </is>
      </c>
      <c r="G2332" s="646" t="n">
        <v>6</v>
      </c>
      <c r="H2332" s="194" t="n"/>
      <c r="I2332" s="195" t="n">
        <v>0</v>
      </c>
      <c r="J2332" s="196" t="n">
        <v>0</v>
      </c>
      <c r="K2332" s="197" t="n">
        <v>0</v>
      </c>
      <c r="L2332" s="194" t="n">
        <v>0</v>
      </c>
      <c r="M2332" s="195" t="n">
        <v>0</v>
      </c>
      <c r="N2332" s="196" t="n">
        <v>0</v>
      </c>
      <c r="O2332" s="197" t="n">
        <v>0</v>
      </c>
      <c r="P2332" s="118" t="inlineStr">
        <is>
          <t>Включено</t>
        </is>
      </c>
      <c r="Q2332" s="104" t="n"/>
    </row>
    <row r="2333" outlineLevel="3" ht="50.25" customHeight="1">
      <c r="A2333" s="3" t="n"/>
      <c r="B2333" s="3" t="inlineStr">
        <is>
          <t>Прокладка вертикальных и горизонтальных трубопроводов системы водоснабжения с установкой арматуры</t>
        </is>
      </c>
      <c r="C2333" s="25" t="n"/>
      <c r="D2333" s="271" t="inlineStr">
        <is>
          <t>10.1.4.19.</t>
        </is>
      </c>
      <c r="E2333" s="198" t="inlineStr">
        <is>
          <t>Хомут сантехнический 1 3/4" (54-58 мм)</t>
        </is>
      </c>
      <c r="F2333" s="18" t="inlineStr">
        <is>
          <t>шт</t>
        </is>
      </c>
      <c r="G2333" s="646" t="n">
        <v>60</v>
      </c>
      <c r="H2333" s="194" t="n"/>
      <c r="I2333" s="195" t="n">
        <v>0</v>
      </c>
      <c r="J2333" s="196" t="n">
        <v>0</v>
      </c>
      <c r="K2333" s="197" t="n">
        <v>0</v>
      </c>
      <c r="L2333" s="194" t="n">
        <v>0</v>
      </c>
      <c r="M2333" s="195" t="n">
        <v>0</v>
      </c>
      <c r="N2333" s="196" t="n">
        <v>0</v>
      </c>
      <c r="O2333" s="197" t="n">
        <v>0</v>
      </c>
      <c r="P2333" s="118" t="inlineStr">
        <is>
          <t>Включено</t>
        </is>
      </c>
      <c r="Q2333" s="104" t="n"/>
    </row>
    <row r="2334" outlineLevel="3" ht="50.25" customHeight="1">
      <c r="A2334" s="3" t="n"/>
      <c r="B2334" s="3" t="inlineStr">
        <is>
          <t>Прокладка вертикальных и горизонтальных трубопроводов системы водоснабжения с установкой арматуры</t>
        </is>
      </c>
      <c r="C2334" s="25" t="n"/>
      <c r="D2334" s="271" t="inlineStr">
        <is>
          <t>10.1.4.20.</t>
        </is>
      </c>
      <c r="E2334" s="198" t="inlineStr">
        <is>
          <t>Хомут сантехнический 1" (32-37 мм)</t>
        </is>
      </c>
      <c r="F2334" s="18" t="inlineStr">
        <is>
          <t>шт</t>
        </is>
      </c>
      <c r="G2334" s="646" t="n">
        <v>80</v>
      </c>
      <c r="H2334" s="194" t="n"/>
      <c r="I2334" s="195" t="n">
        <v>0</v>
      </c>
      <c r="J2334" s="196" t="n">
        <v>0</v>
      </c>
      <c r="K2334" s="197" t="n">
        <v>0</v>
      </c>
      <c r="L2334" s="194" t="n">
        <v>0</v>
      </c>
      <c r="M2334" s="195" t="n">
        <v>0</v>
      </c>
      <c r="N2334" s="196" t="n">
        <v>0</v>
      </c>
      <c r="O2334" s="197" t="n">
        <v>0</v>
      </c>
      <c r="P2334" s="118" t="inlineStr">
        <is>
          <t>Включено</t>
        </is>
      </c>
      <c r="Q2334" s="104" t="n"/>
    </row>
    <row r="2335" outlineLevel="3" ht="50.25" customHeight="1">
      <c r="A2335" s="3" t="n"/>
      <c r="B2335" s="3" t="inlineStr">
        <is>
          <t>Прокладка вертикальных и горизонтальных трубопроводов системы водоснабжения с установкой арматуры</t>
        </is>
      </c>
      <c r="C2335" s="25" t="n"/>
      <c r="D2335" s="271" t="inlineStr">
        <is>
          <t>10.1.4.21.</t>
        </is>
      </c>
      <c r="E2335" s="198" t="inlineStr">
        <is>
          <t>Хомут сантехнический 1/2" (18-22 мм)</t>
        </is>
      </c>
      <c r="F2335" s="18" t="inlineStr">
        <is>
          <t>шт</t>
        </is>
      </c>
      <c r="G2335" s="646" t="n">
        <v>456</v>
      </c>
      <c r="H2335" s="194" t="n"/>
      <c r="I2335" s="195" t="n">
        <v>0</v>
      </c>
      <c r="J2335" s="196" t="n">
        <v>0</v>
      </c>
      <c r="K2335" s="197" t="n">
        <v>0</v>
      </c>
      <c r="L2335" s="194" t="n">
        <v>0</v>
      </c>
      <c r="M2335" s="195" t="n">
        <v>0</v>
      </c>
      <c r="N2335" s="196" t="n">
        <v>0</v>
      </c>
      <c r="O2335" s="197" t="n">
        <v>0</v>
      </c>
      <c r="P2335" s="118" t="inlineStr">
        <is>
          <t>Включено</t>
        </is>
      </c>
      <c r="Q2335" s="104" t="n"/>
    </row>
    <row r="2336" outlineLevel="3" ht="50.25" customHeight="1">
      <c r="A2336" s="3" t="n"/>
      <c r="B2336" s="3" t="inlineStr">
        <is>
          <t>Прокладка вертикальных и горизонтальных трубопроводов системы водоснабжения с установкой арматуры</t>
        </is>
      </c>
      <c r="C2336" s="25" t="n"/>
      <c r="D2336" s="271" t="inlineStr">
        <is>
          <t>10.1.4.22.</t>
        </is>
      </c>
      <c r="E2336" s="198" t="inlineStr">
        <is>
          <t>Хомут сантехнический 2 1/2" (73-80 мм)</t>
        </is>
      </c>
      <c r="F2336" s="18" t="inlineStr">
        <is>
          <t>шт</t>
        </is>
      </c>
      <c r="G2336" s="646" t="n">
        <v>92</v>
      </c>
      <c r="H2336" s="194" t="n"/>
      <c r="I2336" s="195" t="n">
        <v>0</v>
      </c>
      <c r="J2336" s="196" t="n">
        <v>0</v>
      </c>
      <c r="K2336" s="197" t="n">
        <v>0</v>
      </c>
      <c r="L2336" s="194" t="n">
        <v>0</v>
      </c>
      <c r="M2336" s="195" t="n">
        <v>0</v>
      </c>
      <c r="N2336" s="196" t="n">
        <v>0</v>
      </c>
      <c r="O2336" s="197" t="n">
        <v>0</v>
      </c>
      <c r="P2336" s="118" t="inlineStr">
        <is>
          <t>Включено</t>
        </is>
      </c>
      <c r="Q2336" s="104" t="n"/>
    </row>
    <row r="2337" outlineLevel="3" ht="50.25" customHeight="1">
      <c r="A2337" s="3" t="n"/>
      <c r="B2337" s="3" t="inlineStr">
        <is>
          <t>Прокладка вертикальных и горизонтальных трубопроводов системы водоснабжения с установкой арматуры</t>
        </is>
      </c>
      <c r="C2337" s="25" t="n"/>
      <c r="D2337" s="271" t="inlineStr">
        <is>
          <t>10.1.4.23.</t>
        </is>
      </c>
      <c r="E2337" s="198" t="inlineStr">
        <is>
          <t>Хомут сантехнический 3/4" (23-28 мм)</t>
        </is>
      </c>
      <c r="F2337" s="18" t="inlineStr">
        <is>
          <t>шт</t>
        </is>
      </c>
      <c r="G2337" s="646" t="n">
        <v>21</v>
      </c>
      <c r="H2337" s="194" t="n"/>
      <c r="I2337" s="195" t="n">
        <v>0</v>
      </c>
      <c r="J2337" s="196" t="n">
        <v>0</v>
      </c>
      <c r="K2337" s="197" t="n">
        <v>0</v>
      </c>
      <c r="L2337" s="194" t="n">
        <v>0</v>
      </c>
      <c r="M2337" s="195" t="n">
        <v>0</v>
      </c>
      <c r="N2337" s="196" t="n">
        <v>0</v>
      </c>
      <c r="O2337" s="197" t="n">
        <v>0</v>
      </c>
      <c r="P2337" s="118" t="inlineStr">
        <is>
          <t>Включено</t>
        </is>
      </c>
      <c r="Q2337" s="104" t="n"/>
    </row>
    <row r="2338" outlineLevel="3" ht="50.25" customHeight="1">
      <c r="A2338" s="3" t="n"/>
      <c r="B2338" s="3" t="inlineStr">
        <is>
          <t>Прокладка вертикальных и горизонтальных трубопроводов системы водоснабжения с установкой арматуры</t>
        </is>
      </c>
      <c r="C2338" s="25" t="n"/>
      <c r="D2338" s="271" t="inlineStr">
        <is>
          <t>10.1.4.24.</t>
        </is>
      </c>
      <c r="E2338" s="198" t="inlineStr">
        <is>
          <t>Штанга с резьбой M8x2 м DIN 975</t>
        </is>
      </c>
      <c r="F2338" s="18" t="inlineStr">
        <is>
          <t>шт</t>
        </is>
      </c>
      <c r="G2338" s="646" t="n">
        <v>623</v>
      </c>
      <c r="H2338" s="194" t="n"/>
      <c r="I2338" s="195" t="n">
        <v>0</v>
      </c>
      <c r="J2338" s="196" t="n">
        <v>0</v>
      </c>
      <c r="K2338" s="197" t="n">
        <v>0</v>
      </c>
      <c r="L2338" s="194" t="n">
        <v>0</v>
      </c>
      <c r="M2338" s="195" t="n">
        <v>0</v>
      </c>
      <c r="N2338" s="196" t="n">
        <v>0</v>
      </c>
      <c r="O2338" s="197" t="n">
        <v>0</v>
      </c>
      <c r="P2338" s="118" t="inlineStr">
        <is>
          <t>Включено</t>
        </is>
      </c>
      <c r="Q2338" s="104" t="n"/>
    </row>
    <row r="2339" outlineLevel="3" ht="50.25" customHeight="1">
      <c r="A2339" s="3" t="n"/>
      <c r="B2339" s="3" t="inlineStr">
        <is>
          <t>Прокладка вертикальных и горизонтальных трубопроводов системы водоснабжения с установкой арматуры</t>
        </is>
      </c>
      <c r="C2339" s="25" t="n"/>
      <c r="D2339" s="271" t="inlineStr">
        <is>
          <t>10.1.4.25.</t>
        </is>
      </c>
      <c r="E2339" s="198" t="inlineStr">
        <is>
          <t>Штанга с резьбой M10x2 м DIN 975</t>
        </is>
      </c>
      <c r="F2339" s="18" t="inlineStr">
        <is>
          <t>шт</t>
        </is>
      </c>
      <c r="G2339" s="646" t="n">
        <v>92</v>
      </c>
      <c r="H2339" s="194" t="n"/>
      <c r="I2339" s="195" t="n">
        <v>0</v>
      </c>
      <c r="J2339" s="196" t="n">
        <v>0</v>
      </c>
      <c r="K2339" s="197" t="n">
        <v>0</v>
      </c>
      <c r="L2339" s="194" t="n">
        <v>0</v>
      </c>
      <c r="M2339" s="195" t="n">
        <v>0</v>
      </c>
      <c r="N2339" s="196" t="n">
        <v>0</v>
      </c>
      <c r="O2339" s="197" t="n">
        <v>0</v>
      </c>
      <c r="P2339" s="118" t="inlineStr">
        <is>
          <t>Включено</t>
        </is>
      </c>
      <c r="Q2339" s="104" t="n"/>
    </row>
    <row r="2340" outlineLevel="3" ht="50.25" customHeight="1">
      <c r="A2340" s="3" t="n"/>
      <c r="B2340" s="3" t="inlineStr">
        <is>
          <t>Прокладка вертикальных и горизонтальных трубопроводов системы водоснабжения с установкой арматуры</t>
        </is>
      </c>
      <c r="C2340" s="25" t="n"/>
      <c r="D2340" s="271" t="inlineStr">
        <is>
          <t>10.1.4.26.</t>
        </is>
      </c>
      <c r="E2340" s="198" t="inlineStr">
        <is>
          <t>Анкер забивной стальной 8 мм</t>
        </is>
      </c>
      <c r="F2340" s="18" t="inlineStr">
        <is>
          <t>шт</t>
        </is>
      </c>
      <c r="G2340" s="646" t="n">
        <v>623</v>
      </c>
      <c r="H2340" s="194" t="n"/>
      <c r="I2340" s="195" t="n">
        <v>0</v>
      </c>
      <c r="J2340" s="196" t="n">
        <v>0</v>
      </c>
      <c r="K2340" s="197" t="n">
        <v>0</v>
      </c>
      <c r="L2340" s="194" t="n">
        <v>0</v>
      </c>
      <c r="M2340" s="195" t="n">
        <v>0</v>
      </c>
      <c r="N2340" s="196" t="n">
        <v>0</v>
      </c>
      <c r="O2340" s="197" t="n">
        <v>0</v>
      </c>
      <c r="P2340" s="118" t="inlineStr">
        <is>
          <t>Включено</t>
        </is>
      </c>
      <c r="Q2340" s="104" t="n"/>
    </row>
    <row r="2341" outlineLevel="3" ht="50.25" customHeight="1">
      <c r="A2341" s="3" t="n"/>
      <c r="B2341" s="3" t="inlineStr">
        <is>
          <t>Прокладка вертикальных и горизонтальных трубопроводов системы водоснабжения с установкой арматуры</t>
        </is>
      </c>
      <c r="C2341" s="25" t="n"/>
      <c r="D2341" s="271" t="inlineStr">
        <is>
          <t>10.1.4.27.</t>
        </is>
      </c>
      <c r="E2341" s="198" t="inlineStr">
        <is>
          <t>Анкер забивной стальной 10 мм</t>
        </is>
      </c>
      <c r="F2341" s="18" t="inlineStr">
        <is>
          <t>шт</t>
        </is>
      </c>
      <c r="G2341" s="646" t="n">
        <v>92</v>
      </c>
      <c r="H2341" s="194" t="n"/>
      <c r="I2341" s="195" t="n">
        <v>0</v>
      </c>
      <c r="J2341" s="196" t="n">
        <v>0</v>
      </c>
      <c r="K2341" s="197" t="n">
        <v>0</v>
      </c>
      <c r="L2341" s="194" t="n">
        <v>0</v>
      </c>
      <c r="M2341" s="195" t="n">
        <v>0</v>
      </c>
      <c r="N2341" s="196" t="n">
        <v>0</v>
      </c>
      <c r="O2341" s="197" t="n">
        <v>0</v>
      </c>
      <c r="P2341" s="118" t="inlineStr">
        <is>
          <t>Включено</t>
        </is>
      </c>
      <c r="Q2341" s="104" t="n"/>
    </row>
    <row r="2342" outlineLevel="2" ht="50.25" customHeight="1">
      <c r="A2342" s="3" t="n"/>
      <c r="B2342" s="3" t="n"/>
      <c r="C2342" s="240" t="n"/>
      <c r="D2342" s="391" t="inlineStr">
        <is>
          <t>10.1.5.</t>
        </is>
      </c>
      <c r="E2342" s="396" t="inlineStr">
        <is>
          <t>Система водоснабжения В1.2, Т3.2, Т4.2</t>
        </is>
      </c>
      <c r="F2342" s="397" t="inlineStr">
        <is>
          <t>м2</t>
        </is>
      </c>
      <c r="G2342" s="420" t="n">
        <v>18830.72</v>
      </c>
      <c r="H2342" s="428">
        <f>IFERROR(L2342/G2342,0)</f>
        <v/>
      </c>
      <c r="I2342" s="429">
        <f>IFERROR(M2342/G2342,0)</f>
        <v/>
      </c>
      <c r="J2342" s="430">
        <f>IFERROR(N2342/G2342,0)</f>
        <v/>
      </c>
      <c r="K2342" s="432">
        <f>+IFERROR(O2342/G2342,0)</f>
        <v/>
      </c>
      <c r="L2342" s="431">
        <f>SUBTOTAL(9,L2343:L2355)</f>
        <v/>
      </c>
      <c r="M2342" s="429">
        <f>SUBTOTAL(9,M2343:M2355)</f>
        <v/>
      </c>
      <c r="N2342" s="430">
        <f>SUBTOTAL(9,N2343:N2355)</f>
        <v/>
      </c>
      <c r="O2342" s="430">
        <f>SUBTOTAL(9,O2343:O2355)</f>
        <v/>
      </c>
      <c r="P2342" s="394" t="n"/>
      <c r="Q2342" s="243" t="n"/>
    </row>
    <row r="2343" outlineLevel="3" ht="50.25" customHeight="1">
      <c r="A2343" s="3" t="n"/>
      <c r="B2343" s="3" t="inlineStr">
        <is>
          <t>Монтаж сантехоборудования</t>
        </is>
      </c>
      <c r="C2343" s="25" t="n"/>
      <c r="D2343" s="271" t="inlineStr">
        <is>
          <t>10.1.5.1.</t>
        </is>
      </c>
      <c r="E2343" s="198" t="inlineStr">
        <is>
          <t>Счетчик холодной воды «Пульсар Т» Ду50 RS-485, исп.1, IP68, Qn=40 м3/ч</t>
        </is>
      </c>
      <c r="F2343" s="18" t="inlineStr">
        <is>
          <t>шт</t>
        </is>
      </c>
      <c r="G2343" s="646" t="n">
        <v>1</v>
      </c>
      <c r="H2343" s="194" t="n">
        <v>42095.12088688182</v>
      </c>
      <c r="I2343" s="195" t="n">
        <v>2649.858987737619</v>
      </c>
      <c r="J2343" s="196" t="n">
        <v>5593.12248432743</v>
      </c>
      <c r="K2343" s="197" t="n">
        <v>50338.10235894688</v>
      </c>
      <c r="L2343" s="194" t="n">
        <v>42095.12088688182</v>
      </c>
      <c r="M2343" s="195" t="n">
        <v>2649.858987737619</v>
      </c>
      <c r="N2343" s="196" t="n">
        <v>5593.12248432743</v>
      </c>
      <c r="O2343" s="197" t="n">
        <v>50338.10235894688</v>
      </c>
      <c r="P2343" s="118" t="n"/>
      <c r="Q2343" s="104" t="n"/>
    </row>
    <row r="2344" outlineLevel="3" ht="50.25" customHeight="1">
      <c r="A2344" s="3" t="n"/>
      <c r="B2344" s="3" t="inlineStr">
        <is>
          <t>Монтаж сантехоборудования</t>
        </is>
      </c>
      <c r="C2344" s="25" t="n"/>
      <c r="D2344" s="271" t="inlineStr">
        <is>
          <t>10.1.5.2.</t>
        </is>
      </c>
      <c r="E2344" s="198" t="inlineStr">
        <is>
          <t>Кран шаровой Giacomini R251D 20x20 с внутренней резьбой</t>
        </is>
      </c>
      <c r="F2344" s="18" t="inlineStr">
        <is>
          <t>шт</t>
        </is>
      </c>
      <c r="G2344" s="646" t="n">
        <v>14</v>
      </c>
      <c r="H2344" s="194" t="n">
        <v>689.2374266845487</v>
      </c>
      <c r="I2344" s="195" t="n">
        <v>883.2863292458729</v>
      </c>
      <c r="J2344" s="196" t="n">
        <v>196.5654694913027</v>
      </c>
      <c r="K2344" s="197" t="n">
        <v>1769.089225421724</v>
      </c>
      <c r="L2344" s="194" t="n">
        <v>9649.323973583681</v>
      </c>
      <c r="M2344" s="195" t="n">
        <v>12366.00860944222</v>
      </c>
      <c r="N2344" s="196" t="n">
        <v>2751.916572878238</v>
      </c>
      <c r="O2344" s="197" t="n">
        <v>24767.24915590414</v>
      </c>
      <c r="P2344" s="118" t="n"/>
      <c r="Q2344" s="104" t="n"/>
    </row>
    <row r="2345" outlineLevel="3" ht="50.25" customHeight="1">
      <c r="A2345" s="3" t="n"/>
      <c r="B2345" s="3" t="inlineStr">
        <is>
          <t>Монтаж сантехоборудования</t>
        </is>
      </c>
      <c r="C2345" s="25" t="n"/>
      <c r="D2345" s="271" t="inlineStr">
        <is>
          <t>10.1.5.3.</t>
        </is>
      </c>
      <c r="E2345" s="198" t="inlineStr">
        <is>
          <t>Затвор обратный NVD-895R чугунный межфланцевый пружинный двустворчатый PN16,
Tmax=100C, DN50</t>
        </is>
      </c>
      <c r="F2345" s="18" t="inlineStr">
        <is>
          <t>шт</t>
        </is>
      </c>
      <c r="G2345" s="646" t="n">
        <v>1</v>
      </c>
      <c r="H2345" s="194" t="n">
        <v>14180.56059992283</v>
      </c>
      <c r="I2345" s="195" t="n">
        <v>4416.431646229365</v>
      </c>
      <c r="J2345" s="196" t="n">
        <v>2324.624030769024</v>
      </c>
      <c r="K2345" s="197" t="n">
        <v>20921.61627692122</v>
      </c>
      <c r="L2345" s="194" t="n">
        <v>14180.56059992283</v>
      </c>
      <c r="M2345" s="195" t="n">
        <v>4416.431646229365</v>
      </c>
      <c r="N2345" s="196" t="n">
        <v>2324.624030769024</v>
      </c>
      <c r="O2345" s="197" t="n">
        <v>20921.61627692122</v>
      </c>
      <c r="P2345" s="118" t="n"/>
      <c r="Q2345" s="104" t="n"/>
    </row>
    <row r="2346" outlineLevel="3" ht="50.25" customHeight="1">
      <c r="A2346" s="3" t="n"/>
      <c r="B2346" s="3" t="inlineStr">
        <is>
          <t>Монтаж сантехоборудования</t>
        </is>
      </c>
      <c r="C2346" s="25" t="n"/>
      <c r="D2346" s="271" t="inlineStr">
        <is>
          <t>10.1.5.4.</t>
        </is>
      </c>
      <c r="E2346" s="198" t="inlineStr">
        <is>
          <t>Затвор дисковый поворотный ЗДМ с рукояткой (диск - чугун GGG40) PN16, Tmax=120C, DN50</t>
        </is>
      </c>
      <c r="F2346" s="18" t="inlineStr">
        <is>
          <t>шт</t>
        </is>
      </c>
      <c r="G2346" s="646" t="n">
        <v>2</v>
      </c>
      <c r="H2346" s="194" t="n">
        <v>5258.701071980365</v>
      </c>
      <c r="I2346" s="195" t="n">
        <v>4416.431646229365</v>
      </c>
      <c r="J2346" s="196" t="n">
        <v>1209.391589776216</v>
      </c>
      <c r="K2346" s="197" t="n">
        <v>10884.52430798595</v>
      </c>
      <c r="L2346" s="194" t="n">
        <v>10517.40214396073</v>
      </c>
      <c r="M2346" s="195" t="n">
        <v>8832.863292458731</v>
      </c>
      <c r="N2346" s="196" t="n">
        <v>2418.783179552433</v>
      </c>
      <c r="O2346" s="197" t="n">
        <v>21769.04861597189</v>
      </c>
      <c r="P2346" s="118" t="n"/>
      <c r="Q2346" s="104" t="n"/>
    </row>
    <row r="2347" outlineLevel="3" ht="50.25" customHeight="1">
      <c r="A2347" s="3" t="n"/>
      <c r="B2347" s="3" t="inlineStr">
        <is>
          <t>Монтаж сантехоборудования</t>
        </is>
      </c>
      <c r="C2347" s="25" t="n"/>
      <c r="D2347" s="271" t="inlineStr">
        <is>
          <t>10.1.5.5.</t>
        </is>
      </c>
      <c r="E2347" s="198" t="inlineStr">
        <is>
          <t>Фильтр сетчатый Ридан-ФСФ фланцевый PN16, Tmax=200C, DN 50</t>
        </is>
      </c>
      <c r="F2347" s="18" t="inlineStr">
        <is>
          <t>шт</t>
        </is>
      </c>
      <c r="G2347" s="646" t="n">
        <v>1</v>
      </c>
      <c r="H2347" s="194" t="n">
        <v>9597.131675715511</v>
      </c>
      <c r="I2347" s="195" t="n">
        <v>4416.431646229365</v>
      </c>
      <c r="J2347" s="196" t="n">
        <v>1751.695415243109</v>
      </c>
      <c r="K2347" s="197" t="n">
        <v>15765.25873718799</v>
      </c>
      <c r="L2347" s="194" t="n">
        <v>9597.131675715511</v>
      </c>
      <c r="M2347" s="195" t="n">
        <v>4416.431646229365</v>
      </c>
      <c r="N2347" s="196" t="n">
        <v>1751.695415243109</v>
      </c>
      <c r="O2347" s="197" t="n">
        <v>15765.25873718799</v>
      </c>
      <c r="P2347" s="118" t="n"/>
      <c r="Q2347" s="104" t="n"/>
    </row>
    <row r="2348" outlineLevel="3" ht="50.25" customHeight="1">
      <c r="A2348" s="3" t="n"/>
      <c r="B2348" s="3" t="inlineStr">
        <is>
          <t>Прокладка вертикальных и горизонтальных трубопроводов системы водоснабжения с установкой арматуры</t>
        </is>
      </c>
      <c r="C2348" s="25" t="n"/>
      <c r="D2348" s="271" t="inlineStr">
        <is>
          <t>10.1.5.6.</t>
        </is>
      </c>
      <c r="E2348" s="198" t="inlineStr">
        <is>
          <t>Труба стальная нержавеющая d22х1,2</t>
        </is>
      </c>
      <c r="F2348" s="199" t="inlineStr">
        <is>
          <t>м</t>
        </is>
      </c>
      <c r="G2348" s="646" t="n">
        <v>115</v>
      </c>
      <c r="H2348" s="194" t="n">
        <v>1572.444021270919</v>
      </c>
      <c r="I2348" s="195" t="n">
        <v>3141.338799748297</v>
      </c>
      <c r="J2348" s="196" t="n">
        <v>589.2228526274021</v>
      </c>
      <c r="K2348" s="197" t="n">
        <v>5303.005673646619</v>
      </c>
      <c r="L2348" s="194" t="n">
        <v>180831.0624461556</v>
      </c>
      <c r="M2348" s="195" t="n">
        <v>361253.9619710542</v>
      </c>
      <c r="N2348" s="196" t="n">
        <v>67760.62805215124</v>
      </c>
      <c r="O2348" s="197" t="n">
        <v>609845.6524693611</v>
      </c>
      <c r="P2348" s="118" t="n"/>
      <c r="Q2348" s="104" t="n"/>
    </row>
    <row r="2349" outlineLevel="3" ht="50.25" customHeight="1">
      <c r="A2349" s="3" t="n"/>
      <c r="B2349" s="3" t="inlineStr">
        <is>
          <t>Прокладка вертикальных и горизонтальных трубопроводов системы водоснабжения с установкой арматуры</t>
        </is>
      </c>
      <c r="C2349" s="25" t="n"/>
      <c r="D2349" s="271" t="inlineStr">
        <is>
          <t>10.1.5.7.</t>
        </is>
      </c>
      <c r="E2349" s="198" t="inlineStr">
        <is>
          <t>Труба стальная нержавеющая d35х1,5</t>
        </is>
      </c>
      <c r="F2349" s="199" t="inlineStr">
        <is>
          <t>м</t>
        </is>
      </c>
      <c r="G2349" s="646" t="n">
        <v>104</v>
      </c>
      <c r="H2349" s="194" t="n">
        <v>2870.261738203082</v>
      </c>
      <c r="I2349" s="195" t="n">
        <v>6042.575606752212</v>
      </c>
      <c r="J2349" s="196" t="n">
        <v>1114.104668119412</v>
      </c>
      <c r="K2349" s="197" t="n">
        <v>10026.94201307471</v>
      </c>
      <c r="L2349" s="194" t="n">
        <v>298507.2207731205</v>
      </c>
      <c r="M2349" s="195" t="n">
        <v>628427.8631022301</v>
      </c>
      <c r="N2349" s="196" t="n">
        <v>115866.8854844188</v>
      </c>
      <c r="O2349" s="197" t="n">
        <v>1042801.969359769</v>
      </c>
      <c r="P2349" s="118" t="n"/>
      <c r="Q2349" s="104" t="n"/>
    </row>
    <row r="2350" outlineLevel="3" ht="50.25" customHeight="1">
      <c r="A2350" s="3" t="n"/>
      <c r="B2350" s="3" t="inlineStr">
        <is>
          <t>Прокладка вертикальных и горизонтальных трубопроводов системы водоснабжения с установкой арматуры</t>
        </is>
      </c>
      <c r="C2350" s="25" t="n"/>
      <c r="D2350" s="271" t="inlineStr">
        <is>
          <t>10.1.5.8.</t>
        </is>
      </c>
      <c r="E2350" s="198" t="inlineStr">
        <is>
          <t>Труба стальная нержавеющая d54х1,5</t>
        </is>
      </c>
      <c r="F2350" s="199" t="inlineStr">
        <is>
          <t>м</t>
        </is>
      </c>
      <c r="G2350" s="646" t="n">
        <v>137</v>
      </c>
      <c r="H2350" s="194" t="n">
        <v>4547.051129498554</v>
      </c>
      <c r="I2350" s="195" t="n">
        <v>9275.142128131887</v>
      </c>
      <c r="J2350" s="196" t="n">
        <v>1727.774157203805</v>
      </c>
      <c r="K2350" s="197" t="n">
        <v>15549.96741483425</v>
      </c>
      <c r="L2350" s="194" t="n">
        <v>622946.004741302</v>
      </c>
      <c r="M2350" s="195" t="n">
        <v>1270694.471554069</v>
      </c>
      <c r="N2350" s="196" t="n">
        <v>236705.0595369213</v>
      </c>
      <c r="O2350" s="197" t="n">
        <v>2130345.535832292</v>
      </c>
      <c r="P2350" s="118" t="n"/>
      <c r="Q2350" s="104" t="n"/>
    </row>
    <row r="2351" outlineLevel="3" ht="50.25" customHeight="1">
      <c r="A2351" s="3" t="n"/>
      <c r="B2351" s="3" t="inlineStr">
        <is>
          <t>Прокладка вертикальных и горизонтальных трубопроводов системы водоснабжения с установкой арматуры</t>
        </is>
      </c>
      <c r="C2351" s="25" t="n"/>
      <c r="D2351" s="271" t="inlineStr">
        <is>
          <t>10.1.5.9.</t>
        </is>
      </c>
      <c r="E2351" s="198" t="inlineStr">
        <is>
          <t>Хомут сантехнический 1 3/4" (54-58 мм)</t>
        </is>
      </c>
      <c r="F2351" s="18" t="inlineStr">
        <is>
          <t>шт</t>
        </is>
      </c>
      <c r="G2351" s="646" t="n">
        <v>92</v>
      </c>
      <c r="H2351" s="194" t="n"/>
      <c r="I2351" s="195" t="n">
        <v>0</v>
      </c>
      <c r="J2351" s="196" t="n">
        <v>0</v>
      </c>
      <c r="K2351" s="197" t="n">
        <v>0</v>
      </c>
      <c r="L2351" s="194" t="n">
        <v>0</v>
      </c>
      <c r="M2351" s="195" t="n">
        <v>0</v>
      </c>
      <c r="N2351" s="196" t="n">
        <v>0</v>
      </c>
      <c r="O2351" s="197" t="n">
        <v>0</v>
      </c>
      <c r="P2351" s="118" t="inlineStr">
        <is>
          <t>Включено</t>
        </is>
      </c>
      <c r="Q2351" s="104" t="n"/>
    </row>
    <row r="2352" outlineLevel="3" ht="50.25" customHeight="1">
      <c r="A2352" s="3" t="n"/>
      <c r="B2352" s="3" t="inlineStr">
        <is>
          <t>Прокладка вертикальных и горизонтальных трубопроводов системы водоснабжения с установкой арматуры</t>
        </is>
      </c>
      <c r="C2352" s="25" t="n"/>
      <c r="D2352" s="271" t="inlineStr">
        <is>
          <t>10.1.5.10.</t>
        </is>
      </c>
      <c r="E2352" s="198" t="inlineStr">
        <is>
          <t>Хомут сантехнический 1" (32-37 мм)</t>
        </is>
      </c>
      <c r="F2352" s="18" t="inlineStr">
        <is>
          <t>шт</t>
        </is>
      </c>
      <c r="G2352" s="646" t="n">
        <v>92</v>
      </c>
      <c r="H2352" s="194" t="n"/>
      <c r="I2352" s="195" t="n">
        <v>0</v>
      </c>
      <c r="J2352" s="196" t="n">
        <v>0</v>
      </c>
      <c r="K2352" s="197" t="n">
        <v>0</v>
      </c>
      <c r="L2352" s="194" t="n">
        <v>0</v>
      </c>
      <c r="M2352" s="195" t="n">
        <v>0</v>
      </c>
      <c r="N2352" s="196" t="n">
        <v>0</v>
      </c>
      <c r="O2352" s="197" t="n">
        <v>0</v>
      </c>
      <c r="P2352" s="118" t="inlineStr">
        <is>
          <t>Включено</t>
        </is>
      </c>
      <c r="Q2352" s="104" t="n"/>
    </row>
    <row r="2353" outlineLevel="3" ht="50.25" customHeight="1">
      <c r="A2353" s="3" t="n"/>
      <c r="B2353" s="3" t="inlineStr">
        <is>
          <t>Прокладка вертикальных и горизонтальных трубопроводов системы водоснабжения с установкой арматуры</t>
        </is>
      </c>
      <c r="C2353" s="25" t="n"/>
      <c r="D2353" s="271" t="inlineStr">
        <is>
          <t>10.1.5.11.</t>
        </is>
      </c>
      <c r="E2353" s="198" t="inlineStr">
        <is>
          <t>Хомут сантехнический 1/2" (18-22 мм)</t>
        </is>
      </c>
      <c r="F2353" s="18" t="inlineStr">
        <is>
          <t>шт</t>
        </is>
      </c>
      <c r="G2353" s="646" t="n">
        <v>92</v>
      </c>
      <c r="H2353" s="194" t="n"/>
      <c r="I2353" s="195" t="n">
        <v>0</v>
      </c>
      <c r="J2353" s="196" t="n">
        <v>0</v>
      </c>
      <c r="K2353" s="197" t="n">
        <v>0</v>
      </c>
      <c r="L2353" s="194" t="n">
        <v>0</v>
      </c>
      <c r="M2353" s="195" t="n">
        <v>0</v>
      </c>
      <c r="N2353" s="196" t="n">
        <v>0</v>
      </c>
      <c r="O2353" s="197" t="n">
        <v>0</v>
      </c>
      <c r="P2353" s="118" t="inlineStr">
        <is>
          <t>Включено</t>
        </is>
      </c>
      <c r="Q2353" s="104" t="n"/>
    </row>
    <row r="2354" outlineLevel="3" ht="50.25" customHeight="1">
      <c r="A2354" s="3" t="n"/>
      <c r="B2354" s="3" t="inlineStr">
        <is>
          <t>Прокладка вертикальных и горизонтальных трубопроводов системы водоснабжения с установкой арматуры</t>
        </is>
      </c>
      <c r="C2354" s="25" t="n"/>
      <c r="D2354" s="271" t="inlineStr">
        <is>
          <t>10.1.5.12.</t>
        </is>
      </c>
      <c r="E2354" s="198" t="inlineStr">
        <is>
          <t>Штанга с резьбой M8x2 м DIN 975</t>
        </is>
      </c>
      <c r="F2354" s="18" t="inlineStr">
        <is>
          <t>шт</t>
        </is>
      </c>
      <c r="G2354" s="646" t="n">
        <v>92</v>
      </c>
      <c r="H2354" s="194" t="n"/>
      <c r="I2354" s="195" t="n">
        <v>0</v>
      </c>
      <c r="J2354" s="196" t="n">
        <v>0</v>
      </c>
      <c r="K2354" s="197" t="n">
        <v>0</v>
      </c>
      <c r="L2354" s="194" t="n">
        <v>0</v>
      </c>
      <c r="M2354" s="195" t="n">
        <v>0</v>
      </c>
      <c r="N2354" s="196" t="n">
        <v>0</v>
      </c>
      <c r="O2354" s="197" t="n">
        <v>0</v>
      </c>
      <c r="P2354" s="118" t="inlineStr">
        <is>
          <t>Включено</t>
        </is>
      </c>
      <c r="Q2354" s="104" t="n"/>
    </row>
    <row r="2355" outlineLevel="3" ht="50.25" customHeight="1">
      <c r="A2355" s="3" t="n"/>
      <c r="B2355" s="3" t="inlineStr">
        <is>
          <t>Прокладка вертикальных и горизонтальных трубопроводов системы водоснабжения с установкой арматуры</t>
        </is>
      </c>
      <c r="C2355" s="25" t="n"/>
      <c r="D2355" s="271" t="inlineStr">
        <is>
          <t>10.1.5.13.</t>
        </is>
      </c>
      <c r="E2355" s="198" t="inlineStr">
        <is>
          <t>Анкер забивной стальной 8 мм</t>
        </is>
      </c>
      <c r="F2355" s="18" t="inlineStr">
        <is>
          <t>шт</t>
        </is>
      </c>
      <c r="G2355" s="646" t="n">
        <v>92</v>
      </c>
      <c r="H2355" s="194" t="n"/>
      <c r="I2355" s="195" t="n">
        <v>0</v>
      </c>
      <c r="J2355" s="196" t="n">
        <v>0</v>
      </c>
      <c r="K2355" s="197" t="n">
        <v>0</v>
      </c>
      <c r="L2355" s="194" t="n">
        <v>0</v>
      </c>
      <c r="M2355" s="195" t="n">
        <v>0</v>
      </c>
      <c r="N2355" s="196" t="n">
        <v>0</v>
      </c>
      <c r="O2355" s="197" t="n">
        <v>0</v>
      </c>
      <c r="P2355" s="118" t="inlineStr">
        <is>
          <t>Включено</t>
        </is>
      </c>
      <c r="Q2355" s="104" t="n"/>
    </row>
    <row r="2356" outlineLevel="2" ht="50.25" customHeight="1">
      <c r="A2356" s="3" t="n"/>
      <c r="B2356" s="3" t="n"/>
      <c r="C2356" s="240" t="n"/>
      <c r="D2356" s="391" t="inlineStr">
        <is>
          <t>10.1.6.</t>
        </is>
      </c>
      <c r="E2356" s="396" t="inlineStr">
        <is>
          <t>Система водоснабжения В1.3</t>
        </is>
      </c>
      <c r="F2356" s="397" t="inlineStr">
        <is>
          <t>м2</t>
        </is>
      </c>
      <c r="G2356" s="420" t="n">
        <v>18830.72</v>
      </c>
      <c r="H2356" s="428">
        <f>IFERROR(L2356/G2356,0)</f>
        <v/>
      </c>
      <c r="I2356" s="429">
        <f>IFERROR(M2356/G2356,0)</f>
        <v/>
      </c>
      <c r="J2356" s="430">
        <f>IFERROR(N2356/G2356,0)</f>
        <v/>
      </c>
      <c r="K2356" s="432">
        <f>+IFERROR(O2356/G2356,0)</f>
        <v/>
      </c>
      <c r="L2356" s="431">
        <f>SUBTOTAL(9,L2357:L2368)</f>
        <v/>
      </c>
      <c r="M2356" s="429">
        <f>SUBTOTAL(9,M2357:M2368)</f>
        <v/>
      </c>
      <c r="N2356" s="430">
        <f>SUBTOTAL(9,N2357:N2368)</f>
        <v/>
      </c>
      <c r="O2356" s="430">
        <f>SUBTOTAL(9,O2357:O2368)</f>
        <v/>
      </c>
      <c r="P2356" s="394" t="n"/>
      <c r="Q2356" s="243" t="n"/>
    </row>
    <row r="2357" outlineLevel="3" ht="50.25" customHeight="1">
      <c r="A2357" s="3" t="n"/>
      <c r="B2357" s="3" t="inlineStr">
        <is>
          <t>Монтаж сантехоборудования</t>
        </is>
      </c>
      <c r="C2357" s="25" t="n"/>
      <c r="D2357" s="271" t="inlineStr">
        <is>
          <t>10.1.6.1.</t>
        </is>
      </c>
      <c r="E2357" s="198" t="inlineStr">
        <is>
          <t>Кран шаровой Giacomini R251D 25x25 с внутренней резьбой</t>
        </is>
      </c>
      <c r="F2357" s="18" t="inlineStr">
        <is>
          <t>шт</t>
        </is>
      </c>
      <c r="G2357" s="646" t="n">
        <v>1</v>
      </c>
      <c r="H2357" s="194" t="n">
        <v>1107.831977694247</v>
      </c>
      <c r="I2357" s="195" t="n">
        <v>883.2863292458729</v>
      </c>
      <c r="J2357" s="196" t="n">
        <v>248.8897883675149</v>
      </c>
      <c r="K2357" s="197" t="n">
        <v>2240.008095307634</v>
      </c>
      <c r="L2357" s="194" t="n">
        <v>1107.831977694247</v>
      </c>
      <c r="M2357" s="195" t="n">
        <v>883.2863292458729</v>
      </c>
      <c r="N2357" s="196" t="n">
        <v>248.8897883675149</v>
      </c>
      <c r="O2357" s="197" t="n">
        <v>2240.008095307634</v>
      </c>
      <c r="P2357" s="118" t="n"/>
      <c r="Q2357" s="104" t="n"/>
    </row>
    <row r="2358" outlineLevel="3" ht="50.25" customHeight="1">
      <c r="A2358" s="3" t="n"/>
      <c r="B2358" s="3" t="inlineStr">
        <is>
          <t>Монтаж сантехоборудования</t>
        </is>
      </c>
      <c r="C2358" s="25" t="n"/>
      <c r="D2358" s="271" t="inlineStr">
        <is>
          <t>10.1.6.2.</t>
        </is>
      </c>
      <c r="E2358" s="198" t="inlineStr">
        <is>
          <t>Электронный счетчик Ду20 RS-485, Qn=2,5 м3/ч, L=130мм</t>
        </is>
      </c>
      <c r="F2358" s="18" t="inlineStr">
        <is>
          <t>шт</t>
        </is>
      </c>
      <c r="G2358" s="646" t="n">
        <v>1</v>
      </c>
      <c r="H2358" s="194" t="n">
        <v>5795.007061038827</v>
      </c>
      <c r="I2358" s="195" t="n">
        <v>4416.431646229365</v>
      </c>
      <c r="J2358" s="196" t="n">
        <v>1276.429838408524</v>
      </c>
      <c r="K2358" s="197" t="n">
        <v>11487.86854567672</v>
      </c>
      <c r="L2358" s="194" t="n">
        <v>5795.007061038827</v>
      </c>
      <c r="M2358" s="195" t="n">
        <v>4416.431646229365</v>
      </c>
      <c r="N2358" s="196" t="n">
        <v>1276.429838408524</v>
      </c>
      <c r="O2358" s="197" t="n">
        <v>11487.86854567672</v>
      </c>
      <c r="P2358" s="118" t="n"/>
      <c r="Q2358" s="104" t="n"/>
    </row>
    <row r="2359" outlineLevel="3" ht="50.25" customHeight="1">
      <c r="A2359" s="3" t="n"/>
      <c r="B2359" s="3" t="inlineStr">
        <is>
          <t>Монтаж сантехоборудования</t>
        </is>
      </c>
      <c r="C2359" s="25" t="n"/>
      <c r="D2359" s="271" t="inlineStr">
        <is>
          <t>10.1.6.3.</t>
        </is>
      </c>
      <c r="E2359" s="198" t="inlineStr">
        <is>
          <t>Кран угловой с патрубком для шланга, ручка-рычаг, Н, 3/4"</t>
        </is>
      </c>
      <c r="F2359" s="18" t="inlineStr">
        <is>
          <t>шт</t>
        </is>
      </c>
      <c r="G2359" s="646" t="n">
        <v>5</v>
      </c>
      <c r="H2359" s="194" t="n">
        <v>620.6745179404587</v>
      </c>
      <c r="I2359" s="195" t="n">
        <v>883.2863292458729</v>
      </c>
      <c r="J2359" s="196" t="n">
        <v>187.9951058982915</v>
      </c>
      <c r="K2359" s="197" t="n">
        <v>1691.955953084623</v>
      </c>
      <c r="L2359" s="194" t="n">
        <v>3103.372589702294</v>
      </c>
      <c r="M2359" s="195" t="n">
        <v>4416.431646229365</v>
      </c>
      <c r="N2359" s="196" t="n">
        <v>939.9755294914573</v>
      </c>
      <c r="O2359" s="197" t="n">
        <v>8459.779765423116</v>
      </c>
      <c r="P2359" s="118" t="n"/>
      <c r="Q2359" s="104" t="n"/>
    </row>
    <row r="2360" outlineLevel="3" ht="50.25" customHeight="1">
      <c r="A2360" s="3" t="n"/>
      <c r="B2360" s="3" t="inlineStr">
        <is>
          <t>Монтаж сантехоборудования</t>
        </is>
      </c>
      <c r="C2360" s="25" t="n"/>
      <c r="D2360" s="271" t="inlineStr">
        <is>
          <t>10.1.6.4.</t>
        </is>
      </c>
      <c r="E2360" s="198" t="inlineStr">
        <is>
          <t>Кран шаровой Giacomini R251D 20x20 с внутренней резьбой</t>
        </is>
      </c>
      <c r="F2360" s="18" t="inlineStr">
        <is>
          <t>шт</t>
        </is>
      </c>
      <c r="G2360" s="646" t="n">
        <v>16</v>
      </c>
      <c r="H2360" s="194" t="n">
        <v>689.2374135577406</v>
      </c>
      <c r="I2360" s="195" t="n">
        <v>883.2863292458729</v>
      </c>
      <c r="J2360" s="196" t="n">
        <v>196.5654678504517</v>
      </c>
      <c r="K2360" s="197" t="n">
        <v>1769.089210654065</v>
      </c>
      <c r="L2360" s="194" t="n">
        <v>11027.79861692385</v>
      </c>
      <c r="M2360" s="195" t="n">
        <v>14132.58126793397</v>
      </c>
      <c r="N2360" s="196" t="n">
        <v>3145.047485607227</v>
      </c>
      <c r="O2360" s="197" t="n">
        <v>28305.42737046504</v>
      </c>
      <c r="P2360" s="118" t="n"/>
      <c r="Q2360" s="104" t="n"/>
    </row>
    <row r="2361" outlineLevel="3" ht="50.25" customHeight="1">
      <c r="A2361" s="3" t="n"/>
      <c r="B2361" s="3" t="inlineStr">
        <is>
          <t>Монтаж сантехоборудования</t>
        </is>
      </c>
      <c r="C2361" s="25" t="n"/>
      <c r="D2361" s="271" t="inlineStr">
        <is>
          <t>10.1.6.5.</t>
        </is>
      </c>
      <c r="E2361" s="198" t="inlineStr">
        <is>
          <t>Клапан обратный 1"</t>
        </is>
      </c>
      <c r="F2361" s="18" t="inlineStr">
        <is>
          <t>шт</t>
        </is>
      </c>
      <c r="G2361" s="646" t="n">
        <v>1</v>
      </c>
      <c r="H2361" s="194" t="n">
        <v>1193.234678029239</v>
      </c>
      <c r="I2361" s="195" t="n">
        <v>883.2863292458729</v>
      </c>
      <c r="J2361" s="196" t="n">
        <v>259.565125909389</v>
      </c>
      <c r="K2361" s="197" t="n">
        <v>2336.086133184501</v>
      </c>
      <c r="L2361" s="194" t="n">
        <v>1193.234678029239</v>
      </c>
      <c r="M2361" s="195" t="n">
        <v>883.2863292458729</v>
      </c>
      <c r="N2361" s="196" t="n">
        <v>259.565125909389</v>
      </c>
      <c r="O2361" s="197" t="n">
        <v>2336.086133184501</v>
      </c>
      <c r="P2361" s="118" t="n"/>
      <c r="Q2361" s="104" t="n"/>
    </row>
    <row r="2362" outlineLevel="3" ht="50.25" customHeight="1">
      <c r="A2362" s="3" t="n"/>
      <c r="B2362" s="3" t="inlineStr">
        <is>
          <t>Монтаж сантехоборудования</t>
        </is>
      </c>
      <c r="C2362" s="25" t="n"/>
      <c r="D2362" s="271" t="inlineStr">
        <is>
          <t>10.1.6.6.</t>
        </is>
      </c>
      <c r="E2362" s="198" t="inlineStr">
        <is>
          <t>Фильтр сетчатый с пробкой FVR-R PN25, Tmax=130C, DN25</t>
        </is>
      </c>
      <c r="F2362" s="18" t="inlineStr">
        <is>
          <t>шт</t>
        </is>
      </c>
      <c r="G2362" s="646" t="n">
        <v>1</v>
      </c>
      <c r="H2362" s="194" t="n">
        <v>6593.69247605558</v>
      </c>
      <c r="I2362" s="195" t="n">
        <v>883.2863292458729</v>
      </c>
      <c r="J2362" s="196" t="n">
        <v>934.6223506626817</v>
      </c>
      <c r="K2362" s="197" t="n">
        <v>8411.601155964136</v>
      </c>
      <c r="L2362" s="194" t="n">
        <v>6593.69247605558</v>
      </c>
      <c r="M2362" s="195" t="n">
        <v>883.2863292458729</v>
      </c>
      <c r="N2362" s="196" t="n">
        <v>934.6223506626817</v>
      </c>
      <c r="O2362" s="197" t="n">
        <v>8411.601155964136</v>
      </c>
      <c r="P2362" s="118" t="n"/>
      <c r="Q2362" s="104" t="n"/>
    </row>
    <row r="2363" outlineLevel="3" ht="50.25" customHeight="1">
      <c r="A2363" s="3" t="n"/>
      <c r="B2363" s="3" t="inlineStr">
        <is>
          <t>Прокладка вертикальных и горизонтальных трубопроводов системы водоснабжения с установкой арматуры</t>
        </is>
      </c>
      <c r="C2363" s="25" t="n"/>
      <c r="D2363" s="271" t="inlineStr">
        <is>
          <t>10.1.6.7.</t>
        </is>
      </c>
      <c r="E2363" s="198" t="inlineStr">
        <is>
          <t>Труба стальная нержавеющая d22х1,2</t>
        </is>
      </c>
      <c r="F2363" s="199" t="inlineStr">
        <is>
          <t>м</t>
        </is>
      </c>
      <c r="G2363" s="646" t="n">
        <v>95</v>
      </c>
      <c r="H2363" s="194" t="n">
        <v>1572.444019252334</v>
      </c>
      <c r="I2363" s="195" t="n">
        <v>3141.338799748297</v>
      </c>
      <c r="J2363" s="196" t="n">
        <v>589.2228523750789</v>
      </c>
      <c r="K2363" s="197" t="n">
        <v>5303.00567137571</v>
      </c>
      <c r="L2363" s="194" t="n">
        <v>149382.1818289717</v>
      </c>
      <c r="M2363" s="195" t="n">
        <v>298427.1859760882</v>
      </c>
      <c r="N2363" s="196" t="n">
        <v>55976.17097563249</v>
      </c>
      <c r="O2363" s="197" t="n">
        <v>503785.5387806925</v>
      </c>
      <c r="P2363" s="118" t="n"/>
      <c r="Q2363" s="104" t="n"/>
    </row>
    <row r="2364" outlineLevel="3" ht="50.25" customHeight="1">
      <c r="A2364" s="3" t="n"/>
      <c r="B2364" s="3" t="inlineStr">
        <is>
          <t>Прокладка вертикальных и горизонтальных трубопроводов системы водоснабжения с установкой арматуры</t>
        </is>
      </c>
      <c r="C2364" s="25" t="n"/>
      <c r="D2364" s="271" t="inlineStr">
        <is>
          <t>10.1.6.8.</t>
        </is>
      </c>
      <c r="E2364" s="198" t="inlineStr">
        <is>
          <t>Труба стальная нержавеющая d28х1,2</t>
        </is>
      </c>
      <c r="F2364" s="199" t="inlineStr">
        <is>
          <t>м</t>
        </is>
      </c>
      <c r="G2364" s="646" t="n">
        <v>127</v>
      </c>
      <c r="H2364" s="194" t="n">
        <v>1768.102665534442</v>
      </c>
      <c r="I2364" s="195" t="n">
        <v>4195.686787413958</v>
      </c>
      <c r="J2364" s="196" t="n">
        <v>745.47368161855</v>
      </c>
      <c r="K2364" s="197" t="n">
        <v>6709.263134566951</v>
      </c>
      <c r="L2364" s="194" t="n">
        <v>224549.0385228742</v>
      </c>
      <c r="M2364" s="195" t="n">
        <v>532852.2220015726</v>
      </c>
      <c r="N2364" s="196" t="n">
        <v>94675.15756555586</v>
      </c>
      <c r="O2364" s="197" t="n">
        <v>852076.4180900027</v>
      </c>
      <c r="P2364" s="118" t="n"/>
      <c r="Q2364" s="104" t="n"/>
    </row>
    <row r="2365" outlineLevel="3" ht="50.25" customHeight="1">
      <c r="A2365" s="3" t="n"/>
      <c r="B2365" s="3" t="inlineStr">
        <is>
          <t>Прокладка вертикальных и горизонтальных трубопроводов системы водоснабжения с установкой арматуры</t>
        </is>
      </c>
      <c r="C2365" s="25" t="n"/>
      <c r="D2365" s="271" t="inlineStr">
        <is>
          <t>10.1.6.9.</t>
        </is>
      </c>
      <c r="E2365" s="198" t="inlineStr">
        <is>
          <t>Хомут сантехнический 1/2" (18-22 мм)</t>
        </is>
      </c>
      <c r="F2365" s="18" t="inlineStr">
        <is>
          <t>шт</t>
        </is>
      </c>
      <c r="G2365" s="646" t="n">
        <v>86</v>
      </c>
      <c r="H2365" s="194" t="n"/>
      <c r="I2365" s="195" t="n">
        <v>0</v>
      </c>
      <c r="J2365" s="196" t="n">
        <v>0</v>
      </c>
      <c r="K2365" s="197" t="n">
        <v>0</v>
      </c>
      <c r="L2365" s="194" t="n">
        <v>0</v>
      </c>
      <c r="M2365" s="195" t="n">
        <v>0</v>
      </c>
      <c r="N2365" s="196" t="n">
        <v>0</v>
      </c>
      <c r="O2365" s="197" t="n">
        <v>0</v>
      </c>
      <c r="P2365" s="118" t="inlineStr">
        <is>
          <t>Включено</t>
        </is>
      </c>
      <c r="Q2365" s="104" t="n"/>
    </row>
    <row r="2366" outlineLevel="3" ht="50.25" customHeight="1">
      <c r="A2366" s="3" t="n"/>
      <c r="B2366" s="3" t="inlineStr">
        <is>
          <t>Прокладка вертикальных и горизонтальных трубопроводов системы водоснабжения с установкой арматуры</t>
        </is>
      </c>
      <c r="C2366" s="25" t="n"/>
      <c r="D2366" s="271" t="inlineStr">
        <is>
          <t>10.1.6.10.</t>
        </is>
      </c>
      <c r="E2366" s="198" t="inlineStr">
        <is>
          <t>Хомут сантехнический 3/4" (23-28 мм)</t>
        </is>
      </c>
      <c r="F2366" s="18" t="inlineStr">
        <is>
          <t>шт</t>
        </is>
      </c>
      <c r="G2366" s="646" t="n">
        <v>94</v>
      </c>
      <c r="H2366" s="194" t="n"/>
      <c r="I2366" s="195" t="n">
        <v>0</v>
      </c>
      <c r="J2366" s="196" t="n">
        <v>0</v>
      </c>
      <c r="K2366" s="197" t="n">
        <v>0</v>
      </c>
      <c r="L2366" s="194" t="n">
        <v>0</v>
      </c>
      <c r="M2366" s="195" t="n">
        <v>0</v>
      </c>
      <c r="N2366" s="196" t="n">
        <v>0</v>
      </c>
      <c r="O2366" s="197" t="n">
        <v>0</v>
      </c>
      <c r="P2366" s="118" t="inlineStr">
        <is>
          <t>Включено</t>
        </is>
      </c>
      <c r="Q2366" s="104" t="n"/>
    </row>
    <row r="2367" outlineLevel="3" ht="50.25" customHeight="1">
      <c r="A2367" s="3" t="n"/>
      <c r="B2367" s="3" t="inlineStr">
        <is>
          <t>Прокладка вертикальных и горизонтальных трубопроводов системы водоснабжения с установкой арматуры</t>
        </is>
      </c>
      <c r="C2367" s="25" t="n"/>
      <c r="D2367" s="271" t="inlineStr">
        <is>
          <t>10.1.6.11.</t>
        </is>
      </c>
      <c r="E2367" s="198" t="inlineStr">
        <is>
          <t>Штанга с резьбой M8x2 м DIN 975</t>
        </is>
      </c>
      <c r="F2367" s="18" t="inlineStr">
        <is>
          <t>шт</t>
        </is>
      </c>
      <c r="G2367" s="646" t="n">
        <v>180</v>
      </c>
      <c r="H2367" s="194" t="n"/>
      <c r="I2367" s="195" t="n">
        <v>0</v>
      </c>
      <c r="J2367" s="196" t="n">
        <v>0</v>
      </c>
      <c r="K2367" s="197" t="n">
        <v>0</v>
      </c>
      <c r="L2367" s="194" t="n">
        <v>0</v>
      </c>
      <c r="M2367" s="195" t="n">
        <v>0</v>
      </c>
      <c r="N2367" s="196" t="n">
        <v>0</v>
      </c>
      <c r="O2367" s="197" t="n">
        <v>0</v>
      </c>
      <c r="P2367" s="118" t="inlineStr">
        <is>
          <t>Включено</t>
        </is>
      </c>
      <c r="Q2367" s="104" t="n"/>
    </row>
    <row r="2368" outlineLevel="3" ht="50.25" customHeight="1">
      <c r="A2368" s="3" t="n"/>
      <c r="B2368" s="3" t="inlineStr">
        <is>
          <t>Прокладка вертикальных и горизонтальных трубопроводов системы водоснабжения с установкой арматуры</t>
        </is>
      </c>
      <c r="C2368" s="25" t="n"/>
      <c r="D2368" s="271" t="inlineStr">
        <is>
          <t>10.1.6.12.</t>
        </is>
      </c>
      <c r="E2368" s="198" t="inlineStr">
        <is>
          <t>Анкер забивной стальной 8 мм</t>
        </is>
      </c>
      <c r="F2368" s="18" t="inlineStr">
        <is>
          <t>шт</t>
        </is>
      </c>
      <c r="G2368" s="646" t="n">
        <v>180</v>
      </c>
      <c r="H2368" s="194" t="n"/>
      <c r="I2368" s="195" t="n">
        <v>0</v>
      </c>
      <c r="J2368" s="196" t="n">
        <v>0</v>
      </c>
      <c r="K2368" s="197" t="n">
        <v>0</v>
      </c>
      <c r="L2368" s="194" t="n">
        <v>0</v>
      </c>
      <c r="M2368" s="195" t="n">
        <v>0</v>
      </c>
      <c r="N2368" s="196" t="n">
        <v>0</v>
      </c>
      <c r="O2368" s="197" t="n">
        <v>0</v>
      </c>
      <c r="P2368" s="118" t="inlineStr">
        <is>
          <t>Включено</t>
        </is>
      </c>
      <c r="Q2368" s="104" t="n"/>
    </row>
    <row r="2369" outlineLevel="2" ht="50.25" customHeight="1">
      <c r="A2369" s="3" t="n"/>
      <c r="B2369" s="3" t="n"/>
      <c r="C2369" s="240" t="n"/>
      <c r="D2369" s="391" t="inlineStr">
        <is>
          <t>10.1.7.</t>
        </is>
      </c>
      <c r="E2369" s="392" t="inlineStr">
        <is>
          <t>Прочее</t>
        </is>
      </c>
      <c r="F2369" s="398" t="inlineStr">
        <is>
          <t>м2</t>
        </is>
      </c>
      <c r="G2369" s="422" t="n">
        <v>18830.72</v>
      </c>
      <c r="H2369" s="428">
        <f>IFERROR(L2369/G2369,0)</f>
        <v/>
      </c>
      <c r="I2369" s="429">
        <f>IFERROR(M2369/G2369,0)</f>
        <v/>
      </c>
      <c r="J2369" s="430">
        <f>IFERROR(N2369/G2369,0)</f>
        <v/>
      </c>
      <c r="K2369" s="432">
        <f>+IFERROR(O2369/G2369,0)</f>
        <v/>
      </c>
      <c r="L2369" s="431">
        <f>SUBTOTAL(9,L2370:L2377)</f>
        <v/>
      </c>
      <c r="M2369" s="429">
        <f>SUBTOTAL(9,M2370:M2377)</f>
        <v/>
      </c>
      <c r="N2369" s="430">
        <f>SUBTOTAL(9,N2370:N2377)</f>
        <v/>
      </c>
      <c r="O2369" s="430">
        <f>SUBTOTAL(9,O2370:O2377)</f>
        <v/>
      </c>
      <c r="P2369" s="394" t="n"/>
      <c r="Q2369" s="243" t="n"/>
    </row>
    <row r="2370" outlineLevel="3" ht="50.25" customHeight="1">
      <c r="A2370" s="3" t="n"/>
      <c r="B2370" s="3" t="inlineStr">
        <is>
          <t>Прокладка вертикальных и горизонтальных трубопроводов системы водоснабжения с установкой арматуры</t>
        </is>
      </c>
      <c r="C2370" s="25" t="n"/>
      <c r="D2370" s="271" t="inlineStr">
        <is>
          <t>10.1.7.1.</t>
        </is>
      </c>
      <c r="E2370" s="200" t="inlineStr">
        <is>
          <t>Расходные материалы</t>
        </is>
      </c>
      <c r="F2370" s="201" t="inlineStr">
        <is>
          <t>компл.</t>
        </is>
      </c>
      <c r="G2370" s="645" t="n">
        <v>1</v>
      </c>
      <c r="H2370" s="194" t="n"/>
      <c r="I2370" s="195" t="n">
        <v>0</v>
      </c>
      <c r="J2370" s="196" t="n">
        <v>0</v>
      </c>
      <c r="K2370" s="197" t="n">
        <v>0</v>
      </c>
      <c r="L2370" s="194" t="n">
        <v>0</v>
      </c>
      <c r="M2370" s="195" t="n">
        <v>0</v>
      </c>
      <c r="N2370" s="196" t="n">
        <v>0</v>
      </c>
      <c r="O2370" s="197" t="n">
        <v>0</v>
      </c>
      <c r="P2370" s="118" t="inlineStr">
        <is>
          <t>Включено</t>
        </is>
      </c>
      <c r="Q2370" s="104" t="n"/>
    </row>
    <row r="2371" outlineLevel="3" ht="50.25" customHeight="1">
      <c r="A2371" s="3" t="n"/>
      <c r="B2371" s="3" t="inlineStr">
        <is>
          <t>Прокладка вертикальных и горизонтальных трубопроводов системы водоснабжения с установкой арматуры</t>
        </is>
      </c>
      <c r="C2371" s="25" t="n"/>
      <c r="D2371" s="271" t="inlineStr">
        <is>
          <t>10.1.7.2.</t>
        </is>
      </c>
      <c r="E2371" s="3" t="inlineStr">
        <is>
          <t>Пуско-наладочные работы</t>
        </is>
      </c>
      <c r="F2371" s="201" t="inlineStr">
        <is>
          <t>компл.</t>
        </is>
      </c>
      <c r="G2371" s="645" t="n">
        <v>0</v>
      </c>
      <c r="H2371" s="194" t="n"/>
      <c r="I2371" s="195" t="n">
        <v>132492.949386881</v>
      </c>
      <c r="J2371" s="196" t="n">
        <v>16561.61867336012</v>
      </c>
      <c r="K2371" s="197" t="n">
        <v>149054.5680602411</v>
      </c>
      <c r="L2371" s="194" t="n">
        <v>0</v>
      </c>
      <c r="M2371" s="195" t="n">
        <v>0</v>
      </c>
      <c r="N2371" s="196" t="n">
        <v>0</v>
      </c>
      <c r="O2371" s="197" t="n">
        <v>0</v>
      </c>
      <c r="P2371" s="524" t="inlineStr">
        <is>
          <t>Исключено</t>
        </is>
      </c>
      <c r="Q2371" s="104" t="n"/>
    </row>
    <row r="2372" outlineLevel="3" ht="50.25" customHeight="1">
      <c r="A2372" s="3" t="n"/>
      <c r="B2372" s="3" t="inlineStr">
        <is>
          <t>Прокладка вертикальных и горизонтальных трубопроводов системы водоснабжения с установкой арматуры</t>
        </is>
      </c>
      <c r="C2372" s="25" t="n"/>
      <c r="D2372" s="271" t="inlineStr">
        <is>
          <t>10.1.7.3.</t>
        </is>
      </c>
      <c r="E2372" s="3" t="inlineStr">
        <is>
          <t>Разработка исполнительной документации</t>
        </is>
      </c>
      <c r="F2372" s="201" t="inlineStr">
        <is>
          <t>компл.</t>
        </is>
      </c>
      <c r="G2372" s="645" t="n">
        <v>1</v>
      </c>
      <c r="H2372" s="194" t="n"/>
      <c r="I2372" s="195" t="n">
        <v>0</v>
      </c>
      <c r="J2372" s="196" t="n">
        <v>0</v>
      </c>
      <c r="K2372" s="197" t="n">
        <v>0</v>
      </c>
      <c r="L2372" s="194" t="n">
        <v>0</v>
      </c>
      <c r="M2372" s="195" t="n">
        <v>0</v>
      </c>
      <c r="N2372" s="196" t="n">
        <v>0</v>
      </c>
      <c r="O2372" s="197" t="n">
        <v>0</v>
      </c>
      <c r="P2372" s="118" t="inlineStr">
        <is>
          <t>Включено</t>
        </is>
      </c>
      <c r="Q2372" s="104" t="n"/>
    </row>
    <row r="2373" outlineLevel="3" ht="50.25" customHeight="1">
      <c r="A2373" s="3" t="n"/>
      <c r="B2373" s="3" t="inlineStr">
        <is>
          <t>Прокладка вертикальных и горизонтальных трубопроводов системы водоснабжения с установкой арматуры</t>
        </is>
      </c>
      <c r="C2373" s="25" t="n"/>
      <c r="D2373" s="271" t="inlineStr">
        <is>
          <t>10.1.7.4.</t>
        </is>
      </c>
      <c r="E2373" s="198" t="inlineStr">
        <is>
          <t>Фасонные элементы трубопроводов</t>
        </is>
      </c>
      <c r="F2373" s="199" t="inlineStr">
        <is>
          <t>компл.</t>
        </is>
      </c>
      <c r="G2373" s="645" t="n">
        <v>1</v>
      </c>
      <c r="H2373" s="194" t="n"/>
      <c r="I2373" s="195" t="n">
        <v>0</v>
      </c>
      <c r="J2373" s="196" t="n">
        <v>0</v>
      </c>
      <c r="K2373" s="197" t="n">
        <v>0</v>
      </c>
      <c r="L2373" s="194" t="n">
        <v>0</v>
      </c>
      <c r="M2373" s="195" t="n">
        <v>0</v>
      </c>
      <c r="N2373" s="196" t="n">
        <v>0</v>
      </c>
      <c r="O2373" s="197" t="n">
        <v>0</v>
      </c>
      <c r="P2373" s="118" t="inlineStr">
        <is>
          <t>Включено</t>
        </is>
      </c>
      <c r="Q2373" s="104" t="n"/>
    </row>
    <row r="2374" outlineLevel="3" ht="50.25" customHeight="1">
      <c r="A2374" s="3" t="n"/>
      <c r="B2374" s="3" t="inlineStr">
        <is>
          <t>Прокладка вертикальных и горизонтальных трубопроводов системы водоснабжения с установкой арматуры</t>
        </is>
      </c>
      <c r="C2374" s="25" t="n"/>
      <c r="D2374" s="271" t="inlineStr">
        <is>
          <t>10.1.7.5.</t>
        </is>
      </c>
      <c r="E2374" s="198" t="inlineStr">
        <is>
          <t>Изоляция трубопроводов</t>
        </is>
      </c>
      <c r="F2374" s="199" t="inlineStr">
        <is>
          <t>компл.</t>
        </is>
      </c>
      <c r="G2374" s="645" t="n">
        <v>1</v>
      </c>
      <c r="H2374" s="194" t="n">
        <v>992357.5353899966</v>
      </c>
      <c r="I2374" s="195" t="n">
        <v>2429037.405426151</v>
      </c>
      <c r="J2374" s="196" t="n">
        <v>427674.3676020184</v>
      </c>
      <c r="K2374" s="197" t="n">
        <v>3849069.308418166</v>
      </c>
      <c r="L2374" s="194" t="n">
        <v>992357.5353899966</v>
      </c>
      <c r="M2374" s="195" t="n">
        <v>2429037.405426151</v>
      </c>
      <c r="N2374" s="196" t="n">
        <v>427674.3676020184</v>
      </c>
      <c r="O2374" s="197" t="n">
        <v>3849069.308418166</v>
      </c>
      <c r="P2374" s="118" t="n"/>
      <c r="Q2374" s="104" t="n"/>
    </row>
    <row r="2375" outlineLevel="3" ht="50.25" customHeight="1">
      <c r="A2375" s="3" t="n"/>
      <c r="B2375" s="3" t="inlineStr">
        <is>
          <t>Прокладка вертикальных и горизонтальных трубопроводов системы водоснабжения с установкой арматуры</t>
        </is>
      </c>
      <c r="C2375" s="25" t="n"/>
      <c r="D2375" s="271" t="inlineStr">
        <is>
          <t>10.1.7.6.</t>
        </is>
      </c>
      <c r="E2375" s="3" t="inlineStr">
        <is>
          <t>Запорная арматура на входах в квартиры</t>
        </is>
      </c>
      <c r="F2375" s="199" t="inlineStr">
        <is>
          <t>компл.</t>
        </is>
      </c>
      <c r="G2375" s="645" t="n">
        <v>1</v>
      </c>
      <c r="H2375" s="194" t="n">
        <v>1551686.328298254</v>
      </c>
      <c r="I2375" s="195" t="n">
        <v>569719.6823635881</v>
      </c>
      <c r="J2375" s="196" t="n">
        <v>265175.7513327303</v>
      </c>
      <c r="K2375" s="197" t="n">
        <v>2386581.761994572</v>
      </c>
      <c r="L2375" s="194" t="n">
        <v>1551686.328298254</v>
      </c>
      <c r="M2375" s="195" t="n">
        <v>569719.6823635881</v>
      </c>
      <c r="N2375" s="196" t="n">
        <v>265175.7513327303</v>
      </c>
      <c r="O2375" s="197" t="n">
        <v>2386581.761994572</v>
      </c>
      <c r="P2375" s="118" t="n"/>
      <c r="Q2375" s="104" t="n"/>
    </row>
    <row r="2376" outlineLevel="3" ht="50.25" customHeight="1">
      <c r="A2376" s="3" t="n"/>
      <c r="B2376" s="3" t="inlineStr">
        <is>
          <t>Прокладка вертикальных и горизонтальных трубопроводов системы водоснабжения с установкой арматуры</t>
        </is>
      </c>
      <c r="C2376" s="25" t="n"/>
      <c r="D2376" s="271" t="inlineStr">
        <is>
          <t>10.1.7.7.</t>
        </is>
      </c>
      <c r="E2376" s="3" t="inlineStr">
        <is>
          <t>Грунтовка для трубопроводов</t>
        </is>
      </c>
      <c r="F2376" s="199" t="inlineStr">
        <is>
          <t>компл.</t>
        </is>
      </c>
      <c r="G2376" s="645" t="n">
        <v>1</v>
      </c>
      <c r="H2376" s="194" t="n">
        <v>1653929.225895028</v>
      </c>
      <c r="I2376" s="195" t="n">
        <v>1943229.924340921</v>
      </c>
      <c r="J2376" s="196" t="n">
        <v>449644.8937794935</v>
      </c>
      <c r="K2376" s="197" t="n">
        <v>4046804.044015442</v>
      </c>
      <c r="L2376" s="194" t="n">
        <v>1653929.225895028</v>
      </c>
      <c r="M2376" s="195" t="n">
        <v>1943229.924340921</v>
      </c>
      <c r="N2376" s="196" t="n">
        <v>449644.8937794935</v>
      </c>
      <c r="O2376" s="197" t="n">
        <v>4046804.044015442</v>
      </c>
      <c r="P2376" s="118" t="n"/>
      <c r="Q2376" s="104" t="n"/>
    </row>
    <row r="2377" outlineLevel="3" ht="50.25" customHeight="1">
      <c r="A2377" s="3" t="n"/>
      <c r="B2377" s="3" t="inlineStr">
        <is>
          <t>Прокладка вертикальных и горизонтальных трубопроводов системы водоснабжения с установкой арматуры</t>
        </is>
      </c>
      <c r="C2377" s="25" t="n"/>
      <c r="D2377" s="271" t="inlineStr">
        <is>
          <t>10.1.7.8.</t>
        </is>
      </c>
      <c r="E2377" s="3" t="inlineStr">
        <is>
          <t>Краска для трубопроводов</t>
        </is>
      </c>
      <c r="F2377" s="199" t="inlineStr">
        <is>
          <t>компл.</t>
        </is>
      </c>
      <c r="G2377" s="645" t="n">
        <v>0</v>
      </c>
      <c r="H2377" s="194" t="n">
        <v>595414.521233998</v>
      </c>
      <c r="I2377" s="195" t="n">
        <v>1700326.183798305</v>
      </c>
      <c r="J2377" s="196" t="n">
        <v>286967.5881290379</v>
      </c>
      <c r="K2377" s="197" t="n">
        <v>2582708.293161341</v>
      </c>
      <c r="L2377" s="194" t="n">
        <v>0</v>
      </c>
      <c r="M2377" s="195" t="n">
        <v>0</v>
      </c>
      <c r="N2377" s="196" t="n">
        <v>0</v>
      </c>
      <c r="O2377" s="197" t="n">
        <v>0</v>
      </c>
      <c r="P2377" s="524" t="inlineStr">
        <is>
          <t>Исключено</t>
        </is>
      </c>
      <c r="Q2377" s="104" t="n"/>
    </row>
    <row r="2378" outlineLevel="1" ht="50.25" customHeight="1">
      <c r="A2378" s="3" t="n"/>
      <c r="B2378" s="3" t="inlineStr">
        <is>
          <t>Система внутреннего водоотведения</t>
        </is>
      </c>
      <c r="C2378" s="235" t="n"/>
      <c r="D2378" s="382" t="inlineStr">
        <is>
          <t>10.2.</t>
        </is>
      </c>
      <c r="E2378" s="375" t="inlineStr">
        <is>
          <t>Внутренние системы канализации (ВК2)</t>
        </is>
      </c>
      <c r="F2378" s="376" t="inlineStr">
        <is>
          <t>м2</t>
        </is>
      </c>
      <c r="G2378" s="335" t="n">
        <v>18830.72</v>
      </c>
      <c r="H2378" s="377">
        <f>+IFERROR(L2378/G2378,0)</f>
        <v/>
      </c>
      <c r="I2378" s="378">
        <f>IFERROR(M2378/G2378,0)</f>
        <v/>
      </c>
      <c r="J2378" s="379">
        <f>IFERROR(N2378/G2378,0)</f>
        <v/>
      </c>
      <c r="K2378" s="379">
        <f>+IFERROR(O2378/G2378,0)</f>
        <v/>
      </c>
      <c r="L2378" s="380">
        <f>SUBTOTAL(9,L2379:L2586)</f>
        <v/>
      </c>
      <c r="M2378" s="378">
        <f>SUBTOTAL(9,M2379:M2586)</f>
        <v/>
      </c>
      <c r="N2378" s="379">
        <f>SUBTOTAL(9,N2379:N2586)</f>
        <v/>
      </c>
      <c r="O2378" s="379">
        <f>SUBTOTAL(9,O2379:O2586)</f>
        <v/>
      </c>
      <c r="P2378" s="381" t="n"/>
      <c r="Q2378" s="244" t="n"/>
    </row>
    <row r="2379" outlineLevel="2" ht="50.25" customHeight="1">
      <c r="A2379" s="3" t="n"/>
      <c r="B2379" s="3" t="inlineStr">
        <is>
          <t>Система внутреннего водоотведения</t>
        </is>
      </c>
      <c r="C2379" s="240" t="n"/>
      <c r="D2379" s="391" t="inlineStr">
        <is>
          <t>10.2.1.</t>
        </is>
      </c>
      <c r="E2379" s="392" t="inlineStr">
        <is>
          <t>Система водоотведения К1.1</t>
        </is>
      </c>
      <c r="F2379" s="398" t="inlineStr">
        <is>
          <t>комплект</t>
        </is>
      </c>
      <c r="G2379" s="420" t="n">
        <v>1</v>
      </c>
      <c r="H2379" s="428">
        <f>IFERROR(L2379/G2379,0)</f>
        <v/>
      </c>
      <c r="I2379" s="429">
        <f>IFERROR(M2379/G2379,0)</f>
        <v/>
      </c>
      <c r="J2379" s="430">
        <f>IFERROR(N2379/G2379,0)</f>
        <v/>
      </c>
      <c r="K2379" s="430">
        <f>+IFERROR(O2379/G2379,0)</f>
        <v/>
      </c>
      <c r="L2379" s="431">
        <f>SUBTOTAL(9,L2380:L2393)</f>
        <v/>
      </c>
      <c r="M2379" s="429">
        <f>SUBTOTAL(9,M2380:M2393)</f>
        <v/>
      </c>
      <c r="N2379" s="430">
        <f>SUBTOTAL(9,N2380:N2393)</f>
        <v/>
      </c>
      <c r="O2379" s="430">
        <f>SUBTOTAL(9,O2380:O2393)</f>
        <v/>
      </c>
      <c r="P2379" s="394" t="n"/>
      <c r="Q2379" s="243" t="n"/>
    </row>
    <row r="2380" outlineLevel="3" ht="50.25" customHeight="1">
      <c r="A2380" s="3" t="inlineStr">
        <is>
          <t>10.3.3.</t>
        </is>
      </c>
      <c r="B2380" s="3" t="inlineStr">
        <is>
          <t>Монтаж оборудования системы внутреннего водоотведения (насосы, трапы и пр.)</t>
        </is>
      </c>
      <c r="C2380" s="25" t="inlineStr">
        <is>
          <t>10.3.3.</t>
        </is>
      </c>
      <c r="D2380" s="271" t="inlineStr">
        <is>
          <t>10.2.1.1.</t>
        </is>
      </c>
      <c r="E2380" s="3" t="inlineStr">
        <is>
          <t>Клапан вентиляционный (аэратор) АБС белый DN110</t>
        </is>
      </c>
      <c r="F2380" s="18" t="inlineStr">
        <is>
          <t>шт</t>
        </is>
      </c>
      <c r="G2380" s="646" t="n">
        <v>7</v>
      </c>
      <c r="H2380" s="194" t="n">
        <v>2703.096540187671</v>
      </c>
      <c r="I2380" s="195" t="n">
        <v>185.732586434033</v>
      </c>
      <c r="J2380" s="196" t="n">
        <v>361.103640827713</v>
      </c>
      <c r="K2380" s="197" t="n">
        <v>3249.932767449417</v>
      </c>
      <c r="L2380" s="194" t="n">
        <v>18921.67578131369</v>
      </c>
      <c r="M2380" s="195" t="n">
        <v>1300.128105038231</v>
      </c>
      <c r="N2380" s="196" t="n">
        <v>2527.725485793991</v>
      </c>
      <c r="O2380" s="197" t="n">
        <v>325258.9993306036</v>
      </c>
      <c r="P2380" s="118" t="n"/>
      <c r="Q2380" s="104" t="n"/>
      <c r="R2380" t="n">
        <v>325258.9993306036</v>
      </c>
    </row>
    <row r="2381" outlineLevel="3" ht="50.25" customHeight="1">
      <c r="A2381" s="3" t="n"/>
      <c r="B2381" s="3" t="inlineStr">
        <is>
          <t>Монтаж оборудования системы внутреннего водоотведения (насосы, трапы и пр.)</t>
        </is>
      </c>
      <c r="C2381" s="25" t="n"/>
      <c r="D2381" s="271" t="inlineStr">
        <is>
          <t>10.2.1.2.</t>
        </is>
      </c>
      <c r="E2381" s="3" t="inlineStr">
        <is>
          <t>Ревизия с круглым отверстием чугунная DN100</t>
        </is>
      </c>
      <c r="F2381" s="18" t="inlineStr">
        <is>
          <t>шт</t>
        </is>
      </c>
      <c r="G2381" s="646" t="n">
        <v>7</v>
      </c>
      <c r="H2381" s="194" t="n">
        <v>5376.45906810512</v>
      </c>
      <c r="I2381" s="195" t="n">
        <v>92.86629321701652</v>
      </c>
      <c r="J2381" s="196" t="n">
        <v>683.665670165267</v>
      </c>
      <c r="K2381" s="197" t="n">
        <v>6152.991031487403</v>
      </c>
      <c r="L2381" s="194" t="n">
        <v>37635.21347673584</v>
      </c>
      <c r="M2381" s="195" t="n">
        <v>650.0640525191156</v>
      </c>
      <c r="N2381" s="196" t="n">
        <v>4785.659691156869</v>
      </c>
      <c r="O2381" s="197" t="n">
        <v>43070.93722041183</v>
      </c>
      <c r="P2381" s="118" t="n"/>
      <c r="Q2381" s="104" t="n"/>
    </row>
    <row r="2382" outlineLevel="3" ht="50.25" customHeight="1">
      <c r="A2382" s="3" t="inlineStr">
        <is>
          <t>10.3.1.</t>
        </is>
      </c>
      <c r="B2382" s="3" t="inlineStr">
        <is>
          <t>Прокладка вертикальных и горизонтальных трубопроводов системы канализации с установкой арматуры</t>
        </is>
      </c>
      <c r="C2382" s="25" t="inlineStr">
        <is>
          <t>10.3.1.</t>
        </is>
      </c>
      <c r="D2382" s="271" t="inlineStr">
        <is>
          <t>10.2.1.3.</t>
        </is>
      </c>
      <c r="E2382" s="198" t="inlineStr">
        <is>
          <t>Труба чугунная безраструбная SML, Ø110/3,5</t>
        </is>
      </c>
      <c r="F2382" s="18" t="inlineStr">
        <is>
          <t>м</t>
        </is>
      </c>
      <c r="G2382" s="646" t="n">
        <v>188</v>
      </c>
      <c r="H2382" s="194" t="n">
        <v>8944.54652523914</v>
      </c>
      <c r="I2382" s="195" t="n">
        <v>1940.905528235645</v>
      </c>
      <c r="J2382" s="196" t="n">
        <v>1360.681506684348</v>
      </c>
      <c r="K2382" s="197" t="n">
        <v>12246.13356015913</v>
      </c>
      <c r="L2382" s="194" t="n">
        <v>1681574.746744958</v>
      </c>
      <c r="M2382" s="195" t="n">
        <v>364890.2393083013</v>
      </c>
      <c r="N2382" s="196" t="n">
        <v>255808.1232566575</v>
      </c>
      <c r="O2382" s="197" t="n">
        <v>32916507.21516728</v>
      </c>
      <c r="P2382" s="118" t="n"/>
      <c r="Q2382" s="104" t="n"/>
      <c r="R2382" t="n">
        <v>32916507.21516728</v>
      </c>
    </row>
    <row r="2383" outlineLevel="3" ht="50.25" customHeight="1">
      <c r="A2383" s="3" t="n"/>
      <c r="B2383" s="3" t="n"/>
      <c r="C2383" s="25" t="n"/>
      <c r="D2383" s="271" t="inlineStr">
        <is>
          <t>10.2.1.4.</t>
        </is>
      </c>
      <c r="E2383" s="198" t="inlineStr">
        <is>
          <t>Заглушка торцевая чугунная DN100</t>
        </is>
      </c>
      <c r="F2383" s="18" t="inlineStr">
        <is>
          <t>шт</t>
        </is>
      </c>
      <c r="G2383" s="646" t="n">
        <v>38</v>
      </c>
      <c r="H2383" s="194" t="n"/>
      <c r="I2383" s="195" t="n">
        <v>0</v>
      </c>
      <c r="J2383" s="196" t="n">
        <v>0</v>
      </c>
      <c r="K2383" s="197" t="n">
        <v>0</v>
      </c>
      <c r="L2383" s="194" t="n">
        <v>0</v>
      </c>
      <c r="M2383" s="195" t="n">
        <v>0</v>
      </c>
      <c r="N2383" s="196" t="n">
        <v>0</v>
      </c>
      <c r="O2383" s="197" t="n">
        <v>0</v>
      </c>
      <c r="P2383" s="118" t="inlineStr">
        <is>
          <t>Включено</t>
        </is>
      </c>
      <c r="Q2383" s="104" t="n"/>
    </row>
    <row r="2384" outlineLevel="3" ht="50.25" customHeight="1">
      <c r="A2384" s="3" t="n"/>
      <c r="B2384" s="3" t="n"/>
      <c r="C2384" s="25" t="n"/>
      <c r="D2384" s="271" t="inlineStr">
        <is>
          <t>10.2.1.5.</t>
        </is>
      </c>
      <c r="E2384" s="198" t="inlineStr">
        <is>
          <t>Отвод чугунный 30° DN100</t>
        </is>
      </c>
      <c r="F2384" s="18" t="inlineStr">
        <is>
          <t>шт</t>
        </is>
      </c>
      <c r="G2384" s="646" t="n">
        <v>2</v>
      </c>
      <c r="H2384" s="194" t="n"/>
      <c r="I2384" s="195" t="n">
        <v>0</v>
      </c>
      <c r="J2384" s="196" t="n">
        <v>0</v>
      </c>
      <c r="K2384" s="197" t="n">
        <v>0</v>
      </c>
      <c r="L2384" s="194" t="n">
        <v>0</v>
      </c>
      <c r="M2384" s="195" t="n">
        <v>0</v>
      </c>
      <c r="N2384" s="196" t="n">
        <v>0</v>
      </c>
      <c r="O2384" s="197" t="n">
        <v>0</v>
      </c>
      <c r="P2384" s="118" t="inlineStr">
        <is>
          <t>Включено</t>
        </is>
      </c>
      <c r="Q2384" s="104" t="n"/>
    </row>
    <row r="2385" outlineLevel="3" ht="50.25" customHeight="1">
      <c r="A2385" s="3" t="n"/>
      <c r="B2385" s="3" t="n"/>
      <c r="C2385" s="25" t="n"/>
      <c r="D2385" s="271" t="inlineStr">
        <is>
          <t>10.2.1.6.</t>
        </is>
      </c>
      <c r="E2385" s="198" t="inlineStr">
        <is>
          <t>Отвод чугунный 45° DN100</t>
        </is>
      </c>
      <c r="F2385" s="18" t="inlineStr">
        <is>
          <t>шт</t>
        </is>
      </c>
      <c r="G2385" s="646" t="n">
        <v>28</v>
      </c>
      <c r="H2385" s="194" t="n"/>
      <c r="I2385" s="195" t="n">
        <v>0</v>
      </c>
      <c r="J2385" s="196" t="n">
        <v>0</v>
      </c>
      <c r="K2385" s="197" t="n">
        <v>0</v>
      </c>
      <c r="L2385" s="194" t="n">
        <v>0</v>
      </c>
      <c r="M2385" s="195" t="n">
        <v>0</v>
      </c>
      <c r="N2385" s="196" t="n">
        <v>0</v>
      </c>
      <c r="O2385" s="197" t="n">
        <v>0</v>
      </c>
      <c r="P2385" s="118" t="inlineStr">
        <is>
          <t>Включено</t>
        </is>
      </c>
      <c r="Q2385" s="104" t="n"/>
    </row>
    <row r="2386" outlineLevel="3" ht="50.25" customHeight="1">
      <c r="A2386" s="3" t="n"/>
      <c r="B2386" s="3" t="n"/>
      <c r="C2386" s="25" t="n"/>
      <c r="D2386" s="271" t="inlineStr">
        <is>
          <t>10.2.1.7.</t>
        </is>
      </c>
      <c r="E2386" s="198" t="inlineStr">
        <is>
          <t>Соединитель-хомут с блокирующей затяжкой DN50</t>
        </is>
      </c>
      <c r="F2386" s="18" t="inlineStr">
        <is>
          <t>шт</t>
        </is>
      </c>
      <c r="G2386" s="646" t="n">
        <v>38</v>
      </c>
      <c r="H2386" s="194" t="n"/>
      <c r="I2386" s="195" t="n">
        <v>0</v>
      </c>
      <c r="J2386" s="196" t="n">
        <v>0</v>
      </c>
      <c r="K2386" s="197" t="n">
        <v>0</v>
      </c>
      <c r="L2386" s="194" t="n">
        <v>0</v>
      </c>
      <c r="M2386" s="195" t="n">
        <v>0</v>
      </c>
      <c r="N2386" s="196" t="n">
        <v>0</v>
      </c>
      <c r="O2386" s="197" t="n">
        <v>0</v>
      </c>
      <c r="P2386" s="118" t="inlineStr">
        <is>
          <t>Включено</t>
        </is>
      </c>
      <c r="Q2386" s="104" t="n"/>
    </row>
    <row r="2387" outlineLevel="3" ht="50.25" customHeight="1">
      <c r="A2387" s="3" t="n"/>
      <c r="B2387" s="3" t="n"/>
      <c r="C2387" s="25" t="n"/>
      <c r="D2387" s="271" t="inlineStr">
        <is>
          <t>10.2.1.8.</t>
        </is>
      </c>
      <c r="E2387" s="198" t="inlineStr">
        <is>
          <t>Соединитель-хомут с блокирующей затяжкой DN100 шт. 146</t>
        </is>
      </c>
      <c r="F2387" s="18" t="inlineStr">
        <is>
          <t>шт</t>
        </is>
      </c>
      <c r="G2387" s="646" t="n">
        <v>146</v>
      </c>
      <c r="H2387" s="194" t="n"/>
      <c r="I2387" s="195" t="n">
        <v>0</v>
      </c>
      <c r="J2387" s="196" t="n">
        <v>0</v>
      </c>
      <c r="K2387" s="197" t="n">
        <v>0</v>
      </c>
      <c r="L2387" s="194" t="n">
        <v>0</v>
      </c>
      <c r="M2387" s="195" t="n">
        <v>0</v>
      </c>
      <c r="N2387" s="196" t="n">
        <v>0</v>
      </c>
      <c r="O2387" s="197" t="n">
        <v>0</v>
      </c>
      <c r="P2387" s="118" t="inlineStr">
        <is>
          <t>Включено</t>
        </is>
      </c>
      <c r="Q2387" s="104" t="n"/>
    </row>
    <row r="2388" outlineLevel="3" ht="50.25" customHeight="1">
      <c r="A2388" s="3" t="n"/>
      <c r="B2388" s="3" t="n"/>
      <c r="C2388" s="25" t="n"/>
      <c r="D2388" s="271" t="inlineStr">
        <is>
          <t>10.2.1.9.</t>
        </is>
      </c>
      <c r="E2388" s="198" t="inlineStr">
        <is>
          <t>Соединитель-хомут с блокирующей затяжкой DN125</t>
        </is>
      </c>
      <c r="F2388" s="18" t="inlineStr">
        <is>
          <t>шт</t>
        </is>
      </c>
      <c r="G2388" s="646" t="n">
        <v>60</v>
      </c>
      <c r="H2388" s="194" t="n"/>
      <c r="I2388" s="195" t="n">
        <v>0</v>
      </c>
      <c r="J2388" s="196" t="n">
        <v>0</v>
      </c>
      <c r="K2388" s="197" t="n">
        <v>0</v>
      </c>
      <c r="L2388" s="194" t="n">
        <v>0</v>
      </c>
      <c r="M2388" s="195" t="n">
        <v>0</v>
      </c>
      <c r="N2388" s="196" t="n">
        <v>0</v>
      </c>
      <c r="O2388" s="197" t="n">
        <v>0</v>
      </c>
      <c r="P2388" s="118" t="inlineStr">
        <is>
          <t>Включено</t>
        </is>
      </c>
      <c r="Q2388" s="104" t="n"/>
    </row>
    <row r="2389" outlineLevel="3" ht="50.25" customHeight="1">
      <c r="A2389" s="3" t="n"/>
      <c r="B2389" s="3" t="n"/>
      <c r="C2389" s="25" t="n"/>
      <c r="D2389" s="271" t="inlineStr">
        <is>
          <t>10.2.1.10.</t>
        </is>
      </c>
      <c r="E2389" s="198" t="inlineStr">
        <is>
          <t>Тройник чугунный безраструбный 45° DN100 x 100</t>
        </is>
      </c>
      <c r="F2389" s="18" t="inlineStr">
        <is>
          <t>шт</t>
        </is>
      </c>
      <c r="G2389" s="646" t="n">
        <v>61</v>
      </c>
      <c r="H2389" s="194" t="n"/>
      <c r="I2389" s="195" t="n">
        <v>0</v>
      </c>
      <c r="J2389" s="196" t="n">
        <v>0</v>
      </c>
      <c r="K2389" s="197" t="n">
        <v>0</v>
      </c>
      <c r="L2389" s="194" t="n">
        <v>0</v>
      </c>
      <c r="M2389" s="195" t="n">
        <v>0</v>
      </c>
      <c r="N2389" s="196" t="n">
        <v>0</v>
      </c>
      <c r="O2389" s="197" t="n">
        <v>0</v>
      </c>
      <c r="P2389" s="118" t="inlineStr">
        <is>
          <t>Включено</t>
        </is>
      </c>
      <c r="Q2389" s="104" t="n"/>
    </row>
    <row r="2390" outlineLevel="3" ht="50.25" customHeight="1">
      <c r="A2390" s="3" t="n"/>
      <c r="B2390" s="3" t="n"/>
      <c r="C2390" s="25" t="n"/>
      <c r="D2390" s="271" t="inlineStr">
        <is>
          <t>10.2.1.11.</t>
        </is>
      </c>
      <c r="E2390" s="198" t="inlineStr">
        <is>
          <t>Тройник чугунный безраструбный 90° DN100 x 100</t>
        </is>
      </c>
      <c r="F2390" s="18" t="inlineStr">
        <is>
          <t>шт</t>
        </is>
      </c>
      <c r="G2390" s="646" t="n">
        <v>3</v>
      </c>
      <c r="H2390" s="194" t="n"/>
      <c r="I2390" s="195" t="n">
        <v>0</v>
      </c>
      <c r="J2390" s="196" t="n">
        <v>0</v>
      </c>
      <c r="K2390" s="197" t="n">
        <v>0</v>
      </c>
      <c r="L2390" s="194" t="n">
        <v>0</v>
      </c>
      <c r="M2390" s="195" t="n">
        <v>0</v>
      </c>
      <c r="N2390" s="196" t="n">
        <v>0</v>
      </c>
      <c r="O2390" s="197" t="n">
        <v>0</v>
      </c>
      <c r="P2390" s="118" t="inlineStr">
        <is>
          <t>Включено</t>
        </is>
      </c>
      <c r="Q2390" s="104" t="n"/>
    </row>
    <row r="2391" outlineLevel="3" ht="50.25" customHeight="1">
      <c r="A2391" s="3" t="n"/>
      <c r="B2391" s="3" t="n"/>
      <c r="C2391" s="25" t="n"/>
      <c r="D2391" s="271" t="inlineStr">
        <is>
          <t>10.2.1.12.</t>
        </is>
      </c>
      <c r="E2391" s="198" t="inlineStr">
        <is>
          <t>Хомут сантехнический 4" (107-116 мм)</t>
        </is>
      </c>
      <c r="F2391" s="18" t="inlineStr">
        <is>
          <t>шт</t>
        </is>
      </c>
      <c r="G2391" s="646" t="n">
        <v>187</v>
      </c>
      <c r="H2391" s="194" t="n"/>
      <c r="I2391" s="195" t="n">
        <v>0</v>
      </c>
      <c r="J2391" s="196" t="n">
        <v>0</v>
      </c>
      <c r="K2391" s="197" t="n">
        <v>0</v>
      </c>
      <c r="L2391" s="194" t="n">
        <v>0</v>
      </c>
      <c r="M2391" s="195" t="n">
        <v>0</v>
      </c>
      <c r="N2391" s="196" t="n">
        <v>0</v>
      </c>
      <c r="O2391" s="197" t="n">
        <v>0</v>
      </c>
      <c r="P2391" s="118" t="inlineStr">
        <is>
          <t>Включено</t>
        </is>
      </c>
      <c r="Q2391" s="104" t="n"/>
    </row>
    <row r="2392" outlineLevel="3" ht="50.25" customHeight="1">
      <c r="A2392" s="3" t="n"/>
      <c r="B2392" s="3" t="n"/>
      <c r="C2392" s="25" t="n"/>
      <c r="D2392" s="271" t="inlineStr">
        <is>
          <t>10.2.1.13.</t>
        </is>
      </c>
      <c r="E2392" s="198" t="inlineStr">
        <is>
          <t>Штанга с резьбой M10x2 м DIN 975</t>
        </is>
      </c>
      <c r="F2392" s="18" t="inlineStr">
        <is>
          <t>шт</t>
        </is>
      </c>
      <c r="G2392" s="646" t="n">
        <v>187</v>
      </c>
      <c r="H2392" s="194" t="n"/>
      <c r="I2392" s="195" t="n">
        <v>0</v>
      </c>
      <c r="J2392" s="196" t="n">
        <v>0</v>
      </c>
      <c r="K2392" s="197" t="n">
        <v>0</v>
      </c>
      <c r="L2392" s="194" t="n">
        <v>0</v>
      </c>
      <c r="M2392" s="195" t="n">
        <v>0</v>
      </c>
      <c r="N2392" s="196" t="n">
        <v>0</v>
      </c>
      <c r="O2392" s="197" t="n">
        <v>0</v>
      </c>
      <c r="P2392" s="118" t="inlineStr">
        <is>
          <t>Включено</t>
        </is>
      </c>
      <c r="Q2392" s="104" t="n"/>
    </row>
    <row r="2393" outlineLevel="3" ht="50.25" customHeight="1">
      <c r="A2393" s="3" t="n"/>
      <c r="B2393" s="3" t="n"/>
      <c r="C2393" s="25" t="n"/>
      <c r="D2393" s="271" t="inlineStr">
        <is>
          <t>10.2.1.14.</t>
        </is>
      </c>
      <c r="E2393" s="198" t="inlineStr">
        <is>
          <t>Анкер забивной стальной 10 мм</t>
        </is>
      </c>
      <c r="F2393" s="18" t="inlineStr">
        <is>
          <t>шт</t>
        </is>
      </c>
      <c r="G2393" s="646" t="n">
        <v>187</v>
      </c>
      <c r="H2393" s="194" t="n"/>
      <c r="I2393" s="195" t="n">
        <v>0</v>
      </c>
      <c r="J2393" s="196" t="n">
        <v>0</v>
      </c>
      <c r="K2393" s="197" t="n">
        <v>0</v>
      </c>
      <c r="L2393" s="194" t="n">
        <v>0</v>
      </c>
      <c r="M2393" s="195" t="n">
        <v>0</v>
      </c>
      <c r="N2393" s="196" t="n">
        <v>0</v>
      </c>
      <c r="O2393" s="197" t="n">
        <v>0</v>
      </c>
      <c r="P2393" s="118" t="inlineStr">
        <is>
          <t>Включено</t>
        </is>
      </c>
      <c r="Q2393" s="104" t="n"/>
    </row>
    <row r="2394" outlineLevel="2" ht="50.25" customHeight="1">
      <c r="A2394" s="3" t="n"/>
      <c r="B2394" s="3" t="inlineStr">
        <is>
          <t>Система внутреннего водоотведения</t>
        </is>
      </c>
      <c r="C2394" s="240" t="n"/>
      <c r="D2394" s="391" t="inlineStr">
        <is>
          <t>10.2.2.</t>
        </is>
      </c>
      <c r="E2394" s="392" t="inlineStr">
        <is>
          <t>Система водоотведения К1н</t>
        </is>
      </c>
      <c r="F2394" s="398" t="inlineStr">
        <is>
          <t>комплект</t>
        </is>
      </c>
      <c r="G2394" s="420" t="n">
        <v>1</v>
      </c>
      <c r="H2394" s="428">
        <f>IFERROR(L2394/G2394,0)</f>
        <v/>
      </c>
      <c r="I2394" s="429">
        <f>IFERROR(M2394/G2394,0)</f>
        <v/>
      </c>
      <c r="J2394" s="430">
        <f>IFERROR(N2394/G2394,0)</f>
        <v/>
      </c>
      <c r="K2394" s="432">
        <f>+IFERROR(O2394/G2394,0)</f>
        <v/>
      </c>
      <c r="L2394" s="431">
        <f>SUBTOTAL(9,L2395:L2425)</f>
        <v/>
      </c>
      <c r="M2394" s="429">
        <f>SUBTOTAL(9,M2395:M2425)</f>
        <v/>
      </c>
      <c r="N2394" s="430">
        <f>SUBTOTAL(9,N2395:N2425)</f>
        <v/>
      </c>
      <c r="O2394" s="430">
        <f>SUBTOTAL(9,O2395:O2425)</f>
        <v/>
      </c>
      <c r="P2394" s="394" t="n"/>
      <c r="Q2394" s="243" t="n"/>
    </row>
    <row r="2395" outlineLevel="3" ht="50.25" customHeight="1">
      <c r="A2395" s="3" t="n"/>
      <c r="B2395" s="3" t="inlineStr">
        <is>
          <t>Монтаж оборудования системы внутреннего водоотведения (насосы, трапы и пр.)</t>
        </is>
      </c>
      <c r="C2395" s="25" t="n"/>
      <c r="D2395" s="271" t="inlineStr">
        <is>
          <t>10.2.2.1.</t>
        </is>
      </c>
      <c r="E2395" s="198" t="inlineStr">
        <is>
          <t xml:space="preserve">Канализационная насосная установка </t>
        </is>
      </c>
      <c r="F2395" s="18" t="inlineStr">
        <is>
          <t>шт</t>
        </is>
      </c>
      <c r="G2395" s="646" t="n">
        <v>3</v>
      </c>
      <c r="H2395" s="194" t="n">
        <v>107907.6148406235</v>
      </c>
      <c r="I2395" s="195" t="n">
        <v>13929.94398255248</v>
      </c>
      <c r="J2395" s="196" t="n">
        <v>15229.694852897</v>
      </c>
      <c r="K2395" s="197" t="n">
        <v>137067.253676073</v>
      </c>
      <c r="L2395" s="194" t="n">
        <v>323722.8445218706</v>
      </c>
      <c r="M2395" s="195" t="n">
        <v>41789.83194765743</v>
      </c>
      <c r="N2395" s="196" t="n">
        <v>45689.08455869101</v>
      </c>
      <c r="O2395" s="197" t="n">
        <v>411201.761028219</v>
      </c>
      <c r="P2395" s="118" t="n"/>
      <c r="Q2395" s="104" t="n"/>
    </row>
    <row r="2396" outlineLevel="3" ht="50.25" customHeight="1">
      <c r="A2396" s="3" t="n"/>
      <c r="B2396" s="3" t="inlineStr">
        <is>
          <t>Монтаж оборудования системы внутреннего водоотведения (насосы, трапы и пр.)</t>
        </is>
      </c>
      <c r="C2396" s="25" t="n"/>
      <c r="D2396" s="271" t="inlineStr">
        <is>
          <t>10.2.2.2.</t>
        </is>
      </c>
      <c r="E2396" s="198" t="inlineStr">
        <is>
          <t>Кран шаровой муфтовый DN32</t>
        </is>
      </c>
      <c r="F2396" s="18" t="inlineStr">
        <is>
          <t>шт</t>
        </is>
      </c>
      <c r="G2396" s="646" t="n">
        <v>1</v>
      </c>
      <c r="H2396" s="194" t="n">
        <v>9596.365273344474</v>
      </c>
      <c r="I2396" s="195" t="n">
        <v>928.6629321701652</v>
      </c>
      <c r="J2396" s="196" t="n">
        <v>1315.62852568933</v>
      </c>
      <c r="K2396" s="197" t="n">
        <v>11840.65673120397</v>
      </c>
      <c r="L2396" s="194" t="n">
        <v>9596.365273344474</v>
      </c>
      <c r="M2396" s="195" t="n">
        <v>928.6629321701652</v>
      </c>
      <c r="N2396" s="196" t="n">
        <v>1315.62852568933</v>
      </c>
      <c r="O2396" s="197" t="n">
        <v>11840.65673120397</v>
      </c>
      <c r="P2396" s="118" t="n"/>
      <c r="Q2396" s="104" t="n"/>
    </row>
    <row r="2397" outlineLevel="3" ht="50.25" customHeight="1">
      <c r="A2397" s="3" t="n"/>
      <c r="B2397" s="3" t="inlineStr">
        <is>
          <t>Монтаж оборудования системы внутреннего водоотведения (насосы, трапы и пр.)</t>
        </is>
      </c>
      <c r="C2397" s="25" t="n"/>
      <c r="D2397" s="271" t="inlineStr">
        <is>
          <t>10.2.2.3.</t>
        </is>
      </c>
      <c r="E2397" s="198" t="inlineStr">
        <is>
          <t>Обратный клапан с латунным золотником 11/4"</t>
        </is>
      </c>
      <c r="F2397" s="18" t="inlineStr">
        <is>
          <t>шт</t>
        </is>
      </c>
      <c r="G2397" s="646" t="n">
        <v>1</v>
      </c>
      <c r="H2397" s="194" t="n">
        <v>7658.440101050406</v>
      </c>
      <c r="I2397" s="195" t="n">
        <v>928.6629321701652</v>
      </c>
      <c r="J2397" s="196" t="n">
        <v>1073.387879152571</v>
      </c>
      <c r="K2397" s="197" t="n">
        <v>9660.490912373143</v>
      </c>
      <c r="L2397" s="194" t="n">
        <v>7658.440101050406</v>
      </c>
      <c r="M2397" s="195" t="n">
        <v>928.6629321701652</v>
      </c>
      <c r="N2397" s="196" t="n">
        <v>1073.387879152571</v>
      </c>
      <c r="O2397" s="197" t="n">
        <v>9660.490912373143</v>
      </c>
      <c r="P2397" s="118" t="n"/>
      <c r="Q2397" s="104" t="n"/>
    </row>
    <row r="2398" outlineLevel="3" ht="50.25" customHeight="1">
      <c r="A2398" s="3" t="n"/>
      <c r="B2398" s="3" t="inlineStr">
        <is>
          <t>Монтаж оборудования системы внутреннего водоотведения (насосы, трапы и пр.)</t>
        </is>
      </c>
      <c r="C2398" s="25" t="n"/>
      <c r="D2398" s="271" t="inlineStr">
        <is>
          <t>10.2.2.4.</t>
        </is>
      </c>
      <c r="E2398" s="198" t="inlineStr">
        <is>
          <t>Погружной дренажный насос Drain TMW 32/11-10М</t>
        </is>
      </c>
      <c r="F2398" s="18" t="inlineStr">
        <is>
          <t>шт</t>
        </is>
      </c>
      <c r="G2398" s="646" t="n">
        <v>1</v>
      </c>
      <c r="H2398" s="194" t="n">
        <v>82223.33191566511</v>
      </c>
      <c r="I2398" s="195" t="n">
        <v>23216.57330425413</v>
      </c>
      <c r="J2398" s="196" t="n">
        <v>13179.98815248991</v>
      </c>
      <c r="K2398" s="197" t="n">
        <v>118619.8933724092</v>
      </c>
      <c r="L2398" s="194" t="n">
        <v>82223.33191566511</v>
      </c>
      <c r="M2398" s="195" t="n">
        <v>23216.57330425413</v>
      </c>
      <c r="N2398" s="196" t="n">
        <v>13179.98815248991</v>
      </c>
      <c r="O2398" s="197" t="n">
        <v>118619.8933724092</v>
      </c>
      <c r="P2398" s="118" t="n"/>
      <c r="Q2398" s="104" t="n"/>
    </row>
    <row r="2399" outlineLevel="3" ht="50.25" customHeight="1">
      <c r="A2399" s="3" t="n"/>
      <c r="B2399" s="3" t="inlineStr">
        <is>
          <t>Прокладка вертикальных и горизонтальных трубопроводов системы канализации с установкой арматуры</t>
        </is>
      </c>
      <c r="C2399" s="25" t="n"/>
      <c r="D2399" s="271" t="inlineStr">
        <is>
          <t>10.2.2.5.</t>
        </is>
      </c>
      <c r="E2399" s="198" t="inlineStr">
        <is>
          <t>Труба водогазоппроводная оцинкованная ГОСТ3262-75, Ø42/3,2</t>
        </is>
      </c>
      <c r="F2399" s="199" t="inlineStr">
        <is>
          <t>м</t>
        </is>
      </c>
      <c r="G2399" s="646" t="n">
        <v>14</v>
      </c>
      <c r="H2399" s="194" t="n">
        <v>2387.915511304604</v>
      </c>
      <c r="I2399" s="195" t="n">
        <v>1523.007208759071</v>
      </c>
      <c r="J2399" s="196" t="n">
        <v>488.8653400079594</v>
      </c>
      <c r="K2399" s="197" t="n">
        <v>4399.788060071634</v>
      </c>
      <c r="L2399" s="194" t="n">
        <v>33430.81715826446</v>
      </c>
      <c r="M2399" s="195" t="n">
        <v>21322.100922627</v>
      </c>
      <c r="N2399" s="196" t="n">
        <v>6844.114760111432</v>
      </c>
      <c r="O2399" s="197" t="n">
        <v>61597.03284100288</v>
      </c>
      <c r="P2399" s="118" t="n"/>
      <c r="Q2399" s="104" t="n"/>
    </row>
    <row r="2400" outlineLevel="3" ht="50.25" customHeight="1">
      <c r="A2400" s="3" t="n"/>
      <c r="B2400" s="3" t="inlineStr">
        <is>
          <t>Монтаж оборудования системы внутреннего водоотведения (насосы, трапы и пр.)</t>
        </is>
      </c>
      <c r="C2400" s="25" t="n"/>
      <c r="D2400" s="271" t="inlineStr">
        <is>
          <t>10.2.2.6.</t>
        </is>
      </c>
      <c r="E2400" s="198" t="inlineStr">
        <is>
          <t>Умывальник настенный VENTICEL</t>
        </is>
      </c>
      <c r="F2400" s="199" t="inlineStr">
        <is>
          <t>шт</t>
        </is>
      </c>
      <c r="G2400" s="646" t="n">
        <v>1</v>
      </c>
      <c r="H2400" s="194" t="n">
        <v>114881.6039556134</v>
      </c>
      <c r="I2400" s="195" t="n">
        <v>9286.629321701654</v>
      </c>
      <c r="J2400" s="196" t="n">
        <v>15521.02915966438</v>
      </c>
      <c r="K2400" s="197" t="n">
        <v>139689.2624369795</v>
      </c>
      <c r="L2400" s="194" t="n">
        <v>114881.6039556134</v>
      </c>
      <c r="M2400" s="195" t="n">
        <v>9286.629321701654</v>
      </c>
      <c r="N2400" s="196" t="n">
        <v>15521.02915966438</v>
      </c>
      <c r="O2400" s="197" t="n">
        <v>139689.2624369795</v>
      </c>
      <c r="P2400" s="118" t="n"/>
      <c r="Q2400" s="104" t="n"/>
    </row>
    <row r="2401" outlineLevel="3" ht="50.25" customHeight="1">
      <c r="A2401" s="3" t="n"/>
      <c r="B2401" s="3" t="inlineStr">
        <is>
          <t>Монтаж оборудования системы внутреннего водоотведения (насосы, трапы и пр.)</t>
        </is>
      </c>
      <c r="C2401" s="25" t="n"/>
      <c r="D2401" s="271" t="inlineStr">
        <is>
          <t>10.2.2.7.</t>
        </is>
      </c>
      <c r="E2401" s="198" t="inlineStr">
        <is>
          <t>Унитаз подвесной Architectura</t>
        </is>
      </c>
      <c r="F2401" s="199" t="inlineStr">
        <is>
          <t>шт</t>
        </is>
      </c>
      <c r="G2401" s="646" t="n">
        <v>1</v>
      </c>
      <c r="H2401" s="194" t="n">
        <v>122634.0849038614</v>
      </c>
      <c r="I2401" s="195" t="n">
        <v>13929.94398255248</v>
      </c>
      <c r="J2401" s="196" t="n">
        <v>17070.50361080174</v>
      </c>
      <c r="K2401" s="197" t="n">
        <v>153634.5324972156</v>
      </c>
      <c r="L2401" s="194" t="n">
        <v>122634.0849038614</v>
      </c>
      <c r="M2401" s="195" t="n">
        <v>13929.94398255248</v>
      </c>
      <c r="N2401" s="196" t="n">
        <v>17070.50361080174</v>
      </c>
      <c r="O2401" s="197" t="n">
        <v>153634.5324972156</v>
      </c>
      <c r="P2401" s="118" t="n"/>
      <c r="Q2401" s="104" t="n"/>
    </row>
    <row r="2402" outlineLevel="3" ht="50.25" customHeight="1">
      <c r="A2402" s="3" t="n"/>
      <c r="B2402" s="3" t="n"/>
      <c r="C2402" s="25" t="n"/>
      <c r="D2402" s="271" t="inlineStr">
        <is>
          <t>10.2.2.8.</t>
        </is>
      </c>
      <c r="E2402" s="198" t="inlineStr">
        <is>
          <t>Муфта Переходная ø32-ø32</t>
        </is>
      </c>
      <c r="F2402" s="199" t="inlineStr">
        <is>
          <t>шт</t>
        </is>
      </c>
      <c r="G2402" s="646" t="n">
        <v>1</v>
      </c>
      <c r="H2402" s="194" t="n"/>
      <c r="I2402" s="195" t="n">
        <v>0</v>
      </c>
      <c r="J2402" s="196" t="n">
        <v>0</v>
      </c>
      <c r="K2402" s="197" t="n">
        <v>0</v>
      </c>
      <c r="L2402" s="194" t="n">
        <v>0</v>
      </c>
      <c r="M2402" s="195" t="n">
        <v>0</v>
      </c>
      <c r="N2402" s="196" t="n">
        <v>0</v>
      </c>
      <c r="O2402" s="197" t="n">
        <v>0</v>
      </c>
      <c r="P2402" s="118" t="inlineStr">
        <is>
          <t>Включено</t>
        </is>
      </c>
      <c r="Q2402" s="104" t="n"/>
    </row>
    <row r="2403" outlineLevel="3" ht="50.25" customHeight="1">
      <c r="A2403" s="3" t="n"/>
      <c r="B2403" s="3" t="n"/>
      <c r="C2403" s="25" t="n"/>
      <c r="D2403" s="271" t="inlineStr">
        <is>
          <t>10.2.2.9.</t>
        </is>
      </c>
      <c r="E2403" s="198" t="inlineStr">
        <is>
          <t>Муфта Переходная ø40-ø32</t>
        </is>
      </c>
      <c r="F2403" s="199" t="inlineStr">
        <is>
          <t>шт</t>
        </is>
      </c>
      <c r="G2403" s="646" t="n">
        <v>1</v>
      </c>
      <c r="H2403" s="194" t="n"/>
      <c r="I2403" s="195" t="n">
        <v>0</v>
      </c>
      <c r="J2403" s="196" t="n">
        <v>0</v>
      </c>
      <c r="K2403" s="197" t="n">
        <v>0</v>
      </c>
      <c r="L2403" s="194" t="n">
        <v>0</v>
      </c>
      <c r="M2403" s="195" t="n">
        <v>0</v>
      </c>
      <c r="N2403" s="196" t="n">
        <v>0</v>
      </c>
      <c r="O2403" s="197" t="n">
        <v>0</v>
      </c>
      <c r="P2403" s="118" t="inlineStr">
        <is>
          <t>Включено</t>
        </is>
      </c>
      <c r="Q2403" s="104" t="n"/>
    </row>
    <row r="2404" outlineLevel="3" ht="50.25" customHeight="1">
      <c r="A2404" s="3" t="n"/>
      <c r="B2404" s="3" t="n"/>
      <c r="C2404" s="25" t="n"/>
      <c r="D2404" s="271" t="inlineStr">
        <is>
          <t>10.2.2.10.</t>
        </is>
      </c>
      <c r="E2404" s="198" t="inlineStr">
        <is>
          <t>Муфта Переходная ø50-ø32</t>
        </is>
      </c>
      <c r="F2404" s="199" t="inlineStr">
        <is>
          <t>шт</t>
        </is>
      </c>
      <c r="G2404" s="646" t="n">
        <v>1</v>
      </c>
      <c r="H2404" s="194" t="n"/>
      <c r="I2404" s="195" t="n">
        <v>0</v>
      </c>
      <c r="J2404" s="196" t="n">
        <v>0</v>
      </c>
      <c r="K2404" s="197" t="n">
        <v>0</v>
      </c>
      <c r="L2404" s="194" t="n">
        <v>0</v>
      </c>
      <c r="M2404" s="195" t="n">
        <v>0</v>
      </c>
      <c r="N2404" s="196" t="n">
        <v>0</v>
      </c>
      <c r="O2404" s="197" t="n">
        <v>0</v>
      </c>
      <c r="P2404" s="118" t="inlineStr">
        <is>
          <t>Включено</t>
        </is>
      </c>
      <c r="Q2404" s="104" t="n"/>
    </row>
    <row r="2405" outlineLevel="3" ht="50.25" customHeight="1">
      <c r="A2405" s="3" t="n"/>
      <c r="B2405" s="3" t="n"/>
      <c r="C2405" s="25" t="n"/>
      <c r="D2405" s="271" t="inlineStr">
        <is>
          <t>10.2.2.11.</t>
        </is>
      </c>
      <c r="E2405" s="198" t="inlineStr">
        <is>
          <t>Отвод 45° стальной крутоизогнутый бесшовный, Ду 32</t>
        </is>
      </c>
      <c r="F2405" s="199" t="inlineStr">
        <is>
          <t>шт</t>
        </is>
      </c>
      <c r="G2405" s="646" t="n">
        <v>1</v>
      </c>
      <c r="H2405" s="194" t="n"/>
      <c r="I2405" s="195" t="n">
        <v>0</v>
      </c>
      <c r="J2405" s="196" t="n">
        <v>0</v>
      </c>
      <c r="K2405" s="197" t="n">
        <v>0</v>
      </c>
      <c r="L2405" s="194" t="n">
        <v>0</v>
      </c>
      <c r="M2405" s="195" t="n">
        <v>0</v>
      </c>
      <c r="N2405" s="196" t="n">
        <v>0</v>
      </c>
      <c r="O2405" s="197" t="n">
        <v>0</v>
      </c>
      <c r="P2405" s="118" t="inlineStr">
        <is>
          <t>Включено</t>
        </is>
      </c>
      <c r="Q2405" s="104" t="n"/>
    </row>
    <row r="2406" outlineLevel="3" ht="50.25" customHeight="1">
      <c r="A2406" s="3" t="n"/>
      <c r="B2406" s="3" t="n"/>
      <c r="C2406" s="25" t="n"/>
      <c r="D2406" s="271" t="inlineStr">
        <is>
          <t>10.2.2.12.</t>
        </is>
      </c>
      <c r="E2406" s="198" t="inlineStr">
        <is>
          <t>Отвод 90° стальной крутоизогнутый бесшовный, Ду 32</t>
        </is>
      </c>
      <c r="F2406" s="199" t="inlineStr">
        <is>
          <t>шт</t>
        </is>
      </c>
      <c r="G2406" s="646" t="n">
        <v>2</v>
      </c>
      <c r="H2406" s="194" t="n"/>
      <c r="I2406" s="195" t="n">
        <v>0</v>
      </c>
      <c r="J2406" s="196" t="n">
        <v>0</v>
      </c>
      <c r="K2406" s="197" t="n">
        <v>0</v>
      </c>
      <c r="L2406" s="194" t="n">
        <v>0</v>
      </c>
      <c r="M2406" s="195" t="n">
        <v>0</v>
      </c>
      <c r="N2406" s="196" t="n">
        <v>0</v>
      </c>
      <c r="O2406" s="197" t="n">
        <v>0</v>
      </c>
      <c r="P2406" s="118" t="inlineStr">
        <is>
          <t>Включено</t>
        </is>
      </c>
      <c r="Q2406" s="104" t="n"/>
    </row>
    <row r="2407" outlineLevel="3" ht="50.25" customHeight="1">
      <c r="A2407" s="3" t="n"/>
      <c r="B2407" s="3" t="n"/>
      <c r="C2407" s="25" t="n"/>
      <c r="D2407" s="271" t="inlineStr">
        <is>
          <t>10.2.2.13.</t>
        </is>
      </c>
      <c r="E2407" s="198" t="inlineStr">
        <is>
          <t>Отвод Проходной Части соединительные стальные с резьбой прямые ø50-ø50</t>
        </is>
      </c>
      <c r="F2407" s="199" t="inlineStr">
        <is>
          <t>шт</t>
        </is>
      </c>
      <c r="G2407" s="646" t="n">
        <v>12</v>
      </c>
      <c r="H2407" s="194" t="n"/>
      <c r="I2407" s="195" t="n">
        <v>0</v>
      </c>
      <c r="J2407" s="196" t="n">
        <v>0</v>
      </c>
      <c r="K2407" s="197" t="n">
        <v>0</v>
      </c>
      <c r="L2407" s="194" t="n">
        <v>0</v>
      </c>
      <c r="M2407" s="195" t="n">
        <v>0</v>
      </c>
      <c r="N2407" s="196" t="n">
        <v>0</v>
      </c>
      <c r="O2407" s="197" t="n">
        <v>0</v>
      </c>
      <c r="P2407" s="118" t="inlineStr">
        <is>
          <t>Включено</t>
        </is>
      </c>
      <c r="Q2407" s="104" t="n"/>
    </row>
    <row r="2408" outlineLevel="3" ht="50.25" customHeight="1">
      <c r="A2408" s="3" t="n"/>
      <c r="B2408" s="3" t="n"/>
      <c r="C2408" s="25" t="n"/>
      <c r="D2408" s="271" t="inlineStr">
        <is>
          <t>10.2.2.14.</t>
        </is>
      </c>
      <c r="E2408" s="198" t="inlineStr">
        <is>
          <t>Отвод ПроходнойЧасти соединительные стальные с резьбой прямые ø32-ø32</t>
        </is>
      </c>
      <c r="F2408" s="199" t="inlineStr">
        <is>
          <t>шт</t>
        </is>
      </c>
      <c r="G2408" s="646" t="n">
        <v>14</v>
      </c>
      <c r="H2408" s="194" t="n"/>
      <c r="I2408" s="195" t="n">
        <v>0</v>
      </c>
      <c r="J2408" s="196" t="n">
        <v>0</v>
      </c>
      <c r="K2408" s="197" t="n">
        <v>0</v>
      </c>
      <c r="L2408" s="194" t="n">
        <v>0</v>
      </c>
      <c r="M2408" s="195" t="n">
        <v>0</v>
      </c>
      <c r="N2408" s="196" t="n">
        <v>0</v>
      </c>
      <c r="O2408" s="197" t="n">
        <v>0</v>
      </c>
      <c r="P2408" s="118" t="inlineStr">
        <is>
          <t>Включено</t>
        </is>
      </c>
      <c r="Q2408" s="104" t="n"/>
    </row>
    <row r="2409" outlineLevel="3" ht="50.25" customHeight="1">
      <c r="A2409" s="3" t="n"/>
      <c r="B2409" s="3" t="n"/>
      <c r="C2409" s="25" t="n"/>
      <c r="D2409" s="271" t="inlineStr">
        <is>
          <t>10.2.2.15.</t>
        </is>
      </c>
      <c r="E2409" s="198" t="inlineStr">
        <is>
          <t>Отвод канализационный 45° 32</t>
        </is>
      </c>
      <c r="F2409" s="199" t="inlineStr">
        <is>
          <t>шт</t>
        </is>
      </c>
      <c r="G2409" s="646" t="n">
        <v>2</v>
      </c>
      <c r="H2409" s="194" t="n"/>
      <c r="I2409" s="195" t="n">
        <v>0</v>
      </c>
      <c r="J2409" s="196" t="n">
        <v>0</v>
      </c>
      <c r="K2409" s="197" t="n">
        <v>0</v>
      </c>
      <c r="L2409" s="194" t="n">
        <v>0</v>
      </c>
      <c r="M2409" s="195" t="n">
        <v>0</v>
      </c>
      <c r="N2409" s="196" t="n">
        <v>0</v>
      </c>
      <c r="O2409" s="197" t="n">
        <v>0</v>
      </c>
      <c r="P2409" s="118" t="inlineStr">
        <is>
          <t>Включено</t>
        </is>
      </c>
      <c r="Q2409" s="104" t="n"/>
    </row>
    <row r="2410" outlineLevel="3" ht="50.25" customHeight="1">
      <c r="A2410" s="3" t="n"/>
      <c r="B2410" s="3" t="n"/>
      <c r="C2410" s="25" t="n"/>
      <c r="D2410" s="271" t="inlineStr">
        <is>
          <t>10.2.2.16.</t>
        </is>
      </c>
      <c r="E2410" s="198" t="inlineStr">
        <is>
          <t>Отвод канализационный 45° 50</t>
        </is>
      </c>
      <c r="F2410" s="199" t="inlineStr">
        <is>
          <t>шт</t>
        </is>
      </c>
      <c r="G2410" s="646" t="n">
        <v>1</v>
      </c>
      <c r="H2410" s="194" t="n"/>
      <c r="I2410" s="195" t="n">
        <v>0</v>
      </c>
      <c r="J2410" s="196" t="n">
        <v>0</v>
      </c>
      <c r="K2410" s="197" t="n">
        <v>0</v>
      </c>
      <c r="L2410" s="194" t="n">
        <v>0</v>
      </c>
      <c r="M2410" s="195" t="n">
        <v>0</v>
      </c>
      <c r="N2410" s="196" t="n">
        <v>0</v>
      </c>
      <c r="O2410" s="197" t="n">
        <v>0</v>
      </c>
      <c r="P2410" s="118" t="inlineStr">
        <is>
          <t>Включено</t>
        </is>
      </c>
      <c r="Q2410" s="104" t="n"/>
    </row>
    <row r="2411" outlineLevel="3" ht="50.25" customHeight="1">
      <c r="A2411" s="3" t="n"/>
      <c r="B2411" s="3" t="n"/>
      <c r="C2411" s="25" t="n"/>
      <c r="D2411" s="271" t="inlineStr">
        <is>
          <t>10.2.2.17.</t>
        </is>
      </c>
      <c r="E2411" s="198" t="inlineStr">
        <is>
          <t>Переход канализационный DN40 - 32</t>
        </is>
      </c>
      <c r="F2411" s="199" t="inlineStr">
        <is>
          <t>шт</t>
        </is>
      </c>
      <c r="G2411" s="646" t="n">
        <v>1</v>
      </c>
      <c r="H2411" s="194" t="n"/>
      <c r="I2411" s="195" t="n">
        <v>0</v>
      </c>
      <c r="J2411" s="196" t="n">
        <v>0</v>
      </c>
      <c r="K2411" s="197" t="n">
        <v>0</v>
      </c>
      <c r="L2411" s="194" t="n">
        <v>0</v>
      </c>
      <c r="M2411" s="195" t="n">
        <v>0</v>
      </c>
      <c r="N2411" s="196" t="n">
        <v>0</v>
      </c>
      <c r="O2411" s="197" t="n">
        <v>0</v>
      </c>
      <c r="P2411" s="118" t="inlineStr">
        <is>
          <t>Включено</t>
        </is>
      </c>
      <c r="Q2411" s="104" t="n"/>
    </row>
    <row r="2412" outlineLevel="3" ht="50.25" customHeight="1">
      <c r="A2412" s="3" t="n"/>
      <c r="B2412" s="3" t="n"/>
      <c r="C2412" s="25" t="n"/>
      <c r="D2412" s="271" t="inlineStr">
        <is>
          <t>10.2.2.18.</t>
        </is>
      </c>
      <c r="E2412" s="198" t="inlineStr">
        <is>
          <t>Переходник чугунный DN50 x 40</t>
        </is>
      </c>
      <c r="F2412" s="199" t="inlineStr">
        <is>
          <t>шт</t>
        </is>
      </c>
      <c r="G2412" s="646" t="n">
        <v>1</v>
      </c>
      <c r="H2412" s="194" t="n"/>
      <c r="I2412" s="195" t="n">
        <v>0</v>
      </c>
      <c r="J2412" s="196" t="n">
        <v>0</v>
      </c>
      <c r="K2412" s="197" t="n">
        <v>0</v>
      </c>
      <c r="L2412" s="194" t="n">
        <v>0</v>
      </c>
      <c r="M2412" s="195" t="n">
        <v>0</v>
      </c>
      <c r="N2412" s="196" t="n">
        <v>0</v>
      </c>
      <c r="O2412" s="197" t="n">
        <v>0</v>
      </c>
      <c r="P2412" s="118" t="inlineStr">
        <is>
          <t>Включено</t>
        </is>
      </c>
      <c r="Q2412" s="104" t="n"/>
    </row>
    <row r="2413" outlineLevel="3" ht="50.25" customHeight="1">
      <c r="A2413" s="3" t="n"/>
      <c r="B2413" s="3" t="n"/>
      <c r="C2413" s="25" t="n"/>
      <c r="D2413" s="271" t="inlineStr">
        <is>
          <t>10.2.2.19.</t>
        </is>
      </c>
      <c r="E2413" s="198" t="inlineStr">
        <is>
          <t>Переходник чугунный DN100 x 32</t>
        </is>
      </c>
      <c r="F2413" s="199" t="inlineStr">
        <is>
          <t>шт</t>
        </is>
      </c>
      <c r="G2413" s="646" t="n">
        <v>1</v>
      </c>
      <c r="H2413" s="194" t="n"/>
      <c r="I2413" s="195" t="n">
        <v>0</v>
      </c>
      <c r="J2413" s="196" t="n">
        <v>0</v>
      </c>
      <c r="K2413" s="197" t="n">
        <v>0</v>
      </c>
      <c r="L2413" s="194" t="n">
        <v>0</v>
      </c>
      <c r="M2413" s="195" t="n">
        <v>0</v>
      </c>
      <c r="N2413" s="196" t="n">
        <v>0</v>
      </c>
      <c r="O2413" s="197" t="n">
        <v>0</v>
      </c>
      <c r="P2413" s="118" t="inlineStr">
        <is>
          <t>Включено</t>
        </is>
      </c>
      <c r="Q2413" s="104" t="n"/>
    </row>
    <row r="2414" outlineLevel="3" ht="50.25" customHeight="1">
      <c r="A2414" s="3" t="n"/>
      <c r="B2414" s="3" t="n"/>
      <c r="C2414" s="25" t="n"/>
      <c r="D2414" s="271" t="inlineStr">
        <is>
          <t>10.2.2.20.</t>
        </is>
      </c>
      <c r="E2414" s="198" t="inlineStr">
        <is>
          <t>Соединитель-хомут с блокирующей затяжкой DN100</t>
        </is>
      </c>
      <c r="F2414" s="199" t="inlineStr">
        <is>
          <t>шт</t>
        </is>
      </c>
      <c r="G2414" s="646" t="n">
        <v>1</v>
      </c>
      <c r="H2414" s="194" t="n"/>
      <c r="I2414" s="195" t="n">
        <v>0</v>
      </c>
      <c r="J2414" s="196" t="n">
        <v>0</v>
      </c>
      <c r="K2414" s="197" t="n">
        <v>0</v>
      </c>
      <c r="L2414" s="194" t="n">
        <v>0</v>
      </c>
      <c r="M2414" s="195" t="n">
        <v>0</v>
      </c>
      <c r="N2414" s="196" t="n">
        <v>0</v>
      </c>
      <c r="O2414" s="197" t="n">
        <v>0</v>
      </c>
      <c r="P2414" s="118" t="inlineStr">
        <is>
          <t>Включено</t>
        </is>
      </c>
      <c r="Q2414" s="104" t="n"/>
    </row>
    <row r="2415" outlineLevel="3" ht="50.25" customHeight="1">
      <c r="A2415" s="3" t="n"/>
      <c r="B2415" s="3" t="n"/>
      <c r="C2415" s="25" t="n"/>
      <c r="D2415" s="271" t="inlineStr">
        <is>
          <t>10.2.2.21.</t>
        </is>
      </c>
      <c r="E2415" s="198" t="inlineStr">
        <is>
          <t>Соединитель-хомут с блокирующей затяжкой DN125</t>
        </is>
      </c>
      <c r="F2415" s="199" t="inlineStr">
        <is>
          <t>шт</t>
        </is>
      </c>
      <c r="G2415" s="646" t="n">
        <v>1</v>
      </c>
      <c r="H2415" s="194" t="n"/>
      <c r="I2415" s="195" t="n">
        <v>0</v>
      </c>
      <c r="J2415" s="196" t="n">
        <v>0</v>
      </c>
      <c r="K2415" s="197" t="n">
        <v>0</v>
      </c>
      <c r="L2415" s="194" t="n">
        <v>0</v>
      </c>
      <c r="M2415" s="195" t="n">
        <v>0</v>
      </c>
      <c r="N2415" s="196" t="n">
        <v>0</v>
      </c>
      <c r="O2415" s="197" t="n">
        <v>0</v>
      </c>
      <c r="P2415" s="118" t="inlineStr">
        <is>
          <t>Включено</t>
        </is>
      </c>
      <c r="Q2415" s="104" t="n"/>
    </row>
    <row r="2416" outlineLevel="3" ht="50.25" customHeight="1">
      <c r="A2416" s="3" t="n"/>
      <c r="B2416" s="3" t="n"/>
      <c r="C2416" s="25" t="n"/>
      <c r="D2416" s="271" t="inlineStr">
        <is>
          <t>10.2.2.22.</t>
        </is>
      </c>
      <c r="E2416" s="198" t="inlineStr">
        <is>
          <t>Тройники резьбовые из ковкого чугуна ø32-ø32-ø32</t>
        </is>
      </c>
      <c r="F2416" s="199" t="inlineStr">
        <is>
          <t>шт</t>
        </is>
      </c>
      <c r="G2416" s="646" t="n">
        <v>1</v>
      </c>
      <c r="H2416" s="194" t="n"/>
      <c r="I2416" s="195" t="n">
        <v>0</v>
      </c>
      <c r="J2416" s="196" t="n">
        <v>0</v>
      </c>
      <c r="K2416" s="197" t="n">
        <v>0</v>
      </c>
      <c r="L2416" s="194" t="n">
        <v>0</v>
      </c>
      <c r="M2416" s="195" t="n">
        <v>0</v>
      </c>
      <c r="N2416" s="196" t="n">
        <v>0</v>
      </c>
      <c r="O2416" s="197" t="n">
        <v>0</v>
      </c>
      <c r="P2416" s="118" t="inlineStr">
        <is>
          <t>Включено</t>
        </is>
      </c>
      <c r="Q2416" s="104" t="n"/>
    </row>
    <row r="2417" outlineLevel="3" ht="50.25" customHeight="1">
      <c r="A2417" s="3" t="n"/>
      <c r="B2417" s="3" t="n"/>
      <c r="C2417" s="25" t="n"/>
      <c r="D2417" s="271" t="inlineStr">
        <is>
          <t>10.2.2.23.</t>
        </is>
      </c>
      <c r="E2417" s="198" t="inlineStr">
        <is>
          <t>Труба Водогазопроводная Оцинкованная_ГОСТ3262-75, d60/3,5</t>
        </is>
      </c>
      <c r="F2417" s="199" t="inlineStr">
        <is>
          <t>м</t>
        </is>
      </c>
      <c r="G2417" s="646" t="n">
        <v>9</v>
      </c>
      <c r="H2417" s="194" t="n"/>
      <c r="I2417" s="195" t="n">
        <v>0</v>
      </c>
      <c r="J2417" s="196" t="n">
        <v>0</v>
      </c>
      <c r="K2417" s="197" t="n">
        <v>0</v>
      </c>
      <c r="L2417" s="194" t="n">
        <v>0</v>
      </c>
      <c r="M2417" s="195" t="n">
        <v>0</v>
      </c>
      <c r="N2417" s="196" t="n">
        <v>0</v>
      </c>
      <c r="O2417" s="197" t="n">
        <v>0</v>
      </c>
      <c r="P2417" s="118" t="inlineStr">
        <is>
          <t>Включено</t>
        </is>
      </c>
      <c r="Q2417" s="104" t="n"/>
    </row>
    <row r="2418" outlineLevel="3" ht="50.25" customHeight="1">
      <c r="A2418" s="3" t="n"/>
      <c r="B2418" s="3" t="n"/>
      <c r="C2418" s="25" t="n"/>
      <c r="D2418" s="271" t="inlineStr">
        <is>
          <t>10.2.2.24.</t>
        </is>
      </c>
      <c r="E2418" s="198" t="inlineStr">
        <is>
          <t>Труба полипропиленовая раструбная ГОСТ 32414-2013, ⌀32/1,8</t>
        </is>
      </c>
      <c r="F2418" s="199" t="inlineStr">
        <is>
          <t>м</t>
        </is>
      </c>
      <c r="G2418" s="646" t="n">
        <v>8</v>
      </c>
      <c r="H2418" s="194" t="n"/>
      <c r="I2418" s="195" t="n">
        <v>0</v>
      </c>
      <c r="J2418" s="196" t="n">
        <v>0</v>
      </c>
      <c r="K2418" s="197" t="n">
        <v>0</v>
      </c>
      <c r="L2418" s="194" t="n">
        <v>0</v>
      </c>
      <c r="M2418" s="195" t="n">
        <v>0</v>
      </c>
      <c r="N2418" s="196" t="n">
        <v>0</v>
      </c>
      <c r="O2418" s="197" t="n">
        <v>0</v>
      </c>
      <c r="P2418" s="118" t="inlineStr">
        <is>
          <t>Включено</t>
        </is>
      </c>
      <c r="Q2418" s="104" t="n"/>
    </row>
    <row r="2419" outlineLevel="3" ht="50.25" customHeight="1">
      <c r="A2419" s="3" t="n"/>
      <c r="B2419" s="3" t="n"/>
      <c r="C2419" s="25" t="n"/>
      <c r="D2419" s="271" t="inlineStr">
        <is>
          <t>10.2.2.25.</t>
        </is>
      </c>
      <c r="E2419" s="198" t="inlineStr">
        <is>
          <t>Труба чугунная безраструбная SML, d58/3,5</t>
        </is>
      </c>
      <c r="F2419" s="199" t="inlineStr">
        <is>
          <t>м</t>
        </is>
      </c>
      <c r="G2419" s="646" t="n">
        <v>1</v>
      </c>
      <c r="H2419" s="194" t="n"/>
      <c r="I2419" s="195" t="n">
        <v>0</v>
      </c>
      <c r="J2419" s="196" t="n">
        <v>0</v>
      </c>
      <c r="K2419" s="197" t="n">
        <v>0</v>
      </c>
      <c r="L2419" s="194" t="n">
        <v>0</v>
      </c>
      <c r="M2419" s="195" t="n">
        <v>0</v>
      </c>
      <c r="N2419" s="196" t="n">
        <v>0</v>
      </c>
      <c r="O2419" s="197" t="n">
        <v>0</v>
      </c>
      <c r="P2419" s="118" t="inlineStr">
        <is>
          <t>Включено</t>
        </is>
      </c>
      <c r="Q2419" s="104" t="n"/>
    </row>
    <row r="2420" outlineLevel="3" ht="50.25" customHeight="1">
      <c r="A2420" s="3" t="n"/>
      <c r="B2420" s="3" t="n"/>
      <c r="C2420" s="25" t="n"/>
      <c r="D2420" s="271" t="inlineStr">
        <is>
          <t>10.2.2.26.</t>
        </is>
      </c>
      <c r="E2420" s="198" t="inlineStr">
        <is>
          <t>Хомут сантехнический 1 1/4" (40-45 мм)</t>
        </is>
      </c>
      <c r="F2420" s="199" t="inlineStr">
        <is>
          <t>шт</t>
        </is>
      </c>
      <c r="G2420" s="646" t="n">
        <v>14</v>
      </c>
      <c r="H2420" s="194" t="n"/>
      <c r="I2420" s="195" t="n">
        <v>0</v>
      </c>
      <c r="J2420" s="196" t="n">
        <v>0</v>
      </c>
      <c r="K2420" s="197" t="n">
        <v>0</v>
      </c>
      <c r="L2420" s="194" t="n">
        <v>0</v>
      </c>
      <c r="M2420" s="195" t="n">
        <v>0</v>
      </c>
      <c r="N2420" s="196" t="n">
        <v>0</v>
      </c>
      <c r="O2420" s="197" t="n">
        <v>0</v>
      </c>
      <c r="P2420" s="118" t="inlineStr">
        <is>
          <t>Включено</t>
        </is>
      </c>
      <c r="Q2420" s="104" t="n"/>
    </row>
    <row r="2421" outlineLevel="3" ht="50.25" customHeight="1">
      <c r="A2421" s="3" t="n"/>
      <c r="B2421" s="3" t="n"/>
      <c r="C2421" s="25" t="n"/>
      <c r="D2421" s="271" t="inlineStr">
        <is>
          <t>10.2.2.27.</t>
        </is>
      </c>
      <c r="E2421" s="198" t="inlineStr">
        <is>
          <t>Хомут сантехнический 1 3/4" (54-58 мм)</t>
        </is>
      </c>
      <c r="F2421" s="199" t="inlineStr">
        <is>
          <t>шт</t>
        </is>
      </c>
      <c r="G2421" s="646" t="n">
        <v>1</v>
      </c>
      <c r="H2421" s="194" t="n"/>
      <c r="I2421" s="195" t="n">
        <v>0</v>
      </c>
      <c r="J2421" s="196" t="n">
        <v>0</v>
      </c>
      <c r="K2421" s="197" t="n">
        <v>0</v>
      </c>
      <c r="L2421" s="194" t="n">
        <v>0</v>
      </c>
      <c r="M2421" s="195" t="n">
        <v>0</v>
      </c>
      <c r="N2421" s="196" t="n">
        <v>0</v>
      </c>
      <c r="O2421" s="197" t="n">
        <v>0</v>
      </c>
      <c r="P2421" s="118" t="inlineStr">
        <is>
          <t>Включено</t>
        </is>
      </c>
      <c r="Q2421" s="104" t="n"/>
    </row>
    <row r="2422" outlineLevel="3" ht="50.25" customHeight="1">
      <c r="A2422" s="3" t="n"/>
      <c r="B2422" s="3" t="n"/>
      <c r="C2422" s="25" t="n"/>
      <c r="D2422" s="271" t="inlineStr">
        <is>
          <t>10.2.2.28.</t>
        </is>
      </c>
      <c r="E2422" s="198" t="inlineStr">
        <is>
          <t>Хомут сантехнический 1" (32-37 мм)</t>
        </is>
      </c>
      <c r="F2422" s="199" t="inlineStr">
        <is>
          <t>шт</t>
        </is>
      </c>
      <c r="G2422" s="646" t="n">
        <v>8</v>
      </c>
      <c r="H2422" s="194" t="n"/>
      <c r="I2422" s="195" t="n">
        <v>0</v>
      </c>
      <c r="J2422" s="196" t="n">
        <v>0</v>
      </c>
      <c r="K2422" s="197" t="n">
        <v>0</v>
      </c>
      <c r="L2422" s="194" t="n">
        <v>0</v>
      </c>
      <c r="M2422" s="195" t="n">
        <v>0</v>
      </c>
      <c r="N2422" s="196" t="n">
        <v>0</v>
      </c>
      <c r="O2422" s="197" t="n">
        <v>0</v>
      </c>
      <c r="P2422" s="118" t="inlineStr">
        <is>
          <t>Включено</t>
        </is>
      </c>
      <c r="Q2422" s="104" t="n"/>
    </row>
    <row r="2423" outlineLevel="3" ht="50.25" customHeight="1">
      <c r="A2423" s="3" t="n"/>
      <c r="B2423" s="3" t="n"/>
      <c r="C2423" s="25" t="n"/>
      <c r="D2423" s="271" t="inlineStr">
        <is>
          <t>10.2.2.29.</t>
        </is>
      </c>
      <c r="E2423" s="198" t="inlineStr">
        <is>
          <t>Хомут сантехнический 2" (59-65 мм)</t>
        </is>
      </c>
      <c r="F2423" s="199" t="inlineStr">
        <is>
          <t>шт</t>
        </is>
      </c>
      <c r="G2423" s="646" t="n">
        <v>9</v>
      </c>
      <c r="H2423" s="194" t="n"/>
      <c r="I2423" s="195" t="n">
        <v>0</v>
      </c>
      <c r="J2423" s="196" t="n">
        <v>0</v>
      </c>
      <c r="K2423" s="197" t="n">
        <v>0</v>
      </c>
      <c r="L2423" s="194" t="n">
        <v>0</v>
      </c>
      <c r="M2423" s="195" t="n">
        <v>0</v>
      </c>
      <c r="N2423" s="196" t="n">
        <v>0</v>
      </c>
      <c r="O2423" s="197" t="n">
        <v>0</v>
      </c>
      <c r="P2423" s="118" t="inlineStr">
        <is>
          <t>Включено</t>
        </is>
      </c>
      <c r="Q2423" s="104" t="n"/>
    </row>
    <row r="2424" outlineLevel="3" ht="50.25" customHeight="1">
      <c r="A2424" s="3" t="n"/>
      <c r="B2424" s="3" t="n"/>
      <c r="C2424" s="25" t="n"/>
      <c r="D2424" s="271" t="inlineStr">
        <is>
          <t>10.2.2.30.</t>
        </is>
      </c>
      <c r="E2424" s="198" t="inlineStr">
        <is>
          <t>Штанга с резьбой M8x2 м DIN 975</t>
        </is>
      </c>
      <c r="F2424" s="199" t="inlineStr">
        <is>
          <t>шт</t>
        </is>
      </c>
      <c r="G2424" s="646" t="n">
        <v>32</v>
      </c>
      <c r="H2424" s="194" t="n"/>
      <c r="I2424" s="195" t="n">
        <v>0</v>
      </c>
      <c r="J2424" s="196" t="n">
        <v>0</v>
      </c>
      <c r="K2424" s="197" t="n">
        <v>0</v>
      </c>
      <c r="L2424" s="194" t="n">
        <v>0</v>
      </c>
      <c r="M2424" s="195" t="n">
        <v>0</v>
      </c>
      <c r="N2424" s="196" t="n">
        <v>0</v>
      </c>
      <c r="O2424" s="197" t="n">
        <v>0</v>
      </c>
      <c r="P2424" s="118" t="inlineStr">
        <is>
          <t>Включено</t>
        </is>
      </c>
      <c r="Q2424" s="104" t="n"/>
    </row>
    <row r="2425" outlineLevel="3" ht="50.25" customHeight="1">
      <c r="A2425" s="3" t="n"/>
      <c r="B2425" s="3" t="n"/>
      <c r="C2425" s="25" t="n"/>
      <c r="D2425" s="271" t="inlineStr">
        <is>
          <t>10.2.2.31.</t>
        </is>
      </c>
      <c r="E2425" s="198" t="inlineStr">
        <is>
          <t>Анкер забивной стальной 8 мм</t>
        </is>
      </c>
      <c r="F2425" s="199" t="inlineStr">
        <is>
          <t>шт</t>
        </is>
      </c>
      <c r="G2425" s="646" t="n">
        <v>32</v>
      </c>
      <c r="H2425" s="194" t="n"/>
      <c r="I2425" s="195" t="n">
        <v>0</v>
      </c>
      <c r="J2425" s="196" t="n">
        <v>0</v>
      </c>
      <c r="K2425" s="197" t="n">
        <v>0</v>
      </c>
      <c r="L2425" s="194" t="n">
        <v>0</v>
      </c>
      <c r="M2425" s="195" t="n">
        <v>0</v>
      </c>
      <c r="N2425" s="196" t="n">
        <v>0</v>
      </c>
      <c r="O2425" s="197" t="n">
        <v>0</v>
      </c>
      <c r="P2425" s="118" t="inlineStr">
        <is>
          <t>Включено</t>
        </is>
      </c>
      <c r="Q2425" s="104" t="n"/>
    </row>
    <row r="2426" outlineLevel="2" ht="50.25" customHeight="1">
      <c r="A2426" s="3" t="n"/>
      <c r="B2426" s="3" t="inlineStr">
        <is>
          <t>Система внутреннего водоотведения</t>
        </is>
      </c>
      <c r="C2426" s="240" t="n"/>
      <c r="D2426" s="391" t="inlineStr">
        <is>
          <t>10.2.3.</t>
        </is>
      </c>
      <c r="E2426" s="392" t="inlineStr">
        <is>
          <t>Система водоотведения К2</t>
        </is>
      </c>
      <c r="F2426" s="397" t="inlineStr">
        <is>
          <t>комплект</t>
        </is>
      </c>
      <c r="G2426" s="420" t="n">
        <v>1</v>
      </c>
      <c r="H2426" s="428">
        <f>IFERROR(L2426/G2426,0)</f>
        <v/>
      </c>
      <c r="I2426" s="429">
        <f>IFERROR(M2426/G2426,0)</f>
        <v/>
      </c>
      <c r="J2426" s="430">
        <f>IFERROR(N2426/G2426,0)</f>
        <v/>
      </c>
      <c r="K2426" s="432">
        <f>+IFERROR(O2426/G2426,0)</f>
        <v/>
      </c>
      <c r="L2426" s="431">
        <f>SUBTOTAL(9,L2427:L2484)</f>
        <v/>
      </c>
      <c r="M2426" s="429">
        <f>SUBTOTAL(9,M2427:M2484)</f>
        <v/>
      </c>
      <c r="N2426" s="430">
        <f>SUBTOTAL(9,N2427:N2484)</f>
        <v/>
      </c>
      <c r="O2426" s="430">
        <f>SUBTOTAL(9,O2427:O2484)</f>
        <v/>
      </c>
      <c r="P2426" s="394" t="n"/>
      <c r="Q2426" s="243" t="n"/>
    </row>
    <row r="2427" outlineLevel="3" ht="50.25" customHeight="1">
      <c r="A2427" s="3" t="n"/>
      <c r="B2427" s="3" t="inlineStr">
        <is>
          <t>Монтаж оборудования системы внутреннего водоотведения (насосы, трапы и пр.)</t>
        </is>
      </c>
      <c r="C2427" s="25" t="n"/>
      <c r="D2427" s="271" t="inlineStr">
        <is>
          <t>10.2.3.1.</t>
        </is>
      </c>
      <c r="E2427" s="198" t="inlineStr">
        <is>
          <t>Воронка HL64.1Н</t>
        </is>
      </c>
      <c r="F2427" s="18" t="inlineStr">
        <is>
          <t>шт</t>
        </is>
      </c>
      <c r="G2427" s="646" t="n">
        <v>6</v>
      </c>
      <c r="H2427" s="194" t="n">
        <v>60522.92672051697</v>
      </c>
      <c r="I2427" s="195" t="n">
        <v>9286.629321701654</v>
      </c>
      <c r="J2427" s="196" t="n">
        <v>8726.194505277328</v>
      </c>
      <c r="K2427" s="197" t="n">
        <v>78535.75054749595</v>
      </c>
      <c r="L2427" s="194" t="n">
        <v>363137.5603231018</v>
      </c>
      <c r="M2427" s="195" t="n">
        <v>55719.77593020992</v>
      </c>
      <c r="N2427" s="196" t="n">
        <v>52357.16703166396</v>
      </c>
      <c r="O2427" s="197" t="n">
        <v>471214.5032849757</v>
      </c>
      <c r="P2427" s="118" t="n"/>
      <c r="Q2427" s="104" t="n"/>
    </row>
    <row r="2428" outlineLevel="3" ht="50.25" customHeight="1">
      <c r="A2428" s="3" t="n"/>
      <c r="B2428" s="3" t="inlineStr">
        <is>
          <t>Монтаж оборудования системы внутреннего водоотведения (насосы, трапы и пр.)</t>
        </is>
      </c>
      <c r="C2428" s="25" t="n"/>
      <c r="D2428" s="271" t="inlineStr">
        <is>
          <t>10.2.3.2.</t>
        </is>
      </c>
      <c r="E2428" s="198" t="inlineStr">
        <is>
          <t>Воронка водосточная DN100</t>
        </is>
      </c>
      <c r="F2428" s="18" t="inlineStr">
        <is>
          <t>шт</t>
        </is>
      </c>
      <c r="G2428" s="646" t="n">
        <v>2</v>
      </c>
      <c r="H2428" s="194" t="n">
        <v>32204.50328606363</v>
      </c>
      <c r="I2428" s="195" t="n">
        <v>9286.629321701654</v>
      </c>
      <c r="J2428" s="196" t="n">
        <v>5186.391575970662</v>
      </c>
      <c r="K2428" s="197" t="n">
        <v>46677.52418373595</v>
      </c>
      <c r="L2428" s="194" t="n">
        <v>64409.00657212727</v>
      </c>
      <c r="M2428" s="195" t="n">
        <v>18573.25864340331</v>
      </c>
      <c r="N2428" s="196" t="n">
        <v>10372.78315194132</v>
      </c>
      <c r="O2428" s="197" t="n">
        <v>93355.0483674719</v>
      </c>
      <c r="P2428" s="118" t="n"/>
      <c r="Q2428" s="104" t="n"/>
    </row>
    <row r="2429" outlineLevel="3" ht="50.25" customHeight="1">
      <c r="A2429" s="3" t="n"/>
      <c r="B2429" s="3" t="inlineStr">
        <is>
          <t>Монтаж оборудования системы внутреннего водоотведения (насосы, трапы и пр.)</t>
        </is>
      </c>
      <c r="C2429" s="25" t="n"/>
      <c r="D2429" s="271" t="inlineStr">
        <is>
          <t>10.2.3.3.</t>
        </is>
      </c>
      <c r="E2429" s="198" t="inlineStr">
        <is>
          <t>Лоток водоотводный бетонный GRENT BetaT DN100 H105 C250</t>
        </is>
      </c>
      <c r="F2429" s="18" t="inlineStr">
        <is>
          <t>шт</t>
        </is>
      </c>
      <c r="G2429" s="646" t="n">
        <v>545</v>
      </c>
      <c r="H2429" s="194" t="n">
        <v>3649.180359649743</v>
      </c>
      <c r="I2429" s="195" t="n">
        <v>928.6629321701652</v>
      </c>
      <c r="J2429" s="196" t="n">
        <v>572.2304114774886</v>
      </c>
      <c r="K2429" s="197" t="n">
        <v>5150.073703297398</v>
      </c>
      <c r="L2429" s="194" t="n">
        <v>1988803.29600911</v>
      </c>
      <c r="M2429" s="195" t="n">
        <v>506121.29803274</v>
      </c>
      <c r="N2429" s="196" t="n">
        <v>311865.5742552313</v>
      </c>
      <c r="O2429" s="197" t="n">
        <v>2806790.168297082</v>
      </c>
      <c r="P2429" s="118" t="n"/>
      <c r="Q2429" s="104" t="n"/>
    </row>
    <row r="2430" outlineLevel="3" ht="50.25" customHeight="1">
      <c r="A2430" s="3" t="n"/>
      <c r="B2430" s="3" t="inlineStr">
        <is>
          <t>Монтаж оборудования системы внутреннего водоотведения (насосы, трапы и пр.)</t>
        </is>
      </c>
      <c r="C2430" s="25" t="n"/>
      <c r="D2430" s="271" t="inlineStr">
        <is>
          <t>10.2.3.4.</t>
        </is>
      </c>
      <c r="E2430" s="198" t="inlineStr">
        <is>
          <t>ПВХ воронка парапетная 65х100мм длинной 550мм с отводом Ø100мм</t>
        </is>
      </c>
      <c r="F2430" s="18" t="inlineStr">
        <is>
          <t>шт</t>
        </is>
      </c>
      <c r="G2430" s="646" t="n">
        <v>1</v>
      </c>
      <c r="H2430" s="194" t="n">
        <v>16218.57945115495</v>
      </c>
      <c r="I2430" s="195" t="n">
        <v>1857.32586434033</v>
      </c>
      <c r="J2430" s="196" t="n">
        <v>2259.488164436911</v>
      </c>
      <c r="K2430" s="197" t="n">
        <v>20335.39347993219</v>
      </c>
      <c r="L2430" s="194" t="n">
        <v>16218.57945115495</v>
      </c>
      <c r="M2430" s="195" t="n">
        <v>1857.32586434033</v>
      </c>
      <c r="N2430" s="196" t="n">
        <v>2259.488164436911</v>
      </c>
      <c r="O2430" s="197" t="n">
        <v>20335.39347993219</v>
      </c>
      <c r="P2430" s="118" t="n"/>
      <c r="Q2430" s="104" t="n"/>
    </row>
    <row r="2431" outlineLevel="3" ht="50.25" customHeight="1">
      <c r="A2431" s="3" t="n"/>
      <c r="B2431" s="3" t="inlineStr">
        <is>
          <t>Монтаж оборудования системы внутреннего водоотведения (насосы, трапы и пр.)</t>
        </is>
      </c>
      <c r="C2431" s="25" t="n"/>
      <c r="D2431" s="271" t="inlineStr">
        <is>
          <t>10.2.3.5.</t>
        </is>
      </c>
      <c r="E2431" s="198" t="inlineStr">
        <is>
          <t>Ревизия с круглым отверстием чугунная DN100</t>
        </is>
      </c>
      <c r="F2431" s="18" t="inlineStr">
        <is>
          <t>шт</t>
        </is>
      </c>
      <c r="G2431" s="646" t="n">
        <v>9</v>
      </c>
      <c r="H2431" s="194" t="n">
        <v>5376.459044768571</v>
      </c>
      <c r="I2431" s="195" t="n">
        <v>92.86629321701652</v>
      </c>
      <c r="J2431" s="196" t="n">
        <v>683.6656672481985</v>
      </c>
      <c r="K2431" s="197" t="n">
        <v>6152.991005233786</v>
      </c>
      <c r="L2431" s="194" t="n">
        <v>48388.13140291714</v>
      </c>
      <c r="M2431" s="195" t="n">
        <v>835.7966389531487</v>
      </c>
      <c r="N2431" s="196" t="n">
        <v>6152.991005233786</v>
      </c>
      <c r="O2431" s="197" t="n">
        <v>55376.91904710408</v>
      </c>
      <c r="P2431" s="118" t="n"/>
      <c r="Q2431" s="104" t="n"/>
    </row>
    <row r="2432" outlineLevel="3" ht="50.25" customHeight="1">
      <c r="A2432" s="3" t="n"/>
      <c r="B2432" s="3" t="n"/>
      <c r="C2432" s="25" t="n"/>
      <c r="D2432" s="271" t="inlineStr">
        <is>
          <t>10.2.3.6.</t>
        </is>
      </c>
      <c r="E2432" s="198" t="inlineStr">
        <is>
          <t>Решетка оцинкованная щелевая GRENT BetaT DN100 A150</t>
        </is>
      </c>
      <c r="F2432" s="18" t="inlineStr">
        <is>
          <t>шт</t>
        </is>
      </c>
      <c r="G2432" s="645" t="n">
        <v>0</v>
      </c>
      <c r="H2432" s="194" t="n">
        <v>2027.322421952702</v>
      </c>
      <c r="I2432" s="195" t="n">
        <v>928.6629321701652</v>
      </c>
      <c r="J2432" s="196" t="n">
        <v>369.4981692653583</v>
      </c>
      <c r="K2432" s="197" t="n">
        <v>3325.483523388225</v>
      </c>
      <c r="L2432" s="194" t="n">
        <v>0</v>
      </c>
      <c r="M2432" s="195" t="n">
        <v>0</v>
      </c>
      <c r="N2432" s="196" t="n">
        <v>0</v>
      </c>
      <c r="O2432" s="197" t="n">
        <v>0</v>
      </c>
      <c r="P2432" s="524" t="inlineStr">
        <is>
          <t>Исключено</t>
        </is>
      </c>
      <c r="Q2432" s="104" t="n"/>
    </row>
    <row r="2433" outlineLevel="3" ht="50.25" customHeight="1">
      <c r="A2433" s="3" t="n"/>
      <c r="B2433" s="3" t="inlineStr">
        <is>
          <t>Монтаж оборудования системы внутреннего водоотведения (насосы, трапы и пр.)</t>
        </is>
      </c>
      <c r="C2433" s="25" t="n"/>
      <c r="D2433" s="271" t="inlineStr">
        <is>
          <t>10.2.3.7.</t>
        </is>
      </c>
      <c r="E2433" s="198" t="inlineStr">
        <is>
          <t>Трап с гидрозатвором горизонтальный 100х100 D50</t>
        </is>
      </c>
      <c r="F2433" s="18" t="inlineStr">
        <is>
          <t>шт</t>
        </is>
      </c>
      <c r="G2433" s="646" t="n">
        <v>58</v>
      </c>
      <c r="H2433" s="194" t="n">
        <v>10450.73896140674</v>
      </c>
      <c r="I2433" s="195" t="n">
        <v>3250.320262595578</v>
      </c>
      <c r="J2433" s="196" t="n">
        <v>1712.63240300029</v>
      </c>
      <c r="K2433" s="197" t="n">
        <v>15413.69162700261</v>
      </c>
      <c r="L2433" s="194" t="n">
        <v>606142.859761591</v>
      </c>
      <c r="M2433" s="195" t="n">
        <v>188518.5752305435</v>
      </c>
      <c r="N2433" s="196" t="n">
        <v>99332.67937401681</v>
      </c>
      <c r="O2433" s="197" t="n">
        <v>893994.1143661513</v>
      </c>
      <c r="P2433" s="118" t="n"/>
      <c r="Q2433" s="104" t="n"/>
    </row>
    <row r="2434" outlineLevel="3" ht="50.25" customHeight="1">
      <c r="A2434" s="3" t="n"/>
      <c r="B2434" s="3" t="inlineStr">
        <is>
          <t>Прокладка вертикальных и горизонтальных трубопроводов системы канализации с установкой арматуры</t>
        </is>
      </c>
      <c r="C2434" s="25" t="n"/>
      <c r="D2434" s="271" t="inlineStr">
        <is>
          <t>10.2.3.8.</t>
        </is>
      </c>
      <c r="E2434" s="198" t="inlineStr">
        <is>
          <t>Труба чугунная безраструбная SML, Ø58/3,5</t>
        </is>
      </c>
      <c r="F2434" s="18" t="inlineStr">
        <is>
          <t>м</t>
        </is>
      </c>
      <c r="G2434" s="646" t="n">
        <v>389</v>
      </c>
      <c r="H2434" s="194" t="n">
        <v>4729.337745975556</v>
      </c>
      <c r="I2434" s="195" t="n">
        <v>1355.847880968441</v>
      </c>
      <c r="J2434" s="196" t="n">
        <v>760.6482033679996</v>
      </c>
      <c r="K2434" s="197" t="n">
        <v>6845.833830311996</v>
      </c>
      <c r="L2434" s="194" t="n">
        <v>1839712.383184491</v>
      </c>
      <c r="M2434" s="195" t="n">
        <v>527424.8256967237</v>
      </c>
      <c r="N2434" s="196" t="n">
        <v>295892.1511101518</v>
      </c>
      <c r="O2434" s="197" t="n">
        <v>2663029.359991367</v>
      </c>
      <c r="P2434" s="118" t="n"/>
      <c r="Q2434" s="104" t="n"/>
    </row>
    <row r="2435" outlineLevel="3" ht="50.25" customHeight="1">
      <c r="A2435" s="3" t="n"/>
      <c r="B2435" s="3" t="inlineStr">
        <is>
          <t>Прокладка вертикальных и горизонтальных трубопроводов системы канализации с установкой арматуры</t>
        </is>
      </c>
      <c r="C2435" s="25" t="n"/>
      <c r="D2435" s="271" t="inlineStr">
        <is>
          <t>10.2.3.9.</t>
        </is>
      </c>
      <c r="E2435" s="198" t="inlineStr">
        <is>
          <t>Труба чугунная безраструбная SML, Ø78/3,5</t>
        </is>
      </c>
      <c r="F2435" s="18" t="inlineStr">
        <is>
          <t>м</t>
        </is>
      </c>
      <c r="G2435" s="646" t="n">
        <v>24</v>
      </c>
      <c r="H2435" s="194" t="n">
        <v>6365.792400886179</v>
      </c>
      <c r="I2435" s="195" t="n">
        <v>1671.593277906297</v>
      </c>
      <c r="J2435" s="196" t="n">
        <v>1004.67320984906</v>
      </c>
      <c r="K2435" s="197" t="n">
        <v>9042.058888641535</v>
      </c>
      <c r="L2435" s="194" t="n">
        <v>152779.0176212683</v>
      </c>
      <c r="M2435" s="195" t="n">
        <v>40118.23866975114</v>
      </c>
      <c r="N2435" s="196" t="n">
        <v>24112.15703637743</v>
      </c>
      <c r="O2435" s="197" t="n">
        <v>217009.4133273968</v>
      </c>
      <c r="P2435" s="118" t="n"/>
      <c r="Q2435" s="104" t="n"/>
    </row>
    <row r="2436" outlineLevel="3" ht="50.25" customHeight="1">
      <c r="A2436" s="3" t="n"/>
      <c r="B2436" s="3" t="inlineStr">
        <is>
          <t>Прокладка вертикальных и горизонтальных трубопроводов системы канализации с установкой арматуры</t>
        </is>
      </c>
      <c r="C2436" s="25" t="n"/>
      <c r="D2436" s="271" t="inlineStr">
        <is>
          <t>10.2.3.10.</t>
        </is>
      </c>
      <c r="E2436" s="198" t="inlineStr">
        <is>
          <t>Труба чугунная безраструбная SML, Ø83/3,5</t>
        </is>
      </c>
      <c r="F2436" s="18" t="inlineStr">
        <is>
          <t>м</t>
        </is>
      </c>
      <c r="G2436" s="646" t="n">
        <v>256</v>
      </c>
      <c r="H2436" s="194" t="n">
        <v>6631.77710624357</v>
      </c>
      <c r="I2436" s="195" t="n">
        <v>1671.593277906297</v>
      </c>
      <c r="J2436" s="196" t="n">
        <v>1037.921298018733</v>
      </c>
      <c r="K2436" s="197" t="n">
        <v>9341.291682168599</v>
      </c>
      <c r="L2436" s="194" t="n">
        <v>1697734.939198354</v>
      </c>
      <c r="M2436" s="195" t="n">
        <v>427927.8791440121</v>
      </c>
      <c r="N2436" s="196" t="n">
        <v>265707.8522927957</v>
      </c>
      <c r="O2436" s="197" t="n">
        <v>2391370.670635161</v>
      </c>
      <c r="P2436" s="118" t="n"/>
      <c r="Q2436" s="104" t="n"/>
    </row>
    <row r="2437" outlineLevel="3" ht="50.25" customHeight="1">
      <c r="A2437" s="3" t="n"/>
      <c r="B2437" s="3" t="inlineStr">
        <is>
          <t>Прокладка вертикальных и горизонтальных трубопроводов системы канализации с установкой арматуры</t>
        </is>
      </c>
      <c r="C2437" s="25" t="n"/>
      <c r="D2437" s="271" t="inlineStr">
        <is>
          <t>10.2.3.11.</t>
        </is>
      </c>
      <c r="E2437" s="198" t="inlineStr">
        <is>
          <t>Труба чугунная безраструбная SML, Ø110/3,5</t>
        </is>
      </c>
      <c r="F2437" s="18" t="inlineStr">
        <is>
          <t>м</t>
        </is>
      </c>
      <c r="G2437" s="646" t="n">
        <v>379</v>
      </c>
      <c r="H2437" s="194" t="n">
        <v>8944.54652594069</v>
      </c>
      <c r="I2437" s="195" t="n">
        <v>1940.905528235645</v>
      </c>
      <c r="J2437" s="196" t="n">
        <v>1360.681506772042</v>
      </c>
      <c r="K2437" s="197" t="n">
        <v>12246.13356094838</v>
      </c>
      <c r="L2437" s="194" t="n">
        <v>3389983.133331521</v>
      </c>
      <c r="M2437" s="195" t="n">
        <v>735603.1952013095</v>
      </c>
      <c r="N2437" s="196" t="n">
        <v>515698.2910666039</v>
      </c>
      <c r="O2437" s="197" t="n">
        <v>4641284.619599435</v>
      </c>
      <c r="P2437" s="118" t="n"/>
      <c r="Q2437" s="104" t="n"/>
    </row>
    <row r="2438" outlineLevel="3" ht="50.25" customHeight="1">
      <c r="A2438" s="3" t="n"/>
      <c r="B2438" s="3" t="inlineStr">
        <is>
          <t>Прокладка вертикальных и горизонтальных трубопроводов системы канализации с установкой арматуры</t>
        </is>
      </c>
      <c r="C2438" s="25" t="n"/>
      <c r="D2438" s="271" t="inlineStr">
        <is>
          <t>10.2.3.12.</t>
        </is>
      </c>
      <c r="E2438" s="198" t="inlineStr">
        <is>
          <t>Труба чугунная безраструбная SML, Ø160/4</t>
        </is>
      </c>
      <c r="F2438" s="18" t="inlineStr">
        <is>
          <t>м</t>
        </is>
      </c>
      <c r="G2438" s="646" t="n">
        <v>14</v>
      </c>
      <c r="H2438" s="194" t="n">
        <v>15412.51599173419</v>
      </c>
      <c r="I2438" s="195" t="n">
        <v>2795.275425832197</v>
      </c>
      <c r="J2438" s="196" t="n">
        <v>2275.973927195799</v>
      </c>
      <c r="K2438" s="197" t="n">
        <v>20483.76534476219</v>
      </c>
      <c r="L2438" s="194" t="n">
        <v>215775.2238842787</v>
      </c>
      <c r="M2438" s="195" t="n">
        <v>39133.85596165076</v>
      </c>
      <c r="N2438" s="196" t="n">
        <v>31863.63498074118</v>
      </c>
      <c r="O2438" s="197" t="n">
        <v>286772.7148266706</v>
      </c>
      <c r="P2438" s="118" t="n"/>
      <c r="Q2438" s="104" t="n"/>
    </row>
    <row r="2439" outlineLevel="3" ht="50.25" customHeight="1">
      <c r="A2439" s="3" t="n"/>
      <c r="B2439" s="3" t="inlineStr">
        <is>
          <t>Прокладка вертикальных и горизонтальных трубопроводов системы канализации с установкой арматуры</t>
        </is>
      </c>
      <c r="C2439" s="25" t="n"/>
      <c r="D2439" s="271" t="inlineStr">
        <is>
          <t>10.2.3.13.</t>
        </is>
      </c>
      <c r="E2439" s="198" t="inlineStr">
        <is>
          <t>Парапетная воронка для ПВХ-мембран</t>
        </is>
      </c>
      <c r="F2439" s="18" t="inlineStr">
        <is>
          <t>шт</t>
        </is>
      </c>
      <c r="G2439" s="646" t="n">
        <v>38</v>
      </c>
      <c r="H2439" s="194" t="n">
        <v>16218.57937377587</v>
      </c>
      <c r="I2439" s="195" t="n">
        <v>1857.32586434033</v>
      </c>
      <c r="J2439" s="196" t="n">
        <v>2259.488154764525</v>
      </c>
      <c r="K2439" s="197" t="n">
        <v>20335.39339288073</v>
      </c>
      <c r="L2439" s="194" t="n">
        <v>616306.0162034832</v>
      </c>
      <c r="M2439" s="195" t="n">
        <v>70578.38284493255</v>
      </c>
      <c r="N2439" s="196" t="n">
        <v>85860.54988105196</v>
      </c>
      <c r="O2439" s="197" t="n">
        <v>772744.9489294678</v>
      </c>
      <c r="P2439" s="118" t="n"/>
      <c r="Q2439" s="104" t="n"/>
    </row>
    <row r="2440" outlineLevel="3" ht="50.25" customHeight="1">
      <c r="A2440" s="3" t="n"/>
      <c r="B2440" s="3" t="n"/>
      <c r="C2440" s="25" t="n"/>
      <c r="D2440" s="271" t="inlineStr">
        <is>
          <t>10.2.3.14.</t>
        </is>
      </c>
      <c r="E2440" s="198" t="inlineStr">
        <is>
          <t>Заглушка торцевая чугунная DN80</t>
        </is>
      </c>
      <c r="F2440" s="18" t="inlineStr">
        <is>
          <t>шт</t>
        </is>
      </c>
      <c r="G2440" s="646" t="n">
        <v>2</v>
      </c>
      <c r="H2440" s="194" t="n"/>
      <c r="I2440" s="195" t="n">
        <v>0</v>
      </c>
      <c r="J2440" s="196" t="n">
        <v>0</v>
      </c>
      <c r="K2440" s="197" t="n">
        <v>0</v>
      </c>
      <c r="L2440" s="194" t="n">
        <v>0</v>
      </c>
      <c r="M2440" s="195" t="n">
        <v>0</v>
      </c>
      <c r="N2440" s="196" t="n">
        <v>0</v>
      </c>
      <c r="O2440" s="197" t="n">
        <v>0</v>
      </c>
      <c r="P2440" s="118" t="inlineStr">
        <is>
          <t>Включено</t>
        </is>
      </c>
      <c r="Q2440" s="104" t="n"/>
    </row>
    <row r="2441" outlineLevel="3" ht="50.25" customHeight="1">
      <c r="A2441" s="3" t="n"/>
      <c r="B2441" s="3" t="n"/>
      <c r="C2441" s="25" t="n"/>
      <c r="D2441" s="271" t="inlineStr">
        <is>
          <t>10.2.3.15.</t>
        </is>
      </c>
      <c r="E2441" s="198" t="inlineStr">
        <is>
          <t>Заглушка торцевая чугунная DN100</t>
        </is>
      </c>
      <c r="F2441" s="18" t="inlineStr">
        <is>
          <t>шт</t>
        </is>
      </c>
      <c r="G2441" s="646" t="n">
        <v>29</v>
      </c>
      <c r="H2441" s="194" t="n"/>
      <c r="I2441" s="195" t="n">
        <v>0</v>
      </c>
      <c r="J2441" s="196" t="n">
        <v>0</v>
      </c>
      <c r="K2441" s="197" t="n">
        <v>0</v>
      </c>
      <c r="L2441" s="194" t="n">
        <v>0</v>
      </c>
      <c r="M2441" s="195" t="n">
        <v>0</v>
      </c>
      <c r="N2441" s="196" t="n">
        <v>0</v>
      </c>
      <c r="O2441" s="197" t="n">
        <v>0</v>
      </c>
      <c r="P2441" s="118" t="inlineStr">
        <is>
          <t>Включено</t>
        </is>
      </c>
      <c r="Q2441" s="104" t="n"/>
    </row>
    <row r="2442" outlineLevel="3" ht="50.25" customHeight="1">
      <c r="A2442" s="3" t="n"/>
      <c r="B2442" s="3" t="n"/>
      <c r="C2442" s="25" t="n"/>
      <c r="D2442" s="271" t="inlineStr">
        <is>
          <t>10.2.3.16.</t>
        </is>
      </c>
      <c r="E2442" s="198" t="inlineStr">
        <is>
          <t>Заглушка торцевая чугунная DN150</t>
        </is>
      </c>
      <c r="F2442" s="18" t="inlineStr">
        <is>
          <t>шт</t>
        </is>
      </c>
      <c r="G2442" s="646" t="n">
        <v>1</v>
      </c>
      <c r="H2442" s="194" t="n"/>
      <c r="I2442" s="195" t="n">
        <v>0</v>
      </c>
      <c r="J2442" s="196" t="n">
        <v>0</v>
      </c>
      <c r="K2442" s="197" t="n">
        <v>0</v>
      </c>
      <c r="L2442" s="194" t="n">
        <v>0</v>
      </c>
      <c r="M2442" s="195" t="n">
        <v>0</v>
      </c>
      <c r="N2442" s="196" t="n">
        <v>0</v>
      </c>
      <c r="O2442" s="197" t="n">
        <v>0</v>
      </c>
      <c r="P2442" s="118" t="inlineStr">
        <is>
          <t>Включено</t>
        </is>
      </c>
      <c r="Q2442" s="104" t="n"/>
    </row>
    <row r="2443" outlineLevel="3" ht="50.25" customHeight="1">
      <c r="A2443" s="3" t="n"/>
      <c r="B2443" s="3" t="n"/>
      <c r="C2443" s="25" t="n"/>
      <c r="D2443" s="271" t="inlineStr">
        <is>
          <t>10.2.3.17.</t>
        </is>
      </c>
      <c r="E2443" s="198" t="inlineStr">
        <is>
          <t>Крестовина чугунная безраструбная 90° DN50 x 50 x 50</t>
        </is>
      </c>
      <c r="F2443" s="18" t="inlineStr">
        <is>
          <t>шт</t>
        </is>
      </c>
      <c r="G2443" s="646" t="n">
        <v>2</v>
      </c>
      <c r="H2443" s="194" t="n"/>
      <c r="I2443" s="195" t="n">
        <v>0</v>
      </c>
      <c r="J2443" s="196" t="n">
        <v>0</v>
      </c>
      <c r="K2443" s="197" t="n">
        <v>0</v>
      </c>
      <c r="L2443" s="194" t="n">
        <v>0</v>
      </c>
      <c r="M2443" s="195" t="n">
        <v>0</v>
      </c>
      <c r="N2443" s="196" t="n">
        <v>0</v>
      </c>
      <c r="O2443" s="197" t="n">
        <v>0</v>
      </c>
      <c r="P2443" s="118" t="inlineStr">
        <is>
          <t>Включено</t>
        </is>
      </c>
      <c r="Q2443" s="104" t="n"/>
    </row>
    <row r="2444" outlineLevel="3" ht="50.25" customHeight="1">
      <c r="A2444" s="3" t="n"/>
      <c r="B2444" s="3" t="n"/>
      <c r="C2444" s="25" t="n"/>
      <c r="D2444" s="271" t="inlineStr">
        <is>
          <t>10.2.3.18.</t>
        </is>
      </c>
      <c r="E2444" s="198" t="inlineStr">
        <is>
          <t>Отвод чугунный 45° DN50</t>
        </is>
      </c>
      <c r="F2444" s="18" t="inlineStr">
        <is>
          <t>шт</t>
        </is>
      </c>
      <c r="G2444" s="646" t="n">
        <v>10</v>
      </c>
      <c r="H2444" s="194" t="n"/>
      <c r="I2444" s="195" t="n">
        <v>0</v>
      </c>
      <c r="J2444" s="196" t="n">
        <v>0</v>
      </c>
      <c r="K2444" s="197" t="n">
        <v>0</v>
      </c>
      <c r="L2444" s="194" t="n">
        <v>0</v>
      </c>
      <c r="M2444" s="195" t="n">
        <v>0</v>
      </c>
      <c r="N2444" s="196" t="n">
        <v>0</v>
      </c>
      <c r="O2444" s="197" t="n">
        <v>0</v>
      </c>
      <c r="P2444" s="118" t="inlineStr">
        <is>
          <t>Включено</t>
        </is>
      </c>
      <c r="Q2444" s="104" t="n"/>
    </row>
    <row r="2445" outlineLevel="3" ht="50.25" customHeight="1">
      <c r="A2445" s="3" t="n"/>
      <c r="B2445" s="3" t="n"/>
      <c r="C2445" s="25" t="n"/>
      <c r="D2445" s="271" t="inlineStr">
        <is>
          <t>10.2.3.19.</t>
        </is>
      </c>
      <c r="E2445" s="198" t="inlineStr">
        <is>
          <t>Отвод чугунный 45° DN80</t>
        </is>
      </c>
      <c r="F2445" s="18" t="inlineStr">
        <is>
          <t>шт</t>
        </is>
      </c>
      <c r="G2445" s="646" t="n">
        <v>6</v>
      </c>
      <c r="H2445" s="194" t="n"/>
      <c r="I2445" s="195" t="n">
        <v>0</v>
      </c>
      <c r="J2445" s="196" t="n">
        <v>0</v>
      </c>
      <c r="K2445" s="197" t="n">
        <v>0</v>
      </c>
      <c r="L2445" s="194" t="n">
        <v>0</v>
      </c>
      <c r="M2445" s="195" t="n">
        <v>0</v>
      </c>
      <c r="N2445" s="196" t="n">
        <v>0</v>
      </c>
      <c r="O2445" s="197" t="n">
        <v>0</v>
      </c>
      <c r="P2445" s="118" t="inlineStr">
        <is>
          <t>Включено</t>
        </is>
      </c>
      <c r="Q2445" s="104" t="n"/>
    </row>
    <row r="2446" outlineLevel="3" ht="50.25" customHeight="1">
      <c r="A2446" s="3" t="n"/>
      <c r="B2446" s="3" t="n"/>
      <c r="C2446" s="25" t="n"/>
      <c r="D2446" s="271" t="inlineStr">
        <is>
          <t>10.2.3.20.</t>
        </is>
      </c>
      <c r="E2446" s="198" t="inlineStr">
        <is>
          <t>Отвод чугунный 45° DN100</t>
        </is>
      </c>
      <c r="F2446" s="18" t="inlineStr">
        <is>
          <t>шт</t>
        </is>
      </c>
      <c r="G2446" s="646" t="n">
        <v>26</v>
      </c>
      <c r="H2446" s="194" t="n"/>
      <c r="I2446" s="195" t="n">
        <v>0</v>
      </c>
      <c r="J2446" s="196" t="n">
        <v>0</v>
      </c>
      <c r="K2446" s="197" t="n">
        <v>0</v>
      </c>
      <c r="L2446" s="194" t="n">
        <v>0</v>
      </c>
      <c r="M2446" s="195" t="n">
        <v>0</v>
      </c>
      <c r="N2446" s="196" t="n">
        <v>0</v>
      </c>
      <c r="O2446" s="197" t="n">
        <v>0</v>
      </c>
      <c r="P2446" s="118" t="inlineStr">
        <is>
          <t>Включено</t>
        </is>
      </c>
      <c r="Q2446" s="104" t="n"/>
    </row>
    <row r="2447" outlineLevel="3" ht="50.25" customHeight="1">
      <c r="A2447" s="3" t="n"/>
      <c r="B2447" s="3" t="n"/>
      <c r="C2447" s="25" t="n"/>
      <c r="D2447" s="271" t="inlineStr">
        <is>
          <t>10.2.3.21.</t>
        </is>
      </c>
      <c r="E2447" s="198" t="inlineStr">
        <is>
          <t>Отвод чугунный 45° DN150</t>
        </is>
      </c>
      <c r="F2447" s="18" t="inlineStr">
        <is>
          <t>шт</t>
        </is>
      </c>
      <c r="G2447" s="646" t="n">
        <v>1</v>
      </c>
      <c r="H2447" s="194" t="n"/>
      <c r="I2447" s="195" t="n">
        <v>0</v>
      </c>
      <c r="J2447" s="196" t="n">
        <v>0</v>
      </c>
      <c r="K2447" s="197" t="n">
        <v>0</v>
      </c>
      <c r="L2447" s="194" t="n">
        <v>0</v>
      </c>
      <c r="M2447" s="195" t="n">
        <v>0</v>
      </c>
      <c r="N2447" s="196" t="n">
        <v>0</v>
      </c>
      <c r="O2447" s="197" t="n">
        <v>0</v>
      </c>
      <c r="P2447" s="118" t="inlineStr">
        <is>
          <t>Включено</t>
        </is>
      </c>
      <c r="Q2447" s="104" t="n"/>
    </row>
    <row r="2448" outlineLevel="3" ht="50.25" customHeight="1">
      <c r="A2448" s="3" t="n"/>
      <c r="B2448" s="3" t="n"/>
      <c r="C2448" s="25" t="n"/>
      <c r="D2448" s="271" t="inlineStr">
        <is>
          <t>10.2.3.22.</t>
        </is>
      </c>
      <c r="E2448" s="198" t="inlineStr">
        <is>
          <t>Отвод чугунный 90° из двух колен по 45° DN50</t>
        </is>
      </c>
      <c r="F2448" s="18" t="inlineStr">
        <is>
          <t>шт</t>
        </is>
      </c>
      <c r="G2448" s="646" t="n">
        <v>93</v>
      </c>
      <c r="H2448" s="194" t="n"/>
      <c r="I2448" s="195" t="n">
        <v>0</v>
      </c>
      <c r="J2448" s="196" t="n">
        <v>0</v>
      </c>
      <c r="K2448" s="197" t="n">
        <v>0</v>
      </c>
      <c r="L2448" s="194" t="n">
        <v>0</v>
      </c>
      <c r="M2448" s="195" t="n">
        <v>0</v>
      </c>
      <c r="N2448" s="196" t="n">
        <v>0</v>
      </c>
      <c r="O2448" s="197" t="n">
        <v>0</v>
      </c>
      <c r="P2448" s="118" t="inlineStr">
        <is>
          <t>Включено</t>
        </is>
      </c>
      <c r="Q2448" s="104" t="n"/>
    </row>
    <row r="2449" outlineLevel="3" ht="50.25" customHeight="1">
      <c r="A2449" s="3" t="n"/>
      <c r="B2449" s="3" t="n"/>
      <c r="C2449" s="25" t="n"/>
      <c r="D2449" s="271" t="inlineStr">
        <is>
          <t>10.2.3.23.</t>
        </is>
      </c>
      <c r="E2449" s="198" t="inlineStr">
        <is>
          <t>Отвод чугунный 90° из двух колен по 45° DN70</t>
        </is>
      </c>
      <c r="F2449" s="18" t="inlineStr">
        <is>
          <t>шт</t>
        </is>
      </c>
      <c r="G2449" s="646" t="n">
        <v>3</v>
      </c>
      <c r="H2449" s="194" t="n"/>
      <c r="I2449" s="195" t="n">
        <v>0</v>
      </c>
      <c r="J2449" s="196" t="n">
        <v>0</v>
      </c>
      <c r="K2449" s="197" t="n">
        <v>0</v>
      </c>
      <c r="L2449" s="194" t="n">
        <v>0</v>
      </c>
      <c r="M2449" s="195" t="n">
        <v>0</v>
      </c>
      <c r="N2449" s="196" t="n">
        <v>0</v>
      </c>
      <c r="O2449" s="197" t="n">
        <v>0</v>
      </c>
      <c r="P2449" s="118" t="inlineStr">
        <is>
          <t>Включено</t>
        </is>
      </c>
      <c r="Q2449" s="104" t="n"/>
    </row>
    <row r="2450" outlineLevel="3" ht="50.25" customHeight="1">
      <c r="A2450" s="3" t="n"/>
      <c r="B2450" s="3" t="n"/>
      <c r="C2450" s="25" t="n"/>
      <c r="D2450" s="271" t="inlineStr">
        <is>
          <t>10.2.3.24.</t>
        </is>
      </c>
      <c r="E2450" s="198" t="inlineStr">
        <is>
          <t>Отвод чугунный 90° из двух колен по 45° DN80</t>
        </is>
      </c>
      <c r="F2450" s="18" t="inlineStr">
        <is>
          <t>шт</t>
        </is>
      </c>
      <c r="G2450" s="646" t="n">
        <v>17</v>
      </c>
      <c r="H2450" s="194" t="n"/>
      <c r="I2450" s="195" t="n">
        <v>0</v>
      </c>
      <c r="J2450" s="196" t="n">
        <v>0</v>
      </c>
      <c r="K2450" s="197" t="n">
        <v>0</v>
      </c>
      <c r="L2450" s="194" t="n">
        <v>0</v>
      </c>
      <c r="M2450" s="195" t="n">
        <v>0</v>
      </c>
      <c r="N2450" s="196" t="n">
        <v>0</v>
      </c>
      <c r="O2450" s="197" t="n">
        <v>0</v>
      </c>
      <c r="P2450" s="118" t="inlineStr">
        <is>
          <t>Включено</t>
        </is>
      </c>
      <c r="Q2450" s="104" t="n"/>
    </row>
    <row r="2451" outlineLevel="3" ht="50.25" customHeight="1">
      <c r="A2451" s="3" t="n"/>
      <c r="B2451" s="3" t="n"/>
      <c r="C2451" s="25" t="n"/>
      <c r="D2451" s="271" t="inlineStr">
        <is>
          <t>10.2.3.25.</t>
        </is>
      </c>
      <c r="E2451" s="198" t="inlineStr">
        <is>
          <t>Отвод чугунный 90° из двух колен по 45° DN100</t>
        </is>
      </c>
      <c r="F2451" s="18" t="inlineStr">
        <is>
          <t>шт</t>
        </is>
      </c>
      <c r="G2451" s="646" t="n">
        <v>45</v>
      </c>
      <c r="H2451" s="194" t="n"/>
      <c r="I2451" s="195" t="n">
        <v>0</v>
      </c>
      <c r="J2451" s="196" t="n">
        <v>0</v>
      </c>
      <c r="K2451" s="197" t="n">
        <v>0</v>
      </c>
      <c r="L2451" s="194" t="n">
        <v>0</v>
      </c>
      <c r="M2451" s="195" t="n">
        <v>0</v>
      </c>
      <c r="N2451" s="196" t="n">
        <v>0</v>
      </c>
      <c r="O2451" s="197" t="n">
        <v>0</v>
      </c>
      <c r="P2451" s="118" t="inlineStr">
        <is>
          <t>Включено</t>
        </is>
      </c>
      <c r="Q2451" s="104" t="n"/>
    </row>
    <row r="2452" outlineLevel="3" ht="50.25" customHeight="1">
      <c r="A2452" s="3" t="n"/>
      <c r="B2452" s="3" t="n"/>
      <c r="C2452" s="25" t="n"/>
      <c r="D2452" s="271" t="inlineStr">
        <is>
          <t>10.2.3.26.</t>
        </is>
      </c>
      <c r="E2452" s="198" t="inlineStr">
        <is>
          <t>Переходник чугунный DN50 x 50</t>
        </is>
      </c>
      <c r="F2452" s="18" t="inlineStr">
        <is>
          <t>шт</t>
        </is>
      </c>
      <c r="G2452" s="646" t="n">
        <v>9</v>
      </c>
      <c r="H2452" s="194" t="n"/>
      <c r="I2452" s="195" t="n">
        <v>0</v>
      </c>
      <c r="J2452" s="196" t="n">
        <v>0</v>
      </c>
      <c r="K2452" s="197" t="n">
        <v>0</v>
      </c>
      <c r="L2452" s="194" t="n">
        <v>0</v>
      </c>
      <c r="M2452" s="195" t="n">
        <v>0</v>
      </c>
      <c r="N2452" s="196" t="n">
        <v>0</v>
      </c>
      <c r="O2452" s="197" t="n">
        <v>0</v>
      </c>
      <c r="P2452" s="118" t="inlineStr">
        <is>
          <t>Включено</t>
        </is>
      </c>
      <c r="Q2452" s="104" t="n"/>
    </row>
    <row r="2453" outlineLevel="3" ht="50.25" customHeight="1">
      <c r="A2453" s="3" t="n"/>
      <c r="B2453" s="3" t="n"/>
      <c r="C2453" s="25" t="n"/>
      <c r="D2453" s="271" t="inlineStr">
        <is>
          <t>10.2.3.27.</t>
        </is>
      </c>
      <c r="E2453" s="198" t="inlineStr">
        <is>
          <t>Переходник чугунный DN80 x 70</t>
        </is>
      </c>
      <c r="F2453" s="18" t="inlineStr">
        <is>
          <t>шт</t>
        </is>
      </c>
      <c r="G2453" s="646" t="n">
        <v>1</v>
      </c>
      <c r="H2453" s="194" t="n"/>
      <c r="I2453" s="195" t="n">
        <v>0</v>
      </c>
      <c r="J2453" s="196" t="n">
        <v>0</v>
      </c>
      <c r="K2453" s="197" t="n">
        <v>0</v>
      </c>
      <c r="L2453" s="194" t="n">
        <v>0</v>
      </c>
      <c r="M2453" s="195" t="n">
        <v>0</v>
      </c>
      <c r="N2453" s="196" t="n">
        <v>0</v>
      </c>
      <c r="O2453" s="197" t="n">
        <v>0</v>
      </c>
      <c r="P2453" s="118" t="inlineStr">
        <is>
          <t>Включено</t>
        </is>
      </c>
      <c r="Q2453" s="104" t="n"/>
    </row>
    <row r="2454" outlineLevel="3" ht="50.25" customHeight="1">
      <c r="A2454" s="3" t="n"/>
      <c r="B2454" s="3" t="n"/>
      <c r="C2454" s="25" t="n"/>
      <c r="D2454" s="271" t="inlineStr">
        <is>
          <t>10.2.3.28.</t>
        </is>
      </c>
      <c r="E2454" s="198" t="inlineStr">
        <is>
          <t>Переходник эксцентрический чугунный безраструбный DN70 x 50</t>
        </is>
      </c>
      <c r="F2454" s="18" t="inlineStr">
        <is>
          <t>шт</t>
        </is>
      </c>
      <c r="G2454" s="646" t="n">
        <v>3</v>
      </c>
      <c r="H2454" s="194" t="n"/>
      <c r="I2454" s="195" t="n">
        <v>0</v>
      </c>
      <c r="J2454" s="196" t="n">
        <v>0</v>
      </c>
      <c r="K2454" s="197" t="n">
        <v>0</v>
      </c>
      <c r="L2454" s="194" t="n">
        <v>0</v>
      </c>
      <c r="M2454" s="195" t="n">
        <v>0</v>
      </c>
      <c r="N2454" s="196" t="n">
        <v>0</v>
      </c>
      <c r="O2454" s="197" t="n">
        <v>0</v>
      </c>
      <c r="P2454" s="118" t="inlineStr">
        <is>
          <t>Включено</t>
        </is>
      </c>
      <c r="Q2454" s="104" t="n"/>
    </row>
    <row r="2455" outlineLevel="3" ht="50.25" customHeight="1">
      <c r="A2455" s="3" t="n"/>
      <c r="B2455" s="3" t="n"/>
      <c r="C2455" s="25" t="n"/>
      <c r="D2455" s="271" t="inlineStr">
        <is>
          <t>10.2.3.29.</t>
        </is>
      </c>
      <c r="E2455" s="198" t="inlineStr">
        <is>
          <t>Переходник эксцентрический чугунный безраструбный DN80 x 50</t>
        </is>
      </c>
      <c r="F2455" s="18" t="inlineStr">
        <is>
          <t>шт</t>
        </is>
      </c>
      <c r="G2455" s="646" t="n">
        <v>14</v>
      </c>
      <c r="H2455" s="194" t="n"/>
      <c r="I2455" s="195" t="n">
        <v>0</v>
      </c>
      <c r="J2455" s="196" t="n">
        <v>0</v>
      </c>
      <c r="K2455" s="197" t="n">
        <v>0</v>
      </c>
      <c r="L2455" s="194" t="n">
        <v>0</v>
      </c>
      <c r="M2455" s="195" t="n">
        <v>0</v>
      </c>
      <c r="N2455" s="196" t="n">
        <v>0</v>
      </c>
      <c r="O2455" s="197" t="n">
        <v>0</v>
      </c>
      <c r="P2455" s="118" t="inlineStr">
        <is>
          <t>Включено</t>
        </is>
      </c>
      <c r="Q2455" s="104" t="n"/>
    </row>
    <row r="2456" outlineLevel="3" ht="50.25" customHeight="1">
      <c r="A2456" s="3" t="n"/>
      <c r="B2456" s="3" t="n"/>
      <c r="C2456" s="25" t="n"/>
      <c r="D2456" s="271" t="inlineStr">
        <is>
          <t>10.2.3.30.</t>
        </is>
      </c>
      <c r="E2456" s="198" t="inlineStr">
        <is>
          <t>Переходник эксцентрический чугунный безраструбный DN100 x 50</t>
        </is>
      </c>
      <c r="F2456" s="18" t="inlineStr">
        <is>
          <t>шт</t>
        </is>
      </c>
      <c r="G2456" s="646" t="n">
        <v>2</v>
      </c>
      <c r="H2456" s="194" t="n"/>
      <c r="I2456" s="195" t="n">
        <v>0</v>
      </c>
      <c r="J2456" s="196" t="n">
        <v>0</v>
      </c>
      <c r="K2456" s="197" t="n">
        <v>0</v>
      </c>
      <c r="L2456" s="194" t="n">
        <v>0</v>
      </c>
      <c r="M2456" s="195" t="n">
        <v>0</v>
      </c>
      <c r="N2456" s="196" t="n">
        <v>0</v>
      </c>
      <c r="O2456" s="197" t="n">
        <v>0</v>
      </c>
      <c r="P2456" s="118" t="inlineStr">
        <is>
          <t>Включено</t>
        </is>
      </c>
      <c r="Q2456" s="104" t="n"/>
    </row>
    <row r="2457" outlineLevel="3" ht="50.25" customHeight="1">
      <c r="A2457" s="3" t="n"/>
      <c r="B2457" s="3" t="n"/>
      <c r="C2457" s="25" t="n"/>
      <c r="D2457" s="271" t="inlineStr">
        <is>
          <t>10.2.3.31.</t>
        </is>
      </c>
      <c r="E2457" s="198" t="inlineStr">
        <is>
          <t>Переходник эксцентрический чугунный безраструбный DN100 x 80</t>
        </is>
      </c>
      <c r="F2457" s="18" t="inlineStr">
        <is>
          <t>шт</t>
        </is>
      </c>
      <c r="G2457" s="646" t="n">
        <v>12</v>
      </c>
      <c r="H2457" s="194" t="n"/>
      <c r="I2457" s="195" t="n">
        <v>0</v>
      </c>
      <c r="J2457" s="196" t="n">
        <v>0</v>
      </c>
      <c r="K2457" s="197" t="n">
        <v>0</v>
      </c>
      <c r="L2457" s="194" t="n">
        <v>0</v>
      </c>
      <c r="M2457" s="195" t="n">
        <v>0</v>
      </c>
      <c r="N2457" s="196" t="n">
        <v>0</v>
      </c>
      <c r="O2457" s="197" t="n">
        <v>0</v>
      </c>
      <c r="P2457" s="118" t="inlineStr">
        <is>
          <t>Включено</t>
        </is>
      </c>
      <c r="Q2457" s="104" t="n"/>
    </row>
    <row r="2458" outlineLevel="3" ht="50.25" customHeight="1">
      <c r="A2458" s="3" t="n"/>
      <c r="B2458" s="3" t="n"/>
      <c r="C2458" s="25" t="n"/>
      <c r="D2458" s="271" t="inlineStr">
        <is>
          <t>10.2.3.32.</t>
        </is>
      </c>
      <c r="E2458" s="198" t="inlineStr">
        <is>
          <t>Переходник эксцентрический чугунный безраструбный DN150 x 100</t>
        </is>
      </c>
      <c r="F2458" s="18" t="inlineStr">
        <is>
          <t>шт</t>
        </is>
      </c>
      <c r="G2458" s="646" t="n">
        <v>1</v>
      </c>
      <c r="H2458" s="194" t="n"/>
      <c r="I2458" s="195" t="n">
        <v>0</v>
      </c>
      <c r="J2458" s="196" t="n">
        <v>0</v>
      </c>
      <c r="K2458" s="197" t="n">
        <v>0</v>
      </c>
      <c r="L2458" s="194" t="n">
        <v>0</v>
      </c>
      <c r="M2458" s="195" t="n">
        <v>0</v>
      </c>
      <c r="N2458" s="196" t="n">
        <v>0</v>
      </c>
      <c r="O2458" s="197" t="n">
        <v>0</v>
      </c>
      <c r="P2458" s="118" t="inlineStr">
        <is>
          <t>Включено</t>
        </is>
      </c>
      <c r="Q2458" s="104" t="n"/>
    </row>
    <row r="2459" outlineLevel="3" ht="50.25" customHeight="1">
      <c r="A2459" s="3" t="n"/>
      <c r="B2459" s="3" t="n"/>
      <c r="C2459" s="25" t="n"/>
      <c r="D2459" s="271" t="inlineStr">
        <is>
          <t>10.2.3.33.</t>
        </is>
      </c>
      <c r="E2459" s="198" t="inlineStr">
        <is>
          <t>Ревизия с круглым отверстием чугунная DN80</t>
        </is>
      </c>
      <c r="F2459" s="18" t="inlineStr">
        <is>
          <t>шт</t>
        </is>
      </c>
      <c r="G2459" s="646" t="n">
        <v>1</v>
      </c>
      <c r="H2459" s="194" t="n"/>
      <c r="I2459" s="195" t="n">
        <v>0</v>
      </c>
      <c r="J2459" s="196" t="n">
        <v>0</v>
      </c>
      <c r="K2459" s="197" t="n">
        <v>0</v>
      </c>
      <c r="L2459" s="194" t="n">
        <v>0</v>
      </c>
      <c r="M2459" s="195" t="n">
        <v>0</v>
      </c>
      <c r="N2459" s="196" t="n">
        <v>0</v>
      </c>
      <c r="O2459" s="197" t="n">
        <v>0</v>
      </c>
      <c r="P2459" s="118" t="inlineStr">
        <is>
          <t>Включено</t>
        </is>
      </c>
      <c r="Q2459" s="104" t="n"/>
    </row>
    <row r="2460" outlineLevel="3" ht="50.25" customHeight="1">
      <c r="A2460" s="3" t="n"/>
      <c r="B2460" s="3" t="n"/>
      <c r="C2460" s="25" t="n"/>
      <c r="D2460" s="271" t="inlineStr">
        <is>
          <t>10.2.3.34.</t>
        </is>
      </c>
      <c r="E2460" s="198" t="inlineStr">
        <is>
          <t>Ревизия с круглым отверстием чугунная DN100</t>
        </is>
      </c>
      <c r="F2460" s="18" t="inlineStr">
        <is>
          <t>шт</t>
        </is>
      </c>
      <c r="G2460" s="646" t="n">
        <v>12</v>
      </c>
      <c r="H2460" s="194" t="n"/>
      <c r="I2460" s="195" t="n">
        <v>0</v>
      </c>
      <c r="J2460" s="196" t="n">
        <v>0</v>
      </c>
      <c r="K2460" s="197" t="n">
        <v>0</v>
      </c>
      <c r="L2460" s="194" t="n">
        <v>0</v>
      </c>
      <c r="M2460" s="195" t="n">
        <v>0</v>
      </c>
      <c r="N2460" s="196" t="n">
        <v>0</v>
      </c>
      <c r="O2460" s="197" t="n">
        <v>0</v>
      </c>
      <c r="P2460" s="118" t="inlineStr">
        <is>
          <t>Включено</t>
        </is>
      </c>
      <c r="Q2460" s="104" t="n"/>
    </row>
    <row r="2461" outlineLevel="3" ht="50.25" customHeight="1">
      <c r="A2461" s="3" t="n"/>
      <c r="B2461" s="3" t="n"/>
      <c r="C2461" s="25" t="n"/>
      <c r="D2461" s="271" t="inlineStr">
        <is>
          <t>10.2.3.35.</t>
        </is>
      </c>
      <c r="E2461" s="198" t="inlineStr">
        <is>
          <t>Соединитель-хомут с блокирующей затяжкой DN50</t>
        </is>
      </c>
      <c r="F2461" s="18" t="inlineStr">
        <is>
          <t>шт</t>
        </is>
      </c>
      <c r="G2461" s="646" t="n">
        <v>32</v>
      </c>
      <c r="H2461" s="194" t="n"/>
      <c r="I2461" s="195" t="n">
        <v>0</v>
      </c>
      <c r="J2461" s="196" t="n">
        <v>0</v>
      </c>
      <c r="K2461" s="197" t="n">
        <v>0</v>
      </c>
      <c r="L2461" s="194" t="n">
        <v>0</v>
      </c>
      <c r="M2461" s="195" t="n">
        <v>0</v>
      </c>
      <c r="N2461" s="196" t="n">
        <v>0</v>
      </c>
      <c r="O2461" s="197" t="n">
        <v>0</v>
      </c>
      <c r="P2461" s="118" t="inlineStr">
        <is>
          <t>Включено</t>
        </is>
      </c>
      <c r="Q2461" s="104" t="n"/>
    </row>
    <row r="2462" outlineLevel="3" ht="50.25" customHeight="1">
      <c r="A2462" s="3" t="n"/>
      <c r="B2462" s="3" t="n"/>
      <c r="C2462" s="25" t="n"/>
      <c r="D2462" s="271" t="inlineStr">
        <is>
          <t>10.2.3.36.</t>
        </is>
      </c>
      <c r="E2462" s="198" t="inlineStr">
        <is>
          <t>Соединитель-хомут с блокирующей затяжкой DN100</t>
        </is>
      </c>
      <c r="F2462" s="18" t="inlineStr">
        <is>
          <t>шт</t>
        </is>
      </c>
      <c r="G2462" s="646" t="n">
        <v>478</v>
      </c>
      <c r="H2462" s="194" t="n"/>
      <c r="I2462" s="195" t="n">
        <v>0</v>
      </c>
      <c r="J2462" s="196" t="n">
        <v>0</v>
      </c>
      <c r="K2462" s="197" t="n">
        <v>0</v>
      </c>
      <c r="L2462" s="194" t="n">
        <v>0</v>
      </c>
      <c r="M2462" s="195" t="n">
        <v>0</v>
      </c>
      <c r="N2462" s="196" t="n">
        <v>0</v>
      </c>
      <c r="O2462" s="197" t="n">
        <v>0</v>
      </c>
      <c r="P2462" s="118" t="inlineStr">
        <is>
          <t>Включено</t>
        </is>
      </c>
      <c r="Q2462" s="104" t="n"/>
    </row>
    <row r="2463" outlineLevel="3" ht="50.25" customHeight="1">
      <c r="A2463" s="3" t="n"/>
      <c r="B2463" s="3" t="n"/>
      <c r="C2463" s="25" t="n"/>
      <c r="D2463" s="271" t="inlineStr">
        <is>
          <t>10.2.3.37.</t>
        </is>
      </c>
      <c r="E2463" s="198" t="inlineStr">
        <is>
          <t>Соединитель-хомут с блокирующей затяжкой DN125</t>
        </is>
      </c>
      <c r="F2463" s="18" t="inlineStr">
        <is>
          <t>шт</t>
        </is>
      </c>
      <c r="G2463" s="646" t="n">
        <v>444</v>
      </c>
      <c r="H2463" s="194" t="n"/>
      <c r="I2463" s="195" t="n">
        <v>0</v>
      </c>
      <c r="J2463" s="196" t="n">
        <v>0</v>
      </c>
      <c r="K2463" s="197" t="n">
        <v>0</v>
      </c>
      <c r="L2463" s="194" t="n">
        <v>0</v>
      </c>
      <c r="M2463" s="195" t="n">
        <v>0</v>
      </c>
      <c r="N2463" s="196" t="n">
        <v>0</v>
      </c>
      <c r="O2463" s="197" t="n">
        <v>0</v>
      </c>
      <c r="P2463" s="118" t="inlineStr">
        <is>
          <t>Включено</t>
        </is>
      </c>
      <c r="Q2463" s="104" t="n"/>
    </row>
    <row r="2464" outlineLevel="3" ht="50.25" customHeight="1">
      <c r="A2464" s="3" t="n"/>
      <c r="B2464" s="3" t="n"/>
      <c r="C2464" s="25" t="n"/>
      <c r="D2464" s="271" t="inlineStr">
        <is>
          <t>10.2.3.38.</t>
        </is>
      </c>
      <c r="E2464" s="198" t="inlineStr">
        <is>
          <t>Тройник чугунный безраструбный 45° DN100 x 100</t>
        </is>
      </c>
      <c r="F2464" s="18" t="inlineStr">
        <is>
          <t>шт</t>
        </is>
      </c>
      <c r="G2464" s="646" t="n">
        <v>19</v>
      </c>
      <c r="H2464" s="194" t="n"/>
      <c r="I2464" s="195" t="n">
        <v>0</v>
      </c>
      <c r="J2464" s="196" t="n">
        <v>0</v>
      </c>
      <c r="K2464" s="197" t="n">
        <v>0</v>
      </c>
      <c r="L2464" s="194" t="n">
        <v>0</v>
      </c>
      <c r="M2464" s="195" t="n">
        <v>0</v>
      </c>
      <c r="N2464" s="196" t="n">
        <v>0</v>
      </c>
      <c r="O2464" s="197" t="n">
        <v>0</v>
      </c>
      <c r="P2464" s="118" t="inlineStr">
        <is>
          <t>Включено</t>
        </is>
      </c>
      <c r="Q2464" s="104" t="n"/>
    </row>
    <row r="2465" outlineLevel="3" ht="50.25" customHeight="1">
      <c r="A2465" s="3" t="n"/>
      <c r="B2465" s="3" t="n"/>
      <c r="C2465" s="25" t="n"/>
      <c r="D2465" s="271" t="inlineStr">
        <is>
          <t>10.2.3.39.</t>
        </is>
      </c>
      <c r="E2465" s="198" t="inlineStr">
        <is>
          <t>Тройник чугунный безраструбный 45° DN150 x 150</t>
        </is>
      </c>
      <c r="F2465" s="18" t="inlineStr">
        <is>
          <t>шт</t>
        </is>
      </c>
      <c r="G2465" s="646" t="n">
        <v>1</v>
      </c>
      <c r="H2465" s="194" t="n"/>
      <c r="I2465" s="195" t="n">
        <v>0</v>
      </c>
      <c r="J2465" s="196" t="n">
        <v>0</v>
      </c>
      <c r="K2465" s="197" t="n">
        <v>0</v>
      </c>
      <c r="L2465" s="194" t="n">
        <v>0</v>
      </c>
      <c r="M2465" s="195" t="n">
        <v>0</v>
      </c>
      <c r="N2465" s="196" t="n">
        <v>0</v>
      </c>
      <c r="O2465" s="197" t="n">
        <v>0</v>
      </c>
      <c r="P2465" s="118" t="inlineStr">
        <is>
          <t>Включено</t>
        </is>
      </c>
      <c r="Q2465" s="104" t="n"/>
    </row>
    <row r="2466" outlineLevel="3" ht="50.25" customHeight="1">
      <c r="A2466" s="3" t="n"/>
      <c r="B2466" s="3" t="n"/>
      <c r="C2466" s="25" t="n"/>
      <c r="D2466" s="271" t="inlineStr">
        <is>
          <t>10.2.3.40.</t>
        </is>
      </c>
      <c r="E2466" s="198" t="inlineStr">
        <is>
          <t>Тройник чугунный безраструбный 90° DN50 x 50</t>
        </is>
      </c>
      <c r="F2466" s="18" t="inlineStr">
        <is>
          <t>шт</t>
        </is>
      </c>
      <c r="G2466" s="646" t="n">
        <v>62</v>
      </c>
      <c r="H2466" s="194" t="n"/>
      <c r="I2466" s="195" t="n">
        <v>0</v>
      </c>
      <c r="J2466" s="196" t="n">
        <v>0</v>
      </c>
      <c r="K2466" s="197" t="n">
        <v>0</v>
      </c>
      <c r="L2466" s="194" t="n">
        <v>0</v>
      </c>
      <c r="M2466" s="195" t="n">
        <v>0</v>
      </c>
      <c r="N2466" s="196" t="n">
        <v>0</v>
      </c>
      <c r="O2466" s="197" t="n">
        <v>0</v>
      </c>
      <c r="P2466" s="118" t="inlineStr">
        <is>
          <t>Включено</t>
        </is>
      </c>
      <c r="Q2466" s="104" t="n"/>
    </row>
    <row r="2467" outlineLevel="3" ht="50.25" customHeight="1">
      <c r="A2467" s="3" t="n"/>
      <c r="B2467" s="3" t="n"/>
      <c r="C2467" s="25" t="n"/>
      <c r="D2467" s="271" t="inlineStr">
        <is>
          <t>10.2.3.41.</t>
        </is>
      </c>
      <c r="E2467" s="198" t="inlineStr">
        <is>
          <t>Тройник чугунный безраструбный 90° DN70 x 50</t>
        </is>
      </c>
      <c r="F2467" s="18" t="inlineStr">
        <is>
          <t>шт</t>
        </is>
      </c>
      <c r="G2467" s="646" t="n">
        <v>3</v>
      </c>
      <c r="H2467" s="194" t="n"/>
      <c r="I2467" s="195" t="n">
        <v>0</v>
      </c>
      <c r="J2467" s="196" t="n">
        <v>0</v>
      </c>
      <c r="K2467" s="197" t="n">
        <v>0</v>
      </c>
      <c r="L2467" s="194" t="n">
        <v>0</v>
      </c>
      <c r="M2467" s="195" t="n">
        <v>0</v>
      </c>
      <c r="N2467" s="196" t="n">
        <v>0</v>
      </c>
      <c r="O2467" s="197" t="n">
        <v>0</v>
      </c>
      <c r="P2467" s="118" t="inlineStr">
        <is>
          <t>Включено</t>
        </is>
      </c>
      <c r="Q2467" s="104" t="n"/>
    </row>
    <row r="2468" outlineLevel="3" ht="50.25" customHeight="1">
      <c r="A2468" s="3" t="n"/>
      <c r="B2468" s="3" t="n"/>
      <c r="C2468" s="25" t="n"/>
      <c r="D2468" s="271" t="inlineStr">
        <is>
          <t>10.2.3.42.</t>
        </is>
      </c>
      <c r="E2468" s="198" t="inlineStr">
        <is>
          <t>Тройник чугунный безраструбный 90° DN70 x 70</t>
        </is>
      </c>
      <c r="F2468" s="18" t="inlineStr">
        <is>
          <t>шт</t>
        </is>
      </c>
      <c r="G2468" s="646" t="n">
        <v>2</v>
      </c>
      <c r="H2468" s="194" t="n"/>
      <c r="I2468" s="195" t="n">
        <v>0</v>
      </c>
      <c r="J2468" s="196" t="n">
        <v>0</v>
      </c>
      <c r="K2468" s="197" t="n">
        <v>0</v>
      </c>
      <c r="L2468" s="194" t="n">
        <v>0</v>
      </c>
      <c r="M2468" s="195" t="n">
        <v>0</v>
      </c>
      <c r="N2468" s="196" t="n">
        <v>0</v>
      </c>
      <c r="O2468" s="197" t="n">
        <v>0</v>
      </c>
      <c r="P2468" s="118" t="inlineStr">
        <is>
          <t>Включено</t>
        </is>
      </c>
      <c r="Q2468" s="104" t="n"/>
    </row>
    <row r="2469" outlineLevel="3" ht="50.25" customHeight="1">
      <c r="A2469" s="3" t="n"/>
      <c r="B2469" s="3" t="n"/>
      <c r="C2469" s="25" t="n"/>
      <c r="D2469" s="271" t="inlineStr">
        <is>
          <t>10.2.3.43.</t>
        </is>
      </c>
      <c r="E2469" s="198" t="inlineStr">
        <is>
          <t>Тройник чугунный безраструбный 90° DN80 x 50</t>
        </is>
      </c>
      <c r="F2469" s="18" t="inlineStr">
        <is>
          <t>шт</t>
        </is>
      </c>
      <c r="G2469" s="646" t="n">
        <v>11</v>
      </c>
      <c r="H2469" s="194" t="n"/>
      <c r="I2469" s="195" t="n">
        <v>0</v>
      </c>
      <c r="J2469" s="196" t="n">
        <v>0</v>
      </c>
      <c r="K2469" s="197" t="n">
        <v>0</v>
      </c>
      <c r="L2469" s="194" t="n">
        <v>0</v>
      </c>
      <c r="M2469" s="195" t="n">
        <v>0</v>
      </c>
      <c r="N2469" s="196" t="n">
        <v>0</v>
      </c>
      <c r="O2469" s="197" t="n">
        <v>0</v>
      </c>
      <c r="P2469" s="118" t="inlineStr">
        <is>
          <t>Включено</t>
        </is>
      </c>
      <c r="Q2469" s="104" t="n"/>
    </row>
    <row r="2470" outlineLevel="3" ht="50.25" customHeight="1">
      <c r="A2470" s="3" t="n"/>
      <c r="B2470" s="3" t="n"/>
      <c r="C2470" s="25" t="n"/>
      <c r="D2470" s="271" t="inlineStr">
        <is>
          <t>10.2.3.44.</t>
        </is>
      </c>
      <c r="E2470" s="198" t="inlineStr">
        <is>
          <t>Тройник чугунный безраструбный 90° DN80 x 80</t>
        </is>
      </c>
      <c r="F2470" s="18" t="inlineStr">
        <is>
          <t>шт</t>
        </is>
      </c>
      <c r="G2470" s="646" t="n">
        <v>3</v>
      </c>
      <c r="H2470" s="194" t="n"/>
      <c r="I2470" s="195" t="n">
        <v>0</v>
      </c>
      <c r="J2470" s="196" t="n">
        <v>0</v>
      </c>
      <c r="K2470" s="197" t="n">
        <v>0</v>
      </c>
      <c r="L2470" s="194" t="n">
        <v>0</v>
      </c>
      <c r="M2470" s="195" t="n">
        <v>0</v>
      </c>
      <c r="N2470" s="196" t="n">
        <v>0</v>
      </c>
      <c r="O2470" s="197" t="n">
        <v>0</v>
      </c>
      <c r="P2470" s="118" t="inlineStr">
        <is>
          <t>Включено</t>
        </is>
      </c>
      <c r="Q2470" s="104" t="n"/>
    </row>
    <row r="2471" outlineLevel="3" ht="50.25" customHeight="1">
      <c r="A2471" s="3" t="n"/>
      <c r="B2471" s="3" t="n"/>
      <c r="C2471" s="25" t="n"/>
      <c r="D2471" s="271" t="inlineStr">
        <is>
          <t>10.2.3.45.</t>
        </is>
      </c>
      <c r="E2471" s="198" t="inlineStr">
        <is>
          <t>Тройник чугунный безраструбный 90° DN100 x 80</t>
        </is>
      </c>
      <c r="F2471" s="18" t="inlineStr">
        <is>
          <t>шт</t>
        </is>
      </c>
      <c r="G2471" s="646" t="n">
        <v>2</v>
      </c>
      <c r="H2471" s="194" t="n"/>
      <c r="I2471" s="195" t="n">
        <v>0</v>
      </c>
      <c r="J2471" s="196" t="n">
        <v>0</v>
      </c>
      <c r="K2471" s="197" t="n">
        <v>0</v>
      </c>
      <c r="L2471" s="194" t="n">
        <v>0</v>
      </c>
      <c r="M2471" s="195" t="n">
        <v>0</v>
      </c>
      <c r="N2471" s="196" t="n">
        <v>0</v>
      </c>
      <c r="O2471" s="197" t="n">
        <v>0</v>
      </c>
      <c r="P2471" s="118" t="inlineStr">
        <is>
          <t>Включено</t>
        </is>
      </c>
      <c r="Q2471" s="104" t="n"/>
    </row>
    <row r="2472" outlineLevel="3" ht="50.25" customHeight="1">
      <c r="A2472" s="3" t="n"/>
      <c r="B2472" s="3" t="n"/>
      <c r="C2472" s="25" t="n"/>
      <c r="D2472" s="271" t="inlineStr">
        <is>
          <t>10.2.3.46.</t>
        </is>
      </c>
      <c r="E2472" s="198" t="inlineStr">
        <is>
          <t>Тройник чугунный безраструбный 90° DN100 x 100</t>
        </is>
      </c>
      <c r="F2472" s="18" t="inlineStr">
        <is>
          <t>шт</t>
        </is>
      </c>
      <c r="G2472" s="646" t="n">
        <v>29</v>
      </c>
      <c r="H2472" s="194" t="n"/>
      <c r="I2472" s="195" t="n">
        <v>0</v>
      </c>
      <c r="J2472" s="196" t="n">
        <v>0</v>
      </c>
      <c r="K2472" s="197" t="n">
        <v>0</v>
      </c>
      <c r="L2472" s="194" t="n">
        <v>0</v>
      </c>
      <c r="M2472" s="195" t="n">
        <v>0</v>
      </c>
      <c r="N2472" s="196" t="n">
        <v>0</v>
      </c>
      <c r="O2472" s="197" t="n">
        <v>0</v>
      </c>
      <c r="P2472" s="118" t="inlineStr">
        <is>
          <t>Включено</t>
        </is>
      </c>
      <c r="Q2472" s="104" t="n"/>
    </row>
    <row r="2473" outlineLevel="3" ht="50.25" customHeight="1">
      <c r="A2473" s="3" t="n"/>
      <c r="B2473" s="3" t="n"/>
      <c r="C2473" s="25" t="n"/>
      <c r="D2473" s="271" t="inlineStr">
        <is>
          <t>10.2.3.47.</t>
        </is>
      </c>
      <c r="E2473" s="198" t="inlineStr">
        <is>
          <t>Тройник чугунный безраструбный 90° DN150 x 100</t>
        </is>
      </c>
      <c r="F2473" s="18" t="inlineStr">
        <is>
          <t>шт</t>
        </is>
      </c>
      <c r="G2473" s="646" t="n">
        <v>1</v>
      </c>
      <c r="H2473" s="194" t="n"/>
      <c r="I2473" s="195" t="n">
        <v>0</v>
      </c>
      <c r="J2473" s="196" t="n">
        <v>0</v>
      </c>
      <c r="K2473" s="197" t="n">
        <v>0</v>
      </c>
      <c r="L2473" s="194" t="n">
        <v>0</v>
      </c>
      <c r="M2473" s="195" t="n">
        <v>0</v>
      </c>
      <c r="N2473" s="196" t="n">
        <v>0</v>
      </c>
      <c r="O2473" s="197" t="n">
        <v>0</v>
      </c>
      <c r="P2473" s="118" t="inlineStr">
        <is>
          <t>Включено</t>
        </is>
      </c>
      <c r="Q2473" s="104" t="n"/>
    </row>
    <row r="2474" outlineLevel="3" ht="50.25" customHeight="1">
      <c r="A2474" s="3" t="n"/>
      <c r="B2474" s="3" t="n"/>
      <c r="C2474" s="25" t="n"/>
      <c r="D2474" s="271" t="inlineStr">
        <is>
          <t>10.2.3.48.</t>
        </is>
      </c>
      <c r="E2474" s="198" t="inlineStr">
        <is>
          <t>Фланец стальной плоский приварной с соединительным выступом Ру 1.6 МПа, Д=100 мм</t>
        </is>
      </c>
      <c r="F2474" s="18" t="inlineStr">
        <is>
          <t>шт</t>
        </is>
      </c>
      <c r="G2474" s="646" t="n">
        <v>2</v>
      </c>
      <c r="H2474" s="194" t="n"/>
      <c r="I2474" s="195" t="n">
        <v>0</v>
      </c>
      <c r="J2474" s="196" t="n">
        <v>0</v>
      </c>
      <c r="K2474" s="197" t="n">
        <v>0</v>
      </c>
      <c r="L2474" s="194" t="n">
        <v>0</v>
      </c>
      <c r="M2474" s="195" t="n">
        <v>0</v>
      </c>
      <c r="N2474" s="196" t="n">
        <v>0</v>
      </c>
      <c r="O2474" s="197" t="n">
        <v>0</v>
      </c>
      <c r="P2474" s="118" t="inlineStr">
        <is>
          <t>Включено</t>
        </is>
      </c>
      <c r="Q2474" s="104" t="n"/>
    </row>
    <row r="2475" outlineLevel="3" ht="50.25" customHeight="1">
      <c r="A2475" s="3" t="n"/>
      <c r="B2475" s="3" t="n"/>
      <c r="C2475" s="25" t="n"/>
      <c r="D2475" s="271" t="inlineStr">
        <is>
          <t>10.2.3.49.</t>
        </is>
      </c>
      <c r="E2475" s="198" t="inlineStr">
        <is>
          <t>Изоляция из вспененного полиэтилена</t>
        </is>
      </c>
      <c r="F2475" s="18" t="inlineStr">
        <is>
          <t>м2</t>
        </is>
      </c>
      <c r="G2475" s="646" t="n">
        <v>25</v>
      </c>
      <c r="H2475" s="194" t="n"/>
      <c r="I2475" s="195" t="n">
        <v>0</v>
      </c>
      <c r="J2475" s="196" t="n">
        <v>0</v>
      </c>
      <c r="K2475" s="197" t="n">
        <v>0</v>
      </c>
      <c r="L2475" s="194" t="n">
        <v>0</v>
      </c>
      <c r="M2475" s="195" t="n">
        <v>0</v>
      </c>
      <c r="N2475" s="196" t="n">
        <v>0</v>
      </c>
      <c r="O2475" s="197" t="n">
        <v>0</v>
      </c>
      <c r="P2475" s="118" t="inlineStr">
        <is>
          <t>Включено</t>
        </is>
      </c>
      <c r="Q2475" s="104" t="n"/>
    </row>
    <row r="2476" outlineLevel="3" ht="50.25" customHeight="1">
      <c r="A2476" s="3" t="n"/>
      <c r="B2476" s="3" t="n"/>
      <c r="C2476" s="25" t="n"/>
      <c r="D2476" s="271" t="inlineStr">
        <is>
          <t>10.2.3.50.</t>
        </is>
      </c>
      <c r="E2476" s="198" t="inlineStr">
        <is>
          <t>Хомут сантехнический 1 3/4" (54-58 мм)</t>
        </is>
      </c>
      <c r="F2476" s="18" t="inlineStr">
        <is>
          <t>шт</t>
        </is>
      </c>
      <c r="G2476" s="646" t="n">
        <v>389</v>
      </c>
      <c r="H2476" s="194" t="n"/>
      <c r="I2476" s="195" t="n">
        <v>0</v>
      </c>
      <c r="J2476" s="196" t="n">
        <v>0</v>
      </c>
      <c r="K2476" s="197" t="n">
        <v>0</v>
      </c>
      <c r="L2476" s="194" t="n">
        <v>0</v>
      </c>
      <c r="M2476" s="195" t="n">
        <v>0</v>
      </c>
      <c r="N2476" s="196" t="n">
        <v>0</v>
      </c>
      <c r="O2476" s="197" t="n">
        <v>0</v>
      </c>
      <c r="P2476" s="118" t="inlineStr">
        <is>
          <t>Включено</t>
        </is>
      </c>
      <c r="Q2476" s="104" t="n"/>
    </row>
    <row r="2477" outlineLevel="3" ht="50.25" customHeight="1">
      <c r="A2477" s="3" t="n"/>
      <c r="B2477" s="3" t="n"/>
      <c r="C2477" s="25" t="n"/>
      <c r="D2477" s="271" t="inlineStr">
        <is>
          <t>10.2.3.51.</t>
        </is>
      </c>
      <c r="E2477" s="198" t="inlineStr">
        <is>
          <t>Хомут сантехнический 2 1/2" (73-80 мм)</t>
        </is>
      </c>
      <c r="F2477" s="18" t="inlineStr">
        <is>
          <t>шт</t>
        </is>
      </c>
      <c r="G2477" s="646" t="n">
        <v>24</v>
      </c>
      <c r="H2477" s="194" t="n"/>
      <c r="I2477" s="195" t="n">
        <v>0</v>
      </c>
      <c r="J2477" s="196" t="n">
        <v>0</v>
      </c>
      <c r="K2477" s="197" t="n">
        <v>0</v>
      </c>
      <c r="L2477" s="194" t="n">
        <v>0</v>
      </c>
      <c r="M2477" s="195" t="n">
        <v>0</v>
      </c>
      <c r="N2477" s="196" t="n">
        <v>0</v>
      </c>
      <c r="O2477" s="197" t="n">
        <v>0</v>
      </c>
      <c r="P2477" s="118" t="inlineStr">
        <is>
          <t>Включено</t>
        </is>
      </c>
      <c r="Q2477" s="104" t="n"/>
    </row>
    <row r="2478" outlineLevel="3" ht="50.25" customHeight="1">
      <c r="A2478" s="3" t="n"/>
      <c r="B2478" s="3" t="n"/>
      <c r="C2478" s="25" t="n"/>
      <c r="D2478" s="271" t="inlineStr">
        <is>
          <t>10.2.3.52.</t>
        </is>
      </c>
      <c r="E2478" s="198" t="inlineStr">
        <is>
          <t>Хомут сантехнический 3" (85-92 мм)</t>
        </is>
      </c>
      <c r="F2478" s="18" t="inlineStr">
        <is>
          <t>шт</t>
        </is>
      </c>
      <c r="G2478" s="646" t="n">
        <v>256</v>
      </c>
      <c r="H2478" s="194" t="n"/>
      <c r="I2478" s="195" t="n">
        <v>0</v>
      </c>
      <c r="J2478" s="196" t="n">
        <v>0</v>
      </c>
      <c r="K2478" s="197" t="n">
        <v>0</v>
      </c>
      <c r="L2478" s="194" t="n">
        <v>0</v>
      </c>
      <c r="M2478" s="195" t="n">
        <v>0</v>
      </c>
      <c r="N2478" s="196" t="n">
        <v>0</v>
      </c>
      <c r="O2478" s="197" t="n">
        <v>0</v>
      </c>
      <c r="P2478" s="118" t="inlineStr">
        <is>
          <t>Включено</t>
        </is>
      </c>
      <c r="Q2478" s="104" t="n"/>
    </row>
    <row r="2479" outlineLevel="3" ht="50.25" customHeight="1">
      <c r="A2479" s="3" t="n"/>
      <c r="B2479" s="3" t="n"/>
      <c r="C2479" s="25" t="n"/>
      <c r="D2479" s="271" t="inlineStr">
        <is>
          <t>10.2.3.53.</t>
        </is>
      </c>
      <c r="E2479" s="198" t="inlineStr">
        <is>
          <t>Хомут сантехнический 4" (107-116 мм)</t>
        </is>
      </c>
      <c r="F2479" s="18" t="inlineStr">
        <is>
          <t>шт</t>
        </is>
      </c>
      <c r="G2479" s="646" t="n">
        <v>379</v>
      </c>
      <c r="H2479" s="194" t="n"/>
      <c r="I2479" s="195" t="n">
        <v>0</v>
      </c>
      <c r="J2479" s="196" t="n">
        <v>0</v>
      </c>
      <c r="K2479" s="197" t="n">
        <v>0</v>
      </c>
      <c r="L2479" s="194" t="n">
        <v>0</v>
      </c>
      <c r="M2479" s="195" t="n">
        <v>0</v>
      </c>
      <c r="N2479" s="196" t="n">
        <v>0</v>
      </c>
      <c r="O2479" s="197" t="n">
        <v>0</v>
      </c>
      <c r="P2479" s="118" t="inlineStr">
        <is>
          <t>Включено</t>
        </is>
      </c>
      <c r="Q2479" s="104" t="n"/>
    </row>
    <row r="2480" outlineLevel="3" ht="50.25" customHeight="1">
      <c r="A2480" s="3" t="n"/>
      <c r="B2480" s="3" t="n"/>
      <c r="C2480" s="25" t="n"/>
      <c r="D2480" s="271" t="inlineStr">
        <is>
          <t>10.2.3.54.</t>
        </is>
      </c>
      <c r="E2480" s="198" t="inlineStr">
        <is>
          <t>Хомут сантехнический 5 1/2" (149-161 мм)</t>
        </is>
      </c>
      <c r="F2480" s="18" t="inlineStr">
        <is>
          <t>шт</t>
        </is>
      </c>
      <c r="G2480" s="646" t="n">
        <v>14</v>
      </c>
      <c r="H2480" s="194" t="n"/>
      <c r="I2480" s="195" t="n">
        <v>0</v>
      </c>
      <c r="J2480" s="196" t="n">
        <v>0</v>
      </c>
      <c r="K2480" s="197" t="n">
        <v>0</v>
      </c>
      <c r="L2480" s="194" t="n">
        <v>0</v>
      </c>
      <c r="M2480" s="195" t="n">
        <v>0</v>
      </c>
      <c r="N2480" s="196" t="n">
        <v>0</v>
      </c>
      <c r="O2480" s="197" t="n">
        <v>0</v>
      </c>
      <c r="P2480" s="118" t="inlineStr">
        <is>
          <t>Включено</t>
        </is>
      </c>
      <c r="Q2480" s="104" t="n"/>
    </row>
    <row r="2481" outlineLevel="3" ht="50.25" customHeight="1">
      <c r="A2481" s="3" t="n"/>
      <c r="B2481" s="3" t="n"/>
      <c r="C2481" s="25" t="n"/>
      <c r="D2481" s="271" t="inlineStr">
        <is>
          <t>10.2.3.55.</t>
        </is>
      </c>
      <c r="E2481" s="198" t="inlineStr">
        <is>
          <t>Штанга с резьбой M8x2 м DIN 975</t>
        </is>
      </c>
      <c r="F2481" s="18" t="inlineStr">
        <is>
          <t>шт</t>
        </is>
      </c>
      <c r="G2481" s="646" t="n">
        <v>413</v>
      </c>
      <c r="H2481" s="194" t="n"/>
      <c r="I2481" s="195" t="n">
        <v>0</v>
      </c>
      <c r="J2481" s="196" t="n">
        <v>0</v>
      </c>
      <c r="K2481" s="197" t="n">
        <v>0</v>
      </c>
      <c r="L2481" s="194" t="n">
        <v>0</v>
      </c>
      <c r="M2481" s="195" t="n">
        <v>0</v>
      </c>
      <c r="N2481" s="196" t="n">
        <v>0</v>
      </c>
      <c r="O2481" s="197" t="n">
        <v>0</v>
      </c>
      <c r="P2481" s="118" t="inlineStr">
        <is>
          <t>Включено</t>
        </is>
      </c>
      <c r="Q2481" s="104" t="n"/>
    </row>
    <row r="2482" outlineLevel="3" ht="50.25" customHeight="1">
      <c r="A2482" s="3" t="n"/>
      <c r="B2482" s="3" t="n"/>
      <c r="C2482" s="25" t="n"/>
      <c r="D2482" s="271" t="inlineStr">
        <is>
          <t>10.2.3.56.</t>
        </is>
      </c>
      <c r="E2482" s="198" t="inlineStr">
        <is>
          <t>Штанга с резьбой M10x2 м DIN 975</t>
        </is>
      </c>
      <c r="F2482" s="18" t="inlineStr">
        <is>
          <t>шт</t>
        </is>
      </c>
      <c r="G2482" s="646" t="n">
        <v>649</v>
      </c>
      <c r="H2482" s="194" t="n"/>
      <c r="I2482" s="195" t="n">
        <v>0</v>
      </c>
      <c r="J2482" s="196" t="n">
        <v>0</v>
      </c>
      <c r="K2482" s="197" t="n">
        <v>0</v>
      </c>
      <c r="L2482" s="194" t="n">
        <v>0</v>
      </c>
      <c r="M2482" s="195" t="n">
        <v>0</v>
      </c>
      <c r="N2482" s="196" t="n">
        <v>0</v>
      </c>
      <c r="O2482" s="197" t="n">
        <v>0</v>
      </c>
      <c r="P2482" s="118" t="inlineStr">
        <is>
          <t>Включено</t>
        </is>
      </c>
      <c r="Q2482" s="104" t="n"/>
    </row>
    <row r="2483" outlineLevel="3" ht="50.25" customHeight="1">
      <c r="A2483" s="3" t="n"/>
      <c r="B2483" s="3" t="n"/>
      <c r="C2483" s="25" t="n"/>
      <c r="D2483" s="271" t="inlineStr">
        <is>
          <t>10.2.3.57.</t>
        </is>
      </c>
      <c r="E2483" s="198" t="inlineStr">
        <is>
          <t>Анкер забивной стальной 8 мм</t>
        </is>
      </c>
      <c r="F2483" s="18" t="inlineStr">
        <is>
          <t>шт</t>
        </is>
      </c>
      <c r="G2483" s="646" t="n">
        <v>413</v>
      </c>
      <c r="H2483" s="194" t="n"/>
      <c r="I2483" s="195" t="n">
        <v>0</v>
      </c>
      <c r="J2483" s="196" t="n">
        <v>0</v>
      </c>
      <c r="K2483" s="197" t="n">
        <v>0</v>
      </c>
      <c r="L2483" s="194" t="n">
        <v>0</v>
      </c>
      <c r="M2483" s="195" t="n">
        <v>0</v>
      </c>
      <c r="N2483" s="196" t="n">
        <v>0</v>
      </c>
      <c r="O2483" s="197" t="n">
        <v>0</v>
      </c>
      <c r="P2483" s="118" t="inlineStr">
        <is>
          <t>Включено</t>
        </is>
      </c>
      <c r="Q2483" s="104" t="n"/>
    </row>
    <row r="2484" outlineLevel="3" ht="50.25" customHeight="1">
      <c r="A2484" s="3" t="n"/>
      <c r="B2484" s="3" t="n"/>
      <c r="C2484" s="25" t="n"/>
      <c r="D2484" s="271" t="inlineStr">
        <is>
          <t>10.2.3.58.</t>
        </is>
      </c>
      <c r="E2484" s="198" t="inlineStr">
        <is>
          <t>Анкер забивной стальной 10 мм</t>
        </is>
      </c>
      <c r="F2484" s="18" t="inlineStr">
        <is>
          <t>шт</t>
        </is>
      </c>
      <c r="G2484" s="646" t="n">
        <v>649</v>
      </c>
      <c r="H2484" s="194" t="n"/>
      <c r="I2484" s="195" t="n">
        <v>0</v>
      </c>
      <c r="J2484" s="196" t="n">
        <v>0</v>
      </c>
      <c r="K2484" s="197" t="n">
        <v>0</v>
      </c>
      <c r="L2484" s="194" t="n">
        <v>0</v>
      </c>
      <c r="M2484" s="195" t="n">
        <v>0</v>
      </c>
      <c r="N2484" s="196" t="n">
        <v>0</v>
      </c>
      <c r="O2484" s="197" t="n">
        <v>0</v>
      </c>
      <c r="P2484" s="118" t="inlineStr">
        <is>
          <t>Включено</t>
        </is>
      </c>
      <c r="Q2484" s="104" t="n"/>
    </row>
    <row r="2485" outlineLevel="2" ht="50.25" customHeight="1">
      <c r="A2485" s="3" t="n"/>
      <c r="B2485" s="3" t="inlineStr">
        <is>
          <t>Система внутреннего водоотведения</t>
        </is>
      </c>
      <c r="C2485" s="240" t="n"/>
      <c r="D2485" s="391" t="inlineStr">
        <is>
          <t>10.2.4.</t>
        </is>
      </c>
      <c r="E2485" s="392" t="inlineStr">
        <is>
          <t>Система водоотведения К2.1</t>
        </is>
      </c>
      <c r="F2485" s="398" t="inlineStr">
        <is>
          <t>комплект</t>
        </is>
      </c>
      <c r="G2485" s="420" t="n">
        <v>1</v>
      </c>
      <c r="H2485" s="428">
        <f>IFERROR(L2485/G2485,0)</f>
        <v/>
      </c>
      <c r="I2485" s="429">
        <f>IFERROR(M2485/G2485,0)</f>
        <v/>
      </c>
      <c r="J2485" s="430">
        <f>IFERROR(N2485/G2485,0)</f>
        <v/>
      </c>
      <c r="K2485" s="432">
        <f>+IFERROR(O2485/G2485,0)</f>
        <v/>
      </c>
      <c r="L2485" s="431">
        <f>SUBTOTAL(9,L2486:L2503)</f>
        <v/>
      </c>
      <c r="M2485" s="429">
        <f>SUBTOTAL(9,M2486:M2503)</f>
        <v/>
      </c>
      <c r="N2485" s="430">
        <f>SUBTOTAL(9,N2486:N2503)</f>
        <v/>
      </c>
      <c r="O2485" s="430">
        <f>SUBTOTAL(9,O2486:O2503)</f>
        <v/>
      </c>
      <c r="P2485" s="394" t="n"/>
      <c r="Q2485" s="243" t="n"/>
    </row>
    <row r="2486" outlineLevel="3" ht="50.25" customHeight="1">
      <c r="A2486" s="3" t="n"/>
      <c r="B2486" s="3" t="inlineStr">
        <is>
          <t>Монтаж оборудования системы внутреннего водоотведения (насосы, трапы и пр.)</t>
        </is>
      </c>
      <c r="C2486" s="25" t="n"/>
      <c r="D2486" s="271" t="inlineStr">
        <is>
          <t>10.2.4.1.</t>
        </is>
      </c>
      <c r="E2486" s="198" t="inlineStr">
        <is>
          <t>Трап для внутренних помещений с вертикальным выпуском Ø110</t>
        </is>
      </c>
      <c r="F2486" s="18" t="inlineStr">
        <is>
          <t>шт</t>
        </is>
      </c>
      <c r="G2486" s="646" t="n">
        <v>3</v>
      </c>
      <c r="H2486" s="194" t="n">
        <v>28082.5243003041</v>
      </c>
      <c r="I2486" s="195" t="n">
        <v>9286.629321701654</v>
      </c>
      <c r="J2486" s="196" t="n">
        <v>4671.14420275072</v>
      </c>
      <c r="K2486" s="197" t="n">
        <v>42040.29782475648</v>
      </c>
      <c r="L2486" s="194" t="n">
        <v>84247.57290091232</v>
      </c>
      <c r="M2486" s="195" t="n">
        <v>27859.88796510496</v>
      </c>
      <c r="N2486" s="196" t="n">
        <v>14013.43260825216</v>
      </c>
      <c r="O2486" s="197" t="n">
        <v>126120.8934742695</v>
      </c>
      <c r="P2486" s="118" t="n"/>
      <c r="Q2486" s="104" t="n"/>
    </row>
    <row r="2487" outlineLevel="3" ht="50.25" customHeight="1">
      <c r="A2487" s="3" t="n"/>
      <c r="B2487" s="3" t="inlineStr">
        <is>
          <t>Прокладка вертикальных и горизонтальных трубопроводов системы канализации с установкой арматуры</t>
        </is>
      </c>
      <c r="C2487" s="25" t="n"/>
      <c r="D2487" s="271" t="inlineStr">
        <is>
          <t>10.2.4.2.</t>
        </is>
      </c>
      <c r="E2487" s="198" t="inlineStr">
        <is>
          <t>Труба чугунная безраструбная SML, Ø110/3,5</t>
        </is>
      </c>
      <c r="F2487" s="18" t="inlineStr">
        <is>
          <t>м</t>
        </is>
      </c>
      <c r="G2487" s="646" t="n">
        <v>52</v>
      </c>
      <c r="H2487" s="194" t="n">
        <v>8944.546524336805</v>
      </c>
      <c r="I2487" s="195" t="n">
        <v>1940.905528235645</v>
      </c>
      <c r="J2487" s="196" t="n">
        <v>1360.681506571556</v>
      </c>
      <c r="K2487" s="197" t="n">
        <v>12246.13355914401</v>
      </c>
      <c r="L2487" s="194" t="n">
        <v>465116.4192655139</v>
      </c>
      <c r="M2487" s="195" t="n">
        <v>100927.0874682536</v>
      </c>
      <c r="N2487" s="196" t="n">
        <v>70755.43834172093</v>
      </c>
      <c r="O2487" s="197" t="n">
        <v>636798.9450754884</v>
      </c>
      <c r="P2487" s="118" t="n"/>
      <c r="Q2487" s="104" t="n"/>
    </row>
    <row r="2488" outlineLevel="3" ht="50.25" customHeight="1">
      <c r="A2488" s="3" t="n"/>
      <c r="B2488" s="3" t="inlineStr">
        <is>
          <t>Прокладка вертикальных и горизонтальных трубопроводов системы канализации с установкой арматуры</t>
        </is>
      </c>
      <c r="C2488" s="25" t="n"/>
      <c r="D2488" s="271" t="inlineStr">
        <is>
          <t>10.2.4.3.</t>
        </is>
      </c>
      <c r="E2488" s="198" t="inlineStr">
        <is>
          <t>Труба чугунная безраструбная SML, Ø160/4</t>
        </is>
      </c>
      <c r="F2488" s="18" t="inlineStr">
        <is>
          <t>м</t>
        </is>
      </c>
      <c r="G2488" s="646" t="n">
        <v>47</v>
      </c>
      <c r="H2488" s="194" t="n">
        <v>15412.51597832809</v>
      </c>
      <c r="I2488" s="195" t="n">
        <v>2795.275425832197</v>
      </c>
      <c r="J2488" s="196" t="n">
        <v>2275.973925520036</v>
      </c>
      <c r="K2488" s="197" t="n">
        <v>20483.76532968032</v>
      </c>
      <c r="L2488" s="194" t="n">
        <v>724388.2509814202</v>
      </c>
      <c r="M2488" s="195" t="n">
        <v>131377.9450141133</v>
      </c>
      <c r="N2488" s="196" t="n">
        <v>106970.7744994417</v>
      </c>
      <c r="O2488" s="197" t="n">
        <v>962736.9704949751</v>
      </c>
      <c r="P2488" s="118" t="n"/>
      <c r="Q2488" s="104" t="n"/>
    </row>
    <row r="2489" outlineLevel="3" ht="50.25" customHeight="1">
      <c r="A2489" s="3" t="n"/>
      <c r="B2489" s="3" t="n"/>
      <c r="C2489" s="25" t="n"/>
      <c r="D2489" s="271" t="inlineStr">
        <is>
          <t>10.2.4.4.</t>
        </is>
      </c>
      <c r="E2489" s="198" t="inlineStr">
        <is>
          <t>Заглушка торцевая чугунная DN150</t>
        </is>
      </c>
      <c r="F2489" s="18" t="inlineStr">
        <is>
          <t>шт</t>
        </is>
      </c>
      <c r="G2489" s="646" t="n">
        <v>7</v>
      </c>
      <c r="H2489" s="194" t="n"/>
      <c r="I2489" s="195" t="n">
        <v>0</v>
      </c>
      <c r="J2489" s="196" t="n">
        <v>0</v>
      </c>
      <c r="K2489" s="197" t="n">
        <v>0</v>
      </c>
      <c r="L2489" s="194" t="n">
        <v>0</v>
      </c>
      <c r="M2489" s="195" t="n">
        <v>0</v>
      </c>
      <c r="N2489" s="196" t="n">
        <v>0</v>
      </c>
      <c r="O2489" s="197" t="n">
        <v>0</v>
      </c>
      <c r="P2489" s="118" t="inlineStr">
        <is>
          <t>Включено</t>
        </is>
      </c>
      <c r="Q2489" s="104" t="n"/>
    </row>
    <row r="2490" outlineLevel="3" ht="50.25" customHeight="1">
      <c r="A2490" s="3" t="n"/>
      <c r="B2490" s="3" t="n"/>
      <c r="C2490" s="25" t="n"/>
      <c r="D2490" s="271" t="inlineStr">
        <is>
          <t>10.2.4.5.</t>
        </is>
      </c>
      <c r="E2490" s="198" t="inlineStr">
        <is>
          <t>Отвод чугунный 45° DN150</t>
        </is>
      </c>
      <c r="F2490" s="18" t="inlineStr">
        <is>
          <t>шт</t>
        </is>
      </c>
      <c r="G2490" s="646" t="n">
        <v>2</v>
      </c>
      <c r="H2490" s="194" t="n"/>
      <c r="I2490" s="195" t="n">
        <v>0</v>
      </c>
      <c r="J2490" s="196" t="n">
        <v>0</v>
      </c>
      <c r="K2490" s="197" t="n">
        <v>0</v>
      </c>
      <c r="L2490" s="194" t="n">
        <v>0</v>
      </c>
      <c r="M2490" s="195" t="n">
        <v>0</v>
      </c>
      <c r="N2490" s="196" t="n">
        <v>0</v>
      </c>
      <c r="O2490" s="197" t="n">
        <v>0</v>
      </c>
      <c r="P2490" s="118" t="inlineStr">
        <is>
          <t>Включено</t>
        </is>
      </c>
      <c r="Q2490" s="104" t="n"/>
    </row>
    <row r="2491" outlineLevel="3" ht="50.25" customHeight="1">
      <c r="A2491" s="3" t="n"/>
      <c r="B2491" s="3" t="n"/>
      <c r="C2491" s="25" t="n"/>
      <c r="D2491" s="271" t="inlineStr">
        <is>
          <t>10.2.4.6.</t>
        </is>
      </c>
      <c r="E2491" s="198" t="inlineStr">
        <is>
          <t>Отвод чугунный 90° из двух колен по 45° DN100</t>
        </is>
      </c>
      <c r="F2491" s="18" t="inlineStr">
        <is>
          <t>шт</t>
        </is>
      </c>
      <c r="G2491" s="646" t="n">
        <v>3</v>
      </c>
      <c r="H2491" s="194" t="n"/>
      <c r="I2491" s="195" t="n">
        <v>0</v>
      </c>
      <c r="J2491" s="196" t="n">
        <v>0</v>
      </c>
      <c r="K2491" s="197" t="n">
        <v>0</v>
      </c>
      <c r="L2491" s="194" t="n">
        <v>0</v>
      </c>
      <c r="M2491" s="195" t="n">
        <v>0</v>
      </c>
      <c r="N2491" s="196" t="n">
        <v>0</v>
      </c>
      <c r="O2491" s="197" t="n">
        <v>0</v>
      </c>
      <c r="P2491" s="118" t="inlineStr">
        <is>
          <t>Включено</t>
        </is>
      </c>
      <c r="Q2491" s="104" t="n"/>
    </row>
    <row r="2492" outlineLevel="3" ht="50.25" customHeight="1">
      <c r="A2492" s="3" t="n"/>
      <c r="B2492" s="3" t="n"/>
      <c r="C2492" s="25" t="n"/>
      <c r="D2492" s="271" t="inlineStr">
        <is>
          <t>10.2.4.7.</t>
        </is>
      </c>
      <c r="E2492" s="198" t="inlineStr">
        <is>
          <t>Переходник чугунный DN150 х 150</t>
        </is>
      </c>
      <c r="F2492" s="18" t="inlineStr">
        <is>
          <t>шт</t>
        </is>
      </c>
      <c r="G2492" s="646" t="n">
        <v>1</v>
      </c>
      <c r="H2492" s="194" t="n"/>
      <c r="I2492" s="195" t="n">
        <v>0</v>
      </c>
      <c r="J2492" s="196" t="n">
        <v>0</v>
      </c>
      <c r="K2492" s="197" t="n">
        <v>0</v>
      </c>
      <c r="L2492" s="194" t="n">
        <v>0</v>
      </c>
      <c r="M2492" s="195" t="n">
        <v>0</v>
      </c>
      <c r="N2492" s="196" t="n">
        <v>0</v>
      </c>
      <c r="O2492" s="197" t="n">
        <v>0</v>
      </c>
      <c r="P2492" s="118" t="inlineStr">
        <is>
          <t>Включено</t>
        </is>
      </c>
      <c r="Q2492" s="104" t="n"/>
    </row>
    <row r="2493" outlineLevel="3" ht="50.25" customHeight="1">
      <c r="A2493" s="3" t="n"/>
      <c r="B2493" s="3" t="n"/>
      <c r="C2493" s="25" t="n"/>
      <c r="D2493" s="271" t="inlineStr">
        <is>
          <t>10.2.4.8.</t>
        </is>
      </c>
      <c r="E2493" s="198" t="inlineStr">
        <is>
          <t>Соединитель-хомут с блокирующей затяжкой DN50</t>
        </is>
      </c>
      <c r="F2493" s="18" t="inlineStr">
        <is>
          <t>шт</t>
        </is>
      </c>
      <c r="G2493" s="646" t="n">
        <v>7</v>
      </c>
      <c r="H2493" s="194" t="n"/>
      <c r="I2493" s="195" t="n">
        <v>0</v>
      </c>
      <c r="J2493" s="196" t="n">
        <v>0</v>
      </c>
      <c r="K2493" s="197" t="n">
        <v>0</v>
      </c>
      <c r="L2493" s="194" t="n">
        <v>0</v>
      </c>
      <c r="M2493" s="195" t="n">
        <v>0</v>
      </c>
      <c r="N2493" s="196" t="n">
        <v>0</v>
      </c>
      <c r="O2493" s="197" t="n">
        <v>0</v>
      </c>
      <c r="P2493" s="118" t="inlineStr">
        <is>
          <t>Включено</t>
        </is>
      </c>
      <c r="Q2493" s="104" t="n"/>
    </row>
    <row r="2494" outlineLevel="3" ht="50.25" customHeight="1">
      <c r="A2494" s="3" t="n"/>
      <c r="B2494" s="3" t="n"/>
      <c r="C2494" s="25" t="n"/>
      <c r="D2494" s="271" t="inlineStr">
        <is>
          <t>10.2.4.9.</t>
        </is>
      </c>
      <c r="E2494" s="198" t="inlineStr">
        <is>
          <t>Соединитель-хомут с блокирующей затяжкой DN100</t>
        </is>
      </c>
      <c r="F2494" s="18" t="inlineStr">
        <is>
          <t>шт</t>
        </is>
      </c>
      <c r="G2494" s="646" t="n">
        <v>28</v>
      </c>
      <c r="H2494" s="194" t="n"/>
      <c r="I2494" s="195" t="n">
        <v>0</v>
      </c>
      <c r="J2494" s="196" t="n">
        <v>0</v>
      </c>
      <c r="K2494" s="197" t="n">
        <v>0</v>
      </c>
      <c r="L2494" s="194" t="n">
        <v>0</v>
      </c>
      <c r="M2494" s="195" t="n">
        <v>0</v>
      </c>
      <c r="N2494" s="196" t="n">
        <v>0</v>
      </c>
      <c r="O2494" s="197" t="n">
        <v>0</v>
      </c>
      <c r="P2494" s="118" t="inlineStr">
        <is>
          <t>Включено</t>
        </is>
      </c>
      <c r="Q2494" s="104" t="n"/>
    </row>
    <row r="2495" outlineLevel="3" ht="50.25" customHeight="1">
      <c r="A2495" s="3" t="n"/>
      <c r="B2495" s="3" t="n"/>
      <c r="C2495" s="25" t="n"/>
      <c r="D2495" s="271" t="inlineStr">
        <is>
          <t>10.2.4.10.</t>
        </is>
      </c>
      <c r="E2495" s="198" t="inlineStr">
        <is>
          <t>Соединитель-хомут с блокирующей затяжкой DN125</t>
        </is>
      </c>
      <c r="F2495" s="18" t="inlineStr">
        <is>
          <t>шт</t>
        </is>
      </c>
      <c r="G2495" s="646" t="n">
        <v>11</v>
      </c>
      <c r="H2495" s="194" t="n"/>
      <c r="I2495" s="195" t="n">
        <v>0</v>
      </c>
      <c r="J2495" s="196" t="n">
        <v>0</v>
      </c>
      <c r="K2495" s="197" t="n">
        <v>0</v>
      </c>
      <c r="L2495" s="194" t="n">
        <v>0</v>
      </c>
      <c r="M2495" s="195" t="n">
        <v>0</v>
      </c>
      <c r="N2495" s="196" t="n">
        <v>0</v>
      </c>
      <c r="O2495" s="197" t="n">
        <v>0</v>
      </c>
      <c r="P2495" s="118" t="inlineStr">
        <is>
          <t>Включено</t>
        </is>
      </c>
      <c r="Q2495" s="104" t="n"/>
    </row>
    <row r="2496" outlineLevel="3" ht="50.25" customHeight="1">
      <c r="A2496" s="3" t="n"/>
      <c r="B2496" s="3" t="n"/>
      <c r="C2496" s="25" t="n"/>
      <c r="D2496" s="271" t="inlineStr">
        <is>
          <t>10.2.4.11.</t>
        </is>
      </c>
      <c r="E2496" s="198" t="inlineStr">
        <is>
          <t>Тройник чугунный безраструбный 45° DN150 x 100</t>
        </is>
      </c>
      <c r="F2496" s="18" t="inlineStr">
        <is>
          <t>шт</t>
        </is>
      </c>
      <c r="G2496" s="646" t="n">
        <v>1</v>
      </c>
      <c r="H2496" s="194" t="n"/>
      <c r="I2496" s="195" t="n">
        <v>0</v>
      </c>
      <c r="J2496" s="196" t="n">
        <v>0</v>
      </c>
      <c r="K2496" s="197" t="n">
        <v>0</v>
      </c>
      <c r="L2496" s="194" t="n">
        <v>0</v>
      </c>
      <c r="M2496" s="195" t="n">
        <v>0</v>
      </c>
      <c r="N2496" s="196" t="n">
        <v>0</v>
      </c>
      <c r="O2496" s="197" t="n">
        <v>0</v>
      </c>
      <c r="P2496" s="118" t="inlineStr">
        <is>
          <t>Включено</t>
        </is>
      </c>
      <c r="Q2496" s="104" t="n"/>
    </row>
    <row r="2497" outlineLevel="3" ht="50.25" customHeight="1">
      <c r="A2497" s="3" t="n"/>
      <c r="B2497" s="3" t="n"/>
      <c r="C2497" s="25" t="n"/>
      <c r="D2497" s="271" t="inlineStr">
        <is>
          <t>10.2.4.12.</t>
        </is>
      </c>
      <c r="E2497" s="198" t="inlineStr">
        <is>
          <t>Тройник чугунный безраструбный 45° DN150 x 150</t>
        </is>
      </c>
      <c r="F2497" s="18" t="inlineStr">
        <is>
          <t>шт</t>
        </is>
      </c>
      <c r="G2497" s="646" t="n">
        <v>5</v>
      </c>
      <c r="H2497" s="194" t="n"/>
      <c r="I2497" s="195" t="n">
        <v>0</v>
      </c>
      <c r="J2497" s="196" t="n">
        <v>0</v>
      </c>
      <c r="K2497" s="197" t="n">
        <v>0</v>
      </c>
      <c r="L2497" s="194" t="n">
        <v>0</v>
      </c>
      <c r="M2497" s="195" t="n">
        <v>0</v>
      </c>
      <c r="N2497" s="196" t="n">
        <v>0</v>
      </c>
      <c r="O2497" s="197" t="n">
        <v>0</v>
      </c>
      <c r="P2497" s="118" t="inlineStr">
        <is>
          <t>Включено</t>
        </is>
      </c>
      <c r="Q2497" s="104" t="n"/>
    </row>
    <row r="2498" outlineLevel="3" ht="50.25" customHeight="1">
      <c r="A2498" s="3" t="n"/>
      <c r="B2498" s="3" t="n"/>
      <c r="C2498" s="25" t="n"/>
      <c r="D2498" s="271" t="inlineStr">
        <is>
          <t>10.2.4.13.</t>
        </is>
      </c>
      <c r="E2498" s="198" t="inlineStr">
        <is>
          <t>Тройник чугунный безраструбный 90° DN150 x 100</t>
        </is>
      </c>
      <c r="F2498" s="18" t="inlineStr">
        <is>
          <t>шт</t>
        </is>
      </c>
      <c r="G2498" s="646" t="n">
        <v>2</v>
      </c>
      <c r="H2498" s="194" t="n"/>
      <c r="I2498" s="195" t="n">
        <v>0</v>
      </c>
      <c r="J2498" s="196" t="n">
        <v>0</v>
      </c>
      <c r="K2498" s="197" t="n">
        <v>0</v>
      </c>
      <c r="L2498" s="194" t="n">
        <v>0</v>
      </c>
      <c r="M2498" s="195" t="n">
        <v>0</v>
      </c>
      <c r="N2498" s="196" t="n">
        <v>0</v>
      </c>
      <c r="O2498" s="197" t="n">
        <v>0</v>
      </c>
      <c r="P2498" s="118" t="inlineStr">
        <is>
          <t>Включено</t>
        </is>
      </c>
      <c r="Q2498" s="104" t="n"/>
    </row>
    <row r="2499" outlineLevel="3" ht="50.25" customHeight="1">
      <c r="A2499" s="3" t="n"/>
      <c r="B2499" s="3" t="n"/>
      <c r="C2499" s="25" t="n"/>
      <c r="D2499" s="271" t="inlineStr">
        <is>
          <t>10.2.4.14.</t>
        </is>
      </c>
      <c r="E2499" s="198" t="inlineStr">
        <is>
          <t>Тройник чугунный безраструбный 90° DN150 x 150</t>
        </is>
      </c>
      <c r="F2499" s="18" t="inlineStr">
        <is>
          <t>шт</t>
        </is>
      </c>
      <c r="G2499" s="646" t="n">
        <v>1</v>
      </c>
      <c r="H2499" s="194" t="n"/>
      <c r="I2499" s="195" t="n">
        <v>0</v>
      </c>
      <c r="J2499" s="196" t="n">
        <v>0</v>
      </c>
      <c r="K2499" s="197" t="n">
        <v>0</v>
      </c>
      <c r="L2499" s="194" t="n">
        <v>0</v>
      </c>
      <c r="M2499" s="195" t="n">
        <v>0</v>
      </c>
      <c r="N2499" s="196" t="n">
        <v>0</v>
      </c>
      <c r="O2499" s="197" t="n">
        <v>0</v>
      </c>
      <c r="P2499" s="118" t="inlineStr">
        <is>
          <t>Включено</t>
        </is>
      </c>
      <c r="Q2499" s="104" t="n"/>
    </row>
    <row r="2500" outlineLevel="3" ht="50.25" customHeight="1">
      <c r="A2500" s="3" t="n"/>
      <c r="B2500" s="3" t="n"/>
      <c r="C2500" s="25" t="n"/>
      <c r="D2500" s="271" t="inlineStr">
        <is>
          <t>10.2.4.15.</t>
        </is>
      </c>
      <c r="E2500" s="198" t="inlineStr">
        <is>
          <t>Хомут сантехнический 4" (107-116 мм)</t>
        </is>
      </c>
      <c r="F2500" s="18" t="inlineStr">
        <is>
          <t>шт</t>
        </is>
      </c>
      <c r="G2500" s="646" t="n">
        <v>32</v>
      </c>
      <c r="H2500" s="194" t="n"/>
      <c r="I2500" s="195" t="n">
        <v>0</v>
      </c>
      <c r="J2500" s="196" t="n">
        <v>0</v>
      </c>
      <c r="K2500" s="197" t="n">
        <v>0</v>
      </c>
      <c r="L2500" s="194" t="n">
        <v>0</v>
      </c>
      <c r="M2500" s="195" t="n">
        <v>0</v>
      </c>
      <c r="N2500" s="196" t="n">
        <v>0</v>
      </c>
      <c r="O2500" s="197" t="n">
        <v>0</v>
      </c>
      <c r="P2500" s="118" t="inlineStr">
        <is>
          <t>Включено</t>
        </is>
      </c>
      <c r="Q2500" s="104" t="n"/>
    </row>
    <row r="2501" outlineLevel="3" ht="50.25" customHeight="1">
      <c r="A2501" s="3" t="n"/>
      <c r="B2501" s="3" t="n"/>
      <c r="C2501" s="25" t="n"/>
      <c r="D2501" s="271" t="inlineStr">
        <is>
          <t>10.2.4.16.</t>
        </is>
      </c>
      <c r="E2501" s="198" t="inlineStr">
        <is>
          <t>Хомут сантехнический 5 1/2" (149-161 мм)</t>
        </is>
      </c>
      <c r="F2501" s="18" t="inlineStr">
        <is>
          <t>шт</t>
        </is>
      </c>
      <c r="G2501" s="646" t="n">
        <v>47</v>
      </c>
      <c r="H2501" s="194" t="n"/>
      <c r="I2501" s="195" t="n">
        <v>0</v>
      </c>
      <c r="J2501" s="196" t="n">
        <v>0</v>
      </c>
      <c r="K2501" s="197" t="n">
        <v>0</v>
      </c>
      <c r="L2501" s="194" t="n">
        <v>0</v>
      </c>
      <c r="M2501" s="195" t="n">
        <v>0</v>
      </c>
      <c r="N2501" s="196" t="n">
        <v>0</v>
      </c>
      <c r="O2501" s="197" t="n">
        <v>0</v>
      </c>
      <c r="P2501" s="118" t="inlineStr">
        <is>
          <t>Включено</t>
        </is>
      </c>
      <c r="Q2501" s="104" t="n"/>
    </row>
    <row r="2502" outlineLevel="3" ht="50.25" customHeight="1">
      <c r="A2502" s="3" t="n"/>
      <c r="B2502" s="3" t="n"/>
      <c r="C2502" s="25" t="n"/>
      <c r="D2502" s="271" t="inlineStr">
        <is>
          <t>10.2.4.17.</t>
        </is>
      </c>
      <c r="E2502" s="198" t="inlineStr">
        <is>
          <t>Штанга с резьбой M10x2 м DIN 975</t>
        </is>
      </c>
      <c r="F2502" s="18" t="inlineStr">
        <is>
          <t>шт</t>
        </is>
      </c>
      <c r="G2502" s="646" t="n">
        <v>79</v>
      </c>
      <c r="H2502" s="194" t="n"/>
      <c r="I2502" s="195" t="n">
        <v>0</v>
      </c>
      <c r="J2502" s="196" t="n">
        <v>0</v>
      </c>
      <c r="K2502" s="197" t="n">
        <v>0</v>
      </c>
      <c r="L2502" s="194" t="n">
        <v>0</v>
      </c>
      <c r="M2502" s="195" t="n">
        <v>0</v>
      </c>
      <c r="N2502" s="196" t="n">
        <v>0</v>
      </c>
      <c r="O2502" s="197" t="n">
        <v>0</v>
      </c>
      <c r="P2502" s="118" t="inlineStr">
        <is>
          <t>Включено</t>
        </is>
      </c>
      <c r="Q2502" s="104" t="n"/>
    </row>
    <row r="2503" outlineLevel="3" ht="50.25" customHeight="1">
      <c r="A2503" s="3" t="n"/>
      <c r="B2503" s="3" t="n"/>
      <c r="C2503" s="25" t="n"/>
      <c r="D2503" s="271" t="inlineStr">
        <is>
          <t>10.2.4.18.</t>
        </is>
      </c>
      <c r="E2503" s="198" t="inlineStr">
        <is>
          <t>Анкер забивной стальной 10 мм</t>
        </is>
      </c>
      <c r="F2503" s="18" t="inlineStr">
        <is>
          <t>шт</t>
        </is>
      </c>
      <c r="G2503" s="646" t="n">
        <v>79</v>
      </c>
      <c r="H2503" s="194" t="n"/>
      <c r="I2503" s="195" t="n">
        <v>0</v>
      </c>
      <c r="J2503" s="196" t="n">
        <v>0</v>
      </c>
      <c r="K2503" s="197" t="n">
        <v>0</v>
      </c>
      <c r="L2503" s="194" t="n">
        <v>0</v>
      </c>
      <c r="M2503" s="195" t="n">
        <v>0</v>
      </c>
      <c r="N2503" s="196" t="n">
        <v>0</v>
      </c>
      <c r="O2503" s="197" t="n">
        <v>0</v>
      </c>
      <c r="P2503" s="118" t="inlineStr">
        <is>
          <t>Включено</t>
        </is>
      </c>
      <c r="Q2503" s="104" t="n"/>
    </row>
    <row r="2504" outlineLevel="2" ht="50.25" customHeight="1">
      <c r="A2504" s="3" t="n"/>
      <c r="B2504" s="3" t="inlineStr">
        <is>
          <t>Система внутреннего водоотведения</t>
        </is>
      </c>
      <c r="C2504" s="240" t="n"/>
      <c r="D2504" s="391" t="inlineStr">
        <is>
          <t>10.2.5.</t>
        </is>
      </c>
      <c r="E2504" s="392" t="inlineStr">
        <is>
          <t>Система водоотведения К3</t>
        </is>
      </c>
      <c r="F2504" s="398" t="inlineStr">
        <is>
          <t>комплект</t>
        </is>
      </c>
      <c r="G2504" s="420" t="n">
        <v>1</v>
      </c>
      <c r="H2504" s="428">
        <f>IFERROR(L2504/G2504,0)</f>
        <v/>
      </c>
      <c r="I2504" s="429">
        <f>IFERROR(M2504/G2504,0)</f>
        <v/>
      </c>
      <c r="J2504" s="430">
        <f>IFERROR(N2504/G2504,0)</f>
        <v/>
      </c>
      <c r="K2504" s="432">
        <f>+IFERROR(O2504/G2504,0)</f>
        <v/>
      </c>
      <c r="L2504" s="431">
        <f>SUBTOTAL(9,L2505:L2516)</f>
        <v/>
      </c>
      <c r="M2504" s="429">
        <f>SUBTOTAL(9,M2505:M2516)</f>
        <v/>
      </c>
      <c r="N2504" s="430">
        <f>SUBTOTAL(9,N2505:N2516)</f>
        <v/>
      </c>
      <c r="O2504" s="430">
        <f>SUBTOTAL(9,O2505:O2516)</f>
        <v/>
      </c>
      <c r="P2504" s="394" t="n"/>
      <c r="Q2504" s="243" t="n"/>
    </row>
    <row r="2505" outlineLevel="3" ht="50.25" customHeight="1">
      <c r="A2505" s="3" t="n"/>
      <c r="B2505" s="3" t="inlineStr">
        <is>
          <t>Монтаж оборудования системы внутреннего водоотведения (насосы, трапы и пр.)</t>
        </is>
      </c>
      <c r="C2505" s="25" t="n"/>
      <c r="D2505" s="271" t="inlineStr">
        <is>
          <t>10.2.5.1.</t>
        </is>
      </c>
      <c r="E2505" s="3" t="inlineStr">
        <is>
          <t>Клапан вентиляционный (аэратор) АБС белый DN110</t>
        </is>
      </c>
      <c r="F2505" s="18" t="inlineStr">
        <is>
          <t>шт</t>
        </is>
      </c>
      <c r="G2505" s="646" t="n">
        <v>4</v>
      </c>
      <c r="H2505" s="194" t="n">
        <v>2703.096605821711</v>
      </c>
      <c r="I2505" s="195" t="n">
        <v>185.732586434033</v>
      </c>
      <c r="J2505" s="196" t="n">
        <v>361.1036490319681</v>
      </c>
      <c r="K2505" s="197" t="n">
        <v>3249.932841287713</v>
      </c>
      <c r="L2505" s="194" t="n">
        <v>10812.38642328685</v>
      </c>
      <c r="M2505" s="195" t="n">
        <v>742.9303457361322</v>
      </c>
      <c r="N2505" s="196" t="n">
        <v>1444.414596127872</v>
      </c>
      <c r="O2505" s="197" t="n">
        <v>12999.73136515085</v>
      </c>
      <c r="P2505" s="118" t="n"/>
      <c r="Q2505" s="104" t="n"/>
    </row>
    <row r="2506" outlineLevel="3" ht="50.25" customHeight="1">
      <c r="A2506" s="3" t="n"/>
      <c r="B2506" s="3" t="inlineStr">
        <is>
          <t>Монтаж оборудования системы внутреннего водоотведения (насосы, трапы и пр.)</t>
        </is>
      </c>
      <c r="C2506" s="25" t="n"/>
      <c r="D2506" s="271" t="inlineStr">
        <is>
          <t>10.2.5.2.</t>
        </is>
      </c>
      <c r="E2506" s="3" t="inlineStr">
        <is>
          <t>Ревизия с круглым отверстием чугунная DN100</t>
        </is>
      </c>
      <c r="F2506" s="18" t="inlineStr">
        <is>
          <t>шт</t>
        </is>
      </c>
      <c r="G2506" s="646" t="n">
        <v>4</v>
      </c>
      <c r="H2506" s="194" t="n">
        <v>5376.459054978312</v>
      </c>
      <c r="I2506" s="195" t="n">
        <v>92.86629321701652</v>
      </c>
      <c r="J2506" s="196" t="n">
        <v>683.665668524416</v>
      </c>
      <c r="K2506" s="197" t="n">
        <v>6152.991016719744</v>
      </c>
      <c r="L2506" s="194" t="n">
        <v>21505.83621991325</v>
      </c>
      <c r="M2506" s="195" t="n">
        <v>371.4651728680661</v>
      </c>
      <c r="N2506" s="196" t="n">
        <v>2734.662674097664</v>
      </c>
      <c r="O2506" s="197" t="n">
        <v>24611.96406687898</v>
      </c>
      <c r="P2506" s="118" t="n"/>
      <c r="Q2506" s="104" t="n"/>
    </row>
    <row r="2507" outlineLevel="3" ht="50.25" customHeight="1">
      <c r="A2507" s="3" t="n"/>
      <c r="B2507" s="3" t="inlineStr">
        <is>
          <t>Прокладка вертикальных и горизонтальных трубопроводов системы канализации с установкой арматуры</t>
        </is>
      </c>
      <c r="C2507" s="25" t="n"/>
      <c r="D2507" s="271" t="inlineStr">
        <is>
          <t>10.2.5.3.</t>
        </is>
      </c>
      <c r="E2507" s="198" t="inlineStr">
        <is>
          <t>Труба чугунная безраструбная SML, Ø110/3,5</t>
        </is>
      </c>
      <c r="F2507" s="18" t="inlineStr">
        <is>
          <t>м</t>
        </is>
      </c>
      <c r="G2507" s="645" t="n">
        <v>42</v>
      </c>
      <c r="H2507" s="194" t="n">
        <v>8944.546526356315</v>
      </c>
      <c r="I2507" s="195" t="n">
        <v>1940.905528235645</v>
      </c>
      <c r="J2507" s="196" t="n">
        <v>1360.681506823995</v>
      </c>
      <c r="K2507" s="197" t="n">
        <v>12246.13356141596</v>
      </c>
      <c r="L2507" s="194" t="n">
        <v>375670.9541069652</v>
      </c>
      <c r="M2507" s="195" t="n">
        <v>81518.0321858971</v>
      </c>
      <c r="N2507" s="196" t="n">
        <v>57148.62328660779</v>
      </c>
      <c r="O2507" s="197" t="n">
        <v>514337.6095794702</v>
      </c>
      <c r="P2507" s="118" t="n"/>
      <c r="Q2507" s="104" t="n"/>
    </row>
    <row r="2508" outlineLevel="3" ht="50.25" customHeight="1">
      <c r="A2508" s="3" t="n"/>
      <c r="B2508" s="3" t="n"/>
      <c r="C2508" s="25" t="n"/>
      <c r="D2508" s="271" t="inlineStr">
        <is>
          <t>10.2.5.4.</t>
        </is>
      </c>
      <c r="E2508" s="198" t="inlineStr">
        <is>
          <t>Заглушка торцевая чугунная DN100</t>
        </is>
      </c>
      <c r="F2508" s="18" t="n"/>
      <c r="G2508" s="645" t="n">
        <v>17</v>
      </c>
      <c r="H2508" s="194" t="n"/>
      <c r="I2508" s="195" t="n">
        <v>0</v>
      </c>
      <c r="J2508" s="196" t="n">
        <v>0</v>
      </c>
      <c r="K2508" s="197" t="n">
        <v>0</v>
      </c>
      <c r="L2508" s="194" t="n">
        <v>0</v>
      </c>
      <c r="M2508" s="195" t="n">
        <v>0</v>
      </c>
      <c r="N2508" s="196" t="n">
        <v>0</v>
      </c>
      <c r="O2508" s="197" t="n">
        <v>0</v>
      </c>
      <c r="P2508" s="118" t="inlineStr">
        <is>
          <t>Включено</t>
        </is>
      </c>
      <c r="Q2508" s="104" t="n"/>
    </row>
    <row r="2509" outlineLevel="3" ht="50.25" customHeight="1">
      <c r="A2509" s="3" t="n"/>
      <c r="B2509" s="3" t="n"/>
      <c r="C2509" s="25" t="n"/>
      <c r="D2509" s="271" t="inlineStr">
        <is>
          <t>10.2.5.5.</t>
        </is>
      </c>
      <c r="E2509" s="198" t="inlineStr">
        <is>
          <t>Отвод чугунный 45° DN100</t>
        </is>
      </c>
      <c r="F2509" s="18" t="n"/>
      <c r="G2509" s="645" t="n">
        <v>14</v>
      </c>
      <c r="H2509" s="194" t="n"/>
      <c r="I2509" s="195" t="n">
        <v>0</v>
      </c>
      <c r="J2509" s="196" t="n">
        <v>0</v>
      </c>
      <c r="K2509" s="197" t="n">
        <v>0</v>
      </c>
      <c r="L2509" s="194" t="n">
        <v>0</v>
      </c>
      <c r="M2509" s="195" t="n">
        <v>0</v>
      </c>
      <c r="N2509" s="196" t="n">
        <v>0</v>
      </c>
      <c r="O2509" s="197" t="n">
        <v>0</v>
      </c>
      <c r="P2509" s="118" t="inlineStr">
        <is>
          <t>Включено</t>
        </is>
      </c>
      <c r="Q2509" s="104" t="n"/>
    </row>
    <row r="2510" outlineLevel="3" ht="50.25" customHeight="1">
      <c r="A2510" s="3" t="n"/>
      <c r="B2510" s="3" t="n"/>
      <c r="C2510" s="25" t="n"/>
      <c r="D2510" s="271" t="inlineStr">
        <is>
          <t>10.2.5.6.</t>
        </is>
      </c>
      <c r="E2510" s="198" t="inlineStr">
        <is>
          <t>Соединитель-хомут с блокирующей затяжкой DN50</t>
        </is>
      </c>
      <c r="F2510" s="18" t="n"/>
      <c r="G2510" s="645" t="n">
        <v>17</v>
      </c>
      <c r="H2510" s="194" t="n"/>
      <c r="I2510" s="195" t="n">
        <v>0</v>
      </c>
      <c r="J2510" s="196" t="n">
        <v>0</v>
      </c>
      <c r="K2510" s="197" t="n">
        <v>0</v>
      </c>
      <c r="L2510" s="194" t="n">
        <v>0</v>
      </c>
      <c r="M2510" s="195" t="n">
        <v>0</v>
      </c>
      <c r="N2510" s="196" t="n">
        <v>0</v>
      </c>
      <c r="O2510" s="197" t="n">
        <v>0</v>
      </c>
      <c r="P2510" s="118" t="inlineStr">
        <is>
          <t>Включено</t>
        </is>
      </c>
      <c r="Q2510" s="104" t="n"/>
    </row>
    <row r="2511" outlineLevel="3" ht="50.25" customHeight="1">
      <c r="A2511" s="3" t="n"/>
      <c r="B2511" s="3" t="n"/>
      <c r="C2511" s="25" t="n"/>
      <c r="D2511" s="271" t="inlineStr">
        <is>
          <t>10.2.5.7.</t>
        </is>
      </c>
      <c r="E2511" s="198" t="inlineStr">
        <is>
          <t>Соединитель-хомут с блокирующей затяжкой DN100</t>
        </is>
      </c>
      <c r="F2511" s="18" t="n"/>
      <c r="G2511" s="645" t="n">
        <v>69</v>
      </c>
      <c r="H2511" s="194" t="n"/>
      <c r="I2511" s="195" t="n">
        <v>0</v>
      </c>
      <c r="J2511" s="196" t="n">
        <v>0</v>
      </c>
      <c r="K2511" s="197" t="n">
        <v>0</v>
      </c>
      <c r="L2511" s="194" t="n">
        <v>0</v>
      </c>
      <c r="M2511" s="195" t="n">
        <v>0</v>
      </c>
      <c r="N2511" s="196" t="n">
        <v>0</v>
      </c>
      <c r="O2511" s="197" t="n">
        <v>0</v>
      </c>
      <c r="P2511" s="118" t="inlineStr">
        <is>
          <t>Включено</t>
        </is>
      </c>
      <c r="Q2511" s="104" t="n"/>
    </row>
    <row r="2512" outlineLevel="3" ht="50.25" customHeight="1">
      <c r="A2512" s="3" t="n"/>
      <c r="B2512" s="3" t="n"/>
      <c r="C2512" s="25" t="n"/>
      <c r="D2512" s="271" t="inlineStr">
        <is>
          <t>10.2.5.8.</t>
        </is>
      </c>
      <c r="E2512" s="198" t="inlineStr">
        <is>
          <t>Соединитель-хомут с блокирующей затяжкой DN125</t>
        </is>
      </c>
      <c r="F2512" s="18" t="n"/>
      <c r="G2512" s="645" t="n">
        <v>29</v>
      </c>
      <c r="H2512" s="194" t="n"/>
      <c r="I2512" s="195" t="n">
        <v>0</v>
      </c>
      <c r="J2512" s="196" t="n">
        <v>0</v>
      </c>
      <c r="K2512" s="197" t="n">
        <v>0</v>
      </c>
      <c r="L2512" s="194" t="n">
        <v>0</v>
      </c>
      <c r="M2512" s="195" t="n">
        <v>0</v>
      </c>
      <c r="N2512" s="196" t="n">
        <v>0</v>
      </c>
      <c r="O2512" s="197" t="n">
        <v>0</v>
      </c>
      <c r="P2512" s="118" t="inlineStr">
        <is>
          <t>Включено</t>
        </is>
      </c>
      <c r="Q2512" s="104" t="n"/>
    </row>
    <row r="2513" outlineLevel="3" ht="50.25" customHeight="1">
      <c r="A2513" s="3" t="n"/>
      <c r="B2513" s="3" t="n"/>
      <c r="C2513" s="25" t="n"/>
      <c r="D2513" s="271" t="inlineStr">
        <is>
          <t>10.2.5.9.</t>
        </is>
      </c>
      <c r="E2513" s="198" t="inlineStr">
        <is>
          <t>Тройник чугунный безраструбный 45° DN100 x 100</t>
        </is>
      </c>
      <c r="F2513" s="18" t="n"/>
      <c r="G2513" s="645" t="n">
        <v>20</v>
      </c>
      <c r="H2513" s="194" t="n"/>
      <c r="I2513" s="195" t="n">
        <v>0</v>
      </c>
      <c r="J2513" s="196" t="n">
        <v>0</v>
      </c>
      <c r="K2513" s="197" t="n">
        <v>0</v>
      </c>
      <c r="L2513" s="194" t="n">
        <v>0</v>
      </c>
      <c r="M2513" s="195" t="n">
        <v>0</v>
      </c>
      <c r="N2513" s="196" t="n">
        <v>0</v>
      </c>
      <c r="O2513" s="197" t="n">
        <v>0</v>
      </c>
      <c r="P2513" s="118" t="inlineStr">
        <is>
          <t>Включено</t>
        </is>
      </c>
      <c r="Q2513" s="104" t="n"/>
    </row>
    <row r="2514" outlineLevel="3" ht="50.25" customHeight="1">
      <c r="A2514" s="3" t="n"/>
      <c r="B2514" s="3" t="n"/>
      <c r="C2514" s="25" t="n"/>
      <c r="D2514" s="271" t="inlineStr">
        <is>
          <t>10.2.5.10.</t>
        </is>
      </c>
      <c r="E2514" s="198" t="inlineStr">
        <is>
          <t>Хомут сантехнический 4" (107-116 мм)</t>
        </is>
      </c>
      <c r="F2514" s="18" t="n"/>
      <c r="G2514" s="645" t="n">
        <v>42</v>
      </c>
      <c r="H2514" s="194" t="n"/>
      <c r="I2514" s="195" t="n">
        <v>0</v>
      </c>
      <c r="J2514" s="196" t="n">
        <v>0</v>
      </c>
      <c r="K2514" s="197" t="n">
        <v>0</v>
      </c>
      <c r="L2514" s="194" t="n">
        <v>0</v>
      </c>
      <c r="M2514" s="195" t="n">
        <v>0</v>
      </c>
      <c r="N2514" s="196" t="n">
        <v>0</v>
      </c>
      <c r="O2514" s="197" t="n">
        <v>0</v>
      </c>
      <c r="P2514" s="118" t="inlineStr">
        <is>
          <t>Включено</t>
        </is>
      </c>
      <c r="Q2514" s="104" t="n"/>
    </row>
    <row r="2515" outlineLevel="3" ht="50.25" customHeight="1">
      <c r="A2515" s="3" t="n"/>
      <c r="B2515" s="3" t="n"/>
      <c r="C2515" s="25" t="n"/>
      <c r="D2515" s="271" t="inlineStr">
        <is>
          <t>10.2.5.11.</t>
        </is>
      </c>
      <c r="E2515" s="198" t="inlineStr">
        <is>
          <t>Штанга с резьбой M10x2 м DIN 975</t>
        </is>
      </c>
      <c r="F2515" s="18" t="n"/>
      <c r="G2515" s="645" t="n">
        <v>42</v>
      </c>
      <c r="H2515" s="194" t="n"/>
      <c r="I2515" s="195" t="n">
        <v>0</v>
      </c>
      <c r="J2515" s="196" t="n">
        <v>0</v>
      </c>
      <c r="K2515" s="197" t="n">
        <v>0</v>
      </c>
      <c r="L2515" s="194" t="n">
        <v>0</v>
      </c>
      <c r="M2515" s="195" t="n">
        <v>0</v>
      </c>
      <c r="N2515" s="196" t="n">
        <v>0</v>
      </c>
      <c r="O2515" s="197" t="n">
        <v>0</v>
      </c>
      <c r="P2515" s="118" t="inlineStr">
        <is>
          <t>Включено</t>
        </is>
      </c>
      <c r="Q2515" s="104" t="n"/>
    </row>
    <row r="2516" outlineLevel="3" ht="50.25" customHeight="1">
      <c r="A2516" s="3" t="n"/>
      <c r="B2516" s="3" t="n"/>
      <c r="C2516" s="25" t="n"/>
      <c r="D2516" s="271" t="inlineStr">
        <is>
          <t>10.2.5.12.</t>
        </is>
      </c>
      <c r="E2516" s="198" t="inlineStr">
        <is>
          <t>Анкер забивной стальной 10 мм</t>
        </is>
      </c>
      <c r="F2516" s="18" t="n"/>
      <c r="G2516" s="645" t="n">
        <v>42</v>
      </c>
      <c r="H2516" s="194" t="n"/>
      <c r="I2516" s="195" t="n">
        <v>0</v>
      </c>
      <c r="J2516" s="196" t="n">
        <v>0</v>
      </c>
      <c r="K2516" s="197" t="n">
        <v>0</v>
      </c>
      <c r="L2516" s="194" t="n">
        <v>0</v>
      </c>
      <c r="M2516" s="195" t="n">
        <v>0</v>
      </c>
      <c r="N2516" s="196" t="n">
        <v>0</v>
      </c>
      <c r="O2516" s="197" t="n">
        <v>0</v>
      </c>
      <c r="P2516" s="118" t="inlineStr">
        <is>
          <t>Включено</t>
        </is>
      </c>
      <c r="Q2516" s="104" t="n"/>
    </row>
    <row r="2517" outlineLevel="2" ht="50.25" customHeight="1">
      <c r="A2517" s="3" t="n"/>
      <c r="B2517" s="3" t="inlineStr">
        <is>
          <t>Система внутреннего водоотведения</t>
        </is>
      </c>
      <c r="C2517" s="240" t="n"/>
      <c r="D2517" s="391" t="inlineStr">
        <is>
          <t>10.2.6.</t>
        </is>
      </c>
      <c r="E2517" s="392" t="inlineStr">
        <is>
          <t>Система водоотведения К4</t>
        </is>
      </c>
      <c r="F2517" s="398" t="inlineStr">
        <is>
          <t>комплект</t>
        </is>
      </c>
      <c r="G2517" s="420" t="n">
        <v>1</v>
      </c>
      <c r="H2517" s="428">
        <f>IFERROR(L2517/G2517,0)</f>
        <v/>
      </c>
      <c r="I2517" s="429">
        <f>IFERROR(M2517/G2517,0)</f>
        <v/>
      </c>
      <c r="J2517" s="430">
        <f>IFERROR(N2517/G2517,0)</f>
        <v/>
      </c>
      <c r="K2517" s="432">
        <f>+IFERROR(O2517/G2517,0)</f>
        <v/>
      </c>
      <c r="L2517" s="431">
        <f>SUBTOTAL(9,L2518:L2541)</f>
        <v/>
      </c>
      <c r="M2517" s="429">
        <f>SUBTOTAL(9,M2518:M2541)</f>
        <v/>
      </c>
      <c r="N2517" s="430">
        <f>SUBTOTAL(9,N2518:N2541)</f>
        <v/>
      </c>
      <c r="O2517" s="430">
        <f>SUBTOTAL(9,O2518:O2541)</f>
        <v/>
      </c>
      <c r="P2517" s="394" t="n"/>
      <c r="Q2517" s="243" t="n"/>
    </row>
    <row r="2518" outlineLevel="3" ht="50.25" customHeight="1">
      <c r="A2518" s="3" t="n"/>
      <c r="B2518" s="3" t="inlineStr">
        <is>
          <t>Монтаж оборудования системы внутреннего водоотведения (насосы, трапы и пр.)</t>
        </is>
      </c>
      <c r="C2518" s="25" t="n"/>
      <c r="D2518" s="271" t="inlineStr">
        <is>
          <t>10.2.6.1.</t>
        </is>
      </c>
      <c r="E2518" s="3" t="inlineStr">
        <is>
          <t>Клапан вентиляционный (аэратор) АБС белый DN110</t>
        </is>
      </c>
      <c r="F2518" s="18" t="inlineStr">
        <is>
          <t>шт</t>
        </is>
      </c>
      <c r="G2518" s="646" t="n">
        <v>4</v>
      </c>
      <c r="H2518" s="194" t="n">
        <v>2703.096605821711</v>
      </c>
      <c r="I2518" s="195" t="n">
        <v>185.732586434033</v>
      </c>
      <c r="J2518" s="196" t="n">
        <v>361.1036490319681</v>
      </c>
      <c r="K2518" s="197" t="n">
        <v>3249.932841287713</v>
      </c>
      <c r="L2518" s="194" t="n">
        <v>10812.38642328685</v>
      </c>
      <c r="M2518" s="195" t="n">
        <v>742.9303457361322</v>
      </c>
      <c r="N2518" s="196" t="n">
        <v>1444.414596127872</v>
      </c>
      <c r="O2518" s="197" t="n">
        <v>12999.73136515085</v>
      </c>
      <c r="P2518" s="118" t="n"/>
      <c r="Q2518" s="104" t="n"/>
    </row>
    <row r="2519" outlineLevel="3" ht="50.25" customHeight="1">
      <c r="A2519" s="3" t="n"/>
      <c r="B2519" s="3" t="inlineStr">
        <is>
          <t>Монтаж оборудования системы внутреннего водоотведения (насосы, трапы и пр.)</t>
        </is>
      </c>
      <c r="C2519" s="25" t="n"/>
      <c r="D2519" s="271" t="inlineStr">
        <is>
          <t>10.2.6.2.</t>
        </is>
      </c>
      <c r="E2519" s="3" t="inlineStr">
        <is>
          <t>Ревизия с круглым отверстием чугунная DN100</t>
        </is>
      </c>
      <c r="F2519" s="18" t="inlineStr">
        <is>
          <t>шт</t>
        </is>
      </c>
      <c r="G2519" s="646" t="n">
        <v>13</v>
      </c>
      <c r="H2519" s="194" t="n">
        <v>5376.459076183155</v>
      </c>
      <c r="I2519" s="195" t="n">
        <v>92.86629321701652</v>
      </c>
      <c r="J2519" s="196" t="n">
        <v>683.6656711750214</v>
      </c>
      <c r="K2519" s="197" t="n">
        <v>6152.991040575193</v>
      </c>
      <c r="L2519" s="194" t="n">
        <v>69893.96799038102</v>
      </c>
      <c r="M2519" s="195" t="n">
        <v>1207.261811821215</v>
      </c>
      <c r="N2519" s="196" t="n">
        <v>8887.653725275279</v>
      </c>
      <c r="O2519" s="197" t="n">
        <v>79988.8835274775</v>
      </c>
      <c r="P2519" s="118" t="n"/>
      <c r="Q2519" s="104" t="n"/>
    </row>
    <row r="2520" outlineLevel="3" ht="50.25" customHeight="1">
      <c r="A2520" s="3" t="n"/>
      <c r="B2520" s="3" t="inlineStr">
        <is>
          <t>Монтаж оборудования системы внутреннего водоотведения (насосы, трапы и пр.)</t>
        </is>
      </c>
      <c r="C2520" s="25" t="n"/>
      <c r="D2520" s="271" t="inlineStr">
        <is>
          <t>10.2.6.3.</t>
        </is>
      </c>
      <c r="E2520" s="198" t="inlineStr">
        <is>
          <t>Трап с гидрозатвором горизонтальный 100х100 D50</t>
        </is>
      </c>
      <c r="F2520" s="18" t="inlineStr">
        <is>
          <t>шт</t>
        </is>
      </c>
      <c r="G2520" s="646" t="n">
        <v>23</v>
      </c>
      <c r="H2520" s="194" t="n">
        <v>10450.73896113121</v>
      </c>
      <c r="I2520" s="195" t="n">
        <v>3250.320262595578</v>
      </c>
      <c r="J2520" s="196" t="n">
        <v>1712.632402965849</v>
      </c>
      <c r="K2520" s="197" t="n">
        <v>15413.69162669264</v>
      </c>
      <c r="L2520" s="194" t="n">
        <v>240366.9961060179</v>
      </c>
      <c r="M2520" s="195" t="n">
        <v>74757.3660396983</v>
      </c>
      <c r="N2520" s="196" t="n">
        <v>39390.54526821453</v>
      </c>
      <c r="O2520" s="197" t="n">
        <v>354514.9074139307</v>
      </c>
      <c r="P2520" s="118" t="n"/>
      <c r="Q2520" s="104" t="n"/>
    </row>
    <row r="2521" outlineLevel="3" ht="50.25" customHeight="1">
      <c r="A2521" s="3" t="n"/>
      <c r="B2521" s="3" t="inlineStr">
        <is>
          <t>Монтаж оборудования системы внутреннего водоотведения (насосы, трапы и пр.)</t>
        </is>
      </c>
      <c r="C2521" s="25" t="n"/>
      <c r="D2521" s="271" t="inlineStr">
        <is>
          <t>10.2.6.4.</t>
        </is>
      </c>
      <c r="E2521" s="198" t="inlineStr">
        <is>
          <t>Трап серии "60 Plus" с высокой пропускной способностью, с "сухим" сифоном Primus, Ø50мм</t>
        </is>
      </c>
      <c r="F2521" s="18" t="inlineStr">
        <is>
          <t>шт</t>
        </is>
      </c>
      <c r="G2521" s="646" t="n">
        <v>4</v>
      </c>
      <c r="H2521" s="194" t="n">
        <v>28034.46320159045</v>
      </c>
      <c r="I2521" s="195" t="n">
        <v>9286.629321701654</v>
      </c>
      <c r="J2521" s="196" t="n">
        <v>4665.136565411513</v>
      </c>
      <c r="K2521" s="197" t="n">
        <v>41986.22908870362</v>
      </c>
      <c r="L2521" s="194" t="n">
        <v>112137.8528063618</v>
      </c>
      <c r="M2521" s="195" t="n">
        <v>37146.51728680661</v>
      </c>
      <c r="N2521" s="196" t="n">
        <v>18660.54626164605</v>
      </c>
      <c r="O2521" s="197" t="n">
        <v>167944.9163548145</v>
      </c>
      <c r="P2521" s="118" t="n"/>
      <c r="Q2521" s="104" t="n"/>
    </row>
    <row r="2522" outlineLevel="3" ht="50.25" customHeight="1">
      <c r="A2522" s="3" t="n"/>
      <c r="B2522" s="3" t="inlineStr">
        <is>
          <t>Прокладка вертикальных и горизонтальных трубопроводов системы канализации с установкой арматуры</t>
        </is>
      </c>
      <c r="C2522" s="25" t="n"/>
      <c r="D2522" s="271" t="inlineStr">
        <is>
          <t>10.2.6.5.</t>
        </is>
      </c>
      <c r="E2522" s="198" t="inlineStr">
        <is>
          <t>Труба чугунная безраструбная SML, Ø58/3,5</t>
        </is>
      </c>
      <c r="F2522" s="18" t="inlineStr">
        <is>
          <t>м</t>
        </is>
      </c>
      <c r="G2522" s="646" t="n">
        <v>33</v>
      </c>
      <c r="H2522" s="194" t="n">
        <v>4729.337741136726</v>
      </c>
      <c r="I2522" s="195" t="n">
        <v>1355.847880968441</v>
      </c>
      <c r="J2522" s="196" t="n">
        <v>760.6482027631459</v>
      </c>
      <c r="K2522" s="197" t="n">
        <v>6845.833824868314</v>
      </c>
      <c r="L2522" s="194" t="n">
        <v>156068.145457512</v>
      </c>
      <c r="M2522" s="195" t="n">
        <v>44742.98007195855</v>
      </c>
      <c r="N2522" s="196" t="n">
        <v>25101.39069118382</v>
      </c>
      <c r="O2522" s="197" t="n">
        <v>225912.5162206544</v>
      </c>
      <c r="P2522" s="118" t="n"/>
      <c r="Q2522" s="104" t="n"/>
    </row>
    <row r="2523" outlineLevel="3" ht="50.25" customHeight="1">
      <c r="A2523" s="3" t="n"/>
      <c r="B2523" s="3" t="inlineStr">
        <is>
          <t>Прокладка вертикальных и горизонтальных трубопроводов системы канализации с установкой арматуры</t>
        </is>
      </c>
      <c r="C2523" s="25" t="n"/>
      <c r="D2523" s="271" t="inlineStr">
        <is>
          <t>10.2.6.6.</t>
        </is>
      </c>
      <c r="E2523" s="198" t="inlineStr">
        <is>
          <t>Труба чугунная безраструбная SML, Ø110/3,5</t>
        </is>
      </c>
      <c r="F2523" s="18" t="inlineStr">
        <is>
          <t>м</t>
        </is>
      </c>
      <c r="G2523" s="646" t="n">
        <v>186</v>
      </c>
      <c r="H2523" s="194" t="n">
        <v>8944.54652494483</v>
      </c>
      <c r="I2523" s="195" t="n">
        <v>1940.905528235645</v>
      </c>
      <c r="J2523" s="196" t="n">
        <v>1360.681506647559</v>
      </c>
      <c r="K2523" s="197" t="n">
        <v>12246.13355982803</v>
      </c>
      <c r="L2523" s="194" t="n">
        <v>1663685.653639738</v>
      </c>
      <c r="M2523" s="195" t="n">
        <v>361008.42825183</v>
      </c>
      <c r="N2523" s="196" t="n">
        <v>253086.760236446</v>
      </c>
      <c r="O2523" s="197" t="n">
        <v>2277780.842128015</v>
      </c>
      <c r="P2523" s="118" t="n"/>
      <c r="Q2523" s="104" t="n"/>
    </row>
    <row r="2524" outlineLevel="3" ht="50.25" customHeight="1">
      <c r="A2524" s="3" t="n"/>
      <c r="B2524" s="3" t="n"/>
      <c r="C2524" s="25" t="n"/>
      <c r="D2524" s="271" t="inlineStr">
        <is>
          <t>10.2.6.7.</t>
        </is>
      </c>
      <c r="E2524" s="198" t="inlineStr">
        <is>
          <t>Заглушка торцевая чугунная DN50</t>
        </is>
      </c>
      <c r="F2524" s="18" t="inlineStr">
        <is>
          <t>шт</t>
        </is>
      </c>
      <c r="G2524" s="646" t="n">
        <v>3</v>
      </c>
      <c r="H2524" s="194" t="n"/>
      <c r="I2524" s="195" t="n">
        <v>0</v>
      </c>
      <c r="J2524" s="196" t="n">
        <v>0</v>
      </c>
      <c r="K2524" s="197" t="n">
        <v>0</v>
      </c>
      <c r="L2524" s="194" t="n">
        <v>0</v>
      </c>
      <c r="M2524" s="195" t="n">
        <v>0</v>
      </c>
      <c r="N2524" s="196" t="n">
        <v>0</v>
      </c>
      <c r="O2524" s="197" t="n">
        <v>0</v>
      </c>
      <c r="P2524" s="118" t="inlineStr">
        <is>
          <t>Включено</t>
        </is>
      </c>
      <c r="Q2524" s="104" t="n"/>
    </row>
    <row r="2525" outlineLevel="3" ht="50.25" customHeight="1">
      <c r="A2525" s="3" t="n"/>
      <c r="B2525" s="3" t="n"/>
      <c r="C2525" s="25" t="n"/>
      <c r="D2525" s="271" t="inlineStr">
        <is>
          <t>10.2.6.8.</t>
        </is>
      </c>
      <c r="E2525" s="198" t="inlineStr">
        <is>
          <t>Заглушка торцевая чугунная DN100</t>
        </is>
      </c>
      <c r="F2525" s="18" t="inlineStr">
        <is>
          <t>шт</t>
        </is>
      </c>
      <c r="G2525" s="646" t="n">
        <v>22</v>
      </c>
      <c r="H2525" s="194" t="n"/>
      <c r="I2525" s="195" t="n">
        <v>0</v>
      </c>
      <c r="J2525" s="196" t="n">
        <v>0</v>
      </c>
      <c r="K2525" s="197" t="n">
        <v>0</v>
      </c>
      <c r="L2525" s="194" t="n">
        <v>0</v>
      </c>
      <c r="M2525" s="195" t="n">
        <v>0</v>
      </c>
      <c r="N2525" s="196" t="n">
        <v>0</v>
      </c>
      <c r="O2525" s="197" t="n">
        <v>0</v>
      </c>
      <c r="P2525" s="118" t="inlineStr">
        <is>
          <t>Включено</t>
        </is>
      </c>
      <c r="Q2525" s="104" t="n"/>
    </row>
    <row r="2526" outlineLevel="3" ht="50.25" customHeight="1">
      <c r="A2526" s="3" t="n"/>
      <c r="B2526" s="3" t="n"/>
      <c r="C2526" s="25" t="n"/>
      <c r="D2526" s="271" t="inlineStr">
        <is>
          <t>10.2.6.9.</t>
        </is>
      </c>
      <c r="E2526" s="198" t="inlineStr">
        <is>
          <t>Отвод чугунный 45° DN50</t>
        </is>
      </c>
      <c r="F2526" s="18" t="inlineStr">
        <is>
          <t>шт</t>
        </is>
      </c>
      <c r="G2526" s="646" t="n">
        <v>51</v>
      </c>
      <c r="H2526" s="194" t="n"/>
      <c r="I2526" s="195" t="n">
        <v>0</v>
      </c>
      <c r="J2526" s="196" t="n">
        <v>0</v>
      </c>
      <c r="K2526" s="197" t="n">
        <v>0</v>
      </c>
      <c r="L2526" s="194" t="n">
        <v>0</v>
      </c>
      <c r="M2526" s="195" t="n">
        <v>0</v>
      </c>
      <c r="N2526" s="196" t="n">
        <v>0</v>
      </c>
      <c r="O2526" s="197" t="n">
        <v>0</v>
      </c>
      <c r="P2526" s="118" t="inlineStr">
        <is>
          <t>Включено</t>
        </is>
      </c>
      <c r="Q2526" s="104" t="n"/>
    </row>
    <row r="2527" outlineLevel="3" ht="50.25" customHeight="1">
      <c r="A2527" s="3" t="n"/>
      <c r="B2527" s="3" t="n"/>
      <c r="C2527" s="25" t="n"/>
      <c r="D2527" s="271" t="inlineStr">
        <is>
          <t>10.2.6.10.</t>
        </is>
      </c>
      <c r="E2527" s="198" t="inlineStr">
        <is>
          <t>Отвод чугунный 45° DN100</t>
        </is>
      </c>
      <c r="F2527" s="18" t="inlineStr">
        <is>
          <t>шт</t>
        </is>
      </c>
      <c r="G2527" s="646" t="n">
        <v>16</v>
      </c>
      <c r="H2527" s="194" t="n"/>
      <c r="I2527" s="195" t="n">
        <v>0</v>
      </c>
      <c r="J2527" s="196" t="n">
        <v>0</v>
      </c>
      <c r="K2527" s="197" t="n">
        <v>0</v>
      </c>
      <c r="L2527" s="194" t="n">
        <v>0</v>
      </c>
      <c r="M2527" s="195" t="n">
        <v>0</v>
      </c>
      <c r="N2527" s="196" t="n">
        <v>0</v>
      </c>
      <c r="O2527" s="197" t="n">
        <v>0</v>
      </c>
      <c r="P2527" s="118" t="inlineStr">
        <is>
          <t>Включено</t>
        </is>
      </c>
      <c r="Q2527" s="104" t="n"/>
    </row>
    <row r="2528" outlineLevel="3" ht="50.25" customHeight="1">
      <c r="A2528" s="3" t="n"/>
      <c r="B2528" s="3" t="n"/>
      <c r="C2528" s="25" t="n"/>
      <c r="D2528" s="271" t="inlineStr">
        <is>
          <t>10.2.6.11.</t>
        </is>
      </c>
      <c r="E2528" s="198" t="inlineStr">
        <is>
          <t>Отвод чугунный 90° из двух колен по 45° DN50</t>
        </is>
      </c>
      <c r="F2528" s="18" t="inlineStr">
        <is>
          <t>шт</t>
        </is>
      </c>
      <c r="G2528" s="646" t="n">
        <v>1</v>
      </c>
      <c r="H2528" s="194" t="n"/>
      <c r="I2528" s="195" t="n">
        <v>0</v>
      </c>
      <c r="J2528" s="196" t="n">
        <v>0</v>
      </c>
      <c r="K2528" s="197" t="n">
        <v>0</v>
      </c>
      <c r="L2528" s="194" t="n">
        <v>0</v>
      </c>
      <c r="M2528" s="195" t="n">
        <v>0</v>
      </c>
      <c r="N2528" s="196" t="n">
        <v>0</v>
      </c>
      <c r="O2528" s="197" t="n">
        <v>0</v>
      </c>
      <c r="P2528" s="118" t="inlineStr">
        <is>
          <t>Включено</t>
        </is>
      </c>
      <c r="Q2528" s="104" t="n"/>
    </row>
    <row r="2529" outlineLevel="3" ht="50.25" customHeight="1">
      <c r="A2529" s="3" t="n"/>
      <c r="B2529" s="3" t="n"/>
      <c r="C2529" s="25" t="n"/>
      <c r="D2529" s="271" t="inlineStr">
        <is>
          <t>10.2.6.12.</t>
        </is>
      </c>
      <c r="E2529" s="198" t="inlineStr">
        <is>
          <t>Отвод чугунный 90° из двух колен по 45° DN100</t>
        </is>
      </c>
      <c r="F2529" s="18" t="inlineStr">
        <is>
          <t>шт</t>
        </is>
      </c>
      <c r="G2529" s="646" t="n">
        <v>1</v>
      </c>
      <c r="H2529" s="194" t="n"/>
      <c r="I2529" s="195" t="n">
        <v>0</v>
      </c>
      <c r="J2529" s="196" t="n">
        <v>0</v>
      </c>
      <c r="K2529" s="197" t="n">
        <v>0</v>
      </c>
      <c r="L2529" s="194" t="n">
        <v>0</v>
      </c>
      <c r="M2529" s="195" t="n">
        <v>0</v>
      </c>
      <c r="N2529" s="196" t="n">
        <v>0</v>
      </c>
      <c r="O2529" s="197" t="n">
        <v>0</v>
      </c>
      <c r="P2529" s="118" t="inlineStr">
        <is>
          <t>Включено</t>
        </is>
      </c>
      <c r="Q2529" s="104" t="n"/>
    </row>
    <row r="2530" outlineLevel="3" ht="50.25" customHeight="1">
      <c r="A2530" s="3" t="n"/>
      <c r="B2530" s="3" t="n"/>
      <c r="C2530" s="25" t="n"/>
      <c r="D2530" s="271" t="inlineStr">
        <is>
          <t>10.2.6.13.</t>
        </is>
      </c>
      <c r="E2530" s="198" t="inlineStr">
        <is>
          <t>Тройник чугунный безраструбный 45° DN50 x 50</t>
        </is>
      </c>
      <c r="F2530" s="18" t="inlineStr">
        <is>
          <t>шт</t>
        </is>
      </c>
      <c r="G2530" s="646" t="n">
        <v>3</v>
      </c>
      <c r="H2530" s="194" t="n"/>
      <c r="I2530" s="195" t="n">
        <v>0</v>
      </c>
      <c r="J2530" s="196" t="n">
        <v>0</v>
      </c>
      <c r="K2530" s="197" t="n">
        <v>0</v>
      </c>
      <c r="L2530" s="194" t="n">
        <v>0</v>
      </c>
      <c r="M2530" s="195" t="n">
        <v>0</v>
      </c>
      <c r="N2530" s="196" t="n">
        <v>0</v>
      </c>
      <c r="O2530" s="197" t="n">
        <v>0</v>
      </c>
      <c r="P2530" s="118" t="inlineStr">
        <is>
          <t>Включено</t>
        </is>
      </c>
      <c r="Q2530" s="104" t="n"/>
    </row>
    <row r="2531" outlineLevel="3" ht="50.25" customHeight="1">
      <c r="A2531" s="3" t="n"/>
      <c r="B2531" s="3" t="n"/>
      <c r="C2531" s="25" t="n"/>
      <c r="D2531" s="271" t="inlineStr">
        <is>
          <t>10.2.6.14.</t>
        </is>
      </c>
      <c r="E2531" s="198" t="inlineStr">
        <is>
          <t>Тройник чугунный безраструбный 45° DN100 x 50</t>
        </is>
      </c>
      <c r="F2531" s="18" t="inlineStr">
        <is>
          <t>шт</t>
        </is>
      </c>
      <c r="G2531" s="646" t="n">
        <v>2</v>
      </c>
      <c r="H2531" s="194" t="n"/>
      <c r="I2531" s="195" t="n">
        <v>0</v>
      </c>
      <c r="J2531" s="196" t="n">
        <v>0</v>
      </c>
      <c r="K2531" s="197" t="n">
        <v>0</v>
      </c>
      <c r="L2531" s="194" t="n">
        <v>0</v>
      </c>
      <c r="M2531" s="195" t="n">
        <v>0</v>
      </c>
      <c r="N2531" s="196" t="n">
        <v>0</v>
      </c>
      <c r="O2531" s="197" t="n">
        <v>0</v>
      </c>
      <c r="P2531" s="118" t="inlineStr">
        <is>
          <t>Включено</t>
        </is>
      </c>
      <c r="Q2531" s="104" t="n"/>
    </row>
    <row r="2532" outlineLevel="3" ht="50.25" customHeight="1">
      <c r="A2532" s="3" t="n"/>
      <c r="B2532" s="3" t="n"/>
      <c r="C2532" s="25" t="n"/>
      <c r="D2532" s="271" t="inlineStr">
        <is>
          <t>10.2.6.15.</t>
        </is>
      </c>
      <c r="E2532" s="198" t="inlineStr">
        <is>
          <t>Тройник чугунный безраструбный 45° DN100 x 100</t>
        </is>
      </c>
      <c r="F2532" s="18" t="inlineStr">
        <is>
          <t>шт</t>
        </is>
      </c>
      <c r="G2532" s="646" t="n">
        <v>21</v>
      </c>
      <c r="H2532" s="194" t="n"/>
      <c r="I2532" s="195" t="n">
        <v>0</v>
      </c>
      <c r="J2532" s="196" t="n">
        <v>0</v>
      </c>
      <c r="K2532" s="197" t="n">
        <v>0</v>
      </c>
      <c r="L2532" s="194" t="n">
        <v>0</v>
      </c>
      <c r="M2532" s="195" t="n">
        <v>0</v>
      </c>
      <c r="N2532" s="196" t="n">
        <v>0</v>
      </c>
      <c r="O2532" s="197" t="n">
        <v>0</v>
      </c>
      <c r="P2532" s="118" t="inlineStr">
        <is>
          <t>Включено</t>
        </is>
      </c>
      <c r="Q2532" s="104" t="n"/>
    </row>
    <row r="2533" outlineLevel="3" ht="50.25" customHeight="1">
      <c r="A2533" s="3" t="n"/>
      <c r="B2533" s="3" t="n"/>
      <c r="C2533" s="25" t="n"/>
      <c r="D2533" s="271" t="inlineStr">
        <is>
          <t>10.2.6.16.</t>
        </is>
      </c>
      <c r="E2533" s="198" t="inlineStr">
        <is>
          <t>Тройник чугунный безраструбный 90° DN50 x 50</t>
        </is>
      </c>
      <c r="F2533" s="18" t="inlineStr">
        <is>
          <t>шт</t>
        </is>
      </c>
      <c r="G2533" s="646" t="n">
        <v>1</v>
      </c>
      <c r="H2533" s="194" t="n"/>
      <c r="I2533" s="195" t="n">
        <v>0</v>
      </c>
      <c r="J2533" s="196" t="n">
        <v>0</v>
      </c>
      <c r="K2533" s="197" t="n">
        <v>0</v>
      </c>
      <c r="L2533" s="194" t="n">
        <v>0</v>
      </c>
      <c r="M2533" s="195" t="n">
        <v>0</v>
      </c>
      <c r="N2533" s="196" t="n">
        <v>0</v>
      </c>
      <c r="O2533" s="197" t="n">
        <v>0</v>
      </c>
      <c r="P2533" s="118" t="inlineStr">
        <is>
          <t>Включено</t>
        </is>
      </c>
      <c r="Q2533" s="104" t="n"/>
    </row>
    <row r="2534" outlineLevel="3" ht="50.25" customHeight="1">
      <c r="A2534" s="3" t="n"/>
      <c r="B2534" s="3" t="n"/>
      <c r="C2534" s="25" t="n"/>
      <c r="D2534" s="271" t="inlineStr">
        <is>
          <t>10.2.6.17.</t>
        </is>
      </c>
      <c r="E2534" s="198" t="inlineStr">
        <is>
          <t>Тройник чугунный безраструбный 90° DN100 x 50</t>
        </is>
      </c>
      <c r="F2534" s="18" t="inlineStr">
        <is>
          <t>шт</t>
        </is>
      </c>
      <c r="G2534" s="646" t="n">
        <v>25</v>
      </c>
      <c r="H2534" s="194" t="n"/>
      <c r="I2534" s="195" t="n">
        <v>0</v>
      </c>
      <c r="J2534" s="196" t="n">
        <v>0</v>
      </c>
      <c r="K2534" s="197" t="n">
        <v>0</v>
      </c>
      <c r="L2534" s="194" t="n">
        <v>0</v>
      </c>
      <c r="M2534" s="195" t="n">
        <v>0</v>
      </c>
      <c r="N2534" s="196" t="n">
        <v>0</v>
      </c>
      <c r="O2534" s="197" t="n">
        <v>0</v>
      </c>
      <c r="P2534" s="118" t="inlineStr">
        <is>
          <t>Включено</t>
        </is>
      </c>
      <c r="Q2534" s="104" t="n"/>
    </row>
    <row r="2535" outlineLevel="3" ht="50.25" customHeight="1">
      <c r="A2535" s="3" t="n"/>
      <c r="B2535" s="3" t="n"/>
      <c r="C2535" s="25" t="n"/>
      <c r="D2535" s="271" t="inlineStr">
        <is>
          <t>10.2.6.18.</t>
        </is>
      </c>
      <c r="E2535" s="198" t="inlineStr">
        <is>
          <t>Тройник чугунный безраструбный 90° DN100 x 100</t>
        </is>
      </c>
      <c r="F2535" s="18" t="inlineStr">
        <is>
          <t>шт</t>
        </is>
      </c>
      <c r="G2535" s="646" t="n">
        <v>2</v>
      </c>
      <c r="H2535" s="194" t="n"/>
      <c r="I2535" s="195" t="n">
        <v>0</v>
      </c>
      <c r="J2535" s="196" t="n">
        <v>0</v>
      </c>
      <c r="K2535" s="197" t="n">
        <v>0</v>
      </c>
      <c r="L2535" s="194" t="n">
        <v>0</v>
      </c>
      <c r="M2535" s="195" t="n">
        <v>0</v>
      </c>
      <c r="N2535" s="196" t="n">
        <v>0</v>
      </c>
      <c r="O2535" s="197" t="n">
        <v>0</v>
      </c>
      <c r="P2535" s="118" t="inlineStr">
        <is>
          <t>Включено</t>
        </is>
      </c>
      <c r="Q2535" s="104" t="n"/>
    </row>
    <row r="2536" outlineLevel="3" ht="50.25" customHeight="1">
      <c r="A2536" s="3" t="n"/>
      <c r="B2536" s="3" t="n"/>
      <c r="C2536" s="25" t="n"/>
      <c r="D2536" s="271" t="inlineStr">
        <is>
          <t>10.2.6.19.</t>
        </is>
      </c>
      <c r="E2536" s="198" t="inlineStr">
        <is>
          <t>Хомут сантехнический 1 3/4" (54-58 мм)</t>
        </is>
      </c>
      <c r="F2536" s="18" t="inlineStr">
        <is>
          <t>шт</t>
        </is>
      </c>
      <c r="G2536" s="646" t="n">
        <v>3</v>
      </c>
      <c r="H2536" s="194" t="n"/>
      <c r="I2536" s="195" t="n">
        <v>0</v>
      </c>
      <c r="J2536" s="196" t="n">
        <v>0</v>
      </c>
      <c r="K2536" s="197" t="n">
        <v>0</v>
      </c>
      <c r="L2536" s="194" t="n">
        <v>0</v>
      </c>
      <c r="M2536" s="195" t="n">
        <v>0</v>
      </c>
      <c r="N2536" s="196" t="n">
        <v>0</v>
      </c>
      <c r="O2536" s="197" t="n">
        <v>0</v>
      </c>
      <c r="P2536" s="118" t="inlineStr">
        <is>
          <t>Включено</t>
        </is>
      </c>
      <c r="Q2536" s="104" t="n"/>
    </row>
    <row r="2537" outlineLevel="3" ht="50.25" customHeight="1">
      <c r="A2537" s="3" t="n"/>
      <c r="B2537" s="3" t="n"/>
      <c r="C2537" s="25" t="n"/>
      <c r="D2537" s="271" t="inlineStr">
        <is>
          <t>10.2.6.20.</t>
        </is>
      </c>
      <c r="E2537" s="198" t="inlineStr">
        <is>
          <t>Хомут сантехнический 4" (107-116 мм)</t>
        </is>
      </c>
      <c r="F2537" s="18" t="inlineStr">
        <is>
          <t>шт</t>
        </is>
      </c>
      <c r="G2537" s="646" t="n">
        <v>186</v>
      </c>
      <c r="H2537" s="194" t="n"/>
      <c r="I2537" s="195" t="n">
        <v>0</v>
      </c>
      <c r="J2537" s="196" t="n">
        <v>0</v>
      </c>
      <c r="K2537" s="197" t="n">
        <v>0</v>
      </c>
      <c r="L2537" s="194" t="n">
        <v>0</v>
      </c>
      <c r="M2537" s="195" t="n">
        <v>0</v>
      </c>
      <c r="N2537" s="196" t="n">
        <v>0</v>
      </c>
      <c r="O2537" s="197" t="n">
        <v>0</v>
      </c>
      <c r="P2537" s="118" t="inlineStr">
        <is>
          <t>Включено</t>
        </is>
      </c>
      <c r="Q2537" s="104" t="n"/>
    </row>
    <row r="2538" outlineLevel="3" ht="50.25" customHeight="1">
      <c r="A2538" s="3" t="n"/>
      <c r="B2538" s="3" t="n"/>
      <c r="C2538" s="25" t="n"/>
      <c r="D2538" s="271" t="inlineStr">
        <is>
          <t>10.2.6.21.</t>
        </is>
      </c>
      <c r="E2538" s="198" t="inlineStr">
        <is>
          <t>Штанга с резьбой M8x2 м DIN 975</t>
        </is>
      </c>
      <c r="F2538" s="18" t="inlineStr">
        <is>
          <t>шт</t>
        </is>
      </c>
      <c r="G2538" s="646" t="n">
        <v>3</v>
      </c>
      <c r="H2538" s="194" t="n"/>
      <c r="I2538" s="195" t="n">
        <v>0</v>
      </c>
      <c r="J2538" s="196" t="n">
        <v>0</v>
      </c>
      <c r="K2538" s="197" t="n">
        <v>0</v>
      </c>
      <c r="L2538" s="194" t="n">
        <v>0</v>
      </c>
      <c r="M2538" s="195" t="n">
        <v>0</v>
      </c>
      <c r="N2538" s="196" t="n">
        <v>0</v>
      </c>
      <c r="O2538" s="197" t="n">
        <v>0</v>
      </c>
      <c r="P2538" s="118" t="inlineStr">
        <is>
          <t>Включено</t>
        </is>
      </c>
      <c r="Q2538" s="104" t="n"/>
    </row>
    <row r="2539" outlineLevel="3" ht="50.25" customHeight="1">
      <c r="A2539" s="3" t="n"/>
      <c r="B2539" s="3" t="n"/>
      <c r="C2539" s="25" t="n"/>
      <c r="D2539" s="271" t="inlineStr">
        <is>
          <t>10.2.6.22.</t>
        </is>
      </c>
      <c r="E2539" s="198" t="inlineStr">
        <is>
          <t>Штанга с резьбой M10x2 м DIN 975</t>
        </is>
      </c>
      <c r="F2539" s="18" t="inlineStr">
        <is>
          <t>шт</t>
        </is>
      </c>
      <c r="G2539" s="646" t="n">
        <v>186</v>
      </c>
      <c r="H2539" s="194" t="n"/>
      <c r="I2539" s="195" t="n">
        <v>0</v>
      </c>
      <c r="J2539" s="196" t="n">
        <v>0</v>
      </c>
      <c r="K2539" s="197" t="n">
        <v>0</v>
      </c>
      <c r="L2539" s="194" t="n">
        <v>0</v>
      </c>
      <c r="M2539" s="195" t="n">
        <v>0</v>
      </c>
      <c r="N2539" s="196" t="n">
        <v>0</v>
      </c>
      <c r="O2539" s="197" t="n">
        <v>0</v>
      </c>
      <c r="P2539" s="118" t="inlineStr">
        <is>
          <t>Включено</t>
        </is>
      </c>
      <c r="Q2539" s="104" t="n"/>
    </row>
    <row r="2540" outlineLevel="3" ht="50.25" customHeight="1">
      <c r="A2540" s="3" t="n"/>
      <c r="B2540" s="3" t="n"/>
      <c r="C2540" s="25" t="n"/>
      <c r="D2540" s="271" t="inlineStr">
        <is>
          <t>10.2.6.23.</t>
        </is>
      </c>
      <c r="E2540" s="198" t="inlineStr">
        <is>
          <t>Анкер забивной стальной 8 мм</t>
        </is>
      </c>
      <c r="F2540" s="18" t="inlineStr">
        <is>
          <t>шт</t>
        </is>
      </c>
      <c r="G2540" s="646" t="n">
        <v>33</v>
      </c>
      <c r="H2540" s="194" t="n"/>
      <c r="I2540" s="195" t="n">
        <v>0</v>
      </c>
      <c r="J2540" s="196" t="n">
        <v>0</v>
      </c>
      <c r="K2540" s="197" t="n">
        <v>0</v>
      </c>
      <c r="L2540" s="194" t="n">
        <v>0</v>
      </c>
      <c r="M2540" s="195" t="n">
        <v>0</v>
      </c>
      <c r="N2540" s="196" t="n">
        <v>0</v>
      </c>
      <c r="O2540" s="197" t="n">
        <v>0</v>
      </c>
      <c r="P2540" s="118" t="inlineStr">
        <is>
          <t>Включено</t>
        </is>
      </c>
      <c r="Q2540" s="104" t="n"/>
    </row>
    <row r="2541" outlineLevel="3" ht="50.25" customHeight="1">
      <c r="A2541" s="3" t="n"/>
      <c r="B2541" s="3" t="n"/>
      <c r="C2541" s="25" t="n"/>
      <c r="D2541" s="271" t="inlineStr">
        <is>
          <t>10.2.6.24.</t>
        </is>
      </c>
      <c r="E2541" s="198" t="inlineStr">
        <is>
          <t>Анкер забивной стальной 10 мм</t>
        </is>
      </c>
      <c r="F2541" s="18" t="inlineStr">
        <is>
          <t>шт</t>
        </is>
      </c>
      <c r="G2541" s="646" t="n">
        <v>186</v>
      </c>
      <c r="H2541" s="194" t="n"/>
      <c r="I2541" s="195" t="n">
        <v>0</v>
      </c>
      <c r="J2541" s="196" t="n">
        <v>0</v>
      </c>
      <c r="K2541" s="197" t="n">
        <v>0</v>
      </c>
      <c r="L2541" s="194" t="n">
        <v>0</v>
      </c>
      <c r="M2541" s="195" t="n">
        <v>0</v>
      </c>
      <c r="N2541" s="196" t="n">
        <v>0</v>
      </c>
      <c r="O2541" s="197" t="n">
        <v>0</v>
      </c>
      <c r="P2541" s="118" t="inlineStr">
        <is>
          <t>Включено</t>
        </is>
      </c>
      <c r="Q2541" s="104" t="n"/>
    </row>
    <row r="2542" outlineLevel="2" ht="50.25" customHeight="1">
      <c r="A2542" s="3" t="n"/>
      <c r="B2542" s="3" t="inlineStr">
        <is>
          <t>Система внутреннего водоотведения</t>
        </is>
      </c>
      <c r="C2542" s="240" t="n"/>
      <c r="D2542" s="391" t="inlineStr">
        <is>
          <t>10.2.7.</t>
        </is>
      </c>
      <c r="E2542" s="392" t="inlineStr">
        <is>
          <t>Система водоотведения К4.1</t>
        </is>
      </c>
      <c r="F2542" s="397" t="inlineStr">
        <is>
          <t>комплект</t>
        </is>
      </c>
      <c r="G2542" s="420" t="n">
        <v>1</v>
      </c>
      <c r="H2542" s="428">
        <f>IFERROR(L2542/G2542,0)</f>
        <v/>
      </c>
      <c r="I2542" s="429">
        <f>IFERROR(M2542/G2542,0)</f>
        <v/>
      </c>
      <c r="J2542" s="430">
        <f>IFERROR(N2542/G2542,0)</f>
        <v/>
      </c>
      <c r="K2542" s="432">
        <f>+IFERROR(O2542/G2542,0)</f>
        <v/>
      </c>
      <c r="L2542" s="431">
        <f>SUBTOTAL(9,L2543:L2572)</f>
        <v/>
      </c>
      <c r="M2542" s="429">
        <f>SUBTOTAL(9,M2543:M2572)</f>
        <v/>
      </c>
      <c r="N2542" s="430">
        <f>SUBTOTAL(9,N2543:N2572)</f>
        <v/>
      </c>
      <c r="O2542" s="430">
        <f>SUBTOTAL(9,O2543:O2572)</f>
        <v/>
      </c>
      <c r="P2542" s="394" t="n"/>
      <c r="Q2542" s="243" t="n"/>
    </row>
    <row r="2543" outlineLevel="3" ht="50.25" customHeight="1">
      <c r="A2543" s="3" t="n"/>
      <c r="B2543" s="3" t="inlineStr">
        <is>
          <t>Монтаж оборудования системы внутреннего водоотведения (насосы, трапы и пр.)</t>
        </is>
      </c>
      <c r="C2543" s="25" t="n"/>
      <c r="D2543" s="271" t="inlineStr">
        <is>
          <t>10.2.7.1.</t>
        </is>
      </c>
      <c r="E2543" s="198" t="inlineStr">
        <is>
          <t>Кран шаровой муфтовый DN32</t>
        </is>
      </c>
      <c r="F2543" s="18" t="inlineStr">
        <is>
          <t>шт</t>
        </is>
      </c>
      <c r="G2543" s="646" t="n">
        <v>17</v>
      </c>
      <c r="H2543" s="194" t="n">
        <v>9596.263117675313</v>
      </c>
      <c r="I2543" s="195" t="n">
        <v>928.6629321701652</v>
      </c>
      <c r="J2543" s="196" t="n">
        <v>1315.615756230685</v>
      </c>
      <c r="K2543" s="197" t="n">
        <v>11840.54180607616</v>
      </c>
      <c r="L2543" s="194" t="n">
        <v>163136.4730004803</v>
      </c>
      <c r="M2543" s="195" t="n">
        <v>15787.26984689281</v>
      </c>
      <c r="N2543" s="196" t="n">
        <v>22365.46785592164</v>
      </c>
      <c r="O2543" s="197" t="n">
        <v>201289.2107032948</v>
      </c>
      <c r="P2543" s="118" t="n"/>
      <c r="Q2543" s="104" t="n"/>
    </row>
    <row r="2544" outlineLevel="3" ht="50.25" customHeight="1">
      <c r="A2544" s="3" t="n"/>
      <c r="B2544" s="3" t="inlineStr">
        <is>
          <t>Монтаж оборудования системы внутреннего водоотведения (насосы, трапы и пр.)</t>
        </is>
      </c>
      <c r="C2544" s="25" t="n"/>
      <c r="D2544" s="271" t="inlineStr">
        <is>
          <t>10.2.7.2.</t>
        </is>
      </c>
      <c r="E2544" s="198" t="inlineStr">
        <is>
          <t>Кран шаровой муфтовый DN50</t>
        </is>
      </c>
      <c r="F2544" s="18" t="inlineStr">
        <is>
          <t>шт</t>
        </is>
      </c>
      <c r="G2544" s="646" t="n">
        <v>3</v>
      </c>
      <c r="H2544" s="194" t="n">
        <v>21456.82906962021</v>
      </c>
      <c r="I2544" s="195" t="n">
        <v>4643.314660850827</v>
      </c>
      <c r="J2544" s="196" t="n">
        <v>3262.517966308879</v>
      </c>
      <c r="K2544" s="197" t="n">
        <v>29362.66169677991</v>
      </c>
      <c r="L2544" s="194" t="n">
        <v>64370.48720886062</v>
      </c>
      <c r="M2544" s="195" t="n">
        <v>13929.94398255248</v>
      </c>
      <c r="N2544" s="196" t="n">
        <v>9787.553898926639</v>
      </c>
      <c r="O2544" s="197" t="n">
        <v>88087.98509033973</v>
      </c>
      <c r="P2544" s="118" t="n"/>
      <c r="Q2544" s="104" t="n"/>
    </row>
    <row r="2545" outlineLevel="3" ht="50.25" customHeight="1">
      <c r="A2545" s="3" t="n"/>
      <c r="B2545" s="3" t="inlineStr">
        <is>
          <t>Монтаж оборудования системы внутреннего водоотведения (насосы, трапы и пр.)</t>
        </is>
      </c>
      <c r="C2545" s="25" t="n"/>
      <c r="D2545" s="271" t="inlineStr">
        <is>
          <t>10.2.7.3.</t>
        </is>
      </c>
      <c r="E2545" s="198" t="inlineStr">
        <is>
          <t>Обратный клапан с латунным золотником 11/4"</t>
        </is>
      </c>
      <c r="F2545" s="18" t="inlineStr">
        <is>
          <t>шт</t>
        </is>
      </c>
      <c r="G2545" s="646" t="n">
        <v>17</v>
      </c>
      <c r="H2545" s="194" t="n">
        <v>2658.36030772439</v>
      </c>
      <c r="I2545" s="195" t="n">
        <v>928.6629321701652</v>
      </c>
      <c r="J2545" s="196" t="n">
        <v>448.3779049868194</v>
      </c>
      <c r="K2545" s="197" t="n">
        <v>4035.401144881375</v>
      </c>
      <c r="L2545" s="194" t="n">
        <v>45192.12523131463</v>
      </c>
      <c r="M2545" s="195" t="n">
        <v>15787.26984689281</v>
      </c>
      <c r="N2545" s="196" t="n">
        <v>7622.42438477593</v>
      </c>
      <c r="O2545" s="197" t="n">
        <v>68601.81946298337</v>
      </c>
      <c r="P2545" s="118" t="n"/>
      <c r="Q2545" s="104" t="n"/>
    </row>
    <row r="2546" outlineLevel="3" ht="50.25" customHeight="1">
      <c r="A2546" s="3" t="n"/>
      <c r="B2546" s="3" t="inlineStr">
        <is>
          <t>Монтаж оборудования системы внутреннего водоотведения (насосы, трапы и пр.)</t>
        </is>
      </c>
      <c r="C2546" s="25" t="n"/>
      <c r="D2546" s="271" t="inlineStr">
        <is>
          <t>10.2.7.4.</t>
        </is>
      </c>
      <c r="E2546" s="198" t="inlineStr">
        <is>
          <t>Обратный клапан с латунным золотником 2"</t>
        </is>
      </c>
      <c r="F2546" s="18" t="inlineStr">
        <is>
          <t>шт</t>
        </is>
      </c>
      <c r="G2546" s="646" t="n">
        <v>3</v>
      </c>
      <c r="H2546" s="194" t="n">
        <v>6359.845609371141</v>
      </c>
      <c r="I2546" s="195" t="n">
        <v>928.6629321701652</v>
      </c>
      <c r="J2546" s="196" t="n">
        <v>911.0635676926632</v>
      </c>
      <c r="K2546" s="197" t="n">
        <v>8199.57210923397</v>
      </c>
      <c r="L2546" s="194" t="n">
        <v>19079.53682811342</v>
      </c>
      <c r="M2546" s="195" t="n">
        <v>2785.988796510495</v>
      </c>
      <c r="N2546" s="196" t="n">
        <v>2733.19070307799</v>
      </c>
      <c r="O2546" s="197" t="n">
        <v>24598.71632770191</v>
      </c>
      <c r="P2546" s="118" t="n"/>
      <c r="Q2546" s="104" t="n"/>
    </row>
    <row r="2547" outlineLevel="3" ht="50.25" customHeight="1">
      <c r="A2547" s="3" t="n"/>
      <c r="B2547" s="3" t="inlineStr">
        <is>
          <t>Монтаж оборудования системы внутреннего водоотведения (насосы, трапы и пр.)</t>
        </is>
      </c>
      <c r="C2547" s="25" t="n"/>
      <c r="D2547" s="271" t="inlineStr">
        <is>
          <t>10.2.7.5.</t>
        </is>
      </c>
      <c r="E2547" s="198" t="inlineStr">
        <is>
          <t>Погружной дренажный насос Drain TMТ 32М113/7,5Ci</t>
        </is>
      </c>
      <c r="F2547" s="18" t="inlineStr">
        <is>
          <t>шт</t>
        </is>
      </c>
      <c r="G2547" s="646" t="n">
        <v>3</v>
      </c>
      <c r="H2547" s="194" t="n">
        <v>499645.7748778174</v>
      </c>
      <c r="I2547" s="195" t="n">
        <v>23216.57330425413</v>
      </c>
      <c r="J2547" s="196" t="n">
        <v>65357.79352275895</v>
      </c>
      <c r="K2547" s="197" t="n">
        <v>588220.1417048306</v>
      </c>
      <c r="L2547" s="194" t="n">
        <v>1498937.324633452</v>
      </c>
      <c r="M2547" s="195" t="n">
        <v>69649.7199127624</v>
      </c>
      <c r="N2547" s="196" t="n">
        <v>196073.3805682769</v>
      </c>
      <c r="O2547" s="197" t="n">
        <v>1764660.425114492</v>
      </c>
      <c r="P2547" s="118" t="n"/>
      <c r="Q2547" s="104" t="n"/>
    </row>
    <row r="2548" outlineLevel="3" ht="50.25" customHeight="1">
      <c r="A2548" s="3" t="n"/>
      <c r="B2548" s="3" t="inlineStr">
        <is>
          <t>Монтаж оборудования системы внутреннего водоотведения (насосы, трапы и пр.)</t>
        </is>
      </c>
      <c r="C2548" s="25" t="n"/>
      <c r="D2548" s="271" t="inlineStr">
        <is>
          <t>10.2.7.6.</t>
        </is>
      </c>
      <c r="E2548" s="198" t="inlineStr">
        <is>
          <t>Погружной дренажный насос Drain TMW 32/11-10М</t>
        </is>
      </c>
      <c r="F2548" s="18" t="inlineStr">
        <is>
          <t>шт</t>
        </is>
      </c>
      <c r="G2548" s="646" t="n">
        <v>17</v>
      </c>
      <c r="H2548" s="194" t="n">
        <v>82223.33187242386</v>
      </c>
      <c r="I2548" s="195" t="n">
        <v>23216.57330425413</v>
      </c>
      <c r="J2548" s="196" t="n">
        <v>13179.98814708475</v>
      </c>
      <c r="K2548" s="197" t="n">
        <v>118619.8933237627</v>
      </c>
      <c r="L2548" s="194" t="n">
        <v>1397796.641831206</v>
      </c>
      <c r="M2548" s="195" t="n">
        <v>394681.7461723203</v>
      </c>
      <c r="N2548" s="196" t="n">
        <v>224059.7985004408</v>
      </c>
      <c r="O2548" s="197" t="n">
        <v>2016538.186503967</v>
      </c>
      <c r="P2548" s="118" t="n"/>
      <c r="Q2548" s="104" t="n"/>
    </row>
    <row r="2549" outlineLevel="3" ht="50.25" customHeight="1">
      <c r="A2549" s="3" t="n"/>
      <c r="B2549" s="3" t="inlineStr">
        <is>
          <t>Прокладка вертикальных и горизонтальных трубопроводов системы канализации с установкой арматуры</t>
        </is>
      </c>
      <c r="C2549" s="25" t="n"/>
      <c r="D2549" s="271" t="inlineStr">
        <is>
          <t>10.2.7.7.</t>
        </is>
      </c>
      <c r="E2549" s="198" t="inlineStr">
        <is>
          <t>Труба водогазоппроводная оцинкованная ГОСТ3262-75, Ø42/3,2</t>
        </is>
      </c>
      <c r="F2549" s="18" t="inlineStr">
        <is>
          <t>м</t>
        </is>
      </c>
      <c r="G2549" s="646" t="n">
        <v>278</v>
      </c>
      <c r="H2549" s="194" t="n">
        <v>2387.915503182982</v>
      </c>
      <c r="I2549" s="195" t="n">
        <v>1523.007208759071</v>
      </c>
      <c r="J2549" s="196" t="n">
        <v>488.8653389927566</v>
      </c>
      <c r="K2549" s="197" t="n">
        <v>4399.78805093481</v>
      </c>
      <c r="L2549" s="194" t="n">
        <v>663840.509884869</v>
      </c>
      <c r="M2549" s="195" t="n">
        <v>423396.0040350218</v>
      </c>
      <c r="N2549" s="196" t="n">
        <v>135904.5642399863</v>
      </c>
      <c r="O2549" s="197" t="n">
        <v>1223141.078159877</v>
      </c>
      <c r="P2549" s="118" t="n"/>
      <c r="Q2549" s="104" t="n"/>
    </row>
    <row r="2550" outlineLevel="3" ht="50.25" customHeight="1">
      <c r="A2550" s="3" t="n"/>
      <c r="B2550" s="3" t="inlineStr">
        <is>
          <t>Прокладка вертикальных и горизонтальных трубопроводов системы канализации с установкой арматуры</t>
        </is>
      </c>
      <c r="C2550" s="25" t="n"/>
      <c r="D2550" s="271" t="inlineStr">
        <is>
          <t>10.2.7.8.</t>
        </is>
      </c>
      <c r="E2550" s="198" t="inlineStr">
        <is>
          <t>Труба водогазоппроводная оцинкованная ГОСТ3262-75, Ø60/3,5</t>
        </is>
      </c>
      <c r="F2550" s="18" t="inlineStr">
        <is>
          <t>м</t>
        </is>
      </c>
      <c r="G2550" s="646" t="n">
        <v>104</v>
      </c>
      <c r="H2550" s="194" t="n">
        <v>4572.990639632717</v>
      </c>
      <c r="I2550" s="195" t="n">
        <v>1783.032829766717</v>
      </c>
      <c r="J2550" s="196" t="n">
        <v>794.5029336749293</v>
      </c>
      <c r="K2550" s="197" t="n">
        <v>7150.526403074364</v>
      </c>
      <c r="L2550" s="194" t="n">
        <v>475591.0265218025</v>
      </c>
      <c r="M2550" s="195" t="n">
        <v>185435.4142957386</v>
      </c>
      <c r="N2550" s="196" t="n">
        <v>82628.30510219265</v>
      </c>
      <c r="O2550" s="197" t="n">
        <v>743654.7459197338</v>
      </c>
      <c r="P2550" s="118" t="n"/>
      <c r="Q2550" s="104" t="n"/>
    </row>
    <row r="2551" outlineLevel="3" ht="50.25" customHeight="1">
      <c r="A2551" s="3" t="n"/>
      <c r="B2551" s="3" t="inlineStr">
        <is>
          <t>Прокладка вертикальных и горизонтальных трубопроводов системы канализации с установкой арматуры</t>
        </is>
      </c>
      <c r="C2551" s="25" t="n"/>
      <c r="D2551" s="271" t="inlineStr">
        <is>
          <t>10.2.7.9.</t>
        </is>
      </c>
      <c r="E2551" s="198" t="inlineStr">
        <is>
          <t>Труба водогазоппроводная оцинкованная ГОСТ3262-75, Ø114/4,5</t>
        </is>
      </c>
      <c r="F2551" s="18" t="inlineStr">
        <is>
          <t>м</t>
        </is>
      </c>
      <c r="G2551" s="646" t="n">
        <v>52</v>
      </c>
      <c r="H2551" s="194" t="n">
        <v>8881.294065947503</v>
      </c>
      <c r="I2551" s="195" t="n">
        <v>2544.536434146253</v>
      </c>
      <c r="J2551" s="196" t="n">
        <v>1428.228812511719</v>
      </c>
      <c r="K2551" s="197" t="n">
        <v>12854.05931260547</v>
      </c>
      <c r="L2551" s="194" t="n">
        <v>461827.2914292701</v>
      </c>
      <c r="M2551" s="195" t="n">
        <v>132315.8945756051</v>
      </c>
      <c r="N2551" s="196" t="n">
        <v>74267.8982506094</v>
      </c>
      <c r="O2551" s="197" t="n">
        <v>668411.0842554846</v>
      </c>
      <c r="P2551" s="118" t="n"/>
      <c r="Q2551" s="104" t="n"/>
    </row>
    <row r="2552" outlineLevel="3" ht="50.25" customHeight="1">
      <c r="A2552" s="3" t="n"/>
      <c r="B2552" s="3" t="n"/>
      <c r="C2552" s="25" t="n"/>
      <c r="D2552" s="271" t="inlineStr">
        <is>
          <t>10.2.7.10.</t>
        </is>
      </c>
      <c r="E2552" s="198" t="inlineStr">
        <is>
          <t>Муфта Переходная ø40-ø32</t>
        </is>
      </c>
      <c r="F2552" s="18" t="inlineStr">
        <is>
          <t>шт</t>
        </is>
      </c>
      <c r="G2552" s="646" t="n">
        <v>1</v>
      </c>
      <c r="H2552" s="194" t="n"/>
      <c r="I2552" s="195" t="n">
        <v>0</v>
      </c>
      <c r="J2552" s="196" t="n">
        <v>0</v>
      </c>
      <c r="K2552" s="197" t="n">
        <v>0</v>
      </c>
      <c r="L2552" s="194" t="n">
        <v>0</v>
      </c>
      <c r="M2552" s="195" t="n">
        <v>0</v>
      </c>
      <c r="N2552" s="196" t="n">
        <v>0</v>
      </c>
      <c r="O2552" s="197" t="n">
        <v>0</v>
      </c>
      <c r="P2552" s="118" t="inlineStr">
        <is>
          <t>Включено</t>
        </is>
      </c>
      <c r="Q2552" s="104" t="n"/>
    </row>
    <row r="2553" outlineLevel="3" ht="50.25" customHeight="1">
      <c r="A2553" s="3" t="n"/>
      <c r="B2553" s="3" t="n"/>
      <c r="C2553" s="25" t="n"/>
      <c r="D2553" s="271" t="inlineStr">
        <is>
          <t>10.2.7.11.</t>
        </is>
      </c>
      <c r="E2553" s="198" t="inlineStr">
        <is>
          <t>Муфта Переходная ø50-ø32</t>
        </is>
      </c>
      <c r="F2553" s="18" t="inlineStr">
        <is>
          <t>шт</t>
        </is>
      </c>
      <c r="G2553" s="646" t="n">
        <v>2</v>
      </c>
      <c r="H2553" s="194" t="n"/>
      <c r="I2553" s="195" t="n">
        <v>0</v>
      </c>
      <c r="J2553" s="196" t="n">
        <v>0</v>
      </c>
      <c r="K2553" s="197" t="n">
        <v>0</v>
      </c>
      <c r="L2553" s="194" t="n">
        <v>0</v>
      </c>
      <c r="M2553" s="195" t="n">
        <v>0</v>
      </c>
      <c r="N2553" s="196" t="n">
        <v>0</v>
      </c>
      <c r="O2553" s="197" t="n">
        <v>0</v>
      </c>
      <c r="P2553" s="118" t="inlineStr">
        <is>
          <t>Включено</t>
        </is>
      </c>
      <c r="Q2553" s="104" t="n"/>
    </row>
    <row r="2554" outlineLevel="3" ht="50.25" customHeight="1">
      <c r="A2554" s="3" t="n"/>
      <c r="B2554" s="3" t="n"/>
      <c r="C2554" s="25" t="n"/>
      <c r="D2554" s="271" t="inlineStr">
        <is>
          <t>10.2.7.12.</t>
        </is>
      </c>
      <c r="E2554" s="198" t="inlineStr">
        <is>
          <t>Муфта Переходная ø100-ø50</t>
        </is>
      </c>
      <c r="F2554" s="18" t="inlineStr">
        <is>
          <t>шт</t>
        </is>
      </c>
      <c r="G2554" s="646" t="n">
        <v>2</v>
      </c>
      <c r="H2554" s="194" t="n"/>
      <c r="I2554" s="195" t="n">
        <v>0</v>
      </c>
      <c r="J2554" s="196" t="n">
        <v>0</v>
      </c>
      <c r="K2554" s="197" t="n">
        <v>0</v>
      </c>
      <c r="L2554" s="194" t="n">
        <v>0</v>
      </c>
      <c r="M2554" s="195" t="n">
        <v>0</v>
      </c>
      <c r="N2554" s="196" t="n">
        <v>0</v>
      </c>
      <c r="O2554" s="197" t="n">
        <v>0</v>
      </c>
      <c r="P2554" s="118" t="inlineStr">
        <is>
          <t>Включено</t>
        </is>
      </c>
      <c r="Q2554" s="104" t="n"/>
    </row>
    <row r="2555" outlineLevel="3" ht="50.25" customHeight="1">
      <c r="A2555" s="3" t="n"/>
      <c r="B2555" s="3" t="n"/>
      <c r="C2555" s="25" t="n"/>
      <c r="D2555" s="271" t="inlineStr">
        <is>
          <t>10.2.7.13.</t>
        </is>
      </c>
      <c r="E2555" s="198" t="inlineStr">
        <is>
          <t>Отвод Проходной Части соединительные стальные с резьбой прямые ø50-ø50</t>
        </is>
      </c>
      <c r="F2555" s="18" t="inlineStr">
        <is>
          <t>шт</t>
        </is>
      </c>
      <c r="G2555" s="646" t="n">
        <v>57</v>
      </c>
      <c r="H2555" s="194" t="n"/>
      <c r="I2555" s="195" t="n">
        <v>0</v>
      </c>
      <c r="J2555" s="196" t="n">
        <v>0</v>
      </c>
      <c r="K2555" s="197" t="n">
        <v>0</v>
      </c>
      <c r="L2555" s="194" t="n">
        <v>0</v>
      </c>
      <c r="M2555" s="195" t="n">
        <v>0</v>
      </c>
      <c r="N2555" s="196" t="n">
        <v>0</v>
      </c>
      <c r="O2555" s="197" t="n">
        <v>0</v>
      </c>
      <c r="P2555" s="118" t="inlineStr">
        <is>
          <t>Включено</t>
        </is>
      </c>
      <c r="Q2555" s="104" t="n"/>
    </row>
    <row r="2556" outlineLevel="3" ht="50.25" customHeight="1">
      <c r="A2556" s="3" t="n"/>
      <c r="B2556" s="3" t="n"/>
      <c r="C2556" s="25" t="n"/>
      <c r="D2556" s="271" t="inlineStr">
        <is>
          <t>10.2.7.14.</t>
        </is>
      </c>
      <c r="E2556" s="198" t="inlineStr">
        <is>
          <t>Отвод ПроходнойЧасти соединительные стальные с резьбой прямые ø32-ø32</t>
        </is>
      </c>
      <c r="F2556" s="18" t="inlineStr">
        <is>
          <t>шт</t>
        </is>
      </c>
      <c r="G2556" s="646" t="n">
        <v>121</v>
      </c>
      <c r="H2556" s="194" t="n"/>
      <c r="I2556" s="195" t="n">
        <v>0</v>
      </c>
      <c r="J2556" s="196" t="n">
        <v>0</v>
      </c>
      <c r="K2556" s="197" t="n">
        <v>0</v>
      </c>
      <c r="L2556" s="194" t="n">
        <v>0</v>
      </c>
      <c r="M2556" s="195" t="n">
        <v>0</v>
      </c>
      <c r="N2556" s="196" t="n">
        <v>0</v>
      </c>
      <c r="O2556" s="197" t="n">
        <v>0</v>
      </c>
      <c r="P2556" s="118" t="inlineStr">
        <is>
          <t>Включено</t>
        </is>
      </c>
      <c r="Q2556" s="104" t="n"/>
    </row>
    <row r="2557" outlineLevel="3" ht="50.25" customHeight="1">
      <c r="A2557" s="3" t="n"/>
      <c r="B2557" s="3" t="n"/>
      <c r="C2557" s="25" t="n"/>
      <c r="D2557" s="271" t="inlineStr">
        <is>
          <t>10.2.7.15.</t>
        </is>
      </c>
      <c r="E2557" s="198" t="inlineStr">
        <is>
          <t>Отвод ПроходнойЧасти соединительные стальные с резьбой прямые ø100-ø100</t>
        </is>
      </c>
      <c r="F2557" s="18" t="inlineStr">
        <is>
          <t>шт</t>
        </is>
      </c>
      <c r="G2557" s="646" t="n">
        <v>14</v>
      </c>
      <c r="H2557" s="194" t="n"/>
      <c r="I2557" s="195" t="n">
        <v>0</v>
      </c>
      <c r="J2557" s="196" t="n">
        <v>0</v>
      </c>
      <c r="K2557" s="197" t="n">
        <v>0</v>
      </c>
      <c r="L2557" s="194" t="n">
        <v>0</v>
      </c>
      <c r="M2557" s="195" t="n">
        <v>0</v>
      </c>
      <c r="N2557" s="196" t="n">
        <v>0</v>
      </c>
      <c r="O2557" s="197" t="n">
        <v>0</v>
      </c>
      <c r="P2557" s="118" t="inlineStr">
        <is>
          <t>Включено</t>
        </is>
      </c>
      <c r="Q2557" s="104" t="n"/>
    </row>
    <row r="2558" outlineLevel="3" ht="50.25" customHeight="1">
      <c r="A2558" s="3" t="n"/>
      <c r="B2558" s="3" t="n"/>
      <c r="C2558" s="25" t="n"/>
      <c r="D2558" s="271" t="inlineStr">
        <is>
          <t>10.2.7.16.</t>
        </is>
      </c>
      <c r="E2558" s="198" t="inlineStr">
        <is>
          <t>Переход стальной эксцентрический, Д=100х50 мм</t>
        </is>
      </c>
      <c r="F2558" s="18" t="inlineStr">
        <is>
          <t>шт</t>
        </is>
      </c>
      <c r="G2558" s="646" t="n">
        <v>1</v>
      </c>
      <c r="H2558" s="194" t="n"/>
      <c r="I2558" s="195" t="n">
        <v>0</v>
      </c>
      <c r="J2558" s="196" t="n">
        <v>0</v>
      </c>
      <c r="K2558" s="197" t="n">
        <v>0</v>
      </c>
      <c r="L2558" s="194" t="n">
        <v>0</v>
      </c>
      <c r="M2558" s="195" t="n">
        <v>0</v>
      </c>
      <c r="N2558" s="196" t="n">
        <v>0</v>
      </c>
      <c r="O2558" s="197" t="n">
        <v>0</v>
      </c>
      <c r="P2558" s="118" t="inlineStr">
        <is>
          <t>Включено</t>
        </is>
      </c>
      <c r="Q2558" s="104" t="n"/>
    </row>
    <row r="2559" outlineLevel="3" ht="50.25" customHeight="1">
      <c r="A2559" s="3" t="n"/>
      <c r="B2559" s="3" t="n"/>
      <c r="C2559" s="25" t="n"/>
      <c r="D2559" s="271" t="inlineStr">
        <is>
          <t>10.2.7.17.</t>
        </is>
      </c>
      <c r="E2559" s="198" t="inlineStr">
        <is>
          <t>Тройник стальной равнопроходный Ду=32 мм</t>
        </is>
      </c>
      <c r="F2559" s="18" t="inlineStr">
        <is>
          <t>шт</t>
        </is>
      </c>
      <c r="G2559" s="646" t="n">
        <v>1</v>
      </c>
      <c r="H2559" s="194" t="n"/>
      <c r="I2559" s="195" t="n">
        <v>0</v>
      </c>
      <c r="J2559" s="196" t="n">
        <v>0</v>
      </c>
      <c r="K2559" s="197" t="n">
        <v>0</v>
      </c>
      <c r="L2559" s="194" t="n">
        <v>0</v>
      </c>
      <c r="M2559" s="195" t="n">
        <v>0</v>
      </c>
      <c r="N2559" s="196" t="n">
        <v>0</v>
      </c>
      <c r="O2559" s="197" t="n">
        <v>0</v>
      </c>
      <c r="P2559" s="118" t="inlineStr">
        <is>
          <t>Включено</t>
        </is>
      </c>
      <c r="Q2559" s="104" t="n"/>
    </row>
    <row r="2560" outlineLevel="3" ht="50.25" customHeight="1">
      <c r="A2560" s="3" t="n"/>
      <c r="B2560" s="3" t="n"/>
      <c r="C2560" s="25" t="n"/>
      <c r="D2560" s="271" t="inlineStr">
        <is>
          <t>10.2.7.18.</t>
        </is>
      </c>
      <c r="E2560" s="198" t="inlineStr">
        <is>
          <t>Тройник стальной равнопроходный Ду=50 мм</t>
        </is>
      </c>
      <c r="F2560" s="18" t="inlineStr">
        <is>
          <t>шт</t>
        </is>
      </c>
      <c r="G2560" s="646" t="n">
        <v>2</v>
      </c>
      <c r="H2560" s="194" t="n"/>
      <c r="I2560" s="195" t="n">
        <v>0</v>
      </c>
      <c r="J2560" s="196" t="n">
        <v>0</v>
      </c>
      <c r="K2560" s="197" t="n">
        <v>0</v>
      </c>
      <c r="L2560" s="194" t="n">
        <v>0</v>
      </c>
      <c r="M2560" s="195" t="n">
        <v>0</v>
      </c>
      <c r="N2560" s="196" t="n">
        <v>0</v>
      </c>
      <c r="O2560" s="197" t="n">
        <v>0</v>
      </c>
      <c r="P2560" s="118" t="inlineStr">
        <is>
          <t>Включено</t>
        </is>
      </c>
      <c r="Q2560" s="104" t="n"/>
    </row>
    <row r="2561" outlineLevel="3" ht="50.25" customHeight="1">
      <c r="A2561" s="3" t="n"/>
      <c r="B2561" s="3" t="n"/>
      <c r="C2561" s="25" t="n"/>
      <c r="D2561" s="271" t="inlineStr">
        <is>
          <t>10.2.7.19.</t>
        </is>
      </c>
      <c r="E2561" s="198" t="inlineStr">
        <is>
          <t>Тройник стальной равнопроходный Ду=100 мм</t>
        </is>
      </c>
      <c r="F2561" s="18" t="inlineStr">
        <is>
          <t>шт</t>
        </is>
      </c>
      <c r="G2561" s="646" t="n">
        <v>1</v>
      </c>
      <c r="H2561" s="194" t="n"/>
      <c r="I2561" s="195" t="n">
        <v>0</v>
      </c>
      <c r="J2561" s="196" t="n">
        <v>0</v>
      </c>
      <c r="K2561" s="197" t="n">
        <v>0</v>
      </c>
      <c r="L2561" s="194" t="n">
        <v>0</v>
      </c>
      <c r="M2561" s="195" t="n">
        <v>0</v>
      </c>
      <c r="N2561" s="196" t="n">
        <v>0</v>
      </c>
      <c r="O2561" s="197" t="n">
        <v>0</v>
      </c>
      <c r="P2561" s="118" t="inlineStr">
        <is>
          <t>Включено</t>
        </is>
      </c>
      <c r="Q2561" s="104" t="n"/>
    </row>
    <row r="2562" outlineLevel="3" ht="50.25" customHeight="1">
      <c r="A2562" s="3" t="n"/>
      <c r="B2562" s="3" t="n"/>
      <c r="C2562" s="25" t="n"/>
      <c r="D2562" s="271" t="inlineStr">
        <is>
          <t>10.2.7.20.</t>
        </is>
      </c>
      <c r="E2562" s="198" t="inlineStr">
        <is>
          <t>Тройники резьбовые из ковкого чугуна ø32-ø32-ø32</t>
        </is>
      </c>
      <c r="F2562" s="18" t="inlineStr">
        <is>
          <t>шт</t>
        </is>
      </c>
      <c r="G2562" s="646" t="n">
        <v>8</v>
      </c>
      <c r="H2562" s="194" t="n"/>
      <c r="I2562" s="195" t="n">
        <v>0</v>
      </c>
      <c r="J2562" s="196" t="n">
        <v>0</v>
      </c>
      <c r="K2562" s="197" t="n">
        <v>0</v>
      </c>
      <c r="L2562" s="194" t="n">
        <v>0</v>
      </c>
      <c r="M2562" s="195" t="n">
        <v>0</v>
      </c>
      <c r="N2562" s="196" t="n">
        <v>0</v>
      </c>
      <c r="O2562" s="197" t="n">
        <v>0</v>
      </c>
      <c r="P2562" s="118" t="inlineStr">
        <is>
          <t>Включено</t>
        </is>
      </c>
      <c r="Q2562" s="104" t="n"/>
    </row>
    <row r="2563" outlineLevel="3" ht="50.25" customHeight="1">
      <c r="A2563" s="3" t="n"/>
      <c r="B2563" s="3" t="n"/>
      <c r="C2563" s="25" t="n"/>
      <c r="D2563" s="271" t="inlineStr">
        <is>
          <t>10.2.7.21.</t>
        </is>
      </c>
      <c r="E2563" s="198" t="inlineStr">
        <is>
          <t>Тройники резьбовые из ковкого чугуна ø50-ø50-ø32</t>
        </is>
      </c>
      <c r="F2563" s="18" t="inlineStr">
        <is>
          <t>шт</t>
        </is>
      </c>
      <c r="G2563" s="646" t="n">
        <v>2</v>
      </c>
      <c r="H2563" s="194" t="n"/>
      <c r="I2563" s="195" t="n">
        <v>0</v>
      </c>
      <c r="J2563" s="196" t="n">
        <v>0</v>
      </c>
      <c r="K2563" s="197" t="n">
        <v>0</v>
      </c>
      <c r="L2563" s="194" t="n">
        <v>0</v>
      </c>
      <c r="M2563" s="195" t="n">
        <v>0</v>
      </c>
      <c r="N2563" s="196" t="n">
        <v>0</v>
      </c>
      <c r="O2563" s="197" t="n">
        <v>0</v>
      </c>
      <c r="P2563" s="118" t="inlineStr">
        <is>
          <t>Включено</t>
        </is>
      </c>
      <c r="Q2563" s="104" t="n"/>
    </row>
    <row r="2564" outlineLevel="3" ht="50.25" customHeight="1">
      <c r="A2564" s="3" t="n"/>
      <c r="B2564" s="3" t="n"/>
      <c r="C2564" s="25" t="n"/>
      <c r="D2564" s="271" t="inlineStr">
        <is>
          <t>10.2.7.22.</t>
        </is>
      </c>
      <c r="E2564" s="198" t="inlineStr">
        <is>
          <t>Тройники резьбовые из ковкого чугуна ø100-ø100-ø32</t>
        </is>
      </c>
      <c r="F2564" s="18" t="inlineStr">
        <is>
          <t>шт</t>
        </is>
      </c>
      <c r="G2564" s="646" t="n">
        <v>4</v>
      </c>
      <c r="H2564" s="194" t="n"/>
      <c r="I2564" s="195" t="n">
        <v>0</v>
      </c>
      <c r="J2564" s="196" t="n">
        <v>0</v>
      </c>
      <c r="K2564" s="197" t="n">
        <v>0</v>
      </c>
      <c r="L2564" s="194" t="n">
        <v>0</v>
      </c>
      <c r="M2564" s="195" t="n">
        <v>0</v>
      </c>
      <c r="N2564" s="196" t="n">
        <v>0</v>
      </c>
      <c r="O2564" s="197" t="n">
        <v>0</v>
      </c>
      <c r="P2564" s="118" t="inlineStr">
        <is>
          <t>Включено</t>
        </is>
      </c>
      <c r="Q2564" s="104" t="n"/>
    </row>
    <row r="2565" outlineLevel="3" ht="50.25" customHeight="1">
      <c r="A2565" s="3" t="n"/>
      <c r="B2565" s="3" t="n"/>
      <c r="C2565" s="25" t="n"/>
      <c r="D2565" s="271" t="inlineStr">
        <is>
          <t>10.2.7.23.</t>
        </is>
      </c>
      <c r="E2565" s="198" t="inlineStr">
        <is>
          <t>Фланец стальной плоский приварной с соединительным выступом Ру 1.6 МПа, Д=100 мм</t>
        </is>
      </c>
      <c r="F2565" s="18" t="inlineStr">
        <is>
          <t>шт</t>
        </is>
      </c>
      <c r="G2565" s="646" t="n">
        <v>1</v>
      </c>
      <c r="H2565" s="194" t="n"/>
      <c r="I2565" s="195" t="n">
        <v>0</v>
      </c>
      <c r="J2565" s="196" t="n">
        <v>0</v>
      </c>
      <c r="K2565" s="197" t="n">
        <v>0</v>
      </c>
      <c r="L2565" s="194" t="n">
        <v>0</v>
      </c>
      <c r="M2565" s="195" t="n">
        <v>0</v>
      </c>
      <c r="N2565" s="196" t="n">
        <v>0</v>
      </c>
      <c r="O2565" s="197" t="n">
        <v>0</v>
      </c>
      <c r="P2565" s="118" t="inlineStr">
        <is>
          <t>Включено</t>
        </is>
      </c>
      <c r="Q2565" s="104" t="n"/>
    </row>
    <row r="2566" outlineLevel="3" ht="50.25" customHeight="1">
      <c r="A2566" s="3" t="n"/>
      <c r="B2566" s="3" t="n"/>
      <c r="C2566" s="25" t="n"/>
      <c r="D2566" s="271" t="inlineStr">
        <is>
          <t>10.2.7.24.</t>
        </is>
      </c>
      <c r="E2566" s="198" t="inlineStr">
        <is>
          <t>Хомут сантехнический 1 1/4" (40-45 мм)</t>
        </is>
      </c>
      <c r="F2566" s="18" t="inlineStr">
        <is>
          <t>шт</t>
        </is>
      </c>
      <c r="G2566" s="646" t="n">
        <v>278</v>
      </c>
      <c r="H2566" s="194" t="n"/>
      <c r="I2566" s="195" t="n">
        <v>0</v>
      </c>
      <c r="J2566" s="196" t="n">
        <v>0</v>
      </c>
      <c r="K2566" s="197" t="n">
        <v>0</v>
      </c>
      <c r="L2566" s="194" t="n">
        <v>0</v>
      </c>
      <c r="M2566" s="195" t="n">
        <v>0</v>
      </c>
      <c r="N2566" s="196" t="n">
        <v>0</v>
      </c>
      <c r="O2566" s="197" t="n">
        <v>0</v>
      </c>
      <c r="P2566" s="118" t="inlineStr">
        <is>
          <t>Включено</t>
        </is>
      </c>
      <c r="Q2566" s="104" t="n"/>
    </row>
    <row r="2567" outlineLevel="3" ht="50.25" customHeight="1">
      <c r="A2567" s="3" t="n"/>
      <c r="B2567" s="3" t="n"/>
      <c r="C2567" s="25" t="n"/>
      <c r="D2567" s="271" t="inlineStr">
        <is>
          <t>10.2.7.25.</t>
        </is>
      </c>
      <c r="E2567" s="198" t="inlineStr">
        <is>
          <t>Хомут сантехнический 2" (59-65 мм)</t>
        </is>
      </c>
      <c r="F2567" s="18" t="inlineStr">
        <is>
          <t>шт</t>
        </is>
      </c>
      <c r="G2567" s="646" t="n">
        <v>104</v>
      </c>
      <c r="H2567" s="194" t="n"/>
      <c r="I2567" s="195" t="n">
        <v>0</v>
      </c>
      <c r="J2567" s="196" t="n">
        <v>0</v>
      </c>
      <c r="K2567" s="197" t="n">
        <v>0</v>
      </c>
      <c r="L2567" s="194" t="n">
        <v>0</v>
      </c>
      <c r="M2567" s="195" t="n">
        <v>0</v>
      </c>
      <c r="N2567" s="196" t="n">
        <v>0</v>
      </c>
      <c r="O2567" s="197" t="n">
        <v>0</v>
      </c>
      <c r="P2567" s="118" t="inlineStr">
        <is>
          <t>Включено</t>
        </is>
      </c>
      <c r="Q2567" s="104" t="n"/>
    </row>
    <row r="2568" outlineLevel="3" ht="50.25" customHeight="1">
      <c r="A2568" s="3" t="n"/>
      <c r="B2568" s="3" t="n"/>
      <c r="C2568" s="25" t="n"/>
      <c r="D2568" s="271" t="inlineStr">
        <is>
          <t>10.2.7.26.</t>
        </is>
      </c>
      <c r="E2568" s="198" t="inlineStr">
        <is>
          <t>Хомут сантехнический 4" (107-116 мм)</t>
        </is>
      </c>
      <c r="F2568" s="18" t="inlineStr">
        <is>
          <t>шт</t>
        </is>
      </c>
      <c r="G2568" s="646" t="n">
        <v>52</v>
      </c>
      <c r="H2568" s="194" t="n"/>
      <c r="I2568" s="195" t="n">
        <v>0</v>
      </c>
      <c r="J2568" s="196" t="n">
        <v>0</v>
      </c>
      <c r="K2568" s="197" t="n">
        <v>0</v>
      </c>
      <c r="L2568" s="194" t="n">
        <v>0</v>
      </c>
      <c r="M2568" s="195" t="n">
        <v>0</v>
      </c>
      <c r="N2568" s="196" t="n">
        <v>0</v>
      </c>
      <c r="O2568" s="197" t="n">
        <v>0</v>
      </c>
      <c r="P2568" s="118" t="inlineStr">
        <is>
          <t>Включено</t>
        </is>
      </c>
      <c r="Q2568" s="104" t="n"/>
    </row>
    <row r="2569" outlineLevel="3" ht="50.25" customHeight="1">
      <c r="A2569" s="3" t="n"/>
      <c r="B2569" s="3" t="n"/>
      <c r="C2569" s="25" t="n"/>
      <c r="D2569" s="271" t="inlineStr">
        <is>
          <t>10.2.7.27.</t>
        </is>
      </c>
      <c r="E2569" s="198" t="inlineStr">
        <is>
          <t>Штанга с резьбой M8x2 м DIN 975</t>
        </is>
      </c>
      <c r="F2569" s="18" t="inlineStr">
        <is>
          <t>шт</t>
        </is>
      </c>
      <c r="G2569" s="646" t="n">
        <v>382</v>
      </c>
      <c r="H2569" s="194" t="n"/>
      <c r="I2569" s="195" t="n">
        <v>0</v>
      </c>
      <c r="J2569" s="196" t="n">
        <v>0</v>
      </c>
      <c r="K2569" s="197" t="n">
        <v>0</v>
      </c>
      <c r="L2569" s="194" t="n">
        <v>0</v>
      </c>
      <c r="M2569" s="195" t="n">
        <v>0</v>
      </c>
      <c r="N2569" s="196" t="n">
        <v>0</v>
      </c>
      <c r="O2569" s="197" t="n">
        <v>0</v>
      </c>
      <c r="P2569" s="118" t="inlineStr">
        <is>
          <t>Включено</t>
        </is>
      </c>
      <c r="Q2569" s="104" t="n"/>
    </row>
    <row r="2570" outlineLevel="3" ht="50.25" customHeight="1">
      <c r="A2570" s="3" t="n"/>
      <c r="B2570" s="3" t="n"/>
      <c r="C2570" s="25" t="n"/>
      <c r="D2570" s="271" t="inlineStr">
        <is>
          <t>10.2.7.28.</t>
        </is>
      </c>
      <c r="E2570" s="198" t="inlineStr">
        <is>
          <t>Штанга с резьбой M10x2 м DIN 975</t>
        </is>
      </c>
      <c r="F2570" s="18" t="inlineStr">
        <is>
          <t>шт</t>
        </is>
      </c>
      <c r="G2570" s="646" t="n">
        <v>52</v>
      </c>
      <c r="H2570" s="194" t="n"/>
      <c r="I2570" s="195" t="n">
        <v>0</v>
      </c>
      <c r="J2570" s="196" t="n">
        <v>0</v>
      </c>
      <c r="K2570" s="197" t="n">
        <v>0</v>
      </c>
      <c r="L2570" s="194" t="n">
        <v>0</v>
      </c>
      <c r="M2570" s="195" t="n">
        <v>0</v>
      </c>
      <c r="N2570" s="196" t="n">
        <v>0</v>
      </c>
      <c r="O2570" s="197" t="n">
        <v>0</v>
      </c>
      <c r="P2570" s="118" t="inlineStr">
        <is>
          <t>Включено</t>
        </is>
      </c>
      <c r="Q2570" s="104" t="n"/>
    </row>
    <row r="2571" outlineLevel="3" ht="50.25" customHeight="1">
      <c r="A2571" s="3" t="n"/>
      <c r="B2571" s="3" t="n"/>
      <c r="C2571" s="25" t="n"/>
      <c r="D2571" s="271" t="inlineStr">
        <is>
          <t>10.2.7.29.</t>
        </is>
      </c>
      <c r="E2571" s="198" t="inlineStr">
        <is>
          <t>Анкер забивной стальной 8 мм</t>
        </is>
      </c>
      <c r="F2571" s="18" t="inlineStr">
        <is>
          <t>шт</t>
        </is>
      </c>
      <c r="G2571" s="646" t="n">
        <v>382</v>
      </c>
      <c r="H2571" s="194" t="n"/>
      <c r="I2571" s="195" t="n">
        <v>0</v>
      </c>
      <c r="J2571" s="196" t="n">
        <v>0</v>
      </c>
      <c r="K2571" s="197" t="n">
        <v>0</v>
      </c>
      <c r="L2571" s="194" t="n">
        <v>0</v>
      </c>
      <c r="M2571" s="195" t="n">
        <v>0</v>
      </c>
      <c r="N2571" s="196" t="n">
        <v>0</v>
      </c>
      <c r="O2571" s="197" t="n">
        <v>0</v>
      </c>
      <c r="P2571" s="118" t="inlineStr">
        <is>
          <t>Включено</t>
        </is>
      </c>
      <c r="Q2571" s="104" t="n"/>
    </row>
    <row r="2572" outlineLevel="3" ht="50.25" customHeight="1">
      <c r="A2572" s="3" t="n"/>
      <c r="B2572" s="3" t="n"/>
      <c r="C2572" s="25" t="n"/>
      <c r="D2572" s="271" t="inlineStr">
        <is>
          <t>10.2.7.30.</t>
        </is>
      </c>
      <c r="E2572" s="198" t="inlineStr">
        <is>
          <t>Анкер забивной стальной 10 мм</t>
        </is>
      </c>
      <c r="F2572" s="18" t="inlineStr">
        <is>
          <t>шт</t>
        </is>
      </c>
      <c r="G2572" s="646" t="n">
        <v>52</v>
      </c>
      <c r="H2572" s="194" t="n"/>
      <c r="I2572" s="195" t="n">
        <v>0</v>
      </c>
      <c r="J2572" s="196" t="n">
        <v>0</v>
      </c>
      <c r="K2572" s="197" t="n">
        <v>0</v>
      </c>
      <c r="L2572" s="194" t="n">
        <v>0</v>
      </c>
      <c r="M2572" s="195" t="n">
        <v>0</v>
      </c>
      <c r="N2572" s="196" t="n">
        <v>0</v>
      </c>
      <c r="O2572" s="197" t="n">
        <v>0</v>
      </c>
      <c r="P2572" s="118" t="inlineStr">
        <is>
          <t>Включено</t>
        </is>
      </c>
      <c r="Q2572" s="104" t="n"/>
    </row>
    <row r="2573" outlineLevel="2" ht="50.25" customHeight="1">
      <c r="A2573" s="3" t="n"/>
      <c r="B2573" s="3" t="inlineStr">
        <is>
          <t>Прочее ВИС - механические системы</t>
        </is>
      </c>
      <c r="C2573" s="240" t="n"/>
      <c r="D2573" s="391" t="inlineStr">
        <is>
          <t>10.2.8.</t>
        </is>
      </c>
      <c r="E2573" s="399" t="inlineStr">
        <is>
          <t>Прочее</t>
        </is>
      </c>
      <c r="F2573" s="398" t="inlineStr">
        <is>
          <t>комплект</t>
        </is>
      </c>
      <c r="G2573" s="422" t="n">
        <v>1</v>
      </c>
      <c r="H2573" s="428">
        <f>IFERROR(L2573/G2573,0)</f>
        <v/>
      </c>
      <c r="I2573" s="429">
        <f>IFERROR(M2573/G2573,0)</f>
        <v/>
      </c>
      <c r="J2573" s="430">
        <f>IFERROR(N2573/G2573,0)</f>
        <v/>
      </c>
      <c r="K2573" s="432">
        <f>+IFERROR(O2573/G2573,0)</f>
        <v/>
      </c>
      <c r="L2573" s="431">
        <f>SUBTOTAL(9,L2574:L2586)</f>
        <v/>
      </c>
      <c r="M2573" s="429">
        <f>SUBTOTAL(9,M2574:M2586)</f>
        <v/>
      </c>
      <c r="N2573" s="430">
        <f>SUBTOTAL(9,N2574:N2586)</f>
        <v/>
      </c>
      <c r="O2573" s="430">
        <f>SUBTOTAL(9,O2574:O2586)</f>
        <v/>
      </c>
      <c r="P2573" s="394" t="n"/>
      <c r="Q2573" s="243" t="n"/>
    </row>
    <row r="2574" outlineLevel="3" ht="50.25" customHeight="1">
      <c r="A2574" s="3" t="n"/>
      <c r="B2574" s="3" t="n"/>
      <c r="C2574" s="25" t="n"/>
      <c r="D2574" s="271" t="inlineStr">
        <is>
          <t>10.2.8.1.</t>
        </is>
      </c>
      <c r="E2574" s="200" t="inlineStr">
        <is>
          <t>Расходные материалы</t>
        </is>
      </c>
      <c r="F2574" s="201" t="inlineStr">
        <is>
          <t>компл.</t>
        </is>
      </c>
      <c r="G2574" s="645" t="n">
        <v>1</v>
      </c>
      <c r="H2574" s="194" t="n"/>
      <c r="I2574" s="195" t="n">
        <v>0</v>
      </c>
      <c r="J2574" s="196" t="n">
        <v>0</v>
      </c>
      <c r="K2574" s="197" t="n">
        <v>0</v>
      </c>
      <c r="L2574" s="194" t="n">
        <v>0</v>
      </c>
      <c r="M2574" s="195" t="n">
        <v>0</v>
      </c>
      <c r="N2574" s="196" t="n">
        <v>0</v>
      </c>
      <c r="O2574" s="197" t="n">
        <v>0</v>
      </c>
      <c r="P2574" s="118" t="inlineStr">
        <is>
          <t>Включено</t>
        </is>
      </c>
      <c r="Q2574" s="104" t="n"/>
    </row>
    <row r="2575" outlineLevel="3" ht="50.25" customHeight="1">
      <c r="A2575" s="3" t="n"/>
      <c r="B2575" s="3" t="n"/>
      <c r="C2575" s="25" t="n"/>
      <c r="D2575" s="271" t="inlineStr">
        <is>
          <t>10.2.8.2.</t>
        </is>
      </c>
      <c r="E2575" s="3" t="inlineStr">
        <is>
          <t>Пуско-наладочные работы</t>
        </is>
      </c>
      <c r="F2575" s="201" t="inlineStr">
        <is>
          <t>компл.</t>
        </is>
      </c>
      <c r="G2575" s="645" t="n">
        <v>0</v>
      </c>
      <c r="H2575" s="194" t="n"/>
      <c r="I2575" s="195" t="n">
        <v>139299.4398255248</v>
      </c>
      <c r="J2575" s="196" t="n">
        <v>17412.4299781906</v>
      </c>
      <c r="K2575" s="197" t="n">
        <v>156711.8698037154</v>
      </c>
      <c r="L2575" s="194" t="n">
        <v>0</v>
      </c>
      <c r="M2575" s="195" t="n">
        <v>0</v>
      </c>
      <c r="N2575" s="196" t="n">
        <v>0</v>
      </c>
      <c r="O2575" s="197" t="n">
        <v>0</v>
      </c>
      <c r="P2575" s="524" t="inlineStr">
        <is>
          <t>Исключено</t>
        </is>
      </c>
      <c r="Q2575" s="104" t="n"/>
    </row>
    <row r="2576" outlineLevel="3" ht="50.25" customHeight="1">
      <c r="A2576" s="3" t="n"/>
      <c r="B2576" s="3" t="n"/>
      <c r="C2576" s="25" t="n"/>
      <c r="D2576" s="271" t="inlineStr">
        <is>
          <t>10.2.8.3.</t>
        </is>
      </c>
      <c r="E2576" s="3" t="inlineStr">
        <is>
          <t>Разработка исполнительной документации</t>
        </is>
      </c>
      <c r="F2576" s="201" t="inlineStr">
        <is>
          <t>компл.</t>
        </is>
      </c>
      <c r="G2576" s="645" t="n">
        <v>1</v>
      </c>
      <c r="H2576" s="194" t="n"/>
      <c r="I2576" s="195" t="n">
        <v>0</v>
      </c>
      <c r="J2576" s="196" t="n">
        <v>0</v>
      </c>
      <c r="K2576" s="197" t="n">
        <v>0</v>
      </c>
      <c r="L2576" s="194" t="n">
        <v>0</v>
      </c>
      <c r="M2576" s="195" t="n">
        <v>0</v>
      </c>
      <c r="N2576" s="196" t="n">
        <v>0</v>
      </c>
      <c r="O2576" s="197" t="n">
        <v>0</v>
      </c>
      <c r="P2576" s="118" t="inlineStr">
        <is>
          <t>Включено</t>
        </is>
      </c>
      <c r="Q2576" s="104" t="n"/>
    </row>
    <row r="2577" outlineLevel="3" ht="50.25" customHeight="1">
      <c r="A2577" s="3" t="n"/>
      <c r="B2577" s="3" t="n"/>
      <c r="C2577" s="25" t="n"/>
      <c r="D2577" s="271" t="inlineStr">
        <is>
          <t>10.2.8.4.</t>
        </is>
      </c>
      <c r="E2577" s="3" t="inlineStr">
        <is>
          <t>Фасонные элементы чугунных трудопроводов</t>
        </is>
      </c>
      <c r="F2577" s="201" t="inlineStr">
        <is>
          <t>компл.</t>
        </is>
      </c>
      <c r="G2577" s="645" t="n">
        <v>2</v>
      </c>
      <c r="H2577" s="194" t="n"/>
      <c r="I2577" s="195" t="n">
        <v>0</v>
      </c>
      <c r="J2577" s="196" t="n">
        <v>0</v>
      </c>
      <c r="K2577" s="197" t="n">
        <v>0</v>
      </c>
      <c r="L2577" s="194" t="n">
        <v>0</v>
      </c>
      <c r="M2577" s="195" t="n">
        <v>0</v>
      </c>
      <c r="N2577" s="196" t="n">
        <v>0</v>
      </c>
      <c r="O2577" s="197" t="n">
        <v>0</v>
      </c>
      <c r="P2577" s="118" t="inlineStr">
        <is>
          <t>Включено</t>
        </is>
      </c>
      <c r="Q2577" s="104" t="n"/>
    </row>
    <row r="2578" outlineLevel="3" ht="50.25" customHeight="1">
      <c r="A2578" s="3" t="n"/>
      <c r="B2578" s="3" t="n"/>
      <c r="C2578" s="25" t="n"/>
      <c r="D2578" s="271" t="inlineStr">
        <is>
          <t>10.2.8.5.</t>
        </is>
      </c>
      <c r="E2578" s="3" t="inlineStr">
        <is>
          <t>Фасонные элементы стальных трудопроводов</t>
        </is>
      </c>
      <c r="F2578" s="201" t="inlineStr">
        <is>
          <t>компл.</t>
        </is>
      </c>
      <c r="G2578" s="645" t="n">
        <v>3</v>
      </c>
      <c r="H2578" s="194" t="n"/>
      <c r="I2578" s="195" t="n">
        <v>0</v>
      </c>
      <c r="J2578" s="196" t="n">
        <v>0</v>
      </c>
      <c r="K2578" s="197" t="n">
        <v>0</v>
      </c>
      <c r="L2578" s="194" t="n">
        <v>0</v>
      </c>
      <c r="M2578" s="195" t="n">
        <v>0</v>
      </c>
      <c r="N2578" s="196" t="n">
        <v>0</v>
      </c>
      <c r="O2578" s="197" t="n">
        <v>0</v>
      </c>
      <c r="P2578" s="118" t="inlineStr">
        <is>
          <t>Включено</t>
        </is>
      </c>
      <c r="Q2578" s="104" t="n"/>
    </row>
    <row r="2579" outlineLevel="3" ht="50.25" customHeight="1">
      <c r="A2579" s="3" t="n"/>
      <c r="B2579" s="3" t="n"/>
      <c r="C2579" s="25" t="n"/>
      <c r="D2579" s="271" t="inlineStr">
        <is>
          <t>10.2.8.6.</t>
        </is>
      </c>
      <c r="E2579" s="3" t="inlineStr">
        <is>
          <t>Фасонные элементы ППР трудопроводов</t>
        </is>
      </c>
      <c r="F2579" s="201" t="inlineStr">
        <is>
          <t>компл.</t>
        </is>
      </c>
      <c r="G2579" s="645" t="n">
        <v>4</v>
      </c>
      <c r="H2579" s="194" t="n"/>
      <c r="I2579" s="195" t="n">
        <v>0</v>
      </c>
      <c r="J2579" s="196" t="n">
        <v>0</v>
      </c>
      <c r="K2579" s="197" t="n">
        <v>0</v>
      </c>
      <c r="L2579" s="194" t="n">
        <v>0</v>
      </c>
      <c r="M2579" s="195" t="n">
        <v>0</v>
      </c>
      <c r="N2579" s="196" t="n">
        <v>0</v>
      </c>
      <c r="O2579" s="197" t="n">
        <v>0</v>
      </c>
      <c r="P2579" s="118" t="inlineStr">
        <is>
          <t>Включено</t>
        </is>
      </c>
      <c r="Q2579" s="104" t="n"/>
    </row>
    <row r="2580" outlineLevel="3" ht="50.25" customHeight="1">
      <c r="A2580" s="3" t="n"/>
      <c r="B2580" s="3" t="n"/>
      <c r="C2580" s="25" t="n"/>
      <c r="D2580" s="271" t="inlineStr">
        <is>
          <t>10.2.8.7.</t>
        </is>
      </c>
      <c r="E2580" s="3" t="inlineStr">
        <is>
          <t>Соеденительный элемент (муфта) соединения наружниго и внутреннего трудопровода</t>
        </is>
      </c>
      <c r="F2580" s="201" t="inlineStr">
        <is>
          <t>компл.</t>
        </is>
      </c>
      <c r="G2580" s="645" t="n">
        <v>5</v>
      </c>
      <c r="H2580" s="194" t="n"/>
      <c r="I2580" s="195" t="n">
        <v>0</v>
      </c>
      <c r="J2580" s="196" t="n">
        <v>0</v>
      </c>
      <c r="K2580" s="197" t="n">
        <v>0</v>
      </c>
      <c r="L2580" s="194" t="n">
        <v>0</v>
      </c>
      <c r="M2580" s="195" t="n">
        <v>0</v>
      </c>
      <c r="N2580" s="196" t="n">
        <v>0</v>
      </c>
      <c r="O2580" s="197" t="n">
        <v>0</v>
      </c>
      <c r="P2580" s="118" t="inlineStr">
        <is>
          <t>Включено</t>
        </is>
      </c>
      <c r="Q2580" s="104" t="n"/>
    </row>
    <row r="2581" outlineLevel="3" ht="50.25" customHeight="1">
      <c r="A2581" s="3" t="n"/>
      <c r="B2581" s="3" t="n"/>
      <c r="C2581" s="25" t="n"/>
      <c r="D2581" s="271" t="inlineStr">
        <is>
          <t>10.2.8.8.</t>
        </is>
      </c>
      <c r="E2581" s="3" t="inlineStr">
        <is>
          <t>Хомут соеденительный на чугунный трубопровод</t>
        </is>
      </c>
      <c r="F2581" s="201" t="inlineStr">
        <is>
          <t>компл.</t>
        </is>
      </c>
      <c r="G2581" s="645" t="n">
        <v>6</v>
      </c>
      <c r="H2581" s="194" t="n"/>
      <c r="I2581" s="195" t="n">
        <v>0</v>
      </c>
      <c r="J2581" s="196" t="n">
        <v>0</v>
      </c>
      <c r="K2581" s="197" t="n">
        <v>0</v>
      </c>
      <c r="L2581" s="194" t="n">
        <v>0</v>
      </c>
      <c r="M2581" s="195" t="n">
        <v>0</v>
      </c>
      <c r="N2581" s="196" t="n">
        <v>0</v>
      </c>
      <c r="O2581" s="197" t="n">
        <v>0</v>
      </c>
      <c r="P2581" s="118" t="inlineStr">
        <is>
          <t>Включено</t>
        </is>
      </c>
      <c r="Q2581" s="104" t="n"/>
    </row>
    <row r="2582" outlineLevel="3" ht="50.25" customHeight="1">
      <c r="A2582" s="3" t="n"/>
      <c r="B2582" s="3" t="n"/>
      <c r="C2582" s="25" t="n"/>
      <c r="D2582" s="271" t="inlineStr">
        <is>
          <t>10.2.8.9.</t>
        </is>
      </c>
      <c r="E2582" s="3" t="inlineStr">
        <is>
          <t>Комби крали для чугунного трубопровода</t>
        </is>
      </c>
      <c r="F2582" s="201" t="inlineStr">
        <is>
          <t>компл.</t>
        </is>
      </c>
      <c r="G2582" s="645" t="n">
        <v>7</v>
      </c>
      <c r="H2582" s="194" t="n"/>
      <c r="I2582" s="195" t="n">
        <v>0</v>
      </c>
      <c r="J2582" s="196" t="n">
        <v>0</v>
      </c>
      <c r="K2582" s="197" t="n">
        <v>0</v>
      </c>
      <c r="L2582" s="194" t="n">
        <v>0</v>
      </c>
      <c r="M2582" s="195" t="n">
        <v>0</v>
      </c>
      <c r="N2582" s="196" t="n">
        <v>0</v>
      </c>
      <c r="O2582" s="197" t="n">
        <v>0</v>
      </c>
      <c r="P2582" s="118" t="inlineStr">
        <is>
          <t>Включено</t>
        </is>
      </c>
      <c r="Q2582" s="104" t="n"/>
    </row>
    <row r="2583" outlineLevel="3" ht="50.25" customHeight="1">
      <c r="A2583" s="3" t="n"/>
      <c r="B2583" s="3" t="n"/>
      <c r="C2583" s="25" t="n"/>
      <c r="D2583" s="271" t="inlineStr">
        <is>
          <t>10.2.8.10.</t>
        </is>
      </c>
      <c r="E2583" s="3" t="inlineStr">
        <is>
          <t>Материал для усиливающего кронштейна на переходе трубопроводов в горизонтальный участок</t>
        </is>
      </c>
      <c r="F2583" s="201" t="inlineStr">
        <is>
          <t>компл.</t>
        </is>
      </c>
      <c r="G2583" s="645" t="n">
        <v>8</v>
      </c>
      <c r="H2583" s="194" t="n"/>
      <c r="I2583" s="195" t="n">
        <v>0</v>
      </c>
      <c r="J2583" s="196" t="n">
        <v>0</v>
      </c>
      <c r="K2583" s="197" t="n">
        <v>0</v>
      </c>
      <c r="L2583" s="194" t="n">
        <v>0</v>
      </c>
      <c r="M2583" s="195" t="n">
        <v>0</v>
      </c>
      <c r="N2583" s="196" t="n">
        <v>0</v>
      </c>
      <c r="O2583" s="197" t="n">
        <v>0</v>
      </c>
      <c r="P2583" s="118" t="inlineStr">
        <is>
          <t>Включено</t>
        </is>
      </c>
      <c r="Q2583" s="104" t="n"/>
    </row>
    <row r="2584" outlineLevel="3" ht="50.25" customHeight="1">
      <c r="A2584" s="3" t="n"/>
      <c r="B2584" s="3" t="n"/>
      <c r="C2584" s="25" t="n"/>
      <c r="D2584" s="271" t="inlineStr">
        <is>
          <t>10.2.8.11.</t>
        </is>
      </c>
      <c r="E2584" s="3" t="inlineStr">
        <is>
          <t>Соеденительный элемент (муфта) соединения чугунного трудопровода с лотком</t>
        </is>
      </c>
      <c r="F2584" s="201" t="inlineStr">
        <is>
          <t>компл.</t>
        </is>
      </c>
      <c r="G2584" s="645" t="n">
        <v>9</v>
      </c>
      <c r="H2584" s="194" t="n"/>
      <c r="I2584" s="195" t="n">
        <v>0</v>
      </c>
      <c r="J2584" s="196" t="n">
        <v>0</v>
      </c>
      <c r="K2584" s="197" t="n">
        <v>0</v>
      </c>
      <c r="L2584" s="194" t="n">
        <v>0</v>
      </c>
      <c r="M2584" s="195" t="n">
        <v>0</v>
      </c>
      <c r="N2584" s="196" t="n">
        <v>0</v>
      </c>
      <c r="O2584" s="197" t="n">
        <v>0</v>
      </c>
      <c r="P2584" s="118" t="inlineStr">
        <is>
          <t>Включено</t>
        </is>
      </c>
      <c r="Q2584" s="104" t="n"/>
    </row>
    <row r="2585" outlineLevel="3" ht="50.25" customHeight="1">
      <c r="A2585" s="3" t="n"/>
      <c r="B2585" s="3" t="n"/>
      <c r="C2585" s="25" t="n"/>
      <c r="D2585" s="271" t="inlineStr">
        <is>
          <t>10.2.8.12.</t>
        </is>
      </c>
      <c r="E2585" s="3" t="inlineStr">
        <is>
          <t>Оторное кольцо вертикального турбопровода</t>
        </is>
      </c>
      <c r="F2585" s="201" t="inlineStr">
        <is>
          <t>компл.</t>
        </is>
      </c>
      <c r="G2585" s="645" t="n">
        <v>10</v>
      </c>
      <c r="H2585" s="194" t="n"/>
      <c r="I2585" s="195" t="n">
        <v>0</v>
      </c>
      <c r="J2585" s="196" t="n">
        <v>0</v>
      </c>
      <c r="K2585" s="197" t="n">
        <v>0</v>
      </c>
      <c r="L2585" s="194" t="n">
        <v>0</v>
      </c>
      <c r="M2585" s="195" t="n">
        <v>0</v>
      </c>
      <c r="N2585" s="196" t="n">
        <v>0</v>
      </c>
      <c r="O2585" s="197" t="n">
        <v>0</v>
      </c>
      <c r="P2585" s="118" t="inlineStr">
        <is>
          <t>Включено</t>
        </is>
      </c>
      <c r="Q2585" s="104" t="n"/>
    </row>
    <row r="2586" outlineLevel="3" ht="50.25" customHeight="1">
      <c r="A2586" s="3" t="n"/>
      <c r="B2586" s="3" t="n"/>
      <c r="C2586" s="25" t="n"/>
      <c r="D2586" s="271" t="inlineStr">
        <is>
          <t>10.2.8.13.</t>
        </is>
      </c>
      <c r="E2586" s="3" t="inlineStr">
        <is>
          <t>Соеденительный элемент (муфта) соединения чугунного трудопровода со стальным</t>
        </is>
      </c>
      <c r="F2586" s="201" t="inlineStr">
        <is>
          <t>компл.</t>
        </is>
      </c>
      <c r="G2586" s="645" t="n">
        <v>11</v>
      </c>
      <c r="H2586" s="194" t="n"/>
      <c r="I2586" s="195" t="n">
        <v>0</v>
      </c>
      <c r="J2586" s="196" t="n">
        <v>0</v>
      </c>
      <c r="K2586" s="197" t="n">
        <v>0</v>
      </c>
      <c r="L2586" s="194" t="n">
        <v>0</v>
      </c>
      <c r="M2586" s="195" t="n">
        <v>0</v>
      </c>
      <c r="N2586" s="196" t="n">
        <v>0</v>
      </c>
      <c r="O2586" s="197" t="n">
        <v>0</v>
      </c>
      <c r="P2586" s="118" t="inlineStr">
        <is>
          <t>Включено</t>
        </is>
      </c>
      <c r="Q2586" s="104" t="n"/>
    </row>
    <row r="2587" outlineLevel="1" ht="50.25" customHeight="1">
      <c r="A2587" s="3" t="n"/>
      <c r="B2587" s="3" t="inlineStr">
        <is>
          <t>ОВ и К. Система отопления</t>
        </is>
      </c>
      <c r="C2587" s="235" t="n"/>
      <c r="D2587" s="382" t="inlineStr">
        <is>
          <t>10.3.</t>
        </is>
      </c>
      <c r="E2587" s="375" t="inlineStr">
        <is>
          <t>Теплоснабжение, отопление, воздушно-тепловые завесы (ОВ1)</t>
        </is>
      </c>
      <c r="F2587" s="376" t="inlineStr">
        <is>
          <t>м2</t>
        </is>
      </c>
      <c r="G2587" s="335" t="n">
        <v>18830.72</v>
      </c>
      <c r="H2587" s="377">
        <f>+IFERROR(L2587/G2587,0)</f>
        <v/>
      </c>
      <c r="I2587" s="378">
        <f>IFERROR(M2587/G2587,0)</f>
        <v/>
      </c>
      <c r="J2587" s="379">
        <f>IFERROR(N2587/G2587,0)</f>
        <v/>
      </c>
      <c r="K2587" s="379">
        <f>+IFERROR(O2587/G2587,0)</f>
        <v/>
      </c>
      <c r="L2587" s="380">
        <f>SUBTOTAL(9,L2588:L3082)</f>
        <v/>
      </c>
      <c r="M2587" s="378">
        <f>SUBTOTAL(9,M2588:M3082)</f>
        <v/>
      </c>
      <c r="N2587" s="379">
        <f>SUBTOTAL(9,N2588:N3082)</f>
        <v/>
      </c>
      <c r="O2587" s="379">
        <f>SUBTOTAL(9,O2588:O3082)</f>
        <v/>
      </c>
      <c r="P2587" s="381" t="n"/>
      <c r="Q2587" s="244" t="n"/>
    </row>
    <row r="2588" outlineLevel="2" ht="50.25" customHeight="1">
      <c r="A2588" s="3" t="n"/>
      <c r="B2588" s="3" t="inlineStr">
        <is>
          <t>ОВ и К. Система отопления</t>
        </is>
      </c>
      <c r="C2588" s="240" t="n"/>
      <c r="D2588" s="391" t="inlineStr">
        <is>
          <t>10.3.1.</t>
        </is>
      </c>
      <c r="E2588" s="399" t="inlineStr">
        <is>
          <t>Системы Т11, Т21</t>
        </is>
      </c>
      <c r="F2588" s="398" t="inlineStr">
        <is>
          <t xml:space="preserve">комплект </t>
        </is>
      </c>
      <c r="G2588" s="422" t="n">
        <v>1</v>
      </c>
      <c r="H2588" s="428">
        <f>IFERROR(L2588/G2588,0)</f>
        <v/>
      </c>
      <c r="I2588" s="429">
        <f>IFERROR(M2588/G2588,0)</f>
        <v/>
      </c>
      <c r="J2588" s="430">
        <f>IFERROR(N2588/G2588,0)</f>
        <v/>
      </c>
      <c r="K2588" s="432">
        <f>+IFERROR(O2588/G2588,0)</f>
        <v/>
      </c>
      <c r="L2588" s="431">
        <f>SUBTOTAL(9,L2589:L2782)</f>
        <v/>
      </c>
      <c r="M2588" s="429">
        <f>SUBTOTAL(9,M2589:M2782)</f>
        <v/>
      </c>
      <c r="N2588" s="430">
        <f>SUBTOTAL(9,N2589:N2782)</f>
        <v/>
      </c>
      <c r="O2588" s="430">
        <f>SUBTOTAL(9,O2589:O2782)</f>
        <v/>
      </c>
      <c r="P2588" s="394" t="n"/>
      <c r="Q2588" s="243" t="n"/>
    </row>
    <row r="2589" outlineLevel="3" ht="50.25" customHeight="1">
      <c r="A2589" s="3" t="inlineStr">
        <is>
          <t>10.4.4.</t>
        </is>
      </c>
      <c r="B2589" s="3" t="inlineStr">
        <is>
          <t>Монтаж оконечных устройств системы отопления (конвекторы, радиаторы, тепловые завесы и пр.)</t>
        </is>
      </c>
      <c r="C2589" s="25" t="inlineStr">
        <is>
          <t>10.4.4.</t>
        </is>
      </c>
      <c r="D2589" s="271" t="inlineStr">
        <is>
          <t>10.3.1.1.</t>
        </is>
      </c>
      <c r="E2589" s="7" t="inlineStr">
        <is>
          <t>R-BV комплект шаровых кранов DN25 с термометрами, обратный</t>
        </is>
      </c>
      <c r="F2589" s="18" t="inlineStr">
        <is>
          <t>шт</t>
        </is>
      </c>
      <c r="G2589" s="645" t="n">
        <v>2</v>
      </c>
      <c r="H2589" s="194" t="n">
        <v>10222.68325534457</v>
      </c>
      <c r="I2589" s="195" t="n">
        <v>2588.444220594671</v>
      </c>
      <c r="J2589" s="196" t="n">
        <v>1601.390934492405</v>
      </c>
      <c r="K2589" s="197" t="n">
        <v>14412.51841043165</v>
      </c>
      <c r="L2589" s="194" t="n">
        <v>20445.36651068914</v>
      </c>
      <c r="M2589" s="195" t="n">
        <v>5176.888441189341</v>
      </c>
      <c r="N2589" s="196" t="n">
        <v>3202.78186898481</v>
      </c>
      <c r="O2589" s="197" t="n">
        <v>10780576.51191387</v>
      </c>
      <c r="P2589" s="118" t="n"/>
      <c r="Q2589" s="104" t="n"/>
      <c r="R2589" t="n">
        <v>10780576.51191387</v>
      </c>
    </row>
    <row r="2590" outlineLevel="3" ht="50.25" customHeight="1">
      <c r="A2590" s="3" t="n"/>
      <c r="B2590" s="3" t="inlineStr">
        <is>
          <t>Монтаж оконечных устройств системы отопления (конвекторы, радиаторы, тепловые завесы и пр.)</t>
        </is>
      </c>
      <c r="C2590" s="25" t="n"/>
      <c r="D2590" s="271" t="inlineStr">
        <is>
          <t>10.3.1.2.</t>
        </is>
      </c>
      <c r="E2590" s="7" t="inlineStr">
        <is>
          <t>R-BV комплект шаровых кранов DN25 с термометрами, подающий</t>
        </is>
      </c>
      <c r="F2590" s="18" t="inlineStr">
        <is>
          <t>шт</t>
        </is>
      </c>
      <c r="G2590" s="645" t="n">
        <v>2</v>
      </c>
      <c r="H2590" s="194" t="n">
        <v>10222.68325534457</v>
      </c>
      <c r="I2590" s="195" t="n">
        <v>2588.444220594671</v>
      </c>
      <c r="J2590" s="196" t="n">
        <v>1601.390934492405</v>
      </c>
      <c r="K2590" s="197" t="n">
        <v>14412.51841043165</v>
      </c>
      <c r="L2590" s="194" t="n">
        <v>20445.36651068914</v>
      </c>
      <c r="M2590" s="195" t="n">
        <v>5176.888441189341</v>
      </c>
      <c r="N2590" s="196" t="n">
        <v>3202.78186898481</v>
      </c>
      <c r="O2590" s="197" t="n">
        <v>28825.03682086329</v>
      </c>
      <c r="P2590" s="118" t="n"/>
      <c r="Q2590" s="104" t="n"/>
    </row>
    <row r="2591" outlineLevel="3" ht="50.25" customHeight="1">
      <c r="A2591" s="3" t="inlineStr">
        <is>
          <t>10.4.3.</t>
        </is>
      </c>
      <c r="B2591" s="3" t="inlineStr">
        <is>
          <t>Монтаж оконечных устройств системы отопления (конвекторы, радиаторы, тепловые завесы и пр.)</t>
        </is>
      </c>
      <c r="C2591" s="25" t="inlineStr">
        <is>
          <t>10.4.3.</t>
        </is>
      </c>
      <c r="D2591" s="271" t="inlineStr">
        <is>
          <t>10.3.1.3.</t>
        </is>
      </c>
      <c r="E2591" s="202" t="inlineStr">
        <is>
          <t>Внутрипольный конвектор SPL Instyle NC1: INC-1</t>
        </is>
      </c>
      <c r="F2591" s="18" t="inlineStr">
        <is>
          <t>шт</t>
        </is>
      </c>
      <c r="G2591" s="647" t="n">
        <v>1</v>
      </c>
      <c r="H2591" s="194" t="n">
        <v>11663.0606465723</v>
      </c>
      <c r="I2591" s="195" t="n">
        <v>10469.1866314977</v>
      </c>
      <c r="J2591" s="196" t="n">
        <v>2766.53090975875</v>
      </c>
      <c r="K2591" s="197" t="n">
        <v>24898.77818782875</v>
      </c>
      <c r="L2591" s="194" t="n">
        <v>11663.0606465723</v>
      </c>
      <c r="M2591" s="195" t="n">
        <v>10469.1866314977</v>
      </c>
      <c r="N2591" s="196" t="n">
        <v>2766.53090975875</v>
      </c>
      <c r="O2591" s="197" t="n">
        <v>9312154.047719304</v>
      </c>
      <c r="P2591" s="118" t="n"/>
      <c r="Q2591" s="104" t="n"/>
      <c r="R2591" t="n">
        <v>9312154.047719304</v>
      </c>
    </row>
    <row r="2592" outlineLevel="3" ht="50.25" customHeight="1">
      <c r="A2592" s="3" t="n"/>
      <c r="B2592" s="3" t="inlineStr">
        <is>
          <t>Монтаж оконечных устройств системы отопления (конвекторы, радиаторы, тепловые завесы и пр.)</t>
        </is>
      </c>
      <c r="C2592" s="25" t="n"/>
      <c r="D2592" s="271" t="inlineStr">
        <is>
          <t>10.3.1.4.</t>
        </is>
      </c>
      <c r="E2592" s="202" t="inlineStr">
        <is>
          <t>Внутрипольный конвектор SPL Instyle NC1: INC-1</t>
        </is>
      </c>
      <c r="F2592" s="18" t="inlineStr">
        <is>
          <t>шт</t>
        </is>
      </c>
      <c r="G2592" s="647" t="n">
        <v>2</v>
      </c>
      <c r="H2592" s="194" t="n">
        <v>27786.0608770077</v>
      </c>
      <c r="I2592" s="195" t="n">
        <v>11821.48290794876</v>
      </c>
      <c r="J2592" s="196" t="n">
        <v>4950.942973119557</v>
      </c>
      <c r="K2592" s="197" t="n">
        <v>44558.48675807601</v>
      </c>
      <c r="L2592" s="194" t="n">
        <v>55572.1217540154</v>
      </c>
      <c r="M2592" s="195" t="n">
        <v>23642.96581589751</v>
      </c>
      <c r="N2592" s="196" t="n">
        <v>9901.885946239114</v>
      </c>
      <c r="O2592" s="197" t="n">
        <v>89116.97351615202</v>
      </c>
      <c r="P2592" s="118" t="n"/>
      <c r="Q2592" s="104" t="n"/>
    </row>
    <row r="2593" outlineLevel="3" ht="50.25" customHeight="1">
      <c r="A2593" s="3" t="n"/>
      <c r="B2593" s="3" t="inlineStr">
        <is>
          <t>Монтаж оконечных устройств системы отопления (конвекторы, радиаторы, тепловые завесы и пр.)</t>
        </is>
      </c>
      <c r="C2593" s="25" t="n"/>
      <c r="D2593" s="271" t="inlineStr">
        <is>
          <t>10.3.1.5.</t>
        </is>
      </c>
      <c r="E2593" s="7" t="inlineStr">
        <is>
          <t>Внутрипольный конвектор SPL Instyle NC1: INC-1</t>
        </is>
      </c>
      <c r="F2593" s="18" t="inlineStr">
        <is>
          <t>шт</t>
        </is>
      </c>
      <c r="G2593" s="647" t="n">
        <v>1</v>
      </c>
      <c r="H2593" s="194" t="n">
        <v>27786.0608770077</v>
      </c>
      <c r="I2593" s="195" t="n">
        <v>11821.48290794876</v>
      </c>
      <c r="J2593" s="196" t="n">
        <v>4950.942973119557</v>
      </c>
      <c r="K2593" s="197" t="n">
        <v>44558.48675807601</v>
      </c>
      <c r="L2593" s="194" t="n">
        <v>27786.0608770077</v>
      </c>
      <c r="M2593" s="195" t="n">
        <v>11821.48290794876</v>
      </c>
      <c r="N2593" s="196" t="n">
        <v>4950.942973119557</v>
      </c>
      <c r="O2593" s="197" t="n">
        <v>44558.48675807601</v>
      </c>
      <c r="P2593" s="118" t="n"/>
      <c r="Q2593" s="104" t="n"/>
    </row>
    <row r="2594" outlineLevel="3" ht="50.25" customHeight="1">
      <c r="A2594" s="3" t="n"/>
      <c r="B2594" s="3" t="inlineStr">
        <is>
          <t>Монтаж оконечных устройств системы отопления (конвекторы, радиаторы, тепловые завесы и пр.)</t>
        </is>
      </c>
      <c r="C2594" s="25" t="n"/>
      <c r="D2594" s="271" t="inlineStr">
        <is>
          <t>10.3.1.6.</t>
        </is>
      </c>
      <c r="E2594" s="7" t="inlineStr">
        <is>
          <t>Внутрипольный конвектор SPL Instyle NC1: INC-1</t>
        </is>
      </c>
      <c r="F2594" s="18" t="inlineStr">
        <is>
          <t>шт</t>
        </is>
      </c>
      <c r="G2594" s="647" t="n">
        <v>1</v>
      </c>
      <c r="H2594" s="194" t="n">
        <v>27786.0608770077</v>
      </c>
      <c r="I2594" s="195" t="n">
        <v>11821.48290794876</v>
      </c>
      <c r="J2594" s="196" t="n">
        <v>4950.942973119557</v>
      </c>
      <c r="K2594" s="197" t="n">
        <v>44558.48675807601</v>
      </c>
      <c r="L2594" s="194" t="n">
        <v>27786.0608770077</v>
      </c>
      <c r="M2594" s="195" t="n">
        <v>11821.48290794876</v>
      </c>
      <c r="N2594" s="196" t="n">
        <v>4950.942973119557</v>
      </c>
      <c r="O2594" s="197" t="n">
        <v>44558.48675807601</v>
      </c>
      <c r="P2594" s="118" t="n"/>
      <c r="Q2594" s="104" t="n"/>
    </row>
    <row r="2595" outlineLevel="3" ht="50.25" customHeight="1">
      <c r="A2595" s="3" t="n"/>
      <c r="B2595" s="3" t="inlineStr">
        <is>
          <t>Монтаж оконечных устройств системы отопления (конвекторы, радиаторы, тепловые завесы и пр.)</t>
        </is>
      </c>
      <c r="C2595" s="25" t="n"/>
      <c r="D2595" s="271" t="inlineStr">
        <is>
          <t>10.3.1.7.</t>
        </is>
      </c>
      <c r="E2595" s="7" t="inlineStr">
        <is>
          <t>Внутрипольный конвектор SPL Instyle NC1: INC-1</t>
        </is>
      </c>
      <c r="F2595" s="18" t="inlineStr">
        <is>
          <t>шт</t>
        </is>
      </c>
      <c r="G2595" s="647" t="n">
        <v>2</v>
      </c>
      <c r="H2595" s="194" t="n">
        <v>26618.15676093529</v>
      </c>
      <c r="I2595" s="195" t="n">
        <v>11723.52642639892</v>
      </c>
      <c r="J2595" s="196" t="n">
        <v>4792.710398416775</v>
      </c>
      <c r="K2595" s="197" t="n">
        <v>43134.39358575098</v>
      </c>
      <c r="L2595" s="194" t="n">
        <v>53236.31352187057</v>
      </c>
      <c r="M2595" s="195" t="n">
        <v>23447.05285279783</v>
      </c>
      <c r="N2595" s="196" t="n">
        <v>9585.42079683355</v>
      </c>
      <c r="O2595" s="197" t="n">
        <v>86268.78717150196</v>
      </c>
      <c r="P2595" s="118" t="n"/>
      <c r="Q2595" s="104" t="n"/>
    </row>
    <row r="2596" outlineLevel="3" ht="50.25" customHeight="1">
      <c r="A2596" s="3" t="n"/>
      <c r="B2596" s="3" t="inlineStr">
        <is>
          <t>Монтаж оконечных устройств системы отопления (конвекторы, радиаторы, тепловые завесы и пр.)</t>
        </is>
      </c>
      <c r="C2596" s="25" t="n"/>
      <c r="D2596" s="271" t="inlineStr">
        <is>
          <t>10.3.1.8.</t>
        </is>
      </c>
      <c r="E2596" s="202" t="inlineStr">
        <is>
          <t>Внутрипольный конвектор SPL Instyle NC1: INC-1</t>
        </is>
      </c>
      <c r="F2596" s="18" t="inlineStr">
        <is>
          <t>шт</t>
        </is>
      </c>
      <c r="G2596" s="647" t="n">
        <v>1</v>
      </c>
      <c r="H2596" s="194" t="n">
        <v>26618.15676093529</v>
      </c>
      <c r="I2596" s="195" t="n">
        <v>11723.52642639892</v>
      </c>
      <c r="J2596" s="196" t="n">
        <v>4792.710398416775</v>
      </c>
      <c r="K2596" s="197" t="n">
        <v>43134.39358575098</v>
      </c>
      <c r="L2596" s="194" t="n">
        <v>26618.15676093529</v>
      </c>
      <c r="M2596" s="195" t="n">
        <v>11723.52642639892</v>
      </c>
      <c r="N2596" s="196" t="n">
        <v>4792.710398416775</v>
      </c>
      <c r="O2596" s="197" t="n">
        <v>43134.39358575098</v>
      </c>
      <c r="P2596" s="118" t="n"/>
      <c r="Q2596" s="104" t="n"/>
    </row>
    <row r="2597" outlineLevel="3" ht="50.25" customHeight="1">
      <c r="A2597" s="3" t="n"/>
      <c r="B2597" s="3" t="inlineStr">
        <is>
          <t>Монтаж оконечных устройств системы отопления (конвекторы, радиаторы, тепловые завесы и пр.)</t>
        </is>
      </c>
      <c r="C2597" s="25" t="n"/>
      <c r="D2597" s="271" t="inlineStr">
        <is>
          <t>10.3.1.9.</t>
        </is>
      </c>
      <c r="E2597" s="7" t="inlineStr">
        <is>
          <t>Внутрипольный конвектор SPL Instyle NC1: INC-1</t>
        </is>
      </c>
      <c r="F2597" s="18" t="inlineStr">
        <is>
          <t>шт</t>
        </is>
      </c>
      <c r="G2597" s="647" t="n">
        <v>1</v>
      </c>
      <c r="H2597" s="194" t="n">
        <v>30870.52433275684</v>
      </c>
      <c r="I2597" s="195" t="n">
        <v>12080.1883949791</v>
      </c>
      <c r="J2597" s="196" t="n">
        <v>5368.839090966992</v>
      </c>
      <c r="K2597" s="197" t="n">
        <v>48319.55181870293</v>
      </c>
      <c r="L2597" s="194" t="n">
        <v>30870.52433275684</v>
      </c>
      <c r="M2597" s="195" t="n">
        <v>12080.1883949791</v>
      </c>
      <c r="N2597" s="196" t="n">
        <v>5368.839090966992</v>
      </c>
      <c r="O2597" s="197" t="n">
        <v>48319.55181870293</v>
      </c>
      <c r="P2597" s="118" t="n"/>
      <c r="Q2597" s="104" t="n"/>
    </row>
    <row r="2598" outlineLevel="3" ht="50.25" customHeight="1">
      <c r="A2598" s="3" t="n"/>
      <c r="B2598" s="3" t="inlineStr">
        <is>
          <t>Монтаж оконечных устройств системы отопления (конвекторы, радиаторы, тепловые завесы и пр.)</t>
        </is>
      </c>
      <c r="C2598" s="25" t="n"/>
      <c r="D2598" s="271" t="inlineStr">
        <is>
          <t>10.3.1.10.</t>
        </is>
      </c>
      <c r="E2598" s="202" t="inlineStr">
        <is>
          <t>Внутрипольный конвектор SPL Instyle NC1: INC-1</t>
        </is>
      </c>
      <c r="F2598" s="18" t="inlineStr">
        <is>
          <t>шт</t>
        </is>
      </c>
      <c r="G2598" s="647" t="n">
        <v>3</v>
      </c>
      <c r="H2598" s="194" t="n">
        <v>30870.52445527372</v>
      </c>
      <c r="I2598" s="195" t="n">
        <v>12080.1883949791</v>
      </c>
      <c r="J2598" s="196" t="n">
        <v>5368.839106281602</v>
      </c>
      <c r="K2598" s="197" t="n">
        <v>48319.55195653441</v>
      </c>
      <c r="L2598" s="194" t="n">
        <v>92611.57336582115</v>
      </c>
      <c r="M2598" s="195" t="n">
        <v>36240.56518493729</v>
      </c>
      <c r="N2598" s="196" t="n">
        <v>16106.51731884481</v>
      </c>
      <c r="O2598" s="197" t="n">
        <v>144958.6558696032</v>
      </c>
      <c r="P2598" s="118" t="n"/>
      <c r="Q2598" s="104" t="n"/>
    </row>
    <row r="2599" outlineLevel="3" ht="50.25" customHeight="1">
      <c r="A2599" s="3" t="n"/>
      <c r="B2599" s="3" t="inlineStr">
        <is>
          <t>Монтаж оконечных устройств системы отопления (конвекторы, радиаторы, тепловые завесы и пр.)</t>
        </is>
      </c>
      <c r="C2599" s="25" t="n"/>
      <c r="D2599" s="271" t="inlineStr">
        <is>
          <t>10.3.1.11.</t>
        </is>
      </c>
      <c r="E2599" s="202" t="inlineStr">
        <is>
          <t>Внутрипольный конвектор SPL Instyle NC1: INC-1</t>
        </is>
      </c>
      <c r="F2599" s="18" t="inlineStr">
        <is>
          <t>шт</t>
        </is>
      </c>
      <c r="G2599" s="647" t="n">
        <v>1</v>
      </c>
      <c r="H2599" s="194" t="n">
        <v>31859.49648935278</v>
      </c>
      <c r="I2599" s="195" t="n">
        <v>12163.13718929528</v>
      </c>
      <c r="J2599" s="196" t="n">
        <v>5502.829209831008</v>
      </c>
      <c r="K2599" s="197" t="n">
        <v>49525.46288847907</v>
      </c>
      <c r="L2599" s="194" t="n">
        <v>31859.49648935278</v>
      </c>
      <c r="M2599" s="195" t="n">
        <v>12163.13718929528</v>
      </c>
      <c r="N2599" s="196" t="n">
        <v>5502.829209831008</v>
      </c>
      <c r="O2599" s="197" t="n">
        <v>49525.46288847907</v>
      </c>
      <c r="P2599" s="118" t="n"/>
      <c r="Q2599" s="104" t="n"/>
    </row>
    <row r="2600" outlineLevel="3" ht="50.25" customHeight="1">
      <c r="A2600" s="3" t="n"/>
      <c r="B2600" s="3" t="inlineStr">
        <is>
          <t>Монтаж оконечных устройств системы отопления (конвекторы, радиаторы, тепловые завесы и пр.)</t>
        </is>
      </c>
      <c r="C2600" s="25" t="n"/>
      <c r="D2600" s="271" t="inlineStr">
        <is>
          <t>10.3.1.12.</t>
        </is>
      </c>
      <c r="E2600" s="202" t="inlineStr">
        <is>
          <t>Внутрипольный конвектор SPL Instyle NC1: INC-1</t>
        </is>
      </c>
      <c r="F2600" s="18" t="inlineStr">
        <is>
          <t>шт</t>
        </is>
      </c>
      <c r="G2600" s="647" t="n">
        <v>1</v>
      </c>
      <c r="H2600" s="194" t="n">
        <v>37588.18680022371</v>
      </c>
      <c r="I2600" s="195" t="n">
        <v>12643.62384458558</v>
      </c>
      <c r="J2600" s="196" t="n">
        <v>6278.976330601162</v>
      </c>
      <c r="K2600" s="197" t="n">
        <v>56510.78697541045</v>
      </c>
      <c r="L2600" s="194" t="n">
        <v>37588.18680022371</v>
      </c>
      <c r="M2600" s="195" t="n">
        <v>12643.62384458558</v>
      </c>
      <c r="N2600" s="196" t="n">
        <v>6278.976330601162</v>
      </c>
      <c r="O2600" s="197" t="n">
        <v>56510.78697541045</v>
      </c>
      <c r="P2600" s="118" t="n"/>
      <c r="Q2600" s="104" t="n"/>
    </row>
    <row r="2601" outlineLevel="3" ht="50.25" customHeight="1">
      <c r="A2601" s="3" t="n"/>
      <c r="B2601" s="3" t="inlineStr">
        <is>
          <t>Монтаж оконечных устройств системы отопления (конвекторы, радиаторы, тепловые завесы и пр.)</t>
        </is>
      </c>
      <c r="C2601" s="25" t="n"/>
      <c r="D2601" s="271" t="inlineStr">
        <is>
          <t>10.3.1.13.</t>
        </is>
      </c>
      <c r="E2601" s="202" t="inlineStr">
        <is>
          <t>Внутрипольный конвектор SPL Instyle NC1: INC-1</t>
        </is>
      </c>
      <c r="F2601" s="18" t="inlineStr">
        <is>
          <t>шт</t>
        </is>
      </c>
      <c r="G2601" s="647" t="n">
        <v>2</v>
      </c>
      <c r="H2601" s="194" t="n">
        <v>9398.846811679281</v>
      </c>
      <c r="I2601" s="195" t="n">
        <v>10279.27854601667</v>
      </c>
      <c r="J2601" s="196" t="n">
        <v>2459.765669711995</v>
      </c>
      <c r="K2601" s="197" t="n">
        <v>22137.89102740795</v>
      </c>
      <c r="L2601" s="194" t="n">
        <v>18797.69362335856</v>
      </c>
      <c r="M2601" s="195" t="n">
        <v>20558.55709203335</v>
      </c>
      <c r="N2601" s="196" t="n">
        <v>4919.531339423989</v>
      </c>
      <c r="O2601" s="197" t="n">
        <v>44275.78205481591</v>
      </c>
      <c r="P2601" s="118" t="n"/>
      <c r="Q2601" s="104" t="n"/>
    </row>
    <row r="2602" outlineLevel="3" ht="50.25" customHeight="1">
      <c r="A2602" s="3" t="n"/>
      <c r="B2602" s="3" t="inlineStr">
        <is>
          <t>Монтаж оконечных устройств системы отопления (конвекторы, радиаторы, тепловые завесы и пр.)</t>
        </is>
      </c>
      <c r="C2602" s="25" t="n"/>
      <c r="D2602" s="271" t="inlineStr">
        <is>
          <t>10.3.1.14.</t>
        </is>
      </c>
      <c r="E2602" s="202" t="inlineStr">
        <is>
          <t>Внутрипольный конвектор SPL Instyle NC1: INC-1</t>
        </is>
      </c>
      <c r="F2602" s="18" t="inlineStr">
        <is>
          <t>шт</t>
        </is>
      </c>
      <c r="G2602" s="647" t="n">
        <v>8</v>
      </c>
      <c r="H2602" s="194" t="n">
        <v>10908.31196838747</v>
      </c>
      <c r="I2602" s="195" t="n">
        <v>10405.88303497476</v>
      </c>
      <c r="J2602" s="196" t="n">
        <v>2664.274375420279</v>
      </c>
      <c r="K2602" s="197" t="n">
        <v>23978.46937878251</v>
      </c>
      <c r="L2602" s="194" t="n">
        <v>87266.49574709976</v>
      </c>
      <c r="M2602" s="195" t="n">
        <v>83247.06427979808</v>
      </c>
      <c r="N2602" s="196" t="n">
        <v>21314.19500336223</v>
      </c>
      <c r="O2602" s="197" t="n">
        <v>191827.7550302601</v>
      </c>
      <c r="P2602" s="118" t="n"/>
      <c r="Q2602" s="104" t="n"/>
    </row>
    <row r="2603" outlineLevel="3" ht="50.25" customHeight="1">
      <c r="A2603" s="3" t="n"/>
      <c r="B2603" s="3" t="inlineStr">
        <is>
          <t>Монтаж оконечных устройств системы отопления (конвекторы, радиаторы, тепловые завесы и пр.)</t>
        </is>
      </c>
      <c r="C2603" s="25" t="n"/>
      <c r="D2603" s="271" t="inlineStr">
        <is>
          <t>10.3.1.15.</t>
        </is>
      </c>
      <c r="E2603" s="202" t="inlineStr">
        <is>
          <t>Внутрипольный конвектор SPL Instyle NC1: INC-1</t>
        </is>
      </c>
      <c r="F2603" s="18" t="inlineStr">
        <is>
          <t>шт</t>
        </is>
      </c>
      <c r="G2603" s="647" t="n">
        <v>4</v>
      </c>
      <c r="H2603" s="194" t="n">
        <v>11663.06073845996</v>
      </c>
      <c r="I2603" s="195" t="n">
        <v>10469.1866314977</v>
      </c>
      <c r="J2603" s="196" t="n">
        <v>2766.530921244707</v>
      </c>
      <c r="K2603" s="197" t="n">
        <v>24898.77829120236</v>
      </c>
      <c r="L2603" s="194" t="n">
        <v>46652.24295383982</v>
      </c>
      <c r="M2603" s="195" t="n">
        <v>41876.7465259908</v>
      </c>
      <c r="N2603" s="196" t="n">
        <v>11066.12368497883</v>
      </c>
      <c r="O2603" s="197" t="n">
        <v>99595.11316480945</v>
      </c>
      <c r="P2603" s="118" t="n"/>
      <c r="Q2603" s="104" t="n"/>
    </row>
    <row r="2604" outlineLevel="3" ht="50.25" customHeight="1">
      <c r="A2604" s="3" t="n"/>
      <c r="B2604" s="3" t="inlineStr">
        <is>
          <t>Монтаж оконечных устройств системы отопления (конвекторы, радиаторы, тепловые завесы и пр.)</t>
        </is>
      </c>
      <c r="C2604" s="25" t="n"/>
      <c r="D2604" s="271" t="inlineStr">
        <is>
          <t>10.3.1.16.</t>
        </is>
      </c>
      <c r="E2604" s="7" t="inlineStr">
        <is>
          <t>Внутрипольный конвектор SPL Instyle NC1: INC-1</t>
        </is>
      </c>
      <c r="F2604" s="18" t="inlineStr">
        <is>
          <t>шт</t>
        </is>
      </c>
      <c r="G2604" s="647" t="n">
        <v>3</v>
      </c>
      <c r="H2604" s="194" t="n">
        <v>12540.99835745403</v>
      </c>
      <c r="I2604" s="195" t="n">
        <v>10542.82254746565</v>
      </c>
      <c r="J2604" s="196" t="n">
        <v>2885.47761311496</v>
      </c>
      <c r="K2604" s="197" t="n">
        <v>25969.29851803464</v>
      </c>
      <c r="L2604" s="194" t="n">
        <v>37622.9950723621</v>
      </c>
      <c r="M2604" s="195" t="n">
        <v>31628.46764239694</v>
      </c>
      <c r="N2604" s="196" t="n">
        <v>8656.432839344881</v>
      </c>
      <c r="O2604" s="197" t="n">
        <v>77907.89555410392</v>
      </c>
      <c r="P2604" s="118" t="n"/>
      <c r="Q2604" s="104" t="n"/>
    </row>
    <row r="2605" outlineLevel="3" ht="50.25" customHeight="1">
      <c r="A2605" s="3" t="n"/>
      <c r="B2605" s="3" t="inlineStr">
        <is>
          <t>Монтаж оконечных устройств системы отопления (конвекторы, радиаторы, тепловые завесы и пр.)</t>
        </is>
      </c>
      <c r="C2605" s="25" t="n"/>
      <c r="D2605" s="271" t="inlineStr">
        <is>
          <t>10.3.1.17.</t>
        </is>
      </c>
      <c r="E2605" s="202" t="inlineStr">
        <is>
          <t>Внутрипольный конвектор SPL Instyle NC1: INC-1</t>
        </is>
      </c>
      <c r="F2605" s="18" t="inlineStr">
        <is>
          <t>шт</t>
        </is>
      </c>
      <c r="G2605" s="647" t="n">
        <v>1</v>
      </c>
      <c r="H2605" s="194" t="n">
        <v>20051.3776301586</v>
      </c>
      <c r="I2605" s="195" t="n">
        <v>11172.74610764892</v>
      </c>
      <c r="J2605" s="196" t="n">
        <v>3903.01546722594</v>
      </c>
      <c r="K2605" s="197" t="n">
        <v>35127.13920503345</v>
      </c>
      <c r="L2605" s="194" t="n">
        <v>20051.3776301586</v>
      </c>
      <c r="M2605" s="195" t="n">
        <v>11172.74610764892</v>
      </c>
      <c r="N2605" s="196" t="n">
        <v>3903.01546722594</v>
      </c>
      <c r="O2605" s="197" t="n">
        <v>35127.13920503345</v>
      </c>
      <c r="P2605" s="118" t="n"/>
      <c r="Q2605" s="104" t="n"/>
    </row>
    <row r="2606" outlineLevel="3" ht="50.25" customHeight="1">
      <c r="A2606" s="3" t="n"/>
      <c r="B2606" s="3" t="inlineStr">
        <is>
          <t>Монтаж оконечных устройств системы отопления (конвекторы, радиаторы, тепловые завесы и пр.)</t>
        </is>
      </c>
      <c r="C2606" s="25" t="n"/>
      <c r="D2606" s="271" t="inlineStr">
        <is>
          <t>10.3.1.18.</t>
        </is>
      </c>
      <c r="E2606" s="202" t="inlineStr">
        <is>
          <t>Внутрипольный конвектор SPL Instyle NC1: INC-1</t>
        </is>
      </c>
      <c r="F2606" s="18" t="inlineStr">
        <is>
          <t>шт</t>
        </is>
      </c>
      <c r="G2606" s="647" t="n">
        <v>2</v>
      </c>
      <c r="H2606" s="194" t="n">
        <v>18218.27649762819</v>
      </c>
      <c r="I2606" s="195" t="n">
        <v>11018.99708409374</v>
      </c>
      <c r="J2606" s="196" t="n">
        <v>3654.659197715241</v>
      </c>
      <c r="K2606" s="197" t="n">
        <v>32891.93277943717</v>
      </c>
      <c r="L2606" s="194" t="n">
        <v>36436.55299525637</v>
      </c>
      <c r="M2606" s="195" t="n">
        <v>22037.99416818748</v>
      </c>
      <c r="N2606" s="196" t="n">
        <v>7309.318395430482</v>
      </c>
      <c r="O2606" s="197" t="n">
        <v>65783.86555887434</v>
      </c>
      <c r="P2606" s="118" t="n"/>
      <c r="Q2606" s="104" t="n"/>
    </row>
    <row r="2607" outlineLevel="3" ht="50.25" customHeight="1">
      <c r="A2607" s="3" t="n"/>
      <c r="B2607" s="3" t="inlineStr">
        <is>
          <t>Монтаж оконечных устройств системы отопления (конвекторы, радиаторы, тепловые завесы и пр.)</t>
        </is>
      </c>
      <c r="C2607" s="25" t="n"/>
      <c r="D2607" s="271" t="inlineStr">
        <is>
          <t>10.3.1.19.</t>
        </is>
      </c>
      <c r="E2607" s="202" t="inlineStr">
        <is>
          <t>Внутрипольный конвектор SPL Instyle NC1: INC-1</t>
        </is>
      </c>
      <c r="F2607" s="18" t="inlineStr">
        <is>
          <t>шт</t>
        </is>
      </c>
      <c r="G2607" s="647" t="n">
        <v>6</v>
      </c>
      <c r="H2607" s="194" t="n">
        <v>14325.99725551366</v>
      </c>
      <c r="I2607" s="195" t="n">
        <v>10692.53707203837</v>
      </c>
      <c r="J2607" s="196" t="n">
        <v>3127.316790944004</v>
      </c>
      <c r="K2607" s="197" t="n">
        <v>28145.85111849604</v>
      </c>
      <c r="L2607" s="194" t="n">
        <v>85955.98353308199</v>
      </c>
      <c r="M2607" s="195" t="n">
        <v>64155.22243223024</v>
      </c>
      <c r="N2607" s="196" t="n">
        <v>18763.90074566402</v>
      </c>
      <c r="O2607" s="197" t="n">
        <v>168875.1067109763</v>
      </c>
      <c r="P2607" s="118" t="n"/>
      <c r="Q2607" s="104" t="n"/>
    </row>
    <row r="2608" outlineLevel="3" ht="50.25" customHeight="1">
      <c r="A2608" s="3" t="n"/>
      <c r="B2608" s="3" t="inlineStr">
        <is>
          <t>Монтаж оконечных устройств системы отопления (конвекторы, радиаторы, тепловые завесы и пр.)</t>
        </is>
      </c>
      <c r="C2608" s="25" t="n"/>
      <c r="D2608" s="271" t="inlineStr">
        <is>
          <t>10.3.1.20.</t>
        </is>
      </c>
      <c r="E2608" s="202" t="inlineStr">
        <is>
          <t>Внутрипольный конвектор SPL Instyle NC1: INC-1</t>
        </is>
      </c>
      <c r="F2608" s="18" t="inlineStr">
        <is>
          <t>шт</t>
        </is>
      </c>
      <c r="G2608" s="647" t="n">
        <v>7</v>
      </c>
      <c r="H2608" s="194" t="n">
        <v>19533.79679827626</v>
      </c>
      <c r="I2608" s="195" t="n">
        <v>11129.3346822707</v>
      </c>
      <c r="J2608" s="196" t="n">
        <v>3832.89143506837</v>
      </c>
      <c r="K2608" s="197" t="n">
        <v>34496.02291561533</v>
      </c>
      <c r="L2608" s="194" t="n">
        <v>136736.5775879338</v>
      </c>
      <c r="M2608" s="195" t="n">
        <v>77905.34277589488</v>
      </c>
      <c r="N2608" s="196" t="n">
        <v>26830.24004547859</v>
      </c>
      <c r="O2608" s="197" t="n">
        <v>241472.1604093073</v>
      </c>
      <c r="P2608" s="118" t="n"/>
      <c r="Q2608" s="104" t="n"/>
    </row>
    <row r="2609" outlineLevel="3" ht="50.25" customHeight="1">
      <c r="A2609" s="3" t="n"/>
      <c r="B2609" s="3" t="inlineStr">
        <is>
          <t>Монтаж оконечных устройств системы отопления (конвекторы, радиаторы, тепловые завесы и пр.)</t>
        </is>
      </c>
      <c r="C2609" s="25" t="n"/>
      <c r="D2609" s="271" t="inlineStr">
        <is>
          <t>10.3.1.21.</t>
        </is>
      </c>
      <c r="E2609" s="202" t="inlineStr">
        <is>
          <t>Внутрипольный конвектор SPL Instyle NC1: INC-1</t>
        </is>
      </c>
      <c r="F2609" s="18" t="inlineStr">
        <is>
          <t>шт</t>
        </is>
      </c>
      <c r="G2609" s="647" t="n">
        <v>2</v>
      </c>
      <c r="H2609" s="194" t="n">
        <v>23551.57562089305</v>
      </c>
      <c r="I2609" s="195" t="n">
        <v>11466.32080672935</v>
      </c>
      <c r="J2609" s="196" t="n">
        <v>4377.2370534528</v>
      </c>
      <c r="K2609" s="197" t="n">
        <v>39395.1334810752</v>
      </c>
      <c r="L2609" s="194" t="n">
        <v>47103.15124178611</v>
      </c>
      <c r="M2609" s="195" t="n">
        <v>22932.64161345869</v>
      </c>
      <c r="N2609" s="196" t="n">
        <v>8754.4741069056</v>
      </c>
      <c r="O2609" s="197" t="n">
        <v>78790.2669621504</v>
      </c>
      <c r="P2609" s="118" t="n"/>
      <c r="Q2609" s="104" t="n"/>
    </row>
    <row r="2610" outlineLevel="3" ht="50.25" customHeight="1">
      <c r="A2610" s="3" t="n"/>
      <c r="B2610" s="3" t="inlineStr">
        <is>
          <t>Монтаж оконечных устройств системы отопления (конвекторы, радиаторы, тепловые завесы и пр.)</t>
        </is>
      </c>
      <c r="C2610" s="25" t="n"/>
      <c r="D2610" s="271" t="inlineStr">
        <is>
          <t>10.3.1.22.</t>
        </is>
      </c>
      <c r="E2610" s="202" t="inlineStr">
        <is>
          <t>Внутрипольный конвектор SPL Instyle NC1: INC-1</t>
        </is>
      </c>
      <c r="F2610" s="18" t="inlineStr">
        <is>
          <t>шт</t>
        </is>
      </c>
      <c r="G2610" s="647" t="n">
        <v>1</v>
      </c>
      <c r="H2610" s="194" t="n">
        <v>23289.87293170752</v>
      </c>
      <c r="I2610" s="195" t="n">
        <v>11444.37082477655</v>
      </c>
      <c r="J2610" s="196" t="n">
        <v>4341.780469560508</v>
      </c>
      <c r="K2610" s="197" t="n">
        <v>39076.02422604457</v>
      </c>
      <c r="L2610" s="194" t="n">
        <v>23289.87293170752</v>
      </c>
      <c r="M2610" s="195" t="n">
        <v>11444.37082477655</v>
      </c>
      <c r="N2610" s="196" t="n">
        <v>4341.780469560508</v>
      </c>
      <c r="O2610" s="197" t="n">
        <v>39076.02422604457</v>
      </c>
      <c r="P2610" s="118" t="n"/>
      <c r="Q2610" s="104" t="n"/>
    </row>
    <row r="2611" outlineLevel="3" ht="50.25" customHeight="1">
      <c r="A2611" s="3" t="n"/>
      <c r="B2611" s="3" t="inlineStr">
        <is>
          <t>Монтаж оконечных устройств системы отопления (конвекторы, радиаторы, тепловые завесы и пр.)</t>
        </is>
      </c>
      <c r="C2611" s="25" t="n"/>
      <c r="D2611" s="271" t="inlineStr">
        <is>
          <t>10.3.1.23.</t>
        </is>
      </c>
      <c r="E2611" s="202" t="inlineStr">
        <is>
          <t>Внутрипольный конвектор SPL Instyle NC1: INC-1</t>
        </is>
      </c>
      <c r="F2611" s="18" t="inlineStr">
        <is>
          <t>шт</t>
        </is>
      </c>
      <c r="G2611" s="647" t="n">
        <v>1</v>
      </c>
      <c r="H2611" s="194" t="n">
        <v>15203.93478262009</v>
      </c>
      <c r="I2611" s="195" t="n">
        <v>10766.17298800632</v>
      </c>
      <c r="J2611" s="196" t="n">
        <v>3246.263471328301</v>
      </c>
      <c r="K2611" s="197" t="n">
        <v>29216.37124195471</v>
      </c>
      <c r="L2611" s="194" t="n">
        <v>15203.93478262009</v>
      </c>
      <c r="M2611" s="195" t="n">
        <v>10766.17298800632</v>
      </c>
      <c r="N2611" s="196" t="n">
        <v>3246.263471328301</v>
      </c>
      <c r="O2611" s="197" t="n">
        <v>29216.37124195471</v>
      </c>
      <c r="P2611" s="118" t="n"/>
      <c r="Q2611" s="104" t="n"/>
    </row>
    <row r="2612" outlineLevel="3" ht="50.25" customHeight="1">
      <c r="A2612" s="3" t="n"/>
      <c r="B2612" s="3" t="inlineStr">
        <is>
          <t>Монтаж оконечных устройств системы отопления (конвекторы, радиаторы, тепловые завесы и пр.)</t>
        </is>
      </c>
      <c r="C2612" s="25" t="n"/>
      <c r="D2612" s="271" t="inlineStr">
        <is>
          <t>10.3.1.24.</t>
        </is>
      </c>
      <c r="E2612" s="202" t="inlineStr">
        <is>
          <t>Внутрипольный конвектор SPL Instyle NC1: INC-1</t>
        </is>
      </c>
      <c r="F2612" s="18" t="inlineStr">
        <is>
          <t>шт</t>
        </is>
      </c>
      <c r="G2612" s="647" t="n">
        <v>7</v>
      </c>
      <c r="H2612" s="194" t="n">
        <v>20805.65336404788</v>
      </c>
      <c r="I2612" s="195" t="n">
        <v>11236.0100442176</v>
      </c>
      <c r="J2612" s="196" t="n">
        <v>4005.207926033186</v>
      </c>
      <c r="K2612" s="197" t="n">
        <v>36046.87133429867</v>
      </c>
      <c r="L2612" s="194" t="n">
        <v>145639.5735483352</v>
      </c>
      <c r="M2612" s="195" t="n">
        <v>78652.07030952323</v>
      </c>
      <c r="N2612" s="196" t="n">
        <v>28036.4554822323</v>
      </c>
      <c r="O2612" s="197" t="n">
        <v>252328.0993400907</v>
      </c>
      <c r="P2612" s="118" t="n"/>
      <c r="Q2612" s="104" t="n"/>
    </row>
    <row r="2613" outlineLevel="3" ht="50.25" customHeight="1">
      <c r="A2613" s="3" t="n"/>
      <c r="B2613" s="3" t="inlineStr">
        <is>
          <t>Монтаж оконечных устройств системы отопления (конвекторы, радиаторы, тепловые завесы и пр.)</t>
        </is>
      </c>
      <c r="C2613" s="25" t="n"/>
      <c r="D2613" s="271" t="inlineStr">
        <is>
          <t>10.3.1.25.</t>
        </is>
      </c>
      <c r="E2613" s="202" t="inlineStr">
        <is>
          <t>Внутрипольный конвектор SPL Instyle NC1: INC-1</t>
        </is>
      </c>
      <c r="F2613" s="18" t="inlineStr">
        <is>
          <t>шт</t>
        </is>
      </c>
      <c r="G2613" s="647" t="n">
        <v>5</v>
      </c>
      <c r="H2613" s="194" t="n">
        <v>24061.55840980951</v>
      </c>
      <c r="I2613" s="195" t="n">
        <v>11509.09496875176</v>
      </c>
      <c r="J2613" s="196" t="n">
        <v>4446.331672320159</v>
      </c>
      <c r="K2613" s="197" t="n">
        <v>40016.98505088143</v>
      </c>
      <c r="L2613" s="194" t="n">
        <v>120307.7920490475</v>
      </c>
      <c r="M2613" s="195" t="n">
        <v>57545.4748437588</v>
      </c>
      <c r="N2613" s="196" t="n">
        <v>22231.65836160079</v>
      </c>
      <c r="O2613" s="197" t="n">
        <v>200084.9252544071</v>
      </c>
      <c r="P2613" s="118" t="n"/>
      <c r="Q2613" s="104" t="n"/>
    </row>
    <row r="2614" outlineLevel="3" ht="50.25" customHeight="1">
      <c r="A2614" s="3" t="n"/>
      <c r="B2614" s="3" t="inlineStr">
        <is>
          <t>Монтаж оконечных устройств системы отопления (конвекторы, радиаторы, тепловые завесы и пр.)</t>
        </is>
      </c>
      <c r="C2614" s="25" t="n"/>
      <c r="D2614" s="271" t="inlineStr">
        <is>
          <t>10.3.1.26.</t>
        </is>
      </c>
      <c r="E2614" s="202" t="inlineStr">
        <is>
          <t>Внутрипольный конвектор SPL Instyle NC1: INC-1</t>
        </is>
      </c>
      <c r="F2614" s="18" t="inlineStr">
        <is>
          <t>шт</t>
        </is>
      </c>
      <c r="G2614" s="647" t="n">
        <v>1</v>
      </c>
      <c r="H2614" s="194" t="n">
        <v>16138.9374441547</v>
      </c>
      <c r="I2614" s="195" t="n">
        <v>10844.5951393623</v>
      </c>
      <c r="J2614" s="196" t="n">
        <v>3372.941572939625</v>
      </c>
      <c r="K2614" s="197" t="n">
        <v>30356.47415645662</v>
      </c>
      <c r="L2614" s="194" t="n">
        <v>16138.9374441547</v>
      </c>
      <c r="M2614" s="195" t="n">
        <v>10844.5951393623</v>
      </c>
      <c r="N2614" s="196" t="n">
        <v>3372.941572939625</v>
      </c>
      <c r="O2614" s="197" t="n">
        <v>30356.47415645662</v>
      </c>
      <c r="P2614" s="118" t="n"/>
      <c r="Q2614" s="104" t="n"/>
    </row>
    <row r="2615" outlineLevel="3" ht="50.25" customHeight="1">
      <c r="A2615" s="3" t="n"/>
      <c r="B2615" s="3" t="inlineStr">
        <is>
          <t>Монтаж оконечных устройств системы отопления (конвекторы, радиаторы, тепловые завесы и пр.)</t>
        </is>
      </c>
      <c r="C2615" s="25" t="n"/>
      <c r="D2615" s="271" t="inlineStr">
        <is>
          <t>10.3.1.27.</t>
        </is>
      </c>
      <c r="E2615" s="202" t="inlineStr">
        <is>
          <t>Внутрипольный конвектор SPL Instyle NC1: INC-1</t>
        </is>
      </c>
      <c r="F2615" s="18" t="inlineStr">
        <is>
          <t>шт</t>
        </is>
      </c>
      <c r="G2615" s="647" t="n">
        <v>58</v>
      </c>
      <c r="H2615" s="194" t="n">
        <v>22169.49055844649</v>
      </c>
      <c r="I2615" s="195" t="n">
        <v>11350.40016862895</v>
      </c>
      <c r="J2615" s="196" t="n">
        <v>4189.98634088443</v>
      </c>
      <c r="K2615" s="197" t="n">
        <v>37709.87706795987</v>
      </c>
      <c r="L2615" s="194" t="n">
        <v>1285830.452389896</v>
      </c>
      <c r="M2615" s="195" t="n">
        <v>658323.209780479</v>
      </c>
      <c r="N2615" s="196" t="n">
        <v>243019.207771297</v>
      </c>
      <c r="O2615" s="197" t="n">
        <v>2187172.869941673</v>
      </c>
      <c r="P2615" s="118" t="n"/>
      <c r="Q2615" s="104" t="n"/>
    </row>
    <row r="2616" outlineLevel="3" ht="50.25" customHeight="1">
      <c r="A2616" s="3" t="n"/>
      <c r="B2616" s="3" t="inlineStr">
        <is>
          <t>Монтаж оконечных устройств системы отопления (конвекторы, радиаторы, тепловые завесы и пр.)</t>
        </is>
      </c>
      <c r="C2616" s="25" t="n"/>
      <c r="D2616" s="271" t="inlineStr">
        <is>
          <t>10.3.1.28.</t>
        </is>
      </c>
      <c r="E2616" s="202" t="inlineStr">
        <is>
          <t>Внутрипольный конвектор SPL Instyle NC1: INC-1</t>
        </is>
      </c>
      <c r="F2616" s="18" t="inlineStr">
        <is>
          <t>шт</t>
        </is>
      </c>
      <c r="G2616" s="647" t="n">
        <v>17</v>
      </c>
      <c r="H2616" s="194" t="n">
        <v>25704.29293747176</v>
      </c>
      <c r="I2616" s="195" t="n">
        <v>11646.87725527048</v>
      </c>
      <c r="J2616" s="196" t="n">
        <v>4668.896274092781</v>
      </c>
      <c r="K2616" s="197" t="n">
        <v>42020.06646683503</v>
      </c>
      <c r="L2616" s="194" t="n">
        <v>436972.97993702</v>
      </c>
      <c r="M2616" s="195" t="n">
        <v>197996.9133395982</v>
      </c>
      <c r="N2616" s="196" t="n">
        <v>79371.23665957728</v>
      </c>
      <c r="O2616" s="197" t="n">
        <v>714341.1299361954</v>
      </c>
      <c r="P2616" s="118" t="n"/>
      <c r="Q2616" s="104" t="n"/>
    </row>
    <row r="2617" outlineLevel="3" ht="50.25" customHeight="1">
      <c r="A2617" s="3" t="n"/>
      <c r="B2617" s="3" t="inlineStr">
        <is>
          <t>Монтаж оконечных устройств системы отопления (конвекторы, радиаторы, тепловые завесы и пр.)</t>
        </is>
      </c>
      <c r="C2617" s="25" t="n"/>
      <c r="D2617" s="271" t="inlineStr">
        <is>
          <t>10.3.1.29.</t>
        </is>
      </c>
      <c r="E2617" s="202" t="inlineStr">
        <is>
          <t>Внутрипольный конвектор SPL Instyle NC1: INC-1</t>
        </is>
      </c>
      <c r="F2617" s="18" t="inlineStr">
        <is>
          <t>шт</t>
        </is>
      </c>
      <c r="G2617" s="647" t="n">
        <v>1</v>
      </c>
      <c r="H2617" s="194" t="n">
        <v>26586.33599959915</v>
      </c>
      <c r="I2617" s="195" t="n">
        <v>11720.85749175034</v>
      </c>
      <c r="J2617" s="196" t="n">
        <v>4788.399186418686</v>
      </c>
      <c r="K2617" s="197" t="n">
        <v>43095.59267776817</v>
      </c>
      <c r="L2617" s="194" t="n">
        <v>26586.33599959915</v>
      </c>
      <c r="M2617" s="195" t="n">
        <v>11720.85749175034</v>
      </c>
      <c r="N2617" s="196" t="n">
        <v>4788.399186418686</v>
      </c>
      <c r="O2617" s="197" t="n">
        <v>43095.59267776817</v>
      </c>
      <c r="P2617" s="118" t="n"/>
      <c r="Q2617" s="104" t="n"/>
    </row>
    <row r="2618" outlineLevel="3" ht="50.25" customHeight="1">
      <c r="A2618" s="3" t="n"/>
      <c r="B2618" s="3" t="inlineStr">
        <is>
          <t>Монтаж оконечных устройств системы отопления (конвекторы, радиаторы, тепловые завесы и пр.)</t>
        </is>
      </c>
      <c r="C2618" s="25" t="n"/>
      <c r="D2618" s="271" t="inlineStr">
        <is>
          <t>10.3.1.30.</t>
        </is>
      </c>
      <c r="E2618" s="202" t="inlineStr">
        <is>
          <t>Внутрипольный конвектор SPL Instyle NC1: INC-1</t>
        </is>
      </c>
      <c r="F2618" s="18" t="inlineStr">
        <is>
          <t>шт</t>
        </is>
      </c>
      <c r="G2618" s="647" t="n">
        <v>1</v>
      </c>
      <c r="H2618" s="194" t="n">
        <v>17016.86429929907</v>
      </c>
      <c r="I2618" s="195" t="n">
        <v>10918.23015396765</v>
      </c>
      <c r="J2618" s="196" t="n">
        <v>3491.88680665834</v>
      </c>
      <c r="K2618" s="197" t="n">
        <v>31426.98125992506</v>
      </c>
      <c r="L2618" s="194" t="n">
        <v>17016.86429929907</v>
      </c>
      <c r="M2618" s="195" t="n">
        <v>10918.23015396765</v>
      </c>
      <c r="N2618" s="196" t="n">
        <v>3491.88680665834</v>
      </c>
      <c r="O2618" s="197" t="n">
        <v>31426.98125992506</v>
      </c>
      <c r="P2618" s="118" t="n"/>
      <c r="Q2618" s="104" t="n"/>
    </row>
    <row r="2619" outlineLevel="3" ht="50.25" customHeight="1">
      <c r="A2619" s="3" t="n"/>
      <c r="B2619" s="3" t="inlineStr">
        <is>
          <t>Монтаж оконечных устройств системы отопления (конвекторы, радиаторы, тепловые завесы и пр.)</t>
        </is>
      </c>
      <c r="C2619" s="25" t="n"/>
      <c r="D2619" s="271" t="inlineStr">
        <is>
          <t>10.3.1.31.</t>
        </is>
      </c>
      <c r="E2619" s="202" t="inlineStr">
        <is>
          <t>Внутрипольный конвектор SPL Instyle NC1: INC-1</t>
        </is>
      </c>
      <c r="F2619" s="18" t="inlineStr">
        <is>
          <t>шт</t>
        </is>
      </c>
      <c r="G2619" s="647" t="n">
        <v>38</v>
      </c>
      <c r="H2619" s="194" t="n">
        <v>23441.347108161</v>
      </c>
      <c r="I2619" s="195" t="n">
        <v>11457.07553057586</v>
      </c>
      <c r="J2619" s="196" t="n">
        <v>4362.302829842108</v>
      </c>
      <c r="K2619" s="197" t="n">
        <v>39260.72546857897</v>
      </c>
      <c r="L2619" s="194" t="n">
        <v>890771.1901101181</v>
      </c>
      <c r="M2619" s="195" t="n">
        <v>435368.8701618825</v>
      </c>
      <c r="N2619" s="196" t="n">
        <v>165767.5075340001</v>
      </c>
      <c r="O2619" s="197" t="n">
        <v>1491907.567806001</v>
      </c>
      <c r="P2619" s="118" t="n"/>
      <c r="Q2619" s="104" t="n"/>
    </row>
    <row r="2620" outlineLevel="3" ht="50.25" customHeight="1">
      <c r="A2620" s="3" t="n"/>
      <c r="B2620" s="3" t="inlineStr">
        <is>
          <t>Монтаж оконечных устройств системы отопления (конвекторы, радиаторы, тепловые завесы и пр.)</t>
        </is>
      </c>
      <c r="C2620" s="25" t="n"/>
      <c r="D2620" s="271" t="inlineStr">
        <is>
          <t>10.3.1.32.</t>
        </is>
      </c>
      <c r="E2620" s="202" t="inlineStr">
        <is>
          <t>Внутрипольный конвектор SPL Instyle NC1: INC-1</t>
        </is>
      </c>
      <c r="F2620" s="18" t="inlineStr">
        <is>
          <t>шт</t>
        </is>
      </c>
      <c r="G2620" s="647" t="n">
        <v>27</v>
      </c>
      <c r="H2620" s="194" t="n">
        <v>27241.61351179056</v>
      </c>
      <c r="I2620" s="195" t="n">
        <v>11775.818076079</v>
      </c>
      <c r="J2620" s="196" t="n">
        <v>4877.178948483695</v>
      </c>
      <c r="K2620" s="197" t="n">
        <v>43894.61053635325</v>
      </c>
      <c r="L2620" s="194" t="n">
        <v>735523.5648183451</v>
      </c>
      <c r="M2620" s="195" t="n">
        <v>317947.0880541329</v>
      </c>
      <c r="N2620" s="196" t="n">
        <v>131683.8316090598</v>
      </c>
      <c r="O2620" s="197" t="n">
        <v>1185154.484481538</v>
      </c>
      <c r="P2620" s="118" t="n"/>
      <c r="Q2620" s="104" t="n"/>
    </row>
    <row r="2621" outlineLevel="3" ht="50.25" customHeight="1">
      <c r="A2621" s="3" t="n"/>
      <c r="B2621" s="3" t="inlineStr">
        <is>
          <t>Монтаж оконечных устройств системы отопления (конвекторы, радиаторы, тепловые завесы и пр.)</t>
        </is>
      </c>
      <c r="C2621" s="25" t="n"/>
      <c r="D2621" s="271" t="inlineStr">
        <is>
          <t>10.3.1.33.</t>
        </is>
      </c>
      <c r="E2621" s="202" t="inlineStr">
        <is>
          <t>Внутрипольный конвектор SPL Instyle NC1: INC-1</t>
        </is>
      </c>
      <c r="F2621" s="18" t="inlineStr">
        <is>
          <t>шт</t>
        </is>
      </c>
      <c r="G2621" s="647" t="n">
        <v>9</v>
      </c>
      <c r="H2621" s="194" t="n">
        <v>28176.47627390818</v>
      </c>
      <c r="I2621" s="195" t="n">
        <v>11854.22850972122</v>
      </c>
      <c r="J2621" s="196" t="n">
        <v>5003.838097953675</v>
      </c>
      <c r="K2621" s="197" t="n">
        <v>45034.54288158307</v>
      </c>
      <c r="L2621" s="194" t="n">
        <v>253588.2864651736</v>
      </c>
      <c r="M2621" s="195" t="n">
        <v>106688.056587491</v>
      </c>
      <c r="N2621" s="196" t="n">
        <v>45034.54288158307</v>
      </c>
      <c r="O2621" s="197" t="n">
        <v>405310.8859342477</v>
      </c>
      <c r="P2621" s="118" t="n"/>
      <c r="Q2621" s="104" t="n"/>
    </row>
    <row r="2622" outlineLevel="3" ht="50.25" customHeight="1">
      <c r="A2622" s="3" t="n"/>
      <c r="B2622" s="3" t="inlineStr">
        <is>
          <t>Монтаж оконечных устройств системы отопления (конвекторы, радиаторы, тепловые завесы и пр.)</t>
        </is>
      </c>
      <c r="C2622" s="25" t="n"/>
      <c r="D2622" s="271" t="inlineStr">
        <is>
          <t>10.3.1.34.</t>
        </is>
      </c>
      <c r="E2622" s="202" t="inlineStr">
        <is>
          <t>Внутрипольный конвектор SPL Instyle NC1: INC-1</t>
        </is>
      </c>
      <c r="F2622" s="18" t="inlineStr">
        <is>
          <t>шт</t>
        </is>
      </c>
      <c r="G2622" s="647" t="n">
        <v>6</v>
      </c>
      <c r="H2622" s="194" t="n">
        <v>24713.20363386132</v>
      </c>
      <c r="I2622" s="195" t="n">
        <v>11563.75089252276</v>
      </c>
      <c r="J2622" s="196" t="n">
        <v>4534.619315798011</v>
      </c>
      <c r="K2622" s="197" t="n">
        <v>40811.57384218209</v>
      </c>
      <c r="L2622" s="194" t="n">
        <v>148279.2218031679</v>
      </c>
      <c r="M2622" s="195" t="n">
        <v>69382.50535513659</v>
      </c>
      <c r="N2622" s="196" t="n">
        <v>27207.71589478806</v>
      </c>
      <c r="O2622" s="197" t="n">
        <v>244869.4430530926</v>
      </c>
      <c r="P2622" s="118" t="n"/>
      <c r="Q2622" s="104" t="n"/>
    </row>
    <row r="2623" outlineLevel="3" ht="50.25" customHeight="1">
      <c r="A2623" s="3" t="n"/>
      <c r="B2623" s="3" t="inlineStr">
        <is>
          <t>Монтаж оконечных устройств системы отопления (конвекторы, радиаторы, тепловые завесы и пр.)</t>
        </is>
      </c>
      <c r="C2623" s="25" t="n"/>
      <c r="D2623" s="271" t="inlineStr">
        <is>
          <t>10.3.1.35.</t>
        </is>
      </c>
      <c r="E2623" s="202" t="inlineStr">
        <is>
          <t>Внутрипольный конвектор SPL Instyle NC1: INC-1</t>
        </is>
      </c>
      <c r="F2623" s="18" t="inlineStr">
        <is>
          <t>шт</t>
        </is>
      </c>
      <c r="G2623" s="647" t="n">
        <v>16</v>
      </c>
      <c r="H2623" s="194" t="n">
        <v>25985.06021275974</v>
      </c>
      <c r="I2623" s="195" t="n">
        <v>11670.42625446967</v>
      </c>
      <c r="J2623" s="196" t="n">
        <v>4706.935808403678</v>
      </c>
      <c r="K2623" s="197" t="n">
        <v>42362.4222756331</v>
      </c>
      <c r="L2623" s="194" t="n">
        <v>415760.9634041559</v>
      </c>
      <c r="M2623" s="195" t="n">
        <v>186726.8200715148</v>
      </c>
      <c r="N2623" s="196" t="n">
        <v>75310.97293445884</v>
      </c>
      <c r="O2623" s="197" t="n">
        <v>677798.7564101296</v>
      </c>
      <c r="P2623" s="118" t="n"/>
      <c r="Q2623" s="104" t="n"/>
    </row>
    <row r="2624" outlineLevel="3" ht="50.25" customHeight="1">
      <c r="A2624" s="3" t="n"/>
      <c r="B2624" s="3" t="inlineStr">
        <is>
          <t>Монтаж оконечных устройств системы отопления (конвекторы, радиаторы, тепловые завесы и пр.)</t>
        </is>
      </c>
      <c r="C2624" s="25" t="n"/>
      <c r="D2624" s="271" t="inlineStr">
        <is>
          <t>10.3.1.36.</t>
        </is>
      </c>
      <c r="E2624" s="202" t="inlineStr">
        <is>
          <t>Внутрипольный конвектор SPL Instyle NC1: INC-1</t>
        </is>
      </c>
      <c r="F2624" s="18" t="inlineStr">
        <is>
          <t>шт</t>
        </is>
      </c>
      <c r="G2624" s="645" t="n">
        <v>3</v>
      </c>
      <c r="H2624" s="194" t="n">
        <v>29471.66380287579</v>
      </c>
      <c r="I2624" s="195" t="n">
        <v>11962.86072986538</v>
      </c>
      <c r="J2624" s="196" t="n">
        <v>5179.315566592646</v>
      </c>
      <c r="K2624" s="197" t="n">
        <v>46613.84009933381</v>
      </c>
      <c r="L2624" s="194" t="n">
        <v>88414.99140862736</v>
      </c>
      <c r="M2624" s="195" t="n">
        <v>35888.58218959614</v>
      </c>
      <c r="N2624" s="196" t="n">
        <v>15537.94669977794</v>
      </c>
      <c r="O2624" s="197" t="n">
        <v>139841.5202980014</v>
      </c>
      <c r="P2624" s="118" t="n"/>
      <c r="Q2624" s="104" t="n"/>
    </row>
    <row r="2625" outlineLevel="3" ht="50.25" customHeight="1">
      <c r="A2625" s="3" t="n"/>
      <c r="B2625" s="3" t="inlineStr">
        <is>
          <t>Монтаж оконечных устройств системы отопления (конвекторы, радиаторы, тепловые завесы и пр.)</t>
        </is>
      </c>
      <c r="C2625" s="25" t="n"/>
      <c r="D2625" s="271" t="inlineStr">
        <is>
          <t>10.3.1.37.</t>
        </is>
      </c>
      <c r="E2625" s="202" t="inlineStr">
        <is>
          <t>Внутрипольный конвектор SPL Instyle NC1: INC-1</t>
        </is>
      </c>
      <c r="F2625" s="18" t="inlineStr">
        <is>
          <t>шт</t>
        </is>
      </c>
      <c r="G2625" s="647" t="n">
        <v>16</v>
      </c>
      <c r="H2625" s="194" t="n">
        <v>27256.91674571435</v>
      </c>
      <c r="I2625" s="195" t="n">
        <v>11777.10161641658</v>
      </c>
      <c r="J2625" s="196" t="n">
        <v>4879.252295266366</v>
      </c>
      <c r="K2625" s="197" t="n">
        <v>43913.27065739729</v>
      </c>
      <c r="L2625" s="194" t="n">
        <v>436110.6679314296</v>
      </c>
      <c r="M2625" s="195" t="n">
        <v>188433.6258626652</v>
      </c>
      <c r="N2625" s="196" t="n">
        <v>78068.03672426185</v>
      </c>
      <c r="O2625" s="197" t="n">
        <v>702612.3305183566</v>
      </c>
      <c r="P2625" s="118" t="n"/>
      <c r="Q2625" s="104" t="n"/>
    </row>
    <row r="2626" outlineLevel="3" ht="50.25" customHeight="1">
      <c r="A2626" s="3" t="n"/>
      <c r="B2626" s="3" t="inlineStr">
        <is>
          <t>Монтаж оконечных устройств системы отопления (конвекторы, радиаторы, тепловые завесы и пр.)</t>
        </is>
      </c>
      <c r="C2626" s="25" t="n"/>
      <c r="D2626" s="271" t="inlineStr">
        <is>
          <t>10.3.1.38.</t>
        </is>
      </c>
      <c r="E2626" s="202" t="inlineStr">
        <is>
          <t>Внутрипольный конвектор SPL Instyle NC1: INC-1</t>
        </is>
      </c>
      <c r="F2626" s="18" t="inlineStr">
        <is>
          <t>шт</t>
        </is>
      </c>
      <c r="G2626" s="647" t="n">
        <v>1</v>
      </c>
      <c r="H2626" s="194" t="n">
        <v>32946.79000966416</v>
      </c>
      <c r="I2626" s="195" t="n">
        <v>12254.3325500079</v>
      </c>
      <c r="J2626" s="196" t="n">
        <v>5650.140319959008</v>
      </c>
      <c r="K2626" s="197" t="n">
        <v>50851.26287963107</v>
      </c>
      <c r="L2626" s="194" t="n">
        <v>32946.79000966416</v>
      </c>
      <c r="M2626" s="195" t="n">
        <v>12254.3325500079</v>
      </c>
      <c r="N2626" s="196" t="n">
        <v>5650.140319959008</v>
      </c>
      <c r="O2626" s="197" t="n">
        <v>50851.26287963107</v>
      </c>
      <c r="P2626" s="118" t="n"/>
      <c r="Q2626" s="104" t="n"/>
    </row>
    <row r="2627" outlineLevel="3" ht="50.25" customHeight="1">
      <c r="A2627" s="3" t="n"/>
      <c r="B2627" s="3" t="inlineStr">
        <is>
          <t>Монтаж оконечных устройств системы отопления (конвекторы, радиаторы, тепловые завесы и пр.)</t>
        </is>
      </c>
      <c r="C2627" s="25" t="n"/>
      <c r="D2627" s="271" t="inlineStr">
        <is>
          <t>10.3.1.39.</t>
        </is>
      </c>
      <c r="E2627" s="202" t="inlineStr">
        <is>
          <t>Внутрипольный конвектор SPL Instyle NC1: INC-1</t>
        </is>
      </c>
      <c r="F2627" s="18" t="inlineStr">
        <is>
          <t>шт</t>
        </is>
      </c>
      <c r="G2627" s="647" t="n">
        <v>1</v>
      </c>
      <c r="H2627" s="194" t="n">
        <v>21674.80009902656</v>
      </c>
      <c r="I2627" s="195" t="n">
        <v>11308.90864558152</v>
      </c>
      <c r="J2627" s="196" t="n">
        <v>4122.963593076011</v>
      </c>
      <c r="K2627" s="197" t="n">
        <v>37106.6723376841</v>
      </c>
      <c r="L2627" s="194" t="n">
        <v>21674.80009902656</v>
      </c>
      <c r="M2627" s="195" t="n">
        <v>11308.90864558152</v>
      </c>
      <c r="N2627" s="196" t="n">
        <v>4122.963593076011</v>
      </c>
      <c r="O2627" s="197" t="n">
        <v>37106.6723376841</v>
      </c>
      <c r="P2627" s="118" t="n"/>
      <c r="Q2627" s="104" t="n"/>
    </row>
    <row r="2628" outlineLevel="3" ht="50.25" customHeight="1">
      <c r="A2628" s="3" t="n"/>
      <c r="B2628" s="3" t="inlineStr">
        <is>
          <t>Монтаж оконечных устройств системы отопления (конвекторы, радиаторы, тепловые завесы и пр.)</t>
        </is>
      </c>
      <c r="C2628" s="25" t="n"/>
      <c r="D2628" s="271" t="inlineStr">
        <is>
          <t>10.3.1.40.</t>
        </is>
      </c>
      <c r="E2628" s="202" t="inlineStr">
        <is>
          <t>Внутрипольный конвектор SPL Instyle NC1: INC-1</t>
        </is>
      </c>
      <c r="F2628" s="18" t="inlineStr">
        <is>
          <t>шт</t>
        </is>
      </c>
      <c r="G2628" s="647" t="n">
        <v>9</v>
      </c>
      <c r="H2628" s="194" t="n">
        <v>28528.78405272841</v>
      </c>
      <c r="I2628" s="195" t="n">
        <v>11883.77787972608</v>
      </c>
      <c r="J2628" s="196" t="n">
        <v>5051.570241556811</v>
      </c>
      <c r="K2628" s="197" t="n">
        <v>45464.1321740113</v>
      </c>
      <c r="L2628" s="194" t="n">
        <v>256759.0564745557</v>
      </c>
      <c r="M2628" s="195" t="n">
        <v>106954.0009175348</v>
      </c>
      <c r="N2628" s="196" t="n">
        <v>45464.1321740113</v>
      </c>
      <c r="O2628" s="197" t="n">
        <v>409177.1895661017</v>
      </c>
      <c r="P2628" s="118" t="n"/>
      <c r="Q2628" s="104" t="n"/>
    </row>
    <row r="2629" outlineLevel="3" ht="50.25" customHeight="1">
      <c r="A2629" s="3" t="n"/>
      <c r="B2629" s="3" t="inlineStr">
        <is>
          <t>Монтаж оконечных устройств системы отопления (конвекторы, радиаторы, тепловые завесы и пр.)</t>
        </is>
      </c>
      <c r="C2629" s="25" t="n"/>
      <c r="D2629" s="271" t="inlineStr">
        <is>
          <t>10.3.1.41.</t>
        </is>
      </c>
      <c r="E2629" s="202" t="inlineStr">
        <is>
          <t>Внутрипольный конвектор SPL Instyle NC1: INC-1</t>
        </is>
      </c>
      <c r="F2629" s="18" t="inlineStr">
        <is>
          <t>шт</t>
        </is>
      </c>
      <c r="G2629" s="647" t="n">
        <v>2</v>
      </c>
      <c r="H2629" s="194" t="n">
        <v>33390.8742489354</v>
      </c>
      <c r="I2629" s="195" t="n">
        <v>12291.57955658787</v>
      </c>
      <c r="J2629" s="196" t="n">
        <v>5710.306725690409</v>
      </c>
      <c r="K2629" s="197" t="n">
        <v>51392.76053121368</v>
      </c>
      <c r="L2629" s="194" t="n">
        <v>66781.74849787081</v>
      </c>
      <c r="M2629" s="195" t="n">
        <v>24583.15911317573</v>
      </c>
      <c r="N2629" s="196" t="n">
        <v>11420.61345138082</v>
      </c>
      <c r="O2629" s="197" t="n">
        <v>102785.5210624274</v>
      </c>
      <c r="P2629" s="118" t="n"/>
      <c r="Q2629" s="104" t="n"/>
    </row>
    <row r="2630" outlineLevel="3" ht="50.25" customHeight="1">
      <c r="A2630" s="3" t="n"/>
      <c r="B2630" s="3" t="inlineStr">
        <is>
          <t>Монтаж оконечных устройств системы отопления (конвекторы, радиаторы, тепловые завесы и пр.)</t>
        </is>
      </c>
      <c r="C2630" s="25" t="n"/>
      <c r="D2630" s="271" t="inlineStr">
        <is>
          <t>10.3.1.42.</t>
        </is>
      </c>
      <c r="E2630" s="202" t="inlineStr">
        <is>
          <t>Внутрипольный конвектор SPL Instyle NC1: INC-1</t>
        </is>
      </c>
      <c r="F2630" s="18" t="inlineStr">
        <is>
          <t>шт</t>
        </is>
      </c>
      <c r="G2630" s="647" t="n">
        <v>17</v>
      </c>
      <c r="H2630" s="194" t="n">
        <v>29800.64059619304</v>
      </c>
      <c r="I2630" s="195" t="n">
        <v>11990.45324167299</v>
      </c>
      <c r="J2630" s="196" t="n">
        <v>5223.886729733254</v>
      </c>
      <c r="K2630" s="197" t="n">
        <v>47014.98056759928</v>
      </c>
      <c r="L2630" s="194" t="n">
        <v>506610.8901352816</v>
      </c>
      <c r="M2630" s="195" t="n">
        <v>203837.7051084408</v>
      </c>
      <c r="N2630" s="196" t="n">
        <v>88806.0744054653</v>
      </c>
      <c r="O2630" s="197" t="n">
        <v>799254.6696491878</v>
      </c>
      <c r="P2630" s="118" t="n"/>
      <c r="Q2630" s="104" t="n"/>
    </row>
    <row r="2631" outlineLevel="3" ht="50.25" customHeight="1">
      <c r="A2631" s="3" t="n"/>
      <c r="B2631" s="3" t="inlineStr">
        <is>
          <t>Монтаж оконечных устройств системы отопления (конвекторы, радиаторы, тепловые завесы и пр.)</t>
        </is>
      </c>
      <c r="C2631" s="25" t="n"/>
      <c r="D2631" s="271" t="inlineStr">
        <is>
          <t>10.3.1.43.</t>
        </is>
      </c>
      <c r="E2631" s="202" t="inlineStr">
        <is>
          <t>Внутрипольный конвектор SPL Instyle NC1: INC-1</t>
        </is>
      </c>
      <c r="F2631" s="18" t="inlineStr">
        <is>
          <t>шт</t>
        </is>
      </c>
      <c r="G2631" s="647" t="n">
        <v>1</v>
      </c>
      <c r="H2631" s="194" t="n">
        <v>34928.19483046109</v>
      </c>
      <c r="I2631" s="195" t="n">
        <v>12420.52037739638</v>
      </c>
      <c r="J2631" s="196" t="n">
        <v>5918.589400982183</v>
      </c>
      <c r="K2631" s="197" t="n">
        <v>53267.30460883965</v>
      </c>
      <c r="L2631" s="194" t="n">
        <v>34928.19483046109</v>
      </c>
      <c r="M2631" s="195" t="n">
        <v>12420.52037739638</v>
      </c>
      <c r="N2631" s="196" t="n">
        <v>5918.589400982183</v>
      </c>
      <c r="O2631" s="197" t="n">
        <v>53267.30460883965</v>
      </c>
      <c r="P2631" s="118" t="n"/>
      <c r="Q2631" s="104" t="n"/>
    </row>
    <row r="2632" outlineLevel="3" ht="50.25" customHeight="1">
      <c r="A2632" s="3" t="n"/>
      <c r="B2632" s="3" t="inlineStr">
        <is>
          <t>Монтаж оконечных устройств системы отопления (конвекторы, радиаторы, тепловые завесы и пр.)</t>
        </is>
      </c>
      <c r="C2632" s="25" t="n"/>
      <c r="D2632" s="271" t="inlineStr">
        <is>
          <t>10.3.1.44.</t>
        </is>
      </c>
      <c r="E2632" s="202" t="inlineStr">
        <is>
          <t>Внутрипольный конвектор SPL Instyle NC1: INC-1</t>
        </is>
      </c>
      <c r="F2632" s="18" t="inlineStr">
        <is>
          <t>шт</t>
        </is>
      </c>
      <c r="G2632" s="647" t="n">
        <v>2</v>
      </c>
      <c r="H2632" s="194" t="n">
        <v>34928.19483046109</v>
      </c>
      <c r="I2632" s="195" t="n">
        <v>12420.52037739638</v>
      </c>
      <c r="J2632" s="196" t="n">
        <v>5918.589400982183</v>
      </c>
      <c r="K2632" s="197" t="n">
        <v>53267.30460883965</v>
      </c>
      <c r="L2632" s="194" t="n">
        <v>69856.38966092217</v>
      </c>
      <c r="M2632" s="195" t="n">
        <v>24841.04075479276</v>
      </c>
      <c r="N2632" s="196" t="n">
        <v>11837.17880196437</v>
      </c>
      <c r="O2632" s="197" t="n">
        <v>106534.6092176793</v>
      </c>
      <c r="P2632" s="118" t="n"/>
      <c r="Q2632" s="104" t="n"/>
    </row>
    <row r="2633" outlineLevel="3" ht="50.25" customHeight="1">
      <c r="A2633" s="3" t="n"/>
      <c r="B2633" s="3" t="inlineStr">
        <is>
          <t>Монтаж оконечных устройств системы отопления (конвекторы, радиаторы, тепловые завесы и пр.)</t>
        </is>
      </c>
      <c r="C2633" s="25" t="n"/>
      <c r="D2633" s="271" t="inlineStr">
        <is>
          <t>10.3.1.45.</t>
        </is>
      </c>
      <c r="E2633" s="202" t="inlineStr">
        <is>
          <t>Внутрипольный конвектор SPL Instyle NC1: INC-1</t>
        </is>
      </c>
      <c r="F2633" s="18" t="inlineStr">
        <is>
          <t>шт</t>
        </is>
      </c>
      <c r="G2633" s="647" t="n">
        <v>11</v>
      </c>
      <c r="H2633" s="194" t="n">
        <v>31072.43265341545</v>
      </c>
      <c r="I2633" s="195" t="n">
        <v>12097.12319544432</v>
      </c>
      <c r="J2633" s="196" t="n">
        <v>5396.19448110747</v>
      </c>
      <c r="K2633" s="197" t="n">
        <v>48565.75032996723</v>
      </c>
      <c r="L2633" s="194" t="n">
        <v>341796.7591875699</v>
      </c>
      <c r="M2633" s="195" t="n">
        <v>133068.3551498875</v>
      </c>
      <c r="N2633" s="196" t="n">
        <v>59358.13929218217</v>
      </c>
      <c r="O2633" s="197" t="n">
        <v>534223.2536296395</v>
      </c>
      <c r="P2633" s="118" t="n"/>
      <c r="Q2633" s="104" t="n"/>
    </row>
    <row r="2634" outlineLevel="3" ht="50.25" customHeight="1">
      <c r="A2634" s="3" t="n"/>
      <c r="B2634" s="3" t="inlineStr">
        <is>
          <t>Монтаж оконечных устройств системы отопления (конвекторы, радиаторы, тепловые завесы и пр.)</t>
        </is>
      </c>
      <c r="C2634" s="25" t="n"/>
      <c r="D2634" s="271" t="inlineStr">
        <is>
          <t>10.3.1.46.</t>
        </is>
      </c>
      <c r="E2634" s="202" t="inlineStr">
        <is>
          <t>Внутрипольный конвектор SPL Instyle NC1: INC-1</t>
        </is>
      </c>
      <c r="F2634" s="18" t="inlineStr">
        <is>
          <t>шт</t>
        </is>
      </c>
      <c r="G2634" s="647" t="n">
        <v>2</v>
      </c>
      <c r="H2634" s="194" t="n">
        <v>36465.51541198677</v>
      </c>
      <c r="I2634" s="195" t="n">
        <v>12549.4611982049</v>
      </c>
      <c r="J2634" s="196" t="n">
        <v>6126.872076273958</v>
      </c>
      <c r="K2634" s="197" t="n">
        <v>55141.84868646562</v>
      </c>
      <c r="L2634" s="194" t="n">
        <v>72931.03082397353</v>
      </c>
      <c r="M2634" s="195" t="n">
        <v>25098.9223964098</v>
      </c>
      <c r="N2634" s="196" t="n">
        <v>12253.74415254792</v>
      </c>
      <c r="O2634" s="197" t="n">
        <v>110283.6973729312</v>
      </c>
      <c r="P2634" s="118" t="n"/>
      <c r="Q2634" s="104" t="n"/>
    </row>
    <row r="2635" outlineLevel="3" ht="50.25" customHeight="1">
      <c r="A2635" s="3" t="n"/>
      <c r="B2635" s="3" t="inlineStr">
        <is>
          <t>Монтаж оконечных устройств системы отопления (конвекторы, радиаторы, тепловые завесы и пр.)</t>
        </is>
      </c>
      <c r="C2635" s="25" t="n"/>
      <c r="D2635" s="271" t="inlineStr">
        <is>
          <t>10.3.1.47.</t>
        </is>
      </c>
      <c r="E2635" s="202" t="inlineStr">
        <is>
          <t>Внутрипольный конвектор SPL Instyle NC1: INC-1</t>
        </is>
      </c>
      <c r="F2635" s="18" t="inlineStr">
        <is>
          <t>шт</t>
        </is>
      </c>
      <c r="G2635" s="647" t="n">
        <v>15</v>
      </c>
      <c r="H2635" s="194" t="n">
        <v>32479.98729386028</v>
      </c>
      <c r="I2635" s="195" t="n">
        <v>12215.18006289869</v>
      </c>
      <c r="J2635" s="196" t="n">
        <v>5586.895919594872</v>
      </c>
      <c r="K2635" s="197" t="n">
        <v>50282.06327635385</v>
      </c>
      <c r="L2635" s="194" t="n">
        <v>487199.8094079042</v>
      </c>
      <c r="M2635" s="195" t="n">
        <v>183227.7009434804</v>
      </c>
      <c r="N2635" s="196" t="n">
        <v>83803.43879392308</v>
      </c>
      <c r="O2635" s="197" t="n">
        <v>754230.9491453076</v>
      </c>
      <c r="P2635" s="118" t="n"/>
      <c r="Q2635" s="104" t="n"/>
    </row>
    <row r="2636" outlineLevel="3" ht="50.25" customHeight="1">
      <c r="A2636" s="3" t="n"/>
      <c r="B2636" s="3" t="inlineStr">
        <is>
          <t>Монтаж оконечных устройств системы отопления (конвекторы, радиаторы, тепловые завесы и пр.)</t>
        </is>
      </c>
      <c r="C2636" s="25" t="n"/>
      <c r="D2636" s="271" t="inlineStr">
        <is>
          <t>10.3.1.48.</t>
        </is>
      </c>
      <c r="E2636" s="202" t="inlineStr">
        <is>
          <t>Внутрипольный конвектор SPL Instyle NC1: INC-1</t>
        </is>
      </c>
      <c r="F2636" s="18" t="inlineStr">
        <is>
          <t>шт</t>
        </is>
      </c>
      <c r="G2636" s="647" t="n">
        <v>8</v>
      </c>
      <c r="H2636" s="194" t="n">
        <v>33751.85456922414</v>
      </c>
      <c r="I2636" s="195" t="n">
        <v>12321.8563262082</v>
      </c>
      <c r="J2636" s="196" t="n">
        <v>5759.213861929042</v>
      </c>
      <c r="K2636" s="197" t="n">
        <v>51832.92475736138</v>
      </c>
      <c r="L2636" s="194" t="n">
        <v>270014.8365537931</v>
      </c>
      <c r="M2636" s="195" t="n">
        <v>98574.85060966559</v>
      </c>
      <c r="N2636" s="196" t="n">
        <v>46073.71089543233</v>
      </c>
      <c r="O2636" s="197" t="n">
        <v>414663.398058891</v>
      </c>
      <c r="P2636" s="118" t="n"/>
      <c r="Q2636" s="104" t="n"/>
    </row>
    <row r="2637" outlineLevel="3" ht="50.25" customHeight="1">
      <c r="A2637" s="3" t="n"/>
      <c r="B2637" s="3" t="inlineStr">
        <is>
          <t>Монтаж оконечных устройств системы отопления (конвекторы, радиаторы, тепловые завесы и пр.)</t>
        </is>
      </c>
      <c r="C2637" s="25" t="n"/>
      <c r="D2637" s="271" t="inlineStr">
        <is>
          <t>10.3.1.49.</t>
        </is>
      </c>
      <c r="E2637" s="202" t="inlineStr">
        <is>
          <t>Внутрипольный конвектор SPL Instyle NC1: INC-1</t>
        </is>
      </c>
      <c r="F2637" s="18" t="inlineStr">
        <is>
          <t>шт</t>
        </is>
      </c>
      <c r="G2637" s="647" t="n">
        <v>1</v>
      </c>
      <c r="H2637" s="194" t="n">
        <v>39703.7853159054</v>
      </c>
      <c r="I2637" s="195" t="n">
        <v>12821.06698671801</v>
      </c>
      <c r="J2637" s="196" t="n">
        <v>6565.606537827925</v>
      </c>
      <c r="K2637" s="197" t="n">
        <v>59090.45884045133</v>
      </c>
      <c r="L2637" s="194" t="n">
        <v>39703.7853159054</v>
      </c>
      <c r="M2637" s="195" t="n">
        <v>12821.06698671801</v>
      </c>
      <c r="N2637" s="196" t="n">
        <v>6565.606537827925</v>
      </c>
      <c r="O2637" s="197" t="n">
        <v>59090.45884045133</v>
      </c>
      <c r="P2637" s="118" t="n"/>
      <c r="Q2637" s="104" t="n"/>
    </row>
    <row r="2638" outlineLevel="3" ht="50.25" customHeight="1">
      <c r="A2638" s="3" t="n"/>
      <c r="B2638" s="3" t="inlineStr">
        <is>
          <t>Монтаж оконечных устройств системы отопления (конвекторы, радиаторы, тепловые завесы и пр.)</t>
        </is>
      </c>
      <c r="C2638" s="25" t="n"/>
      <c r="D2638" s="271" t="inlineStr">
        <is>
          <t>10.3.1.50.</t>
        </is>
      </c>
      <c r="E2638" s="202" t="inlineStr">
        <is>
          <t>Внутрипольный конвектор SPL Instyle NC1: INC-1</t>
        </is>
      </c>
      <c r="F2638" s="18" t="inlineStr">
        <is>
          <t>шт</t>
        </is>
      </c>
      <c r="G2638" s="647" t="n">
        <v>13</v>
      </c>
      <c r="H2638" s="194" t="n">
        <v>35023.71114812257</v>
      </c>
      <c r="I2638" s="195" t="n">
        <v>12428.53168815511</v>
      </c>
      <c r="J2638" s="196" t="n">
        <v>5931.53035453471</v>
      </c>
      <c r="K2638" s="197" t="n">
        <v>53383.77319081239</v>
      </c>
      <c r="L2638" s="194" t="n">
        <v>455308.2449255934</v>
      </c>
      <c r="M2638" s="195" t="n">
        <v>161570.9119460164</v>
      </c>
      <c r="N2638" s="196" t="n">
        <v>77109.89460895123</v>
      </c>
      <c r="O2638" s="197" t="n">
        <v>693989.051480561</v>
      </c>
      <c r="P2638" s="118" t="n"/>
      <c r="Q2638" s="104" t="n"/>
    </row>
    <row r="2639" outlineLevel="3" ht="50.25" customHeight="1">
      <c r="A2639" s="3" t="n"/>
      <c r="B2639" s="3" t="inlineStr">
        <is>
          <t>Монтаж оконечных устройств системы отопления (конвекторы, радиаторы, тепловые завесы и пр.)</t>
        </is>
      </c>
      <c r="C2639" s="25" t="n"/>
      <c r="D2639" s="271" t="inlineStr">
        <is>
          <t>10.3.1.51.</t>
        </is>
      </c>
      <c r="E2639" s="202" t="inlineStr">
        <is>
          <t>Внутрипольный конвектор SPL Instyle NC1: INC-1</t>
        </is>
      </c>
      <c r="F2639" s="18" t="inlineStr">
        <is>
          <t>шт</t>
        </is>
      </c>
      <c r="G2639" s="647" t="n">
        <v>2</v>
      </c>
      <c r="H2639" s="194" t="n">
        <v>42662.14748321567</v>
      </c>
      <c r="I2639" s="195" t="n">
        <v>13069.19588503965</v>
      </c>
      <c r="J2639" s="196" t="n">
        <v>6966.417921031915</v>
      </c>
      <c r="K2639" s="197" t="n">
        <v>62697.76128928723</v>
      </c>
      <c r="L2639" s="194" t="n">
        <v>85324.29496643133</v>
      </c>
      <c r="M2639" s="195" t="n">
        <v>26138.39177007931</v>
      </c>
      <c r="N2639" s="196" t="n">
        <v>13932.83584206383</v>
      </c>
      <c r="O2639" s="197" t="n">
        <v>125395.5225785745</v>
      </c>
      <c r="P2639" s="118" t="n"/>
      <c r="Q2639" s="104" t="n"/>
    </row>
    <row r="2640" outlineLevel="3" ht="50.25" customHeight="1">
      <c r="A2640" s="3" t="n"/>
      <c r="B2640" s="3" t="inlineStr">
        <is>
          <t>Монтаж оконечных устройств системы отопления (конвекторы, радиаторы, тепловые завесы и пр.)</t>
        </is>
      </c>
      <c r="C2640" s="25" t="n"/>
      <c r="D2640" s="271" t="inlineStr">
        <is>
          <t>10.3.1.52.</t>
        </is>
      </c>
      <c r="E2640" s="202" t="inlineStr">
        <is>
          <t>Внутрипольный конвектор SPL Instyle NC1: INC-1</t>
        </is>
      </c>
      <c r="F2640" s="18" t="inlineStr">
        <is>
          <t>шт</t>
        </is>
      </c>
      <c r="G2640" s="647" t="n">
        <v>1</v>
      </c>
      <c r="H2640" s="194" t="n">
        <v>27356.3449635112</v>
      </c>
      <c r="I2640" s="195" t="n">
        <v>11785.44102316047</v>
      </c>
      <c r="J2640" s="196" t="n">
        <v>4892.723248333959</v>
      </c>
      <c r="K2640" s="197" t="n">
        <v>44034.50923500563</v>
      </c>
      <c r="L2640" s="194" t="n">
        <v>27356.3449635112</v>
      </c>
      <c r="M2640" s="195" t="n">
        <v>11785.44102316047</v>
      </c>
      <c r="N2640" s="196" t="n">
        <v>4892.723248333959</v>
      </c>
      <c r="O2640" s="197" t="n">
        <v>44034.50923500563</v>
      </c>
      <c r="P2640" s="118" t="n"/>
      <c r="Q2640" s="104" t="n"/>
    </row>
    <row r="2641" outlineLevel="3" ht="50.25" customHeight="1">
      <c r="A2641" s="3" t="n"/>
      <c r="B2641" s="3" t="inlineStr">
        <is>
          <t>Монтаж оконечных устройств системы отопления (конвекторы, радиаторы, тепловые завесы и пр.)</t>
        </is>
      </c>
      <c r="C2641" s="25" t="n"/>
      <c r="D2641" s="271" t="inlineStr">
        <is>
          <t>10.3.1.53.</t>
        </is>
      </c>
      <c r="E2641" s="202" t="inlineStr">
        <is>
          <t>Внутрипольный конвектор SPL Instyle NC1: INC-1</t>
        </is>
      </c>
      <c r="F2641" s="18" t="inlineStr">
        <is>
          <t>шт</t>
        </is>
      </c>
      <c r="G2641" s="647" t="n">
        <v>8</v>
      </c>
      <c r="H2641" s="194" t="n">
        <v>36295.57841429768</v>
      </c>
      <c r="I2641" s="195" t="n">
        <v>12535.20795146461</v>
      </c>
      <c r="J2641" s="196" t="n">
        <v>6103.848295720286</v>
      </c>
      <c r="K2641" s="197" t="n">
        <v>54934.63466148257</v>
      </c>
      <c r="L2641" s="194" t="n">
        <v>290364.6273143814</v>
      </c>
      <c r="M2641" s="195" t="n">
        <v>100281.6636117169</v>
      </c>
      <c r="N2641" s="196" t="n">
        <v>48830.78636576229</v>
      </c>
      <c r="O2641" s="197" t="n">
        <v>439477.0772918606</v>
      </c>
      <c r="P2641" s="118" t="n"/>
      <c r="Q2641" s="104" t="n"/>
    </row>
    <row r="2642" outlineLevel="3" ht="50.25" customHeight="1">
      <c r="A2642" s="3" t="n"/>
      <c r="B2642" s="3" t="inlineStr">
        <is>
          <t>Монтаж оконечных устройств системы отопления (конвекторы, радиаторы, тепловые завесы и пр.)</t>
        </is>
      </c>
      <c r="C2642" s="25" t="n"/>
      <c r="D2642" s="271" t="inlineStr">
        <is>
          <t>10.3.1.54.</t>
        </is>
      </c>
      <c r="E2642" s="202" t="inlineStr">
        <is>
          <t>Внутрипольный конвектор SPL Instyle NC1: INC-1</t>
        </is>
      </c>
      <c r="F2642" s="18" t="inlineStr">
        <is>
          <t>шт</t>
        </is>
      </c>
      <c r="G2642" s="647" t="n">
        <v>5</v>
      </c>
      <c r="H2642" s="194" t="n">
        <v>37567.42426916439</v>
      </c>
      <c r="I2642" s="195" t="n">
        <v>12641.88241204892</v>
      </c>
      <c r="J2642" s="196" t="n">
        <v>6276.163335151664</v>
      </c>
      <c r="K2642" s="197" t="n">
        <v>56485.47001636498</v>
      </c>
      <c r="L2642" s="194" t="n">
        <v>187837.1213458219</v>
      </c>
      <c r="M2642" s="195" t="n">
        <v>63209.41206024461</v>
      </c>
      <c r="N2642" s="196" t="n">
        <v>31380.81667575832</v>
      </c>
      <c r="O2642" s="197" t="n">
        <v>282427.3500818249</v>
      </c>
      <c r="P2642" s="118" t="n"/>
      <c r="Q2642" s="104" t="n"/>
    </row>
    <row r="2643" outlineLevel="3" ht="50.25" customHeight="1">
      <c r="A2643" s="3" t="n"/>
      <c r="B2643" s="3" t="inlineStr">
        <is>
          <t>Монтаж оконечных устройств системы отопления (конвекторы, радиаторы, тепловые завесы и пр.)</t>
        </is>
      </c>
      <c r="C2643" s="25" t="n"/>
      <c r="D2643" s="271" t="inlineStr">
        <is>
          <t>10.3.1.55.</t>
        </is>
      </c>
      <c r="E2643" s="202" t="inlineStr">
        <is>
          <t>Внутрипольный конвектор SPL Instyle NC1: INC-1</t>
        </is>
      </c>
      <c r="F2643" s="18" t="inlineStr">
        <is>
          <t>шт</t>
        </is>
      </c>
      <c r="G2643" s="647" t="n">
        <v>1</v>
      </c>
      <c r="H2643" s="194" t="n">
        <v>45842.4388875711</v>
      </c>
      <c r="I2643" s="195" t="n">
        <v>13335.93882234401</v>
      </c>
      <c r="J2643" s="196" t="n">
        <v>7397.29721373939</v>
      </c>
      <c r="K2643" s="197" t="n">
        <v>66575.67492365451</v>
      </c>
      <c r="L2643" s="194" t="n">
        <v>45842.4388875711</v>
      </c>
      <c r="M2643" s="195" t="n">
        <v>13335.93882234401</v>
      </c>
      <c r="N2643" s="196" t="n">
        <v>7397.29721373939</v>
      </c>
      <c r="O2643" s="197" t="n">
        <v>66575.67492365451</v>
      </c>
      <c r="P2643" s="118" t="n"/>
      <c r="Q2643" s="104" t="n"/>
    </row>
    <row r="2644" outlineLevel="3" ht="50.25" customHeight="1">
      <c r="A2644" s="3" t="n"/>
      <c r="B2644" s="3" t="inlineStr">
        <is>
          <t>Монтаж оконечных устройств системы отопления (конвекторы, радиаторы, тепловые завесы и пр.)</t>
        </is>
      </c>
      <c r="C2644" s="25" t="n"/>
      <c r="D2644" s="271" t="inlineStr">
        <is>
          <t>10.3.1.56.</t>
        </is>
      </c>
      <c r="E2644" s="202" t="inlineStr">
        <is>
          <t>Внутрипольный конвектор SPL Instyle NC1: INC-1</t>
        </is>
      </c>
      <c r="F2644" s="18" t="inlineStr">
        <is>
          <t>шт</t>
        </is>
      </c>
      <c r="G2644" s="647" t="n">
        <v>4</v>
      </c>
      <c r="H2644" s="194" t="n">
        <v>38839.28079293021</v>
      </c>
      <c r="I2644" s="195" t="n">
        <v>12748.55777399583</v>
      </c>
      <c r="J2644" s="196" t="n">
        <v>6448.479820865756</v>
      </c>
      <c r="K2644" s="197" t="n">
        <v>58036.31838779181</v>
      </c>
      <c r="L2644" s="194" t="n">
        <v>155357.1231717209</v>
      </c>
      <c r="M2644" s="195" t="n">
        <v>50994.23109598331</v>
      </c>
      <c r="N2644" s="196" t="n">
        <v>25793.91928346302</v>
      </c>
      <c r="O2644" s="197" t="n">
        <v>232145.2735511672</v>
      </c>
      <c r="P2644" s="118" t="n"/>
      <c r="Q2644" s="104" t="n"/>
    </row>
    <row r="2645" outlineLevel="3" ht="50.25" customHeight="1">
      <c r="A2645" s="3" t="n"/>
      <c r="B2645" s="3" t="inlineStr">
        <is>
          <t>Монтаж оконечных устройств системы отопления (конвекторы, радиаторы, тепловые завесы и пр.)</t>
        </is>
      </c>
      <c r="C2645" s="25" t="n"/>
      <c r="D2645" s="271" t="inlineStr">
        <is>
          <t>10.3.1.57.</t>
        </is>
      </c>
      <c r="E2645" s="202" t="inlineStr">
        <is>
          <t>Внутрипольный конвектор SPL Instyle NC1: INC-1</t>
        </is>
      </c>
      <c r="F2645" s="18" t="inlineStr">
        <is>
          <t>шт</t>
        </is>
      </c>
      <c r="G2645" s="647" t="n">
        <v>2</v>
      </c>
      <c r="H2645" s="194" t="n">
        <v>40110.8041825552</v>
      </c>
      <c r="I2645" s="195" t="n">
        <v>12855.20519370224</v>
      </c>
      <c r="J2645" s="196" t="n">
        <v>6620.75117203218</v>
      </c>
      <c r="K2645" s="197" t="n">
        <v>59586.76054828962</v>
      </c>
      <c r="L2645" s="194" t="n">
        <v>80221.6083651104</v>
      </c>
      <c r="M2645" s="195" t="n">
        <v>25710.41038740448</v>
      </c>
      <c r="N2645" s="196" t="n">
        <v>13241.50234406436</v>
      </c>
      <c r="O2645" s="197" t="n">
        <v>119173.5210965792</v>
      </c>
      <c r="P2645" s="118" t="n"/>
      <c r="Q2645" s="104" t="n"/>
    </row>
    <row r="2646" outlineLevel="3" ht="50.25" customHeight="1">
      <c r="A2646" s="3" t="n"/>
      <c r="B2646" s="3" t="inlineStr">
        <is>
          <t>Монтаж оконечных устройств системы отопления (конвекторы, радиаторы, тепловые завесы и пр.)</t>
        </is>
      </c>
      <c r="C2646" s="25" t="n"/>
      <c r="D2646" s="271" t="inlineStr">
        <is>
          <t>10.3.1.58.</t>
        </is>
      </c>
      <c r="E2646" s="202" t="inlineStr">
        <is>
          <t>Внутрипольный конвектор SPL Instyle NC1: INC-1</t>
        </is>
      </c>
      <c r="F2646" s="18" t="inlineStr">
        <is>
          <t>шт</t>
        </is>
      </c>
      <c r="G2646" s="647" t="n">
        <v>1</v>
      </c>
      <c r="H2646" s="194" t="n">
        <v>46029.6457182418</v>
      </c>
      <c r="I2646" s="195" t="n">
        <v>13351.64055877707</v>
      </c>
      <c r="J2646" s="196" t="n">
        <v>7422.660784627358</v>
      </c>
      <c r="K2646" s="197" t="n">
        <v>66803.94706164622</v>
      </c>
      <c r="L2646" s="194" t="n">
        <v>46029.6457182418</v>
      </c>
      <c r="M2646" s="195" t="n">
        <v>13351.64055877707</v>
      </c>
      <c r="N2646" s="196" t="n">
        <v>7422.660784627358</v>
      </c>
      <c r="O2646" s="197" t="n">
        <v>66803.94706164622</v>
      </c>
      <c r="P2646" s="118" t="n"/>
      <c r="Q2646" s="104" t="n"/>
    </row>
    <row r="2647" outlineLevel="3" ht="50.25" customHeight="1">
      <c r="A2647" s="3" t="n"/>
      <c r="B2647" s="3" t="inlineStr">
        <is>
          <t>Монтаж оконечных устройств системы отопления (конвекторы, радиаторы, тепловые завесы и пр.)</t>
        </is>
      </c>
      <c r="C2647" s="25" t="n"/>
      <c r="D2647" s="271" t="inlineStr">
        <is>
          <t>10.3.1.59.</t>
        </is>
      </c>
      <c r="E2647" s="202" t="inlineStr">
        <is>
          <t>Внутрипольный конвектор SPL Instyle NC1: INC-1</t>
        </is>
      </c>
      <c r="F2647" s="18" t="inlineStr">
        <is>
          <t>шт</t>
        </is>
      </c>
      <c r="G2647" s="647" t="n">
        <v>2</v>
      </c>
      <c r="H2647" s="194" t="n">
        <v>49135.82839512125</v>
      </c>
      <c r="I2647" s="195" t="n">
        <v>13612.16769961517</v>
      </c>
      <c r="J2647" s="196" t="n">
        <v>7843.499511842052</v>
      </c>
      <c r="K2647" s="197" t="n">
        <v>70591.49560657846</v>
      </c>
      <c r="L2647" s="194" t="n">
        <v>98271.6567902425</v>
      </c>
      <c r="M2647" s="195" t="n">
        <v>27224.33539923033</v>
      </c>
      <c r="N2647" s="196" t="n">
        <v>15686.9990236841</v>
      </c>
      <c r="O2647" s="197" t="n">
        <v>141182.9912131569</v>
      </c>
      <c r="P2647" s="118" t="n"/>
      <c r="Q2647" s="104" t="n"/>
    </row>
    <row r="2648" outlineLevel="3" ht="50.25" customHeight="1">
      <c r="A2648" s="3" t="n"/>
      <c r="B2648" s="3" t="inlineStr">
        <is>
          <t>Монтаж оконечных устройств системы отопления (конвекторы, радиаторы, тепловые завесы и пр.)</t>
        </is>
      </c>
      <c r="C2648" s="25" t="n"/>
      <c r="D2648" s="271" t="inlineStr">
        <is>
          <t>10.3.1.60.</t>
        </is>
      </c>
      <c r="E2648" s="202" t="inlineStr">
        <is>
          <t>Затвор дисковый ЗДМ(диск-чугун) PN16, Tmax=120C, DN50 с электрическим приводом АМБ 220В</t>
        </is>
      </c>
      <c r="F2648" s="18" t="inlineStr">
        <is>
          <t>шт</t>
        </is>
      </c>
      <c r="G2648" s="647" t="n">
        <v>6</v>
      </c>
      <c r="H2648" s="194" t="n">
        <v>49599.07354854576</v>
      </c>
      <c r="I2648" s="195" t="n">
        <v>4314.073700991118</v>
      </c>
      <c r="J2648" s="196" t="n">
        <v>6739.143406192109</v>
      </c>
      <c r="K2648" s="197" t="n">
        <v>60652.29065572898</v>
      </c>
      <c r="L2648" s="194" t="n">
        <v>297594.4412912745</v>
      </c>
      <c r="M2648" s="195" t="n">
        <v>25884.44220594671</v>
      </c>
      <c r="N2648" s="196" t="n">
        <v>40434.86043715265</v>
      </c>
      <c r="O2648" s="197" t="n">
        <v>363913.7439343739</v>
      </c>
      <c r="P2648" s="118" t="n"/>
      <c r="Q2648" s="104" t="n"/>
    </row>
    <row r="2649" outlineLevel="3" ht="50.25" customHeight="1">
      <c r="A2649" s="3" t="n"/>
      <c r="B2649" s="3" t="inlineStr">
        <is>
          <t>Монтаж оконечных устройств системы отопления (конвекторы, радиаторы, тепловые завесы и пр.)</t>
        </is>
      </c>
      <c r="C2649" s="25" t="n"/>
      <c r="D2649" s="271" t="inlineStr">
        <is>
          <t>10.3.1.61.</t>
        </is>
      </c>
      <c r="E2649" s="202" t="inlineStr">
        <is>
          <t>Затвор дисковый ЗДМ(диск-чугун) PN16, Tmax=120C, DN65 с электрическим приводом АМБ 220В</t>
        </is>
      </c>
      <c r="F2649" s="18" t="inlineStr">
        <is>
          <t>шт</t>
        </is>
      </c>
      <c r="G2649" s="647" t="n">
        <v>2</v>
      </c>
      <c r="H2649" s="194" t="n">
        <v>66426.52217651247</v>
      </c>
      <c r="I2649" s="195" t="n">
        <v>4314.073700991118</v>
      </c>
      <c r="J2649" s="196" t="n">
        <v>8842.57448468795</v>
      </c>
      <c r="K2649" s="197" t="n">
        <v>79583.17036219155</v>
      </c>
      <c r="L2649" s="194" t="n">
        <v>132853.0443530249</v>
      </c>
      <c r="M2649" s="195" t="n">
        <v>8628.147401982236</v>
      </c>
      <c r="N2649" s="196" t="n">
        <v>17685.1489693759</v>
      </c>
      <c r="O2649" s="197" t="n">
        <v>159166.3407243831</v>
      </c>
      <c r="P2649" s="118" t="n"/>
      <c r="Q2649" s="104" t="n"/>
    </row>
    <row r="2650" outlineLevel="3" ht="50.25" customHeight="1">
      <c r="A2650" s="3" t="n"/>
      <c r="B2650" s="3" t="inlineStr">
        <is>
          <t>Монтаж оконечных устройств системы отопления (конвекторы, радиаторы, тепловые завесы и пр.)</t>
        </is>
      </c>
      <c r="C2650" s="25" t="n"/>
      <c r="D2650" s="271" t="inlineStr">
        <is>
          <t>10.3.1.62.</t>
        </is>
      </c>
      <c r="E2650" s="202" t="inlineStr">
        <is>
          <t>Клапан балансировочный ручной резьбовой MVT-R PN16, Tmax=120C, DN 20</t>
        </is>
      </c>
      <c r="F2650" s="18" t="inlineStr">
        <is>
          <t>шт</t>
        </is>
      </c>
      <c r="G2650" s="647" t="n">
        <v>1</v>
      </c>
      <c r="H2650" s="194" t="n">
        <v>8960.866018462746</v>
      </c>
      <c r="I2650" s="195" t="n">
        <v>862.8147401982236</v>
      </c>
      <c r="J2650" s="196" t="n">
        <v>1227.960094832621</v>
      </c>
      <c r="K2650" s="197" t="n">
        <v>11051.64085349359</v>
      </c>
      <c r="L2650" s="194" t="n">
        <v>8960.866018462746</v>
      </c>
      <c r="M2650" s="195" t="n">
        <v>862.8147401982236</v>
      </c>
      <c r="N2650" s="196" t="n">
        <v>1227.960094832621</v>
      </c>
      <c r="O2650" s="197" t="n">
        <v>11051.64085349359</v>
      </c>
      <c r="P2650" s="118" t="n"/>
      <c r="Q2650" s="104" t="n"/>
    </row>
    <row r="2651" outlineLevel="3" ht="50.25" customHeight="1">
      <c r="A2651" s="3" t="n"/>
      <c r="B2651" s="3" t="inlineStr">
        <is>
          <t>Монтаж оконечных устройств системы отопления (конвекторы, радиаторы, тепловые завесы и пр.)</t>
        </is>
      </c>
      <c r="C2651" s="25" t="n"/>
      <c r="D2651" s="271" t="inlineStr">
        <is>
          <t>10.3.1.63.</t>
        </is>
      </c>
      <c r="E2651" s="202" t="inlineStr">
        <is>
          <t>Клапан балансировочный ручной резьбовой MVT-R PN16, Tmax=120C, DN 32</t>
        </is>
      </c>
      <c r="F2651" s="18" t="inlineStr">
        <is>
          <t>шт</t>
        </is>
      </c>
      <c r="G2651" s="647" t="n">
        <v>1</v>
      </c>
      <c r="H2651" s="194" t="n">
        <v>12761.72984248255</v>
      </c>
      <c r="I2651" s="195" t="n">
        <v>862.8147401982236</v>
      </c>
      <c r="J2651" s="196" t="n">
        <v>1703.068072835097</v>
      </c>
      <c r="K2651" s="197" t="n">
        <v>15327.61265551587</v>
      </c>
      <c r="L2651" s="194" t="n">
        <v>12761.72984248255</v>
      </c>
      <c r="M2651" s="195" t="n">
        <v>862.8147401982236</v>
      </c>
      <c r="N2651" s="196" t="n">
        <v>1703.068072835097</v>
      </c>
      <c r="O2651" s="197" t="n">
        <v>15327.61265551587</v>
      </c>
      <c r="P2651" s="118" t="n"/>
      <c r="Q2651" s="104" t="n"/>
    </row>
    <row r="2652" outlineLevel="3" ht="50.25" customHeight="1">
      <c r="A2652" s="3" t="n"/>
      <c r="B2652" s="3" t="inlineStr">
        <is>
          <t>Монтаж оконечных устройств системы отопления (конвекторы, радиаторы, тепловые завесы и пр.)</t>
        </is>
      </c>
      <c r="C2652" s="25" t="n"/>
      <c r="D2652" s="271" t="inlineStr">
        <is>
          <t>10.3.1.64.</t>
        </is>
      </c>
      <c r="E2652" s="202" t="inlineStr">
        <is>
          <t>Комплект коллекторов FHF-7R set с кронштейнами и торцевыми секциями с
автоматическими воздухоотводчиками, 7 контуров</t>
        </is>
      </c>
      <c r="F2652" s="18" t="inlineStr">
        <is>
          <t>шт</t>
        </is>
      </c>
      <c r="G2652" s="647" t="n">
        <v>1</v>
      </c>
      <c r="H2652" s="194" t="n">
        <v>19692.87075151746</v>
      </c>
      <c r="I2652" s="195" t="n">
        <v>8628.147401982236</v>
      </c>
      <c r="J2652" s="196" t="n">
        <v>3540.127269187462</v>
      </c>
      <c r="K2652" s="197" t="n">
        <v>31861.14542268716</v>
      </c>
      <c r="L2652" s="194" t="n">
        <v>19692.87075151746</v>
      </c>
      <c r="M2652" s="195" t="n">
        <v>8628.147401982236</v>
      </c>
      <c r="N2652" s="196" t="n">
        <v>3540.127269187462</v>
      </c>
      <c r="O2652" s="197" t="n">
        <v>31861.14542268716</v>
      </c>
      <c r="P2652" s="118" t="n"/>
      <c r="Q2652" s="104" t="n"/>
    </row>
    <row r="2653" outlineLevel="3" ht="50.25" customHeight="1">
      <c r="A2653" s="3" t="n"/>
      <c r="B2653" s="3" t="inlineStr">
        <is>
          <t>Монтаж оконечных устройств системы отопления (конвекторы, радиаторы, тепловые завесы и пр.)</t>
        </is>
      </c>
      <c r="C2653" s="25" t="n"/>
      <c r="D2653" s="271" t="inlineStr">
        <is>
          <t>10.3.1.65.</t>
        </is>
      </c>
      <c r="E2653" s="202" t="inlineStr">
        <is>
          <t>Комплект коллекторов FHF-10R set с кронштейнами и торцевыми секциями с
автоматическими воздухоотводчиками, 10 контуров</t>
        </is>
      </c>
      <c r="F2653" s="18" t="inlineStr">
        <is>
          <t>шт</t>
        </is>
      </c>
      <c r="G2653" s="647" t="n">
        <v>1</v>
      </c>
      <c r="H2653" s="194" t="n">
        <v>26764.04681153845</v>
      </c>
      <c r="I2653" s="195" t="n">
        <v>8628.147401982236</v>
      </c>
      <c r="J2653" s="196" t="n">
        <v>4424.024276690086</v>
      </c>
      <c r="K2653" s="197" t="n">
        <v>39816.21849021077</v>
      </c>
      <c r="L2653" s="194" t="n">
        <v>26764.04681153845</v>
      </c>
      <c r="M2653" s="195" t="n">
        <v>8628.147401982236</v>
      </c>
      <c r="N2653" s="196" t="n">
        <v>4424.024276690086</v>
      </c>
      <c r="O2653" s="197" t="n">
        <v>39816.21849021077</v>
      </c>
      <c r="P2653" s="118" t="n"/>
      <c r="Q2653" s="104" t="n"/>
    </row>
    <row r="2654" outlineLevel="3" ht="50.25" customHeight="1">
      <c r="A2654" s="3" t="n"/>
      <c r="B2654" s="3" t="inlineStr">
        <is>
          <t>Монтаж оконечных устройств системы отопления (конвекторы, радиаторы, тепловые завесы и пр.)</t>
        </is>
      </c>
      <c r="C2654" s="25" t="n"/>
      <c r="D2654" s="271" t="inlineStr">
        <is>
          <t>10.3.1.66.</t>
        </is>
      </c>
      <c r="E2654" s="202" t="inlineStr">
        <is>
          <t>Кран шаровой ГОСТ BVR-FR полнопроходной с накидной гайкой и ниппелем PN40, Tmax=120C,
DN15</t>
        </is>
      </c>
      <c r="F2654" s="18" t="inlineStr">
        <is>
          <t>шт</t>
        </is>
      </c>
      <c r="G2654" s="647" t="n">
        <v>2</v>
      </c>
      <c r="H2654" s="194" t="n">
        <v>1370.740039649503</v>
      </c>
      <c r="I2654" s="195" t="n">
        <v>862.8147401982236</v>
      </c>
      <c r="J2654" s="196" t="n">
        <v>279.1943474809659</v>
      </c>
      <c r="K2654" s="197" t="n">
        <v>2512.749127328693</v>
      </c>
      <c r="L2654" s="194" t="n">
        <v>2741.480079299007</v>
      </c>
      <c r="M2654" s="195" t="n">
        <v>1725.629480396447</v>
      </c>
      <c r="N2654" s="196" t="n">
        <v>558.3886949619317</v>
      </c>
      <c r="O2654" s="197" t="n">
        <v>5025.498254657386</v>
      </c>
      <c r="P2654" s="118" t="n"/>
      <c r="Q2654" s="104" t="n"/>
    </row>
    <row r="2655" outlineLevel="3" ht="50.25" customHeight="1">
      <c r="A2655" s="3" t="n"/>
      <c r="B2655" s="3" t="inlineStr">
        <is>
          <t>Монтаж оконечных устройств системы отопления (конвекторы, радиаторы, тепловые завесы и пр.)</t>
        </is>
      </c>
      <c r="C2655" s="25" t="n"/>
      <c r="D2655" s="271" t="inlineStr">
        <is>
          <t>10.3.1.67.</t>
        </is>
      </c>
      <c r="E2655" s="202" t="inlineStr">
        <is>
          <t>Кран шаровой ГОСТ BVR-R полнопроходной с внутренней резьбой PN40, Tmax=120C, DN15</t>
        </is>
      </c>
      <c r="F2655" s="18" t="inlineStr">
        <is>
          <t>шт</t>
        </is>
      </c>
      <c r="G2655" s="647" t="n">
        <v>28</v>
      </c>
      <c r="H2655" s="194" t="n">
        <v>1188.359499201859</v>
      </c>
      <c r="I2655" s="195" t="n">
        <v>862.8147401982236</v>
      </c>
      <c r="J2655" s="196" t="n">
        <v>256.3967799250104</v>
      </c>
      <c r="K2655" s="197" t="n">
        <v>2307.571019325093</v>
      </c>
      <c r="L2655" s="194" t="n">
        <v>33274.06597765206</v>
      </c>
      <c r="M2655" s="195" t="n">
        <v>24158.81272555026</v>
      </c>
      <c r="N2655" s="196" t="n">
        <v>7179.109837900291</v>
      </c>
      <c r="O2655" s="197" t="n">
        <v>64611.98854110262</v>
      </c>
      <c r="P2655" s="118" t="n"/>
      <c r="Q2655" s="104" t="n"/>
    </row>
    <row r="2656" outlineLevel="3" ht="50.25" customHeight="1">
      <c r="A2656" s="3" t="n"/>
      <c r="B2656" s="3" t="inlineStr">
        <is>
          <t>Монтаж оконечных устройств системы отопления (конвекторы, радиаторы, тепловые завесы и пр.)</t>
        </is>
      </c>
      <c r="C2656" s="25" t="n"/>
      <c r="D2656" s="271" t="inlineStr">
        <is>
          <t>10.3.1.68.</t>
        </is>
      </c>
      <c r="E2656" s="202" t="inlineStr">
        <is>
          <t>Кран шаровой ГОСТ BVR-R полнопроходной с внутренней резьбой PN40, Tmax=120C, DN20</t>
        </is>
      </c>
      <c r="F2656" s="18" t="inlineStr">
        <is>
          <t>шт</t>
        </is>
      </c>
      <c r="G2656" s="647" t="n">
        <v>27</v>
      </c>
      <c r="H2656" s="194" t="n">
        <v>1765.332125172664</v>
      </c>
      <c r="I2656" s="195" t="n">
        <v>862.8147401982236</v>
      </c>
      <c r="J2656" s="196" t="n">
        <v>328.5183581713609</v>
      </c>
      <c r="K2656" s="197" t="n">
        <v>2956.665223542248</v>
      </c>
      <c r="L2656" s="194" t="n">
        <v>47663.96737966193</v>
      </c>
      <c r="M2656" s="195" t="n">
        <v>23295.99798535204</v>
      </c>
      <c r="N2656" s="196" t="n">
        <v>8869.995670626746</v>
      </c>
      <c r="O2656" s="197" t="n">
        <v>79829.96103564071</v>
      </c>
      <c r="P2656" s="118" t="n"/>
      <c r="Q2656" s="104" t="n"/>
    </row>
    <row r="2657" outlineLevel="3" ht="50.25" customHeight="1">
      <c r="A2657" s="3" t="n"/>
      <c r="B2657" s="3" t="inlineStr">
        <is>
          <t>Монтаж оконечных устройств системы отопления (конвекторы, радиаторы, тепловые завесы и пр.)</t>
        </is>
      </c>
      <c r="C2657" s="25" t="n"/>
      <c r="D2657" s="271" t="inlineStr">
        <is>
          <t>10.3.1.69.</t>
        </is>
      </c>
      <c r="E2657" s="202" t="inlineStr">
        <is>
          <t>Кран шаровой ГОСТ BVR-R полнопроходной с внутренней резьбой PN40, Tmax=120C, DN25</t>
        </is>
      </c>
      <c r="F2657" s="18" t="inlineStr">
        <is>
          <t>шт</t>
        </is>
      </c>
      <c r="G2657" s="647" t="n">
        <v>4</v>
      </c>
      <c r="H2657" s="194" t="n">
        <v>2544.195491697727</v>
      </c>
      <c r="I2657" s="195" t="n">
        <v>862.8147401982236</v>
      </c>
      <c r="J2657" s="196" t="n">
        <v>425.8762789869938</v>
      </c>
      <c r="K2657" s="197" t="n">
        <v>3832.886510882945</v>
      </c>
      <c r="L2657" s="194" t="n">
        <v>10176.78196679091</v>
      </c>
      <c r="M2657" s="195" t="n">
        <v>3451.258960792894</v>
      </c>
      <c r="N2657" s="196" t="n">
        <v>1703.505115947975</v>
      </c>
      <c r="O2657" s="197" t="n">
        <v>15331.54604353178</v>
      </c>
      <c r="P2657" s="118" t="n"/>
      <c r="Q2657" s="104" t="n"/>
    </row>
    <row r="2658" outlineLevel="3" ht="50.25" customHeight="1">
      <c r="A2658" s="3" t="n"/>
      <c r="B2658" s="3" t="inlineStr">
        <is>
          <t>Монтаж оконечных устройств системы отопления (конвекторы, радиаторы, тепловые завесы и пр.)</t>
        </is>
      </c>
      <c r="C2658" s="25" t="n"/>
      <c r="D2658" s="271" t="inlineStr">
        <is>
          <t>10.3.1.70.</t>
        </is>
      </c>
      <c r="E2658" s="202" t="inlineStr">
        <is>
          <t>Кран шаровой ГОСТ BVR-R полнопроходной с внутренней резьбой PN40, Tmax=120C, DN32</t>
        </is>
      </c>
      <c r="F2658" s="18" t="inlineStr">
        <is>
          <t>шт</t>
        </is>
      </c>
      <c r="G2658" s="647" t="n">
        <v>2</v>
      </c>
      <c r="H2658" s="194" t="n">
        <v>4098.470474187829</v>
      </c>
      <c r="I2658" s="195" t="n">
        <v>862.8147401982236</v>
      </c>
      <c r="J2658" s="196" t="n">
        <v>620.1606517982565</v>
      </c>
      <c r="K2658" s="197" t="n">
        <v>5581.445866184308</v>
      </c>
      <c r="L2658" s="194" t="n">
        <v>8196.940948375657</v>
      </c>
      <c r="M2658" s="195" t="n">
        <v>1725.629480396447</v>
      </c>
      <c r="N2658" s="196" t="n">
        <v>1240.321303596513</v>
      </c>
      <c r="O2658" s="197" t="n">
        <v>11162.89173236862</v>
      </c>
      <c r="P2658" s="118" t="n"/>
      <c r="Q2658" s="104" t="n"/>
    </row>
    <row r="2659" outlineLevel="3" ht="50.25" customHeight="1">
      <c r="A2659" s="3" t="n"/>
      <c r="B2659" s="3" t="inlineStr">
        <is>
          <t>Монтаж оконечных устройств системы отопления (конвекторы, радиаторы, тепловые завесы и пр.)</t>
        </is>
      </c>
      <c r="C2659" s="25" t="n"/>
      <c r="D2659" s="271" t="inlineStr">
        <is>
          <t>10.3.1.71.</t>
        </is>
      </c>
      <c r="E2659" s="202" t="inlineStr">
        <is>
          <t>Общедомовый теплосчетчик-расходомер Ду20 105°C qp=2.5 м3/ч</t>
        </is>
      </c>
      <c r="F2659" s="18" t="inlineStr">
        <is>
          <t>шт</t>
        </is>
      </c>
      <c r="G2659" s="647" t="n">
        <v>1</v>
      </c>
      <c r="H2659" s="194" t="n">
        <v>10210.93076321622</v>
      </c>
      <c r="I2659" s="195" t="n">
        <v>2693.44978955296</v>
      </c>
      <c r="J2659" s="196" t="n">
        <v>1613.047569096148</v>
      </c>
      <c r="K2659" s="197" t="n">
        <v>14517.42812186533</v>
      </c>
      <c r="L2659" s="194" t="n">
        <v>10210.93076321622</v>
      </c>
      <c r="M2659" s="195" t="n">
        <v>2693.44978955296</v>
      </c>
      <c r="N2659" s="196" t="n">
        <v>1613.047569096148</v>
      </c>
      <c r="O2659" s="197" t="n">
        <v>14517.42812186533</v>
      </c>
      <c r="P2659" s="118" t="n"/>
      <c r="Q2659" s="104" t="n"/>
    </row>
    <row r="2660" outlineLevel="3" ht="50.25" customHeight="1">
      <c r="A2660" s="3" t="n"/>
      <c r="B2660" s="3" t="inlineStr">
        <is>
          <t>Монтаж оконечных устройств системы отопления (конвекторы, радиаторы, тепловые завесы и пр.)</t>
        </is>
      </c>
      <c r="C2660" s="25" t="n"/>
      <c r="D2660" s="271" t="inlineStr">
        <is>
          <t>10.3.1.72.</t>
        </is>
      </c>
      <c r="E2660" s="202" t="inlineStr">
        <is>
          <t>Общедомовый теплосчетчик-расходомер Ду25 105°C qp=3.5 м3/ч</t>
        </is>
      </c>
      <c r="F2660" s="18" t="inlineStr">
        <is>
          <t>шт</t>
        </is>
      </c>
      <c r="G2660" s="647" t="n">
        <v>1</v>
      </c>
      <c r="H2660" s="194" t="n">
        <v>22043.31419467068</v>
      </c>
      <c r="I2660" s="195" t="n">
        <v>5814.608011659993</v>
      </c>
      <c r="J2660" s="196" t="n">
        <v>3482.240275791334</v>
      </c>
      <c r="K2660" s="197" t="n">
        <v>31340.16248212201</v>
      </c>
      <c r="L2660" s="194" t="n">
        <v>22043.31419467068</v>
      </c>
      <c r="M2660" s="195" t="n">
        <v>5814.608011659993</v>
      </c>
      <c r="N2660" s="196" t="n">
        <v>3482.240275791334</v>
      </c>
      <c r="O2660" s="197" t="n">
        <v>31340.16248212201</v>
      </c>
      <c r="P2660" s="118" t="n"/>
      <c r="Q2660" s="104" t="n"/>
    </row>
    <row r="2661" outlineLevel="3" ht="50.25" customHeight="1">
      <c r="A2661" s="3" t="n"/>
      <c r="B2661" s="3" t="inlineStr">
        <is>
          <t>Монтаж оконечных устройств системы отопления (конвекторы, радиаторы, тепловые завесы и пр.)</t>
        </is>
      </c>
      <c r="C2661" s="25" t="n"/>
      <c r="D2661" s="271" t="inlineStr">
        <is>
          <t>10.3.1.73.</t>
        </is>
      </c>
      <c r="E2661" s="202" t="inlineStr">
        <is>
          <t>Радиатор с боковым подключением FKO в комплекте с креплением и воздуховыпускным
устройством</t>
        </is>
      </c>
      <c r="F2661" s="203" t="inlineStr">
        <is>
          <t>компл.</t>
        </is>
      </c>
      <c r="G2661" s="647" t="n">
        <v>1</v>
      </c>
      <c r="H2661" s="194" t="n">
        <v>5998.896634794856</v>
      </c>
      <c r="I2661" s="195" t="n">
        <v>6298.547603447032</v>
      </c>
      <c r="J2661" s="196" t="n">
        <v>1537.180529780236</v>
      </c>
      <c r="K2661" s="197" t="n">
        <v>13834.62476802213</v>
      </c>
      <c r="L2661" s="194" t="n">
        <v>5998.896634794856</v>
      </c>
      <c r="M2661" s="195" t="n">
        <v>6298.547603447032</v>
      </c>
      <c r="N2661" s="196" t="n">
        <v>1537.180529780236</v>
      </c>
      <c r="O2661" s="197" t="n">
        <v>13834.62476802213</v>
      </c>
      <c r="P2661" s="118" t="n"/>
      <c r="Q2661" s="104" t="n"/>
    </row>
    <row r="2662" outlineLevel="3" ht="50.25" customHeight="1">
      <c r="A2662" s="3" t="n"/>
      <c r="B2662" s="3" t="inlineStr">
        <is>
          <t>Монтаж оконечных устройств системы отопления (конвекторы, радиаторы, тепловые завесы и пр.)</t>
        </is>
      </c>
      <c r="C2662" s="25" t="n"/>
      <c r="D2662" s="271" t="inlineStr">
        <is>
          <t>10.3.1.74.</t>
        </is>
      </c>
      <c r="E2662" s="202" t="inlineStr">
        <is>
          <t>Радиатор с боковым подключением FKO в комплекте с креплением и воздуховыпускным
устройством</t>
        </is>
      </c>
      <c r="F2662" s="203" t="inlineStr">
        <is>
          <t>компл.</t>
        </is>
      </c>
      <c r="G2662" s="647" t="n">
        <v>3</v>
      </c>
      <c r="H2662" s="194" t="n">
        <v>13056.12695103143</v>
      </c>
      <c r="I2662" s="195" t="n">
        <v>6298.547603447032</v>
      </c>
      <c r="J2662" s="196" t="n">
        <v>2419.334319309808</v>
      </c>
      <c r="K2662" s="197" t="n">
        <v>21774.00887378827</v>
      </c>
      <c r="L2662" s="194" t="n">
        <v>39168.38085309429</v>
      </c>
      <c r="M2662" s="195" t="n">
        <v>18895.64281034109</v>
      </c>
      <c r="N2662" s="196" t="n">
        <v>7258.002957929424</v>
      </c>
      <c r="O2662" s="197" t="n">
        <v>65322.02662136481</v>
      </c>
      <c r="P2662" s="118" t="n"/>
      <c r="Q2662" s="104" t="n"/>
    </row>
    <row r="2663" outlineLevel="3" ht="50.25" customHeight="1">
      <c r="A2663" s="3" t="n"/>
      <c r="B2663" s="3" t="inlineStr">
        <is>
          <t>Монтаж оконечных устройств системы отопления (конвекторы, радиаторы, тепловые завесы и пр.)</t>
        </is>
      </c>
      <c r="C2663" s="25" t="n"/>
      <c r="D2663" s="271" t="inlineStr">
        <is>
          <t>10.3.1.75.</t>
        </is>
      </c>
      <c r="E2663" s="202" t="inlineStr">
        <is>
          <t>Радиатор с боковым подключением FKO в комплекте с креплением и воздуховыпускным
устройством</t>
        </is>
      </c>
      <c r="F2663" s="203" t="inlineStr">
        <is>
          <t>компл.</t>
        </is>
      </c>
      <c r="G2663" s="647" t="n">
        <v>1</v>
      </c>
      <c r="H2663" s="194" t="n">
        <v>6288.768471261334</v>
      </c>
      <c r="I2663" s="195" t="n">
        <v>6298.547603447032</v>
      </c>
      <c r="J2663" s="196" t="n">
        <v>1573.414509338546</v>
      </c>
      <c r="K2663" s="197" t="n">
        <v>14160.73058404691</v>
      </c>
      <c r="L2663" s="194" t="n">
        <v>6288.768471261334</v>
      </c>
      <c r="M2663" s="195" t="n">
        <v>6298.547603447032</v>
      </c>
      <c r="N2663" s="196" t="n">
        <v>1573.414509338546</v>
      </c>
      <c r="O2663" s="197" t="n">
        <v>14160.73058404691</v>
      </c>
      <c r="P2663" s="118" t="n"/>
      <c r="Q2663" s="104" t="n"/>
    </row>
    <row r="2664" outlineLevel="3" ht="50.25" customHeight="1">
      <c r="A2664" s="3" t="n"/>
      <c r="B2664" s="3" t="inlineStr">
        <is>
          <t>Монтаж оконечных устройств системы отопления (конвекторы, радиаторы, тепловые завесы и пр.)</t>
        </is>
      </c>
      <c r="C2664" s="25" t="n"/>
      <c r="D2664" s="271" t="inlineStr">
        <is>
          <t>10.3.1.76.</t>
        </is>
      </c>
      <c r="E2664" s="202" t="inlineStr">
        <is>
          <t>Радиатор с боковым подключением FKO в комплекте с креплением и воздуховыпускным
устройством</t>
        </is>
      </c>
      <c r="F2664" s="203" t="inlineStr">
        <is>
          <t>компл.</t>
        </is>
      </c>
      <c r="G2664" s="647" t="n">
        <v>1</v>
      </c>
      <c r="H2664" s="194" t="n">
        <v>8062.851427838898</v>
      </c>
      <c r="I2664" s="195" t="n">
        <v>6298.547603447032</v>
      </c>
      <c r="J2664" s="196" t="n">
        <v>1795.174878910741</v>
      </c>
      <c r="K2664" s="197" t="n">
        <v>16156.57391019667</v>
      </c>
      <c r="L2664" s="194" t="n">
        <v>8062.851427838898</v>
      </c>
      <c r="M2664" s="195" t="n">
        <v>6298.547603447032</v>
      </c>
      <c r="N2664" s="196" t="n">
        <v>1795.174878910741</v>
      </c>
      <c r="O2664" s="197" t="n">
        <v>16156.57391019667</v>
      </c>
      <c r="P2664" s="118" t="n"/>
      <c r="Q2664" s="104" t="n"/>
    </row>
    <row r="2665" outlineLevel="3" ht="50.25" customHeight="1">
      <c r="A2665" s="3" t="n"/>
      <c r="B2665" s="3" t="inlineStr">
        <is>
          <t>Монтаж оконечных устройств системы отопления (конвекторы, радиаторы, тепловые завесы и пр.)</t>
        </is>
      </c>
      <c r="C2665" s="25" t="n"/>
      <c r="D2665" s="271" t="inlineStr">
        <is>
          <t>10.3.1.77.</t>
        </is>
      </c>
      <c r="E2665" s="202" t="inlineStr">
        <is>
          <t>Радиатор с боковым подключением FKO в комплекте с креплением и воздуховыпускным
устройством</t>
        </is>
      </c>
      <c r="F2665" s="203" t="inlineStr">
        <is>
          <t>компл.</t>
        </is>
      </c>
      <c r="G2665" s="647" t="n">
        <v>1</v>
      </c>
      <c r="H2665" s="194" t="n">
        <v>8526.791448557988</v>
      </c>
      <c r="I2665" s="195" t="n">
        <v>6298.547603447032</v>
      </c>
      <c r="J2665" s="196" t="n">
        <v>1853.167381500627</v>
      </c>
      <c r="K2665" s="197" t="n">
        <v>16678.50643350565</v>
      </c>
      <c r="L2665" s="194" t="n">
        <v>8526.791448557988</v>
      </c>
      <c r="M2665" s="195" t="n">
        <v>6298.547603447032</v>
      </c>
      <c r="N2665" s="196" t="n">
        <v>1853.167381500627</v>
      </c>
      <c r="O2665" s="197" t="n">
        <v>16678.50643350565</v>
      </c>
      <c r="P2665" s="118" t="n"/>
      <c r="Q2665" s="104" t="n"/>
    </row>
    <row r="2666" outlineLevel="3" ht="50.25" customHeight="1">
      <c r="A2666" s="3" t="n"/>
      <c r="B2666" s="3" t="inlineStr">
        <is>
          <t>Монтаж оконечных устройств системы отопления (конвекторы, радиаторы, тепловые завесы и пр.)</t>
        </is>
      </c>
      <c r="C2666" s="25" t="n"/>
      <c r="D2666" s="271" t="inlineStr">
        <is>
          <t>10.3.1.78.</t>
        </is>
      </c>
      <c r="E2666" s="202" t="inlineStr">
        <is>
          <t>Радиатор с боковым подключением FKO в комплекте с креплением и воздуховыпускным
устройством</t>
        </is>
      </c>
      <c r="F2666" s="203" t="inlineStr">
        <is>
          <t>компл.</t>
        </is>
      </c>
      <c r="G2666" s="647" t="n">
        <v>1</v>
      </c>
      <c r="H2666" s="194" t="n">
        <v>15242.7308184417</v>
      </c>
      <c r="I2666" s="195" t="n">
        <v>6298.547603447032</v>
      </c>
      <c r="J2666" s="196" t="n">
        <v>2692.659802736091</v>
      </c>
      <c r="K2666" s="197" t="n">
        <v>24233.93822462482</v>
      </c>
      <c r="L2666" s="194" t="n">
        <v>15242.7308184417</v>
      </c>
      <c r="M2666" s="195" t="n">
        <v>6298.547603447032</v>
      </c>
      <c r="N2666" s="196" t="n">
        <v>2692.659802736091</v>
      </c>
      <c r="O2666" s="197" t="n">
        <v>24233.93822462482</v>
      </c>
      <c r="P2666" s="118" t="n"/>
      <c r="Q2666" s="104" t="n"/>
    </row>
    <row r="2667" outlineLevel="3" ht="50.25" customHeight="1">
      <c r="A2667" s="3" t="n"/>
      <c r="B2667" s="3" t="inlineStr">
        <is>
          <t>Монтаж оконечных устройств системы отопления (конвекторы, радиаторы, тепловые завесы и пр.)</t>
        </is>
      </c>
      <c r="C2667" s="25" t="n"/>
      <c r="D2667" s="271" t="inlineStr">
        <is>
          <t>10.3.1.79.</t>
        </is>
      </c>
      <c r="E2667" s="202" t="inlineStr">
        <is>
          <t>Радиатор с боковым подключением FKO в комплекте с креплением и воздуховыпускным
устройством</t>
        </is>
      </c>
      <c r="F2667" s="203" t="inlineStr">
        <is>
          <t>компл.</t>
        </is>
      </c>
      <c r="G2667" s="647" t="n">
        <v>3</v>
      </c>
      <c r="H2667" s="194" t="n">
        <v>20360.3524542898</v>
      </c>
      <c r="I2667" s="195" t="n">
        <v>6298.547603447032</v>
      </c>
      <c r="J2667" s="196" t="n">
        <v>3332.362507217104</v>
      </c>
      <c r="K2667" s="197" t="n">
        <v>29991.26256495394</v>
      </c>
      <c r="L2667" s="194" t="n">
        <v>61081.05736286941</v>
      </c>
      <c r="M2667" s="195" t="n">
        <v>18895.64281034109</v>
      </c>
      <c r="N2667" s="196" t="n">
        <v>9997.087521651312</v>
      </c>
      <c r="O2667" s="197" t="n">
        <v>89973.78769486182</v>
      </c>
      <c r="P2667" s="118" t="n"/>
      <c r="Q2667" s="104" t="n"/>
    </row>
    <row r="2668" outlineLevel="3" ht="50.25" customHeight="1">
      <c r="A2668" s="3" t="n"/>
      <c r="B2668" s="3" t="inlineStr">
        <is>
          <t>Монтаж оконечных устройств системы отопления (конвекторы, радиаторы, тепловые завесы и пр.)</t>
        </is>
      </c>
      <c r="C2668" s="25" t="n"/>
      <c r="D2668" s="271" t="inlineStr">
        <is>
          <t>10.3.1.80.</t>
        </is>
      </c>
      <c r="E2668" s="202" t="inlineStr">
        <is>
          <t>Радиатор с боковым подключением FKO в комплекте с креплением и воздуховыпускным
устройством</t>
        </is>
      </c>
      <c r="F2668" s="203" t="inlineStr">
        <is>
          <t>компл.</t>
        </is>
      </c>
      <c r="G2668" s="647" t="n">
        <v>2</v>
      </c>
      <c r="H2668" s="194" t="n">
        <v>13350.48955116305</v>
      </c>
      <c r="I2668" s="195" t="n">
        <v>6298.547603447032</v>
      </c>
      <c r="J2668" s="196" t="n">
        <v>2456.129644326261</v>
      </c>
      <c r="K2668" s="197" t="n">
        <v>22105.16679893635</v>
      </c>
      <c r="L2668" s="194" t="n">
        <v>26700.97910232611</v>
      </c>
      <c r="M2668" s="195" t="n">
        <v>12597.09520689406</v>
      </c>
      <c r="N2668" s="196" t="n">
        <v>4912.259288652522</v>
      </c>
      <c r="O2668" s="197" t="n">
        <v>44210.3335978727</v>
      </c>
      <c r="P2668" s="118" t="n"/>
      <c r="Q2668" s="104" t="n"/>
    </row>
    <row r="2669" outlineLevel="3" ht="50.25" customHeight="1">
      <c r="A2669" s="3" t="n"/>
      <c r="B2669" s="3" t="inlineStr">
        <is>
          <t>Монтаж оконечных устройств системы отопления (конвекторы, радиаторы, тепловые завесы и пр.)</t>
        </is>
      </c>
      <c r="C2669" s="25" t="n"/>
      <c r="D2669" s="271" t="inlineStr">
        <is>
          <t>10.3.1.81.</t>
        </is>
      </c>
      <c r="E2669" s="202" t="inlineStr">
        <is>
          <t>Сервопривод электротермический 24 В</t>
        </is>
      </c>
      <c r="F2669" s="18" t="inlineStr">
        <is>
          <t>шт</t>
        </is>
      </c>
      <c r="G2669" s="647" t="n">
        <v>353</v>
      </c>
      <c r="H2669" s="194" t="n">
        <v>2925.107371788978</v>
      </c>
      <c r="I2669" s="195" t="n">
        <v>5176.888441189341</v>
      </c>
      <c r="J2669" s="196" t="n">
        <v>1012.74947662229</v>
      </c>
      <c r="K2669" s="197" t="n">
        <v>9114.745289600609</v>
      </c>
      <c r="L2669" s="194" t="n">
        <v>1032562.902241509</v>
      </c>
      <c r="M2669" s="195" t="n">
        <v>1827441.619739837</v>
      </c>
      <c r="N2669" s="196" t="n">
        <v>357500.5652476683</v>
      </c>
      <c r="O2669" s="197" t="n">
        <v>3217505.087229015</v>
      </c>
      <c r="P2669" s="118" t="n"/>
      <c r="Q2669" s="104" t="n"/>
    </row>
    <row r="2670" outlineLevel="3" ht="50.25" customHeight="1">
      <c r="A2670" s="3" t="n"/>
      <c r="B2670" s="3" t="inlineStr">
        <is>
          <t>Монтаж сантехоборудования</t>
        </is>
      </c>
      <c r="C2670" s="25" t="n"/>
      <c r="D2670" s="271" t="inlineStr">
        <is>
          <t>10.3.1.82.</t>
        </is>
      </c>
      <c r="E2670" s="202" t="inlineStr">
        <is>
          <t>Фильтр сетчатый с пробкой FVR-R PN25, Tmax=130C, DN20</t>
        </is>
      </c>
      <c r="F2670" s="18" t="inlineStr">
        <is>
          <t>шт</t>
        </is>
      </c>
      <c r="G2670" s="647" t="n">
        <v>1</v>
      </c>
      <c r="H2670" s="194" t="n">
        <v>4487.313491126932</v>
      </c>
      <c r="I2670" s="195" t="n">
        <v>862.8147401982236</v>
      </c>
      <c r="J2670" s="196" t="n">
        <v>668.7660289156444</v>
      </c>
      <c r="K2670" s="197" t="n">
        <v>6018.8942602408</v>
      </c>
      <c r="L2670" s="194" t="n">
        <v>4487.313491126932</v>
      </c>
      <c r="M2670" s="195" t="n">
        <v>862.8147401982236</v>
      </c>
      <c r="N2670" s="196" t="n">
        <v>668.7660289156444</v>
      </c>
      <c r="O2670" s="197" t="n">
        <v>6018.8942602408</v>
      </c>
      <c r="P2670" s="118" t="n"/>
      <c r="Q2670" s="104" t="n"/>
    </row>
    <row r="2671" outlineLevel="3" ht="50.25" customHeight="1">
      <c r="A2671" s="3" t="n"/>
      <c r="B2671" s="3" t="inlineStr">
        <is>
          <t>Монтаж сантехоборудования</t>
        </is>
      </c>
      <c r="C2671" s="25" t="n"/>
      <c r="D2671" s="271" t="inlineStr">
        <is>
          <t>10.3.1.83.</t>
        </is>
      </c>
      <c r="E2671" s="202" t="inlineStr">
        <is>
          <t>Фильтр сетчатый с пробкой FVR-R PN25, Tmax=130C, DN25</t>
        </is>
      </c>
      <c r="F2671" s="18" t="inlineStr">
        <is>
          <t>шт</t>
        </is>
      </c>
      <c r="G2671" s="647" t="n">
        <v>1</v>
      </c>
      <c r="H2671" s="194" t="n">
        <v>6328.354569379107</v>
      </c>
      <c r="I2671" s="195" t="n">
        <v>862.8147401982236</v>
      </c>
      <c r="J2671" s="196" t="n">
        <v>898.8961636971663</v>
      </c>
      <c r="K2671" s="197" t="n">
        <v>8090.065473274497</v>
      </c>
      <c r="L2671" s="194" t="n">
        <v>6328.354569379107</v>
      </c>
      <c r="M2671" s="195" t="n">
        <v>862.8147401982236</v>
      </c>
      <c r="N2671" s="196" t="n">
        <v>898.8961636971663</v>
      </c>
      <c r="O2671" s="197" t="n">
        <v>8090.065473274497</v>
      </c>
      <c r="P2671" s="118" t="n"/>
      <c r="Q2671" s="104" t="n"/>
    </row>
    <row r="2672" outlineLevel="3" ht="50.25" customHeight="1">
      <c r="A2672" s="3" t="n"/>
      <c r="B2672" s="3" t="inlineStr">
        <is>
          <t>Монтаж оконечных устройств системы отопления (конвекторы, радиаторы, тепловые завесы и пр.)</t>
        </is>
      </c>
      <c r="C2672" s="25" t="n"/>
      <c r="D2672" s="271" t="inlineStr">
        <is>
          <t>10.3.1.84.</t>
        </is>
      </c>
      <c r="E2672" s="202" t="inlineStr">
        <is>
          <t>Внутрипольный конвектор SPL Instyle NC1: INC-1</t>
        </is>
      </c>
      <c r="F2672" s="18" t="inlineStr">
        <is>
          <t>шт</t>
        </is>
      </c>
      <c r="G2672" s="647" t="n">
        <v>1</v>
      </c>
      <c r="H2672" s="194" t="n">
        <v>32435.08781043086</v>
      </c>
      <c r="I2672" s="195" t="n">
        <v>12211.41416997003</v>
      </c>
      <c r="J2672" s="196" t="n">
        <v>5580.812747550111</v>
      </c>
      <c r="K2672" s="197" t="n">
        <v>50227.314727951</v>
      </c>
      <c r="L2672" s="194" t="n">
        <v>32435.08781043086</v>
      </c>
      <c r="M2672" s="195" t="n">
        <v>12211.41416997003</v>
      </c>
      <c r="N2672" s="196" t="n">
        <v>5580.812747550111</v>
      </c>
      <c r="O2672" s="197" t="n">
        <v>50227.314727951</v>
      </c>
      <c r="P2672" s="118" t="n"/>
      <c r="Q2672" s="104" t="n"/>
    </row>
    <row r="2673" outlineLevel="3" ht="50.25" customHeight="1">
      <c r="A2673" s="3" t="n"/>
      <c r="B2673" s="3" t="inlineStr">
        <is>
          <t>Монтаж оконечных устройств системы отопления (конвекторы, радиаторы, тепловые завесы и пр.)</t>
        </is>
      </c>
      <c r="C2673" s="25" t="n"/>
      <c r="D2673" s="271" t="inlineStr">
        <is>
          <t>10.3.1.85.</t>
        </is>
      </c>
      <c r="E2673" s="202" t="inlineStr">
        <is>
          <t>Внутрипольный конвектор SPL Instyle NC1: INC-1</t>
        </is>
      </c>
      <c r="F2673" s="18" t="inlineStr">
        <is>
          <t>шт</t>
        </is>
      </c>
      <c r="G2673" s="647" t="n">
        <v>1</v>
      </c>
      <c r="H2673" s="194" t="n">
        <v>30458.03545719146</v>
      </c>
      <c r="I2673" s="195" t="n">
        <v>12045.59139443318</v>
      </c>
      <c r="J2673" s="196" t="n">
        <v>5312.95335645308</v>
      </c>
      <c r="K2673" s="197" t="n">
        <v>47816.58020807772</v>
      </c>
      <c r="L2673" s="194" t="n">
        <v>30458.03545719146</v>
      </c>
      <c r="M2673" s="195" t="n">
        <v>12045.59139443318</v>
      </c>
      <c r="N2673" s="196" t="n">
        <v>5312.95335645308</v>
      </c>
      <c r="O2673" s="197" t="n">
        <v>47816.58020807772</v>
      </c>
      <c r="P2673" s="118" t="n"/>
      <c r="Q2673" s="104" t="n"/>
    </row>
    <row r="2674" outlineLevel="3" ht="50.25" customHeight="1">
      <c r="A2674" s="3" t="n"/>
      <c r="B2674" s="3" t="inlineStr">
        <is>
          <t>Монтаж оконечных устройств системы отопления (конвекторы, радиаторы, тепловые завесы и пр.)</t>
        </is>
      </c>
      <c r="C2674" s="25" t="n"/>
      <c r="D2674" s="271" t="inlineStr">
        <is>
          <t>10.3.1.86.</t>
        </is>
      </c>
      <c r="E2674" s="202" t="inlineStr">
        <is>
          <t>Клапан термостатический прямой</t>
        </is>
      </c>
      <c r="F2674" s="18" t="inlineStr">
        <is>
          <t>шт</t>
        </is>
      </c>
      <c r="G2674" s="647" t="n">
        <v>5</v>
      </c>
      <c r="H2674" s="194" t="n">
        <v>1882.647665409355</v>
      </c>
      <c r="I2674" s="195" t="n">
        <v>862.8147401982236</v>
      </c>
      <c r="J2674" s="196" t="n">
        <v>343.1828007009473</v>
      </c>
      <c r="K2674" s="197" t="n">
        <v>3088.645206308526</v>
      </c>
      <c r="L2674" s="194" t="n">
        <v>9413.238327046776</v>
      </c>
      <c r="M2674" s="195" t="n">
        <v>4314.073700991118</v>
      </c>
      <c r="N2674" s="196" t="n">
        <v>1715.914003504737</v>
      </c>
      <c r="O2674" s="197" t="n">
        <v>15443.22603154263</v>
      </c>
      <c r="P2674" s="118" t="n"/>
      <c r="Q2674" s="104" t="n"/>
    </row>
    <row r="2675" outlineLevel="3" ht="50.25" customHeight="1">
      <c r="A2675" s="3" t="n"/>
      <c r="B2675" s="3" t="inlineStr">
        <is>
          <t>Монтаж оконечных устройств системы отопления (конвекторы, радиаторы, тепловые завесы и пр.)</t>
        </is>
      </c>
      <c r="C2675" s="25" t="n"/>
      <c r="D2675" s="271" t="inlineStr">
        <is>
          <t>10.3.1.87.</t>
        </is>
      </c>
      <c r="E2675" s="202" t="inlineStr">
        <is>
          <t>Комбинированный балансировочный клапан AQT-R PN16, Tmax=130C, DN15</t>
        </is>
      </c>
      <c r="F2675" s="18" t="inlineStr">
        <is>
          <t>шт</t>
        </is>
      </c>
      <c r="G2675" s="647" t="n">
        <v>17</v>
      </c>
      <c r="H2675" s="194" t="n">
        <v>20799.05622511373</v>
      </c>
      <c r="I2675" s="195" t="n">
        <v>862.8147401982236</v>
      </c>
      <c r="J2675" s="196" t="n">
        <v>2707.733870663994</v>
      </c>
      <c r="K2675" s="197" t="n">
        <v>24369.60483597595</v>
      </c>
      <c r="L2675" s="194" t="n">
        <v>353583.9558269334</v>
      </c>
      <c r="M2675" s="195" t="n">
        <v>14667.8505833698</v>
      </c>
      <c r="N2675" s="196" t="n">
        <v>46031.4758012879</v>
      </c>
      <c r="O2675" s="197" t="n">
        <v>414283.2822115911</v>
      </c>
      <c r="P2675" s="118" t="n"/>
      <c r="Q2675" s="104" t="n"/>
    </row>
    <row r="2676" outlineLevel="3" ht="50.25" customHeight="1">
      <c r="A2676" s="3" t="n"/>
      <c r="B2676" s="3" t="inlineStr">
        <is>
          <t>Монтаж оконечных устройств системы отопления (конвекторы, радиаторы, тепловые завесы и пр.)</t>
        </is>
      </c>
      <c r="C2676" s="25" t="n"/>
      <c r="D2676" s="271" t="inlineStr">
        <is>
          <t>10.3.1.88.</t>
        </is>
      </c>
      <c r="E2676" s="202" t="inlineStr">
        <is>
          <t>Комплект температурного регулирования Flex с термостатом</t>
        </is>
      </c>
      <c r="F2676" s="18" t="inlineStr">
        <is>
          <t>шт</t>
        </is>
      </c>
      <c r="G2676" s="647" t="n">
        <v>3</v>
      </c>
      <c r="H2676" s="194" t="n">
        <v>63494.92669493264</v>
      </c>
      <c r="I2676" s="195" t="n">
        <v>12942.22110297335</v>
      </c>
      <c r="J2676" s="196" t="n">
        <v>9554.64347473825</v>
      </c>
      <c r="K2676" s="197" t="n">
        <v>85991.79127264424</v>
      </c>
      <c r="L2676" s="194" t="n">
        <v>190484.7800847979</v>
      </c>
      <c r="M2676" s="195" t="n">
        <v>38826.66330892006</v>
      </c>
      <c r="N2676" s="196" t="n">
        <v>28663.93042421475</v>
      </c>
      <c r="O2676" s="197" t="n">
        <v>257975.3738179327</v>
      </c>
      <c r="P2676" s="118" t="n"/>
      <c r="Q2676" s="104" t="n"/>
    </row>
    <row r="2677" outlineLevel="3" ht="50.25" customHeight="1">
      <c r="A2677" s="3" t="n"/>
      <c r="B2677" s="3" t="inlineStr">
        <is>
          <t>Монтаж оконечных устройств системы отопления (конвекторы, радиаторы, тепловые завесы и пр.)</t>
        </is>
      </c>
      <c r="C2677" s="25" t="n"/>
      <c r="D2677" s="271" t="inlineStr">
        <is>
          <t>10.3.1.89.</t>
        </is>
      </c>
      <c r="E2677" s="202" t="inlineStr">
        <is>
          <t>Кран шаровой ГОСТ BVR-R полнопроходной с внутренней резьбой PN40, Tmax=120C, DN50</t>
        </is>
      </c>
      <c r="F2677" s="18" t="inlineStr">
        <is>
          <t>шт</t>
        </is>
      </c>
      <c r="G2677" s="647" t="n">
        <v>2</v>
      </c>
      <c r="H2677" s="194" t="n">
        <v>9163.899494276015</v>
      </c>
      <c r="I2677" s="195" t="n">
        <v>4314.073700991118</v>
      </c>
      <c r="J2677" s="196" t="n">
        <v>1684.746649408391</v>
      </c>
      <c r="K2677" s="197" t="n">
        <v>15162.71984467552</v>
      </c>
      <c r="L2677" s="194" t="n">
        <v>18327.79898855203</v>
      </c>
      <c r="M2677" s="195" t="n">
        <v>8628.147401982236</v>
      </c>
      <c r="N2677" s="196" t="n">
        <v>3369.493298816783</v>
      </c>
      <c r="O2677" s="197" t="n">
        <v>30325.43968935105</v>
      </c>
      <c r="P2677" s="118" t="n"/>
      <c r="Q2677" s="104" t="n"/>
    </row>
    <row r="2678" outlineLevel="3" ht="50.25" customHeight="1">
      <c r="A2678" s="3" t="n"/>
      <c r="B2678" s="3" t="inlineStr">
        <is>
          <t>Монтаж оконечных устройств системы отопления (конвекторы, радиаторы, тепловые завесы и пр.)</t>
        </is>
      </c>
      <c r="C2678" s="25" t="n"/>
      <c r="D2678" s="271" t="inlineStr">
        <is>
          <t>10.3.1.90.</t>
        </is>
      </c>
      <c r="E2678" s="202" t="inlineStr">
        <is>
          <t>Радиатор стальной панельный с боковым подключением справа 157х500х800 мм (ШхВхД)</t>
        </is>
      </c>
      <c r="F2678" s="18" t="inlineStr">
        <is>
          <t>шт</t>
        </is>
      </c>
      <c r="G2678" s="647" t="n">
        <v>1</v>
      </c>
      <c r="H2678" s="194" t="n">
        <v>8793.788244957204</v>
      </c>
      <c r="I2678" s="195" t="n">
        <v>6777.271068309105</v>
      </c>
      <c r="J2678" s="196" t="n">
        <v>1946.382414158289</v>
      </c>
      <c r="K2678" s="197" t="n">
        <v>17517.4417274246</v>
      </c>
      <c r="L2678" s="194" t="n">
        <v>8793.788244957204</v>
      </c>
      <c r="M2678" s="195" t="n">
        <v>6777.271068309105</v>
      </c>
      <c r="N2678" s="196" t="n">
        <v>1946.382414158289</v>
      </c>
      <c r="O2678" s="197" t="n">
        <v>17517.4417274246</v>
      </c>
      <c r="P2678" s="118" t="n"/>
      <c r="Q2678" s="104" t="n"/>
    </row>
    <row r="2679" outlineLevel="3" ht="50.25" customHeight="1">
      <c r="A2679" s="3" t="n"/>
      <c r="B2679" s="3" t="inlineStr">
        <is>
          <t>Монтаж оконечных устройств системы отопления (конвекторы, радиаторы, тепловые завесы и пр.)</t>
        </is>
      </c>
      <c r="C2679" s="25" t="n"/>
      <c r="D2679" s="271" t="inlineStr">
        <is>
          <t>10.3.1.91.</t>
        </is>
      </c>
      <c r="E2679" s="202" t="inlineStr">
        <is>
          <t>Распределительный коллектор HKV-D на 4 контура нерж .сталь</t>
        </is>
      </c>
      <c r="F2679" s="18" t="inlineStr">
        <is>
          <t>шт</t>
        </is>
      </c>
      <c r="G2679" s="647" t="n">
        <v>1</v>
      </c>
      <c r="H2679" s="194" t="n">
        <v>25004.14038996159</v>
      </c>
      <c r="I2679" s="195" t="n">
        <v>25884.44220594671</v>
      </c>
      <c r="J2679" s="196" t="n">
        <v>6361.072824488537</v>
      </c>
      <c r="K2679" s="197" t="n">
        <v>57249.65542039683</v>
      </c>
      <c r="L2679" s="194" t="n">
        <v>25004.14038996159</v>
      </c>
      <c r="M2679" s="195" t="n">
        <v>25884.44220594671</v>
      </c>
      <c r="N2679" s="196" t="n">
        <v>6361.072824488537</v>
      </c>
      <c r="O2679" s="197" t="n">
        <v>57249.65542039683</v>
      </c>
      <c r="P2679" s="118" t="n"/>
      <c r="Q2679" s="104" t="n"/>
    </row>
    <row r="2680" outlineLevel="3" ht="50.25" customHeight="1">
      <c r="A2680" s="3" t="n"/>
      <c r="B2680" s="3" t="inlineStr">
        <is>
          <t>Монтаж оконечных устройств системы отопления (конвекторы, радиаторы, тепловые завесы и пр.)</t>
        </is>
      </c>
      <c r="C2680" s="25" t="n"/>
      <c r="D2680" s="271" t="inlineStr">
        <is>
          <t>10.3.1.92.</t>
        </is>
      </c>
      <c r="E2680" s="202" t="inlineStr">
        <is>
          <t>Распределительный коллектор HKV-D на 8 контуров нерж .сталь</t>
        </is>
      </c>
      <c r="F2680" s="18" t="inlineStr">
        <is>
          <t>шт</t>
        </is>
      </c>
      <c r="G2680" s="647" t="n">
        <v>2</v>
      </c>
      <c r="H2680" s="194" t="n">
        <v>41858.47633092417</v>
      </c>
      <c r="I2680" s="195" t="n">
        <v>25884.44220594671</v>
      </c>
      <c r="J2680" s="196" t="n">
        <v>8467.864817108859</v>
      </c>
      <c r="K2680" s="197" t="n">
        <v>76210.78335397973</v>
      </c>
      <c r="L2680" s="194" t="n">
        <v>83716.95266184834</v>
      </c>
      <c r="M2680" s="195" t="n">
        <v>51768.88441189341</v>
      </c>
      <c r="N2680" s="196" t="n">
        <v>16935.72963421772</v>
      </c>
      <c r="O2680" s="197" t="n">
        <v>152421.5667079595</v>
      </c>
      <c r="P2680" s="118" t="n"/>
      <c r="Q2680" s="104" t="n"/>
    </row>
    <row r="2681" outlineLevel="3" ht="50.25" customHeight="1">
      <c r="A2681" s="3" t="n"/>
      <c r="B2681" s="3" t="inlineStr">
        <is>
          <t>Монтаж оконечных устройств системы отопления (конвекторы, радиаторы, тепловые завесы и пр.)</t>
        </is>
      </c>
      <c r="C2681" s="25" t="n"/>
      <c r="D2681" s="271" t="inlineStr">
        <is>
          <t>10.3.1.93.</t>
        </is>
      </c>
      <c r="E2681" s="202" t="inlineStr">
        <is>
          <t>Сервопривод UNI (24 В)</t>
        </is>
      </c>
      <c r="F2681" s="18" t="inlineStr">
        <is>
          <t>шт</t>
        </is>
      </c>
      <c r="G2681" s="647" t="n">
        <v>20</v>
      </c>
      <c r="H2681" s="194" t="n">
        <v>4848.70348705312</v>
      </c>
      <c r="I2681" s="195" t="n">
        <v>2588.444220594671</v>
      </c>
      <c r="J2681" s="196" t="n">
        <v>929.6434634559738</v>
      </c>
      <c r="K2681" s="197" t="n">
        <v>8366.791171103765</v>
      </c>
      <c r="L2681" s="194" t="n">
        <v>96974.0697410624</v>
      </c>
      <c r="M2681" s="195" t="n">
        <v>51768.88441189341</v>
      </c>
      <c r="N2681" s="196" t="n">
        <v>18592.86926911948</v>
      </c>
      <c r="O2681" s="197" t="n">
        <v>167335.8234220753</v>
      </c>
      <c r="P2681" s="118" t="n"/>
      <c r="Q2681" s="104" t="n"/>
    </row>
    <row r="2682" outlineLevel="3" ht="50.25" customHeight="1">
      <c r="A2682" s="3" t="n"/>
      <c r="B2682" s="3" t="inlineStr">
        <is>
          <t>Монтаж оконечных устройств системы отопления (конвекторы, радиаторы, тепловые завесы и пр.)</t>
        </is>
      </c>
      <c r="C2682" s="25" t="n"/>
      <c r="D2682" s="271" t="inlineStr">
        <is>
          <t>10.3.1.94.</t>
        </is>
      </c>
      <c r="E2682" s="202" t="inlineStr">
        <is>
          <t>Сервопривод электротермический 24 В</t>
        </is>
      </c>
      <c r="F2682" s="18" t="inlineStr">
        <is>
          <t>шт</t>
        </is>
      </c>
      <c r="G2682" s="647" t="n">
        <v>13</v>
      </c>
      <c r="H2682" s="194" t="n">
        <v>2925.10736265828</v>
      </c>
      <c r="I2682" s="195" t="n">
        <v>5176.888441189341</v>
      </c>
      <c r="J2682" s="196" t="n">
        <v>1012.749475480953</v>
      </c>
      <c r="K2682" s="197" t="n">
        <v>9114.745279328574</v>
      </c>
      <c r="L2682" s="194" t="n">
        <v>38026.39571455764</v>
      </c>
      <c r="M2682" s="195" t="n">
        <v>67299.54973546143</v>
      </c>
      <c r="N2682" s="196" t="n">
        <v>13165.74318125238</v>
      </c>
      <c r="O2682" s="197" t="n">
        <v>118491.6886312715</v>
      </c>
      <c r="P2682" s="118" t="n"/>
      <c r="Q2682" s="104" t="n"/>
    </row>
    <row r="2683" outlineLevel="3" ht="50.25" customHeight="1">
      <c r="A2683" s="3" t="n"/>
      <c r="B2683" s="3" t="inlineStr">
        <is>
          <t>Монтаж оконечных устройств системы отопления (конвекторы, радиаторы, тепловые завесы и пр.)</t>
        </is>
      </c>
      <c r="C2683" s="25" t="n"/>
      <c r="D2683" s="271" t="inlineStr">
        <is>
          <t>10.3.1.95.</t>
        </is>
      </c>
      <c r="E2683" s="202" t="inlineStr">
        <is>
          <t>Сервопривод электротермический 230 В</t>
        </is>
      </c>
      <c r="F2683" s="18" t="inlineStr">
        <is>
          <t>шт</t>
        </is>
      </c>
      <c r="G2683" s="647" t="n">
        <v>31</v>
      </c>
      <c r="H2683" s="194" t="n">
        <v>2925.107373602716</v>
      </c>
      <c r="I2683" s="195" t="n">
        <v>5176.888441189341</v>
      </c>
      <c r="J2683" s="196" t="n">
        <v>1012.749476849007</v>
      </c>
      <c r="K2683" s="197" t="n">
        <v>9114.745291641064</v>
      </c>
      <c r="L2683" s="194" t="n">
        <v>90678.32858168418</v>
      </c>
      <c r="M2683" s="195" t="n">
        <v>160483.5416768696</v>
      </c>
      <c r="N2683" s="196" t="n">
        <v>31395.23378231922</v>
      </c>
      <c r="O2683" s="197" t="n">
        <v>282557.104040873</v>
      </c>
      <c r="P2683" s="118" t="n"/>
      <c r="Q2683" s="104" t="n"/>
    </row>
    <row r="2684" outlineLevel="3" ht="50.25" customHeight="1">
      <c r="A2684" s="3" t="n"/>
      <c r="B2684" s="3" t="inlineStr">
        <is>
          <t>Монтаж оконечных устройств системы отопления (конвекторы, радиаторы, тепловые завесы и пр.)</t>
        </is>
      </c>
      <c r="C2684" s="25" t="n"/>
      <c r="D2684" s="271" t="inlineStr">
        <is>
          <t>10.3.1.96.</t>
        </is>
      </c>
      <c r="E2684" s="202" t="inlineStr">
        <is>
          <t>Термостатическая головка</t>
        </is>
      </c>
      <c r="F2684" s="18" t="inlineStr">
        <is>
          <t>шт</t>
        </is>
      </c>
      <c r="G2684" s="647" t="n">
        <v>5</v>
      </c>
      <c r="H2684" s="194" t="n">
        <v>1955.747626822194</v>
      </c>
      <c r="I2684" s="195" t="n">
        <v>862.8147401982236</v>
      </c>
      <c r="J2684" s="196" t="n">
        <v>352.3202958775522</v>
      </c>
      <c r="K2684" s="197" t="n">
        <v>3170.88266289797</v>
      </c>
      <c r="L2684" s="194" t="n">
        <v>9778.738134110969</v>
      </c>
      <c r="M2684" s="195" t="n">
        <v>4314.073700991118</v>
      </c>
      <c r="N2684" s="196" t="n">
        <v>1761.601479387761</v>
      </c>
      <c r="O2684" s="197" t="n">
        <v>15854.41331448985</v>
      </c>
      <c r="P2684" s="118" t="n"/>
      <c r="Q2684" s="104" t="n"/>
    </row>
    <row r="2685" outlineLevel="3" ht="82.5" customHeight="1">
      <c r="A2685" s="3" t="n"/>
      <c r="B2685" s="3" t="inlineStr">
        <is>
          <t>Монтаж оконечных устройств системы отопления (конвекторы, радиаторы, тепловые завесы и пр.)</t>
        </is>
      </c>
      <c r="C2685" s="25" t="n"/>
      <c r="D2685" s="271" t="inlineStr">
        <is>
          <t>10.3.1.97.</t>
        </is>
      </c>
      <c r="E2685" s="202" t="inlineStr">
        <is>
          <t>Узел распределительный этажный TDU.5, без корпуса, с диаметром коллекторов DN50, на 2
отвода, левостороннее подключение к стоякам, диаметр подключения к стоякам DN20, без
клапана-партнера, APT DN15, поквартирная балансировка MSV-B DN15</t>
        </is>
      </c>
      <c r="F2685" s="18" t="inlineStr">
        <is>
          <t>шт</t>
        </is>
      </c>
      <c r="G2685" s="647" t="n">
        <v>3</v>
      </c>
      <c r="H2685" s="194" t="n">
        <v>80679.80550972646</v>
      </c>
      <c r="I2685" s="195" t="n">
        <v>25884.44220594671</v>
      </c>
      <c r="J2685" s="196" t="n">
        <v>13320.53096445915</v>
      </c>
      <c r="K2685" s="197" t="n">
        <v>119884.7786801323</v>
      </c>
      <c r="L2685" s="194" t="n">
        <v>242039.4165291794</v>
      </c>
      <c r="M2685" s="195" t="n">
        <v>77653.32661784012</v>
      </c>
      <c r="N2685" s="196" t="n">
        <v>39961.59289337743</v>
      </c>
      <c r="O2685" s="197" t="n">
        <v>359654.3360403969</v>
      </c>
      <c r="P2685" s="118" t="n"/>
      <c r="Q2685" s="104" t="n"/>
    </row>
    <row r="2686" outlineLevel="3" ht="89.25" customHeight="1">
      <c r="A2686" s="3" t="n"/>
      <c r="B2686" s="3" t="inlineStr">
        <is>
          <t>Монтаж оконечных устройств системы отопления (конвекторы, радиаторы, тепловые завесы и пр.)</t>
        </is>
      </c>
      <c r="C2686" s="25" t="n"/>
      <c r="D2686" s="271" t="inlineStr">
        <is>
          <t>10.3.1.98.</t>
        </is>
      </c>
      <c r="E2686" s="202" t="inlineStr">
        <is>
          <t>Узел распределительный этажный TDU.5, без корпуса, с диаметром коллекторов DN50, на 3
отвода, левостороннее подключение к стоякам, диаметр подключения к стоякам DN20, без
клапана-партнера, APT DN15, поквартирная балансировка MSV-B DN15</t>
        </is>
      </c>
      <c r="F2686" s="18" t="inlineStr">
        <is>
          <t>шт</t>
        </is>
      </c>
      <c r="G2686" s="647" t="n">
        <v>3</v>
      </c>
      <c r="H2686" s="194" t="n">
        <v>95888.76834950141</v>
      </c>
      <c r="I2686" s="195" t="n">
        <v>25884.44220594671</v>
      </c>
      <c r="J2686" s="196" t="n">
        <v>15221.65131943101</v>
      </c>
      <c r="K2686" s="197" t="n">
        <v>136994.8618748791</v>
      </c>
      <c r="L2686" s="194" t="n">
        <v>287666.3050485042</v>
      </c>
      <c r="M2686" s="195" t="n">
        <v>77653.32661784012</v>
      </c>
      <c r="N2686" s="196" t="n">
        <v>45664.95395829304</v>
      </c>
      <c r="O2686" s="197" t="n">
        <v>410984.5856246374</v>
      </c>
      <c r="P2686" s="118" t="n"/>
      <c r="Q2686" s="104" t="n"/>
    </row>
    <row r="2687" outlineLevel="3" ht="93" customHeight="1">
      <c r="A2687" s="3" t="n"/>
      <c r="B2687" s="3" t="inlineStr">
        <is>
          <t>Монтаж оконечных устройств системы отопления (конвекторы, радиаторы, тепловые завесы и пр.)</t>
        </is>
      </c>
      <c r="C2687" s="25" t="n"/>
      <c r="D2687" s="271" t="inlineStr">
        <is>
          <t>10.3.1.99.</t>
        </is>
      </c>
      <c r="E2687" s="202" t="inlineStr">
        <is>
          <t>Узел распределительный этажный TDU.5, без корпуса, с диаметром коллекторов DN50, на 3
отвода, правостороннее подключение к стоякам, диаметр подключения к стоякам DN20, без
клапана-партнера, APT DN15, поквартирная балансировка MSV-B DN15, счетчик
SonoSelect10-3 шт.</t>
        </is>
      </c>
      <c r="F2687" s="18" t="inlineStr">
        <is>
          <t>шт</t>
        </is>
      </c>
      <c r="G2687" s="647" t="n">
        <v>1</v>
      </c>
      <c r="H2687" s="194" t="n">
        <v>111013.5599006188</v>
      </c>
      <c r="I2687" s="195" t="n">
        <v>25884.44220594671</v>
      </c>
      <c r="J2687" s="196" t="n">
        <v>17112.25026332069</v>
      </c>
      <c r="K2687" s="197" t="n">
        <v>154010.2523698862</v>
      </c>
      <c r="L2687" s="194" t="n">
        <v>111013.5599006188</v>
      </c>
      <c r="M2687" s="195" t="n">
        <v>25884.44220594671</v>
      </c>
      <c r="N2687" s="196" t="n">
        <v>17112.25026332069</v>
      </c>
      <c r="O2687" s="197" t="n">
        <v>154010.2523698862</v>
      </c>
      <c r="P2687" s="118" t="n"/>
      <c r="Q2687" s="104" t="n"/>
    </row>
    <row r="2688" outlineLevel="3" ht="81.75" customHeight="1">
      <c r="A2688" s="3" t="n"/>
      <c r="B2688" s="3" t="inlineStr">
        <is>
          <t>Монтаж оконечных устройств системы отопления (конвекторы, радиаторы, тепловые завесы и пр.)</t>
        </is>
      </c>
      <c r="C2688" s="25" t="n"/>
      <c r="D2688" s="271" t="inlineStr">
        <is>
          <t>10.3.1.100.</t>
        </is>
      </c>
      <c r="E2688" s="202" t="inlineStr">
        <is>
          <t>Узел распределительный этажный TDU.5, без корпуса, с диаметром коллекторов DN50, на 4
отвода, левостороннее подключение к стоякам, диаметр подключения к стоякам DN20, без
клапана-партнера, APT DN15, поквартирная балансировка MSV-B DN15</t>
        </is>
      </c>
      <c r="F2688" s="18" t="inlineStr">
        <is>
          <t>шт</t>
        </is>
      </c>
      <c r="G2688" s="647" t="n">
        <v>2</v>
      </c>
      <c r="H2688" s="194" t="n">
        <v>112458.9585510025</v>
      </c>
      <c r="I2688" s="195" t="n">
        <v>25884.44220594671</v>
      </c>
      <c r="J2688" s="196" t="n">
        <v>17292.92509461865</v>
      </c>
      <c r="K2688" s="197" t="n">
        <v>155636.3258515679</v>
      </c>
      <c r="L2688" s="194" t="n">
        <v>224917.917102005</v>
      </c>
      <c r="M2688" s="195" t="n">
        <v>51768.88441189341</v>
      </c>
      <c r="N2688" s="196" t="n">
        <v>34585.85018923731</v>
      </c>
      <c r="O2688" s="197" t="n">
        <v>311272.6517031358</v>
      </c>
      <c r="P2688" s="118" t="n"/>
      <c r="Q2688" s="104" t="n"/>
    </row>
    <row r="2689" outlineLevel="3" ht="96" customHeight="1">
      <c r="A2689" s="3" t="n"/>
      <c r="B2689" s="3" t="inlineStr">
        <is>
          <t>Монтаж оконечных устройств системы отопления (конвекторы, радиаторы, тепловые завесы и пр.)</t>
        </is>
      </c>
      <c r="C2689" s="25" t="n"/>
      <c r="D2689" s="271" t="inlineStr">
        <is>
          <t>10.3.1.101.</t>
        </is>
      </c>
      <c r="E2689" s="202" t="inlineStr">
        <is>
          <t>Узел распределительный этажный TDU.5, без корпуса, с диаметром коллекторов DN50, на 4
отвода, левостороннее подключение к стоякам, диаметр подключения к стоякам DN20, без
клапана-партнера, APT DN15, поквартирная балансировка MSV-B DN15, счетчик
SonoSelect10-4 шт.</t>
        </is>
      </c>
      <c r="F2689" s="18" t="inlineStr">
        <is>
          <t>шт</t>
        </is>
      </c>
      <c r="G2689" s="647" t="n">
        <v>8</v>
      </c>
      <c r="H2689" s="194" t="n">
        <v>27198.17884952813</v>
      </c>
      <c r="I2689" s="195" t="n">
        <v>25884.44220594671</v>
      </c>
      <c r="J2689" s="196" t="n">
        <v>6635.327631934355</v>
      </c>
      <c r="K2689" s="197" t="n">
        <v>59717.9486874092</v>
      </c>
      <c r="L2689" s="194" t="n">
        <v>217585.4307962251</v>
      </c>
      <c r="M2689" s="195" t="n">
        <v>207075.5376475737</v>
      </c>
      <c r="N2689" s="196" t="n">
        <v>53082.62105547484</v>
      </c>
      <c r="O2689" s="197" t="n">
        <v>477743.5894992736</v>
      </c>
      <c r="P2689" s="118" t="n"/>
      <c r="Q2689" s="104" t="n"/>
    </row>
    <row r="2690" outlineLevel="3" ht="86.25" customHeight="1">
      <c r="A2690" s="3" t="n"/>
      <c r="B2690" s="3" t="inlineStr">
        <is>
          <t>Монтаж оконечных устройств системы отопления (конвекторы, радиаторы, тепловые завесы и пр.)</t>
        </is>
      </c>
      <c r="C2690" s="25" t="n"/>
      <c r="D2690" s="271" t="inlineStr">
        <is>
          <t>10.3.1.102.</t>
        </is>
      </c>
      <c r="E2690" s="202" t="inlineStr">
        <is>
          <t>Узел распределительный этажный TDU.5, без корпуса, с диаметром коллекторов DN50, на 4
отвода, левостороннее подключение к стоякам, диаметр подключения к стоякам DN25, без
клапана-партнера, APT DN20, поквартирная балансировка MSV-B DN15</t>
        </is>
      </c>
      <c r="F2690" s="18" t="inlineStr">
        <is>
          <t>шт</t>
        </is>
      </c>
      <c r="G2690" s="647" t="n">
        <v>1</v>
      </c>
      <c r="H2690" s="194" t="n">
        <v>120304.7843804701</v>
      </c>
      <c r="I2690" s="195" t="n">
        <v>25884.44220594671</v>
      </c>
      <c r="J2690" s="196" t="n">
        <v>18273.6533233021</v>
      </c>
      <c r="K2690" s="197" t="n">
        <v>164462.8799097189</v>
      </c>
      <c r="L2690" s="194" t="n">
        <v>120304.7843804701</v>
      </c>
      <c r="M2690" s="195" t="n">
        <v>25884.44220594671</v>
      </c>
      <c r="N2690" s="196" t="n">
        <v>18273.6533233021</v>
      </c>
      <c r="O2690" s="197" t="n">
        <v>164462.8799097189</v>
      </c>
      <c r="P2690" s="118" t="n"/>
      <c r="Q2690" s="104" t="n"/>
    </row>
    <row r="2691" outlineLevel="3" ht="94.5" customHeight="1">
      <c r="A2691" s="3" t="n"/>
      <c r="B2691" s="3" t="inlineStr">
        <is>
          <t>Монтаж оконечных устройств системы отопления (конвекторы, радиаторы, тепловые завесы и пр.)</t>
        </is>
      </c>
      <c r="C2691" s="25" t="n"/>
      <c r="D2691" s="271" t="inlineStr">
        <is>
          <t>10.3.1.103.</t>
        </is>
      </c>
      <c r="E2691" s="202" t="inlineStr">
        <is>
          <t>Узел распределительный этажный TDU.5, без корпуса, с диаметром коллекторов DN50, на 4
отвода, правостороннее подключение к стоякам, диаметр подключения к стоякам DN20, без
клапана-партнера, APT DN15, поквартирная балансировка MSV-B DN15, счетчик
SonoSelect10-4 шт.</t>
        </is>
      </c>
      <c r="F2691" s="18" t="inlineStr">
        <is>
          <t>шт</t>
        </is>
      </c>
      <c r="G2691" s="647" t="n">
        <v>3</v>
      </c>
      <c r="H2691" s="194" t="n">
        <v>129726.1153333655</v>
      </c>
      <c r="I2691" s="195" t="n">
        <v>25884.44220594671</v>
      </c>
      <c r="J2691" s="196" t="n">
        <v>19451.31969241402</v>
      </c>
      <c r="K2691" s="197" t="n">
        <v>175061.8772317262</v>
      </c>
      <c r="L2691" s="194" t="n">
        <v>389178.3460000965</v>
      </c>
      <c r="M2691" s="195" t="n">
        <v>77653.32661784012</v>
      </c>
      <c r="N2691" s="196" t="n">
        <v>58353.95907724208</v>
      </c>
      <c r="O2691" s="197" t="n">
        <v>525185.6316951787</v>
      </c>
      <c r="P2691" s="118" t="n"/>
      <c r="Q2691" s="104" t="n"/>
    </row>
    <row r="2692" outlineLevel="3" ht="84.75" customHeight="1">
      <c r="A2692" s="3" t="n"/>
      <c r="B2692" s="3" t="inlineStr">
        <is>
          <t>Монтаж оконечных устройств системы отопления (конвекторы, радиаторы, тепловые завесы и пр.)</t>
        </is>
      </c>
      <c r="C2692" s="25" t="n"/>
      <c r="D2692" s="271" t="inlineStr">
        <is>
          <t>10.3.1.104.</t>
        </is>
      </c>
      <c r="E2692" s="202" t="inlineStr">
        <is>
          <t>Узел распределительный этажный TDU.5, без корпуса, с диаметром коллекторов DN50, на 5
отводов, левостороннее подключение к стоякам, диаметр подключения к стоякам DN25, без
клапана-партнера, APT DN20, поквартирная балансировка MSV-B DN15, счетчик
SonoSelect10-5 шт.</t>
        </is>
      </c>
      <c r="F2692" s="18" t="inlineStr">
        <is>
          <t>шт</t>
        </is>
      </c>
      <c r="G2692" s="647" t="n">
        <v>1</v>
      </c>
      <c r="H2692" s="194" t="n">
        <v>148845.9845538843</v>
      </c>
      <c r="I2692" s="195" t="n">
        <v>25884.44220594671</v>
      </c>
      <c r="J2692" s="196" t="n">
        <v>21841.30334497888</v>
      </c>
      <c r="K2692" s="197" t="n">
        <v>196571.7301048099</v>
      </c>
      <c r="L2692" s="194" t="n">
        <v>148845.9845538843</v>
      </c>
      <c r="M2692" s="195" t="n">
        <v>25884.44220594671</v>
      </c>
      <c r="N2692" s="196" t="n">
        <v>21841.30334497888</v>
      </c>
      <c r="O2692" s="197" t="n">
        <v>196571.7301048099</v>
      </c>
      <c r="P2692" s="118" t="n"/>
      <c r="Q2692" s="104" t="n"/>
    </row>
    <row r="2693" outlineLevel="3" ht="75" customHeight="1">
      <c r="A2693" s="3" t="n"/>
      <c r="B2693" s="3" t="inlineStr">
        <is>
          <t>Монтаж оконечных устройств системы отопления (конвекторы, радиаторы, тепловые завесы и пр.)</t>
        </is>
      </c>
      <c r="C2693" s="25" t="n"/>
      <c r="D2693" s="271" t="inlineStr">
        <is>
          <t>10.3.1.105.</t>
        </is>
      </c>
      <c r="E2693" s="202" t="inlineStr">
        <is>
          <t>Узел распределительный этажный TDU.5, без корпуса, с диаметром коллекторов DN50, на 6
отводов, левостороннее подключение к стоякам, диаметр подключения к стоякам DN20, без
клапана-партнера, APT DN15, поквартирная балансировка MSV-B DN15</t>
        </is>
      </c>
      <c r="F2693" s="18" t="inlineStr">
        <is>
          <t>шт</t>
        </is>
      </c>
      <c r="G2693" s="647" t="n">
        <v>1</v>
      </c>
      <c r="H2693" s="194" t="n">
        <v>143736.767344809</v>
      </c>
      <c r="I2693" s="195" t="n">
        <v>25884.44220594671</v>
      </c>
      <c r="J2693" s="196" t="n">
        <v>21202.65119384446</v>
      </c>
      <c r="K2693" s="197" t="n">
        <v>190823.8607446001</v>
      </c>
      <c r="L2693" s="194" t="n">
        <v>143736.767344809</v>
      </c>
      <c r="M2693" s="195" t="n">
        <v>25884.44220594671</v>
      </c>
      <c r="N2693" s="196" t="n">
        <v>21202.65119384446</v>
      </c>
      <c r="O2693" s="197" t="n">
        <v>190823.8607446001</v>
      </c>
      <c r="P2693" s="118" t="n"/>
      <c r="Q2693" s="104" t="n"/>
    </row>
    <row r="2694" outlineLevel="3" ht="87" customHeight="1">
      <c r="A2694" s="3" t="n"/>
      <c r="B2694" s="3" t="inlineStr">
        <is>
          <t>Монтаж оконечных устройств системы отопления (конвекторы, радиаторы, тепловые завесы и пр.)</t>
        </is>
      </c>
      <c r="C2694" s="25" t="n"/>
      <c r="D2694" s="271" t="inlineStr">
        <is>
          <t>10.3.1.106.</t>
        </is>
      </c>
      <c r="E2694" s="202" t="inlineStr">
        <is>
          <t>Узел распределительный этажный TDU.5, без корпуса, с диаметром коллекторов DN50, на 6
отводов, левостороннее подключение к стоякам, диаметр подключения к стоякам DN20, без
клапана-партнера, APT DN15, поквартирная балансировка MSV-B DN15, счетчик
SonoSelect10-6 шт.</t>
        </is>
      </c>
      <c r="F2694" s="18" t="inlineStr">
        <is>
          <t>шт</t>
        </is>
      </c>
      <c r="G2694" s="646" t="n">
        <v>3</v>
      </c>
      <c r="H2694" s="194" t="n">
        <v>157335.8567312865</v>
      </c>
      <c r="I2694" s="195" t="n">
        <v>25884.44220594671</v>
      </c>
      <c r="J2694" s="196" t="n">
        <v>22902.53736715415</v>
      </c>
      <c r="K2694" s="197" t="n">
        <v>206122.8363043874</v>
      </c>
      <c r="L2694" s="194" t="n">
        <v>472007.5701938595</v>
      </c>
      <c r="M2694" s="195" t="n">
        <v>77653.32661784012</v>
      </c>
      <c r="N2694" s="196" t="n">
        <v>68707.61210146247</v>
      </c>
      <c r="O2694" s="197" t="n">
        <v>618368.5089131622</v>
      </c>
      <c r="P2694" s="118" t="n"/>
      <c r="Q2694" s="104" t="n"/>
    </row>
    <row r="2695" outlineLevel="3" ht="88.5" customHeight="1">
      <c r="A2695" s="3" t="n"/>
      <c r="B2695" s="3" t="inlineStr">
        <is>
          <t>Монтаж оконечных устройств системы отопления (конвекторы, радиаторы, тепловые завесы и пр.)</t>
        </is>
      </c>
      <c r="C2695" s="25" t="n"/>
      <c r="D2695" s="271" t="inlineStr">
        <is>
          <t>10.3.1.107.</t>
        </is>
      </c>
      <c r="E2695" s="202" t="inlineStr">
        <is>
          <t>Узел распределительный этажный TDU.5, без корпуса, с диаметром коллекторов DN50, на 7
отводов, левостороннее подключение к стоякам, диаметр подключения к стоякам DN20, без
клапана-партнера, APT DN15, поквартирная балансировка MSV-B DN15, счетчик
SonoSelect10-7 шт.</t>
        </is>
      </c>
      <c r="F2695" s="18" t="inlineStr">
        <is>
          <t>шт</t>
        </is>
      </c>
      <c r="G2695" s="646" t="n">
        <v>11</v>
      </c>
      <c r="H2695" s="194" t="n">
        <v>174719.6131872808</v>
      </c>
      <c r="I2695" s="195" t="n">
        <v>25884.44220594671</v>
      </c>
      <c r="J2695" s="196" t="n">
        <v>25075.50692415344</v>
      </c>
      <c r="K2695" s="197" t="n">
        <v>225679.562317381</v>
      </c>
      <c r="L2695" s="194" t="n">
        <v>1921915.745060089</v>
      </c>
      <c r="M2695" s="195" t="n">
        <v>284728.8642654138</v>
      </c>
      <c r="N2695" s="196" t="n">
        <v>275830.5761656878</v>
      </c>
      <c r="O2695" s="197" t="n">
        <v>2482475.185491191</v>
      </c>
      <c r="P2695" s="118" t="n"/>
      <c r="Q2695" s="104" t="n"/>
    </row>
    <row r="2696" outlineLevel="3" ht="84.75" customHeight="1">
      <c r="A2696" s="3" t="n"/>
      <c r="B2696" s="3" t="inlineStr">
        <is>
          <t>Монтаж оконечных устройств системы отопления (конвекторы, радиаторы, тепловые завесы и пр.)</t>
        </is>
      </c>
      <c r="C2696" s="25" t="n"/>
      <c r="D2696" s="271" t="inlineStr">
        <is>
          <t>10.3.1.108.</t>
        </is>
      </c>
      <c r="E2696" s="202" t="inlineStr">
        <is>
          <t>Узел распределительный этажный TDU.5, без корпуса, с диаметром коллекторов DN50, на 7
отводов, левостороннее подключение к стоякам, диаметр подключения к стоякам DN25, без
клапана-партнера, APT DN20, поквартирная балансировка MSV-B DN15, счетчик
SonoSelect10-7 шт.</t>
        </is>
      </c>
      <c r="F2696" s="18" t="inlineStr">
        <is>
          <t>шт</t>
        </is>
      </c>
      <c r="G2696" s="646" t="n">
        <v>1</v>
      </c>
      <c r="H2696" s="194" t="n">
        <v>182529.8587267011</v>
      </c>
      <c r="I2696" s="195" t="n">
        <v>25884.44220594671</v>
      </c>
      <c r="J2696" s="196" t="n">
        <v>26051.78761658098</v>
      </c>
      <c r="K2696" s="197" t="n">
        <v>234466.0885492288</v>
      </c>
      <c r="L2696" s="194" t="n">
        <v>182529.8587267011</v>
      </c>
      <c r="M2696" s="195" t="n">
        <v>25884.44220594671</v>
      </c>
      <c r="N2696" s="196" t="n">
        <v>26051.78761658098</v>
      </c>
      <c r="O2696" s="197" t="n">
        <v>234466.0885492288</v>
      </c>
      <c r="P2696" s="118" t="n"/>
      <c r="Q2696" s="104" t="n"/>
    </row>
    <row r="2697" outlineLevel="3" ht="81" customHeight="1">
      <c r="A2697" s="3" t="n"/>
      <c r="B2697" s="3" t="inlineStr">
        <is>
          <t>Монтаж оконечных устройств системы отопления (конвекторы, радиаторы, тепловые завесы и пр.)</t>
        </is>
      </c>
      <c r="C2697" s="25" t="n"/>
      <c r="D2697" s="271" t="inlineStr">
        <is>
          <t>10.3.1.109.</t>
        </is>
      </c>
      <c r="E2697" s="202" t="inlineStr">
        <is>
          <t>Узел распределительный этажный TDU.5, без корпуса, с диаметром коллекторов DN50, на 8
отводов, левостороннее подключение к стоякам, диаметр подключения к стоякам DN20, без
клапана-партнера, APT DN15, поквартирная балансировка MSV-B DN15, счетчик
SonoSelect10-8 шт.</t>
        </is>
      </c>
      <c r="F2697" s="18" t="inlineStr">
        <is>
          <t>шт</t>
        </is>
      </c>
      <c r="G2697" s="646" t="n">
        <v>1</v>
      </c>
      <c r="H2697" s="194" t="n">
        <v>185114.7372180076</v>
      </c>
      <c r="I2697" s="195" t="n">
        <v>25884.44220594671</v>
      </c>
      <c r="J2697" s="196" t="n">
        <v>26374.89742799429</v>
      </c>
      <c r="K2697" s="197" t="n">
        <v>237374.0768519486</v>
      </c>
      <c r="L2697" s="194" t="n">
        <v>185114.7372180076</v>
      </c>
      <c r="M2697" s="195" t="n">
        <v>25884.44220594671</v>
      </c>
      <c r="N2697" s="196" t="n">
        <v>26374.89742799429</v>
      </c>
      <c r="O2697" s="197" t="n">
        <v>237374.0768519486</v>
      </c>
      <c r="P2697" s="118" t="n"/>
      <c r="Q2697" s="104" t="n"/>
    </row>
    <row r="2698" outlineLevel="3" ht="87" customHeight="1">
      <c r="A2698" s="3" t="n"/>
      <c r="B2698" s="3" t="inlineStr">
        <is>
          <t>Монтаж оконечных устройств системы отопления (конвекторы, радиаторы, тепловые завесы и пр.)</t>
        </is>
      </c>
      <c r="C2698" s="25" t="n"/>
      <c r="D2698" s="271" t="inlineStr">
        <is>
          <t>10.3.1.110.</t>
        </is>
      </c>
      <c r="E2698" s="202" t="inlineStr">
        <is>
          <t>Узел распределительный этажный TDU.5, без корпуса, с диаметром коллекторов DN50, на 9
отводов, левостороннее подключение к стоякам, диаметр подключения к стоякам DN20, без
клапана-партнера, APT DN15, поквартирная балансировка MSV-B DN15</t>
        </is>
      </c>
      <c r="F2698" s="18" t="inlineStr">
        <is>
          <t>шт</t>
        </is>
      </c>
      <c r="G2698" s="646" t="n">
        <v>1</v>
      </c>
      <c r="H2698" s="194" t="n">
        <v>193662.758776874</v>
      </c>
      <c r="I2698" s="195" t="n">
        <v>25884.44220594671</v>
      </c>
      <c r="J2698" s="196" t="n">
        <v>27443.4001228526</v>
      </c>
      <c r="K2698" s="197" t="n">
        <v>246990.6011056734</v>
      </c>
      <c r="L2698" s="194" t="n">
        <v>193662.758776874</v>
      </c>
      <c r="M2698" s="195" t="n">
        <v>25884.44220594671</v>
      </c>
      <c r="N2698" s="196" t="n">
        <v>27443.4001228526</v>
      </c>
      <c r="O2698" s="197" t="n">
        <v>246990.6011056734</v>
      </c>
      <c r="P2698" s="118" t="n"/>
      <c r="Q2698" s="104" t="n"/>
    </row>
    <row r="2699" outlineLevel="3" ht="108.75" customHeight="1">
      <c r="A2699" s="3" t="n"/>
      <c r="B2699" s="3" t="inlineStr">
        <is>
          <t>Монтаж оконечных устройств системы отопления (конвекторы, радиаторы, тепловые завесы и пр.)</t>
        </is>
      </c>
      <c r="C2699" s="25" t="n"/>
      <c r="D2699" s="271" t="inlineStr">
        <is>
          <t>10.3.1.111.</t>
        </is>
      </c>
      <c r="E2699" s="202" t="inlineStr">
        <is>
          <t>Узел распределительный этажный TDU.5, без корпуса, с диаметром коллекторов DN50, на 9
отводов, левостороннее подключение к стоякам, диаметр подключения к стоякам DN20, без
клапана-партнера, APT DN15, поквартирная балансировка MSV-B DN15, счетчик
SonoSelect10-9 шт.</t>
        </is>
      </c>
      <c r="F2699" s="18" t="inlineStr">
        <is>
          <t>шт</t>
        </is>
      </c>
      <c r="G2699" s="646" t="n">
        <v>1</v>
      </c>
      <c r="H2699" s="194" t="n">
        <v>207261.8484083854</v>
      </c>
      <c r="I2699" s="195" t="n">
        <v>25884.44220594671</v>
      </c>
      <c r="J2699" s="196" t="n">
        <v>29143.28632679151</v>
      </c>
      <c r="K2699" s="197" t="n">
        <v>262289.5769411236</v>
      </c>
      <c r="L2699" s="194" t="n">
        <v>207261.8484083854</v>
      </c>
      <c r="M2699" s="195" t="n">
        <v>25884.44220594671</v>
      </c>
      <c r="N2699" s="196" t="n">
        <v>29143.28632679151</v>
      </c>
      <c r="O2699" s="197" t="n">
        <v>262289.5769411236</v>
      </c>
      <c r="P2699" s="118" t="n"/>
      <c r="Q2699" s="104" t="n"/>
    </row>
    <row r="2700" outlineLevel="3" ht="93.75" customHeight="1">
      <c r="A2700" s="3" t="n"/>
      <c r="B2700" s="3" t="inlineStr">
        <is>
          <t>Монтаж оконечных устройств системы отопления (конвекторы, радиаторы, тепловые завесы и пр.)</t>
        </is>
      </c>
      <c r="C2700" s="25" t="n"/>
      <c r="D2700" s="271" t="inlineStr">
        <is>
          <t>10.3.1.112.</t>
        </is>
      </c>
      <c r="E2700" s="202" t="inlineStr">
        <is>
          <t>Узел распределительный этажный TDU.5, без корпуса, с диаметром коллекторов DN50, на 9
отводов, левостороннее подключение к стоякам, диаметр подключения к стоякам DN25, без
клапана-партнера, APT DN20, поквартирная балансировка MSV-B DN15, счетчик
SonoSelect10-9 шт.</t>
        </is>
      </c>
      <c r="F2700" s="18" t="inlineStr">
        <is>
          <t>шт</t>
        </is>
      </c>
      <c r="G2700" s="646" t="n">
        <v>1</v>
      </c>
      <c r="H2700" s="194" t="n">
        <v>215073.0404858329</v>
      </c>
      <c r="I2700" s="195" t="n">
        <v>25884.44220594671</v>
      </c>
      <c r="J2700" s="196" t="n">
        <v>30119.68533647245</v>
      </c>
      <c r="K2700" s="197" t="n">
        <v>271077.1680282521</v>
      </c>
      <c r="L2700" s="194" t="n">
        <v>215073.0404858329</v>
      </c>
      <c r="M2700" s="195" t="n">
        <v>25884.44220594671</v>
      </c>
      <c r="N2700" s="196" t="n">
        <v>30119.68533647245</v>
      </c>
      <c r="O2700" s="197" t="n">
        <v>271077.1680282521</v>
      </c>
      <c r="P2700" s="118" t="n"/>
      <c r="Q2700" s="104" t="n"/>
    </row>
    <row r="2701" outlineLevel="3" ht="90.75" customHeight="1">
      <c r="A2701" s="3" t="n"/>
      <c r="B2701" s="3" t="inlineStr">
        <is>
          <t>Монтаж оконечных устройств системы отопления (конвекторы, радиаторы, тепловые завесы и пр.)</t>
        </is>
      </c>
      <c r="C2701" s="25" t="n"/>
      <c r="D2701" s="271" t="inlineStr">
        <is>
          <t>10.3.1.113.</t>
        </is>
      </c>
      <c r="E2701" s="202" t="inlineStr">
        <is>
          <t>Узел распределительный этажный TDU.5, без корпуса, с диаметром коллекторов DN50, на 10
отводов, левостороннее подключение к стоякам, диаметр подключения к стоякам DN20, без
клапана-партнера, APT DN15, поквартирная балансировка MSV-B DN15, счетчик
SonoSelect10-10 шт.</t>
        </is>
      </c>
      <c r="F2701" s="18" t="inlineStr">
        <is>
          <t>шт</t>
        </is>
      </c>
      <c r="G2701" s="646" t="n">
        <v>5</v>
      </c>
      <c r="H2701" s="194" t="n">
        <v>220724.5621426059</v>
      </c>
      <c r="I2701" s="195" t="n">
        <v>25884.44220594671</v>
      </c>
      <c r="J2701" s="196" t="n">
        <v>30826.12554356908</v>
      </c>
      <c r="K2701" s="197" t="n">
        <v>277435.1298921217</v>
      </c>
      <c r="L2701" s="194" t="n">
        <v>1103622.81071303</v>
      </c>
      <c r="M2701" s="195" t="n">
        <v>129422.2110297335</v>
      </c>
      <c r="N2701" s="196" t="n">
        <v>154130.6277178454</v>
      </c>
      <c r="O2701" s="197" t="n">
        <v>1387175.649460609</v>
      </c>
      <c r="P2701" s="118" t="n"/>
      <c r="Q2701" s="104" t="n"/>
    </row>
    <row r="2702" outlineLevel="3" ht="89.25" customHeight="1">
      <c r="A2702" s="3" t="n"/>
      <c r="B2702" s="3" t="inlineStr">
        <is>
          <t>Монтаж оконечных устройств системы отопления (конвекторы, радиаторы, тепловые завесы и пр.)</t>
        </is>
      </c>
      <c r="C2702" s="25" t="n"/>
      <c r="D2702" s="271" t="inlineStr">
        <is>
          <t>10.3.1.114.</t>
        </is>
      </c>
      <c r="E2702" s="202" t="inlineStr">
        <is>
          <t>Узел распределительный этажный TDU.5, без корпуса, с диаметром коллекторов DN50, на 11
отводов, левостороннее подключение к стоякам, диаметр подключения к стоякам DN20, без
клапана-партнера, APT DN15, поквартирная балансировка MSV-B DN15, счетчик
SonoSelect10-11 шт.</t>
        </is>
      </c>
      <c r="F2702" s="18" t="inlineStr">
        <is>
          <t>шт</t>
        </is>
      </c>
      <c r="G2702" s="646" t="n">
        <v>1</v>
      </c>
      <c r="H2702" s="194" t="n">
        <v>238728.0636958268</v>
      </c>
      <c r="I2702" s="195" t="n">
        <v>25884.44220594671</v>
      </c>
      <c r="J2702" s="196" t="n">
        <v>33076.56323772169</v>
      </c>
      <c r="K2702" s="197" t="n">
        <v>297689.0691394952</v>
      </c>
      <c r="L2702" s="194" t="n">
        <v>238728.0636958268</v>
      </c>
      <c r="M2702" s="195" t="n">
        <v>25884.44220594671</v>
      </c>
      <c r="N2702" s="196" t="n">
        <v>33076.56323772169</v>
      </c>
      <c r="O2702" s="197" t="n">
        <v>297689.0691394952</v>
      </c>
      <c r="P2702" s="118" t="n"/>
      <c r="Q2702" s="104" t="n"/>
    </row>
    <row r="2703" outlineLevel="3" ht="126.75" customHeight="1">
      <c r="A2703" s="3" t="n"/>
      <c r="B2703" s="3" t="inlineStr">
        <is>
          <t>Монтаж оконечных устройств системы отопления (конвекторы, радиаторы, тепловые завесы и пр.)</t>
        </is>
      </c>
      <c r="C2703" s="25" t="n"/>
      <c r="D2703" s="271" t="inlineStr">
        <is>
          <t>10.3.1.115.</t>
        </is>
      </c>
      <c r="E2703" s="202" t="inlineStr">
        <is>
          <t>Узел распределительный этажный TDU.5, без корпуса, с диаметром коллекторов DN50, на 12
отводов, левостороннее подключение к стоякам, диаметр подключения к стоякам DN20, без
клапана-партнера, APT DN15, поквартирная балансировка MSV-B DN15, счетчик
SonoSelect10-12 шт.</t>
        </is>
      </c>
      <c r="F2703" s="18" t="inlineStr">
        <is>
          <t>шт</t>
        </is>
      </c>
      <c r="G2703" s="646" t="n">
        <v>3</v>
      </c>
      <c r="H2703" s="194" t="n">
        <v>245090.0244694909</v>
      </c>
      <c r="I2703" s="195" t="n">
        <v>25884.44220594671</v>
      </c>
      <c r="J2703" s="196" t="n">
        <v>33871.8083344297</v>
      </c>
      <c r="K2703" s="197" t="n">
        <v>304846.2750098673</v>
      </c>
      <c r="L2703" s="194" t="n">
        <v>735270.0734084728</v>
      </c>
      <c r="M2703" s="195" t="n">
        <v>77653.32661784012</v>
      </c>
      <c r="N2703" s="196" t="n">
        <v>101615.4250032891</v>
      </c>
      <c r="O2703" s="197" t="n">
        <v>914538.825029602</v>
      </c>
      <c r="P2703" s="118" t="n"/>
      <c r="Q2703" s="104" t="n"/>
    </row>
    <row r="2704" outlineLevel="3" ht="50.25" customHeight="1">
      <c r="A2704" s="3" t="inlineStr">
        <is>
          <t>10.4.1.</t>
        </is>
      </c>
      <c r="B2704" s="3" t="inlineStr">
        <is>
          <t>Прокладка вертикальных и горизонтальных трубопроводов отопления</t>
        </is>
      </c>
      <c r="C2704" s="25" t="inlineStr">
        <is>
          <t>10.4.1.</t>
        </is>
      </c>
      <c r="D2704" s="271" t="inlineStr">
        <is>
          <t>10.3.1.116.</t>
        </is>
      </c>
      <c r="E2704" s="202" t="inlineStr">
        <is>
          <t>Труба стальная водогазопроводная Неоцинкованная ø 15</t>
        </is>
      </c>
      <c r="F2704" s="199" t="inlineStr">
        <is>
          <t>м</t>
        </is>
      </c>
      <c r="G2704" s="646" t="n">
        <v>109</v>
      </c>
      <c r="H2704" s="194" t="n">
        <v>147.0427049547739</v>
      </c>
      <c r="I2704" s="195" t="n">
        <v>1147.543604463637</v>
      </c>
      <c r="J2704" s="196" t="n">
        <v>161.8232886773014</v>
      </c>
      <c r="K2704" s="197" t="n">
        <v>1456.409598095713</v>
      </c>
      <c r="L2704" s="194" t="n">
        <v>16027.65484007035</v>
      </c>
      <c r="M2704" s="195" t="n">
        <v>125082.2528865365</v>
      </c>
      <c r="N2704" s="196" t="n">
        <v>17638.73846582585</v>
      </c>
      <c r="O2704" s="197" t="n">
        <v>59372063.84421922</v>
      </c>
      <c r="P2704" s="118" t="n"/>
      <c r="Q2704" s="104" t="n"/>
      <c r="R2704" t="n">
        <v>59372063.84421922</v>
      </c>
    </row>
    <row r="2705" outlineLevel="3" ht="50.25" customHeight="1">
      <c r="A2705" s="3" t="n"/>
      <c r="B2705" s="3" t="inlineStr">
        <is>
          <t>Прокладка вертикальных и горизонтальных трубопроводов отопления</t>
        </is>
      </c>
      <c r="C2705" s="25" t="n"/>
      <c r="D2705" s="271" t="inlineStr">
        <is>
          <t>10.3.1.117.</t>
        </is>
      </c>
      <c r="E2705" s="202" t="inlineStr">
        <is>
          <t>Труба стальная водогазопроводная Оцинкованная ø 15</t>
        </is>
      </c>
      <c r="F2705" s="199" t="inlineStr">
        <is>
          <t>м</t>
        </is>
      </c>
      <c r="G2705" s="646" t="n">
        <v>1</v>
      </c>
      <c r="H2705" s="194" t="n">
        <v>348.8758560290028</v>
      </c>
      <c r="I2705" s="195" t="n">
        <v>1147.543604463637</v>
      </c>
      <c r="J2705" s="196" t="n">
        <v>187.05243256158</v>
      </c>
      <c r="K2705" s="197" t="n">
        <v>1683.47189305422</v>
      </c>
      <c r="L2705" s="194" t="n">
        <v>348.8758560290028</v>
      </c>
      <c r="M2705" s="195" t="n">
        <v>1147.543604463637</v>
      </c>
      <c r="N2705" s="196" t="n">
        <v>187.05243256158</v>
      </c>
      <c r="O2705" s="197" t="n">
        <v>1683.47189305422</v>
      </c>
      <c r="P2705" s="118" t="n"/>
      <c r="Q2705" s="104" t="n"/>
    </row>
    <row r="2706" outlineLevel="3" ht="50.25" customHeight="1">
      <c r="A2706" s="3" t="n"/>
      <c r="B2706" s="3" t="inlineStr">
        <is>
          <t>Прокладка вертикальных и горизонтальных трубопроводов отопления</t>
        </is>
      </c>
      <c r="C2706" s="25" t="n"/>
      <c r="D2706" s="271" t="inlineStr">
        <is>
          <t>10.3.1.118.</t>
        </is>
      </c>
      <c r="E2706" s="202" t="inlineStr">
        <is>
          <t>Трубки Теплоизоляционные некашированные толщиной 13 мм ø 15</t>
        </is>
      </c>
      <c r="F2706" s="199" t="inlineStr">
        <is>
          <t>м3</t>
        </is>
      </c>
      <c r="G2706" s="646" t="n">
        <v>1</v>
      </c>
      <c r="H2706" s="194" t="n">
        <v>70.6526188884762</v>
      </c>
      <c r="I2706" s="195" t="n">
        <v>431.4073700991118</v>
      </c>
      <c r="J2706" s="196" t="n">
        <v>62.7574986234485</v>
      </c>
      <c r="K2706" s="197" t="n">
        <v>564.8174876110365</v>
      </c>
      <c r="L2706" s="194" t="n">
        <v>70.6526188884762</v>
      </c>
      <c r="M2706" s="195" t="n">
        <v>431.4073700991118</v>
      </c>
      <c r="N2706" s="196" t="n">
        <v>62.7574986234485</v>
      </c>
      <c r="O2706" s="197" t="n">
        <v>564.8174876110365</v>
      </c>
      <c r="P2706" s="118" t="n"/>
      <c r="Q2706" s="104" t="n"/>
    </row>
    <row r="2707" outlineLevel="3" ht="50.25" customHeight="1">
      <c r="A2707" s="3" t="n"/>
      <c r="B2707" s="3" t="inlineStr">
        <is>
          <t>Прокладка вертикальных и горизонтальных трубопроводов отопления</t>
        </is>
      </c>
      <c r="C2707" s="25" t="n"/>
      <c r="D2707" s="271" t="inlineStr">
        <is>
          <t>10.3.1.119.</t>
        </is>
      </c>
      <c r="E2707" s="202" t="inlineStr">
        <is>
          <t>Трубки Теплоизоляционные некашированные толщиной 19 мм ø 15</t>
        </is>
      </c>
      <c r="F2707" s="199" t="inlineStr">
        <is>
          <t>м3</t>
        </is>
      </c>
      <c r="G2707" s="646" t="n">
        <v>34</v>
      </c>
      <c r="H2707" s="194" t="n">
        <v>132.3003372845289</v>
      </c>
      <c r="I2707" s="195" t="n">
        <v>431.4073700991118</v>
      </c>
      <c r="J2707" s="196" t="n">
        <v>70.46346342295509</v>
      </c>
      <c r="K2707" s="197" t="n">
        <v>634.1711708065958</v>
      </c>
      <c r="L2707" s="194" t="n">
        <v>4498.211467673981</v>
      </c>
      <c r="M2707" s="195" t="n">
        <v>14667.8505833698</v>
      </c>
      <c r="N2707" s="196" t="n">
        <v>2395.757756380473</v>
      </c>
      <c r="O2707" s="197" t="n">
        <v>21561.81980742426</v>
      </c>
      <c r="P2707" s="118" t="n"/>
      <c r="Q2707" s="104" t="n"/>
    </row>
    <row r="2708" outlineLevel="3" ht="50.25" customHeight="1">
      <c r="A2708" s="3" t="n"/>
      <c r="B2708" s="3" t="inlineStr">
        <is>
          <t>Прокладка вертикальных и горизонтальных трубопроводов отопления</t>
        </is>
      </c>
      <c r="C2708" s="25" t="n"/>
      <c r="D2708" s="271" t="inlineStr">
        <is>
          <t>10.3.1.120.</t>
        </is>
      </c>
      <c r="E2708" s="202" t="inlineStr">
        <is>
          <t>Трубки Теплоизоляционные некашированные толщиной 30 мм ø 15</t>
        </is>
      </c>
      <c r="F2708" s="199" t="inlineStr">
        <is>
          <t>м3</t>
        </is>
      </c>
      <c r="G2708" s="646" t="n">
        <v>10</v>
      </c>
      <c r="H2708" s="194" t="n">
        <v>407.2911007045353</v>
      </c>
      <c r="I2708" s="195" t="n">
        <v>431.4073700991118</v>
      </c>
      <c r="J2708" s="196" t="n">
        <v>104.8373088504559</v>
      </c>
      <c r="K2708" s="197" t="n">
        <v>943.535779654103</v>
      </c>
      <c r="L2708" s="194" t="n">
        <v>4072.911007045353</v>
      </c>
      <c r="M2708" s="195" t="n">
        <v>4314.073700991118</v>
      </c>
      <c r="N2708" s="196" t="n">
        <v>1048.373088504559</v>
      </c>
      <c r="O2708" s="197" t="n">
        <v>9435.35779654103</v>
      </c>
      <c r="P2708" s="118" t="n"/>
      <c r="Q2708" s="104" t="n"/>
    </row>
    <row r="2709" outlineLevel="3" ht="50.25" customHeight="1">
      <c r="A2709" s="3" t="n"/>
      <c r="B2709" s="3" t="inlineStr">
        <is>
          <t>Прокладка вертикальных и горизонтальных трубопроводов отопления</t>
        </is>
      </c>
      <c r="C2709" s="25" t="n"/>
      <c r="D2709" s="271" t="inlineStr">
        <is>
          <t>10.3.1.121.</t>
        </is>
      </c>
      <c r="E2709" s="202" t="inlineStr">
        <is>
          <t>Трубки Теплоизоляционные толщиной 19 мм ø 15</t>
        </is>
      </c>
      <c r="F2709" s="199" t="inlineStr">
        <is>
          <t>м3</t>
        </is>
      </c>
      <c r="G2709" s="646" t="n">
        <v>33</v>
      </c>
      <c r="H2709" s="194" t="n">
        <v>132.3003372845289</v>
      </c>
      <c r="I2709" s="195" t="n">
        <v>431.4073700991118</v>
      </c>
      <c r="J2709" s="196" t="n">
        <v>70.46346342295509</v>
      </c>
      <c r="K2709" s="197" t="n">
        <v>634.1711708065958</v>
      </c>
      <c r="L2709" s="194" t="n">
        <v>4365.911130389452</v>
      </c>
      <c r="M2709" s="195" t="n">
        <v>14236.44321327069</v>
      </c>
      <c r="N2709" s="196" t="n">
        <v>2325.294292957518</v>
      </c>
      <c r="O2709" s="197" t="n">
        <v>20927.64863661766</v>
      </c>
      <c r="P2709" s="118" t="n"/>
      <c r="Q2709" s="104" t="n"/>
    </row>
    <row r="2710" outlineLevel="3" ht="50.25" customHeight="1">
      <c r="A2710" s="3" t="n"/>
      <c r="B2710" s="3" t="inlineStr">
        <is>
          <t>Прокладка вертикальных и горизонтальных трубопроводов отопления</t>
        </is>
      </c>
      <c r="C2710" s="25" t="n"/>
      <c r="D2710" s="271" t="inlineStr">
        <is>
          <t>10.3.1.122.</t>
        </is>
      </c>
      <c r="E2710" s="202" t="inlineStr">
        <is>
          <t>Труба из сшитого полиэтилена RAUTHERM S ø 16</t>
        </is>
      </c>
      <c r="F2710" s="199" t="inlineStr">
        <is>
          <t>м</t>
        </is>
      </c>
      <c r="G2710" s="646" t="n">
        <v>38</v>
      </c>
      <c r="H2710" s="194" t="n">
        <v>403.0484733847313</v>
      </c>
      <c r="I2710" s="195" t="n">
        <v>310.6133064713605</v>
      </c>
      <c r="J2710" s="196" t="n">
        <v>89.20772248201146</v>
      </c>
      <c r="K2710" s="197" t="n">
        <v>802.8695023381032</v>
      </c>
      <c r="L2710" s="194" t="n">
        <v>15315.84198861979</v>
      </c>
      <c r="M2710" s="195" t="n">
        <v>11803.3056459117</v>
      </c>
      <c r="N2710" s="196" t="n">
        <v>3389.893454316436</v>
      </c>
      <c r="O2710" s="197" t="n">
        <v>30509.04108884792</v>
      </c>
      <c r="P2710" s="118" t="n"/>
      <c r="Q2710" s="104" t="n"/>
    </row>
    <row r="2711" outlineLevel="3" ht="50.25" customHeight="1">
      <c r="A2711" s="3" t="n"/>
      <c r="B2711" s="3" t="inlineStr">
        <is>
          <t>Прокладка вертикальных и горизонтальных трубопроводов отопления</t>
        </is>
      </c>
      <c r="C2711" s="25" t="n"/>
      <c r="D2711" s="271" t="inlineStr">
        <is>
          <t>10.3.1.123.</t>
        </is>
      </c>
      <c r="E2711" s="202" t="inlineStr">
        <is>
          <t>Труба из сшитого полиэтилена RAUTITAN ø 16</t>
        </is>
      </c>
      <c r="F2711" s="199" t="inlineStr">
        <is>
          <t>м</t>
        </is>
      </c>
      <c r="G2711" s="646" t="n">
        <v>5733</v>
      </c>
      <c r="H2711" s="194" t="n">
        <v>403.0484778556575</v>
      </c>
      <c r="I2711" s="195" t="n">
        <v>310.6133064713605</v>
      </c>
      <c r="J2711" s="196" t="n">
        <v>89.20772304087726</v>
      </c>
      <c r="K2711" s="197" t="n">
        <v>802.8695073678953</v>
      </c>
      <c r="L2711" s="194" t="n">
        <v>2310676.923546484</v>
      </c>
      <c r="M2711" s="195" t="n">
        <v>1780746.08600031</v>
      </c>
      <c r="N2711" s="196" t="n">
        <v>511427.8761933493</v>
      </c>
      <c r="O2711" s="197" t="n">
        <v>4602850.885740143</v>
      </c>
      <c r="P2711" s="118" t="n"/>
      <c r="Q2711" s="104" t="n"/>
    </row>
    <row r="2712" outlineLevel="3" ht="50.25" customHeight="1">
      <c r="A2712" s="3" t="n"/>
      <c r="B2712" s="3" t="inlineStr">
        <is>
          <t>Прокладка вертикальных и горизонтальных трубопроводов отопления</t>
        </is>
      </c>
      <c r="C2712" s="25" t="n"/>
      <c r="D2712" s="271" t="inlineStr">
        <is>
          <t>10.3.1.124.</t>
        </is>
      </c>
      <c r="E2712" s="202" t="inlineStr">
        <is>
          <t>Труба из сшитого полиэтилена RAUTITAN ø 16</t>
        </is>
      </c>
      <c r="F2712" s="199" t="inlineStr">
        <is>
          <t>м</t>
        </is>
      </c>
      <c r="G2712" s="646" t="n">
        <v>75</v>
      </c>
      <c r="H2712" s="194" t="n">
        <v>403.0484780274761</v>
      </c>
      <c r="I2712" s="195" t="n">
        <v>310.6133064713605</v>
      </c>
      <c r="J2712" s="196" t="n">
        <v>89.20772306235457</v>
      </c>
      <c r="K2712" s="197" t="n">
        <v>802.8695075611912</v>
      </c>
      <c r="L2712" s="194" t="n">
        <v>30228.6358520607</v>
      </c>
      <c r="M2712" s="195" t="n">
        <v>23295.99798535204</v>
      </c>
      <c r="N2712" s="196" t="n">
        <v>6690.579229676593</v>
      </c>
      <c r="O2712" s="197" t="n">
        <v>60215.21306708934</v>
      </c>
      <c r="P2712" s="118" t="n"/>
      <c r="Q2712" s="104" t="n"/>
    </row>
    <row r="2713" outlineLevel="3" ht="50.25" customHeight="1">
      <c r="A2713" s="3" t="n"/>
      <c r="B2713" s="3" t="inlineStr">
        <is>
          <t>Прокладка вертикальных и горизонтальных трубопроводов отопления</t>
        </is>
      </c>
      <c r="C2713" s="25" t="n"/>
      <c r="D2713" s="271" t="inlineStr">
        <is>
          <t>10.3.1.125.</t>
        </is>
      </c>
      <c r="E2713" s="202" t="inlineStr">
        <is>
          <t>Трубки Теплоизоляционные некашированные толщиной 13 мм ø 16</t>
        </is>
      </c>
      <c r="F2713" s="199" t="inlineStr">
        <is>
          <t>м3</t>
        </is>
      </c>
      <c r="G2713" s="646" t="n">
        <v>6062</v>
      </c>
      <c r="H2713" s="194" t="n">
        <v>70.65253661097665</v>
      </c>
      <c r="I2713" s="195" t="n">
        <v>431.4073700991118</v>
      </c>
      <c r="J2713" s="196" t="n">
        <v>62.75748833876106</v>
      </c>
      <c r="K2713" s="197" t="n">
        <v>564.8173950488496</v>
      </c>
      <c r="L2713" s="194" t="n">
        <v>428295.6769357405</v>
      </c>
      <c r="M2713" s="195" t="n">
        <v>2615191.477540816</v>
      </c>
      <c r="N2713" s="196" t="n">
        <v>380435.8943095695</v>
      </c>
      <c r="O2713" s="197" t="n">
        <v>3423923.048786126</v>
      </c>
      <c r="P2713" s="118" t="n"/>
      <c r="Q2713" s="104" t="n"/>
    </row>
    <row r="2714" outlineLevel="3" ht="50.25" customHeight="1">
      <c r="A2714" s="3" t="n"/>
      <c r="B2714" s="3" t="inlineStr">
        <is>
          <t>Прокладка вертикальных и горизонтальных трубопроводов отопления</t>
        </is>
      </c>
      <c r="C2714" s="25" t="n"/>
      <c r="D2714" s="271" t="inlineStr">
        <is>
          <t>10.3.1.126.</t>
        </is>
      </c>
      <c r="E2714" s="202" t="inlineStr">
        <is>
          <t>Трубки Теплоизоляционные некашированные толщиной 19 мм ø 16</t>
        </is>
      </c>
      <c r="F2714" s="199" t="inlineStr">
        <is>
          <t>м3</t>
        </is>
      </c>
      <c r="G2714" s="646" t="n">
        <v>16</v>
      </c>
      <c r="H2714" s="194" t="n">
        <v>132.3003372845289</v>
      </c>
      <c r="I2714" s="195" t="n">
        <v>431.4073700991118</v>
      </c>
      <c r="J2714" s="196" t="n">
        <v>70.46346342295509</v>
      </c>
      <c r="K2714" s="197" t="n">
        <v>634.1711708065958</v>
      </c>
      <c r="L2714" s="194" t="n">
        <v>2116.805396552462</v>
      </c>
      <c r="M2714" s="195" t="n">
        <v>6902.517921585789</v>
      </c>
      <c r="N2714" s="196" t="n">
        <v>1127.415414767281</v>
      </c>
      <c r="O2714" s="197" t="n">
        <v>10146.73873290553</v>
      </c>
      <c r="P2714" s="118" t="n"/>
      <c r="Q2714" s="104" t="n"/>
    </row>
    <row r="2715" outlineLevel="3" ht="50.25" customHeight="1">
      <c r="A2715" s="3" t="n"/>
      <c r="B2715" s="3" t="inlineStr">
        <is>
          <t>Прокладка вертикальных и горизонтальных трубопроводов отопления</t>
        </is>
      </c>
      <c r="C2715" s="25" t="n"/>
      <c r="D2715" s="271" t="inlineStr">
        <is>
          <t>10.3.1.127.</t>
        </is>
      </c>
      <c r="E2715" s="202" t="inlineStr">
        <is>
          <t>Труба из сшитого полиэтилена RAUTHERM S ø 17</t>
        </is>
      </c>
      <c r="F2715" s="199" t="inlineStr">
        <is>
          <t>м</t>
        </is>
      </c>
      <c r="G2715" s="646" t="n">
        <v>522</v>
      </c>
      <c r="H2715" s="194" t="n">
        <v>378.3720404747917</v>
      </c>
      <c r="I2715" s="195" t="n">
        <v>310.6133064713605</v>
      </c>
      <c r="J2715" s="196" t="n">
        <v>86.12316836826902</v>
      </c>
      <c r="K2715" s="197" t="n">
        <v>775.1085153144212</v>
      </c>
      <c r="L2715" s="194" t="n">
        <v>197510.2051278412</v>
      </c>
      <c r="M2715" s="195" t="n">
        <v>162140.1459780502</v>
      </c>
      <c r="N2715" s="196" t="n">
        <v>44956.29388823643</v>
      </c>
      <c r="O2715" s="197" t="n">
        <v>404606.6449941279</v>
      </c>
      <c r="P2715" s="118" t="n"/>
      <c r="Q2715" s="104" t="n"/>
    </row>
    <row r="2716" outlineLevel="3" ht="50.25" customHeight="1">
      <c r="A2716" s="3" t="n"/>
      <c r="B2716" s="3" t="inlineStr">
        <is>
          <t>Прокладка вертикальных и горизонтальных трубопроводов отопления</t>
        </is>
      </c>
      <c r="C2716" s="25" t="n"/>
      <c r="D2716" s="271" t="inlineStr">
        <is>
          <t>10.3.1.128.</t>
        </is>
      </c>
      <c r="E2716" s="202" t="inlineStr">
        <is>
          <t>Труба из сшитого полиэтилена RAUTITAN ø 17</t>
        </is>
      </c>
      <c r="F2716" s="199" t="inlineStr">
        <is>
          <t>м</t>
        </is>
      </c>
      <c r="G2716" s="646" t="n">
        <v>2</v>
      </c>
      <c r="H2716" s="194" t="n">
        <v>378.3721144073893</v>
      </c>
      <c r="I2716" s="195" t="n">
        <v>310.6133064713605</v>
      </c>
      <c r="J2716" s="196" t="n">
        <v>86.12317760984372</v>
      </c>
      <c r="K2716" s="197" t="n">
        <v>775.1085984885935</v>
      </c>
      <c r="L2716" s="194" t="n">
        <v>756.7442288147786</v>
      </c>
      <c r="M2716" s="195" t="n">
        <v>621.226612942721</v>
      </c>
      <c r="N2716" s="196" t="n">
        <v>172.2463552196874</v>
      </c>
      <c r="O2716" s="197" t="n">
        <v>1550.217196977187</v>
      </c>
      <c r="P2716" s="118" t="n"/>
      <c r="Q2716" s="104" t="n"/>
    </row>
    <row r="2717" outlineLevel="3" ht="50.25" customHeight="1">
      <c r="A2717" s="3" t="n"/>
      <c r="B2717" s="3" t="inlineStr">
        <is>
          <t>Прокладка вертикальных и горизонтальных трубопроводов отопления</t>
        </is>
      </c>
      <c r="C2717" s="25" t="n"/>
      <c r="D2717" s="271" t="inlineStr">
        <is>
          <t>10.3.1.129.</t>
        </is>
      </c>
      <c r="E2717" s="202" t="inlineStr">
        <is>
          <t>Труба из сшитого полиэтилена RAUTITAN ø 17</t>
        </is>
      </c>
      <c r="F2717" s="199" t="inlineStr">
        <is>
          <t>м</t>
        </is>
      </c>
      <c r="G2717" s="646" t="n">
        <v>12</v>
      </c>
      <c r="H2717" s="194" t="n">
        <v>378.3720531489513</v>
      </c>
      <c r="I2717" s="195" t="n">
        <v>310.6133064713605</v>
      </c>
      <c r="J2717" s="196" t="n">
        <v>86.12316995253897</v>
      </c>
      <c r="K2717" s="197" t="n">
        <v>775.1085295728508</v>
      </c>
      <c r="L2717" s="194" t="n">
        <v>4540.464637787416</v>
      </c>
      <c r="M2717" s="195" t="n">
        <v>3727.359677656326</v>
      </c>
      <c r="N2717" s="196" t="n">
        <v>1033.478039430468</v>
      </c>
      <c r="O2717" s="197" t="n">
        <v>9301.302354874209</v>
      </c>
      <c r="P2717" s="118" t="n"/>
      <c r="Q2717" s="104" t="n"/>
    </row>
    <row r="2718" outlineLevel="3" ht="50.25" customHeight="1">
      <c r="A2718" s="3" t="n"/>
      <c r="B2718" s="3" t="inlineStr">
        <is>
          <t>Прокладка вертикальных и горизонтальных трубопроводов отопления</t>
        </is>
      </c>
      <c r="C2718" s="25" t="n"/>
      <c r="D2718" s="271" t="inlineStr">
        <is>
          <t>10.3.1.130.</t>
        </is>
      </c>
      <c r="E2718" s="202" t="inlineStr">
        <is>
          <t>Трубки Теплоизоляционные некашированные толщиной 13 мм ø 17</t>
        </is>
      </c>
      <c r="F2718" s="199" t="inlineStr">
        <is>
          <t>м3</t>
        </is>
      </c>
      <c r="G2718" s="646" t="n">
        <v>14</v>
      </c>
      <c r="H2718" s="194" t="n">
        <v>70.65254012762733</v>
      </c>
      <c r="I2718" s="195" t="n">
        <v>431.4073700991118</v>
      </c>
      <c r="J2718" s="196" t="n">
        <v>62.75748877834239</v>
      </c>
      <c r="K2718" s="197" t="n">
        <v>564.8173990050815</v>
      </c>
      <c r="L2718" s="194" t="n">
        <v>989.1355617867827</v>
      </c>
      <c r="M2718" s="195" t="n">
        <v>6039.703181387566</v>
      </c>
      <c r="N2718" s="196" t="n">
        <v>878.6048428967935</v>
      </c>
      <c r="O2718" s="197" t="n">
        <v>7907.443586071141</v>
      </c>
      <c r="P2718" s="118" t="n"/>
      <c r="Q2718" s="104" t="n"/>
    </row>
    <row r="2719" outlineLevel="3" ht="50.25" customHeight="1">
      <c r="A2719" s="3" t="n"/>
      <c r="B2719" s="3" t="inlineStr">
        <is>
          <t>Монтаж оконечных устройств системы отопления (конвекторы, радиаторы, тепловые завесы и пр.)</t>
        </is>
      </c>
      <c r="C2719" s="25" t="n"/>
      <c r="D2719" s="271" t="inlineStr">
        <is>
          <t>10.3.1.131.</t>
        </is>
      </c>
      <c r="E2719" s="202" t="inlineStr">
        <is>
          <t>Бобышка прямая вварная для приборов КИПиА 20</t>
        </is>
      </c>
      <c r="F2719" s="199" t="inlineStr">
        <is>
          <t>шт</t>
        </is>
      </c>
      <c r="G2719" s="646" t="n">
        <v>5</v>
      </c>
      <c r="H2719" s="194" t="n">
        <v>519.5039279765551</v>
      </c>
      <c r="I2719" s="195" t="n">
        <v>86.28147401982235</v>
      </c>
      <c r="J2719" s="196" t="n">
        <v>75.72317524954718</v>
      </c>
      <c r="K2719" s="197" t="n">
        <v>681.5085772459247</v>
      </c>
      <c r="L2719" s="194" t="n">
        <v>2597.519639882776</v>
      </c>
      <c r="M2719" s="195" t="n">
        <v>431.4073700991117</v>
      </c>
      <c r="N2719" s="196" t="n">
        <v>378.6158762477359</v>
      </c>
      <c r="O2719" s="197" t="n">
        <v>3407.542886229623</v>
      </c>
      <c r="P2719" s="118" t="n"/>
      <c r="Q2719" s="104" t="n"/>
    </row>
    <row r="2720" outlineLevel="3" ht="50.25" customHeight="1">
      <c r="A2720" s="3" t="n"/>
      <c r="B2720" s="3" t="inlineStr">
        <is>
          <t>Монтаж оконечных устройств системы отопления (конвекторы, радиаторы, тепловые завесы и пр.)</t>
        </is>
      </c>
      <c r="C2720" s="25" t="n"/>
      <c r="D2720" s="271" t="inlineStr">
        <is>
          <t>10.3.1.132.</t>
        </is>
      </c>
      <c r="E2720" s="202" t="inlineStr">
        <is>
          <t>Кран для манометра DN 20</t>
        </is>
      </c>
      <c r="F2720" s="199" t="inlineStr">
        <is>
          <t>шт</t>
        </is>
      </c>
      <c r="G2720" s="646" t="n">
        <v>5</v>
      </c>
      <c r="H2720" s="194" t="n">
        <v>1731.679808928601</v>
      </c>
      <c r="I2720" s="195" t="n">
        <v>862.8147401982236</v>
      </c>
      <c r="J2720" s="196" t="n">
        <v>324.311818640853</v>
      </c>
      <c r="K2720" s="197" t="n">
        <v>2918.806367767677</v>
      </c>
      <c r="L2720" s="194" t="n">
        <v>8658.399044643003</v>
      </c>
      <c r="M2720" s="195" t="n">
        <v>4314.073700991118</v>
      </c>
      <c r="N2720" s="196" t="n">
        <v>1621.559093204265</v>
      </c>
      <c r="O2720" s="197" t="n">
        <v>14594.03183883838</v>
      </c>
      <c r="P2720" s="118" t="n"/>
      <c r="Q2720" s="104" t="n"/>
    </row>
    <row r="2721" outlineLevel="3" ht="50.25" customHeight="1">
      <c r="A2721" s="3" t="n"/>
      <c r="B2721" s="3" t="inlineStr">
        <is>
          <t>Монтаж оконечных устройств системы отопления (конвекторы, радиаторы, тепловые завесы и пр.)</t>
        </is>
      </c>
      <c r="C2721" s="25" t="n"/>
      <c r="D2721" s="271" t="inlineStr">
        <is>
          <t>10.3.1.133.</t>
        </is>
      </c>
      <c r="E2721" s="202" t="inlineStr">
        <is>
          <t>Кран шаровой с Электроприводом NEPTUN PROFI: 220В 3/4' 20</t>
        </is>
      </c>
      <c r="F2721" s="199" t="inlineStr">
        <is>
          <t>шт</t>
        </is>
      </c>
      <c r="G2721" s="646" t="n">
        <v>2</v>
      </c>
      <c r="H2721" s="194" t="n">
        <v>10794.13759082081</v>
      </c>
      <c r="I2721" s="195" t="n">
        <v>4314.073700991118</v>
      </c>
      <c r="J2721" s="196" t="n">
        <v>1888.52641147649</v>
      </c>
      <c r="K2721" s="197" t="n">
        <v>16996.73770328841</v>
      </c>
      <c r="L2721" s="194" t="n">
        <v>21588.27518164161</v>
      </c>
      <c r="M2721" s="195" t="n">
        <v>8628.147401982236</v>
      </c>
      <c r="N2721" s="196" t="n">
        <v>3777.052822952981</v>
      </c>
      <c r="O2721" s="197" t="n">
        <v>33993.47540657683</v>
      </c>
      <c r="P2721" s="118" t="n"/>
      <c r="Q2721" s="104" t="n"/>
    </row>
    <row r="2722" outlineLevel="3" ht="50.25" customHeight="1">
      <c r="A2722" s="3" t="n"/>
      <c r="B2722" s="3" t="inlineStr">
        <is>
          <t>Монтаж оконечных устройств системы отопления (конвекторы, радиаторы, тепловые завесы и пр.)</t>
        </is>
      </c>
      <c r="C2722" s="25" t="n"/>
      <c r="D2722" s="271" t="inlineStr">
        <is>
          <t>10.3.1.134.</t>
        </is>
      </c>
      <c r="E2722" s="202" t="inlineStr">
        <is>
          <t>Манометр показывающий ø 20</t>
        </is>
      </c>
      <c r="F2722" s="199" t="inlineStr">
        <is>
          <t>шт</t>
        </is>
      </c>
      <c r="G2722" s="646" t="n">
        <v>5</v>
      </c>
      <c r="H2722" s="194" t="n">
        <v>1731.679808928601</v>
      </c>
      <c r="I2722" s="195" t="n">
        <v>543.5732863248809</v>
      </c>
      <c r="J2722" s="196" t="n">
        <v>284.4066369066852</v>
      </c>
      <c r="K2722" s="197" t="n">
        <v>2559.659732160167</v>
      </c>
      <c r="L2722" s="194" t="n">
        <v>8658.399044643003</v>
      </c>
      <c r="M2722" s="195" t="n">
        <v>2717.866431624404</v>
      </c>
      <c r="N2722" s="196" t="n">
        <v>1422.033184533426</v>
      </c>
      <c r="O2722" s="197" t="n">
        <v>12798.29866080083</v>
      </c>
      <c r="P2722" s="118" t="n"/>
      <c r="Q2722" s="104" t="n"/>
    </row>
    <row r="2723" outlineLevel="3" ht="50.25" customHeight="1">
      <c r="A2723" s="3" t="n"/>
      <c r="B2723" s="3" t="inlineStr">
        <is>
          <t>Прокладка вертикальных и горизонтальных трубопроводов отопления</t>
        </is>
      </c>
      <c r="C2723" s="25" t="n"/>
      <c r="D2723" s="271" t="inlineStr">
        <is>
          <t>10.3.1.135.</t>
        </is>
      </c>
      <c r="E2723" s="202" t="inlineStr">
        <is>
          <t>Труба из сшитого полиэтилена RAUTHERM S ø 20</t>
        </is>
      </c>
      <c r="F2723" s="199" t="inlineStr">
        <is>
          <t>м</t>
        </is>
      </c>
      <c r="G2723" s="646" t="n">
        <v>6</v>
      </c>
      <c r="H2723" s="194" t="n">
        <v>523.1404455975306</v>
      </c>
      <c r="I2723" s="195" t="n">
        <v>310.6133064713605</v>
      </c>
      <c r="J2723" s="196" t="n">
        <v>104.2192190086114</v>
      </c>
      <c r="K2723" s="197" t="n">
        <v>937.9729710775025</v>
      </c>
      <c r="L2723" s="194" t="n">
        <v>3138.842673585184</v>
      </c>
      <c r="M2723" s="195" t="n">
        <v>1863.679838828163</v>
      </c>
      <c r="N2723" s="196" t="n">
        <v>625.3153140516683</v>
      </c>
      <c r="O2723" s="197" t="n">
        <v>5627.837826465015</v>
      </c>
      <c r="P2723" s="118" t="n"/>
      <c r="Q2723" s="104" t="n"/>
    </row>
    <row r="2724" outlineLevel="3" ht="50.25" customHeight="1">
      <c r="A2724" s="3" t="n"/>
      <c r="B2724" s="3" t="inlineStr">
        <is>
          <t>Прокладка вертикальных и горизонтальных трубопроводов отопления</t>
        </is>
      </c>
      <c r="C2724" s="25" t="n"/>
      <c r="D2724" s="271" t="inlineStr">
        <is>
          <t>10.3.1.136.</t>
        </is>
      </c>
      <c r="E2724" s="202" t="inlineStr">
        <is>
          <t>Труба из сшитого полиэтилена RAUTITAN ø 20</t>
        </is>
      </c>
      <c r="F2724" s="199" t="inlineStr">
        <is>
          <t>м</t>
        </is>
      </c>
      <c r="G2724" s="646" t="n">
        <v>264</v>
      </c>
      <c r="H2724" s="194" t="n">
        <v>523.1404734422753</v>
      </c>
      <c r="I2724" s="195" t="n">
        <v>310.6133064713605</v>
      </c>
      <c r="J2724" s="196" t="n">
        <v>104.2192224892045</v>
      </c>
      <c r="K2724" s="197" t="n">
        <v>937.9730024028402</v>
      </c>
      <c r="L2724" s="194" t="n">
        <v>138109.0849887607</v>
      </c>
      <c r="M2724" s="195" t="n">
        <v>82001.91290843918</v>
      </c>
      <c r="N2724" s="196" t="n">
        <v>27513.87473714998</v>
      </c>
      <c r="O2724" s="197" t="n">
        <v>247624.8726343498</v>
      </c>
      <c r="P2724" s="118" t="n"/>
      <c r="Q2724" s="104" t="n"/>
    </row>
    <row r="2725" outlineLevel="3" ht="50.25" customHeight="1">
      <c r="A2725" s="3" t="n"/>
      <c r="B2725" s="3" t="inlineStr">
        <is>
          <t>Прокладка вертикальных и горизонтальных трубопроводов отопления</t>
        </is>
      </c>
      <c r="C2725" s="25" t="n"/>
      <c r="D2725" s="271" t="inlineStr">
        <is>
          <t>10.3.1.137.</t>
        </is>
      </c>
      <c r="E2725" s="202" t="inlineStr">
        <is>
          <t>Труба из сшитого полиэтилена RAUTITAN ø 20</t>
        </is>
      </c>
      <c r="F2725" s="199" t="inlineStr">
        <is>
          <t>м</t>
        </is>
      </c>
      <c r="G2725" s="646" t="n">
        <v>5</v>
      </c>
      <c r="H2725" s="194" t="n">
        <v>523.1404701009059</v>
      </c>
      <c r="I2725" s="195" t="n">
        <v>310.6133064713605</v>
      </c>
      <c r="J2725" s="196" t="n">
        <v>104.2192220715333</v>
      </c>
      <c r="K2725" s="197" t="n">
        <v>937.9729986437997</v>
      </c>
      <c r="L2725" s="194" t="n">
        <v>2615.702350504529</v>
      </c>
      <c r="M2725" s="195" t="n">
        <v>1553.066532356802</v>
      </c>
      <c r="N2725" s="196" t="n">
        <v>521.0961103576665</v>
      </c>
      <c r="O2725" s="197" t="n">
        <v>4689.864993218998</v>
      </c>
      <c r="P2725" s="118" t="n"/>
      <c r="Q2725" s="104" t="n"/>
    </row>
    <row r="2726" outlineLevel="3" ht="50.25" customHeight="1">
      <c r="A2726" s="3" t="n"/>
      <c r="B2726" s="3" t="inlineStr">
        <is>
          <t>Прокладка вертикальных и горизонтальных трубопроводов отопления</t>
        </is>
      </c>
      <c r="C2726" s="25" t="n"/>
      <c r="D2726" s="271" t="inlineStr">
        <is>
          <t>10.3.1.138.</t>
        </is>
      </c>
      <c r="E2726" s="202" t="inlineStr">
        <is>
          <t>Труба стальная водогазопроводная Неоцинкованная ø 20</t>
        </is>
      </c>
      <c r="F2726" s="199" t="inlineStr">
        <is>
          <t>м</t>
        </is>
      </c>
      <c r="G2726" s="646" t="n">
        <v>74</v>
      </c>
      <c r="H2726" s="194" t="n">
        <v>196.1646904325753</v>
      </c>
      <c r="I2726" s="195" t="n">
        <v>1190.684341473549</v>
      </c>
      <c r="J2726" s="196" t="n">
        <v>173.3561289882655</v>
      </c>
      <c r="K2726" s="197" t="n">
        <v>1560.205160894389</v>
      </c>
      <c r="L2726" s="194" t="n">
        <v>14516.18709201057</v>
      </c>
      <c r="M2726" s="195" t="n">
        <v>88110.64126904259</v>
      </c>
      <c r="N2726" s="196" t="n">
        <v>12828.35354513165</v>
      </c>
      <c r="O2726" s="197" t="n">
        <v>115455.1819061848</v>
      </c>
      <c r="P2726" s="118" t="n"/>
      <c r="Q2726" s="104" t="n"/>
    </row>
    <row r="2727" outlineLevel="3" ht="50.25" customHeight="1">
      <c r="A2727" s="3" t="n"/>
      <c r="B2727" s="3" t="inlineStr">
        <is>
          <t>Прокладка вертикальных и горизонтальных трубопроводов отопления</t>
        </is>
      </c>
      <c r="C2727" s="25" t="n"/>
      <c r="D2727" s="271" t="inlineStr">
        <is>
          <t>10.3.1.139.</t>
        </is>
      </c>
      <c r="E2727" s="202" t="inlineStr">
        <is>
          <t>Трубки Теплоизоляционные некашированные толщиной 13 мм ø 20</t>
        </is>
      </c>
      <c r="F2727" s="199" t="inlineStr">
        <is>
          <t>м3</t>
        </is>
      </c>
      <c r="G2727" s="646" t="n">
        <v>11</v>
      </c>
      <c r="H2727" s="194" t="n">
        <v>76.19391362441098</v>
      </c>
      <c r="I2727" s="195" t="n">
        <v>431.4073700991118</v>
      </c>
      <c r="J2727" s="196" t="n">
        <v>63.45016046544035</v>
      </c>
      <c r="K2727" s="197" t="n">
        <v>571.0514441889632</v>
      </c>
      <c r="L2727" s="194" t="n">
        <v>838.1330498685209</v>
      </c>
      <c r="M2727" s="195" t="n">
        <v>4745.48107109023</v>
      </c>
      <c r="N2727" s="196" t="n">
        <v>697.9517651198438</v>
      </c>
      <c r="O2727" s="197" t="n">
        <v>6281.565886078595</v>
      </c>
      <c r="P2727" s="118" t="n"/>
      <c r="Q2727" s="104" t="n"/>
    </row>
    <row r="2728" outlineLevel="3" ht="50.25" customHeight="1">
      <c r="A2728" s="3" t="n"/>
      <c r="B2728" s="3" t="inlineStr">
        <is>
          <t>Прокладка вертикальных и горизонтальных трубопроводов отопления</t>
        </is>
      </c>
      <c r="C2728" s="25" t="n"/>
      <c r="D2728" s="271" t="inlineStr">
        <is>
          <t>10.3.1.140.</t>
        </is>
      </c>
      <c r="E2728" s="202" t="inlineStr">
        <is>
          <t>Трубки Теплоизоляционные некашированные толщиной 20 мм ø 20</t>
        </is>
      </c>
      <c r="F2728" s="199" t="inlineStr">
        <is>
          <t>м3</t>
        </is>
      </c>
      <c r="G2728" s="646" t="n">
        <v>27</v>
      </c>
      <c r="H2728" s="194" t="n">
        <v>155.1585098867991</v>
      </c>
      <c r="I2728" s="195" t="n">
        <v>431.4073700991118</v>
      </c>
      <c r="J2728" s="196" t="n">
        <v>73.32073499823886</v>
      </c>
      <c r="K2728" s="197" t="n">
        <v>659.8866149841498</v>
      </c>
      <c r="L2728" s="194" t="n">
        <v>4189.279766943577</v>
      </c>
      <c r="M2728" s="195" t="n">
        <v>11647.99899267602</v>
      </c>
      <c r="N2728" s="196" t="n">
        <v>1979.659844952449</v>
      </c>
      <c r="O2728" s="197" t="n">
        <v>17816.93860457205</v>
      </c>
      <c r="P2728" s="118" t="n"/>
      <c r="Q2728" s="104" t="n"/>
    </row>
    <row r="2729" outlineLevel="3" ht="50.25" customHeight="1">
      <c r="A2729" s="3" t="n"/>
      <c r="B2729" s="3" t="inlineStr">
        <is>
          <t>Прокладка вертикальных и горизонтальных трубопроводов отопления</t>
        </is>
      </c>
      <c r="C2729" s="25" t="n"/>
      <c r="D2729" s="271" t="inlineStr">
        <is>
          <t>10.3.1.141.</t>
        </is>
      </c>
      <c r="E2729" s="202" t="inlineStr">
        <is>
          <t>Трубки Теплоизоляционные толщиной 19 мм ø 20</t>
        </is>
      </c>
      <c r="F2729" s="199" t="inlineStr">
        <is>
          <t>м3</t>
        </is>
      </c>
      <c r="G2729" s="646" t="n">
        <v>6</v>
      </c>
      <c r="H2729" s="194" t="n">
        <v>155.1585303062785</v>
      </c>
      <c r="I2729" s="195" t="n">
        <v>431.4073700991118</v>
      </c>
      <c r="J2729" s="196" t="n">
        <v>73.32073755067378</v>
      </c>
      <c r="K2729" s="197" t="n">
        <v>659.8866379560641</v>
      </c>
      <c r="L2729" s="194" t="n">
        <v>930.9511818376708</v>
      </c>
      <c r="M2729" s="195" t="n">
        <v>2588.444220594671</v>
      </c>
      <c r="N2729" s="196" t="n">
        <v>439.9244253040427</v>
      </c>
      <c r="O2729" s="197" t="n">
        <v>3959.319827736384</v>
      </c>
      <c r="P2729" s="118" t="n"/>
      <c r="Q2729" s="104" t="n"/>
    </row>
    <row r="2730" outlineLevel="3" ht="50.25" customHeight="1">
      <c r="A2730" s="3" t="n"/>
      <c r="B2730" s="3" t="inlineStr">
        <is>
          <t>Монтаж оконечных устройств системы отопления (конвекторы, радиаторы, тепловые завесы и пр.)</t>
        </is>
      </c>
      <c r="C2730" s="25" t="n"/>
      <c r="D2730" s="271" t="inlineStr">
        <is>
          <t>10.3.1.142.</t>
        </is>
      </c>
      <c r="E2730" s="202" t="inlineStr">
        <is>
          <t>Бобышка прямая вварная для приборов КИПиА 25</t>
        </is>
      </c>
      <c r="F2730" s="199" t="inlineStr">
        <is>
          <t>шт</t>
        </is>
      </c>
      <c r="G2730" s="646" t="n">
        <v>5</v>
      </c>
      <c r="H2730" s="194" t="n">
        <v>519.5039279765551</v>
      </c>
      <c r="I2730" s="195" t="n">
        <v>86.28147401982235</v>
      </c>
      <c r="J2730" s="196" t="n">
        <v>75.72317524954718</v>
      </c>
      <c r="K2730" s="197" t="n">
        <v>681.5085772459247</v>
      </c>
      <c r="L2730" s="194" t="n">
        <v>2597.519639882776</v>
      </c>
      <c r="M2730" s="195" t="n">
        <v>431.4073700991117</v>
      </c>
      <c r="N2730" s="196" t="n">
        <v>378.6158762477359</v>
      </c>
      <c r="O2730" s="197" t="n">
        <v>3407.542886229623</v>
      </c>
      <c r="P2730" s="118" t="n"/>
      <c r="Q2730" s="104" t="n"/>
    </row>
    <row r="2731" outlineLevel="3" ht="50.25" customHeight="1">
      <c r="A2731" s="3" t="n"/>
      <c r="B2731" s="3" t="inlineStr">
        <is>
          <t>Монтаж оконечных устройств системы отопления (конвекторы, радиаторы, тепловые завесы и пр.)</t>
        </is>
      </c>
      <c r="C2731" s="25" t="n"/>
      <c r="D2731" s="271" t="inlineStr">
        <is>
          <t>10.3.1.143.</t>
        </is>
      </c>
      <c r="E2731" s="202" t="inlineStr">
        <is>
          <t>Кран для манометра DN 25</t>
        </is>
      </c>
      <c r="F2731" s="199" t="inlineStr">
        <is>
          <t>шт</t>
        </is>
      </c>
      <c r="G2731" s="646" t="n">
        <v>5</v>
      </c>
      <c r="H2731" s="194" t="n">
        <v>1731.679808928601</v>
      </c>
      <c r="I2731" s="195" t="n">
        <v>862.8147401982236</v>
      </c>
      <c r="J2731" s="196" t="n">
        <v>324.311818640853</v>
      </c>
      <c r="K2731" s="197" t="n">
        <v>2918.806367767677</v>
      </c>
      <c r="L2731" s="194" t="n">
        <v>8658.399044643003</v>
      </c>
      <c r="M2731" s="195" t="n">
        <v>4314.073700991118</v>
      </c>
      <c r="N2731" s="196" t="n">
        <v>1621.559093204265</v>
      </c>
      <c r="O2731" s="197" t="n">
        <v>14594.03183883838</v>
      </c>
      <c r="P2731" s="118" t="n"/>
      <c r="Q2731" s="104" t="n"/>
    </row>
    <row r="2732" outlineLevel="3" ht="50.25" customHeight="1">
      <c r="A2732" s="3" t="n"/>
      <c r="B2732" s="3" t="inlineStr">
        <is>
          <t>Монтаж оконечных устройств системы отопления (конвекторы, радиаторы, тепловые завесы и пр.)</t>
        </is>
      </c>
      <c r="C2732" s="25" t="n"/>
      <c r="D2732" s="271" t="inlineStr">
        <is>
          <t>10.3.1.144.</t>
        </is>
      </c>
      <c r="E2732" s="202" t="inlineStr">
        <is>
          <t>Кран шаровой с Электроприводом NEPTUN PROFI: 220В 1' 25</t>
        </is>
      </c>
      <c r="F2732" s="199" t="inlineStr">
        <is>
          <t>шт</t>
        </is>
      </c>
      <c r="G2732" s="646" t="n">
        <v>1</v>
      </c>
      <c r="H2732" s="194" t="n">
        <v>11255.91868452578</v>
      </c>
      <c r="I2732" s="195" t="n">
        <v>4314.073700991118</v>
      </c>
      <c r="J2732" s="196" t="n">
        <v>1946.249048189612</v>
      </c>
      <c r="K2732" s="197" t="n">
        <v>17516.24143370651</v>
      </c>
      <c r="L2732" s="194" t="n">
        <v>11255.91868452578</v>
      </c>
      <c r="M2732" s="195" t="n">
        <v>4314.073700991118</v>
      </c>
      <c r="N2732" s="196" t="n">
        <v>1946.249048189612</v>
      </c>
      <c r="O2732" s="197" t="n">
        <v>17516.24143370651</v>
      </c>
      <c r="P2732" s="118" t="n"/>
      <c r="Q2732" s="104" t="n"/>
    </row>
    <row r="2733" outlineLevel="3" ht="50.25" customHeight="1">
      <c r="A2733" s="3" t="n"/>
      <c r="B2733" s="3" t="inlineStr">
        <is>
          <t>Монтаж оконечных устройств системы отопления (конвекторы, радиаторы, тепловые завесы и пр.)</t>
        </is>
      </c>
      <c r="C2733" s="25" t="n"/>
      <c r="D2733" s="271" t="inlineStr">
        <is>
          <t>10.3.1.145.</t>
        </is>
      </c>
      <c r="E2733" s="202" t="inlineStr">
        <is>
          <t>Манометр показывающий ø 25</t>
        </is>
      </c>
      <c r="F2733" s="199" t="inlineStr">
        <is>
          <t>шт</t>
        </is>
      </c>
      <c r="G2733" s="646" t="n">
        <v>5</v>
      </c>
      <c r="H2733" s="194" t="n">
        <v>1731.679808928601</v>
      </c>
      <c r="I2733" s="195" t="n">
        <v>543.5732863248809</v>
      </c>
      <c r="J2733" s="196" t="n">
        <v>284.4066369066852</v>
      </c>
      <c r="K2733" s="197" t="n">
        <v>2559.659732160167</v>
      </c>
      <c r="L2733" s="194" t="n">
        <v>8658.399044643003</v>
      </c>
      <c r="M2733" s="195" t="n">
        <v>2717.866431624404</v>
      </c>
      <c r="N2733" s="196" t="n">
        <v>1422.033184533426</v>
      </c>
      <c r="O2733" s="197" t="n">
        <v>12798.29866080083</v>
      </c>
      <c r="P2733" s="118" t="n"/>
      <c r="Q2733" s="104" t="n"/>
    </row>
    <row r="2734" outlineLevel="3" ht="50.25" customHeight="1">
      <c r="A2734" s="3" t="n"/>
      <c r="B2734" s="3" t="inlineStr">
        <is>
          <t>Прокладка вертикальных и горизонтальных трубопроводов отопления</t>
        </is>
      </c>
      <c r="C2734" s="25" t="n"/>
      <c r="D2734" s="271" t="inlineStr">
        <is>
          <t>10.3.1.146.</t>
        </is>
      </c>
      <c r="E2734" s="202" t="inlineStr">
        <is>
          <t>Труба из сшитого полиэтилена RAUTITAN ø 25</t>
        </is>
      </c>
      <c r="F2734" s="199" t="inlineStr">
        <is>
          <t>м</t>
        </is>
      </c>
      <c r="G2734" s="646" t="n">
        <v>210</v>
      </c>
      <c r="H2734" s="194" t="n">
        <v>934.4144310223164</v>
      </c>
      <c r="I2734" s="195" t="n">
        <v>310.6133064713605</v>
      </c>
      <c r="J2734" s="196" t="n">
        <v>155.6284671867096</v>
      </c>
      <c r="K2734" s="197" t="n">
        <v>1400.656204680387</v>
      </c>
      <c r="L2734" s="194" t="n">
        <v>196227.0305146865</v>
      </c>
      <c r="M2734" s="195" t="n">
        <v>65228.7943589857</v>
      </c>
      <c r="N2734" s="196" t="n">
        <v>32681.97810920902</v>
      </c>
      <c r="O2734" s="197" t="n">
        <v>294137.8029828811</v>
      </c>
      <c r="P2734" s="118" t="n"/>
      <c r="Q2734" s="104" t="n"/>
    </row>
    <row r="2735" outlineLevel="3" ht="50.25" customHeight="1">
      <c r="A2735" s="3" t="n"/>
      <c r="B2735" s="3" t="inlineStr">
        <is>
          <t>Прокладка вертикальных и горизонтальных трубопроводов отопления</t>
        </is>
      </c>
      <c r="C2735" s="25" t="n"/>
      <c r="D2735" s="271" t="inlineStr">
        <is>
          <t>10.3.1.147.</t>
        </is>
      </c>
      <c r="E2735" s="202" t="inlineStr">
        <is>
          <t>Труба из сшитого полиэтилена RAUTITAN ø 25</t>
        </is>
      </c>
      <c r="F2735" s="199" t="inlineStr">
        <is>
          <t>м</t>
        </is>
      </c>
      <c r="G2735" s="646" t="n">
        <v>65</v>
      </c>
      <c r="H2735" s="194" t="n">
        <v>934.4144298106111</v>
      </c>
      <c r="I2735" s="195" t="n">
        <v>310.6133064713605</v>
      </c>
      <c r="J2735" s="196" t="n">
        <v>155.6284670352464</v>
      </c>
      <c r="K2735" s="197" t="n">
        <v>1400.656203317218</v>
      </c>
      <c r="L2735" s="194" t="n">
        <v>60736.93793768972</v>
      </c>
      <c r="M2735" s="195" t="n">
        <v>20189.86492063843</v>
      </c>
      <c r="N2735" s="196" t="n">
        <v>10115.85035729102</v>
      </c>
      <c r="O2735" s="197" t="n">
        <v>91042.65321561918</v>
      </c>
      <c r="P2735" s="118" t="n"/>
      <c r="Q2735" s="104" t="n"/>
    </row>
    <row r="2736" outlineLevel="3" ht="50.25" customHeight="1">
      <c r="A2736" s="3" t="n"/>
      <c r="B2736" s="3" t="inlineStr">
        <is>
          <t>Прокладка вертикальных и горизонтальных трубопроводов отопления</t>
        </is>
      </c>
      <c r="C2736" s="25" t="n"/>
      <c r="D2736" s="271" t="inlineStr">
        <is>
          <t>10.3.1.148.</t>
        </is>
      </c>
      <c r="E2736" s="202" t="inlineStr">
        <is>
          <t>Труба стальная водогазопроводная Неоцинкованная ø 25</t>
        </is>
      </c>
      <c r="F2736" s="199" t="inlineStr">
        <is>
          <t>м</t>
        </is>
      </c>
      <c r="G2736" s="646" t="n">
        <v>64</v>
      </c>
      <c r="H2736" s="194" t="n">
        <v>264.7507566267967</v>
      </c>
      <c r="I2736" s="195" t="n">
        <v>1276.965815493371</v>
      </c>
      <c r="J2736" s="196" t="n">
        <v>192.714571515021</v>
      </c>
      <c r="K2736" s="197" t="n">
        <v>1734.431143635189</v>
      </c>
      <c r="L2736" s="194" t="n">
        <v>16944.04842411499</v>
      </c>
      <c r="M2736" s="195" t="n">
        <v>81725.81219157574</v>
      </c>
      <c r="N2736" s="196" t="n">
        <v>12333.73257696134</v>
      </c>
      <c r="O2736" s="197" t="n">
        <v>111003.5931926521</v>
      </c>
      <c r="P2736" s="118" t="n"/>
      <c r="Q2736" s="104" t="n"/>
    </row>
    <row r="2737" outlineLevel="3" ht="50.25" customHeight="1">
      <c r="A2737" s="3" t="n"/>
      <c r="B2737" s="3" t="inlineStr">
        <is>
          <t>Прокладка вертикальных и горизонтальных трубопроводов отопления</t>
        </is>
      </c>
      <c r="C2737" s="25" t="n"/>
      <c r="D2737" s="271" t="inlineStr">
        <is>
          <t>10.3.1.149.</t>
        </is>
      </c>
      <c r="E2737" s="202" t="inlineStr">
        <is>
          <t>Трубки Теплоизоляционные некашированные толщиной 13 мм ø 25</t>
        </is>
      </c>
      <c r="F2737" s="199" t="inlineStr">
        <is>
          <t>м3</t>
        </is>
      </c>
      <c r="G2737" s="646" t="n">
        <v>98</v>
      </c>
      <c r="H2737" s="194" t="n">
        <v>88.66200731649576</v>
      </c>
      <c r="I2737" s="195" t="n">
        <v>431.4073700991118</v>
      </c>
      <c r="J2737" s="196" t="n">
        <v>65.00867217695094</v>
      </c>
      <c r="K2737" s="197" t="n">
        <v>585.0780495925585</v>
      </c>
      <c r="L2737" s="194" t="n">
        <v>8688.876717016585</v>
      </c>
      <c r="M2737" s="195" t="n">
        <v>42277.92226971296</v>
      </c>
      <c r="N2737" s="196" t="n">
        <v>6370.849873341192</v>
      </c>
      <c r="O2737" s="197" t="n">
        <v>57337.64886007073</v>
      </c>
      <c r="P2737" s="118" t="n"/>
      <c r="Q2737" s="104" t="n"/>
    </row>
    <row r="2738" outlineLevel="3" ht="50.25" customHeight="1">
      <c r="A2738" s="3" t="n"/>
      <c r="B2738" s="3" t="inlineStr">
        <is>
          <t>Прокладка вертикальных и горизонтальных трубопроводов отопления</t>
        </is>
      </c>
      <c r="C2738" s="25" t="n"/>
      <c r="D2738" s="271" t="inlineStr">
        <is>
          <t>10.3.1.150.</t>
        </is>
      </c>
      <c r="E2738" s="202" t="inlineStr">
        <is>
          <t>Трубки Теплоизоляционные некашированные толщиной 20 мм ø 25</t>
        </is>
      </c>
      <c r="F2738" s="199" t="inlineStr">
        <is>
          <t>м3</t>
        </is>
      </c>
      <c r="G2738" s="646" t="n">
        <v>4</v>
      </c>
      <c r="H2738" s="194" t="n">
        <v>176.6313634458765</v>
      </c>
      <c r="I2738" s="195" t="n">
        <v>431.4073700991118</v>
      </c>
      <c r="J2738" s="196" t="n">
        <v>76.00484169312354</v>
      </c>
      <c r="K2738" s="197" t="n">
        <v>684.0435752381119</v>
      </c>
      <c r="L2738" s="194" t="n">
        <v>706.5254537835059</v>
      </c>
      <c r="M2738" s="195" t="n">
        <v>1725.629480396447</v>
      </c>
      <c r="N2738" s="196" t="n">
        <v>304.0193667724942</v>
      </c>
      <c r="O2738" s="197" t="n">
        <v>2736.174300952448</v>
      </c>
      <c r="P2738" s="118" t="n"/>
      <c r="Q2738" s="104" t="n"/>
    </row>
    <row r="2739" outlineLevel="3" ht="50.25" customHeight="1">
      <c r="A2739" s="3" t="n"/>
      <c r="B2739" s="3" t="inlineStr">
        <is>
          <t>Прокладка вертикальных и горизонтальных трубопроводов отопления</t>
        </is>
      </c>
      <c r="C2739" s="25" t="n"/>
      <c r="D2739" s="271" t="inlineStr">
        <is>
          <t>10.3.1.151.</t>
        </is>
      </c>
      <c r="E2739" s="202" t="inlineStr">
        <is>
          <t>Трубки Теплоизоляционные некашированные толщиной 30 мм ø 25</t>
        </is>
      </c>
      <c r="F2739" s="199" t="inlineStr">
        <is>
          <t>м3</t>
        </is>
      </c>
      <c r="G2739" s="646" t="n">
        <v>64</v>
      </c>
      <c r="H2739" s="194" t="n">
        <v>504.9578364350642</v>
      </c>
      <c r="I2739" s="195" t="n">
        <v>431.4073700991118</v>
      </c>
      <c r="J2739" s="196" t="n">
        <v>117.045650816772</v>
      </c>
      <c r="K2739" s="197" t="n">
        <v>1053.410857350948</v>
      </c>
      <c r="L2739" s="194" t="n">
        <v>32317.30153184411</v>
      </c>
      <c r="M2739" s="195" t="n">
        <v>27610.07168634316</v>
      </c>
      <c r="N2739" s="196" t="n">
        <v>7490.921652273408</v>
      </c>
      <c r="O2739" s="197" t="n">
        <v>67418.29487046067</v>
      </c>
      <c r="P2739" s="118" t="n"/>
      <c r="Q2739" s="104" t="n"/>
    </row>
    <row r="2740" outlineLevel="3" ht="50.25" customHeight="1">
      <c r="A2740" s="3" t="n"/>
      <c r="B2740" s="3" t="inlineStr">
        <is>
          <t>Прокладка вертикальных и горизонтальных трубопроводов отопления</t>
        </is>
      </c>
      <c r="C2740" s="25" t="n"/>
      <c r="D2740" s="271" t="inlineStr">
        <is>
          <t>10.3.1.152.</t>
        </is>
      </c>
      <c r="E2740" s="202" t="inlineStr">
        <is>
          <t>Трубки Теплоизоляционные толщиной 19 мм ø 25</t>
        </is>
      </c>
      <c r="F2740" s="199" t="inlineStr">
        <is>
          <t>м3</t>
        </is>
      </c>
      <c r="G2740" s="646" t="n">
        <v>163</v>
      </c>
      <c r="H2740" s="194" t="n">
        <v>176.6313408967582</v>
      </c>
      <c r="I2740" s="195" t="n">
        <v>431.4073700991118</v>
      </c>
      <c r="J2740" s="196" t="n">
        <v>76.00483887448375</v>
      </c>
      <c r="K2740" s="197" t="n">
        <v>684.0435498703538</v>
      </c>
      <c r="L2740" s="194" t="n">
        <v>28790.90856617158</v>
      </c>
      <c r="M2740" s="195" t="n">
        <v>70319.40132615522</v>
      </c>
      <c r="N2740" s="196" t="n">
        <v>12388.78873654085</v>
      </c>
      <c r="O2740" s="197" t="n">
        <v>111499.0986288677</v>
      </c>
      <c r="P2740" s="118" t="n"/>
      <c r="Q2740" s="104" t="n"/>
    </row>
    <row r="2741" outlineLevel="3" ht="50.25" customHeight="1">
      <c r="A2741" s="3" t="n"/>
      <c r="B2741" s="3" t="inlineStr">
        <is>
          <t>Прокладка вертикальных и горизонтальных трубопроводов отопления</t>
        </is>
      </c>
      <c r="C2741" s="25" t="n"/>
      <c r="D2741" s="271" t="inlineStr">
        <is>
          <t>10.3.1.153.</t>
        </is>
      </c>
      <c r="E2741" s="202" t="inlineStr">
        <is>
          <t>Трубки Теплоизоляционные некашированные толщиной 13 мм ø 29</t>
        </is>
      </c>
      <c r="F2741" s="199" t="inlineStr">
        <is>
          <t>м3</t>
        </is>
      </c>
      <c r="G2741" s="646" t="n">
        <v>18</v>
      </c>
      <c r="H2741" s="194" t="n">
        <v>105.9788058158383</v>
      </c>
      <c r="I2741" s="195" t="n">
        <v>431.4073700991118</v>
      </c>
      <c r="J2741" s="196" t="n">
        <v>67.17327198936876</v>
      </c>
      <c r="K2741" s="197" t="n">
        <v>604.5594479043189</v>
      </c>
      <c r="L2741" s="194" t="n">
        <v>1907.618504685089</v>
      </c>
      <c r="M2741" s="195" t="n">
        <v>7765.332661784012</v>
      </c>
      <c r="N2741" s="196" t="n">
        <v>1209.118895808638</v>
      </c>
      <c r="O2741" s="197" t="n">
        <v>10882.07006227774</v>
      </c>
      <c r="P2741" s="118" t="n"/>
      <c r="Q2741" s="104" t="n"/>
    </row>
    <row r="2742" outlineLevel="3" ht="50.25" customHeight="1">
      <c r="A2742" s="3" t="n"/>
      <c r="B2742" s="3" t="inlineStr">
        <is>
          <t>Прокладка вертикальных и горизонтальных трубопроводов отопления</t>
        </is>
      </c>
      <c r="C2742" s="25" t="n"/>
      <c r="D2742" s="271" t="inlineStr">
        <is>
          <t>10.3.1.154.</t>
        </is>
      </c>
      <c r="E2742" s="202" t="inlineStr">
        <is>
          <t>Труба из сшитого полиэтилена RAUTITAN ø 32</t>
        </is>
      </c>
      <c r="F2742" s="199" t="inlineStr">
        <is>
          <t>м</t>
        </is>
      </c>
      <c r="G2742" s="646" t="n">
        <v>187</v>
      </c>
      <c r="H2742" s="194" t="n">
        <v>1518.42344829483</v>
      </c>
      <c r="I2742" s="195" t="n">
        <v>310.6133064713605</v>
      </c>
      <c r="J2742" s="196" t="n">
        <v>228.6295943457738</v>
      </c>
      <c r="K2742" s="197" t="n">
        <v>2057.666349111964</v>
      </c>
      <c r="L2742" s="194" t="n">
        <v>283945.1848311332</v>
      </c>
      <c r="M2742" s="195" t="n">
        <v>58084.68831014441</v>
      </c>
      <c r="N2742" s="196" t="n">
        <v>42753.7341426597</v>
      </c>
      <c r="O2742" s="197" t="n">
        <v>384783.6072839373</v>
      </c>
      <c r="P2742" s="118" t="n"/>
      <c r="Q2742" s="104" t="n"/>
    </row>
    <row r="2743" outlineLevel="3" ht="50.25" customHeight="1">
      <c r="A2743" s="3" t="n"/>
      <c r="B2743" s="3" t="inlineStr">
        <is>
          <t>Прокладка вертикальных и горизонтальных трубопроводов отопления</t>
        </is>
      </c>
      <c r="C2743" s="25" t="n"/>
      <c r="D2743" s="271" t="inlineStr">
        <is>
          <t>10.3.1.155.</t>
        </is>
      </c>
      <c r="E2743" s="202" t="inlineStr">
        <is>
          <t>Труба стальная водогазопроводная Неоцинкованная ø 32</t>
        </is>
      </c>
      <c r="F2743" s="199" t="inlineStr">
        <is>
          <t>м</t>
        </is>
      </c>
      <c r="G2743" s="646" t="n">
        <v>43</v>
      </c>
      <c r="H2743" s="194" t="n">
        <v>316.6665144319488</v>
      </c>
      <c r="I2743" s="195" t="n">
        <v>1276.965815493371</v>
      </c>
      <c r="J2743" s="196" t="n">
        <v>199.204041240665</v>
      </c>
      <c r="K2743" s="197" t="n">
        <v>1792.836371165985</v>
      </c>
      <c r="L2743" s="194" t="n">
        <v>13616.6601205738</v>
      </c>
      <c r="M2743" s="195" t="n">
        <v>54909.53006621495</v>
      </c>
      <c r="N2743" s="196" t="n">
        <v>8565.773773348594</v>
      </c>
      <c r="O2743" s="197" t="n">
        <v>77091.96396013735</v>
      </c>
      <c r="P2743" s="118" t="n"/>
      <c r="Q2743" s="104" t="n"/>
    </row>
    <row r="2744" outlineLevel="3" ht="50.25" customHeight="1">
      <c r="A2744" s="3" t="n"/>
      <c r="B2744" s="3" t="inlineStr">
        <is>
          <t>Прокладка вертикальных и горизонтальных трубопроводов отопления</t>
        </is>
      </c>
      <c r="C2744" s="25" t="n"/>
      <c r="D2744" s="271" t="inlineStr">
        <is>
          <t>10.3.1.156.</t>
        </is>
      </c>
      <c r="E2744" s="202" t="inlineStr">
        <is>
          <t>Трубки Теплоизоляционные некашированные толщиной 13 мм ø 32</t>
        </is>
      </c>
      <c r="F2744" s="199" t="inlineStr">
        <is>
          <t>м3</t>
        </is>
      </c>
      <c r="G2744" s="646" t="n">
        <v>187</v>
      </c>
      <c r="H2744" s="194" t="n">
        <v>107.3641483359727</v>
      </c>
      <c r="I2744" s="195" t="n">
        <v>431.4073700991118</v>
      </c>
      <c r="J2744" s="196" t="n">
        <v>67.34643980438557</v>
      </c>
      <c r="K2744" s="197" t="n">
        <v>606.1179582394701</v>
      </c>
      <c r="L2744" s="194" t="n">
        <v>20077.09573882689</v>
      </c>
      <c r="M2744" s="195" t="n">
        <v>80673.17820853391</v>
      </c>
      <c r="N2744" s="196" t="n">
        <v>12593.7842434201</v>
      </c>
      <c r="O2744" s="197" t="n">
        <v>113344.0581907809</v>
      </c>
      <c r="P2744" s="118" t="n"/>
      <c r="Q2744" s="104" t="n"/>
    </row>
    <row r="2745" outlineLevel="3" ht="50.25" customHeight="1">
      <c r="A2745" s="3" t="n"/>
      <c r="B2745" s="3" t="inlineStr">
        <is>
          <t>Прокладка вертикальных и горизонтальных трубопроводов отопления</t>
        </is>
      </c>
      <c r="C2745" s="25" t="n"/>
      <c r="D2745" s="271" t="inlineStr">
        <is>
          <t>10.3.1.157.</t>
        </is>
      </c>
      <c r="E2745" s="202" t="inlineStr">
        <is>
          <t>Трубки Теплоизоляционные некашированные толщиной 30 мм ø 32</t>
        </is>
      </c>
      <c r="F2745" s="199" t="inlineStr">
        <is>
          <t>м3</t>
        </is>
      </c>
      <c r="G2745" s="646" t="n">
        <v>48</v>
      </c>
      <c r="H2745" s="194" t="n">
        <v>592.9271686158336</v>
      </c>
      <c r="I2745" s="195" t="n">
        <v>431.4073700991118</v>
      </c>
      <c r="J2745" s="196" t="n">
        <v>128.0418173393682</v>
      </c>
      <c r="K2745" s="197" t="n">
        <v>1152.376356054314</v>
      </c>
      <c r="L2745" s="194" t="n">
        <v>28460.50409356001</v>
      </c>
      <c r="M2745" s="195" t="n">
        <v>20707.55376475737</v>
      </c>
      <c r="N2745" s="196" t="n">
        <v>6146.007232289672</v>
      </c>
      <c r="O2745" s="197" t="n">
        <v>55314.06509060705</v>
      </c>
      <c r="P2745" s="118" t="n"/>
      <c r="Q2745" s="104" t="n"/>
    </row>
    <row r="2746" outlineLevel="3" ht="50.25" customHeight="1">
      <c r="A2746" s="3" t="n"/>
      <c r="B2746" s="3" t="inlineStr">
        <is>
          <t>Прокладка вертикальных и горизонтальных трубопроводов отопления</t>
        </is>
      </c>
      <c r="C2746" s="25" t="n"/>
      <c r="D2746" s="271" t="inlineStr">
        <is>
          <t>10.3.1.158.</t>
        </is>
      </c>
      <c r="E2746" s="202" t="inlineStr">
        <is>
          <t>Трубки Теплоизоляционные толщиной 19 мм ø 32</t>
        </is>
      </c>
      <c r="F2746" s="199" t="inlineStr">
        <is>
          <t>м3</t>
        </is>
      </c>
      <c r="G2746" s="646" t="n">
        <v>21</v>
      </c>
      <c r="H2746" s="194" t="n">
        <v>202.2601974710804</v>
      </c>
      <c r="I2746" s="195" t="n">
        <v>431.4073700991118</v>
      </c>
      <c r="J2746" s="196" t="n">
        <v>79.20844594627403</v>
      </c>
      <c r="K2746" s="197" t="n">
        <v>712.8760135164662</v>
      </c>
      <c r="L2746" s="194" t="n">
        <v>4247.464146892687</v>
      </c>
      <c r="M2746" s="195" t="n">
        <v>9059.554772081348</v>
      </c>
      <c r="N2746" s="196" t="n">
        <v>1663.377364871754</v>
      </c>
      <c r="O2746" s="197" t="n">
        <v>14970.39628384579</v>
      </c>
      <c r="P2746" s="118" t="n"/>
      <c r="Q2746" s="104" t="n"/>
    </row>
    <row r="2747" outlineLevel="3" ht="50.25" customHeight="1">
      <c r="A2747" s="3" t="n"/>
      <c r="B2747" s="3" t="inlineStr">
        <is>
          <t>Прокладка вертикальных и горизонтальных трубопроводов отопления</t>
        </is>
      </c>
      <c r="C2747" s="25" t="n"/>
      <c r="D2747" s="271" t="inlineStr">
        <is>
          <t>10.3.1.159.</t>
        </is>
      </c>
      <c r="E2747" s="202" t="inlineStr">
        <is>
          <t>Неподвижная опора ø 40</t>
        </is>
      </c>
      <c r="F2747" s="199" t="inlineStr">
        <is>
          <t>компл.</t>
        </is>
      </c>
      <c r="G2747" s="646" t="n">
        <v>3</v>
      </c>
      <c r="H2747" s="194" t="n">
        <v>5205.429540140126</v>
      </c>
      <c r="I2747" s="195" t="n">
        <v>5176.888441189341</v>
      </c>
      <c r="J2747" s="196" t="n">
        <v>1297.789747666183</v>
      </c>
      <c r="K2747" s="197" t="n">
        <v>11680.10772899565</v>
      </c>
      <c r="L2747" s="194" t="n">
        <v>15616.28862042038</v>
      </c>
      <c r="M2747" s="195" t="n">
        <v>15530.66532356802</v>
      </c>
      <c r="N2747" s="196" t="n">
        <v>3893.36924299855</v>
      </c>
      <c r="O2747" s="197" t="n">
        <v>35040.32318698695</v>
      </c>
      <c r="P2747" s="118" t="n"/>
      <c r="Q2747" s="104" t="n"/>
    </row>
    <row r="2748" outlineLevel="3" ht="50.25" customHeight="1">
      <c r="A2748" s="3" t="n"/>
      <c r="B2748" s="3" t="inlineStr">
        <is>
          <t>Прокладка вертикальных и горизонтальных трубопроводов отопления</t>
        </is>
      </c>
      <c r="C2748" s="25" t="n"/>
      <c r="D2748" s="271" t="inlineStr">
        <is>
          <t>10.3.1.160.</t>
        </is>
      </c>
      <c r="E2748" s="202" t="inlineStr">
        <is>
          <t>Труба стальная водогазопроводная Неоцинкованная ø 40</t>
        </is>
      </c>
      <c r="F2748" s="199" t="inlineStr">
        <is>
          <t>м</t>
        </is>
      </c>
      <c r="G2748" s="646" t="n">
        <v>36</v>
      </c>
      <c r="H2748" s="194" t="n">
        <v>426.1086791142074</v>
      </c>
      <c r="I2748" s="195" t="n">
        <v>1415.016173925087</v>
      </c>
      <c r="J2748" s="196" t="n">
        <v>230.1406066299118</v>
      </c>
      <c r="K2748" s="197" t="n">
        <v>2071.265459669206</v>
      </c>
      <c r="L2748" s="194" t="n">
        <v>15339.91244811147</v>
      </c>
      <c r="M2748" s="195" t="n">
        <v>50940.58226130313</v>
      </c>
      <c r="N2748" s="196" t="n">
        <v>8285.061838676824</v>
      </c>
      <c r="O2748" s="197" t="n">
        <v>74565.55654809141</v>
      </c>
      <c r="P2748" s="118" t="n"/>
      <c r="Q2748" s="104" t="n"/>
    </row>
    <row r="2749" outlineLevel="3" ht="50.25" customHeight="1">
      <c r="A2749" s="3" t="n"/>
      <c r="B2749" s="3" t="inlineStr">
        <is>
          <t>Прокладка вертикальных и горизонтальных трубопроводов отопления</t>
        </is>
      </c>
      <c r="C2749" s="25" t="n"/>
      <c r="D2749" s="271" t="inlineStr">
        <is>
          <t>10.3.1.161.</t>
        </is>
      </c>
      <c r="E2749" s="202" t="inlineStr">
        <is>
          <t>Трубки Теплоизоляционные некашированные толщиной 30 мм ø 40</t>
        </is>
      </c>
      <c r="F2749" s="199" t="inlineStr">
        <is>
          <t>м3</t>
        </is>
      </c>
      <c r="G2749" s="646" t="n">
        <v>36</v>
      </c>
      <c r="H2749" s="194" t="n">
        <v>725.9201756316985</v>
      </c>
      <c r="I2749" s="195" t="n">
        <v>431.4073700991118</v>
      </c>
      <c r="J2749" s="196" t="n">
        <v>144.6659432163513</v>
      </c>
      <c r="K2749" s="197" t="n">
        <v>1301.993488947161</v>
      </c>
      <c r="L2749" s="194" t="n">
        <v>26133.12632274115</v>
      </c>
      <c r="M2749" s="195" t="n">
        <v>15530.66532356802</v>
      </c>
      <c r="N2749" s="196" t="n">
        <v>5207.973955788646</v>
      </c>
      <c r="O2749" s="197" t="n">
        <v>46871.76560209782</v>
      </c>
      <c r="P2749" s="118" t="n"/>
      <c r="Q2749" s="104" t="n"/>
    </row>
    <row r="2750" outlineLevel="3" ht="50.25" customHeight="1">
      <c r="A2750" s="3" t="n"/>
      <c r="B2750" s="3" t="inlineStr">
        <is>
          <t>Прокладка вертикальных и горизонтальных трубопроводов отопления</t>
        </is>
      </c>
      <c r="C2750" s="25" t="n"/>
      <c r="D2750" s="271" t="inlineStr">
        <is>
          <t>10.3.1.162.</t>
        </is>
      </c>
      <c r="E2750" s="202" t="inlineStr">
        <is>
          <t>Трубки Теплоизоляционные толщиной 19 мм ø 40</t>
        </is>
      </c>
      <c r="F2750" s="199" t="inlineStr">
        <is>
          <t>м3</t>
        </is>
      </c>
      <c r="G2750" s="646" t="n">
        <v>18</v>
      </c>
      <c r="H2750" s="194" t="n">
        <v>245.2058608332079</v>
      </c>
      <c r="I2750" s="195" t="n">
        <v>431.4073700991118</v>
      </c>
      <c r="J2750" s="196" t="n">
        <v>84.57665386653996</v>
      </c>
      <c r="K2750" s="197" t="n">
        <v>761.1898847988596</v>
      </c>
      <c r="L2750" s="194" t="n">
        <v>4413.705494997742</v>
      </c>
      <c r="M2750" s="195" t="n">
        <v>7765.332661784012</v>
      </c>
      <c r="N2750" s="196" t="n">
        <v>1522.379769597719</v>
      </c>
      <c r="O2750" s="197" t="n">
        <v>13701.41792637947</v>
      </c>
      <c r="P2750" s="118" t="n"/>
      <c r="Q2750" s="104" t="n"/>
    </row>
    <row r="2751" outlineLevel="3" ht="50.25" customHeight="1">
      <c r="A2751" s="3" t="n"/>
      <c r="B2751" s="3" t="inlineStr">
        <is>
          <t>Прокладка вертикальных и горизонтальных трубопроводов отопления</t>
        </is>
      </c>
      <c r="C2751" s="25" t="n"/>
      <c r="D2751" s="271" t="inlineStr">
        <is>
          <t>10.3.1.163.</t>
        </is>
      </c>
      <c r="E2751" s="202" t="inlineStr">
        <is>
          <t>Неподвижная опора ø 50</t>
        </is>
      </c>
      <c r="F2751" s="199" t="inlineStr">
        <is>
          <t>компл.</t>
        </is>
      </c>
      <c r="G2751" s="646" t="n">
        <v>3</v>
      </c>
      <c r="H2751" s="194" t="n">
        <v>7122.97635521657</v>
      </c>
      <c r="I2751" s="195" t="n">
        <v>5176.888441189341</v>
      </c>
      <c r="J2751" s="196" t="n">
        <v>1537.483099550739</v>
      </c>
      <c r="K2751" s="197" t="n">
        <v>13837.34789595665</v>
      </c>
      <c r="L2751" s="194" t="n">
        <v>21368.92906564971</v>
      </c>
      <c r="M2751" s="195" t="n">
        <v>15530.66532356802</v>
      </c>
      <c r="N2751" s="196" t="n">
        <v>4612.449298652217</v>
      </c>
      <c r="O2751" s="197" t="n">
        <v>41512.04368786995</v>
      </c>
      <c r="P2751" s="118" t="n"/>
      <c r="Q2751" s="104" t="n"/>
    </row>
    <row r="2752" outlineLevel="3" ht="50.25" customHeight="1">
      <c r="A2752" s="3" t="n"/>
      <c r="B2752" s="3" t="inlineStr">
        <is>
          <t>Прокладка вертикальных и горизонтальных трубопроводов отопления</t>
        </is>
      </c>
      <c r="C2752" s="25" t="n"/>
      <c r="D2752" s="271" t="inlineStr">
        <is>
          <t>10.3.1.164.</t>
        </is>
      </c>
      <c r="E2752" s="202" t="inlineStr">
        <is>
          <t>Труба стальная водогазопроводная Неоцинкованная ø 50</t>
        </is>
      </c>
      <c r="F2752" s="199" t="inlineStr">
        <is>
          <t>м</t>
        </is>
      </c>
      <c r="G2752" s="646" t="n">
        <v>37</v>
      </c>
      <c r="H2752" s="194" t="n">
        <v>426.1086769066961</v>
      </c>
      <c r="I2752" s="195" t="n">
        <v>1415.016173925087</v>
      </c>
      <c r="J2752" s="196" t="n">
        <v>230.1406063539729</v>
      </c>
      <c r="K2752" s="197" t="n">
        <v>2071.265457185756</v>
      </c>
      <c r="L2752" s="194" t="n">
        <v>15766.02104554776</v>
      </c>
      <c r="M2752" s="195" t="n">
        <v>52355.59843522821</v>
      </c>
      <c r="N2752" s="196" t="n">
        <v>8515.202435096997</v>
      </c>
      <c r="O2752" s="197" t="n">
        <v>76636.82191587298</v>
      </c>
      <c r="P2752" s="118" t="n"/>
      <c r="Q2752" s="104" t="n"/>
    </row>
    <row r="2753" outlineLevel="3" ht="50.25" customHeight="1">
      <c r="A2753" s="3" t="n"/>
      <c r="B2753" s="3" t="inlineStr">
        <is>
          <t>Прокладка вертикальных и горизонтальных трубопроводов отопления</t>
        </is>
      </c>
      <c r="C2753" s="25" t="n"/>
      <c r="D2753" s="271" t="inlineStr">
        <is>
          <t>10.3.1.165.</t>
        </is>
      </c>
      <c r="E2753" s="202" t="inlineStr">
        <is>
          <t>Труба стальная электросварная прямошовная ø 50</t>
        </is>
      </c>
      <c r="F2753" s="199" t="inlineStr">
        <is>
          <t>м</t>
        </is>
      </c>
      <c r="G2753" s="646" t="n">
        <v>74</v>
      </c>
      <c r="H2753" s="194" t="n">
        <v>426.1086818735965</v>
      </c>
      <c r="I2753" s="195" t="n">
        <v>1415.016173925087</v>
      </c>
      <c r="J2753" s="196" t="n">
        <v>230.1406069748354</v>
      </c>
      <c r="K2753" s="197" t="n">
        <v>2071.265462773519</v>
      </c>
      <c r="L2753" s="194" t="n">
        <v>31532.04245864614</v>
      </c>
      <c r="M2753" s="195" t="n">
        <v>104711.1968704564</v>
      </c>
      <c r="N2753" s="196" t="n">
        <v>17030.40491613782</v>
      </c>
      <c r="O2753" s="197" t="n">
        <v>153273.6442452404</v>
      </c>
      <c r="P2753" s="118" t="n"/>
      <c r="Q2753" s="104" t="n"/>
    </row>
    <row r="2754" outlineLevel="3" ht="50.25" customHeight="1">
      <c r="A2754" s="3" t="n"/>
      <c r="B2754" s="3" t="inlineStr">
        <is>
          <t>Прокладка вертикальных и горизонтальных трубопроводов отопления</t>
        </is>
      </c>
      <c r="C2754" s="25" t="n"/>
      <c r="D2754" s="271" t="inlineStr">
        <is>
          <t>10.3.1.166.</t>
        </is>
      </c>
      <c r="E2754" s="202" t="inlineStr">
        <is>
          <t>Трубки Теплоизоляционные некашированные толщиной 20 мм ø 50</t>
        </is>
      </c>
      <c r="F2754" s="199" t="inlineStr">
        <is>
          <t>м3</t>
        </is>
      </c>
      <c r="G2754" s="646" t="n">
        <v>8</v>
      </c>
      <c r="H2754" s="194" t="n">
        <v>351.1846870685254</v>
      </c>
      <c r="I2754" s="195" t="n">
        <v>431.4073700991118</v>
      </c>
      <c r="J2754" s="196" t="n">
        <v>97.82400714595465</v>
      </c>
      <c r="K2754" s="197" t="n">
        <v>880.4160643135918</v>
      </c>
      <c r="L2754" s="194" t="n">
        <v>2809.477496548203</v>
      </c>
      <c r="M2754" s="195" t="n">
        <v>3451.258960792894</v>
      </c>
      <c r="N2754" s="196" t="n">
        <v>782.5920571676372</v>
      </c>
      <c r="O2754" s="197" t="n">
        <v>7043.328514508735</v>
      </c>
      <c r="P2754" s="118" t="n"/>
      <c r="Q2754" s="104" t="n"/>
    </row>
    <row r="2755" outlineLevel="3" ht="50.25" customHeight="1">
      <c r="A2755" s="3" t="n"/>
      <c r="B2755" s="3" t="inlineStr">
        <is>
          <t>Прокладка вертикальных и горизонтальных трубопроводов отопления</t>
        </is>
      </c>
      <c r="C2755" s="25" t="n"/>
      <c r="D2755" s="271" t="inlineStr">
        <is>
          <t>10.3.1.167.</t>
        </is>
      </c>
      <c r="E2755" s="202" t="inlineStr">
        <is>
          <t>Трубки Теплоизоляционные некашированные толщиной 30 мм ø 50</t>
        </is>
      </c>
      <c r="F2755" s="199" t="inlineStr">
        <is>
          <t>м3</t>
        </is>
      </c>
      <c r="G2755" s="646" t="n">
        <v>82</v>
      </c>
      <c r="H2755" s="194" t="n">
        <v>835.3623450453001</v>
      </c>
      <c r="I2755" s="195" t="n">
        <v>603.9703181387565</v>
      </c>
      <c r="J2755" s="196" t="n">
        <v>179.9165828980071</v>
      </c>
      <c r="K2755" s="197" t="n">
        <v>1619.249246082064</v>
      </c>
      <c r="L2755" s="194" t="n">
        <v>68499.71229371461</v>
      </c>
      <c r="M2755" s="195" t="n">
        <v>49525.56608737804</v>
      </c>
      <c r="N2755" s="196" t="n">
        <v>14753.15979763658</v>
      </c>
      <c r="O2755" s="197" t="n">
        <v>132778.4381787292</v>
      </c>
      <c r="P2755" s="118" t="n"/>
      <c r="Q2755" s="104" t="n"/>
    </row>
    <row r="2756" outlineLevel="3" ht="50.25" customHeight="1">
      <c r="A2756" s="3" t="n"/>
      <c r="B2756" s="3" t="inlineStr">
        <is>
          <t>Прокладка вертикальных и горизонтальных трубопроводов отопления</t>
        </is>
      </c>
      <c r="C2756" s="25" t="n"/>
      <c r="D2756" s="271" t="inlineStr">
        <is>
          <t>10.3.1.168.</t>
        </is>
      </c>
      <c r="E2756" s="202" t="inlineStr">
        <is>
          <t>Трубки Теплоизоляционные толщиной 19 мм ø 50</t>
        </is>
      </c>
      <c r="F2756" s="199" t="inlineStr">
        <is>
          <t>м3</t>
        </is>
      </c>
      <c r="G2756" s="646" t="n">
        <v>71</v>
      </c>
      <c r="H2756" s="194" t="n">
        <v>332.4825253767162</v>
      </c>
      <c r="I2756" s="195" t="n">
        <v>517.6888441189342</v>
      </c>
      <c r="J2756" s="196" t="n">
        <v>106.2714211869563</v>
      </c>
      <c r="K2756" s="197" t="n">
        <v>956.4427906826068</v>
      </c>
      <c r="L2756" s="194" t="n">
        <v>23606.25930174685</v>
      </c>
      <c r="M2756" s="195" t="n">
        <v>36755.90793244433</v>
      </c>
      <c r="N2756" s="196" t="n">
        <v>7545.270904273898</v>
      </c>
      <c r="O2756" s="197" t="n">
        <v>67907.43813846508</v>
      </c>
      <c r="P2756" s="118" t="n"/>
      <c r="Q2756" s="104" t="n"/>
    </row>
    <row r="2757" outlineLevel="3" ht="50.25" customHeight="1">
      <c r="A2757" s="3" t="n"/>
      <c r="B2757" s="3" t="inlineStr">
        <is>
          <t>Прокладка вертикальных и горизонтальных трубопроводов отопления</t>
        </is>
      </c>
      <c r="C2757" s="25" t="n"/>
      <c r="D2757" s="271" t="inlineStr">
        <is>
          <t>10.3.1.169.</t>
        </is>
      </c>
      <c r="E2757" s="202" t="inlineStr">
        <is>
          <t>Неподвижная опора ø 65</t>
        </is>
      </c>
      <c r="F2757" s="199" t="inlineStr">
        <is>
          <t>компл.</t>
        </is>
      </c>
      <c r="G2757" s="646" t="n">
        <v>2</v>
      </c>
      <c r="H2757" s="194" t="n">
        <v>8906.606559393163</v>
      </c>
      <c r="I2757" s="195" t="n">
        <v>5176.888441189341</v>
      </c>
      <c r="J2757" s="196" t="n">
        <v>1760.436875072813</v>
      </c>
      <c r="K2757" s="197" t="n">
        <v>15843.93187565532</v>
      </c>
      <c r="L2757" s="194" t="n">
        <v>17813.21311878633</v>
      </c>
      <c r="M2757" s="195" t="n">
        <v>10353.77688237868</v>
      </c>
      <c r="N2757" s="196" t="n">
        <v>3520.873750145626</v>
      </c>
      <c r="O2757" s="197" t="n">
        <v>31687.86375131064</v>
      </c>
      <c r="P2757" s="118" t="n"/>
      <c r="Q2757" s="104" t="n"/>
    </row>
    <row r="2758" outlineLevel="3" ht="50.25" customHeight="1">
      <c r="A2758" s="3" t="n"/>
      <c r="B2758" s="3" t="inlineStr">
        <is>
          <t>Прокладка вертикальных и горизонтальных трубопроводов отопления</t>
        </is>
      </c>
      <c r="C2758" s="25" t="n"/>
      <c r="D2758" s="271" t="inlineStr">
        <is>
          <t>10.3.1.170.</t>
        </is>
      </c>
      <c r="E2758" s="202" t="inlineStr">
        <is>
          <t>Труба стальная электросварная прямошовная ø 65</t>
        </is>
      </c>
      <c r="F2758" s="199" t="inlineStr">
        <is>
          <t>м</t>
        </is>
      </c>
      <c r="G2758" s="646" t="n">
        <v>46</v>
      </c>
      <c r="H2758" s="194" t="n">
        <v>782.3613937613276</v>
      </c>
      <c r="I2758" s="195" t="n">
        <v>1639.348006376625</v>
      </c>
      <c r="J2758" s="196" t="n">
        <v>302.713675017244</v>
      </c>
      <c r="K2758" s="197" t="n">
        <v>2724.423075155196</v>
      </c>
      <c r="L2758" s="194" t="n">
        <v>35988.62411302107</v>
      </c>
      <c r="M2758" s="195" t="n">
        <v>75410.00829332475</v>
      </c>
      <c r="N2758" s="196" t="n">
        <v>13924.82905079323</v>
      </c>
      <c r="O2758" s="197" t="n">
        <v>125323.461457139</v>
      </c>
      <c r="P2758" s="118" t="n"/>
      <c r="Q2758" s="104" t="n"/>
    </row>
    <row r="2759" outlineLevel="3" ht="50.25" customHeight="1">
      <c r="A2759" s="3" t="n"/>
      <c r="B2759" s="3" t="inlineStr">
        <is>
          <t>Прокладка вертикальных и горизонтальных трубопроводов отопления</t>
        </is>
      </c>
      <c r="C2759" s="25" t="n"/>
      <c r="D2759" s="271" t="inlineStr">
        <is>
          <t>10.3.1.171.</t>
        </is>
      </c>
      <c r="E2759" s="202" t="inlineStr">
        <is>
          <t>Трубки Теплоизоляционные некашированные толщиной 30 мм ø 65</t>
        </is>
      </c>
      <c r="F2759" s="199" t="inlineStr">
        <is>
          <t>м3</t>
        </is>
      </c>
      <c r="G2759" s="646" t="n">
        <v>59</v>
      </c>
      <c r="H2759" s="194" t="n">
        <v>970.4333684640347</v>
      </c>
      <c r="I2759" s="195" t="n">
        <v>690.2517921585788</v>
      </c>
      <c r="J2759" s="196" t="n">
        <v>207.5856450778267</v>
      </c>
      <c r="K2759" s="197" t="n">
        <v>1868.27080570044</v>
      </c>
      <c r="L2759" s="194" t="n">
        <v>57255.56873937805</v>
      </c>
      <c r="M2759" s="195" t="n">
        <v>40724.85573735615</v>
      </c>
      <c r="N2759" s="196" t="n">
        <v>12247.55305959178</v>
      </c>
      <c r="O2759" s="197" t="n">
        <v>110227.977536326</v>
      </c>
      <c r="P2759" s="118" t="n"/>
      <c r="Q2759" s="104" t="n"/>
    </row>
    <row r="2760" outlineLevel="3" ht="50.25" customHeight="1">
      <c r="A2760" s="3" t="n"/>
      <c r="B2760" s="3" t="inlineStr">
        <is>
          <t>Прокладка вертикальных и горизонтальных трубопроводов отопления</t>
        </is>
      </c>
      <c r="C2760" s="25" t="n"/>
      <c r="D2760" s="271" t="inlineStr">
        <is>
          <t>10.3.1.172.</t>
        </is>
      </c>
      <c r="E2760" s="202" t="inlineStr">
        <is>
          <t>Трубки Теплоизоляционные толщиной 19 мм ø 65</t>
        </is>
      </c>
      <c r="F2760" s="199" t="inlineStr">
        <is>
          <t>м3</t>
        </is>
      </c>
      <c r="G2760" s="646" t="n">
        <v>23</v>
      </c>
      <c r="H2760" s="194" t="n">
        <v>396.9010118535867</v>
      </c>
      <c r="I2760" s="195" t="n">
        <v>517.6888441189342</v>
      </c>
      <c r="J2760" s="196" t="n">
        <v>114.3237319965651</v>
      </c>
      <c r="K2760" s="197" t="n">
        <v>1028.913587969086</v>
      </c>
      <c r="L2760" s="194" t="n">
        <v>9128.723272632495</v>
      </c>
      <c r="M2760" s="195" t="n">
        <v>11906.84341473549</v>
      </c>
      <c r="N2760" s="196" t="n">
        <v>2629.445835920998</v>
      </c>
      <c r="O2760" s="197" t="n">
        <v>23665.01252328898</v>
      </c>
      <c r="P2760" s="118" t="n"/>
      <c r="Q2760" s="104" t="n"/>
    </row>
    <row r="2761" outlineLevel="3" ht="50.25" customHeight="1">
      <c r="A2761" s="3" t="n"/>
      <c r="B2761" s="3" t="inlineStr">
        <is>
          <t>Прокладка вертикальных и горизонтальных трубопроводов отопления</t>
        </is>
      </c>
      <c r="C2761" s="25" t="n"/>
      <c r="D2761" s="271" t="inlineStr">
        <is>
          <t>10.3.1.173.</t>
        </is>
      </c>
      <c r="E2761" s="202" t="inlineStr">
        <is>
          <t>Неподвижная опора ø 80</t>
        </is>
      </c>
      <c r="F2761" s="199" t="inlineStr">
        <is>
          <t>компл.</t>
        </is>
      </c>
      <c r="G2761" s="646" t="n">
        <v>1</v>
      </c>
      <c r="H2761" s="194" t="n">
        <v>8922.768927995765</v>
      </c>
      <c r="I2761" s="195" t="n">
        <v>5176.888441189341</v>
      </c>
      <c r="J2761" s="196" t="n">
        <v>1762.457171148138</v>
      </c>
      <c r="K2761" s="197" t="n">
        <v>15862.11454033324</v>
      </c>
      <c r="L2761" s="194" t="n">
        <v>8922.768927995765</v>
      </c>
      <c r="M2761" s="195" t="n">
        <v>5176.888441189341</v>
      </c>
      <c r="N2761" s="196" t="n">
        <v>1762.457171148138</v>
      </c>
      <c r="O2761" s="197" t="n">
        <v>15862.11454033324</v>
      </c>
      <c r="P2761" s="118" t="n"/>
      <c r="Q2761" s="104" t="n"/>
    </row>
    <row r="2762" outlineLevel="3" ht="50.25" customHeight="1">
      <c r="A2762" s="3" t="n"/>
      <c r="B2762" s="3" t="inlineStr">
        <is>
          <t>Прокладка вертикальных и горизонтальных трубопроводов отопления</t>
        </is>
      </c>
      <c r="C2762" s="25" t="n"/>
      <c r="D2762" s="271" t="inlineStr">
        <is>
          <t>10.3.1.174.</t>
        </is>
      </c>
      <c r="E2762" s="202" t="inlineStr">
        <is>
          <t>Труба стальная электросварная прямошовная ø 80</t>
        </is>
      </c>
      <c r="F2762" s="199" t="inlineStr">
        <is>
          <t>м</t>
        </is>
      </c>
      <c r="G2762" s="646" t="n">
        <v>8</v>
      </c>
      <c r="H2762" s="194" t="n">
        <v>895.4400924001452</v>
      </c>
      <c r="I2762" s="195" t="n">
        <v>1837.795396622216</v>
      </c>
      <c r="J2762" s="196" t="n">
        <v>341.6544361277952</v>
      </c>
      <c r="K2762" s="197" t="n">
        <v>3074.889925150157</v>
      </c>
      <c r="L2762" s="194" t="n">
        <v>7163.520739201162</v>
      </c>
      <c r="M2762" s="195" t="n">
        <v>14702.36317297773</v>
      </c>
      <c r="N2762" s="196" t="n">
        <v>2733.235489022361</v>
      </c>
      <c r="O2762" s="197" t="n">
        <v>24599.11940120125</v>
      </c>
      <c r="P2762" s="118" t="n"/>
      <c r="Q2762" s="104" t="n"/>
    </row>
    <row r="2763" outlineLevel="3" ht="50.25" customHeight="1">
      <c r="A2763" s="3" t="n"/>
      <c r="B2763" s="3" t="inlineStr">
        <is>
          <t>Прокладка вертикальных и горизонтальных трубопроводов отопления</t>
        </is>
      </c>
      <c r="C2763" s="25" t="n"/>
      <c r="D2763" s="271" t="inlineStr">
        <is>
          <t>10.3.1.175.</t>
        </is>
      </c>
      <c r="E2763" s="202" t="inlineStr">
        <is>
          <t>Трубки Теплоизоляционные некашированные толщиной 30 мм ø 80</t>
        </is>
      </c>
      <c r="F2763" s="199" t="inlineStr">
        <is>
          <t>м3</t>
        </is>
      </c>
      <c r="G2763" s="646" t="n">
        <v>11</v>
      </c>
      <c r="H2763" s="194" t="n">
        <v>1243.346120773937</v>
      </c>
      <c r="I2763" s="195" t="n">
        <v>431.4073700991118</v>
      </c>
      <c r="J2763" s="196" t="n">
        <v>209.3441863591311</v>
      </c>
      <c r="K2763" s="197" t="n">
        <v>1884.09767723218</v>
      </c>
      <c r="L2763" s="194" t="n">
        <v>13676.80732851331</v>
      </c>
      <c r="M2763" s="195" t="n">
        <v>4745.48107109023</v>
      </c>
      <c r="N2763" s="196" t="n">
        <v>2302.786049950442</v>
      </c>
      <c r="O2763" s="197" t="n">
        <v>20725.07444955398</v>
      </c>
      <c r="P2763" s="118" t="n"/>
      <c r="Q2763" s="104" t="n"/>
    </row>
    <row r="2764" outlineLevel="3" ht="50.25" customHeight="1">
      <c r="A2764" s="3" t="n"/>
      <c r="B2764" s="3" t="inlineStr">
        <is>
          <t>Прокладка вертикальных и горизонтальных трубопроводов отопления</t>
        </is>
      </c>
      <c r="C2764" s="25" t="n"/>
      <c r="D2764" s="271" t="inlineStr">
        <is>
          <t>10.3.1.176.</t>
        </is>
      </c>
      <c r="E2764" s="202" t="inlineStr">
        <is>
          <t>Трубки Теплоизоляционные толщиной 19 мм ø 80</t>
        </is>
      </c>
      <c r="F2764" s="199" t="inlineStr">
        <is>
          <t>м3</t>
        </is>
      </c>
      <c r="G2764" s="646" t="n">
        <v>4</v>
      </c>
      <c r="H2764" s="194" t="n">
        <v>479.0980616026472</v>
      </c>
      <c r="I2764" s="195" t="n">
        <v>517.6888441189342</v>
      </c>
      <c r="J2764" s="196" t="n">
        <v>124.5983632151977</v>
      </c>
      <c r="K2764" s="197" t="n">
        <v>1121.385268936779</v>
      </c>
      <c r="L2764" s="194" t="n">
        <v>1916.392246410589</v>
      </c>
      <c r="M2764" s="195" t="n">
        <v>2070.755376475737</v>
      </c>
      <c r="N2764" s="196" t="n">
        <v>498.3934528607907</v>
      </c>
      <c r="O2764" s="197" t="n">
        <v>4485.541075747116</v>
      </c>
      <c r="P2764" s="118" t="n"/>
      <c r="Q2764" s="104" t="n"/>
    </row>
    <row r="2765" outlineLevel="3" ht="50.25" customHeight="1">
      <c r="A2765" s="3" t="n"/>
      <c r="B2765" s="3" t="inlineStr">
        <is>
          <t>Прокладка вертикальных и горизонтальных трубопроводов отопления</t>
        </is>
      </c>
      <c r="C2765" s="25" t="n"/>
      <c r="D2765" s="271" t="inlineStr">
        <is>
          <t>10.3.1.177.</t>
        </is>
      </c>
      <c r="E2765" s="202" t="inlineStr">
        <is>
          <t>Труба стальная электросварная прямошовная ø 100</t>
        </is>
      </c>
      <c r="F2765" s="199" t="inlineStr">
        <is>
          <t>м</t>
        </is>
      </c>
      <c r="G2765" s="646" t="n">
        <v>7</v>
      </c>
      <c r="H2765" s="194" t="n">
        <v>1107.039813123902</v>
      </c>
      <c r="I2765" s="195" t="n">
        <v>2001.730197259879</v>
      </c>
      <c r="J2765" s="196" t="n">
        <v>388.5962512979726</v>
      </c>
      <c r="K2765" s="197" t="n">
        <v>3497.366261681753</v>
      </c>
      <c r="L2765" s="194" t="n">
        <v>7749.278691867316</v>
      </c>
      <c r="M2765" s="195" t="n">
        <v>14012.11138081915</v>
      </c>
      <c r="N2765" s="196" t="n">
        <v>2720.173759085808</v>
      </c>
      <c r="O2765" s="197" t="n">
        <v>24481.56383177227</v>
      </c>
      <c r="P2765" s="118" t="n"/>
      <c r="Q2765" s="104" t="n"/>
    </row>
    <row r="2766" outlineLevel="3" ht="50.25" customHeight="1">
      <c r="A2766" s="3" t="n"/>
      <c r="B2766" s="3" t="inlineStr">
        <is>
          <t>Прокладка вертикальных и горизонтальных трубопроводов отопления</t>
        </is>
      </c>
      <c r="C2766" s="25" t="n"/>
      <c r="D2766" s="271" t="inlineStr">
        <is>
          <t>10.3.1.178.</t>
        </is>
      </c>
      <c r="E2766" s="202" t="inlineStr">
        <is>
          <t>Трубки Теплоизоляционные некашированные толщиной 30 мм ø 100</t>
        </is>
      </c>
      <c r="F2766" s="199" t="inlineStr">
        <is>
          <t>м3</t>
        </is>
      </c>
      <c r="G2766" s="646" t="n">
        <v>7</v>
      </c>
      <c r="H2766" s="194" t="n">
        <v>1802.101447574744</v>
      </c>
      <c r="I2766" s="195" t="n">
        <v>862.8147401982236</v>
      </c>
      <c r="J2766" s="196" t="n">
        <v>333.114523471621</v>
      </c>
      <c r="K2766" s="197" t="n">
        <v>2998.030711244589</v>
      </c>
      <c r="L2766" s="194" t="n">
        <v>12614.71013302321</v>
      </c>
      <c r="M2766" s="195" t="n">
        <v>6039.703181387566</v>
      </c>
      <c r="N2766" s="196" t="n">
        <v>2331.801664301347</v>
      </c>
      <c r="O2766" s="197" t="n">
        <v>20986.21497871212</v>
      </c>
      <c r="P2766" s="118" t="n"/>
      <c r="Q2766" s="104" t="n"/>
    </row>
    <row r="2767" outlineLevel="3" ht="50.25" customHeight="1">
      <c r="A2767" s="3" t="n"/>
      <c r="B2767" s="3" t="inlineStr">
        <is>
          <t>Прокладка вертикальных и горизонтальных трубопроводов отопления</t>
        </is>
      </c>
      <c r="C2767" s="25" t="n"/>
      <c r="D2767" s="271" t="inlineStr">
        <is>
          <t>10.3.1.179.</t>
        </is>
      </c>
      <c r="E2767" s="202" t="inlineStr">
        <is>
          <t>Трубки Теплоизоляционные толщиной 19 мм ø 100</t>
        </is>
      </c>
      <c r="F2767" s="199" t="inlineStr">
        <is>
          <t>м3</t>
        </is>
      </c>
      <c r="G2767" s="646" t="n">
        <v>5</v>
      </c>
      <c r="H2767" s="194" t="n">
        <v>682.2818641245418</v>
      </c>
      <c r="I2767" s="195" t="n">
        <v>517.6888441189342</v>
      </c>
      <c r="J2767" s="196" t="n">
        <v>149.9963385304345</v>
      </c>
      <c r="K2767" s="197" t="n">
        <v>1349.967046773911</v>
      </c>
      <c r="L2767" s="194" t="n">
        <v>3411.409320622709</v>
      </c>
      <c r="M2767" s="195" t="n">
        <v>2588.444220594671</v>
      </c>
      <c r="N2767" s="196" t="n">
        <v>749.9816926521726</v>
      </c>
      <c r="O2767" s="197" t="n">
        <v>6749.835233869553</v>
      </c>
      <c r="P2767" s="118" t="n"/>
      <c r="Q2767" s="104" t="n"/>
    </row>
    <row r="2768" outlineLevel="3" ht="50.25" customHeight="1">
      <c r="A2768" s="3" t="n"/>
      <c r="B2768" s="3" t="inlineStr">
        <is>
          <t>Прокладка вертикальных и горизонтальных трубопроводов отопления</t>
        </is>
      </c>
      <c r="C2768" s="25" t="n"/>
      <c r="D2768" s="271" t="inlineStr">
        <is>
          <t>10.3.1.180.</t>
        </is>
      </c>
      <c r="E2768" s="202" t="inlineStr">
        <is>
          <t>Труба стальная электросварная прямошовная ø 200</t>
        </is>
      </c>
      <c r="F2768" s="199" t="inlineStr">
        <is>
          <t>м</t>
        </is>
      </c>
      <c r="G2768" s="646" t="n">
        <v>1</v>
      </c>
      <c r="H2768" s="194" t="n">
        <v>3902.652348064125</v>
      </c>
      <c r="I2768" s="195" t="n">
        <v>3373.605634175054</v>
      </c>
      <c r="J2768" s="196" t="n">
        <v>909.5322477798974</v>
      </c>
      <c r="K2768" s="197" t="n">
        <v>8185.790230019076</v>
      </c>
      <c r="L2768" s="194" t="n">
        <v>3902.652348064125</v>
      </c>
      <c r="M2768" s="195" t="n">
        <v>3373.605634175054</v>
      </c>
      <c r="N2768" s="196" t="n">
        <v>909.5322477798974</v>
      </c>
      <c r="O2768" s="197" t="n">
        <v>8185.790230019076</v>
      </c>
      <c r="P2768" s="118" t="n"/>
      <c r="Q2768" s="104" t="n"/>
    </row>
    <row r="2769" outlineLevel="3" ht="50.25" customHeight="1">
      <c r="A2769" s="3" t="n"/>
      <c r="B2769" s="3" t="inlineStr">
        <is>
          <t>Монтаж оконечных устройств системы отопления (конвекторы, радиаторы, тепловые завесы и пр.)</t>
        </is>
      </c>
      <c r="C2769" s="25" t="n"/>
      <c r="D2769" s="271" t="inlineStr">
        <is>
          <t>10.3.1.181.</t>
        </is>
      </c>
      <c r="E2769" s="202" t="inlineStr">
        <is>
          <t>Вентиль термостатический с электроприводом DN 15</t>
        </is>
      </c>
      <c r="F2769" s="199" t="inlineStr">
        <is>
          <t>шт</t>
        </is>
      </c>
      <c r="G2769" s="646" t="n">
        <v>393</v>
      </c>
      <c r="H2769" s="194" t="n">
        <v>1885.118195356525</v>
      </c>
      <c r="I2769" s="195" t="n">
        <v>862.8147401982236</v>
      </c>
      <c r="J2769" s="196" t="n">
        <v>343.4916169443435</v>
      </c>
      <c r="K2769" s="197" t="n">
        <v>3091.424552499092</v>
      </c>
      <c r="L2769" s="194" t="n">
        <v>740851.4507751142</v>
      </c>
      <c r="M2769" s="195" t="n">
        <v>339086.1928979019</v>
      </c>
      <c r="N2769" s="196" t="n">
        <v>134992.205459127</v>
      </c>
      <c r="O2769" s="197" t="n">
        <v>1214929.849132143</v>
      </c>
      <c r="P2769" s="118" t="n"/>
      <c r="Q2769" s="104" t="n"/>
    </row>
    <row r="2770" outlineLevel="3" ht="50.25" customHeight="1">
      <c r="A2770" s="3" t="n"/>
      <c r="B2770" s="3" t="inlineStr">
        <is>
          <t>Монтаж оконечных устройств системы отопления (конвекторы, радиаторы, тепловые завесы и пр.)</t>
        </is>
      </c>
      <c r="C2770" s="25" t="n"/>
      <c r="D2770" s="271" t="inlineStr">
        <is>
          <t>10.3.1.182.</t>
        </is>
      </c>
      <c r="E2770" s="202" t="inlineStr">
        <is>
          <t>Клапан радиаторвый запорный прямой DN 15</t>
        </is>
      </c>
      <c r="F2770" s="199" t="inlineStr">
        <is>
          <t>шт</t>
        </is>
      </c>
      <c r="G2770" s="646" t="n">
        <v>49</v>
      </c>
      <c r="H2770" s="194" t="n">
        <v>1421.870758028952</v>
      </c>
      <c r="I2770" s="195" t="n">
        <v>862.8147401982236</v>
      </c>
      <c r="J2770" s="196" t="n">
        <v>285.5856872783969</v>
      </c>
      <c r="K2770" s="197" t="n">
        <v>2570.271185505572</v>
      </c>
      <c r="L2770" s="194" t="n">
        <v>69671.66714341863</v>
      </c>
      <c r="M2770" s="195" t="n">
        <v>42277.92226971296</v>
      </c>
      <c r="N2770" s="196" t="n">
        <v>13993.69867664145</v>
      </c>
      <c r="O2770" s="197" t="n">
        <v>125943.288089773</v>
      </c>
      <c r="P2770" s="118" t="n"/>
      <c r="Q2770" s="104" t="n"/>
    </row>
    <row r="2771" outlineLevel="3" ht="50.25" customHeight="1">
      <c r="A2771" s="3" t="n"/>
      <c r="B2771" s="3" t="inlineStr">
        <is>
          <t>Монтаж оконечных устройств системы отопления (конвекторы, радиаторы, тепловые завесы и пр.)</t>
        </is>
      </c>
      <c r="C2771" s="25" t="n"/>
      <c r="D2771" s="271" t="inlineStr">
        <is>
          <t>10.3.1.183.</t>
        </is>
      </c>
      <c r="E2771" s="202" t="inlineStr">
        <is>
          <t>Клапан радиаторный запорный угловой DN 15</t>
        </is>
      </c>
      <c r="F2771" s="199" t="inlineStr">
        <is>
          <t>шт</t>
        </is>
      </c>
      <c r="G2771" s="646" t="n">
        <v>1</v>
      </c>
      <c r="H2771" s="194" t="n">
        <v>1421.051020902106</v>
      </c>
      <c r="I2771" s="195" t="n">
        <v>862.8147401982236</v>
      </c>
      <c r="J2771" s="196" t="n">
        <v>285.4832201375412</v>
      </c>
      <c r="K2771" s="197" t="n">
        <v>2569.348981237871</v>
      </c>
      <c r="L2771" s="194" t="n">
        <v>1421.051020902106</v>
      </c>
      <c r="M2771" s="195" t="n">
        <v>862.8147401982236</v>
      </c>
      <c r="N2771" s="196" t="n">
        <v>285.4832201375412</v>
      </c>
      <c r="O2771" s="197" t="n">
        <v>2569.348981237871</v>
      </c>
      <c r="P2771" s="118" t="n"/>
      <c r="Q2771" s="104" t="n"/>
    </row>
    <row r="2772" outlineLevel="3" ht="50.25" customHeight="1">
      <c r="A2772" s="3" t="n"/>
      <c r="B2772" s="3" t="inlineStr">
        <is>
          <t>Монтаж оконечных устройств системы отопления (конвекторы, радиаторы, тепловые завесы и пр.)</t>
        </is>
      </c>
      <c r="C2772" s="25" t="n"/>
      <c r="D2772" s="271" t="inlineStr">
        <is>
          <t>10.3.1.184.</t>
        </is>
      </c>
      <c r="E2772" s="202" t="inlineStr">
        <is>
          <t>Вентиль термостатический с электроприводом DN 15^</t>
        </is>
      </c>
      <c r="F2772" s="199" t="inlineStr">
        <is>
          <t>шт</t>
        </is>
      </c>
      <c r="G2772" s="646" t="n">
        <v>4</v>
      </c>
      <c r="H2772" s="194" t="n">
        <v>1885.118215698067</v>
      </c>
      <c r="I2772" s="195" t="n">
        <v>862.8147401982236</v>
      </c>
      <c r="J2772" s="196" t="n">
        <v>343.4916194870364</v>
      </c>
      <c r="K2772" s="197" t="n">
        <v>3091.424575383327</v>
      </c>
      <c r="L2772" s="194" t="n">
        <v>7540.47286279227</v>
      </c>
      <c r="M2772" s="195" t="n">
        <v>3451.258960792894</v>
      </c>
      <c r="N2772" s="196" t="n">
        <v>1373.966477948145</v>
      </c>
      <c r="O2772" s="197" t="n">
        <v>12365.69830153331</v>
      </c>
      <c r="P2772" s="118" t="n"/>
      <c r="Q2772" s="104" t="n"/>
    </row>
    <row r="2773" outlineLevel="3" ht="50.25" customHeight="1">
      <c r="A2773" s="3" t="n"/>
      <c r="B2773" s="3" t="inlineStr">
        <is>
          <t>Монтаж оконечных устройств системы отопления (конвекторы, радиаторы, тепловые завесы и пр.)</t>
        </is>
      </c>
      <c r="C2773" s="25" t="n"/>
      <c r="D2773" s="271" t="inlineStr">
        <is>
          <t>10.3.1.185.</t>
        </is>
      </c>
      <c r="E2773" s="202" t="inlineStr">
        <is>
          <t>Клапан радиаторвый запорный прямой DN 16</t>
        </is>
      </c>
      <c r="F2773" s="199" t="inlineStr">
        <is>
          <t>шт</t>
        </is>
      </c>
      <c r="G2773" s="646" t="n">
        <v>349</v>
      </c>
      <c r="H2773" s="194" t="n">
        <v>1421.870754246196</v>
      </c>
      <c r="I2773" s="195" t="n">
        <v>862.8147401982236</v>
      </c>
      <c r="J2773" s="196" t="n">
        <v>285.5856868055524</v>
      </c>
      <c r="K2773" s="197" t="n">
        <v>2570.271181249972</v>
      </c>
      <c r="L2773" s="194" t="n">
        <v>496232.8932319223</v>
      </c>
      <c r="M2773" s="195" t="n">
        <v>301122.34432918</v>
      </c>
      <c r="N2773" s="196" t="n">
        <v>99669.4046951378</v>
      </c>
      <c r="O2773" s="197" t="n">
        <v>897024.6422562402</v>
      </c>
      <c r="P2773" s="118" t="n"/>
      <c r="Q2773" s="104" t="n"/>
    </row>
    <row r="2774" outlineLevel="3" ht="50.25" customHeight="1">
      <c r="A2774" s="3" t="n"/>
      <c r="B2774" s="3" t="inlineStr">
        <is>
          <t>Монтаж оконечных устройств системы отопления (конвекторы, радиаторы, тепловые завесы и пр.)</t>
        </is>
      </c>
      <c r="C2774" s="25" t="n"/>
      <c r="D2774" s="271" t="inlineStr">
        <is>
          <t>10.3.1.186.</t>
        </is>
      </c>
      <c r="E2774" s="202" t="inlineStr">
        <is>
          <t>Клапан радиаторный запорный угловой DN 16</t>
        </is>
      </c>
      <c r="F2774" s="199" t="inlineStr">
        <is>
          <t>шт</t>
        </is>
      </c>
      <c r="G2774" s="646" t="n">
        <v>3</v>
      </c>
      <c r="H2774" s="194" t="n">
        <v>1421.051143418982</v>
      </c>
      <c r="I2774" s="195" t="n">
        <v>862.8147401982236</v>
      </c>
      <c r="J2774" s="196" t="n">
        <v>285.4832354521507</v>
      </c>
      <c r="K2774" s="197" t="n">
        <v>2569.349119069357</v>
      </c>
      <c r="L2774" s="194" t="n">
        <v>4263.153430256946</v>
      </c>
      <c r="M2774" s="195" t="n">
        <v>2588.444220594671</v>
      </c>
      <c r="N2774" s="196" t="n">
        <v>856.4497063564522</v>
      </c>
      <c r="O2774" s="197" t="n">
        <v>7708.04735720807</v>
      </c>
      <c r="P2774" s="118" t="n"/>
      <c r="Q2774" s="104" t="n"/>
    </row>
    <row r="2775" outlineLevel="3" ht="50.25" customHeight="1">
      <c r="A2775" s="3" t="n"/>
      <c r="B2775" s="3" t="inlineStr">
        <is>
          <t>Монтаж оконечных устройств системы отопления (конвекторы, радиаторы, тепловые завесы и пр.)</t>
        </is>
      </c>
      <c r="C2775" s="25" t="n"/>
      <c r="D2775" s="271" t="inlineStr">
        <is>
          <t>10.3.1.187.</t>
        </is>
      </c>
      <c r="E2775" s="202" t="inlineStr">
        <is>
          <t>Бобышка прямая вварная для приборов КИПиА ø20</t>
        </is>
      </c>
      <c r="F2775" s="199" t="inlineStr">
        <is>
          <t>шт</t>
        </is>
      </c>
      <c r="G2775" s="646" t="n">
        <v>2</v>
      </c>
      <c r="H2775" s="194" t="n">
        <v>519.5038912214923</v>
      </c>
      <c r="I2775" s="195" t="n">
        <v>86.28147401982235</v>
      </c>
      <c r="J2775" s="196" t="n">
        <v>75.72317065516432</v>
      </c>
      <c r="K2775" s="197" t="n">
        <v>681.5085358964789</v>
      </c>
      <c r="L2775" s="194" t="n">
        <v>1039.007782442985</v>
      </c>
      <c r="M2775" s="195" t="n">
        <v>172.5629480396447</v>
      </c>
      <c r="N2775" s="196" t="n">
        <v>151.4463413103286</v>
      </c>
      <c r="O2775" s="197" t="n">
        <v>1363.017071792958</v>
      </c>
      <c r="P2775" s="118" t="n"/>
      <c r="Q2775" s="104" t="n"/>
    </row>
    <row r="2776" outlineLevel="3" ht="50.25" customHeight="1">
      <c r="A2776" s="3" t="n"/>
      <c r="B2776" s="3" t="inlineStr">
        <is>
          <t>Монтаж оконечных устройств системы отопления (конвекторы, радиаторы, тепловые завесы и пр.)</t>
        </is>
      </c>
      <c r="C2776" s="25" t="n"/>
      <c r="D2776" s="271" t="inlineStr">
        <is>
          <t>10.3.1.188.</t>
        </is>
      </c>
      <c r="E2776" s="202" t="inlineStr">
        <is>
          <t>Термометр биметаллический 0-120C, длина погружения 80 мм (в комплекте с закладной
гильзой) ø20</t>
        </is>
      </c>
      <c r="F2776" s="199" t="inlineStr">
        <is>
          <t>шт</t>
        </is>
      </c>
      <c r="G2776" s="646" t="n">
        <v>2</v>
      </c>
      <c r="H2776" s="194" t="n">
        <v>1731.679882438726</v>
      </c>
      <c r="I2776" s="195" t="n">
        <v>543.5732863248809</v>
      </c>
      <c r="J2776" s="196" t="n">
        <v>284.4066460954509</v>
      </c>
      <c r="K2776" s="197" t="n">
        <v>2559.659814859058</v>
      </c>
      <c r="L2776" s="194" t="n">
        <v>3463.359764877452</v>
      </c>
      <c r="M2776" s="195" t="n">
        <v>1087.146572649762</v>
      </c>
      <c r="N2776" s="196" t="n">
        <v>568.8132921909017</v>
      </c>
      <c r="O2776" s="197" t="n">
        <v>5119.319629718116</v>
      </c>
      <c r="P2776" s="118" t="n"/>
      <c r="Q2776" s="104" t="n"/>
    </row>
    <row r="2777" outlineLevel="3" ht="50.25" customHeight="1">
      <c r="A2777" s="3" t="n"/>
      <c r="B2777" s="3" t="inlineStr">
        <is>
          <t>Монтаж оконечных устройств системы отопления (конвекторы, радиаторы, тепловые завесы и пр.)</t>
        </is>
      </c>
      <c r="C2777" s="25" t="n"/>
      <c r="D2777" s="271" t="inlineStr">
        <is>
          <t>10.3.1.189.</t>
        </is>
      </c>
      <c r="E2777" s="202" t="inlineStr">
        <is>
          <t>Бобышка прямая вварная для приборов КИПиА ø25</t>
        </is>
      </c>
      <c r="F2777" s="199" t="inlineStr">
        <is>
          <t>шт</t>
        </is>
      </c>
      <c r="G2777" s="646" t="n">
        <v>2</v>
      </c>
      <c r="H2777" s="194" t="n">
        <v>519.5038912214923</v>
      </c>
      <c r="I2777" s="195" t="n">
        <v>86.28147401982235</v>
      </c>
      <c r="J2777" s="196" t="n">
        <v>75.72317065516432</v>
      </c>
      <c r="K2777" s="197" t="n">
        <v>681.5085358964789</v>
      </c>
      <c r="L2777" s="194" t="n">
        <v>1039.007782442985</v>
      </c>
      <c r="M2777" s="195" t="n">
        <v>172.5629480396447</v>
      </c>
      <c r="N2777" s="196" t="n">
        <v>151.4463413103286</v>
      </c>
      <c r="O2777" s="197" t="n">
        <v>1363.017071792958</v>
      </c>
      <c r="P2777" s="118" t="n"/>
      <c r="Q2777" s="104" t="n"/>
    </row>
    <row r="2778" outlineLevel="3" ht="50.25" customHeight="1">
      <c r="A2778" s="3" t="n"/>
      <c r="B2778" s="3" t="inlineStr">
        <is>
          <t>Монтаж оконечных устройств системы отопления (конвекторы, радиаторы, тепловые завесы и пр.)</t>
        </is>
      </c>
      <c r="C2778" s="25" t="n"/>
      <c r="D2778" s="271" t="inlineStr">
        <is>
          <t>10.3.1.190.</t>
        </is>
      </c>
      <c r="E2778" s="202" t="inlineStr">
        <is>
          <t>Термометр биметаллический 0-120C, длина погружения 80 мм (в комплекте с закладной
гильзой) ø25</t>
        </is>
      </c>
      <c r="F2778" s="199" t="inlineStr">
        <is>
          <t>шт</t>
        </is>
      </c>
      <c r="G2778" s="646" t="n">
        <v>2</v>
      </c>
      <c r="H2778" s="194" t="n">
        <v>1731.679882438726</v>
      </c>
      <c r="I2778" s="195" t="n">
        <v>543.5732863248809</v>
      </c>
      <c r="J2778" s="196" t="n">
        <v>284.4066460954509</v>
      </c>
      <c r="K2778" s="197" t="n">
        <v>2559.659814859058</v>
      </c>
      <c r="L2778" s="194" t="n">
        <v>3463.359764877452</v>
      </c>
      <c r="M2778" s="195" t="n">
        <v>1087.146572649762</v>
      </c>
      <c r="N2778" s="196" t="n">
        <v>568.8132921909017</v>
      </c>
      <c r="O2778" s="197" t="n">
        <v>5119.319629718116</v>
      </c>
      <c r="P2778" s="118" t="n"/>
      <c r="Q2778" s="104" t="n"/>
    </row>
    <row r="2779" outlineLevel="3" ht="50.25" customHeight="1">
      <c r="A2779" s="3" t="n"/>
      <c r="B2779" s="3" t="inlineStr">
        <is>
          <t>Монтаж оконечных устройств системы отопления (конвекторы, радиаторы, тепловые завесы и пр.)</t>
        </is>
      </c>
      <c r="C2779" s="25" t="n"/>
      <c r="D2779" s="271" t="inlineStr">
        <is>
          <t>10.3.1.191.</t>
        </is>
      </c>
      <c r="E2779" s="202" t="inlineStr">
        <is>
          <t>Узел распределительный этажный TDU.5 На 2 отвода</t>
        </is>
      </c>
      <c r="F2779" s="199" t="inlineStr">
        <is>
          <t>шт</t>
        </is>
      </c>
      <c r="G2779" s="646" t="n">
        <v>10</v>
      </c>
      <c r="H2779" s="194" t="n">
        <v>256556.3193312459</v>
      </c>
      <c r="I2779" s="195" t="n">
        <v>25884.44220594671</v>
      </c>
      <c r="J2779" s="196" t="n">
        <v>35305.09519214907</v>
      </c>
      <c r="K2779" s="197" t="n">
        <v>317745.8567293416</v>
      </c>
      <c r="L2779" s="194" t="n">
        <v>2565563.193312459</v>
      </c>
      <c r="M2779" s="195" t="n">
        <v>258844.4220594671</v>
      </c>
      <c r="N2779" s="196" t="n">
        <v>353050.9519214907</v>
      </c>
      <c r="O2779" s="197" t="n">
        <v>3177458.567293416</v>
      </c>
      <c r="P2779" s="118" t="n"/>
      <c r="Q2779" s="104" t="n"/>
    </row>
    <row r="2780" outlineLevel="3" ht="50.25" customHeight="1">
      <c r="A2780" s="3" t="n"/>
      <c r="B2780" s="3" t="inlineStr">
        <is>
          <t>Монтаж оконечных устройств системы отопления (конвекторы, радиаторы, тепловые завесы и пр.)</t>
        </is>
      </c>
      <c r="C2780" s="25" t="n"/>
      <c r="D2780" s="271" t="inlineStr">
        <is>
          <t>10.3.1.192.</t>
        </is>
      </c>
      <c r="E2780" s="202" t="inlineStr">
        <is>
          <t>Узел распределительный этажный TDU.5 На 3 отвода</t>
        </is>
      </c>
      <c r="F2780" s="199" t="inlineStr">
        <is>
          <t>шт</t>
        </is>
      </c>
      <c r="G2780" s="646" t="n">
        <v>11</v>
      </c>
      <c r="H2780" s="194" t="n">
        <v>256556.3193345872</v>
      </c>
      <c r="I2780" s="195" t="n">
        <v>25884.44220594671</v>
      </c>
      <c r="J2780" s="196" t="n">
        <v>35305.09519256674</v>
      </c>
      <c r="K2780" s="197" t="n">
        <v>317745.8567331007</v>
      </c>
      <c r="L2780" s="194" t="n">
        <v>2822119.512680459</v>
      </c>
      <c r="M2780" s="195" t="n">
        <v>284728.8642654138</v>
      </c>
      <c r="N2780" s="196" t="n">
        <v>388356.0471182342</v>
      </c>
      <c r="O2780" s="197" t="n">
        <v>3495204.424064107</v>
      </c>
      <c r="P2780" s="118" t="n"/>
      <c r="Q2780" s="104" t="n"/>
    </row>
    <row r="2781" outlineLevel="3" ht="50.25" customHeight="1">
      <c r="A2781" s="3" t="n"/>
      <c r="B2781" s="3" t="inlineStr">
        <is>
          <t>Монтаж оконечных устройств системы отопления (конвекторы, радиаторы, тепловые завесы и пр.)</t>
        </is>
      </c>
      <c r="C2781" s="25" t="n"/>
      <c r="D2781" s="271" t="inlineStr">
        <is>
          <t>10.3.1.193.</t>
        </is>
      </c>
      <c r="E2781" s="202" t="inlineStr">
        <is>
          <t>Узел распределительный этажный TDU.5 На 7 отводов</t>
        </is>
      </c>
      <c r="F2781" s="199" t="inlineStr">
        <is>
          <t>шт</t>
        </is>
      </c>
      <c r="G2781" s="646" t="n">
        <v>1</v>
      </c>
      <c r="H2781" s="194" t="n">
        <v>256556.3193680009</v>
      </c>
      <c r="I2781" s="195" t="n">
        <v>25884.44220594671</v>
      </c>
      <c r="J2781" s="196" t="n">
        <v>35305.09519674345</v>
      </c>
      <c r="K2781" s="197" t="n">
        <v>317745.8567706911</v>
      </c>
      <c r="L2781" s="194" t="n">
        <v>256556.3193680009</v>
      </c>
      <c r="M2781" s="195" t="n">
        <v>25884.44220594671</v>
      </c>
      <c r="N2781" s="196" t="n">
        <v>35305.09519674345</v>
      </c>
      <c r="O2781" s="197" t="n">
        <v>317745.8567706911</v>
      </c>
      <c r="P2781" s="118" t="n"/>
      <c r="Q2781" s="104" t="n"/>
    </row>
    <row r="2782" outlineLevel="3" ht="50.25" customHeight="1">
      <c r="A2782" s="3" t="n"/>
      <c r="B2782" s="3" t="inlineStr">
        <is>
          <t>Монтаж оконечных устройств системы отопления (конвекторы, радиаторы, тепловые завесы и пр.)</t>
        </is>
      </c>
      <c r="C2782" s="25" t="n"/>
      <c r="D2782" s="271" t="inlineStr">
        <is>
          <t>10.3.1.194.</t>
        </is>
      </c>
      <c r="E2782" s="202" t="inlineStr">
        <is>
          <t>Узел распределительный этажный TDU.5 На 12 отводов</t>
        </is>
      </c>
      <c r="F2782" s="199" t="inlineStr">
        <is>
          <t>шт</t>
        </is>
      </c>
      <c r="G2782" s="646" t="n">
        <v>1</v>
      </c>
      <c r="H2782" s="194" t="n">
        <v>256556.3193680009</v>
      </c>
      <c r="I2782" s="195" t="n">
        <v>25884.44220594671</v>
      </c>
      <c r="J2782" s="196" t="n">
        <v>35305.09519674345</v>
      </c>
      <c r="K2782" s="197" t="n">
        <v>317745.8567706911</v>
      </c>
      <c r="L2782" s="194" t="n">
        <v>256556.3193680009</v>
      </c>
      <c r="M2782" s="195" t="n">
        <v>25884.44220594671</v>
      </c>
      <c r="N2782" s="196" t="n">
        <v>35305.09519674345</v>
      </c>
      <c r="O2782" s="197" t="n">
        <v>317745.8567706911</v>
      </c>
      <c r="P2782" s="118" t="n"/>
      <c r="Q2782" s="104" t="n"/>
    </row>
    <row r="2783" outlineLevel="2" ht="50.25" customHeight="1">
      <c r="A2783" s="3" t="n"/>
      <c r="B2783" s="3" t="n"/>
      <c r="C2783" s="240" t="n"/>
      <c r="D2783" s="391" t="inlineStr">
        <is>
          <t>10.3.2.</t>
        </is>
      </c>
      <c r="E2783" s="399" t="inlineStr">
        <is>
          <t>Системы Т12, Т22</t>
        </is>
      </c>
      <c r="F2783" s="400" t="inlineStr">
        <is>
          <t>комплект</t>
        </is>
      </c>
      <c r="G2783" s="420" t="n">
        <v>1</v>
      </c>
      <c r="H2783" s="428">
        <f>IFERROR(L2783/G2783,0)</f>
        <v/>
      </c>
      <c r="I2783" s="429">
        <f>IFERROR(M2783/G2783,0)</f>
        <v/>
      </c>
      <c r="J2783" s="430">
        <f>IFERROR(N2783/G2783,0)</f>
        <v/>
      </c>
      <c r="K2783" s="432">
        <f>+IFERROR(O2783/G2783,0)</f>
        <v/>
      </c>
      <c r="L2783" s="431">
        <f>SUBTOTAL(9,L2784:L2831)</f>
        <v/>
      </c>
      <c r="M2783" s="429">
        <f>SUBTOTAL(9,M2784:M2831)</f>
        <v/>
      </c>
      <c r="N2783" s="430">
        <f>SUBTOTAL(9,N2784:N2831)</f>
        <v/>
      </c>
      <c r="O2783" s="431">
        <f>SUBTOTAL(9,O2784:O2831)</f>
        <v/>
      </c>
      <c r="P2783" s="394" t="n"/>
      <c r="Q2783" s="243" t="n"/>
    </row>
    <row r="2784" outlineLevel="3" ht="50.25" customHeight="1">
      <c r="A2784" s="3" t="n"/>
      <c r="B2784" s="3" t="inlineStr">
        <is>
          <t>Монтаж оконечных устройств системы отопления (конвекторы, радиаторы, тепловые завесы и пр.)</t>
        </is>
      </c>
      <c r="C2784" s="25" t="n"/>
      <c r="D2784" s="271" t="inlineStr">
        <is>
          <t>10.3.2.1.</t>
        </is>
      </c>
      <c r="E2784" s="202" t="inlineStr">
        <is>
          <t>Внутрипольный конвектор SPL Instyle NC1: INC-1</t>
        </is>
      </c>
      <c r="F2784" s="199" t="inlineStr">
        <is>
          <t>шт</t>
        </is>
      </c>
      <c r="G2784" s="646" t="n">
        <v>1</v>
      </c>
      <c r="H2784" s="194" t="n">
        <v>19748.6978979354</v>
      </c>
      <c r="I2784" s="195" t="n">
        <v>11147.35923011523</v>
      </c>
      <c r="J2784" s="196" t="n">
        <v>3862.007141006328</v>
      </c>
      <c r="K2784" s="197" t="n">
        <v>34758.06426905695</v>
      </c>
      <c r="L2784" s="194" t="n">
        <v>19748.6978979354</v>
      </c>
      <c r="M2784" s="195" t="n">
        <v>11147.35923011523</v>
      </c>
      <c r="N2784" s="196" t="n">
        <v>3862.007141006328</v>
      </c>
      <c r="O2784" s="197" t="n">
        <v>34758.06426905695</v>
      </c>
      <c r="P2784" s="118" t="n"/>
      <c r="Q2784" s="104" t="n"/>
    </row>
    <row r="2785" outlineLevel="3" ht="50.25" customHeight="1">
      <c r="A2785" s="3" t="n"/>
      <c r="B2785" s="3" t="inlineStr">
        <is>
          <t>Монтаж оконечных устройств системы отопления (конвекторы, радиаторы, тепловые завесы и пр.)</t>
        </is>
      </c>
      <c r="C2785" s="25" t="n"/>
      <c r="D2785" s="271" t="inlineStr">
        <is>
          <t>10.3.2.2.</t>
        </is>
      </c>
      <c r="E2785" s="202" t="inlineStr">
        <is>
          <t>Клапан балансировочный ручной резьбовой MVT-R PN16, Tmax=120C, DN 20</t>
        </is>
      </c>
      <c r="F2785" s="199" t="inlineStr">
        <is>
          <t>шт</t>
        </is>
      </c>
      <c r="G2785" s="646" t="n">
        <v>4</v>
      </c>
      <c r="H2785" s="194" t="n">
        <v>9870.574943972577</v>
      </c>
      <c r="I2785" s="195" t="n">
        <v>862.8147401982236</v>
      </c>
      <c r="J2785" s="196" t="n">
        <v>1341.67371052135</v>
      </c>
      <c r="K2785" s="197" t="n">
        <v>12075.06339469215</v>
      </c>
      <c r="L2785" s="194" t="n">
        <v>39482.29977589031</v>
      </c>
      <c r="M2785" s="195" t="n">
        <v>3451.258960792894</v>
      </c>
      <c r="N2785" s="196" t="n">
        <v>5366.694842085401</v>
      </c>
      <c r="O2785" s="197" t="n">
        <v>48300.25357876861</v>
      </c>
      <c r="P2785" s="118" t="n"/>
      <c r="Q2785" s="104" t="n"/>
    </row>
    <row r="2786" outlineLevel="3" ht="50.25" customHeight="1">
      <c r="A2786" s="3" t="n"/>
      <c r="B2786" s="3" t="inlineStr">
        <is>
          <t>Монтаж оконечных устройств системы отопления (конвекторы, радиаторы, тепловые завесы и пр.)</t>
        </is>
      </c>
      <c r="C2786" s="25" t="n"/>
      <c r="D2786" s="271" t="inlineStr">
        <is>
          <t>10.3.2.3.</t>
        </is>
      </c>
      <c r="E2786" s="202" t="inlineStr">
        <is>
          <t>Клапан балансировочный ручной резьбовой MVT-R PN16, Tmax=120C, DN 25</t>
        </is>
      </c>
      <c r="F2786" s="199" t="inlineStr">
        <is>
          <t>шт</t>
        </is>
      </c>
      <c r="G2786" s="646" t="n">
        <v>1</v>
      </c>
      <c r="H2786" s="194" t="n">
        <v>11094.2953660504</v>
      </c>
      <c r="I2786" s="195" t="n">
        <v>862.8147401982236</v>
      </c>
      <c r="J2786" s="196" t="n">
        <v>1494.638763281078</v>
      </c>
      <c r="K2786" s="197" t="n">
        <v>13451.7488695297</v>
      </c>
      <c r="L2786" s="194" t="n">
        <v>11094.2953660504</v>
      </c>
      <c r="M2786" s="195" t="n">
        <v>862.8147401982236</v>
      </c>
      <c r="N2786" s="196" t="n">
        <v>1494.638763281078</v>
      </c>
      <c r="O2786" s="197" t="n">
        <v>13451.7488695297</v>
      </c>
      <c r="P2786" s="118" t="n"/>
      <c r="Q2786" s="104" t="n"/>
    </row>
    <row r="2787" outlineLevel="3" ht="50.25" customHeight="1">
      <c r="A2787" s="3" t="n"/>
      <c r="B2787" s="3" t="inlineStr">
        <is>
          <t>Монтаж оконечных устройств системы отопления (конвекторы, радиаторы, тепловые завесы и пр.)</t>
        </is>
      </c>
      <c r="C2787" s="25" t="n"/>
      <c r="D2787" s="271" t="inlineStr">
        <is>
          <t>10.3.2.4.</t>
        </is>
      </c>
      <c r="E2787" s="202" t="inlineStr">
        <is>
          <t>Клапан балансировочный ручной резьбовой MVT-R PN16, Tmax=120C, DN 32</t>
        </is>
      </c>
      <c r="F2787" s="199" t="inlineStr">
        <is>
          <t>шт</t>
        </is>
      </c>
      <c r="G2787" s="646" t="n">
        <v>1</v>
      </c>
      <c r="H2787" s="194" t="n">
        <v>14026.60634940749</v>
      </c>
      <c r="I2787" s="195" t="n">
        <v>862.8147401982236</v>
      </c>
      <c r="J2787" s="196" t="n">
        <v>1861.177636200714</v>
      </c>
      <c r="K2787" s="197" t="n">
        <v>16750.59872580643</v>
      </c>
      <c r="L2787" s="194" t="n">
        <v>14026.60634940749</v>
      </c>
      <c r="M2787" s="195" t="n">
        <v>862.8147401982236</v>
      </c>
      <c r="N2787" s="196" t="n">
        <v>1861.177636200714</v>
      </c>
      <c r="O2787" s="197" t="n">
        <v>16750.59872580643</v>
      </c>
      <c r="P2787" s="118" t="n"/>
      <c r="Q2787" s="104" t="n"/>
    </row>
    <row r="2788" outlineLevel="3" ht="50.25" customHeight="1">
      <c r="A2788" s="3" t="n"/>
      <c r="B2788" s="3" t="inlineStr">
        <is>
          <t>Монтаж оконечных устройств системы отопления (конвекторы, радиаторы, тепловые завесы и пр.)</t>
        </is>
      </c>
      <c r="C2788" s="25" t="n"/>
      <c r="D2788" s="271" t="inlineStr">
        <is>
          <t>10.3.2.5.</t>
        </is>
      </c>
      <c r="E2788" s="202" t="inlineStr">
        <is>
          <t>Кран шаровой ГОСТ BVR-FR полнопроходной с накидной гайкой и ниппелем PN40, Tmax=120C,
DN15</t>
        </is>
      </c>
      <c r="F2788" s="199" t="inlineStr">
        <is>
          <t>шт</t>
        </is>
      </c>
      <c r="G2788" s="646" t="n">
        <v>16</v>
      </c>
      <c r="H2788" s="194" t="n">
        <v>2193.461113975182</v>
      </c>
      <c r="I2788" s="195" t="n">
        <v>862.8147401982236</v>
      </c>
      <c r="J2788" s="196" t="n">
        <v>382.0344817716758</v>
      </c>
      <c r="K2788" s="197" t="n">
        <v>3438.310335945082</v>
      </c>
      <c r="L2788" s="194" t="n">
        <v>35095.37782360292</v>
      </c>
      <c r="M2788" s="195" t="n">
        <v>13805.03584317158</v>
      </c>
      <c r="N2788" s="196" t="n">
        <v>6112.551708346812</v>
      </c>
      <c r="O2788" s="197" t="n">
        <v>55012.96537512131</v>
      </c>
      <c r="P2788" s="118" t="n"/>
      <c r="Q2788" s="104" t="n"/>
    </row>
    <row r="2789" outlineLevel="3" ht="50.25" customHeight="1">
      <c r="A2789" s="3" t="n"/>
      <c r="B2789" s="3" t="inlineStr">
        <is>
          <t>Монтаж оконечных устройств системы отопления (конвекторы, радиаторы, тепловые завесы и пр.)</t>
        </is>
      </c>
      <c r="C2789" s="25" t="n"/>
      <c r="D2789" s="271" t="inlineStr">
        <is>
          <t>10.3.2.6.</t>
        </is>
      </c>
      <c r="E2789" s="202" t="inlineStr">
        <is>
          <t>Кран шаровой ГОСТ BVR-R полнопроходной с внутренней резьбой PN40, Tmax=120C, DN15</t>
        </is>
      </c>
      <c r="F2789" s="199" t="inlineStr">
        <is>
          <t>шт</t>
        </is>
      </c>
      <c r="G2789" s="646" t="n">
        <v>22</v>
      </c>
      <c r="H2789" s="194" t="n">
        <v>1385.343849147702</v>
      </c>
      <c r="I2789" s="195" t="n">
        <v>862.8147401982236</v>
      </c>
      <c r="J2789" s="196" t="n">
        <v>281.0198236682407</v>
      </c>
      <c r="K2789" s="197" t="n">
        <v>2529.178413014166</v>
      </c>
      <c r="L2789" s="194" t="n">
        <v>30477.56468124945</v>
      </c>
      <c r="M2789" s="195" t="n">
        <v>18981.92428436092</v>
      </c>
      <c r="N2789" s="196" t="n">
        <v>6182.436120701295</v>
      </c>
      <c r="O2789" s="197" t="n">
        <v>55641.92508631166</v>
      </c>
      <c r="P2789" s="118" t="n"/>
      <c r="Q2789" s="104" t="n"/>
    </row>
    <row r="2790" outlineLevel="3" ht="50.25" customHeight="1">
      <c r="A2790" s="3" t="n"/>
      <c r="B2790" s="3" t="inlineStr">
        <is>
          <t>Монтаж оконечных устройств системы отопления (конвекторы, радиаторы, тепловые завесы и пр.)</t>
        </is>
      </c>
      <c r="C2790" s="25" t="n"/>
      <c r="D2790" s="271" t="inlineStr">
        <is>
          <t>10.3.2.7.</t>
        </is>
      </c>
      <c r="E2790" s="202" t="inlineStr">
        <is>
          <t>Кран шаровой ГОСТ BVR-R полнопроходной с внутренней резьбой PN40, Tmax=120C, DN20</t>
        </is>
      </c>
      <c r="F2790" s="199" t="inlineStr">
        <is>
          <t>шт</t>
        </is>
      </c>
      <c r="G2790" s="646" t="n">
        <v>10</v>
      </c>
      <c r="H2790" s="194" t="n">
        <v>2043.382180416559</v>
      </c>
      <c r="I2790" s="195" t="n">
        <v>862.8147401982236</v>
      </c>
      <c r="J2790" s="196" t="n">
        <v>363.2746150768478</v>
      </c>
      <c r="K2790" s="197" t="n">
        <v>3269.47153569163</v>
      </c>
      <c r="L2790" s="194" t="n">
        <v>20433.82180416559</v>
      </c>
      <c r="M2790" s="195" t="n">
        <v>8628.147401982236</v>
      </c>
      <c r="N2790" s="196" t="n">
        <v>3632.746150768478</v>
      </c>
      <c r="O2790" s="197" t="n">
        <v>32694.71535691631</v>
      </c>
      <c r="P2790" s="118" t="n"/>
      <c r="Q2790" s="104" t="n"/>
    </row>
    <row r="2791" outlineLevel="3" ht="50.25" customHeight="1">
      <c r="A2791" s="3" t="n"/>
      <c r="B2791" s="3" t="inlineStr">
        <is>
          <t>Монтаж оконечных устройств системы отопления (конвекторы, радиаторы, тепловые завесы и пр.)</t>
        </is>
      </c>
      <c r="C2791" s="25" t="n"/>
      <c r="D2791" s="271" t="inlineStr">
        <is>
          <t>10.3.2.8.</t>
        </is>
      </c>
      <c r="E2791" s="202" t="inlineStr">
        <is>
          <t>Кран шаровой ГОСТ BVR-R полнопроходной с внутренней резьбой PN40, Tmax=120C, DN25</t>
        </is>
      </c>
      <c r="F2791" s="199" t="inlineStr">
        <is>
          <t>шт</t>
        </is>
      </c>
      <c r="G2791" s="646" t="n">
        <v>2</v>
      </c>
      <c r="H2791" s="194" t="n">
        <v>2955.400212628887</v>
      </c>
      <c r="I2791" s="195" t="n">
        <v>862.8147401982236</v>
      </c>
      <c r="J2791" s="196" t="n">
        <v>477.2768691033889</v>
      </c>
      <c r="K2791" s="197" t="n">
        <v>4295.4918219305</v>
      </c>
      <c r="L2791" s="194" t="n">
        <v>5910.800425257775</v>
      </c>
      <c r="M2791" s="195" t="n">
        <v>1725.629480396447</v>
      </c>
      <c r="N2791" s="196" t="n">
        <v>954.5537382067778</v>
      </c>
      <c r="O2791" s="197" t="n">
        <v>8590.983643861</v>
      </c>
      <c r="P2791" s="118" t="n"/>
      <c r="Q2791" s="104" t="n"/>
    </row>
    <row r="2792" outlineLevel="3" ht="50.25" customHeight="1">
      <c r="A2792" s="3" t="n"/>
      <c r="B2792" s="3" t="inlineStr">
        <is>
          <t>Монтаж оконечных устройств системы отопления (конвекторы, радиаторы, тепловые завесы и пр.)</t>
        </is>
      </c>
      <c r="C2792" s="25" t="n"/>
      <c r="D2792" s="271" t="inlineStr">
        <is>
          <t>10.3.2.9.</t>
        </is>
      </c>
      <c r="E2792" s="202" t="inlineStr">
        <is>
          <t>Кран шаровой ГОСТ BVR-R полнопроходной с внутренней резьбой PN40, Tmax=120C, DN32</t>
        </is>
      </c>
      <c r="F2792" s="199" t="inlineStr">
        <is>
          <t>шт</t>
        </is>
      </c>
      <c r="G2792" s="646" t="n">
        <v>4</v>
      </c>
      <c r="H2792" s="194" t="n">
        <v>4744.80270880882</v>
      </c>
      <c r="I2792" s="195" t="n">
        <v>862.8147401982236</v>
      </c>
      <c r="J2792" s="196" t="n">
        <v>700.9521811258804</v>
      </c>
      <c r="K2792" s="197" t="n">
        <v>6308.569630132924</v>
      </c>
      <c r="L2792" s="194" t="n">
        <v>18979.21083523528</v>
      </c>
      <c r="M2792" s="195" t="n">
        <v>3451.258960792894</v>
      </c>
      <c r="N2792" s="196" t="n">
        <v>2803.808724503522</v>
      </c>
      <c r="O2792" s="197" t="n">
        <v>25234.27852053169</v>
      </c>
      <c r="P2792" s="118" t="n"/>
      <c r="Q2792" s="104" t="n"/>
    </row>
    <row r="2793" outlineLevel="3" ht="50.25" customHeight="1">
      <c r="A2793" s="3" t="n"/>
      <c r="B2793" s="3" t="inlineStr">
        <is>
          <t>Монтаж оконечных устройств системы отопления (конвекторы, радиаторы, тепловые завесы и пр.)</t>
        </is>
      </c>
      <c r="C2793" s="25" t="n"/>
      <c r="D2793" s="271" t="inlineStr">
        <is>
          <t>10.3.2.10.</t>
        </is>
      </c>
      <c r="E2793" s="202" t="inlineStr">
        <is>
          <t>Общедомовый теплосчетчик-расходомер Ду20 105°C qp=2.5 м3/ч</t>
        </is>
      </c>
      <c r="F2793" s="199" t="inlineStr">
        <is>
          <t>шт</t>
        </is>
      </c>
      <c r="G2793" s="646" t="n">
        <v>6</v>
      </c>
      <c r="H2793" s="194" t="n">
        <v>10210.9308857331</v>
      </c>
      <c r="I2793" s="195" t="n">
        <v>2693.44978955296</v>
      </c>
      <c r="J2793" s="196" t="n">
        <v>1613.047584410758</v>
      </c>
      <c r="K2793" s="197" t="n">
        <v>14517.42825969682</v>
      </c>
      <c r="L2793" s="194" t="n">
        <v>61265.5853143986</v>
      </c>
      <c r="M2793" s="195" t="n">
        <v>16160.69873731776</v>
      </c>
      <c r="N2793" s="196" t="n">
        <v>9678.285506464545</v>
      </c>
      <c r="O2793" s="197" t="n">
        <v>87104.5695581809</v>
      </c>
      <c r="P2793" s="118" t="n"/>
      <c r="Q2793" s="104" t="n"/>
    </row>
    <row r="2794" outlineLevel="3" ht="50.25" customHeight="1">
      <c r="A2794" s="3" t="n"/>
      <c r="B2794" s="3" t="inlineStr">
        <is>
          <t>Монтаж оконечных устройств системы отопления (конвекторы, радиаторы, тепловые завесы и пр.)</t>
        </is>
      </c>
      <c r="C2794" s="25" t="n"/>
      <c r="D2794" s="271" t="inlineStr">
        <is>
          <t>10.3.2.11.</t>
        </is>
      </c>
      <c r="E2794" s="202" t="inlineStr">
        <is>
          <t>Общедомовый теплосчетчик-расходомер Ду25 105°C qp=3.5 м3/ч</t>
        </is>
      </c>
      <c r="F2794" s="199" t="inlineStr">
        <is>
          <t>шт</t>
        </is>
      </c>
      <c r="G2794" s="646" t="n">
        <v>2</v>
      </c>
      <c r="H2794" s="194" t="n">
        <v>22043.31437844599</v>
      </c>
      <c r="I2794" s="195" t="n">
        <v>5814.608011659993</v>
      </c>
      <c r="J2794" s="196" t="n">
        <v>3482.240298763249</v>
      </c>
      <c r="K2794" s="197" t="n">
        <v>31340.16268886924</v>
      </c>
      <c r="L2794" s="194" t="n">
        <v>44086.62875689199</v>
      </c>
      <c r="M2794" s="195" t="n">
        <v>11629.21602331999</v>
      </c>
      <c r="N2794" s="196" t="n">
        <v>6964.480597526497</v>
      </c>
      <c r="O2794" s="197" t="n">
        <v>62680.32537773847</v>
      </c>
      <c r="P2794" s="118" t="n"/>
      <c r="Q2794" s="104" t="n"/>
    </row>
    <row r="2795" outlineLevel="3" ht="50.25" customHeight="1">
      <c r="A2795" s="3" t="n"/>
      <c r="B2795" s="3" t="inlineStr">
        <is>
          <t>Монтаж сантехоборудования</t>
        </is>
      </c>
      <c r="C2795" s="25" t="n"/>
      <c r="D2795" s="271" t="inlineStr">
        <is>
          <t>10.3.2.12.</t>
        </is>
      </c>
      <c r="E2795" s="202" t="inlineStr">
        <is>
          <t>Фильтр сетчатый с пробкой FVR-R PN25, Tmax=130C, DN20</t>
        </is>
      </c>
      <c r="F2795" s="199" t="inlineStr">
        <is>
          <t>шт</t>
        </is>
      </c>
      <c r="G2795" s="646" t="n">
        <v>6</v>
      </c>
      <c r="H2795" s="194" t="n">
        <v>5195.039463540865</v>
      </c>
      <c r="I2795" s="195" t="n">
        <v>862.8147401982236</v>
      </c>
      <c r="J2795" s="196" t="n">
        <v>757.231775467386</v>
      </c>
      <c r="K2795" s="197" t="n">
        <v>6815.085979206474</v>
      </c>
      <c r="L2795" s="194" t="n">
        <v>31170.23678124519</v>
      </c>
      <c r="M2795" s="195" t="n">
        <v>5176.888441189341</v>
      </c>
      <c r="N2795" s="196" t="n">
        <v>4543.390652804316</v>
      </c>
      <c r="O2795" s="197" t="n">
        <v>40890.51587523885</v>
      </c>
      <c r="P2795" s="118" t="n"/>
      <c r="Q2795" s="104" t="n"/>
    </row>
    <row r="2796" outlineLevel="3" ht="50.25" customHeight="1">
      <c r="A2796" s="3" t="n"/>
      <c r="B2796" s="3" t="inlineStr">
        <is>
          <t>Монтаж сантехоборудования</t>
        </is>
      </c>
      <c r="C2796" s="25" t="n"/>
      <c r="D2796" s="271" t="inlineStr">
        <is>
          <t>10.3.2.13.</t>
        </is>
      </c>
      <c r="E2796" s="202" t="inlineStr">
        <is>
          <t>Фильтр сетчатый с пробкой FVR-R PN25, Tmax=130C, DN25</t>
        </is>
      </c>
      <c r="F2796" s="199" t="inlineStr">
        <is>
          <t>шт</t>
        </is>
      </c>
      <c r="G2796" s="646" t="n">
        <v>2</v>
      </c>
      <c r="H2796" s="194" t="n">
        <v>7325.005656456891</v>
      </c>
      <c r="I2796" s="195" t="n">
        <v>862.8147401982236</v>
      </c>
      <c r="J2796" s="196" t="n">
        <v>1023.477549581889</v>
      </c>
      <c r="K2796" s="197" t="n">
        <v>9211.297946237004</v>
      </c>
      <c r="L2796" s="194" t="n">
        <v>14650.01131291378</v>
      </c>
      <c r="M2796" s="195" t="n">
        <v>1725.629480396447</v>
      </c>
      <c r="N2796" s="196" t="n">
        <v>2046.955099163779</v>
      </c>
      <c r="O2796" s="197" t="n">
        <v>18422.59589247401</v>
      </c>
      <c r="P2796" s="118" t="n"/>
      <c r="Q2796" s="104" t="n"/>
    </row>
    <row r="2797" outlineLevel="3" ht="50.25" customHeight="1">
      <c r="A2797" s="3" t="n"/>
      <c r="B2797" s="3" t="inlineStr">
        <is>
          <t>Монтаж оконечных устройств системы отопления (конвекторы, радиаторы, тепловые завесы и пр.)</t>
        </is>
      </c>
      <c r="C2797" s="25" t="n"/>
      <c r="D2797" s="271" t="inlineStr">
        <is>
          <t>10.3.2.14.</t>
        </is>
      </c>
      <c r="E2797" s="202" t="inlineStr">
        <is>
          <t>Комбинированный балансировочный клапан AQT-R PN16, Tmax=130C, DN20</t>
        </is>
      </c>
      <c r="F2797" s="199" t="inlineStr">
        <is>
          <t>шт</t>
        </is>
      </c>
      <c r="G2797" s="646" t="n">
        <v>7</v>
      </c>
      <c r="H2797" s="194" t="n">
        <v>37577.45207848159</v>
      </c>
      <c r="I2797" s="195" t="n">
        <v>4314.073700991118</v>
      </c>
      <c r="J2797" s="196" t="n">
        <v>5236.440722434088</v>
      </c>
      <c r="K2797" s="197" t="n">
        <v>47127.9665019068</v>
      </c>
      <c r="L2797" s="194" t="n">
        <v>263042.1645493711</v>
      </c>
      <c r="M2797" s="195" t="n">
        <v>30198.51590693783</v>
      </c>
      <c r="N2797" s="196" t="n">
        <v>36655.08505703862</v>
      </c>
      <c r="O2797" s="197" t="n">
        <v>329895.7655133476</v>
      </c>
      <c r="P2797" s="118" t="n"/>
      <c r="Q2797" s="104" t="n"/>
    </row>
    <row r="2798" outlineLevel="3" ht="50.25" customHeight="1">
      <c r="A2798" s="3" t="n"/>
      <c r="B2798" s="3" t="inlineStr">
        <is>
          <t>Монтаж оконечных устройств системы отопления (конвекторы, радиаторы, тепловые завесы и пр.)</t>
        </is>
      </c>
      <c r="C2798" s="25" t="n"/>
      <c r="D2798" s="271" t="inlineStr">
        <is>
          <t>10.3.2.15.</t>
        </is>
      </c>
      <c r="E2798" s="202" t="inlineStr">
        <is>
          <t>Комбинированный балансировочный клапан AQT-R PN16, Tmax=130C, DN25</t>
        </is>
      </c>
      <c r="F2798" s="199" t="inlineStr">
        <is>
          <t>шт</t>
        </is>
      </c>
      <c r="G2798" s="646" t="n">
        <v>2</v>
      </c>
      <c r="H2798" s="194" t="n">
        <v>43597.9255354817</v>
      </c>
      <c r="I2798" s="195" t="n">
        <v>4314.073700991118</v>
      </c>
      <c r="J2798" s="196" t="n">
        <v>5988.999904559102</v>
      </c>
      <c r="K2798" s="197" t="n">
        <v>53900.99914103192</v>
      </c>
      <c r="L2798" s="194" t="n">
        <v>87195.8510709634</v>
      </c>
      <c r="M2798" s="195" t="n">
        <v>8628.147401982236</v>
      </c>
      <c r="N2798" s="196" t="n">
        <v>11977.9998091182</v>
      </c>
      <c r="O2798" s="197" t="n">
        <v>107801.9982820638</v>
      </c>
      <c r="P2798" s="118" t="n"/>
      <c r="Q2798" s="104" t="n"/>
    </row>
    <row r="2799" outlineLevel="3" ht="86.25" customHeight="1">
      <c r="A2799" s="3" t="n"/>
      <c r="B2799" s="3" t="inlineStr">
        <is>
          <t>Монтаж оконечных устройств системы отопления (конвекторы, радиаторы, тепловые завесы и пр.)</t>
        </is>
      </c>
      <c r="C2799" s="25" t="n"/>
      <c r="D2799" s="271" t="inlineStr">
        <is>
          <t>10.3.2.16.</t>
        </is>
      </c>
      <c r="E2799" s="202" t="inlineStr">
        <is>
          <t>Конвектор внутрипольный с вентилятором, модель SPL Instyle FC standart, подключение
справа, лицевая рамка из U-образного профиля, цвет рамки алюминий/серебро, габариты
100х24х013см (ДхШхВ)</t>
        </is>
      </c>
      <c r="F2799" s="199" t="inlineStr">
        <is>
          <t>шт</t>
        </is>
      </c>
      <c r="G2799" s="646" t="n">
        <v>3</v>
      </c>
      <c r="H2799" s="194" t="n">
        <v>25398.85132990345</v>
      </c>
      <c r="I2799" s="195" t="n">
        <v>11621.25872754946</v>
      </c>
      <c r="J2799" s="196" t="n">
        <v>4627.513757181614</v>
      </c>
      <c r="K2799" s="197" t="n">
        <v>41647.62381463453</v>
      </c>
      <c r="L2799" s="194" t="n">
        <v>76196.55398971036</v>
      </c>
      <c r="M2799" s="195" t="n">
        <v>34863.77618264838</v>
      </c>
      <c r="N2799" s="196" t="n">
        <v>13882.54127154484</v>
      </c>
      <c r="O2799" s="197" t="n">
        <v>124942.8714439036</v>
      </c>
      <c r="P2799" s="118" t="n"/>
      <c r="Q2799" s="104" t="n"/>
    </row>
    <row r="2800" outlineLevel="3" ht="81.75" customHeight="1">
      <c r="A2800" s="3" t="n"/>
      <c r="B2800" s="3" t="inlineStr">
        <is>
          <t>Монтаж оконечных устройств системы отопления (конвекторы, радиаторы, тепловые завесы и пр.)</t>
        </is>
      </c>
      <c r="C2800" s="25" t="n"/>
      <c r="D2800" s="271" t="inlineStr">
        <is>
          <t>10.3.2.17.</t>
        </is>
      </c>
      <c r="E2800" s="202" t="inlineStr">
        <is>
          <t>Конвектор внутрипольный с вентилятором, модель SPL Instyle FC standart, подключение
справа, лицевая рамка из U-образного профиля, цвет рамки алюминий/серебро, габариты
120х24х013см (ДхШхВ)</t>
        </is>
      </c>
      <c r="F2800" s="199" t="inlineStr">
        <is>
          <t>шт</t>
        </is>
      </c>
      <c r="G2800" s="646" t="n">
        <v>9</v>
      </c>
      <c r="H2800" s="194" t="n">
        <v>27671.82384769187</v>
      </c>
      <c r="I2800" s="195" t="n">
        <v>11811.90142354673</v>
      </c>
      <c r="J2800" s="196" t="n">
        <v>4935.465658904825</v>
      </c>
      <c r="K2800" s="197" t="n">
        <v>44419.19093014342</v>
      </c>
      <c r="L2800" s="194" t="n">
        <v>249046.4146292268</v>
      </c>
      <c r="M2800" s="195" t="n">
        <v>106307.1128119206</v>
      </c>
      <c r="N2800" s="196" t="n">
        <v>44419.19093014342</v>
      </c>
      <c r="O2800" s="197" t="n">
        <v>399772.7183712908</v>
      </c>
      <c r="P2800" s="118" t="n"/>
      <c r="Q2800" s="104" t="n"/>
    </row>
    <row r="2801" outlineLevel="3" ht="75" customHeight="1">
      <c r="A2801" s="3" t="n"/>
      <c r="B2801" s="3" t="inlineStr">
        <is>
          <t>Монтаж оконечных устройств системы отопления (конвекторы, радиаторы, тепловые завесы и пр.)</t>
        </is>
      </c>
      <c r="C2801" s="25" t="n"/>
      <c r="D2801" s="271" t="inlineStr">
        <is>
          <t>10.3.2.18.</t>
        </is>
      </c>
      <c r="E2801" s="202" t="inlineStr">
        <is>
          <t>Конвектор внутрипольный с вентилятором, модель SPL Instyle FC standart, подключение
справа, лицевая рамка из U-образного профиля, цвет рамки алюминий/серебро, габариты
140х24х013см (ДхШхВ)</t>
        </is>
      </c>
      <c r="F2801" s="199" t="inlineStr">
        <is>
          <t>шт</t>
        </is>
      </c>
      <c r="G2801" s="646" t="n">
        <v>5</v>
      </c>
      <c r="H2801" s="194" t="n">
        <v>30897.59527684698</v>
      </c>
      <c r="I2801" s="195" t="n">
        <v>12082.45892735997</v>
      </c>
      <c r="J2801" s="196" t="n">
        <v>5372.506775525869</v>
      </c>
      <c r="K2801" s="197" t="n">
        <v>48352.56097973282</v>
      </c>
      <c r="L2801" s="194" t="n">
        <v>154487.9763842349</v>
      </c>
      <c r="M2801" s="195" t="n">
        <v>60412.29463679986</v>
      </c>
      <c r="N2801" s="196" t="n">
        <v>26862.53387762934</v>
      </c>
      <c r="O2801" s="197" t="n">
        <v>241762.8048986641</v>
      </c>
      <c r="P2801" s="118" t="n"/>
      <c r="Q2801" s="104" t="n"/>
    </row>
    <row r="2802" outlineLevel="3" ht="76.5" customHeight="1">
      <c r="A2802" s="3" t="n"/>
      <c r="B2802" s="3" t="inlineStr">
        <is>
          <t>Монтаж оконечных устройств системы отопления (конвекторы, радиаторы, тепловые завесы и пр.)</t>
        </is>
      </c>
      <c r="C2802" s="25" t="n"/>
      <c r="D2802" s="271" t="inlineStr">
        <is>
          <t>10.3.2.19.</t>
        </is>
      </c>
      <c r="E2802" s="202" t="inlineStr">
        <is>
          <t>Конвектор внутрипольный с вентилятором, модель SPL Instyle FC standart, подключение
справа, лицевая рамка из U-образного профиля, цвет рамки алюминий/серебро, габариты
160х24х013см (ДхШхВ)</t>
        </is>
      </c>
      <c r="F2802" s="199" t="inlineStr">
        <is>
          <t>шт</t>
        </is>
      </c>
      <c r="G2802" s="646" t="n">
        <v>1</v>
      </c>
      <c r="H2802" s="194" t="n">
        <v>33652.50162180221</v>
      </c>
      <c r="I2802" s="195" t="n">
        <v>12313.52322900248</v>
      </c>
      <c r="J2802" s="196" t="n">
        <v>5745.753106350587</v>
      </c>
      <c r="K2802" s="197" t="n">
        <v>51711.77795715528</v>
      </c>
      <c r="L2802" s="194" t="n">
        <v>33652.50162180221</v>
      </c>
      <c r="M2802" s="195" t="n">
        <v>12313.52322900248</v>
      </c>
      <c r="N2802" s="196" t="n">
        <v>5745.753106350587</v>
      </c>
      <c r="O2802" s="197" t="n">
        <v>51711.77795715528</v>
      </c>
      <c r="P2802" s="118" t="n"/>
      <c r="Q2802" s="104" t="n"/>
    </row>
    <row r="2803" outlineLevel="3" ht="74.25" customHeight="1">
      <c r="A2803" s="3" t="n"/>
      <c r="B2803" s="3" t="inlineStr">
        <is>
          <t>Монтаж оконечных устройств системы отопления (конвекторы, радиаторы, тепловые завесы и пр.)</t>
        </is>
      </c>
      <c r="C2803" s="25" t="n"/>
      <c r="D2803" s="271" t="inlineStr">
        <is>
          <t>10.3.2.20.</t>
        </is>
      </c>
      <c r="E2803" s="202" t="inlineStr">
        <is>
          <t>Конвектор внутрипольный с вентилятором, модель SPL Instyle FC standart, подключение
справа, лицевая рамка из U-образного профиля, цвет рамки алюминий/серебро, габариты
180х24х013см (ДхШхВ)</t>
        </is>
      </c>
      <c r="F2803" s="199" t="inlineStr">
        <is>
          <t>шт</t>
        </is>
      </c>
      <c r="G2803" s="646" t="n">
        <v>6</v>
      </c>
      <c r="H2803" s="194" t="n">
        <v>38840.11902552181</v>
      </c>
      <c r="I2803" s="195" t="n">
        <v>12748.62808027836</v>
      </c>
      <c r="J2803" s="196" t="n">
        <v>6448.593388225022</v>
      </c>
      <c r="K2803" s="197" t="n">
        <v>58037.3404940252</v>
      </c>
      <c r="L2803" s="194" t="n">
        <v>233040.7141531309</v>
      </c>
      <c r="M2803" s="195" t="n">
        <v>76491.76848167018</v>
      </c>
      <c r="N2803" s="196" t="n">
        <v>38691.56032935013</v>
      </c>
      <c r="O2803" s="197" t="n">
        <v>348224.0429641512</v>
      </c>
      <c r="P2803" s="118" t="n"/>
      <c r="Q2803" s="104" t="n"/>
    </row>
    <row r="2804" outlineLevel="3" ht="87" customHeight="1">
      <c r="A2804" s="3" t="n"/>
      <c r="B2804" s="3" t="inlineStr">
        <is>
          <t>Монтаж оконечных устройств системы отопления (конвекторы, радиаторы, тепловые завесы и пр.)</t>
        </is>
      </c>
      <c r="C2804" s="25" t="n"/>
      <c r="D2804" s="271" t="inlineStr">
        <is>
          <t>10.3.2.21.</t>
        </is>
      </c>
      <c r="E2804" s="202" t="inlineStr">
        <is>
          <t>Конвектор внутрипольный с вентилятором, модель SPL Instyle FC standart, подключение
справа, лицевая рамка из U-образного профиля, цвет рамки алюминий/серебро, габариты
220х24х013см (ДхШхВ)</t>
        </is>
      </c>
      <c r="F2804" s="199" t="inlineStr">
        <is>
          <t>шт</t>
        </is>
      </c>
      <c r="G2804" s="646" t="n">
        <v>3</v>
      </c>
      <c r="H2804" s="194" t="n">
        <v>44388.13632863483</v>
      </c>
      <c r="I2804" s="195" t="n">
        <v>13213.96102759436</v>
      </c>
      <c r="J2804" s="196" t="n">
        <v>7200.262169528649</v>
      </c>
      <c r="K2804" s="197" t="n">
        <v>64802.35952575784</v>
      </c>
      <c r="L2804" s="194" t="n">
        <v>133164.4089859045</v>
      </c>
      <c r="M2804" s="195" t="n">
        <v>39641.88308278308</v>
      </c>
      <c r="N2804" s="196" t="n">
        <v>21600.78650858594</v>
      </c>
      <c r="O2804" s="197" t="n">
        <v>194407.0785772735</v>
      </c>
      <c r="P2804" s="118" t="n"/>
      <c r="Q2804" s="104" t="n"/>
    </row>
    <row r="2805" outlineLevel="3" ht="84.75" customHeight="1">
      <c r="A2805" s="3" t="n"/>
      <c r="B2805" s="3" t="inlineStr">
        <is>
          <t>Монтаж оконечных устройств системы отопления (конвекторы, радиаторы, тепловые завесы и пр.)</t>
        </is>
      </c>
      <c r="C2805" s="25" t="n"/>
      <c r="D2805" s="271" t="inlineStr">
        <is>
          <t>10.3.2.22.</t>
        </is>
      </c>
      <c r="E2805" s="202" t="inlineStr">
        <is>
          <t>Конвектор внутрипольный с вентилятором, модель SPL Instyle FC standart, подключение
справа, лицевая рамка из U-образного профиля, цвет рамки алюминий/серебро, габариты
240х24х013см (ДхШхВ)</t>
        </is>
      </c>
      <c r="F2805" s="199" t="inlineStr">
        <is>
          <t>шт</t>
        </is>
      </c>
      <c r="G2805" s="646" t="n">
        <v>1</v>
      </c>
      <c r="H2805" s="194" t="n">
        <v>46958.39355933792</v>
      </c>
      <c r="I2805" s="195" t="n">
        <v>13429.53811710182</v>
      </c>
      <c r="J2805" s="196" t="n">
        <v>7548.491459554967</v>
      </c>
      <c r="K2805" s="197" t="n">
        <v>67936.4231359947</v>
      </c>
      <c r="L2805" s="194" t="n">
        <v>46958.39355933792</v>
      </c>
      <c r="M2805" s="195" t="n">
        <v>13429.53811710182</v>
      </c>
      <c r="N2805" s="196" t="n">
        <v>7548.491459554967</v>
      </c>
      <c r="O2805" s="197" t="n">
        <v>67936.4231359947</v>
      </c>
      <c r="P2805" s="118" t="n"/>
      <c r="Q2805" s="104" t="n"/>
    </row>
    <row r="2806" outlineLevel="3" ht="82.5" customHeight="1">
      <c r="A2806" s="3" t="n"/>
      <c r="B2806" s="3" t="inlineStr">
        <is>
          <t>Монтаж оконечных устройств системы отопления (конвекторы, радиаторы, тепловые завесы и пр.)</t>
        </is>
      </c>
      <c r="C2806" s="25" t="n"/>
      <c r="D2806" s="271" t="inlineStr">
        <is>
          <t>10.3.2.23.</t>
        </is>
      </c>
      <c r="E2806" s="202" t="inlineStr">
        <is>
          <t>Конвектор внутрипольный с вентилятором, модель SPL Instyle FC standart, подключение
справа, лицевая рамка из U-образного профиля, цвет рамки алюминий/серебро, габариты
260х24х013см (ДхШхВ)</t>
        </is>
      </c>
      <c r="F2806" s="199" t="inlineStr">
        <is>
          <t>шт</t>
        </is>
      </c>
      <c r="G2806" s="646" t="n">
        <v>1</v>
      </c>
      <c r="H2806" s="194" t="n">
        <v>50036.31239769536</v>
      </c>
      <c r="I2806" s="195" t="n">
        <v>13687.69467431081</v>
      </c>
      <c r="J2806" s="196" t="n">
        <v>7965.500884000771</v>
      </c>
      <c r="K2806" s="197" t="n">
        <v>71689.50795600694</v>
      </c>
      <c r="L2806" s="194" t="n">
        <v>50036.31239769536</v>
      </c>
      <c r="M2806" s="195" t="n">
        <v>13687.69467431081</v>
      </c>
      <c r="N2806" s="196" t="n">
        <v>7965.500884000771</v>
      </c>
      <c r="O2806" s="197" t="n">
        <v>71689.50795600694</v>
      </c>
      <c r="P2806" s="118" t="n"/>
      <c r="Q2806" s="104" t="n"/>
    </row>
    <row r="2807" outlineLevel="3" ht="50.25" customHeight="1">
      <c r="A2807" s="3" t="n"/>
      <c r="B2807" s="3" t="inlineStr">
        <is>
          <t>Монтаж оконечных устройств системы отопления (конвекторы, радиаторы, тепловые завесы и пр.)</t>
        </is>
      </c>
      <c r="C2807" s="25" t="n"/>
      <c r="D2807" s="271" t="inlineStr">
        <is>
          <t>10.3.2.24.</t>
        </is>
      </c>
      <c r="E2807" s="202" t="inlineStr">
        <is>
          <t>Радиатор стальной панельный с боковым подключением справа 102х500х800 мм (ШхВхД)</t>
        </is>
      </c>
      <c r="F2807" s="199" t="inlineStr">
        <is>
          <t>шт</t>
        </is>
      </c>
      <c r="G2807" s="646" t="n">
        <v>2</v>
      </c>
      <c r="H2807" s="194" t="n">
        <v>5102.664951104656</v>
      </c>
      <c r="I2807" s="195" t="n">
        <v>6467.682761337196</v>
      </c>
      <c r="J2807" s="196" t="n">
        <v>1446.293464055232</v>
      </c>
      <c r="K2807" s="197" t="n">
        <v>13016.64117649709</v>
      </c>
      <c r="L2807" s="194" t="n">
        <v>10205.32990220931</v>
      </c>
      <c r="M2807" s="195" t="n">
        <v>12935.36552267439</v>
      </c>
      <c r="N2807" s="196" t="n">
        <v>2892.586928110463</v>
      </c>
      <c r="O2807" s="197" t="n">
        <v>26033.28235299417</v>
      </c>
      <c r="P2807" s="118" t="n"/>
      <c r="Q2807" s="104" t="n"/>
    </row>
    <row r="2808" outlineLevel="3" ht="50.25" customHeight="1">
      <c r="A2808" s="3" t="n"/>
      <c r="B2808" s="3" t="inlineStr">
        <is>
          <t>Монтаж оконечных устройств системы отопления (конвекторы, радиаторы, тепловые завесы и пр.)</t>
        </is>
      </c>
      <c r="C2808" s="25" t="n"/>
      <c r="D2808" s="271" t="inlineStr">
        <is>
          <t>10.3.2.25.</t>
        </is>
      </c>
      <c r="E2808" s="202" t="inlineStr">
        <is>
          <t>Радиатор стальной панельный с боковым подключением справа 157х500х800 мм (ШхВхД)</t>
        </is>
      </c>
      <c r="F2808" s="199" t="inlineStr">
        <is>
          <t>шт</t>
        </is>
      </c>
      <c r="G2808" s="646" t="n">
        <v>2</v>
      </c>
      <c r="H2808" s="194" t="n">
        <v>8793.788244957204</v>
      </c>
      <c r="I2808" s="195" t="n">
        <v>6777.271068309105</v>
      </c>
      <c r="J2808" s="196" t="n">
        <v>1946.382414158289</v>
      </c>
      <c r="K2808" s="197" t="n">
        <v>17517.4417274246</v>
      </c>
      <c r="L2808" s="194" t="n">
        <v>17587.57648991441</v>
      </c>
      <c r="M2808" s="195" t="n">
        <v>13554.54213661821</v>
      </c>
      <c r="N2808" s="196" t="n">
        <v>3892.764828316577</v>
      </c>
      <c r="O2808" s="197" t="n">
        <v>35034.88345484919</v>
      </c>
      <c r="P2808" s="118" t="n"/>
      <c r="Q2808" s="104" t="n"/>
    </row>
    <row r="2809" outlineLevel="3" ht="50.25" customHeight="1">
      <c r="A2809" s="3" t="n"/>
      <c r="B2809" s="3" t="inlineStr">
        <is>
          <t>Монтаж оконечных устройств системы отопления (конвекторы, радиаторы, тепловые завесы и пр.)</t>
        </is>
      </c>
      <c r="C2809" s="25" t="n"/>
      <c r="D2809" s="271" t="inlineStr">
        <is>
          <t>10.3.2.26.</t>
        </is>
      </c>
      <c r="E2809" s="202" t="inlineStr">
        <is>
          <t>Регулятор перепада давления «Пульсар РПД» Ду20</t>
        </is>
      </c>
      <c r="F2809" s="199" t="inlineStr">
        <is>
          <t>шт</t>
        </is>
      </c>
      <c r="G2809" s="646" t="n">
        <v>5</v>
      </c>
      <c r="H2809" s="194" t="n">
        <v>5878.244896836278</v>
      </c>
      <c r="I2809" s="195" t="n">
        <v>1550.569444991052</v>
      </c>
      <c r="J2809" s="196" t="n">
        <v>928.6017927284163</v>
      </c>
      <c r="K2809" s="197" t="n">
        <v>8357.416134555746</v>
      </c>
      <c r="L2809" s="194" t="n">
        <v>29391.22448418139</v>
      </c>
      <c r="M2809" s="195" t="n">
        <v>7752.847224955261</v>
      </c>
      <c r="N2809" s="196" t="n">
        <v>4643.008963642082</v>
      </c>
      <c r="O2809" s="197" t="n">
        <v>41787.08067277873</v>
      </c>
      <c r="P2809" s="118" t="n"/>
      <c r="Q2809" s="104" t="n"/>
    </row>
    <row r="2810" outlineLevel="3" ht="50.25" customHeight="1">
      <c r="A2810" s="3" t="n"/>
      <c r="B2810" s="3" t="inlineStr">
        <is>
          <t>Монтаж оконечных устройств системы отопления (конвекторы, радиаторы, тепловые завесы и пр.)</t>
        </is>
      </c>
      <c r="C2810" s="25" t="n"/>
      <c r="D2810" s="271" t="inlineStr">
        <is>
          <t>10.3.2.27.</t>
        </is>
      </c>
      <c r="E2810" s="202" t="inlineStr">
        <is>
          <t>Регулятор перепада давления «Пульсар РПД» Ду25</t>
        </is>
      </c>
      <c r="F2810" s="199" t="inlineStr">
        <is>
          <t>шт</t>
        </is>
      </c>
      <c r="G2810" s="646" t="n">
        <v>2</v>
      </c>
      <c r="H2810" s="194" t="n">
        <v>6172.249439787079</v>
      </c>
      <c r="I2810" s="195" t="n">
        <v>1628.122279068564</v>
      </c>
      <c r="J2810" s="196" t="n">
        <v>975.0464648569553</v>
      </c>
      <c r="K2810" s="197" t="n">
        <v>8775.418183712598</v>
      </c>
      <c r="L2810" s="194" t="n">
        <v>12344.49887957416</v>
      </c>
      <c r="M2810" s="195" t="n">
        <v>3256.244558137127</v>
      </c>
      <c r="N2810" s="196" t="n">
        <v>1950.092929713911</v>
      </c>
      <c r="O2810" s="197" t="n">
        <v>17550.8363674252</v>
      </c>
      <c r="P2810" s="118" t="n"/>
      <c r="Q2810" s="104" t="n"/>
    </row>
    <row r="2811" outlineLevel="3" ht="106.5" customHeight="1">
      <c r="A2811" s="3" t="n"/>
      <c r="B2811" s="3" t="inlineStr">
        <is>
          <t>Монтаж оконечных устройств системы отопления (конвекторы, радиаторы, тепловые завесы и пр.)</t>
        </is>
      </c>
      <c r="C2811" s="25" t="n"/>
      <c r="D2811" s="271" t="inlineStr">
        <is>
          <t>10.3.2.28.</t>
        </is>
      </c>
      <c r="E2811" s="202" t="inlineStr">
        <is>
          <t>Узел распределительный этажный TDU.5, в корпусе, с диаметром коллекторов DN50, на 2
отвода, правостороннее подключение к стоякам, диаметр подключения к стоякам DN20, без
клапана-партнера, APT DN15, поквартирная балансировка MSV-B DN15, счетчик
SonoSelect10-2 шт.</t>
        </is>
      </c>
      <c r="F2811" s="199" t="inlineStr">
        <is>
          <t>шт</t>
        </is>
      </c>
      <c r="G2811" s="646" t="n">
        <v>4</v>
      </c>
      <c r="H2811" s="194" t="n">
        <v>119486.7156144722</v>
      </c>
      <c r="I2811" s="195" t="n">
        <v>25884.44220594671</v>
      </c>
      <c r="J2811" s="196" t="n">
        <v>18171.39472755237</v>
      </c>
      <c r="K2811" s="197" t="n">
        <v>163542.5525479713</v>
      </c>
      <c r="L2811" s="194" t="n">
        <v>477946.862457889</v>
      </c>
      <c r="M2811" s="195" t="n">
        <v>103537.7688237868</v>
      </c>
      <c r="N2811" s="196" t="n">
        <v>72685.57891020947</v>
      </c>
      <c r="O2811" s="197" t="n">
        <v>654170.2101918852</v>
      </c>
      <c r="P2811" s="118" t="n"/>
      <c r="Q2811" s="104" t="n"/>
    </row>
    <row r="2812" outlineLevel="3" ht="111" customHeight="1">
      <c r="A2812" s="3" t="n"/>
      <c r="B2812" s="3" t="inlineStr">
        <is>
          <t>Монтаж оконечных устройств системы отопления (конвекторы, радиаторы, тепловые завесы и пр.)</t>
        </is>
      </c>
      <c r="C2812" s="25" t="n"/>
      <c r="D2812" s="271" t="inlineStr">
        <is>
          <t>10.3.2.29.</t>
        </is>
      </c>
      <c r="E2812" s="202" t="inlineStr">
        <is>
          <t>Узел распределительный этажный TDU.5, в корпусе, с диаметром коллекторов DN50, на 3
отвода, правостороннее подключение к стоякам, диаметр подключения к стоякам DN20, без
клапана-партнера, APT DN15, поквартирная балансировка MSV-B DN15, счетчик
SonoSelect10-3 шт.</t>
        </is>
      </c>
      <c r="F2812" s="199" t="inlineStr">
        <is>
          <t>шт</t>
        </is>
      </c>
      <c r="G2812" s="646" t="n">
        <v>1</v>
      </c>
      <c r="H2812" s="194" t="n">
        <v>135971.7763639659</v>
      </c>
      <c r="I2812" s="195" t="n">
        <v>25884.44220594671</v>
      </c>
      <c r="J2812" s="196" t="n">
        <v>20232.02732123907</v>
      </c>
      <c r="K2812" s="197" t="n">
        <v>182088.2458911517</v>
      </c>
      <c r="L2812" s="194" t="n">
        <v>135971.7763639659</v>
      </c>
      <c r="M2812" s="195" t="n">
        <v>25884.44220594671</v>
      </c>
      <c r="N2812" s="196" t="n">
        <v>20232.02732123907</v>
      </c>
      <c r="O2812" s="197" t="n">
        <v>182088.2458911517</v>
      </c>
      <c r="P2812" s="118" t="n"/>
      <c r="Q2812" s="104" t="n"/>
    </row>
    <row r="2813" outlineLevel="3" ht="101.25" customHeight="1">
      <c r="A2813" s="3" t="n"/>
      <c r="B2813" s="3" t="inlineStr">
        <is>
          <t>Монтаж оконечных устройств системы отопления (конвекторы, радиаторы, тепловые завесы и пр.)</t>
        </is>
      </c>
      <c r="C2813" s="25" t="n"/>
      <c r="D2813" s="271" t="inlineStr">
        <is>
          <t>10.3.2.30.</t>
        </is>
      </c>
      <c r="E2813" s="202" t="inlineStr">
        <is>
          <t>Узел распределительный этажный TDU.5, в корпусе, с диаметром коллекторов DN50, на 4
отвода, правостороннее подключение к стоякам, диаметр подключения к стоякам DN20, без
клапана-партнера, APT DN15, поквартирная балансировка MSV-B DN15, счетчик
SonoSelect10-4 шт.</t>
        </is>
      </c>
      <c r="F2813" s="199" t="inlineStr">
        <is>
          <t>шт</t>
        </is>
      </c>
      <c r="G2813" s="646" t="n">
        <v>1</v>
      </c>
      <c r="H2813" s="194" t="n">
        <v>156798.4933719146</v>
      </c>
      <c r="I2813" s="195" t="n">
        <v>25884.44220594671</v>
      </c>
      <c r="J2813" s="196" t="n">
        <v>22835.36694723267</v>
      </c>
      <c r="K2813" s="197" t="n">
        <v>205518.302525094</v>
      </c>
      <c r="L2813" s="194" t="n">
        <v>156798.4933719146</v>
      </c>
      <c r="M2813" s="195" t="n">
        <v>25884.44220594671</v>
      </c>
      <c r="N2813" s="196" t="n">
        <v>22835.36694723267</v>
      </c>
      <c r="O2813" s="197" t="n">
        <v>205518.302525094</v>
      </c>
      <c r="P2813" s="118" t="n"/>
      <c r="Q2813" s="104" t="n"/>
    </row>
    <row r="2814" outlineLevel="3" ht="101.25" customHeight="1">
      <c r="A2814" s="3" t="n"/>
      <c r="B2814" s="3" t="inlineStr">
        <is>
          <t>Монтаж оконечных устройств системы отопления (конвекторы, радиаторы, тепловые завесы и пр.)</t>
        </is>
      </c>
      <c r="C2814" s="25" t="n"/>
      <c r="D2814" s="271" t="inlineStr">
        <is>
          <t>10.3.2.31.</t>
        </is>
      </c>
      <c r="E2814" s="202" t="inlineStr">
        <is>
          <t>Узел распределительный этажный TDU.5, в корпусе, с диаметром коллекторов DN50, на 6
отводов, правостороннее подключение к стоякам, диаметр подключения к стоякам DN25, без
клапана-партнера, APT DN20, поквартирная балансировка MSV-B DN15, счетчик
SonoSelect10-6 шт.</t>
        </is>
      </c>
      <c r="F2814" s="199" t="inlineStr">
        <is>
          <t>шт</t>
        </is>
      </c>
      <c r="G2814" s="646" t="n">
        <v>1</v>
      </c>
      <c r="H2814" s="194" t="n">
        <v>197710.1448251941</v>
      </c>
      <c r="I2814" s="195" t="n">
        <v>25884.44220594671</v>
      </c>
      <c r="J2814" s="196" t="n">
        <v>27949.32337889261</v>
      </c>
      <c r="K2814" s="197" t="n">
        <v>251543.9104100335</v>
      </c>
      <c r="L2814" s="194" t="n">
        <v>197710.1448251941</v>
      </c>
      <c r="M2814" s="195" t="n">
        <v>25884.44220594671</v>
      </c>
      <c r="N2814" s="196" t="n">
        <v>27949.32337889261</v>
      </c>
      <c r="O2814" s="197" t="n">
        <v>251543.9104100335</v>
      </c>
      <c r="P2814" s="118" t="n"/>
      <c r="Q2814" s="104" t="n"/>
    </row>
    <row r="2815" outlineLevel="3" ht="104.25" customHeight="1">
      <c r="A2815" s="3" t="n"/>
      <c r="B2815" s="3" t="inlineStr">
        <is>
          <t>Монтаж оконечных устройств системы отопления (конвекторы, радиаторы, тепловые завесы и пр.)</t>
        </is>
      </c>
      <c r="C2815" s="25" t="n"/>
      <c r="D2815" s="271" t="inlineStr">
        <is>
          <t>10.3.2.32.</t>
        </is>
      </c>
      <c r="E2815" s="202" t="inlineStr">
        <is>
          <t>Узел распределительный этажный TDU.5, в корпусе, с диаметром коллекторов DN50, на 8
отводов, правостороннее подключение к стоякам, диаметр подключения к стоякам DN25, без
клапана-партнера, APT DN20, поквартирная балансировка MSV-B DN15, счетчик
SonoSelect10-8 шт.</t>
        </is>
      </c>
      <c r="F2815" s="199" t="inlineStr">
        <is>
          <t>шт</t>
        </is>
      </c>
      <c r="G2815" s="646" t="n">
        <v>1</v>
      </c>
      <c r="H2815" s="194" t="n">
        <v>229524.4627078249</v>
      </c>
      <c r="I2815" s="195" t="n">
        <v>25884.44220594671</v>
      </c>
      <c r="J2815" s="196" t="n">
        <v>31926.11311422145</v>
      </c>
      <c r="K2815" s="197" t="n">
        <v>287335.0180279931</v>
      </c>
      <c r="L2815" s="194" t="n">
        <v>229524.4627078249</v>
      </c>
      <c r="M2815" s="195" t="n">
        <v>25884.44220594671</v>
      </c>
      <c r="N2815" s="196" t="n">
        <v>31926.11311422145</v>
      </c>
      <c r="O2815" s="197" t="n">
        <v>287335.0180279931</v>
      </c>
      <c r="P2815" s="118" t="n"/>
      <c r="Q2815" s="104" t="n"/>
    </row>
    <row r="2816" outlineLevel="3" ht="50.25" customHeight="1">
      <c r="A2816" s="3" t="n"/>
      <c r="B2816" s="3" t="inlineStr">
        <is>
          <t>Прокладка вертикальных и горизонтальных трубопроводов отопления</t>
        </is>
      </c>
      <c r="C2816" s="25" t="n"/>
      <c r="D2816" s="271" t="inlineStr">
        <is>
          <t>10.3.2.33.</t>
        </is>
      </c>
      <c r="E2816" s="202" t="inlineStr">
        <is>
          <t>Труба стальная водогазопроводная Неоцинкованная ø 15</t>
        </is>
      </c>
      <c r="F2816" s="199" t="inlineStr">
        <is>
          <t>м</t>
        </is>
      </c>
      <c r="G2816" s="646" t="n">
        <v>58</v>
      </c>
      <c r="H2816" s="194" t="n">
        <v>147.0427087337664</v>
      </c>
      <c r="I2816" s="195" t="n">
        <v>1147.543604463637</v>
      </c>
      <c r="J2816" s="196" t="n">
        <v>161.8232891496755</v>
      </c>
      <c r="K2816" s="197" t="n">
        <v>1456.409602347079</v>
      </c>
      <c r="L2816" s="194" t="n">
        <v>8528.47710655845</v>
      </c>
      <c r="M2816" s="195" t="n">
        <v>66557.52905889097</v>
      </c>
      <c r="N2816" s="196" t="n">
        <v>9385.750770681178</v>
      </c>
      <c r="O2816" s="197" t="n">
        <v>84471.75693613059</v>
      </c>
      <c r="P2816" s="118" t="n"/>
      <c r="Q2816" s="104" t="n"/>
    </row>
    <row r="2817" outlineLevel="3" ht="50.25" customHeight="1">
      <c r="A2817" s="3" t="n"/>
      <c r="B2817" s="3" t="inlineStr">
        <is>
          <t>Прокладка вертикальных и горизонтальных трубопроводов отопления</t>
        </is>
      </c>
      <c r="C2817" s="25" t="n"/>
      <c r="D2817" s="271" t="inlineStr">
        <is>
          <t>10.3.2.34.</t>
        </is>
      </c>
      <c r="E2817" s="202" t="inlineStr">
        <is>
          <t>Труба из сшитого полиэтилена RAUTITAN ø 16</t>
        </is>
      </c>
      <c r="F2817" s="199" t="inlineStr">
        <is>
          <t>м</t>
        </is>
      </c>
      <c r="G2817" s="646" t="n">
        <v>204</v>
      </c>
      <c r="H2817" s="194" t="n">
        <v>403.0484783157511</v>
      </c>
      <c r="I2817" s="195" t="n">
        <v>310.6133064713605</v>
      </c>
      <c r="J2817" s="196" t="n">
        <v>89.20772309838895</v>
      </c>
      <c r="K2817" s="197" t="n">
        <v>802.8695078855005</v>
      </c>
      <c r="L2817" s="194" t="n">
        <v>82221.88957641322</v>
      </c>
      <c r="M2817" s="195" t="n">
        <v>63365.11452015754</v>
      </c>
      <c r="N2817" s="196" t="n">
        <v>18198.37551207135</v>
      </c>
      <c r="O2817" s="197" t="n">
        <v>163785.3796086421</v>
      </c>
      <c r="P2817" s="118" t="n"/>
      <c r="Q2817" s="104" t="n"/>
    </row>
    <row r="2818" outlineLevel="3" ht="50.25" customHeight="1">
      <c r="A2818" s="3" t="n"/>
      <c r="B2818" s="3" t="inlineStr">
        <is>
          <t>Монтаж оконечных устройств системы отопления (конвекторы, радиаторы, тепловые завесы и пр.)</t>
        </is>
      </c>
      <c r="C2818" s="25" t="n"/>
      <c r="D2818" s="271" t="inlineStr">
        <is>
          <t>10.3.2.35.</t>
        </is>
      </c>
      <c r="E2818" s="202" t="inlineStr">
        <is>
          <t>Кран шаровой с Электроприводом NEPTUN PROFI: 220В 3/4' 20</t>
        </is>
      </c>
      <c r="F2818" s="199" t="inlineStr">
        <is>
          <t>шт</t>
        </is>
      </c>
      <c r="G2818" s="646" t="n">
        <v>12</v>
      </c>
      <c r="H2818" s="194" t="n">
        <v>10794.13752956237</v>
      </c>
      <c r="I2818" s="195" t="n">
        <v>4314.073700991118</v>
      </c>
      <c r="J2818" s="196" t="n">
        <v>1888.526403819186</v>
      </c>
      <c r="K2818" s="197" t="n">
        <v>16996.73763437267</v>
      </c>
      <c r="L2818" s="194" t="n">
        <v>129529.6503547484</v>
      </c>
      <c r="M2818" s="195" t="n">
        <v>51768.88441189342</v>
      </c>
      <c r="N2818" s="196" t="n">
        <v>22662.31684583023</v>
      </c>
      <c r="O2818" s="197" t="n">
        <v>203960.8516124721</v>
      </c>
      <c r="P2818" s="118" t="n"/>
      <c r="Q2818" s="104" t="n"/>
    </row>
    <row r="2819" outlineLevel="3" ht="50.25" customHeight="1">
      <c r="A2819" s="3" t="n"/>
      <c r="B2819" s="3" t="inlineStr">
        <is>
          <t>Прокладка вертикальных и горизонтальных трубопроводов отопления</t>
        </is>
      </c>
      <c r="C2819" s="25" t="n"/>
      <c r="D2819" s="271" t="inlineStr">
        <is>
          <t>10.3.2.36.</t>
        </is>
      </c>
      <c r="E2819" s="202" t="inlineStr">
        <is>
          <t>Труба из сшитого полиэтилена RAUTITAN ø 20</t>
        </is>
      </c>
      <c r="F2819" s="199" t="inlineStr">
        <is>
          <t>м</t>
        </is>
      </c>
      <c r="G2819" s="646" t="n">
        <v>163</v>
      </c>
      <c r="H2819" s="194" t="n">
        <v>602.1050719481867</v>
      </c>
      <c r="I2819" s="195" t="n">
        <v>310.6133064713605</v>
      </c>
      <c r="J2819" s="196" t="n">
        <v>114.0897973024434</v>
      </c>
      <c r="K2819" s="197" t="n">
        <v>1026.808175721991</v>
      </c>
      <c r="L2819" s="194" t="n">
        <v>98143.12672755444</v>
      </c>
      <c r="M2819" s="195" t="n">
        <v>50629.96895483176</v>
      </c>
      <c r="N2819" s="196" t="n">
        <v>18596.63696029827</v>
      </c>
      <c r="O2819" s="197" t="n">
        <v>167369.7326426845</v>
      </c>
      <c r="P2819" s="118" t="n"/>
      <c r="Q2819" s="104" t="n"/>
    </row>
    <row r="2820" outlineLevel="3" ht="50.25" customHeight="1">
      <c r="A2820" s="3" t="n"/>
      <c r="B2820" s="3" t="inlineStr">
        <is>
          <t>Прокладка вертикальных и горизонтальных трубопроводов отопления</t>
        </is>
      </c>
      <c r="C2820" s="25" t="n"/>
      <c r="D2820" s="271" t="inlineStr">
        <is>
          <t>10.3.2.37.</t>
        </is>
      </c>
      <c r="E2820" s="202" t="inlineStr">
        <is>
          <t>Труба стальная водогазопроводная Неоцинкованная ø 20</t>
        </is>
      </c>
      <c r="F2820" s="199" t="inlineStr">
        <is>
          <t>м</t>
        </is>
      </c>
      <c r="G2820" s="646" t="n">
        <v>168</v>
      </c>
      <c r="H2820" s="194" t="n">
        <v>196.16468924998</v>
      </c>
      <c r="I2820" s="195" t="n">
        <v>1190.684341473549</v>
      </c>
      <c r="J2820" s="196" t="n">
        <v>173.3561288404411</v>
      </c>
      <c r="K2820" s="197" t="n">
        <v>1560.20515956397</v>
      </c>
      <c r="L2820" s="194" t="n">
        <v>32955.66779399663</v>
      </c>
      <c r="M2820" s="195" t="n">
        <v>200034.9693675562</v>
      </c>
      <c r="N2820" s="196" t="n">
        <v>29123.8296451941</v>
      </c>
      <c r="O2820" s="197" t="n">
        <v>262114.4668067469</v>
      </c>
      <c r="P2820" s="118" t="n"/>
      <c r="Q2820" s="104" t="n"/>
    </row>
    <row r="2821" outlineLevel="3" ht="50.25" customHeight="1">
      <c r="A2821" s="3" t="n"/>
      <c r="B2821" s="3" t="inlineStr">
        <is>
          <t>Монтаж оконечных устройств системы отопления (конвекторы, радиаторы, тепловые завесы и пр.)</t>
        </is>
      </c>
      <c r="C2821" s="25" t="n"/>
      <c r="D2821" s="271" t="inlineStr">
        <is>
          <t>10.3.2.38.</t>
        </is>
      </c>
      <c r="E2821" s="202" t="inlineStr">
        <is>
          <t>Кран шаровой с Электроприводом NEPTUN PROFI: 220В 1' 25</t>
        </is>
      </c>
      <c r="F2821" s="199" t="inlineStr">
        <is>
          <t>шт</t>
        </is>
      </c>
      <c r="G2821" s="646" t="n">
        <v>4</v>
      </c>
      <c r="H2821" s="194" t="n">
        <v>11255.91877641343</v>
      </c>
      <c r="I2821" s="195" t="n">
        <v>4314.073700991118</v>
      </c>
      <c r="J2821" s="196" t="n">
        <v>1946.249059675569</v>
      </c>
      <c r="K2821" s="197" t="n">
        <v>17516.24153708012</v>
      </c>
      <c r="L2821" s="194" t="n">
        <v>45023.67510565374</v>
      </c>
      <c r="M2821" s="195" t="n">
        <v>17256.29480396447</v>
      </c>
      <c r="N2821" s="196" t="n">
        <v>7784.996238702277</v>
      </c>
      <c r="O2821" s="197" t="n">
        <v>70064.9661483205</v>
      </c>
      <c r="P2821" s="118" t="n"/>
      <c r="Q2821" s="104" t="n"/>
    </row>
    <row r="2822" outlineLevel="3" ht="50.25" customHeight="1">
      <c r="A2822" s="3" t="n"/>
      <c r="B2822" s="3" t="inlineStr">
        <is>
          <t>Прокладка вертикальных и горизонтальных трубопроводов отопления</t>
        </is>
      </c>
      <c r="C2822" s="25" t="n"/>
      <c r="D2822" s="271" t="inlineStr">
        <is>
          <t>10.3.2.39.</t>
        </is>
      </c>
      <c r="E2822" s="202" t="inlineStr">
        <is>
          <t>Труба из сшитого полиэтилена RAUTITAN ø 25</t>
        </is>
      </c>
      <c r="F2822" s="199" t="inlineStr">
        <is>
          <t>м</t>
        </is>
      </c>
      <c r="G2822" s="646" t="n">
        <v>24</v>
      </c>
      <c r="H2822" s="194" t="n">
        <v>934.4144283969548</v>
      </c>
      <c r="I2822" s="195" t="n">
        <v>310.6133064713605</v>
      </c>
      <c r="J2822" s="196" t="n">
        <v>155.6284668585394</v>
      </c>
      <c r="K2822" s="197" t="n">
        <v>1400.656201726855</v>
      </c>
      <c r="L2822" s="194" t="n">
        <v>22425.94628152691</v>
      </c>
      <c r="M2822" s="195" t="n">
        <v>7454.719355312652</v>
      </c>
      <c r="N2822" s="196" t="n">
        <v>3735.083204604946</v>
      </c>
      <c r="O2822" s="197" t="n">
        <v>33615.74884144451</v>
      </c>
      <c r="P2822" s="118" t="n"/>
      <c r="Q2822" s="104" t="n"/>
    </row>
    <row r="2823" outlineLevel="3" ht="50.25" customHeight="1">
      <c r="A2823" s="3" t="n"/>
      <c r="B2823" s="3" t="inlineStr">
        <is>
          <t>Прокладка вертикальных и горизонтальных трубопроводов отопления</t>
        </is>
      </c>
      <c r="C2823" s="25" t="n"/>
      <c r="D2823" s="271" t="inlineStr">
        <is>
          <t>10.3.2.40.</t>
        </is>
      </c>
      <c r="E2823" s="202" t="inlineStr">
        <is>
          <t>Труба стальная водогазопроводная Неоцинкованная ø 25</t>
        </is>
      </c>
      <c r="F2823" s="199" t="inlineStr">
        <is>
          <t>м</t>
        </is>
      </c>
      <c r="G2823" s="646" t="n">
        <v>37</v>
      </c>
      <c r="H2823" s="194" t="n">
        <v>264.7507574028749</v>
      </c>
      <c r="I2823" s="195" t="n">
        <v>1276.965815493371</v>
      </c>
      <c r="J2823" s="196" t="n">
        <v>192.7145716120307</v>
      </c>
      <c r="K2823" s="197" t="n">
        <v>1734.431144508277</v>
      </c>
      <c r="L2823" s="194" t="n">
        <v>9795.778023906372</v>
      </c>
      <c r="M2823" s="195" t="n">
        <v>47247.73517325472</v>
      </c>
      <c r="N2823" s="196" t="n">
        <v>7130.439149645137</v>
      </c>
      <c r="O2823" s="197" t="n">
        <v>64173.95234680624</v>
      </c>
      <c r="P2823" s="118" t="n"/>
      <c r="Q2823" s="104" t="n"/>
    </row>
    <row r="2824" outlineLevel="3" ht="50.25" customHeight="1">
      <c r="A2824" s="3" t="n"/>
      <c r="B2824" s="3" t="inlineStr">
        <is>
          <t>Прокладка вертикальных и горизонтальных трубопроводов отопления</t>
        </is>
      </c>
      <c r="C2824" s="25" t="n"/>
      <c r="D2824" s="271" t="inlineStr">
        <is>
          <t>10.3.2.41.</t>
        </is>
      </c>
      <c r="E2824" s="202" t="inlineStr">
        <is>
          <t>Трубки Теплоизоляционные толщиной 19 мм ø 25</t>
        </is>
      </c>
      <c r="F2824" s="199" t="inlineStr">
        <is>
          <t>м3</t>
        </is>
      </c>
      <c r="G2824" s="646" t="n">
        <v>2</v>
      </c>
      <c r="H2824" s="194" t="n">
        <v>176.6313634458765</v>
      </c>
      <c r="I2824" s="195" t="n">
        <v>431.4073700991118</v>
      </c>
      <c r="J2824" s="196" t="n">
        <v>76.00484169312354</v>
      </c>
      <c r="K2824" s="197" t="n">
        <v>684.0435752381119</v>
      </c>
      <c r="L2824" s="194" t="n">
        <v>353.2627268917529</v>
      </c>
      <c r="M2824" s="195" t="n">
        <v>862.8147401982236</v>
      </c>
      <c r="N2824" s="196" t="n">
        <v>152.0096833862471</v>
      </c>
      <c r="O2824" s="197" t="n">
        <v>1368.087150476224</v>
      </c>
      <c r="P2824" s="118" t="n"/>
      <c r="Q2824" s="104" t="n"/>
    </row>
    <row r="2825" outlineLevel="3" ht="50.25" customHeight="1">
      <c r="A2825" s="3" t="n"/>
      <c r="B2825" s="3" t="inlineStr">
        <is>
          <t>Прокладка вертикальных и горизонтальных трубопроводов отопления</t>
        </is>
      </c>
      <c r="C2825" s="25" t="n"/>
      <c r="D2825" s="271" t="inlineStr">
        <is>
          <t>10.3.2.42.</t>
        </is>
      </c>
      <c r="E2825" s="202" t="inlineStr">
        <is>
          <t>Труба стальная водогазопроводная Неоцинкованная ø 32</t>
        </is>
      </c>
      <c r="F2825" s="199" t="inlineStr">
        <is>
          <t>м</t>
        </is>
      </c>
      <c r="G2825" s="646" t="n">
        <v>42</v>
      </c>
      <c r="H2825" s="194" t="n">
        <v>316.6665144319488</v>
      </c>
      <c r="I2825" s="195" t="n">
        <v>1276.965815493371</v>
      </c>
      <c r="J2825" s="196" t="n">
        <v>199.204041240665</v>
      </c>
      <c r="K2825" s="197" t="n">
        <v>1792.836371165985</v>
      </c>
      <c r="L2825" s="194" t="n">
        <v>13299.99360614185</v>
      </c>
      <c r="M2825" s="195" t="n">
        <v>53632.56425072157</v>
      </c>
      <c r="N2825" s="196" t="n">
        <v>8366.569732107928</v>
      </c>
      <c r="O2825" s="197" t="n">
        <v>75299.12758897136</v>
      </c>
      <c r="P2825" s="118" t="n"/>
      <c r="Q2825" s="104" t="n"/>
    </row>
    <row r="2826" outlineLevel="3" ht="50.25" customHeight="1">
      <c r="A2826" s="3" t="n"/>
      <c r="B2826" s="3" t="inlineStr">
        <is>
          <t>Прокладка вертикальных и горизонтальных трубопроводов отопления</t>
        </is>
      </c>
      <c r="C2826" s="25" t="n"/>
      <c r="D2826" s="271" t="inlineStr">
        <is>
          <t>10.3.2.43.</t>
        </is>
      </c>
      <c r="E2826" s="202" t="inlineStr">
        <is>
          <t>Трубки Теплоизоляционные толщиной 19 мм ø 32</t>
        </is>
      </c>
      <c r="F2826" s="199" t="inlineStr">
        <is>
          <t>м3</t>
        </is>
      </c>
      <c r="G2826" s="646" t="n">
        <v>6</v>
      </c>
      <c r="H2826" s="194" t="n">
        <v>202.2602149734912</v>
      </c>
      <c r="I2826" s="195" t="n">
        <v>431.4073700991118</v>
      </c>
      <c r="J2826" s="196" t="n">
        <v>79.20844813407538</v>
      </c>
      <c r="K2826" s="197" t="n">
        <v>712.8760332066785</v>
      </c>
      <c r="L2826" s="194" t="n">
        <v>1213.561289840947</v>
      </c>
      <c r="M2826" s="195" t="n">
        <v>2588.444220594671</v>
      </c>
      <c r="N2826" s="196" t="n">
        <v>475.2506888044523</v>
      </c>
      <c r="O2826" s="197" t="n">
        <v>4277.256199240071</v>
      </c>
      <c r="P2826" s="118" t="n"/>
      <c r="Q2826" s="104" t="n"/>
    </row>
    <row r="2827" outlineLevel="3" ht="50.25" customHeight="1">
      <c r="A2827" s="3" t="n"/>
      <c r="B2827" s="3" t="inlineStr">
        <is>
          <t>Прокладка вертикальных и горизонтальных трубопроводов отопления</t>
        </is>
      </c>
      <c r="C2827" s="25" t="n"/>
      <c r="D2827" s="271" t="inlineStr">
        <is>
          <t>10.3.2.44.</t>
        </is>
      </c>
      <c r="E2827" s="202" t="inlineStr">
        <is>
          <t>Труба стальная водогазопроводная Неоцинкованная ø 40</t>
        </is>
      </c>
      <c r="F2827" s="199" t="inlineStr">
        <is>
          <t>м</t>
        </is>
      </c>
      <c r="G2827" s="646" t="n">
        <v>27</v>
      </c>
      <c r="H2827" s="194" t="n">
        <v>426.1086791142074</v>
      </c>
      <c r="I2827" s="195" t="n">
        <v>1415.016173925087</v>
      </c>
      <c r="J2827" s="196" t="n">
        <v>230.1406066299118</v>
      </c>
      <c r="K2827" s="197" t="n">
        <v>2071.265459669206</v>
      </c>
      <c r="L2827" s="194" t="n">
        <v>11504.9343360836</v>
      </c>
      <c r="M2827" s="195" t="n">
        <v>38205.43669597735</v>
      </c>
      <c r="N2827" s="196" t="n">
        <v>6213.796379007618</v>
      </c>
      <c r="O2827" s="197" t="n">
        <v>55924.16741106856</v>
      </c>
      <c r="P2827" s="118" t="n"/>
      <c r="Q2827" s="104" t="n"/>
    </row>
    <row r="2828" outlineLevel="3" ht="50.25" customHeight="1">
      <c r="A2828" s="3" t="n"/>
      <c r="B2828" s="3" t="inlineStr">
        <is>
          <t>Прокладка вертикальных и горизонтальных трубопроводов отопления</t>
        </is>
      </c>
      <c r="C2828" s="25" t="n"/>
      <c r="D2828" s="271" t="inlineStr">
        <is>
          <t>10.3.2.45.</t>
        </is>
      </c>
      <c r="E2828" s="202" t="inlineStr">
        <is>
          <t>Трубки Теплоизоляционные некашированные толщиной 30 мм ø 40</t>
        </is>
      </c>
      <c r="F2828" s="199" t="inlineStr">
        <is>
          <t>м3</t>
        </is>
      </c>
      <c r="G2828" s="646" t="n">
        <v>7</v>
      </c>
      <c r="H2828" s="194" t="n">
        <v>725.9201595878219</v>
      </c>
      <c r="I2828" s="195" t="n">
        <v>431.4073700991118</v>
      </c>
      <c r="J2828" s="196" t="n">
        <v>144.6659412108667</v>
      </c>
      <c r="K2828" s="197" t="n">
        <v>1301.993470897801</v>
      </c>
      <c r="L2828" s="194" t="n">
        <v>5081.441117114753</v>
      </c>
      <c r="M2828" s="195" t="n">
        <v>3019.851590693783</v>
      </c>
      <c r="N2828" s="196" t="n">
        <v>1012.661588476067</v>
      </c>
      <c r="O2828" s="197" t="n">
        <v>9113.954296284604</v>
      </c>
      <c r="P2828" s="118" t="n"/>
      <c r="Q2828" s="104" t="n"/>
    </row>
    <row r="2829" outlineLevel="3" ht="50.25" customHeight="1">
      <c r="A2829" s="3" t="n"/>
      <c r="B2829" s="3" t="inlineStr">
        <is>
          <t>Прокладка вертикальных и горизонтальных трубопроводов отопления</t>
        </is>
      </c>
      <c r="C2829" s="25" t="n"/>
      <c r="D2829" s="271" t="inlineStr">
        <is>
          <t>10.3.2.46.</t>
        </is>
      </c>
      <c r="E2829" s="202" t="inlineStr">
        <is>
          <t>Трубки Теплоизоляционные толщиной 19 мм ø 40</t>
        </is>
      </c>
      <c r="F2829" s="199" t="inlineStr">
        <is>
          <t>м3</t>
        </is>
      </c>
      <c r="G2829" s="646" t="n">
        <v>7</v>
      </c>
      <c r="H2829" s="194" t="n">
        <v>245.2058637502764</v>
      </c>
      <c r="I2829" s="195" t="n">
        <v>431.4073700991118</v>
      </c>
      <c r="J2829" s="196" t="n">
        <v>84.57665423117352</v>
      </c>
      <c r="K2829" s="197" t="n">
        <v>761.1898880805617</v>
      </c>
      <c r="L2829" s="194" t="n">
        <v>1716.441046251934</v>
      </c>
      <c r="M2829" s="195" t="n">
        <v>3019.851590693783</v>
      </c>
      <c r="N2829" s="196" t="n">
        <v>592.0365796182147</v>
      </c>
      <c r="O2829" s="197" t="n">
        <v>5328.329216563931</v>
      </c>
      <c r="P2829" s="118" t="n"/>
      <c r="Q2829" s="104" t="n"/>
    </row>
    <row r="2830" outlineLevel="3" ht="50.25" customHeight="1">
      <c r="A2830" s="3" t="n"/>
      <c r="B2830" s="3" t="inlineStr">
        <is>
          <t>Монтаж оконечных устройств системы отопления (конвекторы, радиаторы, тепловые завесы и пр.)</t>
        </is>
      </c>
      <c r="C2830" s="25" t="n"/>
      <c r="D2830" s="271" t="inlineStr">
        <is>
          <t>10.3.2.47.</t>
        </is>
      </c>
      <c r="E2830" s="202" t="inlineStr">
        <is>
          <t>Автоматический воздухоотводчик Airvent-R без обратного клапана PN10, Tmax=110C ø15</t>
        </is>
      </c>
      <c r="F2830" s="199" t="inlineStr">
        <is>
          <t>шт</t>
        </is>
      </c>
      <c r="G2830" s="646" t="n">
        <v>16</v>
      </c>
      <c r="H2830" s="194" t="n">
        <v>1096.02633595424</v>
      </c>
      <c r="I2830" s="195" t="n">
        <v>862.8147401982236</v>
      </c>
      <c r="J2830" s="196" t="n">
        <v>244.8551345190579</v>
      </c>
      <c r="K2830" s="197" t="n">
        <v>2203.696210671521</v>
      </c>
      <c r="L2830" s="194" t="n">
        <v>17536.42137526784</v>
      </c>
      <c r="M2830" s="195" t="n">
        <v>13805.03584317158</v>
      </c>
      <c r="N2830" s="196" t="n">
        <v>3917.682152304927</v>
      </c>
      <c r="O2830" s="197" t="n">
        <v>35259.13937074434</v>
      </c>
      <c r="P2830" s="118" t="n"/>
      <c r="Q2830" s="104" t="n"/>
    </row>
    <row r="2831" outlineLevel="3" ht="50.25" customHeight="1">
      <c r="A2831" s="3" t="n"/>
      <c r="B2831" s="3" t="inlineStr">
        <is>
          <t>Монтаж оконечных устройств системы отопления (конвекторы, радиаторы, тепловые завесы и пр.)</t>
        </is>
      </c>
      <c r="C2831" s="25" t="n"/>
      <c r="D2831" s="271" t="inlineStr">
        <is>
          <t>10.3.2.48.</t>
        </is>
      </c>
      <c r="E2831" s="202" t="inlineStr">
        <is>
          <t>Узел распределительный этажный TDU.5 На 10 отводов</t>
        </is>
      </c>
      <c r="F2831" s="199" t="inlineStr">
        <is>
          <t>шт</t>
        </is>
      </c>
      <c r="G2831" s="646" t="n">
        <v>1</v>
      </c>
      <c r="H2831" s="194" t="n">
        <v>227129.1684069477</v>
      </c>
      <c r="I2831" s="195" t="n">
        <v>25884.44220594671</v>
      </c>
      <c r="J2831" s="196" t="n">
        <v>31626.70132661181</v>
      </c>
      <c r="K2831" s="197" t="n">
        <v>284640.3119395063</v>
      </c>
      <c r="L2831" s="194" t="n">
        <v>227129.1684069477</v>
      </c>
      <c r="M2831" s="195" t="n">
        <v>25884.44220594671</v>
      </c>
      <c r="N2831" s="196" t="n">
        <v>31626.70132661181</v>
      </c>
      <c r="O2831" s="197" t="n">
        <v>284640.3119395063</v>
      </c>
      <c r="P2831" s="118" t="n"/>
      <c r="Q2831" s="104" t="n"/>
    </row>
    <row r="2832" outlineLevel="2" ht="50.25" customHeight="1">
      <c r="A2832" s="3" t="n"/>
      <c r="B2832" s="3" t="inlineStr">
        <is>
          <t>ОВ и К. Система отопления</t>
        </is>
      </c>
      <c r="C2832" s="240" t="n"/>
      <c r="D2832" s="391" t="inlineStr">
        <is>
          <t>10.3.3.</t>
        </is>
      </c>
      <c r="E2832" s="399" t="inlineStr">
        <is>
          <t>Системы Т13, Т23</t>
        </is>
      </c>
      <c r="F2832" s="400" t="inlineStr">
        <is>
          <t>комплект</t>
        </is>
      </c>
      <c r="G2832" s="420" t="n">
        <v>1</v>
      </c>
      <c r="H2832" s="428">
        <f>IFERROR(L2832/G2832,0)</f>
        <v/>
      </c>
      <c r="I2832" s="429">
        <f>IFERROR(M2832/G2832,0)</f>
        <v/>
      </c>
      <c r="J2832" s="430">
        <f>IFERROR(N2832/G2832,0)</f>
        <v/>
      </c>
      <c r="K2832" s="432">
        <f>+IFERROR(O2832/G2832,0)</f>
        <v/>
      </c>
      <c r="L2832" s="431">
        <f>SUBTOTAL(9,L2833:L2866)</f>
        <v/>
      </c>
      <c r="M2832" s="429">
        <f>SUBTOTAL(9,M2833:M2866)</f>
        <v/>
      </c>
      <c r="N2832" s="430">
        <f>SUBTOTAL(9,N2833:N2866)</f>
        <v/>
      </c>
      <c r="O2832" s="431">
        <f>SUBTOTAL(9,O2833:O2866)</f>
        <v/>
      </c>
      <c r="P2832" s="394" t="n"/>
      <c r="Q2832" s="243" t="n"/>
    </row>
    <row r="2833" outlineLevel="3" ht="50.25" customHeight="1">
      <c r="A2833" s="3" t="n"/>
      <c r="B2833" s="3" t="inlineStr">
        <is>
          <t>Монтаж оконечных устройств системы отопления (конвекторы, радиаторы, тепловые завесы и пр.)</t>
        </is>
      </c>
      <c r="C2833" s="25" t="n"/>
      <c r="D2833" s="271" t="inlineStr">
        <is>
          <t>10.3.3.1.</t>
        </is>
      </c>
      <c r="E2833" s="202" t="inlineStr">
        <is>
          <t>Клапан балансировочный ручной резьбовой MVT-R PN16, Tmax=120C, DN 15</t>
        </is>
      </c>
      <c r="F2833" s="199" t="inlineStr">
        <is>
          <t>шт</t>
        </is>
      </c>
      <c r="G2833" s="646" t="n">
        <v>6</v>
      </c>
      <c r="H2833" s="194" t="n">
        <v>8244.400628965253</v>
      </c>
      <c r="I2833" s="195" t="n">
        <v>862.8147401982236</v>
      </c>
      <c r="J2833" s="196" t="n">
        <v>1138.401921145435</v>
      </c>
      <c r="K2833" s="197" t="n">
        <v>10245.61729030891</v>
      </c>
      <c r="L2833" s="194" t="n">
        <v>49466.40377379152</v>
      </c>
      <c r="M2833" s="195" t="n">
        <v>5176.888441189341</v>
      </c>
      <c r="N2833" s="196" t="n">
        <v>6830.411526872608</v>
      </c>
      <c r="O2833" s="197" t="n">
        <v>61473.70374185347</v>
      </c>
      <c r="P2833" s="118" t="n"/>
      <c r="Q2833" s="104" t="n"/>
    </row>
    <row r="2834" outlineLevel="3" ht="50.25" customHeight="1">
      <c r="A2834" s="3" t="n"/>
      <c r="B2834" s="3" t="inlineStr">
        <is>
          <t>Монтаж оконечных устройств системы отопления (конвекторы, радиаторы, тепловые завесы и пр.)</t>
        </is>
      </c>
      <c r="C2834" s="25" t="n"/>
      <c r="D2834" s="271" t="inlineStr">
        <is>
          <t>10.3.3.2.</t>
        </is>
      </c>
      <c r="E2834" s="202" t="inlineStr">
        <is>
          <t>Клапан терморегулятора с повышенной пропускной способностью TR-G PN16, Tmax=120C, DN15
способностью TR-G</t>
        </is>
      </c>
      <c r="F2834" s="199" t="inlineStr">
        <is>
          <t>шт</t>
        </is>
      </c>
      <c r="G2834" s="646" t="n">
        <v>12</v>
      </c>
      <c r="H2834" s="194" t="n">
        <v>2611.303884948371</v>
      </c>
      <c r="I2834" s="195" t="n">
        <v>862.8147401982236</v>
      </c>
      <c r="J2834" s="196" t="n">
        <v>434.2648281433243</v>
      </c>
      <c r="K2834" s="197" t="n">
        <v>3908.383453289919</v>
      </c>
      <c r="L2834" s="194" t="n">
        <v>31335.64661938045</v>
      </c>
      <c r="M2834" s="195" t="n">
        <v>10353.77688237868</v>
      </c>
      <c r="N2834" s="196" t="n">
        <v>5211.177937719892</v>
      </c>
      <c r="O2834" s="197" t="n">
        <v>46900.60143947903</v>
      </c>
      <c r="P2834" s="118" t="n"/>
      <c r="Q2834" s="104" t="n"/>
    </row>
    <row r="2835" outlineLevel="3" ht="50.25" customHeight="1">
      <c r="A2835" s="3" t="n"/>
      <c r="B2835" s="3" t="inlineStr">
        <is>
          <t>Монтаж оконечных устройств системы отопления (конвекторы, радиаторы, тепловые завесы и пр.)</t>
        </is>
      </c>
      <c r="C2835" s="25" t="n"/>
      <c r="D2835" s="271" t="inlineStr">
        <is>
          <t>10.3.3.3.</t>
        </is>
      </c>
      <c r="E2835" s="202" t="inlineStr">
        <is>
          <t>Кран шаровой ГОСТ BVR-R полнопроходной с внутренней резьбой PN40, Tmax=120C, DN15</t>
        </is>
      </c>
      <c r="F2835" s="199" t="inlineStr">
        <is>
          <t>шт</t>
        </is>
      </c>
      <c r="G2835" s="646" t="n">
        <v>39</v>
      </c>
      <c r="H2835" s="194" t="n">
        <v>1189.825655733585</v>
      </c>
      <c r="I2835" s="195" t="n">
        <v>862.8147401982236</v>
      </c>
      <c r="J2835" s="196" t="n">
        <v>256.5800494914761</v>
      </c>
      <c r="K2835" s="197" t="n">
        <v>2309.220445423285</v>
      </c>
      <c r="L2835" s="194" t="n">
        <v>46403.20057360981</v>
      </c>
      <c r="M2835" s="195" t="n">
        <v>33649.77486773072</v>
      </c>
      <c r="N2835" s="196" t="n">
        <v>10006.62193016757</v>
      </c>
      <c r="O2835" s="197" t="n">
        <v>90059.59737150811</v>
      </c>
      <c r="P2835" s="118" t="n"/>
      <c r="Q2835" s="104" t="n"/>
    </row>
    <row r="2836" outlineLevel="3" ht="50.25" customHeight="1">
      <c r="A2836" s="3" t="n"/>
      <c r="B2836" s="3" t="inlineStr">
        <is>
          <t>Монтаж оконечных устройств системы отопления (конвекторы, радиаторы, тепловые завесы и пр.)</t>
        </is>
      </c>
      <c r="C2836" s="25" t="n"/>
      <c r="D2836" s="271" t="inlineStr">
        <is>
          <t>10.3.3.4.</t>
        </is>
      </c>
      <c r="E2836" s="202" t="inlineStr">
        <is>
          <t>Кран шаровой ГОСТ BVR-R полнопроходной с внутренней резьбой PN40, Tmax=120C, DN20</t>
        </is>
      </c>
      <c r="F2836" s="199" t="inlineStr">
        <is>
          <t>шт</t>
        </is>
      </c>
      <c r="G2836" s="646" t="n">
        <v>2</v>
      </c>
      <c r="H2836" s="194" t="n">
        <v>1767.04070030022</v>
      </c>
      <c r="I2836" s="195" t="n">
        <v>862.8147401982236</v>
      </c>
      <c r="J2836" s="196" t="n">
        <v>328.7319300623055</v>
      </c>
      <c r="K2836" s="197" t="n">
        <v>2958.587370560749</v>
      </c>
      <c r="L2836" s="194" t="n">
        <v>3534.08140060044</v>
      </c>
      <c r="M2836" s="195" t="n">
        <v>1725.629480396447</v>
      </c>
      <c r="N2836" s="196" t="n">
        <v>657.463860124611</v>
      </c>
      <c r="O2836" s="197" t="n">
        <v>5917.174741121498</v>
      </c>
      <c r="P2836" s="118" t="n"/>
      <c r="Q2836" s="104" t="n"/>
    </row>
    <row r="2837" outlineLevel="3" ht="50.25" customHeight="1">
      <c r="A2837" s="3" t="n"/>
      <c r="B2837" s="3" t="inlineStr">
        <is>
          <t>Монтаж оконечных устройств системы отопления (конвекторы, радиаторы, тепловые завесы и пр.)</t>
        </is>
      </c>
      <c r="C2837" s="25" t="n"/>
      <c r="D2837" s="271" t="inlineStr">
        <is>
          <t>10.3.3.5.</t>
        </is>
      </c>
      <c r="E2837" s="202" t="inlineStr">
        <is>
          <t>Кран шаровой ГОСТ BVR-R полнопроходной с внутренней резьбой PN40, Tmax=120C, DN25</t>
        </is>
      </c>
      <c r="F2837" s="199" t="inlineStr">
        <is>
          <t>шт</t>
        </is>
      </c>
      <c r="G2837" s="646" t="n">
        <v>2</v>
      </c>
      <c r="H2837" s="194" t="n">
        <v>2547.173966437603</v>
      </c>
      <c r="I2837" s="195" t="n">
        <v>862.8147401982236</v>
      </c>
      <c r="J2837" s="196" t="n">
        <v>426.2485883294783</v>
      </c>
      <c r="K2837" s="197" t="n">
        <v>3836.237294965305</v>
      </c>
      <c r="L2837" s="194" t="n">
        <v>5094.347932875206</v>
      </c>
      <c r="M2837" s="195" t="n">
        <v>1725.629480396447</v>
      </c>
      <c r="N2837" s="196" t="n">
        <v>852.4971766589566</v>
      </c>
      <c r="O2837" s="197" t="n">
        <v>7672.47458993061</v>
      </c>
      <c r="P2837" s="118" t="n"/>
      <c r="Q2837" s="104" t="n"/>
    </row>
    <row r="2838" outlineLevel="3" ht="50.25" customHeight="1">
      <c r="A2838" s="3" t="n"/>
      <c r="B2838" s="3" t="inlineStr">
        <is>
          <t>Монтаж оконечных устройств системы отопления (конвекторы, радиаторы, тепловые завесы и пр.)</t>
        </is>
      </c>
      <c r="C2838" s="25" t="n"/>
      <c r="D2838" s="271" t="inlineStr">
        <is>
          <t>10.3.3.6.</t>
        </is>
      </c>
      <c r="E2838" s="202" t="inlineStr">
        <is>
          <t>Кран шаровой ГОСТ BVR-R полнопроходной с внутренней резьбой PN40, Tmax=120C, DN32</t>
        </is>
      </c>
      <c r="F2838" s="199" t="inlineStr">
        <is>
          <t>шт</t>
        </is>
      </c>
      <c r="G2838" s="646" t="n">
        <v>2</v>
      </c>
      <c r="H2838" s="194" t="n">
        <v>4103.607784054166</v>
      </c>
      <c r="I2838" s="195" t="n">
        <v>862.8147401982236</v>
      </c>
      <c r="J2838" s="196" t="n">
        <v>620.8028155315486</v>
      </c>
      <c r="K2838" s="197" t="n">
        <v>5587.225339783938</v>
      </c>
      <c r="L2838" s="194" t="n">
        <v>8207.215568108331</v>
      </c>
      <c r="M2838" s="195" t="n">
        <v>1725.629480396447</v>
      </c>
      <c r="N2838" s="196" t="n">
        <v>1241.605631063097</v>
      </c>
      <c r="O2838" s="197" t="n">
        <v>11174.45067956788</v>
      </c>
      <c r="P2838" s="118" t="n"/>
      <c r="Q2838" s="104" t="n"/>
    </row>
    <row r="2839" outlineLevel="3" ht="50.25" customHeight="1">
      <c r="A2839" s="3" t="n"/>
      <c r="B2839" s="3" t="inlineStr">
        <is>
          <t>Монтаж оконечных устройств системы отопления (конвекторы, радиаторы, тепловые завесы и пр.)</t>
        </is>
      </c>
      <c r="C2839" s="25" t="n"/>
      <c r="D2839" s="271" t="inlineStr">
        <is>
          <t>10.3.3.7.</t>
        </is>
      </c>
      <c r="E2839" s="202" t="inlineStr">
        <is>
          <t>Кран шаровой ГОСТ BVR-R полнопроходной с внутренней резьбой PN40, Tmax=120C, DN40</t>
        </is>
      </c>
      <c r="F2839" s="199" t="inlineStr">
        <is>
          <t>шт</t>
        </is>
      </c>
      <c r="G2839" s="646" t="n">
        <v>2</v>
      </c>
      <c r="H2839" s="194" t="n">
        <v>5824.701368353029</v>
      </c>
      <c r="I2839" s="195" t="n">
        <v>2588.444220594671</v>
      </c>
      <c r="J2839" s="196" t="n">
        <v>1051.643198618463</v>
      </c>
      <c r="K2839" s="197" t="n">
        <v>9464.788787566162</v>
      </c>
      <c r="L2839" s="194" t="n">
        <v>11649.40273670606</v>
      </c>
      <c r="M2839" s="195" t="n">
        <v>5176.888441189341</v>
      </c>
      <c r="N2839" s="196" t="n">
        <v>2103.286397236925</v>
      </c>
      <c r="O2839" s="197" t="n">
        <v>18929.57757513232</v>
      </c>
      <c r="P2839" s="118" t="n"/>
      <c r="Q2839" s="104" t="n"/>
    </row>
    <row r="2840" outlineLevel="3" ht="50.25" customHeight="1">
      <c r="A2840" s="3" t="n"/>
      <c r="B2840" s="3" t="inlineStr">
        <is>
          <t>Монтаж оконечных устройств системы отопления (конвекторы, радиаторы, тепловые завесы и пр.)</t>
        </is>
      </c>
      <c r="C2840" s="25" t="n"/>
      <c r="D2840" s="271" t="inlineStr">
        <is>
          <t>10.3.3.8.</t>
        </is>
      </c>
      <c r="E2840" s="202" t="inlineStr">
        <is>
          <t>Отопительный вентилятор</t>
        </is>
      </c>
      <c r="F2840" s="199" t="inlineStr">
        <is>
          <t>шт</t>
        </is>
      </c>
      <c r="G2840" s="646" t="n">
        <v>6</v>
      </c>
      <c r="H2840" s="194" t="n">
        <v>45023.67528942905</v>
      </c>
      <c r="I2840" s="195" t="n">
        <v>12942.22110297335</v>
      </c>
      <c r="J2840" s="196" t="n">
        <v>7245.737049050301</v>
      </c>
      <c r="K2840" s="197" t="n">
        <v>65211.63344145271</v>
      </c>
      <c r="L2840" s="194" t="n">
        <v>270142.0517365743</v>
      </c>
      <c r="M2840" s="195" t="n">
        <v>77653.32661784012</v>
      </c>
      <c r="N2840" s="196" t="n">
        <v>43474.4222943018</v>
      </c>
      <c r="O2840" s="197" t="n">
        <v>391269.8006487163</v>
      </c>
      <c r="P2840" s="118" t="n"/>
      <c r="Q2840" s="104" t="n"/>
    </row>
    <row r="2841" outlineLevel="3" ht="50.25" customHeight="1">
      <c r="A2841" s="3" t="n"/>
      <c r="B2841" s="3" t="inlineStr">
        <is>
          <t>Монтаж оконечных устройств системы отопления (конвекторы, радиаторы, тепловые завесы и пр.)</t>
        </is>
      </c>
      <c r="C2841" s="25" t="n"/>
      <c r="D2841" s="271" t="inlineStr">
        <is>
          <t>10.3.3.9.</t>
        </is>
      </c>
      <c r="E2841" s="202" t="inlineStr">
        <is>
          <t>Радиатор стальной панельный с боковым подключением справа 49х500х800 мм (ШхВхД)</t>
        </is>
      </c>
      <c r="F2841" s="199" t="inlineStr">
        <is>
          <t>шт</t>
        </is>
      </c>
      <c r="G2841" s="646" t="n">
        <v>1</v>
      </c>
      <c r="H2841" s="194" t="n">
        <v>3261.074099194936</v>
      </c>
      <c r="I2841" s="195" t="n">
        <v>6313.221661330692</v>
      </c>
      <c r="J2841" s="196" t="n">
        <v>1196.786970065704</v>
      </c>
      <c r="K2841" s="197" t="n">
        <v>10771.08273059133</v>
      </c>
      <c r="L2841" s="194" t="n">
        <v>3261.074099194936</v>
      </c>
      <c r="M2841" s="195" t="n">
        <v>6313.221661330692</v>
      </c>
      <c r="N2841" s="196" t="n">
        <v>1196.786970065704</v>
      </c>
      <c r="O2841" s="197" t="n">
        <v>10771.08273059133</v>
      </c>
      <c r="P2841" s="118" t="n"/>
      <c r="Q2841" s="104" t="n"/>
    </row>
    <row r="2842" outlineLevel="3" ht="50.25" customHeight="1">
      <c r="A2842" s="3" t="n"/>
      <c r="B2842" s="3" t="inlineStr">
        <is>
          <t>Монтаж оконечных устройств системы отопления (конвекторы, радиаторы, тепловые завесы и пр.)</t>
        </is>
      </c>
      <c r="C2842" s="25" t="n"/>
      <c r="D2842" s="271" t="inlineStr">
        <is>
          <t>10.3.3.10.</t>
        </is>
      </c>
      <c r="E2842" s="202" t="inlineStr">
        <is>
          <t>Радиатор стальной панельный с боковым подключением справа 49х500х1000 мм (ШхВхД)</t>
        </is>
      </c>
      <c r="F2842" s="199" t="inlineStr">
        <is>
          <t>шт</t>
        </is>
      </c>
      <c r="G2842" s="646" t="n">
        <v>1</v>
      </c>
      <c r="H2842" s="194" t="n">
        <v>3716.410354792795</v>
      </c>
      <c r="I2842" s="195" t="n">
        <v>6351.412394549311</v>
      </c>
      <c r="J2842" s="196" t="n">
        <v>1258.477843667763</v>
      </c>
      <c r="K2842" s="197" t="n">
        <v>11326.30059300987</v>
      </c>
      <c r="L2842" s="194" t="n">
        <v>3716.410354792795</v>
      </c>
      <c r="M2842" s="195" t="n">
        <v>6351.412394549311</v>
      </c>
      <c r="N2842" s="196" t="n">
        <v>1258.477843667763</v>
      </c>
      <c r="O2842" s="197" t="n">
        <v>11326.30059300987</v>
      </c>
      <c r="P2842" s="118" t="n"/>
      <c r="Q2842" s="104" t="n"/>
    </row>
    <row r="2843" outlineLevel="3" ht="50.25" customHeight="1">
      <c r="A2843" s="3" t="n"/>
      <c r="B2843" s="3" t="inlineStr">
        <is>
          <t>Монтаж оконечных устройств системы отопления (конвекторы, радиаторы, тепловые завесы и пр.)</t>
        </is>
      </c>
      <c r="C2843" s="25" t="n"/>
      <c r="D2843" s="271" t="inlineStr">
        <is>
          <t>10.3.3.11.</t>
        </is>
      </c>
      <c r="E2843" s="202" t="inlineStr">
        <is>
          <t>Радиатор стальной панельный с боковым подключением справа 49х500х1300 мм (ШхВхД)</t>
        </is>
      </c>
      <c r="F2843" s="199" t="inlineStr">
        <is>
          <t>шт</t>
        </is>
      </c>
      <c r="G2843" s="646" t="n">
        <v>1</v>
      </c>
      <c r="H2843" s="194" t="n">
        <v>4366.722748240684</v>
      </c>
      <c r="I2843" s="195" t="n">
        <v>6405.956549358336</v>
      </c>
      <c r="J2843" s="196" t="n">
        <v>1346.584912199878</v>
      </c>
      <c r="K2843" s="197" t="n">
        <v>12119.2642097989</v>
      </c>
      <c r="L2843" s="194" t="n">
        <v>4366.722748240684</v>
      </c>
      <c r="M2843" s="195" t="n">
        <v>6405.956549358336</v>
      </c>
      <c r="N2843" s="196" t="n">
        <v>1346.584912199878</v>
      </c>
      <c r="O2843" s="197" t="n">
        <v>12119.2642097989</v>
      </c>
      <c r="P2843" s="118" t="n"/>
      <c r="Q2843" s="104" t="n"/>
    </row>
    <row r="2844" outlineLevel="3" ht="50.25" customHeight="1">
      <c r="A2844" s="3" t="n"/>
      <c r="B2844" s="3" t="inlineStr">
        <is>
          <t>Монтаж оконечных устройств системы отопления (конвекторы, радиаторы, тепловые завесы и пр.)</t>
        </is>
      </c>
      <c r="C2844" s="25" t="n"/>
      <c r="D2844" s="271" t="inlineStr">
        <is>
          <t>10.3.3.12.</t>
        </is>
      </c>
      <c r="E2844" s="202" t="inlineStr">
        <is>
          <t>Радиатор стальной панельный с боковым подключением справа 49х500х1400 мм (ШхВхД)</t>
        </is>
      </c>
      <c r="F2844" s="199" t="inlineStr">
        <is>
          <t>шт</t>
        </is>
      </c>
      <c r="G2844" s="646" t="n">
        <v>1</v>
      </c>
      <c r="H2844" s="194" t="n">
        <v>4587.201530317314</v>
      </c>
      <c r="I2844" s="195" t="n">
        <v>6424.44890439051</v>
      </c>
      <c r="J2844" s="196" t="n">
        <v>1376.456304338478</v>
      </c>
      <c r="K2844" s="197" t="n">
        <v>12388.1067390463</v>
      </c>
      <c r="L2844" s="194" t="n">
        <v>4587.201530317314</v>
      </c>
      <c r="M2844" s="195" t="n">
        <v>6424.44890439051</v>
      </c>
      <c r="N2844" s="196" t="n">
        <v>1376.456304338478</v>
      </c>
      <c r="O2844" s="197" t="n">
        <v>12388.1067390463</v>
      </c>
      <c r="P2844" s="118" t="n"/>
      <c r="Q2844" s="104" t="n"/>
    </row>
    <row r="2845" outlineLevel="3" ht="50.25" customHeight="1">
      <c r="A2845" s="3" t="n"/>
      <c r="B2845" s="3" t="inlineStr">
        <is>
          <t>Монтаж оконечных устройств системы отопления (конвекторы, радиаторы, тепловые завесы и пр.)</t>
        </is>
      </c>
      <c r="C2845" s="25" t="n"/>
      <c r="D2845" s="271" t="inlineStr">
        <is>
          <t>10.3.3.13.</t>
        </is>
      </c>
      <c r="E2845" s="202" t="inlineStr">
        <is>
          <t>Радиатор стальной панельный с боковым подключением справа 49х500х1700 мм (ШхВхД)</t>
        </is>
      </c>
      <c r="F2845" s="199" t="inlineStr">
        <is>
          <t>шт</t>
        </is>
      </c>
      <c r="G2845" s="646" t="n">
        <v>2</v>
      </c>
      <c r="H2845" s="194" t="n">
        <v>5267.604615074139</v>
      </c>
      <c r="I2845" s="195" t="n">
        <v>6481.516874470059</v>
      </c>
      <c r="J2845" s="196" t="n">
        <v>1468.640186193025</v>
      </c>
      <c r="K2845" s="197" t="n">
        <v>13217.76167573722</v>
      </c>
      <c r="L2845" s="194" t="n">
        <v>10535.20923014828</v>
      </c>
      <c r="M2845" s="195" t="n">
        <v>12963.03374894012</v>
      </c>
      <c r="N2845" s="196" t="n">
        <v>2937.28037238605</v>
      </c>
      <c r="O2845" s="197" t="n">
        <v>26435.52335147445</v>
      </c>
      <c r="P2845" s="118" t="n"/>
      <c r="Q2845" s="104" t="n"/>
    </row>
    <row r="2846" outlineLevel="3" ht="50.25" customHeight="1">
      <c r="A2846" s="3" t="n"/>
      <c r="B2846" s="3" t="inlineStr">
        <is>
          <t>Монтаж оконечных устройств системы отопления (конвекторы, радиаторы, тепловые завесы и пр.)</t>
        </is>
      </c>
      <c r="C2846" s="25" t="n"/>
      <c r="D2846" s="271" t="inlineStr">
        <is>
          <t>10.3.3.14.</t>
        </is>
      </c>
      <c r="E2846" s="202" t="inlineStr">
        <is>
          <t>Радиатор стальной панельный с боковым подключением справа 49х500х2000 мм (ШхВхД)</t>
        </is>
      </c>
      <c r="F2846" s="199" t="inlineStr">
        <is>
          <t>шт</t>
        </is>
      </c>
      <c r="G2846" s="646" t="n">
        <v>1</v>
      </c>
      <c r="H2846" s="194" t="n">
        <v>5945.912516531816</v>
      </c>
      <c r="I2846" s="195" t="n">
        <v>6538.409078843268</v>
      </c>
      <c r="J2846" s="196" t="n">
        <v>1560.540199421886</v>
      </c>
      <c r="K2846" s="197" t="n">
        <v>14044.86179479697</v>
      </c>
      <c r="L2846" s="194" t="n">
        <v>5945.912516531816</v>
      </c>
      <c r="M2846" s="195" t="n">
        <v>6538.409078843268</v>
      </c>
      <c r="N2846" s="196" t="n">
        <v>1560.540199421886</v>
      </c>
      <c r="O2846" s="197" t="n">
        <v>14044.86179479697</v>
      </c>
      <c r="P2846" s="118" t="n"/>
      <c r="Q2846" s="104" t="n"/>
    </row>
    <row r="2847" outlineLevel="3" ht="50.25" customHeight="1">
      <c r="A2847" s="3" t="n"/>
      <c r="B2847" s="3" t="inlineStr">
        <is>
          <t>Монтаж оконечных устройств системы отопления (конвекторы, радиаторы, тепловые завесы и пр.)</t>
        </is>
      </c>
      <c r="C2847" s="25" t="n"/>
      <c r="D2847" s="271" t="inlineStr">
        <is>
          <t>10.3.3.15.</t>
        </is>
      </c>
      <c r="E2847" s="202" t="inlineStr">
        <is>
          <t>Радиатор стальной панельный с боковым подключением справа 65х500х1400 мм (ШхВхД)</t>
        </is>
      </c>
      <c r="F2847" s="199" t="inlineStr">
        <is>
          <t>шт</t>
        </is>
      </c>
      <c r="G2847" s="646" t="n">
        <v>2</v>
      </c>
      <c r="H2847" s="194" t="n">
        <v>5997.453363357585</v>
      </c>
      <c r="I2847" s="195" t="n">
        <v>6542.732013856638</v>
      </c>
      <c r="J2847" s="196" t="n">
        <v>1567.523172151778</v>
      </c>
      <c r="K2847" s="197" t="n">
        <v>14107.708549366</v>
      </c>
      <c r="L2847" s="194" t="n">
        <v>11994.90672671517</v>
      </c>
      <c r="M2847" s="195" t="n">
        <v>13085.46402771328</v>
      </c>
      <c r="N2847" s="196" t="n">
        <v>3135.046344303556</v>
      </c>
      <c r="O2847" s="197" t="n">
        <v>28215.417098732</v>
      </c>
      <c r="P2847" s="118" t="n"/>
      <c r="Q2847" s="104" t="n"/>
    </row>
    <row r="2848" outlineLevel="3" ht="50.25" customHeight="1">
      <c r="A2848" s="3" t="n"/>
      <c r="B2848" s="3" t="inlineStr">
        <is>
          <t>Монтаж оконечных устройств системы отопления (конвекторы, радиаторы, тепловые завесы и пр.)</t>
        </is>
      </c>
      <c r="C2848" s="25" t="n"/>
      <c r="D2848" s="271" t="inlineStr">
        <is>
          <t>10.3.3.16.</t>
        </is>
      </c>
      <c r="E2848" s="202" t="inlineStr">
        <is>
          <t>Радиатор стальной панельный с боковым подключением справа 65х500х1700 мм (ШхВхД)</t>
        </is>
      </c>
      <c r="F2848" s="199" t="inlineStr">
        <is>
          <t>шт</t>
        </is>
      </c>
      <c r="G2848" s="646" t="n">
        <v>1</v>
      </c>
      <c r="H2848" s="194" t="n">
        <v>6887.008265096319</v>
      </c>
      <c r="I2848" s="195" t="n">
        <v>6617.342302791527</v>
      </c>
      <c r="J2848" s="196" t="n">
        <v>1688.043820985981</v>
      </c>
      <c r="K2848" s="197" t="n">
        <v>15192.39438887383</v>
      </c>
      <c r="L2848" s="194" t="n">
        <v>6887.008265096319</v>
      </c>
      <c r="M2848" s="195" t="n">
        <v>6617.342302791527</v>
      </c>
      <c r="N2848" s="196" t="n">
        <v>1688.043820985981</v>
      </c>
      <c r="O2848" s="197" t="n">
        <v>15192.39438887383</v>
      </c>
      <c r="P2848" s="118" t="n"/>
      <c r="Q2848" s="104" t="n"/>
    </row>
    <row r="2849" outlineLevel="3" ht="50.25" customHeight="1">
      <c r="A2849" s="3" t="n"/>
      <c r="B2849" s="3" t="inlineStr">
        <is>
          <t>Монтаж оконечных устройств системы отопления (конвекторы, радиаторы, тепловые завесы и пр.)</t>
        </is>
      </c>
      <c r="C2849" s="25" t="n"/>
      <c r="D2849" s="271" t="inlineStr">
        <is>
          <t>10.3.3.17.</t>
        </is>
      </c>
      <c r="E2849" s="202" t="inlineStr">
        <is>
          <t>Радиатор стальной панельный с боковым подключением справа 65х500х1800 мм (ШхВхД)</t>
        </is>
      </c>
      <c r="F2849" s="199" t="inlineStr">
        <is>
          <t>шт</t>
        </is>
      </c>
      <c r="G2849" s="646" t="n">
        <v>1</v>
      </c>
      <c r="H2849" s="194" t="n">
        <v>7191.71914884636</v>
      </c>
      <c r="I2849" s="195" t="n">
        <v>6642.899537855978</v>
      </c>
      <c r="J2849" s="196" t="n">
        <v>1729.327335837792</v>
      </c>
      <c r="K2849" s="197" t="n">
        <v>15563.94602254013</v>
      </c>
      <c r="L2849" s="194" t="n">
        <v>7191.71914884636</v>
      </c>
      <c r="M2849" s="195" t="n">
        <v>6642.899537855978</v>
      </c>
      <c r="N2849" s="196" t="n">
        <v>1729.327335837792</v>
      </c>
      <c r="O2849" s="197" t="n">
        <v>15563.94602254013</v>
      </c>
      <c r="P2849" s="118" t="n"/>
      <c r="Q2849" s="104" t="n"/>
    </row>
    <row r="2850" outlineLevel="3" ht="50.25" customHeight="1">
      <c r="A2850" s="3" t="n"/>
      <c r="B2850" s="3" t="inlineStr">
        <is>
          <t>Монтаж оконечных устройств системы отопления (конвекторы, радиаторы, тепловые завесы и пр.)</t>
        </is>
      </c>
      <c r="C2850" s="25" t="n"/>
      <c r="D2850" s="271" t="inlineStr">
        <is>
          <t>10.3.3.18.</t>
        </is>
      </c>
      <c r="E2850" s="202" t="inlineStr">
        <is>
          <t>Радиатор стальной панельный с боковым подключением справа 102х500х1700 мм (ШхВхД)</t>
        </is>
      </c>
      <c r="F2850" s="199" t="inlineStr">
        <is>
          <t>шт</t>
        </is>
      </c>
      <c r="G2850" s="646" t="n">
        <v>1</v>
      </c>
      <c r="H2850" s="194" t="n">
        <v>9577.75730471478</v>
      </c>
      <c r="I2850" s="195" t="n">
        <v>6843.025469732243</v>
      </c>
      <c r="J2850" s="196" t="n">
        <v>2052.597846805878</v>
      </c>
      <c r="K2850" s="197" t="n">
        <v>18473.3806212529</v>
      </c>
      <c r="L2850" s="194" t="n">
        <v>9577.75730471478</v>
      </c>
      <c r="M2850" s="195" t="n">
        <v>6843.025469732243</v>
      </c>
      <c r="N2850" s="196" t="n">
        <v>2052.597846805878</v>
      </c>
      <c r="O2850" s="197" t="n">
        <v>18473.3806212529</v>
      </c>
      <c r="P2850" s="118" t="n"/>
      <c r="Q2850" s="104" t="n"/>
    </row>
    <row r="2851" outlineLevel="3" ht="50.25" customHeight="1">
      <c r="A2851" s="3" t="n"/>
      <c r="B2851" s="3" t="inlineStr">
        <is>
          <t>Прокладка вертикальных и горизонтальных трубопроводов отопления</t>
        </is>
      </c>
      <c r="C2851" s="25" t="n"/>
      <c r="D2851" s="271" t="inlineStr">
        <is>
          <t>10.3.3.19.</t>
        </is>
      </c>
      <c r="E2851" s="202" t="inlineStr">
        <is>
          <t>Труба стальная водогазопроводная Неоцинкованная ø 15</t>
        </is>
      </c>
      <c r="F2851" s="199" t="inlineStr">
        <is>
          <t>м</t>
        </is>
      </c>
      <c r="G2851" s="646" t="n">
        <v>240</v>
      </c>
      <c r="H2851" s="194" t="n">
        <v>147.0427058820805</v>
      </c>
      <c r="I2851" s="195" t="n">
        <v>1147.543604463637</v>
      </c>
      <c r="J2851" s="196" t="n">
        <v>161.8232887932147</v>
      </c>
      <c r="K2851" s="197" t="n">
        <v>1456.409599138933</v>
      </c>
      <c r="L2851" s="194" t="n">
        <v>35290.24941169931</v>
      </c>
      <c r="M2851" s="195" t="n">
        <v>275410.465071273</v>
      </c>
      <c r="N2851" s="196" t="n">
        <v>38837.58931037154</v>
      </c>
      <c r="O2851" s="197" t="n">
        <v>349538.3037933438</v>
      </c>
      <c r="P2851" s="118" t="n"/>
      <c r="Q2851" s="104" t="n"/>
    </row>
    <row r="2852" outlineLevel="3" ht="50.25" customHeight="1">
      <c r="A2852" s="3" t="n"/>
      <c r="B2852" s="3" t="inlineStr">
        <is>
          <t>Прокладка вертикальных и горизонтальных трубопроводов отопления</t>
        </is>
      </c>
      <c r="C2852" s="25" t="n"/>
      <c r="D2852" s="271" t="inlineStr">
        <is>
          <t>10.3.3.20.</t>
        </is>
      </c>
      <c r="E2852" s="202" t="inlineStr">
        <is>
          <t>Трубки Теплоизоляционные некашированные толщиной 30 мм ø 15</t>
        </is>
      </c>
      <c r="F2852" s="199" t="inlineStr">
        <is>
          <t>м3</t>
        </is>
      </c>
      <c r="G2852" s="646" t="n">
        <v>7</v>
      </c>
      <c r="H2852" s="194" t="n">
        <v>407.2910797016423</v>
      </c>
      <c r="I2852" s="195" t="n">
        <v>431.4073700991118</v>
      </c>
      <c r="J2852" s="196" t="n">
        <v>104.8373062250943</v>
      </c>
      <c r="K2852" s="197" t="n">
        <v>943.5357560258484</v>
      </c>
      <c r="L2852" s="194" t="n">
        <v>2851.037557911496</v>
      </c>
      <c r="M2852" s="195" t="n">
        <v>3019.851590693783</v>
      </c>
      <c r="N2852" s="196" t="n">
        <v>733.8611435756599</v>
      </c>
      <c r="O2852" s="197" t="n">
        <v>6604.750292180939</v>
      </c>
      <c r="P2852" s="118" t="n"/>
      <c r="Q2852" s="104" t="n"/>
    </row>
    <row r="2853" outlineLevel="3" ht="50.25" customHeight="1">
      <c r="A2853" s="3" t="n"/>
      <c r="B2853" s="3" t="inlineStr">
        <is>
          <t>Прокладка вертикальных и горизонтальных трубопроводов отопления</t>
        </is>
      </c>
      <c r="C2853" s="25" t="n"/>
      <c r="D2853" s="271" t="inlineStr">
        <is>
          <t>10.3.3.21.</t>
        </is>
      </c>
      <c r="E2853" s="202" t="inlineStr">
        <is>
          <t>Трубки Теплоизоляционные толщиной 19 мм ø 15</t>
        </is>
      </c>
      <c r="F2853" s="199" t="inlineStr">
        <is>
          <t>м3</t>
        </is>
      </c>
      <c r="G2853" s="646" t="n">
        <v>7</v>
      </c>
      <c r="H2853" s="194" t="n">
        <v>132.3003372845289</v>
      </c>
      <c r="I2853" s="195" t="n">
        <v>431.4073700991118</v>
      </c>
      <c r="J2853" s="196" t="n">
        <v>70.46346342295509</v>
      </c>
      <c r="K2853" s="197" t="n">
        <v>634.1711708065958</v>
      </c>
      <c r="L2853" s="194" t="n">
        <v>926.1023609917021</v>
      </c>
      <c r="M2853" s="195" t="n">
        <v>3019.851590693783</v>
      </c>
      <c r="N2853" s="196" t="n">
        <v>493.2442439606856</v>
      </c>
      <c r="O2853" s="197" t="n">
        <v>4439.19819564617</v>
      </c>
      <c r="P2853" s="118" t="n"/>
      <c r="Q2853" s="104" t="n"/>
    </row>
    <row r="2854" outlineLevel="3" ht="50.25" customHeight="1">
      <c r="A2854" s="3" t="n"/>
      <c r="B2854" s="3" t="inlineStr">
        <is>
          <t>Прокладка вертикальных и горизонтальных трубопроводов отопления</t>
        </is>
      </c>
      <c r="C2854" s="25" t="n"/>
      <c r="D2854" s="271" t="inlineStr">
        <is>
          <t>10.3.3.22.</t>
        </is>
      </c>
      <c r="E2854" s="202" t="inlineStr">
        <is>
          <t>Труба стальная водогазопроводная Неоцинкованная ø 20</t>
        </is>
      </c>
      <c r="F2854" s="199" t="inlineStr">
        <is>
          <t>м</t>
        </is>
      </c>
      <c r="G2854" s="646" t="n">
        <v>74</v>
      </c>
      <c r="H2854" s="194" t="n">
        <v>196.1646904325753</v>
      </c>
      <c r="I2854" s="195" t="n">
        <v>1190.684341473549</v>
      </c>
      <c r="J2854" s="196" t="n">
        <v>173.3561289882655</v>
      </c>
      <c r="K2854" s="197" t="n">
        <v>1560.205160894389</v>
      </c>
      <c r="L2854" s="194" t="n">
        <v>14516.18709201057</v>
      </c>
      <c r="M2854" s="195" t="n">
        <v>88110.64126904259</v>
      </c>
      <c r="N2854" s="196" t="n">
        <v>12828.35354513165</v>
      </c>
      <c r="O2854" s="197" t="n">
        <v>115455.1819061848</v>
      </c>
      <c r="P2854" s="118" t="n"/>
      <c r="Q2854" s="104" t="n"/>
    </row>
    <row r="2855" outlineLevel="3" ht="50.25" customHeight="1">
      <c r="A2855" s="3" t="n"/>
      <c r="B2855" s="3" t="inlineStr">
        <is>
          <t>Прокладка вертикальных и горизонтальных трубопроводов отопления</t>
        </is>
      </c>
      <c r="C2855" s="25" t="n"/>
      <c r="D2855" s="271" t="inlineStr">
        <is>
          <t>10.3.3.23.</t>
        </is>
      </c>
      <c r="E2855" s="202" t="inlineStr">
        <is>
          <t>Труба стальная водогазопроводная Неоцинкованная ø 25</t>
        </is>
      </c>
      <c r="F2855" s="199" t="inlineStr">
        <is>
          <t>м</t>
        </is>
      </c>
      <c r="G2855" s="646" t="n">
        <v>34</v>
      </c>
      <c r="H2855" s="194" t="n">
        <v>264.7507515594627</v>
      </c>
      <c r="I2855" s="195" t="n">
        <v>1276.965815493371</v>
      </c>
      <c r="J2855" s="196" t="n">
        <v>192.7145708816042</v>
      </c>
      <c r="K2855" s="197" t="n">
        <v>1734.431137934438</v>
      </c>
      <c r="L2855" s="194" t="n">
        <v>9001.525553021733</v>
      </c>
      <c r="M2855" s="195" t="n">
        <v>43416.83772677461</v>
      </c>
      <c r="N2855" s="196" t="n">
        <v>6552.295409974543</v>
      </c>
      <c r="O2855" s="197" t="n">
        <v>58970.65868977088</v>
      </c>
      <c r="P2855" s="118" t="n"/>
      <c r="Q2855" s="104" t="n"/>
    </row>
    <row r="2856" outlineLevel="3" ht="50.25" customHeight="1">
      <c r="A2856" s="3" t="n"/>
      <c r="B2856" s="3" t="inlineStr">
        <is>
          <t>Прокладка вертикальных и горизонтальных трубопроводов отопления</t>
        </is>
      </c>
      <c r="C2856" s="25" t="n"/>
      <c r="D2856" s="271" t="inlineStr">
        <is>
          <t>10.3.3.24.</t>
        </is>
      </c>
      <c r="E2856" s="202" t="inlineStr">
        <is>
          <t>Трубки Теплоизоляционные некашированные толщиной 30 мм ø 25</t>
        </is>
      </c>
      <c r="F2856" s="199" t="inlineStr">
        <is>
          <t>м3</t>
        </is>
      </c>
      <c r="G2856" s="646" t="n">
        <v>21</v>
      </c>
      <c r="H2856" s="194" t="n">
        <v>504.9578399902414</v>
      </c>
      <c r="I2856" s="195" t="n">
        <v>431.4073700991118</v>
      </c>
      <c r="J2856" s="196" t="n">
        <v>117.0456512611692</v>
      </c>
      <c r="K2856" s="197" t="n">
        <v>1053.410861350522</v>
      </c>
      <c r="L2856" s="194" t="n">
        <v>10604.11463979507</v>
      </c>
      <c r="M2856" s="195" t="n">
        <v>9059.554772081348</v>
      </c>
      <c r="N2856" s="196" t="n">
        <v>2457.958676484552</v>
      </c>
      <c r="O2856" s="197" t="n">
        <v>22121.62808836097</v>
      </c>
      <c r="P2856" s="118" t="n"/>
      <c r="Q2856" s="104" t="n"/>
    </row>
    <row r="2857" outlineLevel="3" ht="50.25" customHeight="1">
      <c r="A2857" s="3" t="n"/>
      <c r="B2857" s="3" t="inlineStr">
        <is>
          <t>Прокладка вертикальных и горизонтальных трубопроводов отопления</t>
        </is>
      </c>
      <c r="C2857" s="25" t="n"/>
      <c r="D2857" s="271" t="inlineStr">
        <is>
          <t>10.3.3.25.</t>
        </is>
      </c>
      <c r="E2857" s="202" t="inlineStr">
        <is>
          <t>Трубки Теплоизоляционные толщиной 19 мм ø 25</t>
        </is>
      </c>
      <c r="F2857" s="199" t="inlineStr">
        <is>
          <t>м3</t>
        </is>
      </c>
      <c r="G2857" s="646" t="n">
        <v>21</v>
      </c>
      <c r="H2857" s="194" t="n">
        <v>176.6313459434656</v>
      </c>
      <c r="I2857" s="195" t="n">
        <v>431.4073700991118</v>
      </c>
      <c r="J2857" s="196" t="n">
        <v>76.00483950532218</v>
      </c>
      <c r="K2857" s="197" t="n">
        <v>684.0435555478996</v>
      </c>
      <c r="L2857" s="194" t="n">
        <v>3709.258264812778</v>
      </c>
      <c r="M2857" s="195" t="n">
        <v>9059.554772081348</v>
      </c>
      <c r="N2857" s="196" t="n">
        <v>1596.101629611766</v>
      </c>
      <c r="O2857" s="197" t="n">
        <v>14364.91466650589</v>
      </c>
      <c r="P2857" s="118" t="n"/>
      <c r="Q2857" s="104" t="n"/>
    </row>
    <row r="2858" outlineLevel="3" ht="50.25" customHeight="1">
      <c r="A2858" s="3" t="n"/>
      <c r="B2858" s="3" t="inlineStr">
        <is>
          <t>Прокладка вертикальных и горизонтальных трубопроводов отопления</t>
        </is>
      </c>
      <c r="C2858" s="25" t="n"/>
      <c r="D2858" s="271" t="inlineStr">
        <is>
          <t>10.3.3.26.</t>
        </is>
      </c>
      <c r="E2858" s="202" t="inlineStr">
        <is>
          <t>Труба стальная водогазопроводная Неоцинкованная ø 32</t>
        </is>
      </c>
      <c r="F2858" s="199" t="inlineStr">
        <is>
          <t>м</t>
        </is>
      </c>
      <c r="G2858" s="646" t="n">
        <v>38</v>
      </c>
      <c r="H2858" s="194" t="n">
        <v>316.6665144319488</v>
      </c>
      <c r="I2858" s="195" t="n">
        <v>1276.965815493371</v>
      </c>
      <c r="J2858" s="196" t="n">
        <v>199.204041240665</v>
      </c>
      <c r="K2858" s="197" t="n">
        <v>1792.836371165985</v>
      </c>
      <c r="L2858" s="194" t="n">
        <v>12033.32754841405</v>
      </c>
      <c r="M2858" s="195" t="n">
        <v>48524.7009887481</v>
      </c>
      <c r="N2858" s="196" t="n">
        <v>7569.753567145269</v>
      </c>
      <c r="O2858" s="197" t="n">
        <v>68127.78210430742</v>
      </c>
      <c r="P2858" s="118" t="n"/>
      <c r="Q2858" s="104" t="n"/>
    </row>
    <row r="2859" outlineLevel="3" ht="50.25" customHeight="1">
      <c r="A2859" s="3" t="n"/>
      <c r="B2859" s="3" t="inlineStr">
        <is>
          <t>Прокладка вертикальных и горизонтальных трубопроводов отопления</t>
        </is>
      </c>
      <c r="C2859" s="25" t="n"/>
      <c r="D2859" s="271" t="inlineStr">
        <is>
          <t>10.3.3.27.</t>
        </is>
      </c>
      <c r="E2859" s="202" t="inlineStr">
        <is>
          <t>Трубки Теплоизоляционные некашированные толщиной 30 мм ø 32</t>
        </is>
      </c>
      <c r="F2859" s="199" t="inlineStr">
        <is>
          <t>м3</t>
        </is>
      </c>
      <c r="G2859" s="646" t="n">
        <v>19</v>
      </c>
      <c r="H2859" s="194" t="n">
        <v>592.9271750640903</v>
      </c>
      <c r="I2859" s="195" t="n">
        <v>431.4073700991118</v>
      </c>
      <c r="J2859" s="196" t="n">
        <v>128.0418181454003</v>
      </c>
      <c r="K2859" s="197" t="n">
        <v>1152.376363308602</v>
      </c>
      <c r="L2859" s="194" t="n">
        <v>11265.61632621772</v>
      </c>
      <c r="M2859" s="195" t="n">
        <v>8196.740031883124</v>
      </c>
      <c r="N2859" s="196" t="n">
        <v>2432.794544762605</v>
      </c>
      <c r="O2859" s="197" t="n">
        <v>21895.15090286344</v>
      </c>
      <c r="P2859" s="118" t="n"/>
      <c r="Q2859" s="104" t="n"/>
    </row>
    <row r="2860" outlineLevel="3" ht="50.25" customHeight="1">
      <c r="A2860" s="3" t="n"/>
      <c r="B2860" s="3" t="inlineStr">
        <is>
          <t>Прокладка вертикальных и горизонтальных трубопроводов отопления</t>
        </is>
      </c>
      <c r="C2860" s="25" t="n"/>
      <c r="D2860" s="271" t="inlineStr">
        <is>
          <t>10.3.3.28.</t>
        </is>
      </c>
      <c r="E2860" s="202" t="inlineStr">
        <is>
          <t>Трубки Теплоизоляционные толщиной 19 мм ø 32</t>
        </is>
      </c>
      <c r="F2860" s="199" t="inlineStr">
        <is>
          <t>м3</t>
        </is>
      </c>
      <c r="G2860" s="646" t="n">
        <v>19</v>
      </c>
      <c r="H2860" s="194" t="n">
        <v>202.2601956287213</v>
      </c>
      <c r="I2860" s="195" t="n">
        <v>431.4073700991118</v>
      </c>
      <c r="J2860" s="196" t="n">
        <v>79.20844571597914</v>
      </c>
      <c r="K2860" s="197" t="n">
        <v>712.8760114438122</v>
      </c>
      <c r="L2860" s="194" t="n">
        <v>3842.943716945706</v>
      </c>
      <c r="M2860" s="195" t="n">
        <v>8196.740031883124</v>
      </c>
      <c r="N2860" s="196" t="n">
        <v>1504.960468603604</v>
      </c>
      <c r="O2860" s="197" t="n">
        <v>13544.64421743243</v>
      </c>
      <c r="P2860" s="118" t="n"/>
      <c r="Q2860" s="104" t="n"/>
    </row>
    <row r="2861" outlineLevel="3" ht="50.25" customHeight="1">
      <c r="A2861" s="3" t="n"/>
      <c r="B2861" s="3" t="inlineStr">
        <is>
          <t>Прокладка вертикальных и горизонтальных трубопроводов отопления</t>
        </is>
      </c>
      <c r="C2861" s="25" t="n"/>
      <c r="D2861" s="271" t="inlineStr">
        <is>
          <t>10.3.3.29.</t>
        </is>
      </c>
      <c r="E2861" s="202" t="inlineStr">
        <is>
          <t>Труба стальная водогазопроводная Неоцинкованная ø 40</t>
        </is>
      </c>
      <c r="F2861" s="199" t="inlineStr">
        <is>
          <t>м</t>
        </is>
      </c>
      <c r="G2861" s="646" t="n">
        <v>5</v>
      </c>
      <c r="H2861" s="194" t="n">
        <v>426.1086709464157</v>
      </c>
      <c r="I2861" s="195" t="n">
        <v>1415.016173925087</v>
      </c>
      <c r="J2861" s="196" t="n">
        <v>230.1406056089378</v>
      </c>
      <c r="K2861" s="197" t="n">
        <v>2071.26545048044</v>
      </c>
      <c r="L2861" s="194" t="n">
        <v>2130.543354732079</v>
      </c>
      <c r="M2861" s="195" t="n">
        <v>7075.080869625434</v>
      </c>
      <c r="N2861" s="196" t="n">
        <v>1150.703028044689</v>
      </c>
      <c r="O2861" s="197" t="n">
        <v>10356.3272524022</v>
      </c>
      <c r="P2861" s="118" t="n"/>
      <c r="Q2861" s="104" t="n"/>
    </row>
    <row r="2862" outlineLevel="3" ht="50.25" customHeight="1">
      <c r="A2862" s="3" t="n"/>
      <c r="B2862" s="3" t="inlineStr">
        <is>
          <t>Прокладка вертикальных и горизонтальных трубопроводов отопления</t>
        </is>
      </c>
      <c r="C2862" s="25" t="n"/>
      <c r="D2862" s="271" t="inlineStr">
        <is>
          <t>10.3.3.30.</t>
        </is>
      </c>
      <c r="E2862" s="202" t="inlineStr">
        <is>
          <t>Трубки Теплоизоляционные некашированные толщиной 30 мм ø 40</t>
        </is>
      </c>
      <c r="F2862" s="199" t="inlineStr">
        <is>
          <t>м3</t>
        </is>
      </c>
      <c r="G2862" s="646" t="n">
        <v>8</v>
      </c>
      <c r="H2862" s="194" t="n">
        <v>725.9201858414382</v>
      </c>
      <c r="I2862" s="195" t="n">
        <v>431.4073700991118</v>
      </c>
      <c r="J2862" s="196" t="n">
        <v>144.6659444925687</v>
      </c>
      <c r="K2862" s="197" t="n">
        <v>1301.993500433119</v>
      </c>
      <c r="L2862" s="194" t="n">
        <v>5807.361486731505</v>
      </c>
      <c r="M2862" s="195" t="n">
        <v>3451.258960792894</v>
      </c>
      <c r="N2862" s="196" t="n">
        <v>1157.32755594055</v>
      </c>
      <c r="O2862" s="197" t="n">
        <v>10415.94800346495</v>
      </c>
      <c r="P2862" s="118" t="n"/>
      <c r="Q2862" s="104" t="n"/>
    </row>
    <row r="2863" outlineLevel="3" ht="50.25" customHeight="1">
      <c r="A2863" s="3" t="n"/>
      <c r="B2863" s="3" t="inlineStr">
        <is>
          <t>Прокладка вертикальных и горизонтальных трубопроводов отопления</t>
        </is>
      </c>
      <c r="C2863" s="25" t="n"/>
      <c r="D2863" s="271" t="inlineStr">
        <is>
          <t>10.3.3.31.</t>
        </is>
      </c>
      <c r="E2863" s="202" t="inlineStr">
        <is>
          <t>Трубки Теплоизоляционные толщиной 19 мм ø 40</t>
        </is>
      </c>
      <c r="F2863" s="199" t="inlineStr">
        <is>
          <t>м3</t>
        </is>
      </c>
      <c r="G2863" s="646" t="n">
        <v>6</v>
      </c>
      <c r="H2863" s="194" t="n">
        <v>245.2058812526872</v>
      </c>
      <c r="I2863" s="195" t="n">
        <v>431.4073700991118</v>
      </c>
      <c r="J2863" s="196" t="n">
        <v>84.57665641897488</v>
      </c>
      <c r="K2863" s="197" t="n">
        <v>761.1899077707739</v>
      </c>
      <c r="L2863" s="194" t="n">
        <v>1471.235287516123</v>
      </c>
      <c r="M2863" s="195" t="n">
        <v>2588.444220594671</v>
      </c>
      <c r="N2863" s="196" t="n">
        <v>507.4599385138492</v>
      </c>
      <c r="O2863" s="197" t="n">
        <v>4567.139446624643</v>
      </c>
      <c r="P2863" s="118" t="n"/>
      <c r="Q2863" s="104" t="n"/>
    </row>
    <row r="2864" outlineLevel="3" ht="50.25" customHeight="1">
      <c r="A2864" s="3" t="n"/>
      <c r="B2864" s="3" t="inlineStr">
        <is>
          <t>Прокладка вертикальных и горизонтальных трубопроводов отопления</t>
        </is>
      </c>
      <c r="C2864" s="25" t="n"/>
      <c r="D2864" s="271" t="inlineStr">
        <is>
          <t>10.3.3.32.</t>
        </is>
      </c>
      <c r="E2864" s="202" t="inlineStr">
        <is>
          <t>Труба стальная водогазопроводная Неоцинкованная ø 100</t>
        </is>
      </c>
      <c r="F2864" s="199" t="inlineStr">
        <is>
          <t>м</t>
        </is>
      </c>
      <c r="G2864" s="646" t="n">
        <v>1</v>
      </c>
      <c r="H2864" s="194" t="n">
        <v>1107.039708109437</v>
      </c>
      <c r="I2864" s="195" t="n">
        <v>2001.730197259879</v>
      </c>
      <c r="J2864" s="196" t="n">
        <v>388.5962381711644</v>
      </c>
      <c r="K2864" s="197" t="n">
        <v>3497.36614354048</v>
      </c>
      <c r="L2864" s="194" t="n">
        <v>1107.039708109437</v>
      </c>
      <c r="M2864" s="195" t="n">
        <v>2001.730197259879</v>
      </c>
      <c r="N2864" s="196" t="n">
        <v>388.5962381711644</v>
      </c>
      <c r="O2864" s="197" t="n">
        <v>3497.36614354048</v>
      </c>
      <c r="P2864" s="118" t="n"/>
      <c r="Q2864" s="104" t="n"/>
    </row>
    <row r="2865" outlineLevel="3" ht="50.25" customHeight="1">
      <c r="A2865" s="3" t="n"/>
      <c r="B2865" s="3" t="inlineStr">
        <is>
          <t>Прокладка вертикальных и горизонтальных трубопроводов отопления</t>
        </is>
      </c>
      <c r="C2865" s="25" t="n"/>
      <c r="D2865" s="271" t="inlineStr">
        <is>
          <t>10.3.3.33.</t>
        </is>
      </c>
      <c r="E2865" s="202" t="inlineStr">
        <is>
          <t>Труба стальная электросварная прямошовная ø 100</t>
        </is>
      </c>
      <c r="F2865" s="199" t="inlineStr">
        <is>
          <t>м</t>
        </is>
      </c>
      <c r="G2865" s="646" t="n">
        <v>1</v>
      </c>
      <c r="H2865" s="194" t="n">
        <v>1107.039708109437</v>
      </c>
      <c r="I2865" s="195" t="n">
        <v>2001.730197259879</v>
      </c>
      <c r="J2865" s="196" t="n">
        <v>388.5962381711644</v>
      </c>
      <c r="K2865" s="197" t="n">
        <v>3497.36614354048</v>
      </c>
      <c r="L2865" s="194" t="n">
        <v>1107.039708109437</v>
      </c>
      <c r="M2865" s="195" t="n">
        <v>2001.730197259879</v>
      </c>
      <c r="N2865" s="196" t="n">
        <v>388.5962381711644</v>
      </c>
      <c r="O2865" s="197" t="n">
        <v>3497.36614354048</v>
      </c>
      <c r="P2865" s="118" t="n"/>
      <c r="Q2865" s="104" t="n"/>
    </row>
    <row r="2866" outlineLevel="3" ht="50.25" customHeight="1">
      <c r="A2866" s="3" t="n"/>
      <c r="B2866" s="3" t="inlineStr">
        <is>
          <t>Монтаж оконечных устройств системы отопления (конвекторы, радиаторы, тепловые завесы и пр.)</t>
        </is>
      </c>
      <c r="C2866" s="25" t="n"/>
      <c r="D2866" s="271" t="inlineStr">
        <is>
          <t>10.3.3.34.</t>
        </is>
      </c>
      <c r="E2866" s="202" t="inlineStr">
        <is>
          <t>Автоматический воздухоотводчик Airvent-R без обратного клапана PN10, Tmax=110C ø15</t>
        </is>
      </c>
      <c r="F2866" s="199" t="inlineStr">
        <is>
          <t>шт</t>
        </is>
      </c>
      <c r="G2866" s="646" t="n">
        <v>2</v>
      </c>
      <c r="H2866" s="194" t="n">
        <v>1096.02633595424</v>
      </c>
      <c r="I2866" s="195" t="n">
        <v>862.8147401982236</v>
      </c>
      <c r="J2866" s="196" t="n">
        <v>244.8551345190579</v>
      </c>
      <c r="K2866" s="197" t="n">
        <v>2203.696210671521</v>
      </c>
      <c r="L2866" s="194" t="n">
        <v>2192.05267190848</v>
      </c>
      <c r="M2866" s="195" t="n">
        <v>1725.629480396447</v>
      </c>
      <c r="N2866" s="196" t="n">
        <v>489.7102690381158</v>
      </c>
      <c r="O2866" s="197" t="n">
        <v>4407.392421343043</v>
      </c>
      <c r="P2866" s="118" t="n"/>
      <c r="Q2866" s="104" t="n"/>
    </row>
    <row r="2867" outlineLevel="2" ht="50.25" customHeight="1">
      <c r="A2867" s="3" t="n"/>
      <c r="B2867" s="3" t="inlineStr">
        <is>
          <t>ОВ и К. Система отопления</t>
        </is>
      </c>
      <c r="C2867" s="240" t="n"/>
      <c r="D2867" s="391" t="inlineStr">
        <is>
          <t>10.3.4.</t>
        </is>
      </c>
      <c r="E2867" s="399" t="inlineStr">
        <is>
          <t>Системы Т14, Т24</t>
        </is>
      </c>
      <c r="F2867" s="400" t="inlineStr">
        <is>
          <t>комплект</t>
        </is>
      </c>
      <c r="G2867" s="420" t="n">
        <v>1</v>
      </c>
      <c r="H2867" s="428">
        <f>IFERROR(L2867/G2867,0)</f>
        <v/>
      </c>
      <c r="I2867" s="429">
        <f>IFERROR(M2867/G2867,0)</f>
        <v/>
      </c>
      <c r="J2867" s="430">
        <f>IFERROR(N2867/G2867,0)</f>
        <v/>
      </c>
      <c r="K2867" s="432">
        <f>+IFERROR(O2867/G2867,0)</f>
        <v/>
      </c>
      <c r="L2867" s="431">
        <f>SUBTOTAL(9,L2868:L2910)</f>
        <v/>
      </c>
      <c r="M2867" s="429">
        <f>SUBTOTAL(9,M2868:M2910)</f>
        <v/>
      </c>
      <c r="N2867" s="430">
        <f>SUBTOTAL(9,N2868:N2910)</f>
        <v/>
      </c>
      <c r="O2867" s="431">
        <f>SUBTOTAL(9,O2868:O2910)</f>
        <v/>
      </c>
      <c r="P2867" s="394" t="n"/>
      <c r="Q2867" s="243" t="n"/>
    </row>
    <row r="2868" outlineLevel="3" ht="50.25" customHeight="1">
      <c r="A2868" s="3" t="n"/>
      <c r="B2868" s="3" t="inlineStr">
        <is>
          <t>Монтаж оконечных устройств системы отопления (конвекторы, радиаторы, тепловые завесы и пр.)</t>
        </is>
      </c>
      <c r="C2868" s="25" t="n"/>
      <c r="D2868" s="271" t="inlineStr">
        <is>
          <t>10.3.4.1.</t>
        </is>
      </c>
      <c r="E2868" s="202" t="inlineStr">
        <is>
          <t>Встроенная тепловая завеса длиной 2 м.</t>
        </is>
      </c>
      <c r="F2868" s="199" t="inlineStr">
        <is>
          <t>шт</t>
        </is>
      </c>
      <c r="G2868" s="646" t="n">
        <v>6</v>
      </c>
      <c r="H2868" s="194" t="n">
        <v>80124.82522126001</v>
      </c>
      <c r="I2868" s="195" t="n">
        <v>12942.22110297335</v>
      </c>
      <c r="J2868" s="196" t="n">
        <v>11633.38079052917</v>
      </c>
      <c r="K2868" s="197" t="n">
        <v>104700.4271147625</v>
      </c>
      <c r="L2868" s="194" t="n">
        <v>480748.95132756</v>
      </c>
      <c r="M2868" s="195" t="n">
        <v>77653.32661784012</v>
      </c>
      <c r="N2868" s="196" t="n">
        <v>69800.28474317503</v>
      </c>
      <c r="O2868" s="197" t="n">
        <v>628202.5626885752</v>
      </c>
      <c r="P2868" s="118" t="n"/>
      <c r="Q2868" s="104" t="n"/>
    </row>
    <row r="2869" outlineLevel="3" ht="50.25" customHeight="1">
      <c r="A2869" s="3" t="n"/>
      <c r="B2869" s="3" t="inlineStr">
        <is>
          <t>Монтаж оконечных устройств системы отопления (конвекторы, радиаторы, тепловые завесы и пр.)</t>
        </is>
      </c>
      <c r="C2869" s="25" t="n"/>
      <c r="D2869" s="271" t="inlineStr">
        <is>
          <t>10.3.4.2.</t>
        </is>
      </c>
      <c r="E2869" s="202" t="inlineStr">
        <is>
          <t>Клапан балансировочный автоматический резьбовой, диапазон настройки 5-25 кПа, PN16,
Tmax=120C, DN25</t>
        </is>
      </c>
      <c r="F2869" s="199" t="inlineStr">
        <is>
          <t>шт</t>
        </is>
      </c>
      <c r="G2869" s="646" t="n">
        <v>1</v>
      </c>
      <c r="H2869" s="194" t="n">
        <v>25639.89782924847</v>
      </c>
      <c r="I2869" s="195" t="n">
        <v>862.8147401982236</v>
      </c>
      <c r="J2869" s="196" t="n">
        <v>3312.839071180837</v>
      </c>
      <c r="K2869" s="197" t="n">
        <v>29815.55164062753</v>
      </c>
      <c r="L2869" s="194" t="n">
        <v>25639.89782924847</v>
      </c>
      <c r="M2869" s="195" t="n">
        <v>862.8147401982236</v>
      </c>
      <c r="N2869" s="196" t="n">
        <v>3312.839071180837</v>
      </c>
      <c r="O2869" s="197" t="n">
        <v>29815.55164062753</v>
      </c>
      <c r="P2869" s="118" t="n"/>
      <c r="Q2869" s="104" t="n"/>
    </row>
    <row r="2870" outlineLevel="3" ht="50.25" customHeight="1">
      <c r="A2870" s="3" t="n"/>
      <c r="B2870" s="3" t="inlineStr">
        <is>
          <t>Монтаж оконечных устройств системы отопления (конвекторы, радиаторы, тепловые завесы и пр.)</t>
        </is>
      </c>
      <c r="C2870" s="25" t="n"/>
      <c r="D2870" s="271" t="inlineStr">
        <is>
          <t>10.3.4.3.</t>
        </is>
      </c>
      <c r="E2870" s="202" t="inlineStr">
        <is>
          <t>Кран шаровой ГОСТ BVR-FR полнопроходной с накидной гайкой и ниппелем PN40, Tmax=120C,
DN15</t>
        </is>
      </c>
      <c r="F2870" s="199" t="inlineStr">
        <is>
          <t>шт</t>
        </is>
      </c>
      <c r="G2870" s="646" t="n">
        <v>15</v>
      </c>
      <c r="H2870" s="194" t="n">
        <v>1372.656403104448</v>
      </c>
      <c r="I2870" s="195" t="n">
        <v>862.8147401982236</v>
      </c>
      <c r="J2870" s="196" t="n">
        <v>279.433892912834</v>
      </c>
      <c r="K2870" s="197" t="n">
        <v>2514.905036215506</v>
      </c>
      <c r="L2870" s="194" t="n">
        <v>20589.84604656673</v>
      </c>
      <c r="M2870" s="195" t="n">
        <v>12942.22110297335</v>
      </c>
      <c r="N2870" s="196" t="n">
        <v>4191.508393692509</v>
      </c>
      <c r="O2870" s="197" t="n">
        <v>37723.57554323259</v>
      </c>
      <c r="P2870" s="118" t="n"/>
      <c r="Q2870" s="104" t="n"/>
    </row>
    <row r="2871" outlineLevel="3" ht="50.25" customHeight="1">
      <c r="A2871" s="3" t="n"/>
      <c r="B2871" s="3" t="inlineStr">
        <is>
          <t>Монтаж оконечных устройств системы отопления (конвекторы, радиаторы, тепловые завесы и пр.)</t>
        </is>
      </c>
      <c r="C2871" s="25" t="n"/>
      <c r="D2871" s="271" t="inlineStr">
        <is>
          <t>10.3.4.4.</t>
        </is>
      </c>
      <c r="E2871" s="202" t="inlineStr">
        <is>
          <t>Кран шаровой ГОСТ BVR-FR полнопроходной с накидной гайкой и ниппелем PN40, Tmax=120C,
DN25</t>
        </is>
      </c>
      <c r="F2871" s="199" t="inlineStr">
        <is>
          <t>шт</t>
        </is>
      </c>
      <c r="G2871" s="646" t="n">
        <v>6</v>
      </c>
      <c r="H2871" s="194" t="n">
        <v>3168.408377607149</v>
      </c>
      <c r="I2871" s="195" t="n">
        <v>862.8147401982236</v>
      </c>
      <c r="J2871" s="196" t="n">
        <v>503.9028897256716</v>
      </c>
      <c r="K2871" s="197" t="n">
        <v>4535.126007531044</v>
      </c>
      <c r="L2871" s="194" t="n">
        <v>19010.45026564289</v>
      </c>
      <c r="M2871" s="195" t="n">
        <v>5176.888441189341</v>
      </c>
      <c r="N2871" s="196" t="n">
        <v>3023.417338354029</v>
      </c>
      <c r="O2871" s="197" t="n">
        <v>27210.75604518626</v>
      </c>
      <c r="P2871" s="118" t="n"/>
      <c r="Q2871" s="104" t="n"/>
    </row>
    <row r="2872" outlineLevel="3" ht="50.25" customHeight="1">
      <c r="A2872" s="3" t="n"/>
      <c r="B2872" s="3" t="inlineStr">
        <is>
          <t>Монтаж оконечных устройств системы отопления (конвекторы, радиаторы, тепловые завесы и пр.)</t>
        </is>
      </c>
      <c r="C2872" s="25" t="n"/>
      <c r="D2872" s="271" t="inlineStr">
        <is>
          <t>10.3.4.5.</t>
        </is>
      </c>
      <c r="E2872" s="202" t="inlineStr">
        <is>
          <t>Кран шаровой ГОСТ BVR-FR полнопроходной с накидной гайкой и ниппелем PN40, Tmax=120C,
DN32</t>
        </is>
      </c>
      <c r="F2872" s="199" t="inlineStr">
        <is>
          <t>шт</t>
        </is>
      </c>
      <c r="G2872" s="646" t="n">
        <v>5</v>
      </c>
      <c r="H2872" s="194" t="n">
        <v>5917.553971984374</v>
      </c>
      <c r="I2872" s="195" t="n">
        <v>862.8147401982236</v>
      </c>
      <c r="J2872" s="196" t="n">
        <v>847.5460890228246</v>
      </c>
      <c r="K2872" s="197" t="n">
        <v>7627.914801205421</v>
      </c>
      <c r="L2872" s="194" t="n">
        <v>29587.76985992187</v>
      </c>
      <c r="M2872" s="195" t="n">
        <v>4314.073700991118</v>
      </c>
      <c r="N2872" s="196" t="n">
        <v>4237.730445114123</v>
      </c>
      <c r="O2872" s="197" t="n">
        <v>38139.57400602711</v>
      </c>
      <c r="P2872" s="118" t="n"/>
      <c r="Q2872" s="104" t="n"/>
    </row>
    <row r="2873" outlineLevel="3" ht="50.25" customHeight="1">
      <c r="A2873" s="3" t="n"/>
      <c r="B2873" s="3" t="inlineStr">
        <is>
          <t>Монтаж оконечных устройств системы отопления (конвекторы, радиаторы, тепловые завесы и пр.)</t>
        </is>
      </c>
      <c r="C2873" s="25" t="n"/>
      <c r="D2873" s="271" t="inlineStr">
        <is>
          <t>10.3.4.6.</t>
        </is>
      </c>
      <c r="E2873" s="202" t="inlineStr">
        <is>
          <t>Кран шаровой ГОСТ BVR-R полнопроходной с внутренней резьбой PN40, Tmax=120C, DN15</t>
        </is>
      </c>
      <c r="F2873" s="199" t="inlineStr">
        <is>
          <t>шт</t>
        </is>
      </c>
      <c r="G2873" s="646" t="n">
        <v>13</v>
      </c>
      <c r="H2873" s="194" t="n">
        <v>1189.825655733585</v>
      </c>
      <c r="I2873" s="195" t="n">
        <v>862.8147401982236</v>
      </c>
      <c r="J2873" s="196" t="n">
        <v>256.5800494914761</v>
      </c>
      <c r="K2873" s="197" t="n">
        <v>2309.220445423285</v>
      </c>
      <c r="L2873" s="194" t="n">
        <v>15467.7335245366</v>
      </c>
      <c r="M2873" s="195" t="n">
        <v>11216.59162257691</v>
      </c>
      <c r="N2873" s="196" t="n">
        <v>3335.540643389189</v>
      </c>
      <c r="O2873" s="197" t="n">
        <v>30019.8657905027</v>
      </c>
      <c r="P2873" s="118" t="n"/>
      <c r="Q2873" s="104" t="n"/>
    </row>
    <row r="2874" outlineLevel="3" ht="50.25" customHeight="1">
      <c r="A2874" s="3" t="n"/>
      <c r="B2874" s="3" t="inlineStr">
        <is>
          <t>Монтаж оконечных устройств системы отопления (конвекторы, радиаторы, тепловые завесы и пр.)</t>
        </is>
      </c>
      <c r="C2874" s="25" t="n"/>
      <c r="D2874" s="271" t="inlineStr">
        <is>
          <t>10.3.4.7.</t>
        </is>
      </c>
      <c r="E2874" s="202" t="inlineStr">
        <is>
          <t>Кран шаровой ГОСТ BVR-R полнопроходной с внутренней резьбой PN40, Tmax=120C, DN25</t>
        </is>
      </c>
      <c r="F2874" s="199" t="inlineStr">
        <is>
          <t>шт</t>
        </is>
      </c>
      <c r="G2874" s="646" t="n">
        <v>32</v>
      </c>
      <c r="H2874" s="194" t="n">
        <v>2547.174023867388</v>
      </c>
      <c r="I2874" s="195" t="n">
        <v>862.8147401982236</v>
      </c>
      <c r="J2874" s="196" t="n">
        <v>426.2485955082015</v>
      </c>
      <c r="K2874" s="197" t="n">
        <v>3836.237359573814</v>
      </c>
      <c r="L2874" s="194" t="n">
        <v>81509.56876375643</v>
      </c>
      <c r="M2874" s="195" t="n">
        <v>27610.07168634316</v>
      </c>
      <c r="N2874" s="196" t="n">
        <v>13639.95505626245</v>
      </c>
      <c r="O2874" s="197" t="n">
        <v>122759.595506362</v>
      </c>
      <c r="P2874" s="118" t="n"/>
      <c r="Q2874" s="104" t="n"/>
    </row>
    <row r="2875" outlineLevel="3" ht="50.25" customHeight="1">
      <c r="A2875" s="3" t="n"/>
      <c r="B2875" s="3" t="inlineStr">
        <is>
          <t>Монтаж оконечных устройств системы отопления (конвекторы, радиаторы, тепловые завесы и пр.)</t>
        </is>
      </c>
      <c r="C2875" s="25" t="n"/>
      <c r="D2875" s="271" t="inlineStr">
        <is>
          <t>10.3.4.8.</t>
        </is>
      </c>
      <c r="E2875" s="202" t="inlineStr">
        <is>
          <t>Кран шаровой ГОСТ BVR-R полнопроходной с внутренней резьбой PN40, Tmax=120C, DN32</t>
        </is>
      </c>
      <c r="F2875" s="199" t="inlineStr">
        <is>
          <t>шт</t>
        </is>
      </c>
      <c r="G2875" s="646" t="n">
        <v>4</v>
      </c>
      <c r="H2875" s="194" t="n">
        <v>4103.607875941822</v>
      </c>
      <c r="I2875" s="195" t="n">
        <v>862.8147401982236</v>
      </c>
      <c r="J2875" s="196" t="n">
        <v>620.8028270175057</v>
      </c>
      <c r="K2875" s="197" t="n">
        <v>5587.225443157551</v>
      </c>
      <c r="L2875" s="194" t="n">
        <v>16414.43150376729</v>
      </c>
      <c r="M2875" s="195" t="n">
        <v>3451.258960792894</v>
      </c>
      <c r="N2875" s="196" t="n">
        <v>2483.211308070023</v>
      </c>
      <c r="O2875" s="197" t="n">
        <v>22348.9017726302</v>
      </c>
      <c r="P2875" s="118" t="n"/>
      <c r="Q2875" s="104" t="n"/>
    </row>
    <row r="2876" outlineLevel="3" ht="50.25" customHeight="1">
      <c r="A2876" s="3" t="n"/>
      <c r="B2876" s="3" t="inlineStr">
        <is>
          <t>Монтаж оконечных устройств системы отопления (конвекторы, радиаторы, тепловые завесы и пр.)</t>
        </is>
      </c>
      <c r="C2876" s="25" t="n"/>
      <c r="D2876" s="271" t="inlineStr">
        <is>
          <t>10.3.4.9.</t>
        </is>
      </c>
      <c r="E2876" s="202" t="inlineStr">
        <is>
          <t>Тепловая завеса Тепломаш КЭВ-60П3141W</t>
        </is>
      </c>
      <c r="F2876" s="199" t="inlineStr">
        <is>
          <t>шт</t>
        </is>
      </c>
      <c r="G2876" s="646" t="n">
        <v>3</v>
      </c>
      <c r="H2876" s="194" t="n">
        <v>66508.04952130275</v>
      </c>
      <c r="I2876" s="195" t="n">
        <v>12942.22110297335</v>
      </c>
      <c r="J2876" s="196" t="n">
        <v>9931.283828034513</v>
      </c>
      <c r="K2876" s="197" t="n">
        <v>89381.55445231062</v>
      </c>
      <c r="L2876" s="194" t="n">
        <v>199524.1485639082</v>
      </c>
      <c r="M2876" s="195" t="n">
        <v>38826.66330892006</v>
      </c>
      <c r="N2876" s="196" t="n">
        <v>29793.85148410354</v>
      </c>
      <c r="O2876" s="197" t="n">
        <v>268144.6633569319</v>
      </c>
      <c r="P2876" s="118" t="n"/>
      <c r="Q2876" s="104" t="n"/>
    </row>
    <row r="2877" outlineLevel="3" ht="50.25" customHeight="1">
      <c r="A2877" s="3" t="n"/>
      <c r="B2877" s="3" t="inlineStr">
        <is>
          <t>Монтаж сантехоборудования</t>
        </is>
      </c>
      <c r="C2877" s="25" t="n"/>
      <c r="D2877" s="271" t="inlineStr">
        <is>
          <t>10.3.4.10.</t>
        </is>
      </c>
      <c r="E2877" s="202" t="inlineStr">
        <is>
          <t>Фильтр сетчатый с пробкой FVR-R PN25, Tmax=130C, DN25</t>
        </is>
      </c>
      <c r="F2877" s="199" t="inlineStr">
        <is>
          <t>шт</t>
        </is>
      </c>
      <c r="G2877" s="646" t="n">
        <v>5</v>
      </c>
      <c r="H2877" s="194" t="n">
        <v>6336.816779717673</v>
      </c>
      <c r="I2877" s="195" t="n">
        <v>862.8147401982236</v>
      </c>
      <c r="J2877" s="196" t="n">
        <v>899.953939989487</v>
      </c>
      <c r="K2877" s="197" t="n">
        <v>8099.585459905384</v>
      </c>
      <c r="L2877" s="194" t="n">
        <v>31684.08389858836</v>
      </c>
      <c r="M2877" s="195" t="n">
        <v>4314.073700991118</v>
      </c>
      <c r="N2877" s="196" t="n">
        <v>4499.769699947436</v>
      </c>
      <c r="O2877" s="197" t="n">
        <v>40497.92729952692</v>
      </c>
      <c r="P2877" s="118" t="n"/>
      <c r="Q2877" s="104" t="n"/>
    </row>
    <row r="2878" outlineLevel="3" ht="50.25" customHeight="1">
      <c r="A2878" s="3" t="n"/>
      <c r="B2878" s="3" t="inlineStr">
        <is>
          <t>Монтаж оконечных устройств системы отопления (конвекторы, радиаторы, тепловые завесы и пр.)</t>
        </is>
      </c>
      <c r="C2878" s="25" t="n"/>
      <c r="D2878" s="271" t="inlineStr">
        <is>
          <t>10.3.4.11.</t>
        </is>
      </c>
      <c r="E2878" s="202" t="inlineStr">
        <is>
          <t>Фильтр сетчатый с пробкой FVR-R PN25, Tmax=130C, DN32</t>
        </is>
      </c>
      <c r="F2878" s="199" t="inlineStr">
        <is>
          <t>шт</t>
        </is>
      </c>
      <c r="G2878" s="646" t="n">
        <v>1</v>
      </c>
      <c r="H2878" s="194" t="n">
        <v>8145.002374477293</v>
      </c>
      <c r="I2878" s="195" t="n">
        <v>862.8147401982236</v>
      </c>
      <c r="J2878" s="196" t="n">
        <v>1125.977139334439</v>
      </c>
      <c r="K2878" s="197" t="n">
        <v>10133.79425400996</v>
      </c>
      <c r="L2878" s="194" t="n">
        <v>8145.002374477293</v>
      </c>
      <c r="M2878" s="195" t="n">
        <v>862.8147401982236</v>
      </c>
      <c r="N2878" s="196" t="n">
        <v>1125.977139334439</v>
      </c>
      <c r="O2878" s="197" t="n">
        <v>10133.79425400996</v>
      </c>
      <c r="P2878" s="118" t="n"/>
      <c r="Q2878" s="104" t="n"/>
    </row>
    <row r="2879" outlineLevel="3" ht="50.25" customHeight="1">
      <c r="A2879" s="3" t="n"/>
      <c r="B2879" s="3" t="inlineStr">
        <is>
          <t>Монтаж оконечных устройств системы отопления (конвекторы, радиаторы, тепловые завесы и пр.)</t>
        </is>
      </c>
      <c r="C2879" s="25" t="n"/>
      <c r="D2879" s="271" t="inlineStr">
        <is>
          <t>10.3.4.12.</t>
        </is>
      </c>
      <c r="E2879" s="202" t="inlineStr">
        <is>
          <t>Фильтр сетчатый с пробкой FVR-R PN25, Tmax=130C, DN50</t>
        </is>
      </c>
      <c r="F2879" s="199" t="inlineStr">
        <is>
          <t>шт</t>
        </is>
      </c>
      <c r="G2879" s="646" t="n">
        <v>1</v>
      </c>
      <c r="H2879" s="194" t="n">
        <v>16890.18153064349</v>
      </c>
      <c r="I2879" s="195" t="n">
        <v>4314.073700991118</v>
      </c>
      <c r="J2879" s="196" t="n">
        <v>2650.531903954326</v>
      </c>
      <c r="K2879" s="197" t="n">
        <v>23854.78713558893</v>
      </c>
      <c r="L2879" s="194" t="n">
        <v>16890.18153064349</v>
      </c>
      <c r="M2879" s="195" t="n">
        <v>4314.073700991118</v>
      </c>
      <c r="N2879" s="196" t="n">
        <v>2650.531903954326</v>
      </c>
      <c r="O2879" s="197" t="n">
        <v>23854.78713558893</v>
      </c>
      <c r="P2879" s="118" t="n"/>
      <c r="Q2879" s="104" t="n"/>
    </row>
    <row r="2880" outlineLevel="3" ht="72.75" customHeight="1">
      <c r="A2880" s="3" t="n"/>
      <c r="B2880" s="3" t="inlineStr">
        <is>
          <t>Монтаж оконечных устройств системы отопления (конвекторы, радиаторы, тепловые завесы и пр.)</t>
        </is>
      </c>
      <c r="C2880" s="25" t="n"/>
      <c r="D2880" s="271" t="inlineStr">
        <is>
          <t>10.3.4.13.</t>
        </is>
      </c>
      <c r="E2880" s="202" t="inlineStr">
        <is>
          <t>Клапан балансировочный автоматический с наружной резьбой 1 1/4", диапазон настройки
5-35 кПа, PN20, Tmax=120C, DN25</t>
        </is>
      </c>
      <c r="F2880" s="199" t="inlineStr">
        <is>
          <t>шт</t>
        </is>
      </c>
      <c r="G2880" s="646" t="n">
        <v>3</v>
      </c>
      <c r="H2880" s="194" t="n">
        <v>21196.22274560024</v>
      </c>
      <c r="I2880" s="195" t="n">
        <v>862.8147401982236</v>
      </c>
      <c r="J2880" s="196" t="n">
        <v>2757.379685724808</v>
      </c>
      <c r="K2880" s="197" t="n">
        <v>24816.41717152328</v>
      </c>
      <c r="L2880" s="194" t="n">
        <v>63588.66823680073</v>
      </c>
      <c r="M2880" s="195" t="n">
        <v>2588.444220594671</v>
      </c>
      <c r="N2880" s="196" t="n">
        <v>8272.139057174425</v>
      </c>
      <c r="O2880" s="197" t="n">
        <v>74449.25151456983</v>
      </c>
      <c r="P2880" s="118" t="n"/>
      <c r="Q2880" s="104" t="n"/>
    </row>
    <row r="2881" outlineLevel="3" ht="82.5" customHeight="1">
      <c r="A2881" s="3" t="n"/>
      <c r="B2881" s="3" t="inlineStr">
        <is>
          <t>Монтаж оконечных устройств системы отопления (конвекторы, радиаторы, тепловые завесы и пр.)</t>
        </is>
      </c>
      <c r="C2881" s="25" t="n"/>
      <c r="D2881" s="271" t="inlineStr">
        <is>
          <t>10.3.4.14.</t>
        </is>
      </c>
      <c r="E2881" s="202" t="inlineStr">
        <is>
          <t>Клапан балансировочный автоматический с наружной резьбой 2 1/2", диапазон настройки
5-35 кПа, PN20, Tmax=120C, DN50</t>
        </is>
      </c>
      <c r="F2881" s="199" t="inlineStr">
        <is>
          <t>шт</t>
        </is>
      </c>
      <c r="G2881" s="646" t="n">
        <v>1</v>
      </c>
      <c r="H2881" s="194" t="n">
        <v>47165.84405410026</v>
      </c>
      <c r="I2881" s="195" t="n">
        <v>4314.073700991118</v>
      </c>
      <c r="J2881" s="196" t="n">
        <v>6434.989719386423</v>
      </c>
      <c r="K2881" s="197" t="n">
        <v>57914.9074744778</v>
      </c>
      <c r="L2881" s="194" t="n">
        <v>47165.84405410026</v>
      </c>
      <c r="M2881" s="195" t="n">
        <v>4314.073700991118</v>
      </c>
      <c r="N2881" s="196" t="n">
        <v>6434.989719386423</v>
      </c>
      <c r="O2881" s="197" t="n">
        <v>57914.9074744778</v>
      </c>
      <c r="P2881" s="118" t="n"/>
      <c r="Q2881" s="104" t="n"/>
    </row>
    <row r="2882" outlineLevel="3" ht="71.25" customHeight="1">
      <c r="A2882" s="3" t="n"/>
      <c r="B2882" s="3" t="inlineStr">
        <is>
          <t>Монтаж оконечных устройств системы отопления (конвекторы, радиаторы, тепловые завесы и пр.)</t>
        </is>
      </c>
      <c r="C2882" s="25" t="n"/>
      <c r="D2882" s="271" t="inlineStr">
        <is>
          <t>10.3.4.15.</t>
        </is>
      </c>
      <c r="E2882" s="202" t="inlineStr">
        <is>
          <t>Кран шаровой ГОСТ BVR-R полнопроходной с внутренней резьбой PN40, Tmax=120C, DN50</t>
        </is>
      </c>
      <c r="F2882" s="199" t="inlineStr">
        <is>
          <t>шт</t>
        </is>
      </c>
      <c r="G2882" s="646" t="n">
        <v>6</v>
      </c>
      <c r="H2882" s="194" t="n">
        <v>9176.887135968918</v>
      </c>
      <c r="I2882" s="195" t="n">
        <v>4314.073700991118</v>
      </c>
      <c r="J2882" s="196" t="n">
        <v>1686.370104620004</v>
      </c>
      <c r="K2882" s="197" t="n">
        <v>15177.33094158004</v>
      </c>
      <c r="L2882" s="194" t="n">
        <v>55061.32281581351</v>
      </c>
      <c r="M2882" s="195" t="n">
        <v>25884.44220594671</v>
      </c>
      <c r="N2882" s="196" t="n">
        <v>10118.22062772003</v>
      </c>
      <c r="O2882" s="197" t="n">
        <v>91063.98564948024</v>
      </c>
      <c r="P2882" s="118" t="n"/>
      <c r="Q2882" s="104" t="n"/>
    </row>
    <row r="2883" outlineLevel="3" ht="50.25" customHeight="1">
      <c r="A2883" s="3" t="n"/>
      <c r="B2883" s="3" t="inlineStr">
        <is>
          <t>Прокладка вертикальных и горизонтальных трубопроводов отопления</t>
        </is>
      </c>
      <c r="C2883" s="25" t="n"/>
      <c r="D2883" s="271" t="inlineStr">
        <is>
          <t>10.3.4.16.</t>
        </is>
      </c>
      <c r="E2883" s="202" t="inlineStr">
        <is>
          <t>Труба стальная водогазопроводная Неоцинкованная ø 15</t>
        </is>
      </c>
      <c r="F2883" s="199" t="inlineStr">
        <is>
          <t>м</t>
        </is>
      </c>
      <c r="G2883" s="646" t="n">
        <v>63</v>
      </c>
      <c r="H2883" s="194" t="n">
        <v>147.0427034025723</v>
      </c>
      <c r="I2883" s="195" t="n">
        <v>1147.543604463637</v>
      </c>
      <c r="J2883" s="196" t="n">
        <v>161.8232884832762</v>
      </c>
      <c r="K2883" s="197" t="n">
        <v>1456.409596349486</v>
      </c>
      <c r="L2883" s="194" t="n">
        <v>9263.690314362053</v>
      </c>
      <c r="M2883" s="195" t="n">
        <v>72295.24708120915</v>
      </c>
      <c r="N2883" s="196" t="n">
        <v>10194.8671744464</v>
      </c>
      <c r="O2883" s="197" t="n">
        <v>91753.8045700176</v>
      </c>
      <c r="P2883" s="118" t="n"/>
      <c r="Q2883" s="104" t="n"/>
    </row>
    <row r="2884" outlineLevel="3" ht="50.25" customHeight="1">
      <c r="A2884" s="3" t="n"/>
      <c r="B2884" s="3" t="inlineStr">
        <is>
          <t>Прокладка вертикальных и горизонтальных трубопроводов отопления</t>
        </is>
      </c>
      <c r="C2884" s="25" t="n"/>
      <c r="D2884" s="271" t="inlineStr">
        <is>
          <t>10.3.4.17.</t>
        </is>
      </c>
      <c r="E2884" s="202" t="inlineStr">
        <is>
          <t>Труба стальная водогазопроводная Неоцинкованная ø 20</t>
        </is>
      </c>
      <c r="F2884" s="199" t="inlineStr">
        <is>
          <t>м</t>
        </is>
      </c>
      <c r="G2884" s="646" t="n">
        <v>8</v>
      </c>
      <c r="H2884" s="194" t="n">
        <v>196.1646804987745</v>
      </c>
      <c r="I2884" s="195" t="n">
        <v>1190.684341473549</v>
      </c>
      <c r="J2884" s="196" t="n">
        <v>173.3561277465404</v>
      </c>
      <c r="K2884" s="197" t="n">
        <v>1560.205149718863</v>
      </c>
      <c r="L2884" s="194" t="n">
        <v>1569.317443990196</v>
      </c>
      <c r="M2884" s="195" t="n">
        <v>9525.474731788388</v>
      </c>
      <c r="N2884" s="196" t="n">
        <v>1386.849021972323</v>
      </c>
      <c r="O2884" s="197" t="n">
        <v>12481.64119775091</v>
      </c>
      <c r="P2884" s="118" t="n"/>
      <c r="Q2884" s="104" t="n"/>
    </row>
    <row r="2885" outlineLevel="3" ht="50.25" customHeight="1">
      <c r="A2885" s="3" t="n"/>
      <c r="B2885" s="3" t="inlineStr">
        <is>
          <t>Монтаж оконечных устройств системы отопления (конвекторы, радиаторы, тепловые завесы и пр.)</t>
        </is>
      </c>
      <c r="C2885" s="25" t="n"/>
      <c r="D2885" s="271" t="inlineStr">
        <is>
          <t>10.3.4.18.</t>
        </is>
      </c>
      <c r="E2885" s="202" t="inlineStr">
        <is>
          <t>Манометр показывающий ø 25</t>
        </is>
      </c>
      <c r="F2885" s="199" t="inlineStr">
        <is>
          <t>шт</t>
        </is>
      </c>
      <c r="G2885" s="646" t="n">
        <v>8</v>
      </c>
      <c r="H2885" s="194" t="n">
        <v>1731.679836494898</v>
      </c>
      <c r="I2885" s="195" t="n">
        <v>543.5732863248809</v>
      </c>
      <c r="J2885" s="196" t="n">
        <v>284.4066403524723</v>
      </c>
      <c r="K2885" s="197" t="n">
        <v>2559.659763172251</v>
      </c>
      <c r="L2885" s="194" t="n">
        <v>13853.43869195918</v>
      </c>
      <c r="M2885" s="195" t="n">
        <v>4348.586290599047</v>
      </c>
      <c r="N2885" s="196" t="n">
        <v>2275.253122819779</v>
      </c>
      <c r="O2885" s="197" t="n">
        <v>20477.27810537801</v>
      </c>
      <c r="P2885" s="118" t="n"/>
      <c r="Q2885" s="104" t="n"/>
    </row>
    <row r="2886" outlineLevel="3" ht="50.25" customHeight="1">
      <c r="A2886" s="3" t="n"/>
      <c r="B2886" s="3" t="inlineStr">
        <is>
          <t>Прокладка вертикальных и горизонтальных трубопроводов отопления</t>
        </is>
      </c>
      <c r="C2886" s="25" t="n"/>
      <c r="D2886" s="271" t="inlineStr">
        <is>
          <t>10.3.4.19.</t>
        </is>
      </c>
      <c r="E2886" s="202" t="inlineStr">
        <is>
          <t>Труба из сшитого полиэтилена RAUTITAN ø 25</t>
        </is>
      </c>
      <c r="F2886" s="199" t="inlineStr">
        <is>
          <t>м</t>
        </is>
      </c>
      <c r="G2886" s="646" t="n">
        <v>1</v>
      </c>
      <c r="H2886" s="194" t="n">
        <v>934.4145202846119</v>
      </c>
      <c r="I2886" s="195" t="n">
        <v>310.6133064713605</v>
      </c>
      <c r="J2886" s="196" t="n">
        <v>155.6284783444966</v>
      </c>
      <c r="K2886" s="197" t="n">
        <v>1400.656305100469</v>
      </c>
      <c r="L2886" s="194" t="n">
        <v>934.4145202846119</v>
      </c>
      <c r="M2886" s="195" t="n">
        <v>310.6133064713605</v>
      </c>
      <c r="N2886" s="196" t="n">
        <v>155.6284783444966</v>
      </c>
      <c r="O2886" s="197" t="n">
        <v>1400.656305100469</v>
      </c>
      <c r="P2886" s="118" t="n"/>
      <c r="Q2886" s="104" t="n"/>
    </row>
    <row r="2887" outlineLevel="3" ht="50.25" customHeight="1">
      <c r="A2887" s="3" t="n"/>
      <c r="B2887" s="3" t="inlineStr">
        <is>
          <t>Прокладка вертикальных и горизонтальных трубопроводов отопления</t>
        </is>
      </c>
      <c r="C2887" s="25" t="n"/>
      <c r="D2887" s="271" t="inlineStr">
        <is>
          <t>10.3.4.20.</t>
        </is>
      </c>
      <c r="E2887" s="202" t="inlineStr">
        <is>
          <t>Труба стальная водогазопроводная Неоцинкованная ø 25</t>
        </is>
      </c>
      <c r="F2887" s="199" t="inlineStr">
        <is>
          <t>м</t>
        </is>
      </c>
      <c r="G2887" s="646" t="n">
        <v>253</v>
      </c>
      <c r="H2887" s="194" t="n">
        <v>264.7507558323135</v>
      </c>
      <c r="I2887" s="195" t="n">
        <v>1276.965815493371</v>
      </c>
      <c r="J2887" s="196" t="n">
        <v>192.7145714157106</v>
      </c>
      <c r="K2887" s="197" t="n">
        <v>1734.431142741395</v>
      </c>
      <c r="L2887" s="194" t="n">
        <v>66981.94122557533</v>
      </c>
      <c r="M2887" s="195" t="n">
        <v>323072.3513198228</v>
      </c>
      <c r="N2887" s="196" t="n">
        <v>48756.78656817477</v>
      </c>
      <c r="O2887" s="197" t="n">
        <v>438811.079113573</v>
      </c>
      <c r="P2887" s="118" t="n"/>
      <c r="Q2887" s="104" t="n"/>
    </row>
    <row r="2888" outlineLevel="3" ht="50.25" customHeight="1">
      <c r="A2888" s="3" t="n"/>
      <c r="B2888" s="3" t="inlineStr">
        <is>
          <t>Прокладка вертикальных и горизонтальных трубопроводов отопления</t>
        </is>
      </c>
      <c r="C2888" s="25" t="n"/>
      <c r="D2888" s="271" t="inlineStr">
        <is>
          <t>10.3.4.21.</t>
        </is>
      </c>
      <c r="E2888" s="202" t="inlineStr">
        <is>
          <t>Трубки Теплоизоляционные некашированные толщиной 20 мм ø 25</t>
        </is>
      </c>
      <c r="F2888" s="199" t="inlineStr">
        <is>
          <t>м3</t>
        </is>
      </c>
      <c r="G2888" s="646" t="n">
        <v>3</v>
      </c>
      <c r="H2888" s="194" t="n">
        <v>176.6313634458765</v>
      </c>
      <c r="I2888" s="195" t="n">
        <v>431.4073700991118</v>
      </c>
      <c r="J2888" s="196" t="n">
        <v>76.00484169312354</v>
      </c>
      <c r="K2888" s="197" t="n">
        <v>684.0435752381119</v>
      </c>
      <c r="L2888" s="194" t="n">
        <v>529.8940903376295</v>
      </c>
      <c r="M2888" s="195" t="n">
        <v>1294.222110297335</v>
      </c>
      <c r="N2888" s="196" t="n">
        <v>228.0145250793706</v>
      </c>
      <c r="O2888" s="197" t="n">
        <v>2052.130725714336</v>
      </c>
      <c r="P2888" s="118" t="n"/>
      <c r="Q2888" s="104" t="n"/>
    </row>
    <row r="2889" outlineLevel="3" ht="50.25" customHeight="1">
      <c r="A2889" s="3" t="n"/>
      <c r="B2889" s="3" t="inlineStr">
        <is>
          <t>Прокладка вертикальных и горизонтальных трубопроводов отопления</t>
        </is>
      </c>
      <c r="C2889" s="25" t="n"/>
      <c r="D2889" s="271" t="inlineStr">
        <is>
          <t>10.3.4.22.</t>
        </is>
      </c>
      <c r="E2889" s="202" t="inlineStr">
        <is>
          <t>Трубки Теплоизоляционные некашированные толщиной 30 мм ø 25</t>
        </is>
      </c>
      <c r="F2889" s="199" t="inlineStr">
        <is>
          <t>м3</t>
        </is>
      </c>
      <c r="G2889" s="646" t="n">
        <v>120</v>
      </c>
      <c r="H2889" s="194" t="n">
        <v>504.957836052199</v>
      </c>
      <c r="I2889" s="195" t="n">
        <v>431.4073700991118</v>
      </c>
      <c r="J2889" s="196" t="n">
        <v>117.0456507689138</v>
      </c>
      <c r="K2889" s="197" t="n">
        <v>1053.410856920225</v>
      </c>
      <c r="L2889" s="194" t="n">
        <v>60594.94032626388</v>
      </c>
      <c r="M2889" s="195" t="n">
        <v>51768.88441189341</v>
      </c>
      <c r="N2889" s="196" t="n">
        <v>14045.47809226966</v>
      </c>
      <c r="O2889" s="197" t="n">
        <v>126409.302830427</v>
      </c>
      <c r="P2889" s="118" t="n"/>
      <c r="Q2889" s="104" t="n"/>
    </row>
    <row r="2890" outlineLevel="3" ht="50.25" customHeight="1">
      <c r="A2890" s="3" t="n"/>
      <c r="B2890" s="3" t="inlineStr">
        <is>
          <t>Прокладка вертикальных и горизонтальных трубопроводов отопления</t>
        </is>
      </c>
      <c r="C2890" s="25" t="n"/>
      <c r="D2890" s="271" t="inlineStr">
        <is>
          <t>10.3.4.23.</t>
        </is>
      </c>
      <c r="E2890" s="202" t="inlineStr">
        <is>
          <t>Трубки Теплоизоляционные толщиной 19 мм ø 25</t>
        </is>
      </c>
      <c r="F2890" s="199" t="inlineStr">
        <is>
          <t>м3</t>
        </is>
      </c>
      <c r="G2890" s="646" t="n">
        <v>24</v>
      </c>
      <c r="H2890" s="194" t="n">
        <v>176.631348131267</v>
      </c>
      <c r="I2890" s="195" t="n">
        <v>431.4073700991118</v>
      </c>
      <c r="J2890" s="196" t="n">
        <v>76.00483977879735</v>
      </c>
      <c r="K2890" s="197" t="n">
        <v>684.0435580091761</v>
      </c>
      <c r="L2890" s="194" t="n">
        <v>4239.152355150407</v>
      </c>
      <c r="M2890" s="195" t="n">
        <v>10353.77688237868</v>
      </c>
      <c r="N2890" s="196" t="n">
        <v>1824.116154691136</v>
      </c>
      <c r="O2890" s="197" t="n">
        <v>16417.04539222023</v>
      </c>
      <c r="P2890" s="118" t="n"/>
      <c r="Q2890" s="104" t="n"/>
    </row>
    <row r="2891" outlineLevel="3" ht="50.25" customHeight="1">
      <c r="A2891" s="3" t="n"/>
      <c r="B2891" s="3" t="inlineStr">
        <is>
          <t>Монтаж оконечных устройств системы отопления (конвекторы, радиаторы, тепловые завесы и пр.)</t>
        </is>
      </c>
      <c r="C2891" s="25" t="n"/>
      <c r="D2891" s="271" t="inlineStr">
        <is>
          <t>10.3.4.24.</t>
        </is>
      </c>
      <c r="E2891" s="202" t="inlineStr">
        <is>
          <t>Манометр показывающий ø 32</t>
        </is>
      </c>
      <c r="F2891" s="199" t="inlineStr">
        <is>
          <t>шт</t>
        </is>
      </c>
      <c r="G2891" s="646" t="n">
        <v>2</v>
      </c>
      <c r="H2891" s="194" t="n">
        <v>1731.679882438726</v>
      </c>
      <c r="I2891" s="195" t="n">
        <v>543.5732863248809</v>
      </c>
      <c r="J2891" s="196" t="n">
        <v>284.4066460954509</v>
      </c>
      <c r="K2891" s="197" t="n">
        <v>2559.659814859058</v>
      </c>
      <c r="L2891" s="194" t="n">
        <v>3463.359764877452</v>
      </c>
      <c r="M2891" s="195" t="n">
        <v>1087.146572649762</v>
      </c>
      <c r="N2891" s="196" t="n">
        <v>568.8132921909017</v>
      </c>
      <c r="O2891" s="197" t="n">
        <v>5119.319629718116</v>
      </c>
      <c r="P2891" s="118" t="n"/>
      <c r="Q2891" s="104" t="n"/>
    </row>
    <row r="2892" outlineLevel="3" ht="50.25" customHeight="1">
      <c r="A2892" s="3" t="n"/>
      <c r="B2892" s="3" t="inlineStr">
        <is>
          <t>Прокладка вертикальных и горизонтальных трубопроводов отопления</t>
        </is>
      </c>
      <c r="C2892" s="25" t="n"/>
      <c r="D2892" s="271" t="inlineStr">
        <is>
          <t>10.3.4.25.</t>
        </is>
      </c>
      <c r="E2892" s="202" t="inlineStr">
        <is>
          <t>Неподвижная опора ø 32</t>
        </is>
      </c>
      <c r="F2892" s="199" t="inlineStr">
        <is>
          <t>компл.</t>
        </is>
      </c>
      <c r="G2892" s="646" t="n">
        <v>4</v>
      </c>
      <c r="H2892" s="194" t="n">
        <v>5080.748559690555</v>
      </c>
      <c r="I2892" s="195" t="n">
        <v>5176.888441189341</v>
      </c>
      <c r="J2892" s="196" t="n">
        <v>1282.204625109987</v>
      </c>
      <c r="K2892" s="197" t="n">
        <v>11539.84162598988</v>
      </c>
      <c r="L2892" s="194" t="n">
        <v>20322.99423876222</v>
      </c>
      <c r="M2892" s="195" t="n">
        <v>20707.55376475737</v>
      </c>
      <c r="N2892" s="196" t="n">
        <v>5128.818500439948</v>
      </c>
      <c r="O2892" s="197" t="n">
        <v>46159.36650395954</v>
      </c>
      <c r="P2892" s="118" t="n"/>
      <c r="Q2892" s="104" t="n"/>
    </row>
    <row r="2893" outlineLevel="3" ht="50.25" customHeight="1">
      <c r="A2893" s="3" t="n"/>
      <c r="B2893" s="3" t="inlineStr">
        <is>
          <t>Прокладка вертикальных и горизонтальных трубопроводов отопления</t>
        </is>
      </c>
      <c r="C2893" s="25" t="n"/>
      <c r="D2893" s="271" t="inlineStr">
        <is>
          <t>10.3.4.26.</t>
        </is>
      </c>
      <c r="E2893" s="202" t="inlineStr">
        <is>
          <t>Труба стальная водогазопроводная Неоцинкованная ø 32</t>
        </is>
      </c>
      <c r="F2893" s="199" t="inlineStr">
        <is>
          <t>м</t>
        </is>
      </c>
      <c r="G2893" s="646" t="n">
        <v>101</v>
      </c>
      <c r="H2893" s="194" t="n">
        <v>316.6665144319488</v>
      </c>
      <c r="I2893" s="195" t="n">
        <v>1276.965815493371</v>
      </c>
      <c r="J2893" s="196" t="n">
        <v>199.204041240665</v>
      </c>
      <c r="K2893" s="197" t="n">
        <v>1792.836371165985</v>
      </c>
      <c r="L2893" s="194" t="n">
        <v>31983.31795762683</v>
      </c>
      <c r="M2893" s="195" t="n">
        <v>128973.5473648305</v>
      </c>
      <c r="N2893" s="196" t="n">
        <v>20119.60816530716</v>
      </c>
      <c r="O2893" s="197" t="n">
        <v>181076.4734877645</v>
      </c>
      <c r="P2893" s="118" t="n"/>
      <c r="Q2893" s="104" t="n"/>
    </row>
    <row r="2894" outlineLevel="3" ht="50.25" customHeight="1">
      <c r="A2894" s="3" t="n"/>
      <c r="B2894" s="3" t="inlineStr">
        <is>
          <t>Прокладка вертикальных и горизонтальных трубопроводов отопления</t>
        </is>
      </c>
      <c r="C2894" s="25" t="n"/>
      <c r="D2894" s="271" t="inlineStr">
        <is>
          <t>10.3.4.27.</t>
        </is>
      </c>
      <c r="E2894" s="202" t="inlineStr">
        <is>
          <t>Трубки Теплоизоляционные некашированные толщиной 30 мм ø 32</t>
        </is>
      </c>
      <c r="F2894" s="199" t="inlineStr">
        <is>
          <t>м3</t>
        </is>
      </c>
      <c r="G2894" s="646" t="n">
        <v>40</v>
      </c>
      <c r="H2894" s="194" t="n">
        <v>592.9271716787555</v>
      </c>
      <c r="I2894" s="195" t="n">
        <v>431.4073700991118</v>
      </c>
      <c r="J2894" s="196" t="n">
        <v>128.0418177222334</v>
      </c>
      <c r="K2894" s="197" t="n">
        <v>1152.376359500101</v>
      </c>
      <c r="L2894" s="194" t="n">
        <v>23717.08686715022</v>
      </c>
      <c r="M2894" s="195" t="n">
        <v>17256.29480396447</v>
      </c>
      <c r="N2894" s="196" t="n">
        <v>5121.672708889337</v>
      </c>
      <c r="O2894" s="197" t="n">
        <v>46095.05438000403</v>
      </c>
      <c r="P2894" s="118" t="n"/>
      <c r="Q2894" s="104" t="n"/>
    </row>
    <row r="2895" outlineLevel="3" ht="50.25" customHeight="1">
      <c r="A2895" s="3" t="n"/>
      <c r="B2895" s="3" t="inlineStr">
        <is>
          <t>Прокладка вертикальных и горизонтальных трубопроводов отопления</t>
        </is>
      </c>
      <c r="C2895" s="25" t="n"/>
      <c r="D2895" s="271" t="inlineStr">
        <is>
          <t>10.3.4.28.</t>
        </is>
      </c>
      <c r="E2895" s="202" t="inlineStr">
        <is>
          <t>Трубки Теплоизоляционные толщиной 19 мм ø 32</t>
        </is>
      </c>
      <c r="F2895" s="199" t="inlineStr">
        <is>
          <t>м3</t>
        </is>
      </c>
      <c r="G2895" s="646" t="n">
        <v>39</v>
      </c>
      <c r="H2895" s="194" t="n">
        <v>202.2602055491161</v>
      </c>
      <c r="I2895" s="195" t="n">
        <v>431.4073700991118</v>
      </c>
      <c r="J2895" s="196" t="n">
        <v>79.2084469560285</v>
      </c>
      <c r="K2895" s="197" t="n">
        <v>712.8760226042565</v>
      </c>
      <c r="L2895" s="194" t="n">
        <v>7888.148016415529</v>
      </c>
      <c r="M2895" s="195" t="n">
        <v>16824.88743386536</v>
      </c>
      <c r="N2895" s="196" t="n">
        <v>3089.129431285111</v>
      </c>
      <c r="O2895" s="197" t="n">
        <v>27802.164881566</v>
      </c>
      <c r="P2895" s="118" t="n"/>
      <c r="Q2895" s="104" t="n"/>
    </row>
    <row r="2896" outlineLevel="3" ht="50.25" customHeight="1">
      <c r="A2896" s="3" t="n"/>
      <c r="B2896" s="3" t="inlineStr">
        <is>
          <t>Монтаж оконечных устройств системы отопления (конвекторы, радиаторы, тепловые завесы и пр.)</t>
        </is>
      </c>
      <c r="C2896" s="25" t="n"/>
      <c r="D2896" s="271" t="inlineStr">
        <is>
          <t>10.3.4.29.</t>
        </is>
      </c>
      <c r="E2896" s="202" t="inlineStr">
        <is>
          <t>Манометр показывающий ø 50</t>
        </is>
      </c>
      <c r="F2896" s="199" t="inlineStr">
        <is>
          <t>шт</t>
        </is>
      </c>
      <c r="G2896" s="646" t="n">
        <v>2</v>
      </c>
      <c r="H2896" s="194" t="n">
        <v>1731.679882438726</v>
      </c>
      <c r="I2896" s="195" t="n">
        <v>543.5732863248809</v>
      </c>
      <c r="J2896" s="196" t="n">
        <v>284.4066460954509</v>
      </c>
      <c r="K2896" s="197" t="n">
        <v>2559.659814859058</v>
      </c>
      <c r="L2896" s="194" t="n">
        <v>3463.359764877452</v>
      </c>
      <c r="M2896" s="195" t="n">
        <v>1087.146572649762</v>
      </c>
      <c r="N2896" s="196" t="n">
        <v>568.8132921909017</v>
      </c>
      <c r="O2896" s="197" t="n">
        <v>5119.319629718116</v>
      </c>
      <c r="P2896" s="118" t="n"/>
      <c r="Q2896" s="104" t="n"/>
    </row>
    <row r="2897" outlineLevel="3" ht="50.25" customHeight="1">
      <c r="A2897" s="3" t="n"/>
      <c r="B2897" s="3" t="inlineStr">
        <is>
          <t>Прокладка вертикальных и горизонтальных трубопроводов отопления</t>
        </is>
      </c>
      <c r="C2897" s="25" t="n"/>
      <c r="D2897" s="271" t="inlineStr">
        <is>
          <t>10.3.4.30.</t>
        </is>
      </c>
      <c r="E2897" s="202" t="inlineStr">
        <is>
          <t>Труба стальная водогазопроводная Неоцинкованная ø 50</t>
        </is>
      </c>
      <c r="F2897" s="199" t="inlineStr">
        <is>
          <t>м</t>
        </is>
      </c>
      <c r="G2897" s="646" t="n">
        <v>35</v>
      </c>
      <c r="H2897" s="194" t="n">
        <v>426.1086814478622</v>
      </c>
      <c r="I2897" s="195" t="n">
        <v>1415.016173925087</v>
      </c>
      <c r="J2897" s="196" t="n">
        <v>230.1406069216186</v>
      </c>
      <c r="K2897" s="197" t="n">
        <v>2071.265462294567</v>
      </c>
      <c r="L2897" s="194" t="n">
        <v>14913.80385067518</v>
      </c>
      <c r="M2897" s="195" t="n">
        <v>49525.56608737804</v>
      </c>
      <c r="N2897" s="196" t="n">
        <v>8054.921242256652</v>
      </c>
      <c r="O2897" s="197" t="n">
        <v>72494.29118030985</v>
      </c>
      <c r="P2897" s="118" t="n"/>
      <c r="Q2897" s="104" t="n"/>
    </row>
    <row r="2898" outlineLevel="3" ht="50.25" customHeight="1">
      <c r="A2898" s="3" t="n"/>
      <c r="B2898" s="3" t="inlineStr">
        <is>
          <t>Прокладка вертикальных и горизонтальных трубопроводов отопления</t>
        </is>
      </c>
      <c r="C2898" s="25" t="n"/>
      <c r="D2898" s="271" t="inlineStr">
        <is>
          <t>10.3.4.31.</t>
        </is>
      </c>
      <c r="E2898" s="202" t="inlineStr">
        <is>
          <t>Труба стальная электросварная прямошовная ø 50</t>
        </is>
      </c>
      <c r="F2898" s="199" t="inlineStr">
        <is>
          <t>м</t>
        </is>
      </c>
      <c r="G2898" s="646" t="n">
        <v>7</v>
      </c>
      <c r="H2898" s="194" t="n">
        <v>426.1087024507552</v>
      </c>
      <c r="I2898" s="195" t="n">
        <v>1415.016173925087</v>
      </c>
      <c r="J2898" s="196" t="n">
        <v>230.1406095469803</v>
      </c>
      <c r="K2898" s="197" t="n">
        <v>2071.265485922822</v>
      </c>
      <c r="L2898" s="194" t="n">
        <v>2982.760917155287</v>
      </c>
      <c r="M2898" s="195" t="n">
        <v>9905.113217475608</v>
      </c>
      <c r="N2898" s="196" t="n">
        <v>1610.984266828862</v>
      </c>
      <c r="O2898" s="197" t="n">
        <v>14498.85840145976</v>
      </c>
      <c r="P2898" s="118" t="n"/>
      <c r="Q2898" s="104" t="n"/>
    </row>
    <row r="2899" outlineLevel="3" ht="50.25" customHeight="1">
      <c r="A2899" s="3" t="n"/>
      <c r="B2899" s="3" t="inlineStr">
        <is>
          <t>Прокладка вертикальных и горизонтальных трубопроводов отопления</t>
        </is>
      </c>
      <c r="C2899" s="25" t="n"/>
      <c r="D2899" s="271" t="inlineStr">
        <is>
          <t>10.3.4.32.</t>
        </is>
      </c>
      <c r="E2899" s="202" t="inlineStr">
        <is>
          <t>Трубки Теплоизоляционные некашированные толщиной 30 мм ø 50</t>
        </is>
      </c>
      <c r="F2899" s="199" t="inlineStr">
        <is>
          <t>м3</t>
        </is>
      </c>
      <c r="G2899" s="646" t="n">
        <v>33</v>
      </c>
      <c r="H2899" s="194" t="n">
        <v>835.3623412421155</v>
      </c>
      <c r="I2899" s="195" t="n">
        <v>603.9703181387565</v>
      </c>
      <c r="J2899" s="196" t="n">
        <v>179.916582422609</v>
      </c>
      <c r="K2899" s="197" t="n">
        <v>1619.249241803481</v>
      </c>
      <c r="L2899" s="194" t="n">
        <v>27566.95726098981</v>
      </c>
      <c r="M2899" s="195" t="n">
        <v>19931.02049857896</v>
      </c>
      <c r="N2899" s="196" t="n">
        <v>5937.247219946097</v>
      </c>
      <c r="O2899" s="197" t="n">
        <v>53435.22497951487</v>
      </c>
      <c r="P2899" s="118" t="n"/>
      <c r="Q2899" s="104" t="n"/>
    </row>
    <row r="2900" outlineLevel="3" ht="50.25" customHeight="1">
      <c r="A2900" s="3" t="n"/>
      <c r="B2900" s="3" t="inlineStr">
        <is>
          <t>Прокладка вертикальных и горизонтальных трубопроводов отопления</t>
        </is>
      </c>
      <c r="C2900" s="25" t="n"/>
      <c r="D2900" s="271" t="inlineStr">
        <is>
          <t>10.3.4.33.</t>
        </is>
      </c>
      <c r="E2900" s="202" t="inlineStr">
        <is>
          <t>Трубки Теплоизоляционные толщиной 19 мм ø 50</t>
        </is>
      </c>
      <c r="F2900" s="199" t="inlineStr">
        <is>
          <t>м3</t>
        </is>
      </c>
      <c r="G2900" s="646" t="n">
        <v>26</v>
      </c>
      <c r="H2900" s="194" t="n">
        <v>332.4825265713553</v>
      </c>
      <c r="I2900" s="195" t="n">
        <v>517.6888441189342</v>
      </c>
      <c r="J2900" s="196" t="n">
        <v>106.2714213362862</v>
      </c>
      <c r="K2900" s="197" t="n">
        <v>956.4427920265756</v>
      </c>
      <c r="L2900" s="194" t="n">
        <v>8644.545690855239</v>
      </c>
      <c r="M2900" s="195" t="n">
        <v>13459.90994709229</v>
      </c>
      <c r="N2900" s="196" t="n">
        <v>2763.056954743441</v>
      </c>
      <c r="O2900" s="197" t="n">
        <v>24867.51259269096</v>
      </c>
      <c r="P2900" s="118" t="n"/>
      <c r="Q2900" s="104" t="n"/>
    </row>
    <row r="2901" outlineLevel="3" ht="50.25" customHeight="1">
      <c r="A2901" s="3" t="n"/>
      <c r="B2901" s="3" t="inlineStr">
        <is>
          <t>Прокладка вертикальных и горизонтальных трубопроводов отопления</t>
        </is>
      </c>
      <c r="C2901" s="25" t="n"/>
      <c r="D2901" s="271" t="inlineStr">
        <is>
          <t>10.3.4.34.</t>
        </is>
      </c>
      <c r="E2901" s="202" t="inlineStr">
        <is>
          <t>Труба стальная водогазопроводная Неоцинкованная ø 65</t>
        </is>
      </c>
      <c r="F2901" s="199" t="inlineStr">
        <is>
          <t>м</t>
        </is>
      </c>
      <c r="G2901" s="646" t="n">
        <v>6</v>
      </c>
      <c r="H2901" s="194" t="n">
        <v>782.3613937613276</v>
      </c>
      <c r="I2901" s="195" t="n">
        <v>1639.348006376625</v>
      </c>
      <c r="J2901" s="196" t="n">
        <v>302.713675017244</v>
      </c>
      <c r="K2901" s="197" t="n">
        <v>2724.423075155196</v>
      </c>
      <c r="L2901" s="194" t="n">
        <v>4694.168362567965</v>
      </c>
      <c r="M2901" s="195" t="n">
        <v>9836.08803825975</v>
      </c>
      <c r="N2901" s="196" t="n">
        <v>1816.282050103464</v>
      </c>
      <c r="O2901" s="197" t="n">
        <v>16346.53845093118</v>
      </c>
      <c r="P2901" s="118" t="n"/>
      <c r="Q2901" s="104" t="n"/>
    </row>
    <row r="2902" outlineLevel="3" ht="50.25" customHeight="1">
      <c r="A2902" s="3" t="n"/>
      <c r="B2902" s="3" t="inlineStr">
        <is>
          <t>Прокладка вертикальных и горизонтальных трубопроводов отопления</t>
        </is>
      </c>
      <c r="C2902" s="25" t="n"/>
      <c r="D2902" s="271" t="inlineStr">
        <is>
          <t>10.3.4.35.</t>
        </is>
      </c>
      <c r="E2902" s="202" t="inlineStr">
        <is>
          <t>Труба стальная электросварная прямошовная ø 65</t>
        </is>
      </c>
      <c r="F2902" s="199" t="inlineStr">
        <is>
          <t>м</t>
        </is>
      </c>
      <c r="G2902" s="646" t="n">
        <v>4</v>
      </c>
      <c r="H2902" s="194" t="n">
        <v>782.3613937613276</v>
      </c>
      <c r="I2902" s="195" t="n">
        <v>1639.348006376625</v>
      </c>
      <c r="J2902" s="196" t="n">
        <v>302.713675017244</v>
      </c>
      <c r="K2902" s="197" t="n">
        <v>2724.423075155196</v>
      </c>
      <c r="L2902" s="194" t="n">
        <v>3129.44557504531</v>
      </c>
      <c r="M2902" s="195" t="n">
        <v>6557.3920255065</v>
      </c>
      <c r="N2902" s="196" t="n">
        <v>1210.854700068976</v>
      </c>
      <c r="O2902" s="197" t="n">
        <v>10897.69230062079</v>
      </c>
      <c r="P2902" s="118" t="n"/>
      <c r="Q2902" s="104" t="n"/>
    </row>
    <row r="2903" outlineLevel="3" ht="50.25" customHeight="1">
      <c r="A2903" s="3" t="n"/>
      <c r="B2903" s="3" t="inlineStr">
        <is>
          <t>Прокладка вертикальных и горизонтальных трубопроводов отопления</t>
        </is>
      </c>
      <c r="C2903" s="25" t="n"/>
      <c r="D2903" s="271" t="inlineStr">
        <is>
          <t>10.3.4.36.</t>
        </is>
      </c>
      <c r="E2903" s="202" t="inlineStr">
        <is>
          <t>Трубки Теплоизоляционные некашированные толщиной 30 мм ø 65</t>
        </is>
      </c>
      <c r="F2903" s="199" t="inlineStr">
        <is>
          <t>м3</t>
        </is>
      </c>
      <c r="G2903" s="646" t="n">
        <v>11</v>
      </c>
      <c r="H2903" s="194" t="n">
        <v>970.4333871530497</v>
      </c>
      <c r="I2903" s="195" t="n">
        <v>690.2517921585788</v>
      </c>
      <c r="J2903" s="196" t="n">
        <v>207.5856474139536</v>
      </c>
      <c r="K2903" s="197" t="n">
        <v>1868.270826725582</v>
      </c>
      <c r="L2903" s="194" t="n">
        <v>10674.76725868355</v>
      </c>
      <c r="M2903" s="195" t="n">
        <v>7592.769713744367</v>
      </c>
      <c r="N2903" s="196" t="n">
        <v>2283.442121553489</v>
      </c>
      <c r="O2903" s="197" t="n">
        <v>20550.9790939814</v>
      </c>
      <c r="P2903" s="118" t="n"/>
      <c r="Q2903" s="104" t="n"/>
    </row>
    <row r="2904" outlineLevel="3" ht="50.25" customHeight="1">
      <c r="A2904" s="3" t="n"/>
      <c r="B2904" s="3" t="inlineStr">
        <is>
          <t>Прокладка вертикальных и горизонтальных трубопроводов отопления</t>
        </is>
      </c>
      <c r="C2904" s="25" t="n"/>
      <c r="D2904" s="271" t="inlineStr">
        <is>
          <t>10.3.4.37.</t>
        </is>
      </c>
      <c r="E2904" s="202" t="inlineStr">
        <is>
          <t>Трубки Теплоизоляционные толщиной 19 мм ø 65</t>
        </is>
      </c>
      <c r="F2904" s="199" t="inlineStr">
        <is>
          <t>м3</t>
        </is>
      </c>
      <c r="G2904" s="646" t="n">
        <v>10</v>
      </c>
      <c r="H2904" s="194" t="n">
        <v>396.9010118535867</v>
      </c>
      <c r="I2904" s="195" t="n">
        <v>517.6888441189342</v>
      </c>
      <c r="J2904" s="196" t="n">
        <v>114.3237319965651</v>
      </c>
      <c r="K2904" s="197" t="n">
        <v>1028.913587969086</v>
      </c>
      <c r="L2904" s="194" t="n">
        <v>3969.010118535867</v>
      </c>
      <c r="M2904" s="195" t="n">
        <v>5176.888441189341</v>
      </c>
      <c r="N2904" s="196" t="n">
        <v>1143.237319965651</v>
      </c>
      <c r="O2904" s="197" t="n">
        <v>10289.13587969086</v>
      </c>
      <c r="P2904" s="118" t="n"/>
      <c r="Q2904" s="104" t="n"/>
    </row>
    <row r="2905" outlineLevel="3" ht="50.25" customHeight="1">
      <c r="A2905" s="3" t="n"/>
      <c r="B2905" s="3" t="inlineStr">
        <is>
          <t>Монтаж оконечных устройств системы отопления (конвекторы, радиаторы, тепловые завесы и пр.)</t>
        </is>
      </c>
      <c r="C2905" s="25" t="n"/>
      <c r="D2905" s="271" t="inlineStr">
        <is>
          <t>10.3.4.38.</t>
        </is>
      </c>
      <c r="E2905" s="202" t="inlineStr">
        <is>
          <t>Автоматический воздухоотводчик Airvent-R без обратного клапана PN10, Tmax=110C ø15</t>
        </is>
      </c>
      <c r="F2905" s="199" t="inlineStr">
        <is>
          <t>шт</t>
        </is>
      </c>
      <c r="G2905" s="646" t="n">
        <v>14</v>
      </c>
      <c r="H2905" s="194" t="n">
        <v>1096.02633595424</v>
      </c>
      <c r="I2905" s="195" t="n">
        <v>862.8147401982236</v>
      </c>
      <c r="J2905" s="196" t="n">
        <v>244.8551345190579</v>
      </c>
      <c r="K2905" s="197" t="n">
        <v>2203.696210671521</v>
      </c>
      <c r="L2905" s="194" t="n">
        <v>15344.36870335936</v>
      </c>
      <c r="M2905" s="195" t="n">
        <v>12079.40636277513</v>
      </c>
      <c r="N2905" s="196" t="n">
        <v>3427.971883266811</v>
      </c>
      <c r="O2905" s="197" t="n">
        <v>30851.7469494013</v>
      </c>
      <c r="P2905" s="118" t="n"/>
      <c r="Q2905" s="104" t="n"/>
    </row>
    <row r="2906" outlineLevel="3" ht="50.25" customHeight="1">
      <c r="A2906" s="3" t="n"/>
      <c r="B2906" s="3" t="inlineStr">
        <is>
          <t>Монтаж оконечных устройств системы отопления (конвекторы, радиаторы, тепловые завесы и пр.)</t>
        </is>
      </c>
      <c r="C2906" s="25" t="n"/>
      <c r="D2906" s="271" t="inlineStr">
        <is>
          <t>10.3.4.39.</t>
        </is>
      </c>
      <c r="E2906" s="202" t="inlineStr">
        <is>
          <t>Клапан обратный пружинный муфтовый G1" В-В ø25</t>
        </is>
      </c>
      <c r="F2906" s="199" t="inlineStr">
        <is>
          <t>шт</t>
        </is>
      </c>
      <c r="G2906" s="646" t="n">
        <v>6</v>
      </c>
      <c r="H2906" s="194" t="n">
        <v>3701.177019253039</v>
      </c>
      <c r="I2906" s="195" t="n">
        <v>862.8147401982236</v>
      </c>
      <c r="J2906" s="196" t="n">
        <v>570.4989699314078</v>
      </c>
      <c r="K2906" s="197" t="n">
        <v>5134.490729382671</v>
      </c>
      <c r="L2906" s="194" t="n">
        <v>22207.06211551823</v>
      </c>
      <c r="M2906" s="195" t="n">
        <v>5176.888441189341</v>
      </c>
      <c r="N2906" s="196" t="n">
        <v>3422.993819588447</v>
      </c>
      <c r="O2906" s="197" t="n">
        <v>30806.94437629603</v>
      </c>
      <c r="P2906" s="118" t="n"/>
      <c r="Q2906" s="104" t="n"/>
    </row>
    <row r="2907" outlineLevel="3" ht="50.25" customHeight="1">
      <c r="A2907" s="3" t="n"/>
      <c r="B2907" s="3" t="inlineStr">
        <is>
          <t>Монтаж оконечных устройств системы отопления (конвекторы, радиаторы, тепловые завесы и пр.)</t>
        </is>
      </c>
      <c r="C2907" s="25" t="n"/>
      <c r="D2907" s="271" t="inlineStr">
        <is>
          <t>10.3.4.40.</t>
        </is>
      </c>
      <c r="E2907" s="202" t="inlineStr">
        <is>
          <t>Термометр биметаллический 0-120C, длина погружения 80 мм (в комплекте с закладной
гильзой) ø25</t>
        </is>
      </c>
      <c r="F2907" s="199" t="inlineStr">
        <is>
          <t>шт</t>
        </is>
      </c>
      <c r="G2907" s="646" t="n">
        <v>5</v>
      </c>
      <c r="H2907" s="194" t="n">
        <v>1731.679808928601</v>
      </c>
      <c r="I2907" s="195" t="n">
        <v>543.5732863248809</v>
      </c>
      <c r="J2907" s="196" t="n">
        <v>284.4066369066852</v>
      </c>
      <c r="K2907" s="197" t="n">
        <v>2559.659732160167</v>
      </c>
      <c r="L2907" s="194" t="n">
        <v>8658.399044643003</v>
      </c>
      <c r="M2907" s="195" t="n">
        <v>2717.866431624404</v>
      </c>
      <c r="N2907" s="196" t="n">
        <v>1422.033184533426</v>
      </c>
      <c r="O2907" s="197" t="n">
        <v>12798.29866080083</v>
      </c>
      <c r="P2907" s="118" t="n"/>
      <c r="Q2907" s="104" t="n"/>
    </row>
    <row r="2908" outlineLevel="3" ht="50.25" customHeight="1">
      <c r="A2908" s="3" t="n"/>
      <c r="B2908" s="3" t="inlineStr">
        <is>
          <t>Монтаж оконечных устройств системы отопления (конвекторы, радиаторы, тепловые завесы и пр.)</t>
        </is>
      </c>
      <c r="C2908" s="25" t="n"/>
      <c r="D2908" s="271" t="inlineStr">
        <is>
          <t>10.3.4.41.</t>
        </is>
      </c>
      <c r="E2908" s="202" t="inlineStr">
        <is>
          <t>Клапан обратный пружинный муфтовый G1 1/4" В-В ø32</t>
        </is>
      </c>
      <c r="F2908" s="199" t="inlineStr">
        <is>
          <t>шт</t>
        </is>
      </c>
      <c r="G2908" s="646" t="n">
        <v>1</v>
      </c>
      <c r="H2908" s="194" t="n">
        <v>3328.288462794868</v>
      </c>
      <c r="I2908" s="195" t="n">
        <v>862.8147401982236</v>
      </c>
      <c r="J2908" s="196" t="n">
        <v>523.8879003741364</v>
      </c>
      <c r="K2908" s="197" t="n">
        <v>4714.991103367228</v>
      </c>
      <c r="L2908" s="194" t="n">
        <v>3328.288462794868</v>
      </c>
      <c r="M2908" s="195" t="n">
        <v>862.8147401982236</v>
      </c>
      <c r="N2908" s="196" t="n">
        <v>523.8879003741364</v>
      </c>
      <c r="O2908" s="197" t="n">
        <v>4714.991103367228</v>
      </c>
      <c r="P2908" s="118" t="n"/>
      <c r="Q2908" s="104" t="n"/>
    </row>
    <row r="2909" outlineLevel="3" ht="50.25" customHeight="1">
      <c r="A2909" s="3" t="n"/>
      <c r="B2909" s="3" t="inlineStr">
        <is>
          <t>Монтаж оконечных устройств системы отопления (конвекторы, радиаторы, тепловые завесы и пр.)</t>
        </is>
      </c>
      <c r="C2909" s="25" t="n"/>
      <c r="D2909" s="271" t="inlineStr">
        <is>
          <t>10.3.4.42.</t>
        </is>
      </c>
      <c r="E2909" s="202" t="inlineStr">
        <is>
          <t>Термометр биметаллический 0-120C, длина погружения 80 мм (в комплекте с закладной
гильзой) ø32</t>
        </is>
      </c>
      <c r="F2909" s="199" t="inlineStr">
        <is>
          <t>шт</t>
        </is>
      </c>
      <c r="G2909" s="646" t="n">
        <v>1</v>
      </c>
      <c r="H2909" s="194" t="n">
        <v>1731.679882438726</v>
      </c>
      <c r="I2909" s="195" t="n">
        <v>543.5732863248809</v>
      </c>
      <c r="J2909" s="196" t="n">
        <v>284.4066460954509</v>
      </c>
      <c r="K2909" s="197" t="n">
        <v>2559.659814859058</v>
      </c>
      <c r="L2909" s="194" t="n">
        <v>1731.679882438726</v>
      </c>
      <c r="M2909" s="195" t="n">
        <v>543.5732863248809</v>
      </c>
      <c r="N2909" s="196" t="n">
        <v>284.4066460954509</v>
      </c>
      <c r="O2909" s="197" t="n">
        <v>2559.659814859058</v>
      </c>
      <c r="P2909" s="118" t="n"/>
      <c r="Q2909" s="104" t="n"/>
    </row>
    <row r="2910" outlineLevel="3" ht="50.25" customHeight="1">
      <c r="A2910" s="3" t="n"/>
      <c r="B2910" s="3" t="inlineStr">
        <is>
          <t>Монтаж оконечных устройств системы отопления (конвекторы, радиаторы, тепловые завесы и пр.)</t>
        </is>
      </c>
      <c r="C2910" s="25" t="n"/>
      <c r="D2910" s="271" t="inlineStr">
        <is>
          <t>10.3.4.43.</t>
        </is>
      </c>
      <c r="E2910" s="202" t="inlineStr">
        <is>
          <t>Термометр биметаллический 0-120C, длина погружения 80 мм (в комплекте с закладной
гильзой) ø50</t>
        </is>
      </c>
      <c r="F2910" s="199" t="inlineStr">
        <is>
          <t>шт</t>
        </is>
      </c>
      <c r="G2910" s="646" t="n">
        <v>1</v>
      </c>
      <c r="H2910" s="194" t="n">
        <v>1731.679882438726</v>
      </c>
      <c r="I2910" s="195" t="n">
        <v>543.5732863248809</v>
      </c>
      <c r="J2910" s="196" t="n">
        <v>284.4066460954509</v>
      </c>
      <c r="K2910" s="197" t="n">
        <v>2559.659814859058</v>
      </c>
      <c r="L2910" s="194" t="n">
        <v>1731.679882438726</v>
      </c>
      <c r="M2910" s="195" t="n">
        <v>543.5732863248809</v>
      </c>
      <c r="N2910" s="196" t="n">
        <v>284.4066460954509</v>
      </c>
      <c r="O2910" s="197" t="n">
        <v>2559.659814859058</v>
      </c>
      <c r="P2910" s="118" t="n"/>
      <c r="Q2910" s="104" t="n"/>
    </row>
    <row r="2911" outlineLevel="2" ht="50.25" customHeight="1">
      <c r="A2911" s="3" t="n"/>
      <c r="B2911" s="3" t="inlineStr">
        <is>
          <t>ОВ и К. Система отопления</t>
        </is>
      </c>
      <c r="C2911" s="240" t="n"/>
      <c r="D2911" s="391" t="inlineStr">
        <is>
          <t>10.3.5.</t>
        </is>
      </c>
      <c r="E2911" s="399" t="inlineStr">
        <is>
          <t>Системы Т16, Т26</t>
        </is>
      </c>
      <c r="F2911" s="400" t="inlineStr">
        <is>
          <t>комплект</t>
        </is>
      </c>
      <c r="G2911" s="420" t="n">
        <v>1</v>
      </c>
      <c r="H2911" s="428">
        <f>IFERROR(L2911/G2911,0)</f>
        <v/>
      </c>
      <c r="I2911" s="429">
        <f>IFERROR(M2911/G2911,0)</f>
        <v/>
      </c>
      <c r="J2911" s="430">
        <f>IFERROR(N2911/G2911,0)</f>
        <v/>
      </c>
      <c r="K2911" s="432">
        <f>+IFERROR(O2911/G2911,0)</f>
        <v/>
      </c>
      <c r="L2911" s="431">
        <f>SUBTOTAL(9,L2912:L2936)</f>
        <v/>
      </c>
      <c r="M2911" s="429">
        <f>SUBTOTAL(9,M2912:M2936)</f>
        <v/>
      </c>
      <c r="N2911" s="430">
        <f>SUBTOTAL(9,N2912:N2936)</f>
        <v/>
      </c>
      <c r="O2911" s="431">
        <f>SUBTOTAL(9,O2912:O2936)</f>
        <v/>
      </c>
      <c r="P2911" s="394" t="n"/>
      <c r="Q2911" s="243" t="n"/>
    </row>
    <row r="2912" outlineLevel="3" ht="50.25" customHeight="1">
      <c r="A2912" s="3" t="n"/>
      <c r="B2912" s="3" t="inlineStr">
        <is>
          <t>Монтаж оконечных устройств системы отопления (конвекторы, радиаторы, тепловые завесы и пр.)</t>
        </is>
      </c>
      <c r="C2912" s="25" t="n"/>
      <c r="D2912" s="271" t="inlineStr">
        <is>
          <t>10.3.5.1.</t>
        </is>
      </c>
      <c r="E2912" s="202" t="inlineStr">
        <is>
          <t>Кран шаровой ГОСТ BVR-FR полнопроходной с накидной гайкой и ниппелем PN40, Tmax=120C,
DN15</t>
        </is>
      </c>
      <c r="F2912" s="199" t="inlineStr">
        <is>
          <t>шт</t>
        </is>
      </c>
      <c r="G2912" s="646" t="n">
        <v>18</v>
      </c>
      <c r="H2912" s="194" t="n">
        <v>1372.656407188344</v>
      </c>
      <c r="I2912" s="195" t="n">
        <v>862.8147401982236</v>
      </c>
      <c r="J2912" s="196" t="n">
        <v>279.433893423321</v>
      </c>
      <c r="K2912" s="197" t="n">
        <v>2514.905040809889</v>
      </c>
      <c r="L2912" s="194" t="n">
        <v>24707.8153293902</v>
      </c>
      <c r="M2912" s="195" t="n">
        <v>15530.66532356802</v>
      </c>
      <c r="N2912" s="196" t="n">
        <v>5029.810081619778</v>
      </c>
      <c r="O2912" s="197" t="n">
        <v>45268.290734578</v>
      </c>
      <c r="P2912" s="118" t="n"/>
      <c r="Q2912" s="104" t="n"/>
    </row>
    <row r="2913" outlineLevel="3" ht="50.25" customHeight="1">
      <c r="A2913" s="3" t="n"/>
      <c r="B2913" s="3" t="inlineStr">
        <is>
          <t>Монтаж оконечных устройств системы отопления (конвекторы, радиаторы, тепловые завесы и пр.)</t>
        </is>
      </c>
      <c r="C2913" s="25" t="n"/>
      <c r="D2913" s="271" t="inlineStr">
        <is>
          <t>10.3.5.2.</t>
        </is>
      </c>
      <c r="E2913" s="202" t="inlineStr">
        <is>
          <t>Кран шаровой ГОСТ BVR-R полнопроходной с внутренней резьбой PN40, Tmax=120C, DN15</t>
        </is>
      </c>
      <c r="F2913" s="199" t="inlineStr">
        <is>
          <t>шт</t>
        </is>
      </c>
      <c r="G2913" s="646" t="n">
        <v>43</v>
      </c>
      <c r="H2913" s="194" t="n">
        <v>1189.825659678672</v>
      </c>
      <c r="I2913" s="195" t="n">
        <v>862.8147401982236</v>
      </c>
      <c r="J2913" s="196" t="n">
        <v>256.580049984612</v>
      </c>
      <c r="K2913" s="197" t="n">
        <v>2309.220449861508</v>
      </c>
      <c r="L2913" s="194" t="n">
        <v>51162.50336618291</v>
      </c>
      <c r="M2913" s="195" t="n">
        <v>37101.03382852361</v>
      </c>
      <c r="N2913" s="196" t="n">
        <v>11032.94214933832</v>
      </c>
      <c r="O2913" s="197" t="n">
        <v>99296.47934404484</v>
      </c>
      <c r="P2913" s="118" t="n"/>
      <c r="Q2913" s="104" t="n"/>
    </row>
    <row r="2914" outlineLevel="3" ht="50.25" customHeight="1">
      <c r="A2914" s="3" t="n"/>
      <c r="B2914" s="3" t="inlineStr">
        <is>
          <t>Монтаж оконечных устройств системы отопления (конвекторы, радиаторы, тепловые завесы и пр.)</t>
        </is>
      </c>
      <c r="C2914" s="25" t="n"/>
      <c r="D2914" s="271" t="inlineStr">
        <is>
          <t>10.3.5.3.</t>
        </is>
      </c>
      <c r="E2914" s="202" t="inlineStr">
        <is>
          <t>Кран шаровой ГОСТ BVR-R полнопроходной с внутренней резьбой PN40, Tmax=120C, DN20</t>
        </is>
      </c>
      <c r="F2914" s="199" t="inlineStr">
        <is>
          <t>шт</t>
        </is>
      </c>
      <c r="G2914" s="646" t="n">
        <v>13</v>
      </c>
      <c r="H2914" s="194" t="n">
        <v>1767.040714436783</v>
      </c>
      <c r="I2914" s="195" t="n">
        <v>862.8147401982236</v>
      </c>
      <c r="J2914" s="196" t="n">
        <v>328.7319318293758</v>
      </c>
      <c r="K2914" s="197" t="n">
        <v>2958.587386464382</v>
      </c>
      <c r="L2914" s="194" t="n">
        <v>22971.52928767818</v>
      </c>
      <c r="M2914" s="195" t="n">
        <v>11216.59162257691</v>
      </c>
      <c r="N2914" s="196" t="n">
        <v>4273.515113781886</v>
      </c>
      <c r="O2914" s="197" t="n">
        <v>38461.63602403697</v>
      </c>
      <c r="P2914" s="118" t="n"/>
      <c r="Q2914" s="104" t="n"/>
    </row>
    <row r="2915" outlineLevel="3" ht="50.25" customHeight="1">
      <c r="A2915" s="3" t="n"/>
      <c r="B2915" s="3" t="inlineStr">
        <is>
          <t>Монтаж оконечных устройств системы отопления (конвекторы, радиаторы, тепловые завесы и пр.)</t>
        </is>
      </c>
      <c r="C2915" s="25" t="n"/>
      <c r="D2915" s="271" t="inlineStr">
        <is>
          <t>10.3.5.4.</t>
        </is>
      </c>
      <c r="E2915" s="202" t="inlineStr">
        <is>
          <t>Кран шаровой ГОСТ BVR-R полнопроходной с внутренней резьбой PN40, Tmax=120C, DN25</t>
        </is>
      </c>
      <c r="F2915" s="199" t="inlineStr">
        <is>
          <t>шт</t>
        </is>
      </c>
      <c r="G2915" s="646" t="n">
        <v>4</v>
      </c>
      <c r="H2915" s="194" t="n">
        <v>2547.174058325259</v>
      </c>
      <c r="I2915" s="195" t="n">
        <v>862.8147401982236</v>
      </c>
      <c r="J2915" s="196" t="n">
        <v>426.2485998154354</v>
      </c>
      <c r="K2915" s="197" t="n">
        <v>3836.237398338918</v>
      </c>
      <c r="L2915" s="194" t="n">
        <v>10188.69623330104</v>
      </c>
      <c r="M2915" s="195" t="n">
        <v>3451.258960792894</v>
      </c>
      <c r="N2915" s="196" t="n">
        <v>1704.994399261742</v>
      </c>
      <c r="O2915" s="197" t="n">
        <v>15344.94959335567</v>
      </c>
      <c r="P2915" s="118" t="n"/>
      <c r="Q2915" s="104" t="n"/>
    </row>
    <row r="2916" outlineLevel="3" ht="50.25" customHeight="1">
      <c r="A2916" s="3" t="n"/>
      <c r="B2916" s="3" t="inlineStr">
        <is>
          <t>Монтаж оконечных устройств системы отопления (конвекторы, радиаторы, тепловые завесы и пр.)</t>
        </is>
      </c>
      <c r="C2916" s="25" t="n"/>
      <c r="D2916" s="271" t="inlineStr">
        <is>
          <t>10.3.5.5.</t>
        </is>
      </c>
      <c r="E2916" s="202" t="inlineStr">
        <is>
          <t>Кран шаровой ГОСТ BVR-R полнопроходной с внутренней резьбой PN40, Tmax=120C, DN32</t>
        </is>
      </c>
      <c r="F2916" s="199" t="inlineStr">
        <is>
          <t>шт</t>
        </is>
      </c>
      <c r="G2916" s="646" t="n">
        <v>12</v>
      </c>
      <c r="H2916" s="194" t="n">
        <v>4103.607845312604</v>
      </c>
      <c r="I2916" s="195" t="n">
        <v>862.8147401982236</v>
      </c>
      <c r="J2916" s="196" t="n">
        <v>620.8028231888534</v>
      </c>
      <c r="K2916" s="197" t="n">
        <v>5587.22540869968</v>
      </c>
      <c r="L2916" s="194" t="n">
        <v>49243.29414375125</v>
      </c>
      <c r="M2916" s="195" t="n">
        <v>10353.77688237868</v>
      </c>
      <c r="N2916" s="196" t="n">
        <v>7449.633878266241</v>
      </c>
      <c r="O2916" s="197" t="n">
        <v>67046.70490439616</v>
      </c>
      <c r="P2916" s="118" t="n"/>
      <c r="Q2916" s="104" t="n"/>
    </row>
    <row r="2917" outlineLevel="3" ht="50.25" customHeight="1">
      <c r="A2917" s="3" t="n"/>
      <c r="B2917" s="3" t="inlineStr">
        <is>
          <t>Монтаж оконечных устройств системы отопления (конвекторы, радиаторы, тепловые завесы и пр.)</t>
        </is>
      </c>
      <c r="C2917" s="25" t="n"/>
      <c r="D2917" s="271" t="inlineStr">
        <is>
          <t>10.3.5.6.</t>
        </is>
      </c>
      <c r="E2917" s="202" t="inlineStr">
        <is>
          <t>Узел управления приточной установки</t>
        </is>
      </c>
      <c r="F2917" s="199" t="inlineStr">
        <is>
          <t>шт</t>
        </is>
      </c>
      <c r="G2917" s="646" t="n">
        <v>13</v>
      </c>
      <c r="H2917" s="194" t="n">
        <v>159314.5433318259</v>
      </c>
      <c r="I2917" s="195" t="n">
        <v>56503.0431586074</v>
      </c>
      <c r="J2917" s="196" t="n">
        <v>26977.19831130416</v>
      </c>
      <c r="K2917" s="197" t="n">
        <v>242794.7848017374</v>
      </c>
      <c r="L2917" s="194" t="n">
        <v>2071089.063313736</v>
      </c>
      <c r="M2917" s="195" t="n">
        <v>734539.5610618963</v>
      </c>
      <c r="N2917" s="196" t="n">
        <v>350703.5780469541</v>
      </c>
      <c r="O2917" s="197" t="n">
        <v>3156332.202422587</v>
      </c>
      <c r="P2917" s="118" t="n"/>
      <c r="Q2917" s="104" t="n"/>
    </row>
    <row r="2918" outlineLevel="3" ht="50.25" customHeight="1">
      <c r="A2918" s="3" t="n"/>
      <c r="B2918" s="3" t="inlineStr">
        <is>
          <t>Монтаж оконечных устройств системы отопления (конвекторы, радиаторы, тепловые завесы и пр.)</t>
        </is>
      </c>
      <c r="C2918" s="25" t="n"/>
      <c r="D2918" s="271" t="inlineStr">
        <is>
          <t>10.3.5.7.</t>
        </is>
      </c>
      <c r="E2918" s="202" t="inlineStr">
        <is>
          <t>Кран шаровой ГОСТ BVR-R полнопроходной с внутренней резьбой PN40, Tmax=120C, DN50</t>
        </is>
      </c>
      <c r="F2918" s="199" t="inlineStr">
        <is>
          <t>шт</t>
        </is>
      </c>
      <c r="G2918" s="646" t="n">
        <v>4</v>
      </c>
      <c r="H2918" s="194" t="n">
        <v>9176.898700033107</v>
      </c>
      <c r="I2918" s="195" t="n">
        <v>4314.073700991118</v>
      </c>
      <c r="J2918" s="196" t="n">
        <v>1686.371550128028</v>
      </c>
      <c r="K2918" s="197" t="n">
        <v>15177.34395115225</v>
      </c>
      <c r="L2918" s="194" t="n">
        <v>36707.59480013243</v>
      </c>
      <c r="M2918" s="195" t="n">
        <v>17256.29480396447</v>
      </c>
      <c r="N2918" s="196" t="n">
        <v>6745.486200512112</v>
      </c>
      <c r="O2918" s="197" t="n">
        <v>60709.37580460901</v>
      </c>
      <c r="P2918" s="118" t="n"/>
      <c r="Q2918" s="104" t="n"/>
    </row>
    <row r="2919" outlineLevel="3" ht="50.25" customHeight="1">
      <c r="A2919" s="3" t="n"/>
      <c r="B2919" s="3" t="inlineStr">
        <is>
          <t>Прокладка вертикальных и горизонтальных трубопроводов отопления</t>
        </is>
      </c>
      <c r="C2919" s="25" t="n"/>
      <c r="D2919" s="271" t="inlineStr">
        <is>
          <t>10.3.5.8.</t>
        </is>
      </c>
      <c r="E2919" s="202" t="inlineStr">
        <is>
          <t>Труба стальная водогазопроводная Неоцинкованная ø 15</t>
        </is>
      </c>
      <c r="F2919" s="199" t="inlineStr">
        <is>
          <t>м</t>
        </is>
      </c>
      <c r="G2919" s="646" t="n">
        <v>136</v>
      </c>
      <c r="H2919" s="194" t="n">
        <v>147.0427069631117</v>
      </c>
      <c r="I2919" s="195" t="n">
        <v>1147.543604463637</v>
      </c>
      <c r="J2919" s="196" t="n">
        <v>161.8232889283436</v>
      </c>
      <c r="K2919" s="197" t="n">
        <v>1456.409600355093</v>
      </c>
      <c r="L2919" s="194" t="n">
        <v>19997.8081469832</v>
      </c>
      <c r="M2919" s="195" t="n">
        <v>156065.9302070547</v>
      </c>
      <c r="N2919" s="196" t="n">
        <v>22007.96729425473</v>
      </c>
      <c r="O2919" s="197" t="n">
        <v>198071.7056482926</v>
      </c>
      <c r="P2919" s="118" t="n"/>
      <c r="Q2919" s="104" t="n"/>
    </row>
    <row r="2920" outlineLevel="3" ht="50.25" customHeight="1">
      <c r="A2920" s="3" t="n"/>
      <c r="B2920" s="3" t="inlineStr">
        <is>
          <t>Прокладка вертикальных и горизонтальных трубопроводов отопления</t>
        </is>
      </c>
      <c r="C2920" s="25" t="n"/>
      <c r="D2920" s="271" t="inlineStr">
        <is>
          <t>10.3.5.9.</t>
        </is>
      </c>
      <c r="E2920" s="202" t="inlineStr">
        <is>
          <t>Труба стальная водогазопроводная Неоцинкованная ø 20</t>
        </is>
      </c>
      <c r="F2920" s="199" t="inlineStr">
        <is>
          <t>м</t>
        </is>
      </c>
      <c r="G2920" s="646" t="n">
        <v>20</v>
      </c>
      <c r="H2920" s="194" t="n">
        <v>196.1646988763059</v>
      </c>
      <c r="I2920" s="195" t="n">
        <v>1190.684341473549</v>
      </c>
      <c r="J2920" s="196" t="n">
        <v>173.3561300437318</v>
      </c>
      <c r="K2920" s="197" t="n">
        <v>1560.205170393586</v>
      </c>
      <c r="L2920" s="194" t="n">
        <v>3923.293977526119</v>
      </c>
      <c r="M2920" s="195" t="n">
        <v>23813.68682947097</v>
      </c>
      <c r="N2920" s="196" t="n">
        <v>3467.122600874636</v>
      </c>
      <c r="O2920" s="197" t="n">
        <v>31204.10340787173</v>
      </c>
      <c r="P2920" s="118" t="n"/>
      <c r="Q2920" s="104" t="n"/>
    </row>
    <row r="2921" outlineLevel="3" ht="50.25" customHeight="1">
      <c r="A2921" s="3" t="n"/>
      <c r="B2921" s="3" t="inlineStr">
        <is>
          <t>Прокладка вертикальных и горизонтальных трубопроводов отопления</t>
        </is>
      </c>
      <c r="C2921" s="25" t="n"/>
      <c r="D2921" s="271" t="inlineStr">
        <is>
          <t>10.3.5.10.</t>
        </is>
      </c>
      <c r="E2921" s="202" t="inlineStr">
        <is>
          <t>Труба стальная водогазопроводная Неоцинкованная ø 25</t>
        </is>
      </c>
      <c r="F2921" s="199" t="inlineStr">
        <is>
          <t>м</t>
        </is>
      </c>
      <c r="G2921" s="646" t="n">
        <v>41</v>
      </c>
      <c r="H2921" s="194" t="n">
        <v>264.7507578874506</v>
      </c>
      <c r="I2921" s="195" t="n">
        <v>1276.965815493371</v>
      </c>
      <c r="J2921" s="196" t="n">
        <v>192.7145716726027</v>
      </c>
      <c r="K2921" s="197" t="n">
        <v>1734.431145053424</v>
      </c>
      <c r="L2921" s="194" t="n">
        <v>10854.78107338547</v>
      </c>
      <c r="M2921" s="195" t="n">
        <v>52355.5984352282</v>
      </c>
      <c r="N2921" s="196" t="n">
        <v>7901.29743857671</v>
      </c>
      <c r="O2921" s="197" t="n">
        <v>71111.6769471904</v>
      </c>
      <c r="P2921" s="118" t="n"/>
      <c r="Q2921" s="104" t="n"/>
    </row>
    <row r="2922" outlineLevel="3" ht="50.25" customHeight="1">
      <c r="A2922" s="3" t="n"/>
      <c r="B2922" s="3" t="inlineStr">
        <is>
          <t>Прокладка вертикальных и горизонтальных трубопроводов отопления</t>
        </is>
      </c>
      <c r="C2922" s="25" t="n"/>
      <c r="D2922" s="271" t="inlineStr">
        <is>
          <t>10.3.5.11.</t>
        </is>
      </c>
      <c r="E2922" s="202" t="inlineStr">
        <is>
          <t>Трубки Теплоизоляционные некашированные толщиной 30 мм ø 25</t>
        </is>
      </c>
      <c r="F2922" s="199" t="inlineStr">
        <is>
          <t>м3</t>
        </is>
      </c>
      <c r="G2922" s="646" t="n">
        <v>12</v>
      </c>
      <c r="H2922" s="194" t="n">
        <v>504.9578268634333</v>
      </c>
      <c r="I2922" s="195" t="n">
        <v>431.4073700991118</v>
      </c>
      <c r="J2922" s="196" t="n">
        <v>117.0456496203181</v>
      </c>
      <c r="K2922" s="197" t="n">
        <v>1053.410846582863</v>
      </c>
      <c r="L2922" s="194" t="n">
        <v>6059.4939223612</v>
      </c>
      <c r="M2922" s="195" t="n">
        <v>5176.888441189341</v>
      </c>
      <c r="N2922" s="196" t="n">
        <v>1404.547795443817</v>
      </c>
      <c r="O2922" s="197" t="n">
        <v>12640.93015899436</v>
      </c>
      <c r="P2922" s="118" t="n"/>
      <c r="Q2922" s="104" t="n"/>
    </row>
    <row r="2923" outlineLevel="3" ht="50.25" customHeight="1">
      <c r="A2923" s="3" t="n"/>
      <c r="B2923" s="3" t="inlineStr">
        <is>
          <t>Прокладка вертикальных и горизонтальных трубопроводов отопления</t>
        </is>
      </c>
      <c r="C2923" s="25" t="n"/>
      <c r="D2923" s="271" t="inlineStr">
        <is>
          <t>10.3.5.12.</t>
        </is>
      </c>
      <c r="E2923" s="202" t="inlineStr">
        <is>
          <t>Труба стальная водогазопроводная Неоцинкованная ø 32</t>
        </is>
      </c>
      <c r="F2923" s="199" t="inlineStr">
        <is>
          <t>м</t>
        </is>
      </c>
      <c r="G2923" s="646" t="n">
        <v>172</v>
      </c>
      <c r="H2923" s="194" t="n">
        <v>316.666516568871</v>
      </c>
      <c r="I2923" s="195" t="n">
        <v>1276.965815493371</v>
      </c>
      <c r="J2923" s="196" t="n">
        <v>199.2040415077802</v>
      </c>
      <c r="K2923" s="197" t="n">
        <v>1792.836373570022</v>
      </c>
      <c r="L2923" s="194" t="n">
        <v>54466.64084984582</v>
      </c>
      <c r="M2923" s="195" t="n">
        <v>219638.1202648598</v>
      </c>
      <c r="N2923" s="196" t="n">
        <v>34263.0951393382</v>
      </c>
      <c r="O2923" s="197" t="n">
        <v>308367.8562540438</v>
      </c>
      <c r="P2923" s="118" t="n"/>
      <c r="Q2923" s="104" t="n"/>
    </row>
    <row r="2924" outlineLevel="3" ht="50.25" customHeight="1">
      <c r="A2924" s="3" t="n"/>
      <c r="B2924" s="3" t="inlineStr">
        <is>
          <t>Прокладка вертикальных и горизонтальных трубопроводов отопления</t>
        </is>
      </c>
      <c r="C2924" s="25" t="n"/>
      <c r="D2924" s="271" t="inlineStr">
        <is>
          <t>10.3.5.13.</t>
        </is>
      </c>
      <c r="E2924" s="202" t="inlineStr">
        <is>
          <t>Трубки Теплоизоляционные некашированные толщиной 30 мм ø 32</t>
        </is>
      </c>
      <c r="F2924" s="199" t="inlineStr">
        <is>
          <t>м3</t>
        </is>
      </c>
      <c r="G2924" s="646" t="n">
        <v>80</v>
      </c>
      <c r="H2924" s="194" t="n">
        <v>592.9271716787555</v>
      </c>
      <c r="I2924" s="195" t="n">
        <v>431.4073700991118</v>
      </c>
      <c r="J2924" s="196" t="n">
        <v>128.0418177222334</v>
      </c>
      <c r="K2924" s="197" t="n">
        <v>1152.376359500101</v>
      </c>
      <c r="L2924" s="194" t="n">
        <v>47434.17373430044</v>
      </c>
      <c r="M2924" s="195" t="n">
        <v>34512.58960792895</v>
      </c>
      <c r="N2924" s="196" t="n">
        <v>10243.34541777867</v>
      </c>
      <c r="O2924" s="197" t="n">
        <v>92190.10876000806</v>
      </c>
      <c r="P2924" s="118" t="n"/>
      <c r="Q2924" s="104" t="n"/>
    </row>
    <row r="2925" outlineLevel="3" ht="50.25" customHeight="1">
      <c r="A2925" s="3" t="n"/>
      <c r="B2925" s="3" t="inlineStr">
        <is>
          <t>Прокладка вертикальных и горизонтальных трубопроводов отопления</t>
        </is>
      </c>
      <c r="C2925" s="25" t="n"/>
      <c r="D2925" s="271" t="inlineStr">
        <is>
          <t>10.3.5.14.</t>
        </is>
      </c>
      <c r="E2925" s="202" t="inlineStr">
        <is>
          <t>Труба стальная водогазопроводная Неоцинкованная ø 40</t>
        </is>
      </c>
      <c r="F2925" s="199" t="inlineStr">
        <is>
          <t>м</t>
        </is>
      </c>
      <c r="G2925" s="646" t="n">
        <v>5</v>
      </c>
      <c r="H2925" s="194" t="n">
        <v>426.1086709464157</v>
      </c>
      <c r="I2925" s="195" t="n">
        <v>1415.016173925087</v>
      </c>
      <c r="J2925" s="196" t="n">
        <v>230.1406056089378</v>
      </c>
      <c r="K2925" s="197" t="n">
        <v>2071.26545048044</v>
      </c>
      <c r="L2925" s="194" t="n">
        <v>2130.543354732079</v>
      </c>
      <c r="M2925" s="195" t="n">
        <v>7075.080869625434</v>
      </c>
      <c r="N2925" s="196" t="n">
        <v>1150.703028044689</v>
      </c>
      <c r="O2925" s="197" t="n">
        <v>10356.3272524022</v>
      </c>
      <c r="P2925" s="118" t="n"/>
      <c r="Q2925" s="104" t="n"/>
    </row>
    <row r="2926" outlineLevel="3" ht="50.25" customHeight="1">
      <c r="A2926" s="3" t="n"/>
      <c r="B2926" s="3" t="inlineStr">
        <is>
          <t>Прокладка вертикальных и горизонтальных трубопроводов отопления</t>
        </is>
      </c>
      <c r="C2926" s="25" t="n"/>
      <c r="D2926" s="271" t="inlineStr">
        <is>
          <t>10.3.5.15.</t>
        </is>
      </c>
      <c r="E2926" s="202" t="inlineStr">
        <is>
          <t>Трубки Теплоизоляционные некашированные толщиной 30 мм ø 40</t>
        </is>
      </c>
      <c r="F2926" s="199" t="inlineStr">
        <is>
          <t>м3</t>
        </is>
      </c>
      <c r="G2926" s="646" t="n">
        <v>4</v>
      </c>
      <c r="H2926" s="194" t="n">
        <v>725.9201858414382</v>
      </c>
      <c r="I2926" s="195" t="n">
        <v>431.4073700991118</v>
      </c>
      <c r="J2926" s="196" t="n">
        <v>144.6659444925687</v>
      </c>
      <c r="K2926" s="197" t="n">
        <v>1301.993500433119</v>
      </c>
      <c r="L2926" s="194" t="n">
        <v>2903.680743365753</v>
      </c>
      <c r="M2926" s="195" t="n">
        <v>1725.629480396447</v>
      </c>
      <c r="N2926" s="196" t="n">
        <v>578.663777970275</v>
      </c>
      <c r="O2926" s="197" t="n">
        <v>5207.974001732475</v>
      </c>
      <c r="P2926" s="118" t="n"/>
      <c r="Q2926" s="104" t="n"/>
    </row>
    <row r="2927" outlineLevel="3" ht="50.25" customHeight="1">
      <c r="A2927" s="3" t="n"/>
      <c r="B2927" s="3" t="inlineStr">
        <is>
          <t>Прокладка вертикальных и горизонтальных трубопроводов отопления</t>
        </is>
      </c>
      <c r="C2927" s="25" t="n"/>
      <c r="D2927" s="271" t="inlineStr">
        <is>
          <t>10.3.5.16.</t>
        </is>
      </c>
      <c r="E2927" s="202" t="inlineStr">
        <is>
          <t>Труба стальная водогазопроводная Неоцинкованная ø 50</t>
        </is>
      </c>
      <c r="F2927" s="199" t="inlineStr">
        <is>
          <t>м</t>
        </is>
      </c>
      <c r="G2927" s="646" t="n">
        <v>49</v>
      </c>
      <c r="H2927" s="194" t="n">
        <v>426.1086799476556</v>
      </c>
      <c r="I2927" s="195" t="n">
        <v>1415.016173925087</v>
      </c>
      <c r="J2927" s="196" t="n">
        <v>230.1406067340928</v>
      </c>
      <c r="K2927" s="197" t="n">
        <v>2071.265460606835</v>
      </c>
      <c r="L2927" s="194" t="n">
        <v>20879.32531743512</v>
      </c>
      <c r="M2927" s="195" t="n">
        <v>69335.79252232926</v>
      </c>
      <c r="N2927" s="196" t="n">
        <v>11276.88972997055</v>
      </c>
      <c r="O2927" s="197" t="n">
        <v>101492.0075697349</v>
      </c>
      <c r="P2927" s="118" t="n"/>
      <c r="Q2927" s="104" t="n"/>
    </row>
    <row r="2928" outlineLevel="3" ht="50.25" customHeight="1">
      <c r="A2928" s="3" t="n"/>
      <c r="B2928" s="3" t="inlineStr">
        <is>
          <t>Прокладка вертикальных и горизонтальных трубопроводов отопления</t>
        </is>
      </c>
      <c r="C2928" s="25" t="n"/>
      <c r="D2928" s="271" t="inlineStr">
        <is>
          <t>10.3.5.17.</t>
        </is>
      </c>
      <c r="E2928" s="202" t="inlineStr">
        <is>
          <t>Труба стальная электросварная прямошовная ø 50</t>
        </is>
      </c>
      <c r="F2928" s="199" t="inlineStr">
        <is>
          <t>м</t>
        </is>
      </c>
      <c r="G2928" s="646" t="n">
        <v>42</v>
      </c>
      <c r="H2928" s="194" t="n">
        <v>426.1086849483444</v>
      </c>
      <c r="I2928" s="195" t="n">
        <v>1415.016173925087</v>
      </c>
      <c r="J2928" s="196" t="n">
        <v>230.1406073591789</v>
      </c>
      <c r="K2928" s="197" t="n">
        <v>2071.26546623261</v>
      </c>
      <c r="L2928" s="194" t="n">
        <v>17896.56476783046</v>
      </c>
      <c r="M2928" s="195" t="n">
        <v>59430.67930485365</v>
      </c>
      <c r="N2928" s="196" t="n">
        <v>9665.905509085513</v>
      </c>
      <c r="O2928" s="197" t="n">
        <v>86993.14958176961</v>
      </c>
      <c r="P2928" s="118" t="n"/>
      <c r="Q2928" s="104" t="n"/>
    </row>
    <row r="2929" outlineLevel="3" ht="50.25" customHeight="1">
      <c r="A2929" s="3" t="n"/>
      <c r="B2929" s="3" t="inlineStr">
        <is>
          <t>Прокладка вертикальных и горизонтальных трубопроводов отопления</t>
        </is>
      </c>
      <c r="C2929" s="25" t="n"/>
      <c r="D2929" s="271" t="inlineStr">
        <is>
          <t>10.3.5.18.</t>
        </is>
      </c>
      <c r="E2929" s="202" t="inlineStr">
        <is>
          <t>Трубки Теплоизоляционные некашированные толщиной 30 мм ø 50</t>
        </is>
      </c>
      <c r="F2929" s="199" t="inlineStr">
        <is>
          <t>м3</t>
        </is>
      </c>
      <c r="G2929" s="646" t="n">
        <v>68</v>
      </c>
      <c r="H2929" s="194" t="n">
        <v>835.3623445179678</v>
      </c>
      <c r="I2929" s="195" t="n">
        <v>603.9703181387565</v>
      </c>
      <c r="J2929" s="196" t="n">
        <v>179.9165828320905</v>
      </c>
      <c r="K2929" s="197" t="n">
        <v>1619.249245488815</v>
      </c>
      <c r="L2929" s="194" t="n">
        <v>56804.63942722181</v>
      </c>
      <c r="M2929" s="195" t="n">
        <v>41069.98163343544</v>
      </c>
      <c r="N2929" s="196" t="n">
        <v>12234.32763258216</v>
      </c>
      <c r="O2929" s="197" t="n">
        <v>110108.9486932394</v>
      </c>
      <c r="P2929" s="118" t="n"/>
      <c r="Q2929" s="104" t="n"/>
    </row>
    <row r="2930" outlineLevel="3" ht="50.25" customHeight="1">
      <c r="A2930" s="3" t="n"/>
      <c r="B2930" s="3" t="inlineStr">
        <is>
          <t>Прокладка вертикальных и горизонтальных трубопроводов отопления</t>
        </is>
      </c>
      <c r="C2930" s="25" t="n"/>
      <c r="D2930" s="271" t="inlineStr">
        <is>
          <t>10.3.5.19.</t>
        </is>
      </c>
      <c r="E2930" s="202" t="inlineStr">
        <is>
          <t>Труба стальная водогазопроводная Неоцинкованная ø 65</t>
        </is>
      </c>
      <c r="F2930" s="199" t="inlineStr">
        <is>
          <t>м</t>
        </is>
      </c>
      <c r="G2930" s="646" t="n">
        <v>14</v>
      </c>
      <c r="H2930" s="194" t="n">
        <v>782.3613937613276</v>
      </c>
      <c r="I2930" s="195" t="n">
        <v>1639.348006376625</v>
      </c>
      <c r="J2930" s="196" t="n">
        <v>302.713675017244</v>
      </c>
      <c r="K2930" s="197" t="n">
        <v>2724.423075155196</v>
      </c>
      <c r="L2930" s="194" t="n">
        <v>10953.05951265859</v>
      </c>
      <c r="M2930" s="195" t="n">
        <v>22950.87208927275</v>
      </c>
      <c r="N2930" s="196" t="n">
        <v>4237.991450241417</v>
      </c>
      <c r="O2930" s="197" t="n">
        <v>38141.92305217275</v>
      </c>
      <c r="P2930" s="118" t="n"/>
      <c r="Q2930" s="104" t="n"/>
    </row>
    <row r="2931" outlineLevel="3" ht="50.25" customHeight="1">
      <c r="A2931" s="3" t="n"/>
      <c r="B2931" s="3" t="inlineStr">
        <is>
          <t>Прокладка вертикальных и горизонтальных трубопроводов отопления</t>
        </is>
      </c>
      <c r="C2931" s="25" t="n"/>
      <c r="D2931" s="271" t="inlineStr">
        <is>
          <t>10.3.5.20.</t>
        </is>
      </c>
      <c r="E2931" s="202" t="inlineStr">
        <is>
          <t>Труба стальная электросварная прямошовная ø 65</t>
        </is>
      </c>
      <c r="F2931" s="199" t="inlineStr">
        <is>
          <t>м</t>
        </is>
      </c>
      <c r="G2931" s="646" t="n">
        <v>44</v>
      </c>
      <c r="H2931" s="194" t="n">
        <v>782.3613937613276</v>
      </c>
      <c r="I2931" s="195" t="n">
        <v>1639.348006376625</v>
      </c>
      <c r="J2931" s="196" t="n">
        <v>302.713675017244</v>
      </c>
      <c r="K2931" s="197" t="n">
        <v>2724.423075155196</v>
      </c>
      <c r="L2931" s="194" t="n">
        <v>34423.90132549842</v>
      </c>
      <c r="M2931" s="195" t="n">
        <v>72131.3122805715</v>
      </c>
      <c r="N2931" s="196" t="n">
        <v>13319.40170075874</v>
      </c>
      <c r="O2931" s="197" t="n">
        <v>119874.6153068286</v>
      </c>
      <c r="P2931" s="118" t="n"/>
      <c r="Q2931" s="104" t="n"/>
    </row>
    <row r="2932" outlineLevel="3" ht="50.25" customHeight="1">
      <c r="A2932" s="3" t="n"/>
      <c r="B2932" s="3" t="inlineStr">
        <is>
          <t>Прокладка вертикальных и горизонтальных трубопроводов отопления</t>
        </is>
      </c>
      <c r="C2932" s="25" t="n"/>
      <c r="D2932" s="271" t="inlineStr">
        <is>
          <t>10.3.5.21.</t>
        </is>
      </c>
      <c r="E2932" s="202" t="inlineStr">
        <is>
          <t>Трубки Теплоизоляционные некашированные толщиной 30 мм ø 65</t>
        </is>
      </c>
      <c r="F2932" s="199" t="inlineStr">
        <is>
          <t>м3</t>
        </is>
      </c>
      <c r="G2932" s="646" t="n">
        <v>117</v>
      </c>
      <c r="H2932" s="194" t="n">
        <v>970.433371445758</v>
      </c>
      <c r="I2932" s="195" t="n">
        <v>690.2517921585788</v>
      </c>
      <c r="J2932" s="196" t="n">
        <v>207.5856454505421</v>
      </c>
      <c r="K2932" s="197" t="n">
        <v>1868.270809054879</v>
      </c>
      <c r="L2932" s="194" t="n">
        <v>113540.7044591537</v>
      </c>
      <c r="M2932" s="195" t="n">
        <v>80759.45968255373</v>
      </c>
      <c r="N2932" s="196" t="n">
        <v>24287.52051771343</v>
      </c>
      <c r="O2932" s="197" t="n">
        <v>218587.6846594208</v>
      </c>
      <c r="P2932" s="118" t="n"/>
      <c r="Q2932" s="104" t="n"/>
    </row>
    <row r="2933" outlineLevel="3" ht="50.25" customHeight="1">
      <c r="A2933" s="3" t="n"/>
      <c r="B2933" s="3" t="inlineStr">
        <is>
          <t>Прокладка вертикальных и горизонтальных трубопроводов отопления</t>
        </is>
      </c>
      <c r="C2933" s="25" t="n"/>
      <c r="D2933" s="271" t="inlineStr">
        <is>
          <t>10.3.5.22.</t>
        </is>
      </c>
      <c r="E2933" s="202" t="inlineStr">
        <is>
          <t>Трубки Теплоизоляционные толщиной 19 мм ø 65</t>
        </is>
      </c>
      <c r="F2933" s="199" t="inlineStr">
        <is>
          <t>м3</t>
        </is>
      </c>
      <c r="G2933" s="646" t="n">
        <v>2</v>
      </c>
      <c r="H2933" s="194" t="n">
        <v>396.9010118535867</v>
      </c>
      <c r="I2933" s="195" t="n">
        <v>517.6888441189342</v>
      </c>
      <c r="J2933" s="196" t="n">
        <v>114.3237319965651</v>
      </c>
      <c r="K2933" s="197" t="n">
        <v>1028.913587969086</v>
      </c>
      <c r="L2933" s="194" t="n">
        <v>793.8020237071735</v>
      </c>
      <c r="M2933" s="195" t="n">
        <v>1035.377688237868</v>
      </c>
      <c r="N2933" s="196" t="n">
        <v>228.6474639931302</v>
      </c>
      <c r="O2933" s="197" t="n">
        <v>2057.827175938172</v>
      </c>
      <c r="P2933" s="118" t="n"/>
      <c r="Q2933" s="104" t="n"/>
    </row>
    <row r="2934" outlineLevel="3" ht="50.25" customHeight="1">
      <c r="A2934" s="3" t="n"/>
      <c r="B2934" s="3" t="inlineStr">
        <is>
          <t>Прокладка вертикальных и горизонтальных трубопроводов отопления</t>
        </is>
      </c>
      <c r="C2934" s="25" t="n"/>
      <c r="D2934" s="271" t="inlineStr">
        <is>
          <t>10.3.5.23.</t>
        </is>
      </c>
      <c r="E2934" s="202" t="inlineStr">
        <is>
          <t>Труба стальная электросварная прямошовная ø 80</t>
        </is>
      </c>
      <c r="F2934" s="199" t="inlineStr">
        <is>
          <t>м</t>
        </is>
      </c>
      <c r="G2934" s="646" t="n">
        <v>6</v>
      </c>
      <c r="H2934" s="194" t="n">
        <v>895.4400924001452</v>
      </c>
      <c r="I2934" s="195" t="n">
        <v>1837.795396622216</v>
      </c>
      <c r="J2934" s="196" t="n">
        <v>341.6544361277952</v>
      </c>
      <c r="K2934" s="197" t="n">
        <v>3074.889925150157</v>
      </c>
      <c r="L2934" s="194" t="n">
        <v>5372.640554400871</v>
      </c>
      <c r="M2934" s="195" t="n">
        <v>11026.7723797333</v>
      </c>
      <c r="N2934" s="196" t="n">
        <v>2049.926616766771</v>
      </c>
      <c r="O2934" s="197" t="n">
        <v>18449.33955090094</v>
      </c>
      <c r="P2934" s="118" t="n"/>
      <c r="Q2934" s="104" t="n"/>
    </row>
    <row r="2935" outlineLevel="3" ht="50.25" customHeight="1">
      <c r="A2935" s="3" t="n"/>
      <c r="B2935" s="3" t="inlineStr">
        <is>
          <t>Прокладка вертикальных и горизонтальных трубопроводов отопления</t>
        </is>
      </c>
      <c r="C2935" s="25" t="n"/>
      <c r="D2935" s="271" t="inlineStr">
        <is>
          <t>10.3.5.24.</t>
        </is>
      </c>
      <c r="E2935" s="202" t="inlineStr">
        <is>
          <t>Трубки Теплоизоляционные некашированные толщиной 30 мм ø 80</t>
        </is>
      </c>
      <c r="F2935" s="199" t="inlineStr">
        <is>
          <t>м3</t>
        </is>
      </c>
      <c r="G2935" s="646" t="n">
        <v>7</v>
      </c>
      <c r="H2935" s="194" t="n">
        <v>1243.346116000552</v>
      </c>
      <c r="I2935" s="195" t="n">
        <v>431.4073700991118</v>
      </c>
      <c r="J2935" s="196" t="n">
        <v>209.344185762458</v>
      </c>
      <c r="K2935" s="197" t="n">
        <v>1884.097671862122</v>
      </c>
      <c r="L2935" s="194" t="n">
        <v>8703.422812003866</v>
      </c>
      <c r="M2935" s="195" t="n">
        <v>3019.851590693783</v>
      </c>
      <c r="N2935" s="196" t="n">
        <v>1465.409300337206</v>
      </c>
      <c r="O2935" s="197" t="n">
        <v>13188.68370303485</v>
      </c>
      <c r="P2935" s="118" t="n"/>
      <c r="Q2935" s="104" t="n"/>
    </row>
    <row r="2936" outlineLevel="3" ht="50.25" customHeight="1">
      <c r="A2936" s="3" t="n"/>
      <c r="B2936" s="3" t="inlineStr">
        <is>
          <t>Прокладка вертикальных и горизонтальных трубопроводов отопления</t>
        </is>
      </c>
      <c r="C2936" s="25" t="n"/>
      <c r="D2936" s="271" t="inlineStr">
        <is>
          <t>10.3.5.25.</t>
        </is>
      </c>
      <c r="E2936" s="202" t="inlineStr">
        <is>
          <t>Трубки Теплоизоляционные толщиной 19 мм ø 80</t>
        </is>
      </c>
      <c r="F2936" s="199" t="inlineStr">
        <is>
          <t>м3</t>
        </is>
      </c>
      <c r="G2936" s="646" t="n">
        <v>7</v>
      </c>
      <c r="H2936" s="194" t="n">
        <v>479.0980747294554</v>
      </c>
      <c r="I2936" s="195" t="n">
        <v>517.6888441189342</v>
      </c>
      <c r="J2936" s="196" t="n">
        <v>124.5983648560487</v>
      </c>
      <c r="K2936" s="197" t="n">
        <v>1121.385283704438</v>
      </c>
      <c r="L2936" s="194" t="n">
        <v>3353.686523106188</v>
      </c>
      <c r="M2936" s="195" t="n">
        <v>3623.82190883254</v>
      </c>
      <c r="N2936" s="196" t="n">
        <v>872.188553992341</v>
      </c>
      <c r="O2936" s="197" t="n">
        <v>7849.696985931068</v>
      </c>
      <c r="P2936" s="118" t="n"/>
      <c r="Q2936" s="104" t="n"/>
    </row>
    <row r="2937" outlineLevel="2" ht="50.25" customHeight="1">
      <c r="A2937" s="3" t="n"/>
      <c r="B2937" s="3" t="inlineStr">
        <is>
          <t>ОВ и К. Система отопления</t>
        </is>
      </c>
      <c r="C2937" s="240" t="n"/>
      <c r="D2937" s="391" t="inlineStr">
        <is>
          <t>10.3.6.</t>
        </is>
      </c>
      <c r="E2937" s="399" t="inlineStr">
        <is>
          <t>Системы Т18, Т28</t>
        </is>
      </c>
      <c r="F2937" s="400" t="inlineStr">
        <is>
          <t>комплект</t>
        </is>
      </c>
      <c r="G2937" s="420" t="n">
        <v>1</v>
      </c>
      <c r="H2937" s="428">
        <f>IFERROR(L2937/G2937,0)</f>
        <v/>
      </c>
      <c r="I2937" s="429">
        <f>IFERROR(M2937/G2937,0)</f>
        <v/>
      </c>
      <c r="J2937" s="430">
        <f>IFERROR(N2937/G2937,0)</f>
        <v/>
      </c>
      <c r="K2937" s="432">
        <f>+IFERROR(O2937/G2937,0)</f>
        <v/>
      </c>
      <c r="L2937" s="431">
        <f>SUBTOTAL(9,L2938:L2993)</f>
        <v/>
      </c>
      <c r="M2937" s="429">
        <f>SUBTOTAL(9,M2938:M2993)</f>
        <v/>
      </c>
      <c r="N2937" s="430">
        <f>SUBTOTAL(9,N2938:N2993)</f>
        <v/>
      </c>
      <c r="O2937" s="431">
        <f>SUBTOTAL(9,O2938:O2993)</f>
        <v/>
      </c>
      <c r="P2937" s="394" t="n"/>
      <c r="Q2937" s="243" t="n"/>
    </row>
    <row r="2938" outlineLevel="3" ht="50.25" customHeight="1">
      <c r="A2938" s="3" t="n"/>
      <c r="B2938" s="3" t="inlineStr">
        <is>
          <t>Монтаж оконечных устройств системы отопления (конвекторы, радиаторы, тепловые завесы и пр.)</t>
        </is>
      </c>
      <c r="C2938" s="25" t="n"/>
      <c r="D2938" s="271" t="inlineStr">
        <is>
          <t>10.3.6.1.</t>
        </is>
      </c>
      <c r="E2938" s="202" t="inlineStr">
        <is>
          <t>Клапан балансировочный ручной резьбовой MVT-R PN16, Tmax=120C, DN 15</t>
        </is>
      </c>
      <c r="F2938" s="199" t="inlineStr">
        <is>
          <t>шт</t>
        </is>
      </c>
      <c r="G2938" s="646" t="n">
        <v>1</v>
      </c>
      <c r="H2938" s="194" t="n">
        <v>8244.400628965253</v>
      </c>
      <c r="I2938" s="195" t="n">
        <v>862.8147401982236</v>
      </c>
      <c r="J2938" s="196" t="n">
        <v>1138.401921145435</v>
      </c>
      <c r="K2938" s="197" t="n">
        <v>10245.61729030891</v>
      </c>
      <c r="L2938" s="194" t="n">
        <v>8244.400628965253</v>
      </c>
      <c r="M2938" s="195" t="n">
        <v>862.8147401982236</v>
      </c>
      <c r="N2938" s="196" t="n">
        <v>1138.401921145435</v>
      </c>
      <c r="O2938" s="197" t="n">
        <v>10245.61729030891</v>
      </c>
      <c r="P2938" s="118" t="n"/>
      <c r="Q2938" s="104" t="n"/>
    </row>
    <row r="2939" outlineLevel="3" ht="50.25" customHeight="1">
      <c r="A2939" s="3" t="n"/>
      <c r="B2939" s="3" t="inlineStr">
        <is>
          <t>Монтаж оконечных устройств системы отопления (конвекторы, радиаторы, тепловые завесы и пр.)</t>
        </is>
      </c>
      <c r="C2939" s="25" t="n"/>
      <c r="D2939" s="271" t="inlineStr">
        <is>
          <t>10.3.6.2.</t>
        </is>
      </c>
      <c r="E2939" s="202" t="inlineStr">
        <is>
          <t>Кран шаровой ГОСТ BVR-FR полнопроходной с накидной гайкой и ниппелем PN40, Tmax=120C,
DN15</t>
        </is>
      </c>
      <c r="F2939" s="199" t="inlineStr">
        <is>
          <t>шт</t>
        </is>
      </c>
      <c r="G2939" s="646" t="n">
        <v>4</v>
      </c>
      <c r="H2939" s="194" t="n">
        <v>1372.656396978605</v>
      </c>
      <c r="I2939" s="195" t="n">
        <v>862.8147401982236</v>
      </c>
      <c r="J2939" s="196" t="n">
        <v>279.4338921471035</v>
      </c>
      <c r="K2939" s="197" t="n">
        <v>2514.905029323932</v>
      </c>
      <c r="L2939" s="194" t="n">
        <v>5490.625587914418</v>
      </c>
      <c r="M2939" s="195" t="n">
        <v>3451.258960792894</v>
      </c>
      <c r="N2939" s="196" t="n">
        <v>1117.735568588414</v>
      </c>
      <c r="O2939" s="197" t="n">
        <v>10059.62011729573</v>
      </c>
      <c r="P2939" s="118" t="n"/>
      <c r="Q2939" s="104" t="n"/>
    </row>
    <row r="2940" outlineLevel="3" ht="50.25" customHeight="1">
      <c r="A2940" s="3" t="n"/>
      <c r="B2940" s="3" t="inlineStr">
        <is>
          <t>Монтаж оконечных устройств системы отопления (конвекторы, радиаторы, тепловые завесы и пр.)</t>
        </is>
      </c>
      <c r="C2940" s="25" t="n"/>
      <c r="D2940" s="271" t="inlineStr">
        <is>
          <t>10.3.6.3.</t>
        </is>
      </c>
      <c r="E2940" s="202" t="inlineStr">
        <is>
          <t>Кран шаровой ГОСТ BVR-R полнопроходной с внутренней резьбой PN40, Tmax=120C, DN15</t>
        </is>
      </c>
      <c r="F2940" s="199" t="inlineStr">
        <is>
          <t>шт</t>
        </is>
      </c>
      <c r="G2940" s="646" t="n">
        <v>30</v>
      </c>
      <c r="H2940" s="194" t="n">
        <v>1189.82566138821</v>
      </c>
      <c r="I2940" s="195" t="n">
        <v>862.8147401982236</v>
      </c>
      <c r="J2940" s="196" t="n">
        <v>256.5800501983042</v>
      </c>
      <c r="K2940" s="197" t="n">
        <v>2309.220451784738</v>
      </c>
      <c r="L2940" s="194" t="n">
        <v>35694.7698416463</v>
      </c>
      <c r="M2940" s="195" t="n">
        <v>25884.44220594671</v>
      </c>
      <c r="N2940" s="196" t="n">
        <v>7697.401505949127</v>
      </c>
      <c r="O2940" s="197" t="n">
        <v>69276.61355354213</v>
      </c>
      <c r="P2940" s="118" t="n"/>
      <c r="Q2940" s="104" t="n"/>
    </row>
    <row r="2941" outlineLevel="3" ht="50.25" customHeight="1">
      <c r="A2941" s="3" t="n"/>
      <c r="B2941" s="3" t="inlineStr">
        <is>
          <t>Монтаж оконечных устройств системы отопления (конвекторы, радиаторы, тепловые завесы и пр.)</t>
        </is>
      </c>
      <c r="C2941" s="25" t="n"/>
      <c r="D2941" s="271" t="inlineStr">
        <is>
          <t>10.3.6.4.</t>
        </is>
      </c>
      <c r="E2941" s="202" t="inlineStr">
        <is>
          <t>Кран шаровой ГОСТ BVR-R полнопроходной с внутренней резьбой PN40, Tmax=120C, DN20</t>
        </is>
      </c>
      <c r="F2941" s="199" t="inlineStr">
        <is>
          <t>шт</t>
        </is>
      </c>
      <c r="G2941" s="646" t="n">
        <v>12</v>
      </c>
      <c r="H2941" s="194" t="n">
        <v>1767.040730929439</v>
      </c>
      <c r="I2941" s="195" t="n">
        <v>862.8147401982236</v>
      </c>
      <c r="J2941" s="196" t="n">
        <v>328.7319338909579</v>
      </c>
      <c r="K2941" s="197" t="n">
        <v>2958.587405018621</v>
      </c>
      <c r="L2941" s="194" t="n">
        <v>21204.48877115327</v>
      </c>
      <c r="M2941" s="195" t="n">
        <v>10353.77688237868</v>
      </c>
      <c r="N2941" s="196" t="n">
        <v>3944.783206691494</v>
      </c>
      <c r="O2941" s="197" t="n">
        <v>35503.04886022345</v>
      </c>
      <c r="P2941" s="118" t="n"/>
      <c r="Q2941" s="104" t="n"/>
    </row>
    <row r="2942" outlineLevel="3" ht="50.25" customHeight="1">
      <c r="A2942" s="3" t="n"/>
      <c r="B2942" s="3" t="inlineStr">
        <is>
          <t>Монтаж оконечных устройств системы отопления (конвекторы, радиаторы, тепловые завесы и пр.)</t>
        </is>
      </c>
      <c r="C2942" s="25" t="n"/>
      <c r="D2942" s="271" t="inlineStr">
        <is>
          <t>10.3.6.5.</t>
        </is>
      </c>
      <c r="E2942" s="202" t="inlineStr">
        <is>
          <t>Кран шаровой ГОСТ BVR-R полнопроходной с внутренней резьбой PN40, Tmax=120C, DN25</t>
        </is>
      </c>
      <c r="F2942" s="199" t="inlineStr">
        <is>
          <t>шт</t>
        </is>
      </c>
      <c r="G2942" s="646" t="n">
        <v>8</v>
      </c>
      <c r="H2942" s="194" t="n">
        <v>2547.174012381431</v>
      </c>
      <c r="I2942" s="195" t="n">
        <v>862.8147401982236</v>
      </c>
      <c r="J2942" s="196" t="n">
        <v>426.2485940724569</v>
      </c>
      <c r="K2942" s="197" t="n">
        <v>3836.237346652112</v>
      </c>
      <c r="L2942" s="194" t="n">
        <v>20377.39209905145</v>
      </c>
      <c r="M2942" s="195" t="n">
        <v>6902.517921585789</v>
      </c>
      <c r="N2942" s="196" t="n">
        <v>3409.988752579655</v>
      </c>
      <c r="O2942" s="197" t="n">
        <v>30689.89877321689</v>
      </c>
      <c r="P2942" s="118" t="n"/>
      <c r="Q2942" s="104" t="n"/>
    </row>
    <row r="2943" outlineLevel="3" ht="50.25" customHeight="1">
      <c r="A2943" s="3" t="n"/>
      <c r="B2943" s="3" t="inlineStr">
        <is>
          <t>Монтаж оконечных устройств системы отопления (конвекторы, радиаторы, тепловые завесы и пр.)</t>
        </is>
      </c>
      <c r="C2943" s="25" t="n"/>
      <c r="D2943" s="271" t="inlineStr">
        <is>
          <t>10.3.6.6.</t>
        </is>
      </c>
      <c r="E2943" s="202" t="inlineStr">
        <is>
          <t>Кран шаровой ГОСТ BVR-R полнопроходной с внутренней резьбой PN40, Tmax=120C, DN32</t>
        </is>
      </c>
      <c r="F2943" s="199" t="inlineStr">
        <is>
          <t>шт</t>
        </is>
      </c>
      <c r="G2943" s="646" t="n">
        <v>4</v>
      </c>
      <c r="H2943" s="194" t="n">
        <v>4103.607875941822</v>
      </c>
      <c r="I2943" s="195" t="n">
        <v>862.8147401982236</v>
      </c>
      <c r="J2943" s="196" t="n">
        <v>620.8028270175057</v>
      </c>
      <c r="K2943" s="197" t="n">
        <v>5587.225443157551</v>
      </c>
      <c r="L2943" s="194" t="n">
        <v>16414.43150376729</v>
      </c>
      <c r="M2943" s="195" t="n">
        <v>3451.258960792894</v>
      </c>
      <c r="N2943" s="196" t="n">
        <v>2483.211308070023</v>
      </c>
      <c r="O2943" s="197" t="n">
        <v>22348.9017726302</v>
      </c>
      <c r="P2943" s="118" t="n"/>
      <c r="Q2943" s="104" t="n"/>
    </row>
    <row r="2944" outlineLevel="3" ht="50.25" customHeight="1">
      <c r="A2944" s="3" t="n"/>
      <c r="B2944" s="3" t="inlineStr">
        <is>
          <t>Монтаж оконечных устройств системы отопления (конвекторы, радиаторы, тепловые завесы и пр.)</t>
        </is>
      </c>
      <c r="C2944" s="25" t="n"/>
      <c r="D2944" s="271" t="inlineStr">
        <is>
          <t>10.3.6.7.</t>
        </is>
      </c>
      <c r="E2944" s="202" t="inlineStr">
        <is>
          <t>Общедомовый теплосчетчик-расходомер Ду15 105°C qp=1.5 м3/ч</t>
        </is>
      </c>
      <c r="F2944" s="199" t="inlineStr">
        <is>
          <t>шт</t>
        </is>
      </c>
      <c r="G2944" s="646" t="n">
        <v>2</v>
      </c>
      <c r="H2944" s="194" t="n">
        <v>9167.720706128464</v>
      </c>
      <c r="I2944" s="195" t="n">
        <v>2418.270761847292</v>
      </c>
      <c r="J2944" s="196" t="n">
        <v>1448.24893349697</v>
      </c>
      <c r="K2944" s="197" t="n">
        <v>13034.24040147273</v>
      </c>
      <c r="L2944" s="194" t="n">
        <v>18335.44141225693</v>
      </c>
      <c r="M2944" s="195" t="n">
        <v>4836.541523694585</v>
      </c>
      <c r="N2944" s="196" t="n">
        <v>2896.497866993939</v>
      </c>
      <c r="O2944" s="197" t="n">
        <v>26068.48080294545</v>
      </c>
      <c r="P2944" s="118" t="n"/>
      <c r="Q2944" s="104" t="n"/>
    </row>
    <row r="2945" outlineLevel="3" ht="50.25" customHeight="1">
      <c r="A2945" s="3" t="n"/>
      <c r="B2945" s="3" t="inlineStr">
        <is>
          <t>Монтаж оконечных устройств системы отопления (конвекторы, радиаторы, тепловые завесы и пр.)</t>
        </is>
      </c>
      <c r="C2945" s="25" t="n"/>
      <c r="D2945" s="271" t="inlineStr">
        <is>
          <t>10.3.6.8.</t>
        </is>
      </c>
      <c r="E2945" s="202" t="inlineStr">
        <is>
          <t>Общедомовый теплосчетчик-расходомер Ду20 105°C qp=2.5 м3/ч</t>
        </is>
      </c>
      <c r="F2945" s="199" t="inlineStr">
        <is>
          <t>шт</t>
        </is>
      </c>
      <c r="G2945" s="646" t="n">
        <v>3</v>
      </c>
      <c r="H2945" s="194" t="n">
        <v>10210.9308857331</v>
      </c>
      <c r="I2945" s="195" t="n">
        <v>2693.44978955296</v>
      </c>
      <c r="J2945" s="196" t="n">
        <v>1613.047584410758</v>
      </c>
      <c r="K2945" s="197" t="n">
        <v>14517.42825969682</v>
      </c>
      <c r="L2945" s="194" t="n">
        <v>30632.7926571993</v>
      </c>
      <c r="M2945" s="195" t="n">
        <v>8080.349368658879</v>
      </c>
      <c r="N2945" s="196" t="n">
        <v>4839.142753232272</v>
      </c>
      <c r="O2945" s="197" t="n">
        <v>43552.28477909045</v>
      </c>
      <c r="P2945" s="118" t="n"/>
      <c r="Q2945" s="104" t="n"/>
    </row>
    <row r="2946" outlineLevel="3" ht="50.25" customHeight="1">
      <c r="A2946" s="3" t="n"/>
      <c r="B2946" s="3" t="inlineStr">
        <is>
          <t>Монтаж оконечных устройств системы отопления (конвекторы, радиаторы, тепловые завесы и пр.)</t>
        </is>
      </c>
      <c r="C2946" s="25" t="n"/>
      <c r="D2946" s="271" t="inlineStr">
        <is>
          <t>10.3.6.9.</t>
        </is>
      </c>
      <c r="E2946" s="202" t="inlineStr">
        <is>
          <t>Общедомовый теплосчетчик-расходомер Ду25 105°C qp=3.5 м3/ч</t>
        </is>
      </c>
      <c r="F2946" s="199" t="inlineStr">
        <is>
          <t>шт</t>
        </is>
      </c>
      <c r="G2946" s="646" t="n">
        <v>2</v>
      </c>
      <c r="H2946" s="194" t="n">
        <v>22043.31437844599</v>
      </c>
      <c r="I2946" s="195" t="n">
        <v>5814.608011659993</v>
      </c>
      <c r="J2946" s="196" t="n">
        <v>3482.240298763249</v>
      </c>
      <c r="K2946" s="197" t="n">
        <v>31340.16268886924</v>
      </c>
      <c r="L2946" s="194" t="n">
        <v>44086.62875689199</v>
      </c>
      <c r="M2946" s="195" t="n">
        <v>11629.21602331999</v>
      </c>
      <c r="N2946" s="196" t="n">
        <v>6964.480597526497</v>
      </c>
      <c r="O2946" s="197" t="n">
        <v>62680.32537773847</v>
      </c>
      <c r="P2946" s="118" t="n"/>
      <c r="Q2946" s="104" t="n"/>
    </row>
    <row r="2947" outlineLevel="3" ht="50.25" customHeight="1">
      <c r="A2947" s="3" t="n"/>
      <c r="B2947" s="3" t="inlineStr">
        <is>
          <t>Монтаж оконечных устройств системы отопления (конвекторы, радиаторы, тепловые завесы и пр.)</t>
        </is>
      </c>
      <c r="C2947" s="25" t="n"/>
      <c r="D2947" s="271" t="inlineStr">
        <is>
          <t>10.3.6.10.</t>
        </is>
      </c>
      <c r="E2947" s="202" t="inlineStr">
        <is>
          <t>Общедомовый теплосчетчик-расходомер Ду32 105°C qp=6.0 м3/ч</t>
        </is>
      </c>
      <c r="F2947" s="199" t="inlineStr">
        <is>
          <t>шт</t>
        </is>
      </c>
      <c r="G2947" s="646" t="n">
        <v>1</v>
      </c>
      <c r="H2947" s="194" t="n">
        <v>23232.95529659597</v>
      </c>
      <c r="I2947" s="195" t="n">
        <v>6128.412717593921</v>
      </c>
      <c r="J2947" s="196" t="n">
        <v>3670.171001773737</v>
      </c>
      <c r="K2947" s="197" t="n">
        <v>33031.53901596363</v>
      </c>
      <c r="L2947" s="194" t="n">
        <v>23232.95529659597</v>
      </c>
      <c r="M2947" s="195" t="n">
        <v>6128.412717593921</v>
      </c>
      <c r="N2947" s="196" t="n">
        <v>3670.171001773737</v>
      </c>
      <c r="O2947" s="197" t="n">
        <v>33031.53901596363</v>
      </c>
      <c r="P2947" s="118" t="n"/>
      <c r="Q2947" s="104" t="n"/>
    </row>
    <row r="2948" outlineLevel="3" ht="50.25" customHeight="1">
      <c r="A2948" s="3" t="n"/>
      <c r="B2948" s="3" t="inlineStr">
        <is>
          <t>Монтаж оконечных устройств системы отопления (конвекторы, радиаторы, тепловые завесы и пр.)</t>
        </is>
      </c>
      <c r="C2948" s="25" t="n"/>
      <c r="D2948" s="271" t="inlineStr">
        <is>
          <t>10.3.6.11.</t>
        </is>
      </c>
      <c r="E2948" s="202" t="inlineStr">
        <is>
          <t>Общедомовый теплосчетчик-расходомер Ду50 105°C qp=35 м3/ч</t>
        </is>
      </c>
      <c r="F2948" s="199" t="inlineStr">
        <is>
          <t>шт</t>
        </is>
      </c>
      <c r="G2948" s="646" t="n">
        <v>1</v>
      </c>
      <c r="H2948" s="194" t="n">
        <v>33524.13206003959</v>
      </c>
      <c r="I2948" s="195" t="n">
        <v>8843.029890414356</v>
      </c>
      <c r="J2948" s="196" t="n">
        <v>5295.895243806744</v>
      </c>
      <c r="K2948" s="197" t="n">
        <v>47663.05719426069</v>
      </c>
      <c r="L2948" s="194" t="n">
        <v>33524.13206003959</v>
      </c>
      <c r="M2948" s="195" t="n">
        <v>8843.029890414356</v>
      </c>
      <c r="N2948" s="196" t="n">
        <v>5295.895243806744</v>
      </c>
      <c r="O2948" s="197" t="n">
        <v>47663.05719426069</v>
      </c>
      <c r="P2948" s="118" t="n"/>
      <c r="Q2948" s="104" t="n"/>
    </row>
    <row r="2949" outlineLevel="3" ht="50.25" customHeight="1">
      <c r="A2949" s="3" t="n"/>
      <c r="B2949" s="3" t="inlineStr">
        <is>
          <t>Монтаж оконечных устройств системы отопления (конвекторы, радиаторы, тепловые завесы и пр.)</t>
        </is>
      </c>
      <c r="C2949" s="25" t="n"/>
      <c r="D2949" s="271" t="inlineStr">
        <is>
          <t>10.3.6.12.</t>
        </is>
      </c>
      <c r="E2949" s="202" t="inlineStr">
        <is>
          <t>Узел управления приточной установки</t>
        </is>
      </c>
      <c r="F2949" s="199" t="inlineStr">
        <is>
          <t>шт</t>
        </is>
      </c>
      <c r="G2949" s="646" t="n">
        <v>9</v>
      </c>
      <c r="H2949" s="194" t="n">
        <v>159314.5433443917</v>
      </c>
      <c r="I2949" s="195" t="n">
        <v>56503.0431586074</v>
      </c>
      <c r="J2949" s="196" t="n">
        <v>26977.19831287489</v>
      </c>
      <c r="K2949" s="197" t="n">
        <v>242794.784815874</v>
      </c>
      <c r="L2949" s="194" t="n">
        <v>1433830.890099525</v>
      </c>
      <c r="M2949" s="195" t="n">
        <v>508527.3884274666</v>
      </c>
      <c r="N2949" s="196" t="n">
        <v>242794.784815874</v>
      </c>
      <c r="O2949" s="197" t="n">
        <v>2185153.063342866</v>
      </c>
      <c r="P2949" s="118" t="n"/>
      <c r="Q2949" s="104" t="n"/>
    </row>
    <row r="2950" outlineLevel="3" ht="50.25" customHeight="1">
      <c r="A2950" s="3" t="n"/>
      <c r="B2950" s="3" t="inlineStr">
        <is>
          <t>Монтаж сантехоборудования</t>
        </is>
      </c>
      <c r="C2950" s="25" t="n"/>
      <c r="D2950" s="271" t="inlineStr">
        <is>
          <t>10.3.6.13.</t>
        </is>
      </c>
      <c r="E2950" s="202" t="inlineStr">
        <is>
          <t>Фильтр сетчатый с пробкой FVR-R PN25, Tmax=130C, DN20</t>
        </is>
      </c>
      <c r="F2950" s="199" t="inlineStr">
        <is>
          <t>шт</t>
        </is>
      </c>
      <c r="G2950" s="646" t="n">
        <v>2</v>
      </c>
      <c r="H2950" s="194" t="n">
        <v>4494.159280829922</v>
      </c>
      <c r="I2950" s="195" t="n">
        <v>862.8147401982236</v>
      </c>
      <c r="J2950" s="196" t="n">
        <v>669.6217526285182</v>
      </c>
      <c r="K2950" s="197" t="n">
        <v>6026.595773656663</v>
      </c>
      <c r="L2950" s="194" t="n">
        <v>8988.318561659844</v>
      </c>
      <c r="M2950" s="195" t="n">
        <v>1725.629480396447</v>
      </c>
      <c r="N2950" s="196" t="n">
        <v>1339.243505257036</v>
      </c>
      <c r="O2950" s="197" t="n">
        <v>12053.19154731333</v>
      </c>
      <c r="P2950" s="118" t="n"/>
      <c r="Q2950" s="104" t="n"/>
    </row>
    <row r="2951" outlineLevel="3" ht="50.25" customHeight="1">
      <c r="A2951" s="3" t="n"/>
      <c r="B2951" s="3" t="inlineStr">
        <is>
          <t>Монтаж сантехоборудования</t>
        </is>
      </c>
      <c r="C2951" s="25" t="n"/>
      <c r="D2951" s="271" t="inlineStr">
        <is>
          <t>10.3.6.14.</t>
        </is>
      </c>
      <c r="E2951" s="202" t="inlineStr">
        <is>
          <t>Фильтр сетчатый с пробкой FVR-R PN25, Tmax=130C, DN20</t>
        </is>
      </c>
      <c r="F2951" s="199" t="inlineStr">
        <is>
          <t>шт</t>
        </is>
      </c>
      <c r="G2951" s="646" t="n">
        <v>3</v>
      </c>
      <c r="H2951" s="194" t="n">
        <v>4493.201117479982</v>
      </c>
      <c r="I2951" s="195" t="n">
        <v>862.8147401982236</v>
      </c>
      <c r="J2951" s="196" t="n">
        <v>669.5019822097756</v>
      </c>
      <c r="K2951" s="197" t="n">
        <v>6025.517839887981</v>
      </c>
      <c r="L2951" s="194" t="n">
        <v>13479.60335243995</v>
      </c>
      <c r="M2951" s="195" t="n">
        <v>2588.444220594671</v>
      </c>
      <c r="N2951" s="196" t="n">
        <v>2008.505946629327</v>
      </c>
      <c r="O2951" s="197" t="n">
        <v>18076.55351966394</v>
      </c>
      <c r="P2951" s="118" t="n"/>
      <c r="Q2951" s="104" t="n"/>
    </row>
    <row r="2952" outlineLevel="3" ht="50.25" customHeight="1">
      <c r="A2952" s="3" t="n"/>
      <c r="B2952" s="3" t="inlineStr">
        <is>
          <t>Монтаж сантехоборудования</t>
        </is>
      </c>
      <c r="C2952" s="25" t="n"/>
      <c r="D2952" s="271" t="inlineStr">
        <is>
          <t>10.3.6.15.</t>
        </is>
      </c>
      <c r="E2952" s="202" t="inlineStr">
        <is>
          <t>Фильтр сетчатый с пробкой FVR-R PN25, Tmax=130C, DN25</t>
        </is>
      </c>
      <c r="F2952" s="199" t="inlineStr">
        <is>
          <t>шт</t>
        </is>
      </c>
      <c r="G2952" s="646" t="n">
        <v>2</v>
      </c>
      <c r="H2952" s="194" t="n">
        <v>6336.816816472736</v>
      </c>
      <c r="I2952" s="195" t="n">
        <v>862.8147401982236</v>
      </c>
      <c r="J2952" s="196" t="n">
        <v>899.9539445838699</v>
      </c>
      <c r="K2952" s="197" t="n">
        <v>8099.585501254829</v>
      </c>
      <c r="L2952" s="194" t="n">
        <v>12673.63363294547</v>
      </c>
      <c r="M2952" s="195" t="n">
        <v>1725.629480396447</v>
      </c>
      <c r="N2952" s="196" t="n">
        <v>1799.90788916774</v>
      </c>
      <c r="O2952" s="197" t="n">
        <v>16199.17100250966</v>
      </c>
      <c r="P2952" s="118" t="n"/>
      <c r="Q2952" s="104" t="n"/>
    </row>
    <row r="2953" outlineLevel="3" ht="50.25" customHeight="1">
      <c r="A2953" s="3" t="n"/>
      <c r="B2953" s="3" t="inlineStr">
        <is>
          <t>Монтаж оконечных устройств системы отопления (конвекторы, радиаторы, тепловые завесы и пр.)</t>
        </is>
      </c>
      <c r="C2953" s="25" t="n"/>
      <c r="D2953" s="271" t="inlineStr">
        <is>
          <t>10.3.6.16.</t>
        </is>
      </c>
      <c r="E2953" s="202" t="inlineStr">
        <is>
          <t>Фильтр сетчатый с пробкой FVR-R PN25, Tmax=130C, DN32</t>
        </is>
      </c>
      <c r="F2953" s="199" t="inlineStr">
        <is>
          <t>шт</t>
        </is>
      </c>
      <c r="G2953" s="646" t="n">
        <v>1</v>
      </c>
      <c r="H2953" s="194" t="n">
        <v>8145.002374477293</v>
      </c>
      <c r="I2953" s="195" t="n">
        <v>862.8147401982236</v>
      </c>
      <c r="J2953" s="196" t="n">
        <v>1125.977139334439</v>
      </c>
      <c r="K2953" s="197" t="n">
        <v>10133.79425400996</v>
      </c>
      <c r="L2953" s="194" t="n">
        <v>8145.002374477293</v>
      </c>
      <c r="M2953" s="195" t="n">
        <v>862.8147401982236</v>
      </c>
      <c r="N2953" s="196" t="n">
        <v>1125.977139334439</v>
      </c>
      <c r="O2953" s="197" t="n">
        <v>10133.79425400996</v>
      </c>
      <c r="P2953" s="118" t="n"/>
      <c r="Q2953" s="104" t="n"/>
    </row>
    <row r="2954" outlineLevel="3" ht="50.25" customHeight="1">
      <c r="A2954" s="3" t="n"/>
      <c r="B2954" s="3" t="inlineStr">
        <is>
          <t>Монтаж оконечных устройств системы отопления (конвекторы, радиаторы, тепловые завесы и пр.)</t>
        </is>
      </c>
      <c r="C2954" s="25" t="n"/>
      <c r="D2954" s="271" t="inlineStr">
        <is>
          <t>10.3.6.17.</t>
        </is>
      </c>
      <c r="E2954" s="202" t="inlineStr">
        <is>
          <t>Фильтр сетчатый с пробкой FVR-R PN25, Tmax=130C, DN50</t>
        </is>
      </c>
      <c r="F2954" s="199" t="inlineStr">
        <is>
          <t>шт</t>
        </is>
      </c>
      <c r="G2954" s="646" t="n">
        <v>1</v>
      </c>
      <c r="H2954" s="194" t="n">
        <v>16890.18153064349</v>
      </c>
      <c r="I2954" s="195" t="n">
        <v>4314.073700991118</v>
      </c>
      <c r="J2954" s="196" t="n">
        <v>2650.531903954326</v>
      </c>
      <c r="K2954" s="197" t="n">
        <v>23854.78713558893</v>
      </c>
      <c r="L2954" s="194" t="n">
        <v>16890.18153064349</v>
      </c>
      <c r="M2954" s="195" t="n">
        <v>4314.073700991118</v>
      </c>
      <c r="N2954" s="196" t="n">
        <v>2650.531903954326</v>
      </c>
      <c r="O2954" s="197" t="n">
        <v>23854.78713558893</v>
      </c>
      <c r="P2954" s="118" t="n"/>
      <c r="Q2954" s="104" t="n"/>
    </row>
    <row r="2955" outlineLevel="3" ht="50.25" customHeight="1">
      <c r="A2955" s="3" t="n"/>
      <c r="B2955" s="3" t="inlineStr">
        <is>
          <t>Монтаж оконечных устройств системы отопления (конвекторы, радиаторы, тепловые завесы и пр.)</t>
        </is>
      </c>
      <c r="C2955" s="25" t="n"/>
      <c r="D2955" s="271" t="inlineStr">
        <is>
          <t>10.3.6.18.</t>
        </is>
      </c>
      <c r="E2955" s="202" t="inlineStr">
        <is>
          <t>Клапан балансировочный автоматический с наружной резьбой 2 1/2", диапазон настройки
5-35 кПа, PN20, Tmax=120C, DN50</t>
        </is>
      </c>
      <c r="F2955" s="199" t="inlineStr">
        <is>
          <t>шт</t>
        </is>
      </c>
      <c r="G2955" s="646" t="n">
        <v>1</v>
      </c>
      <c r="H2955" s="194" t="n">
        <v>47165.76316690938</v>
      </c>
      <c r="I2955" s="195" t="n">
        <v>4314.073700991118</v>
      </c>
      <c r="J2955" s="196" t="n">
        <v>6434.979608487562</v>
      </c>
      <c r="K2955" s="197" t="n">
        <v>57914.81647638806</v>
      </c>
      <c r="L2955" s="194" t="n">
        <v>47165.76316690938</v>
      </c>
      <c r="M2955" s="195" t="n">
        <v>4314.073700991118</v>
      </c>
      <c r="N2955" s="196" t="n">
        <v>6434.979608487562</v>
      </c>
      <c r="O2955" s="197" t="n">
        <v>57914.81647638806</v>
      </c>
      <c r="P2955" s="118" t="n"/>
      <c r="Q2955" s="104" t="n"/>
    </row>
    <row r="2956" outlineLevel="3" ht="50.25" customHeight="1">
      <c r="A2956" s="3" t="n"/>
      <c r="B2956" s="3" t="inlineStr">
        <is>
          <t>Монтаж оконечных устройств системы отопления (конвекторы, радиаторы, тепловые завесы и пр.)</t>
        </is>
      </c>
      <c r="C2956" s="25" t="n"/>
      <c r="D2956" s="271" t="inlineStr">
        <is>
          <t>10.3.6.19.</t>
        </is>
      </c>
      <c r="E2956" s="202" t="inlineStr">
        <is>
          <t>Комбинированный балансировочный клапан AQT-R PN16, Tmax=130C, DN15</t>
        </is>
      </c>
      <c r="F2956" s="199" t="inlineStr">
        <is>
          <t>шт</t>
        </is>
      </c>
      <c r="G2956" s="646" t="n">
        <v>2</v>
      </c>
      <c r="H2956" s="194" t="n">
        <v>20827.77894158421</v>
      </c>
      <c r="I2956" s="195" t="n">
        <v>862.8147401982236</v>
      </c>
      <c r="J2956" s="196" t="n">
        <v>2711.324210222805</v>
      </c>
      <c r="K2956" s="197" t="n">
        <v>24401.91789200524</v>
      </c>
      <c r="L2956" s="194" t="n">
        <v>41655.55788316843</v>
      </c>
      <c r="M2956" s="195" t="n">
        <v>1725.629480396447</v>
      </c>
      <c r="N2956" s="196" t="n">
        <v>5422.648420445609</v>
      </c>
      <c r="O2956" s="197" t="n">
        <v>48803.83578401048</v>
      </c>
      <c r="P2956" s="118" t="n"/>
      <c r="Q2956" s="104" t="n"/>
    </row>
    <row r="2957" outlineLevel="3" ht="50.25" customHeight="1">
      <c r="A2957" s="3" t="n"/>
      <c r="B2957" s="3" t="inlineStr">
        <is>
          <t>Монтаж оконечных устройств системы отопления (конвекторы, радиаторы, тепловые завесы и пр.)</t>
        </is>
      </c>
      <c r="C2957" s="25" t="n"/>
      <c r="D2957" s="271" t="inlineStr">
        <is>
          <t>10.3.6.20.</t>
        </is>
      </c>
      <c r="E2957" s="202" t="inlineStr">
        <is>
          <t>Комбинированный балансировочный клапан AQT-R PN16, Tmax=130C, DN20</t>
        </is>
      </c>
      <c r="F2957" s="199" t="inlineStr">
        <is>
          <t>шт</t>
        </is>
      </c>
      <c r="G2957" s="646" t="n">
        <v>3</v>
      </c>
      <c r="H2957" s="194" t="n">
        <v>23178.61519536926</v>
      </c>
      <c r="I2957" s="195" t="n">
        <v>862.8147401982236</v>
      </c>
      <c r="J2957" s="196" t="n">
        <v>3005.178741945935</v>
      </c>
      <c r="K2957" s="197" t="n">
        <v>27046.60867751342</v>
      </c>
      <c r="L2957" s="194" t="n">
        <v>69535.84558610777</v>
      </c>
      <c r="M2957" s="195" t="n">
        <v>2588.444220594671</v>
      </c>
      <c r="N2957" s="196" t="n">
        <v>9015.536225837805</v>
      </c>
      <c r="O2957" s="197" t="n">
        <v>81139.82603254025</v>
      </c>
      <c r="P2957" s="118" t="n"/>
      <c r="Q2957" s="104" t="n"/>
    </row>
    <row r="2958" outlineLevel="3" ht="50.25" customHeight="1">
      <c r="A2958" s="3" t="n"/>
      <c r="B2958" s="3" t="inlineStr">
        <is>
          <t>Монтаж оконечных устройств системы отопления (конвекторы, радиаторы, тепловые завесы и пр.)</t>
        </is>
      </c>
      <c r="C2958" s="25" t="n"/>
      <c r="D2958" s="271" t="inlineStr">
        <is>
          <t>10.3.6.21.</t>
        </is>
      </c>
      <c r="E2958" s="202" t="inlineStr">
        <is>
          <t>Комбинированный балансировочный клапан AQT-R PN16, Tmax=130C, DN25</t>
        </is>
      </c>
      <c r="F2958" s="199" t="inlineStr">
        <is>
          <t>шт</t>
        </is>
      </c>
      <c r="G2958" s="646" t="n">
        <v>2</v>
      </c>
      <c r="H2958" s="194" t="n">
        <v>25392.61403068943</v>
      </c>
      <c r="I2958" s="195" t="n">
        <v>862.8147401982236</v>
      </c>
      <c r="J2958" s="196" t="n">
        <v>3281.928596360957</v>
      </c>
      <c r="K2958" s="197" t="n">
        <v>29537.35736724861</v>
      </c>
      <c r="L2958" s="194" t="n">
        <v>50785.22806137886</v>
      </c>
      <c r="M2958" s="195" t="n">
        <v>1725.629480396447</v>
      </c>
      <c r="N2958" s="196" t="n">
        <v>6563.857192721914</v>
      </c>
      <c r="O2958" s="197" t="n">
        <v>59074.71473449723</v>
      </c>
      <c r="P2958" s="118" t="n"/>
      <c r="Q2958" s="104" t="n"/>
    </row>
    <row r="2959" outlineLevel="3" ht="50.25" customHeight="1">
      <c r="A2959" s="3" t="n"/>
      <c r="B2959" s="3" t="inlineStr">
        <is>
          <t>Монтаж оконечных устройств системы отопления (конвекторы, радиаторы, тепловые завесы и пр.)</t>
        </is>
      </c>
      <c r="C2959" s="25" t="n"/>
      <c r="D2959" s="271" t="inlineStr">
        <is>
          <t>10.3.6.22.</t>
        </is>
      </c>
      <c r="E2959" s="202" t="inlineStr">
        <is>
          <t>Комбинированный балансировочный клапан AQT-R PN16, Tmax=130C, DN32</t>
        </is>
      </c>
      <c r="F2959" s="199" t="inlineStr">
        <is>
          <t>шт</t>
        </is>
      </c>
      <c r="G2959" s="646" t="n">
        <v>1</v>
      </c>
      <c r="H2959" s="194" t="n">
        <v>36574.72862006229</v>
      </c>
      <c r="I2959" s="195" t="n">
        <v>862.8147401982236</v>
      </c>
      <c r="J2959" s="196" t="n">
        <v>4679.692920032564</v>
      </c>
      <c r="K2959" s="197" t="n">
        <v>42117.23628029307</v>
      </c>
      <c r="L2959" s="194" t="n">
        <v>36574.72862006229</v>
      </c>
      <c r="M2959" s="195" t="n">
        <v>862.8147401982236</v>
      </c>
      <c r="N2959" s="196" t="n">
        <v>4679.692920032564</v>
      </c>
      <c r="O2959" s="197" t="n">
        <v>42117.23628029307</v>
      </c>
      <c r="P2959" s="118" t="n"/>
      <c r="Q2959" s="104" t="n"/>
    </row>
    <row r="2960" outlineLevel="3" ht="50.25" customHeight="1">
      <c r="A2960" s="3" t="n"/>
      <c r="B2960" s="3" t="inlineStr">
        <is>
          <t>Монтаж оконечных устройств системы отопления (конвекторы, радиаторы, тепловые завесы и пр.)</t>
        </is>
      </c>
      <c r="C2960" s="25" t="n"/>
      <c r="D2960" s="271" t="inlineStr">
        <is>
          <t>10.3.6.23.</t>
        </is>
      </c>
      <c r="E2960" s="202" t="inlineStr">
        <is>
          <t>Кран шаровой ГОСТ BVR-R полнопроходной с внутренней резьбой PN40, Tmax=120C, DN50</t>
        </is>
      </c>
      <c r="F2960" s="199" t="inlineStr">
        <is>
          <t>шт</t>
        </is>
      </c>
      <c r="G2960" s="646" t="n">
        <v>4</v>
      </c>
      <c r="H2960" s="194" t="n">
        <v>9176.898700033107</v>
      </c>
      <c r="I2960" s="195" t="n">
        <v>4314.073700991118</v>
      </c>
      <c r="J2960" s="196" t="n">
        <v>1686.371550128028</v>
      </c>
      <c r="K2960" s="197" t="n">
        <v>15177.34395115225</v>
      </c>
      <c r="L2960" s="194" t="n">
        <v>36707.59480013243</v>
      </c>
      <c r="M2960" s="195" t="n">
        <v>17256.29480396447</v>
      </c>
      <c r="N2960" s="196" t="n">
        <v>6745.486200512112</v>
      </c>
      <c r="O2960" s="197" t="n">
        <v>60709.37580460901</v>
      </c>
      <c r="P2960" s="118" t="n"/>
      <c r="Q2960" s="104" t="n"/>
    </row>
    <row r="2961" outlineLevel="3" ht="50.25" customHeight="1">
      <c r="A2961" s="3" t="n"/>
      <c r="B2961" s="3" t="inlineStr">
        <is>
          <t>Монтаж оконечных устройств системы отопления (конвекторы, радиаторы, тепловые завесы и пр.)</t>
        </is>
      </c>
      <c r="C2961" s="25" t="n"/>
      <c r="D2961" s="271" t="inlineStr">
        <is>
          <t>10.3.6.24.</t>
        </is>
      </c>
      <c r="E2961" s="202" t="inlineStr">
        <is>
          <t>Регулятор перепада давления «Пульсар РПД» Ду15</t>
        </is>
      </c>
      <c r="F2961" s="199" t="inlineStr">
        <is>
          <t>шт</t>
        </is>
      </c>
      <c r="G2961" s="646" t="n">
        <v>2</v>
      </c>
      <c r="H2961" s="194" t="n">
        <v>5510.897841165151</v>
      </c>
      <c r="I2961" s="195" t="n">
        <v>1453.670274285967</v>
      </c>
      <c r="J2961" s="196" t="n">
        <v>870.5710144313898</v>
      </c>
      <c r="K2961" s="197" t="n">
        <v>7835.139129882508</v>
      </c>
      <c r="L2961" s="194" t="n">
        <v>11021.7956823303</v>
      </c>
      <c r="M2961" s="195" t="n">
        <v>2907.340548571935</v>
      </c>
      <c r="N2961" s="196" t="n">
        <v>1741.14202886278</v>
      </c>
      <c r="O2961" s="197" t="n">
        <v>15670.27825976502</v>
      </c>
      <c r="P2961" s="118" t="n"/>
      <c r="Q2961" s="104" t="n"/>
    </row>
    <row r="2962" outlineLevel="3" ht="50.25" customHeight="1">
      <c r="A2962" s="3" t="n"/>
      <c r="B2962" s="3" t="inlineStr">
        <is>
          <t>Монтаж оконечных устройств системы отопления (конвекторы, радиаторы, тепловые завесы и пр.)</t>
        </is>
      </c>
      <c r="C2962" s="25" t="n"/>
      <c r="D2962" s="271" t="inlineStr">
        <is>
          <t>10.3.6.25.</t>
        </is>
      </c>
      <c r="E2962" s="202" t="inlineStr">
        <is>
          <t>Регулятор перепада давления «Пульсар РПД» Ду15 Ниппели</t>
        </is>
      </c>
      <c r="F2962" s="199" t="inlineStr">
        <is>
          <t>шт</t>
        </is>
      </c>
      <c r="G2962" s="646" t="n">
        <v>1</v>
      </c>
      <c r="H2962" s="194" t="n">
        <v>5510.955538969225</v>
      </c>
      <c r="I2962" s="195" t="n">
        <v>1453.685500428441</v>
      </c>
      <c r="J2962" s="196" t="n">
        <v>870.5801299247082</v>
      </c>
      <c r="K2962" s="197" t="n">
        <v>7835.221169322374</v>
      </c>
      <c r="L2962" s="194" t="n">
        <v>5510.955538969225</v>
      </c>
      <c r="M2962" s="195" t="n">
        <v>1453.685500428441</v>
      </c>
      <c r="N2962" s="196" t="n">
        <v>870.5801299247082</v>
      </c>
      <c r="O2962" s="197" t="n">
        <v>7835.221169322374</v>
      </c>
      <c r="P2962" s="118" t="n"/>
      <c r="Q2962" s="104" t="n"/>
    </row>
    <row r="2963" outlineLevel="3" ht="50.25" customHeight="1">
      <c r="A2963" s="3" t="n"/>
      <c r="B2963" s="3" t="inlineStr">
        <is>
          <t>Монтаж оконечных устройств системы отопления (конвекторы, радиаторы, тепловые завесы и пр.)</t>
        </is>
      </c>
      <c r="C2963" s="25" t="n"/>
      <c r="D2963" s="271" t="inlineStr">
        <is>
          <t>10.3.6.26.</t>
        </is>
      </c>
      <c r="E2963" s="202" t="inlineStr">
        <is>
          <t>Регулятор перепада давления «Пульсар РПД» Ду20</t>
        </is>
      </c>
      <c r="F2963" s="199" t="inlineStr">
        <is>
          <t>шт</t>
        </is>
      </c>
      <c r="G2963" s="646" t="n">
        <v>3</v>
      </c>
      <c r="H2963" s="194" t="n">
        <v>5878.314158704541</v>
      </c>
      <c r="I2963" s="195" t="n">
        <v>1550.587716362021</v>
      </c>
      <c r="J2963" s="196" t="n">
        <v>928.6127343833202</v>
      </c>
      <c r="K2963" s="197" t="n">
        <v>8357.514609449881</v>
      </c>
      <c r="L2963" s="194" t="n">
        <v>17634.94247611363</v>
      </c>
      <c r="M2963" s="195" t="n">
        <v>4651.763149086063</v>
      </c>
      <c r="N2963" s="196" t="n">
        <v>2785.83820314996</v>
      </c>
      <c r="O2963" s="197" t="n">
        <v>25072.54382834964</v>
      </c>
      <c r="P2963" s="118" t="n"/>
      <c r="Q2963" s="104" t="n"/>
    </row>
    <row r="2964" outlineLevel="3" ht="50.25" customHeight="1">
      <c r="A2964" s="3" t="n"/>
      <c r="B2964" s="3" t="inlineStr">
        <is>
          <t>Монтаж оконечных устройств системы отопления (конвекторы, радиаторы, тепловые завесы и пр.)</t>
        </is>
      </c>
      <c r="C2964" s="25" t="n"/>
      <c r="D2964" s="271" t="inlineStr">
        <is>
          <t>10.3.6.27.</t>
        </is>
      </c>
      <c r="E2964" s="202" t="inlineStr">
        <is>
          <t>Регулятор перепада давления «Пульсар РПД» Ду25</t>
        </is>
      </c>
      <c r="F2964" s="199" t="inlineStr">
        <is>
          <t>шт</t>
        </is>
      </c>
      <c r="G2964" s="646" t="n">
        <v>2</v>
      </c>
      <c r="H2964" s="194" t="n">
        <v>6172.249439787079</v>
      </c>
      <c r="I2964" s="195" t="n">
        <v>1628.122279068564</v>
      </c>
      <c r="J2964" s="196" t="n">
        <v>975.0464648569553</v>
      </c>
      <c r="K2964" s="197" t="n">
        <v>8775.418183712598</v>
      </c>
      <c r="L2964" s="194" t="n">
        <v>12344.49887957416</v>
      </c>
      <c r="M2964" s="195" t="n">
        <v>3256.244558137127</v>
      </c>
      <c r="N2964" s="196" t="n">
        <v>1950.092929713911</v>
      </c>
      <c r="O2964" s="197" t="n">
        <v>17550.8363674252</v>
      </c>
      <c r="P2964" s="118" t="n"/>
      <c r="Q2964" s="104" t="n"/>
    </row>
    <row r="2965" outlineLevel="3" ht="50.25" customHeight="1">
      <c r="A2965" s="3" t="n"/>
      <c r="B2965" s="3" t="inlineStr">
        <is>
          <t>Монтаж оконечных устройств системы отопления (конвекторы, радиаторы, тепловые завесы и пр.)</t>
        </is>
      </c>
      <c r="C2965" s="25" t="n"/>
      <c r="D2965" s="271" t="inlineStr">
        <is>
          <t>10.3.6.28.</t>
        </is>
      </c>
      <c r="E2965" s="202" t="inlineStr">
        <is>
          <t>Регулятор перепада давления «Пульсар РПД» Ду50</t>
        </is>
      </c>
      <c r="F2965" s="199" t="inlineStr">
        <is>
          <t>шт</t>
        </is>
      </c>
      <c r="G2965" s="646" t="n">
        <v>1</v>
      </c>
      <c r="H2965" s="194" t="n">
        <v>17716.78174434483</v>
      </c>
      <c r="I2965" s="195" t="n">
        <v>4673.350773885823</v>
      </c>
      <c r="J2965" s="196" t="n">
        <v>2798.766564778832</v>
      </c>
      <c r="K2965" s="197" t="n">
        <v>25188.89908300948</v>
      </c>
      <c r="L2965" s="194" t="n">
        <v>17716.78174434483</v>
      </c>
      <c r="M2965" s="195" t="n">
        <v>4673.350773885823</v>
      </c>
      <c r="N2965" s="196" t="n">
        <v>2798.766564778832</v>
      </c>
      <c r="O2965" s="197" t="n">
        <v>25188.89908300948</v>
      </c>
      <c r="P2965" s="118" t="n"/>
      <c r="Q2965" s="104" t="n"/>
    </row>
    <row r="2966" outlineLevel="3" ht="50.25" customHeight="1">
      <c r="A2966" s="3" t="n"/>
      <c r="B2966" s="3" t="inlineStr">
        <is>
          <t>Монтаж оконечных устройств системы отопления (конвекторы, радиаторы, тепловые завесы и пр.)</t>
        </is>
      </c>
      <c r="C2966" s="25" t="n"/>
      <c r="D2966" s="271" t="inlineStr">
        <is>
          <t>10.3.6.29.</t>
        </is>
      </c>
      <c r="E2966" s="202" t="inlineStr">
        <is>
          <t>Кран шаровой с Электроприводом NEPTUN PROFI: 12В 1/2' 15</t>
        </is>
      </c>
      <c r="F2966" s="199" t="inlineStr">
        <is>
          <t>шт</t>
        </is>
      </c>
      <c r="G2966" s="646" t="n">
        <v>4</v>
      </c>
      <c r="H2966" s="194" t="n">
        <v>8958.55691176025</v>
      </c>
      <c r="I2966" s="195" t="n">
        <v>4314.073700991118</v>
      </c>
      <c r="J2966" s="196" t="n">
        <v>1659.078826593921</v>
      </c>
      <c r="K2966" s="197" t="n">
        <v>14931.70943934529</v>
      </c>
      <c r="L2966" s="194" t="n">
        <v>35834.227647041</v>
      </c>
      <c r="M2966" s="195" t="n">
        <v>17256.29480396447</v>
      </c>
      <c r="N2966" s="196" t="n">
        <v>6636.315306375684</v>
      </c>
      <c r="O2966" s="197" t="n">
        <v>59726.83775738115</v>
      </c>
      <c r="P2966" s="118" t="n"/>
      <c r="Q2966" s="104" t="n"/>
    </row>
    <row r="2967" outlineLevel="3" ht="50.25" customHeight="1">
      <c r="A2967" s="3" t="n"/>
      <c r="B2967" s="3" t="inlineStr">
        <is>
          <t>Прокладка вертикальных и горизонтальных трубопроводов отопления</t>
        </is>
      </c>
      <c r="C2967" s="25" t="n"/>
      <c r="D2967" s="271" t="inlineStr">
        <is>
          <t>10.3.6.30.</t>
        </is>
      </c>
      <c r="E2967" s="202" t="inlineStr">
        <is>
          <t>Труба стальная водогазопроводная Неоцинкованная ø 15</t>
        </is>
      </c>
      <c r="F2967" s="199" t="inlineStr">
        <is>
          <t>м</t>
        </is>
      </c>
      <c r="G2967" s="646" t="n">
        <v>21</v>
      </c>
      <c r="H2967" s="194" t="n">
        <v>147.0426975684353</v>
      </c>
      <c r="I2967" s="195" t="n">
        <v>1147.543604463637</v>
      </c>
      <c r="J2967" s="196" t="n">
        <v>161.8232877540091</v>
      </c>
      <c r="K2967" s="197" t="n">
        <v>1456.409589786082</v>
      </c>
      <c r="L2967" s="194" t="n">
        <v>3087.896648937142</v>
      </c>
      <c r="M2967" s="195" t="n">
        <v>24098.41569373638</v>
      </c>
      <c r="N2967" s="196" t="n">
        <v>3398.289042834191</v>
      </c>
      <c r="O2967" s="197" t="n">
        <v>30584.60138550772</v>
      </c>
      <c r="P2967" s="118" t="n"/>
      <c r="Q2967" s="104" t="n"/>
    </row>
    <row r="2968" outlineLevel="3" ht="50.25" customHeight="1">
      <c r="A2968" s="3" t="n"/>
      <c r="B2968" s="3" t="inlineStr">
        <is>
          <t>Прокладка вертикальных и горизонтальных трубопроводов отопления</t>
        </is>
      </c>
      <c r="C2968" s="25" t="n"/>
      <c r="D2968" s="271" t="inlineStr">
        <is>
          <t>10.3.6.31.</t>
        </is>
      </c>
      <c r="E2968" s="202" t="inlineStr">
        <is>
          <t>Труба стальная водогазопроводная Оцинкованная ø 15</t>
        </is>
      </c>
      <c r="F2968" s="199" t="inlineStr">
        <is>
          <t>м</t>
        </is>
      </c>
      <c r="G2968" s="646" t="n">
        <v>104</v>
      </c>
      <c r="H2968" s="194" t="n">
        <v>348.8757606072051</v>
      </c>
      <c r="I2968" s="195" t="n">
        <v>1147.543604463637</v>
      </c>
      <c r="J2968" s="196" t="n">
        <v>187.0524206338553</v>
      </c>
      <c r="K2968" s="197" t="n">
        <v>1683.471785704698</v>
      </c>
      <c r="L2968" s="194" t="n">
        <v>36283.07910314933</v>
      </c>
      <c r="M2968" s="195" t="n">
        <v>119344.5348642183</v>
      </c>
      <c r="N2968" s="196" t="n">
        <v>19453.45174592095</v>
      </c>
      <c r="O2968" s="197" t="n">
        <v>175081.0657132886</v>
      </c>
      <c r="P2968" s="118" t="n"/>
      <c r="Q2968" s="104" t="n"/>
    </row>
    <row r="2969" outlineLevel="3" ht="50.25" customHeight="1">
      <c r="A2969" s="3" t="n"/>
      <c r="B2969" s="3" t="inlineStr">
        <is>
          <t>Прокладка вертикальных и горизонтальных трубопроводов отопления</t>
        </is>
      </c>
      <c r="C2969" s="25" t="n"/>
      <c r="D2969" s="271" t="inlineStr">
        <is>
          <t>10.3.6.32.</t>
        </is>
      </c>
      <c r="E2969" s="202" t="inlineStr">
        <is>
          <t>Трубки Теплоизоляционные некашированные толщиной 30 мм ø 15</t>
        </is>
      </c>
      <c r="F2969" s="199" t="inlineStr">
        <is>
          <t>м3</t>
        </is>
      </c>
      <c r="G2969" s="646" t="n">
        <v>82</v>
      </c>
      <c r="H2969" s="194" t="n">
        <v>407.2910944292807</v>
      </c>
      <c r="I2969" s="195" t="n">
        <v>431.4073700991118</v>
      </c>
      <c r="J2969" s="196" t="n">
        <v>104.8373080660491</v>
      </c>
      <c r="K2969" s="197" t="n">
        <v>943.5357725944417</v>
      </c>
      <c r="L2969" s="194" t="n">
        <v>33397.86974320102</v>
      </c>
      <c r="M2969" s="195" t="n">
        <v>35375.40434812717</v>
      </c>
      <c r="N2969" s="196" t="n">
        <v>8596.659261416024</v>
      </c>
      <c r="O2969" s="197" t="n">
        <v>77369.93335274422</v>
      </c>
      <c r="P2969" s="118" t="n"/>
      <c r="Q2969" s="104" t="n"/>
    </row>
    <row r="2970" outlineLevel="3" ht="50.25" customHeight="1">
      <c r="A2970" s="3" t="n"/>
      <c r="B2970" s="3" t="inlineStr">
        <is>
          <t>Монтаж оконечных устройств системы отопления (конвекторы, радиаторы, тепловые завесы и пр.)</t>
        </is>
      </c>
      <c r="C2970" s="25" t="n"/>
      <c r="D2970" s="271" t="inlineStr">
        <is>
          <t>10.3.6.33.</t>
        </is>
      </c>
      <c r="E2970" s="202" t="inlineStr">
        <is>
          <t>Кран шаровой с Электроприводом NEPTUN PROFI: 220В 3/4' 20</t>
        </is>
      </c>
      <c r="F2970" s="199" t="inlineStr">
        <is>
          <t>шт</t>
        </is>
      </c>
      <c r="G2970" s="646" t="n">
        <v>6</v>
      </c>
      <c r="H2970" s="194" t="n">
        <v>10794.13752956237</v>
      </c>
      <c r="I2970" s="195" t="n">
        <v>4314.073700991118</v>
      </c>
      <c r="J2970" s="196" t="n">
        <v>1888.526403819186</v>
      </c>
      <c r="K2970" s="197" t="n">
        <v>16996.73763437267</v>
      </c>
      <c r="L2970" s="194" t="n">
        <v>64764.82517737421</v>
      </c>
      <c r="M2970" s="195" t="n">
        <v>25884.44220594671</v>
      </c>
      <c r="N2970" s="196" t="n">
        <v>11331.15842291512</v>
      </c>
      <c r="O2970" s="197" t="n">
        <v>101980.425806236</v>
      </c>
      <c r="P2970" s="118" t="n"/>
      <c r="Q2970" s="104" t="n"/>
    </row>
    <row r="2971" outlineLevel="3" ht="50.25" customHeight="1">
      <c r="A2971" s="3" t="n"/>
      <c r="B2971" s="3" t="inlineStr">
        <is>
          <t>Прокладка вертикальных и горизонтальных трубопроводов отопления</t>
        </is>
      </c>
      <c r="C2971" s="25" t="n"/>
      <c r="D2971" s="271" t="inlineStr">
        <is>
          <t>10.3.6.34.</t>
        </is>
      </c>
      <c r="E2971" s="202" t="inlineStr">
        <is>
          <t>Труба стальная водогазопроводная Неоцинкованная ø 20</t>
        </is>
      </c>
      <c r="F2971" s="199" t="inlineStr">
        <is>
          <t>м</t>
        </is>
      </c>
      <c r="G2971" s="646" t="n">
        <v>12</v>
      </c>
      <c r="H2971" s="194" t="n">
        <v>196.1646804987745</v>
      </c>
      <c r="I2971" s="195" t="n">
        <v>1190.684341473549</v>
      </c>
      <c r="J2971" s="196" t="n">
        <v>173.3561277465404</v>
      </c>
      <c r="K2971" s="197" t="n">
        <v>1560.205149718863</v>
      </c>
      <c r="L2971" s="194" t="n">
        <v>2353.976165985295</v>
      </c>
      <c r="M2971" s="195" t="n">
        <v>14288.21209768258</v>
      </c>
      <c r="N2971" s="196" t="n">
        <v>2080.273532958485</v>
      </c>
      <c r="O2971" s="197" t="n">
        <v>18722.46179662636</v>
      </c>
      <c r="P2971" s="118" t="n"/>
      <c r="Q2971" s="104" t="n"/>
    </row>
    <row r="2972" outlineLevel="3" ht="50.25" customHeight="1">
      <c r="A2972" s="3" t="n"/>
      <c r="B2972" s="3" t="inlineStr">
        <is>
          <t>Прокладка вертикальных и горизонтальных трубопроводов отопления</t>
        </is>
      </c>
      <c r="C2972" s="25" t="n"/>
      <c r="D2972" s="271" t="inlineStr">
        <is>
          <t>10.3.6.35.</t>
        </is>
      </c>
      <c r="E2972" s="202" t="inlineStr">
        <is>
          <t>Труба стальная водогазопроводная Оцинкованная ø 20</t>
        </is>
      </c>
      <c r="F2972" s="199" t="inlineStr">
        <is>
          <t>м</t>
        </is>
      </c>
      <c r="G2972" s="646" t="n">
        <v>62</v>
      </c>
      <c r="H2972" s="194" t="n">
        <v>484.8703466897117</v>
      </c>
      <c r="I2972" s="195" t="n">
        <v>1190.684341473549</v>
      </c>
      <c r="J2972" s="196" t="n">
        <v>209.4443360204075</v>
      </c>
      <c r="K2972" s="197" t="n">
        <v>1884.999024183668</v>
      </c>
      <c r="L2972" s="194" t="n">
        <v>30061.96149476213</v>
      </c>
      <c r="M2972" s="195" t="n">
        <v>73822.42917136001</v>
      </c>
      <c r="N2972" s="196" t="n">
        <v>12985.54883326527</v>
      </c>
      <c r="O2972" s="197" t="n">
        <v>116869.9394993874</v>
      </c>
      <c r="P2972" s="118" t="n"/>
      <c r="Q2972" s="104" t="n"/>
    </row>
    <row r="2973" outlineLevel="3" ht="50.25" customHeight="1">
      <c r="A2973" s="3" t="n"/>
      <c r="B2973" s="3" t="inlineStr">
        <is>
          <t>Прокладка вертикальных и горизонтальных трубопроводов отопления</t>
        </is>
      </c>
      <c r="C2973" s="25" t="n"/>
      <c r="D2973" s="271" t="inlineStr">
        <is>
          <t>10.3.6.36.</t>
        </is>
      </c>
      <c r="E2973" s="202" t="inlineStr">
        <is>
          <t>Трубки Теплоизоляционные некашированные толщиной 30 мм ø 20</t>
        </is>
      </c>
      <c r="F2973" s="199" t="inlineStr">
        <is>
          <t>м3</t>
        </is>
      </c>
      <c r="G2973" s="646" t="n">
        <v>67</v>
      </c>
      <c r="H2973" s="194" t="n">
        <v>456.4708028859324</v>
      </c>
      <c r="I2973" s="195" t="n">
        <v>431.4073700991118</v>
      </c>
      <c r="J2973" s="196" t="n">
        <v>110.9847716231305</v>
      </c>
      <c r="K2973" s="197" t="n">
        <v>998.8629446081748</v>
      </c>
      <c r="L2973" s="194" t="n">
        <v>30583.54379335747</v>
      </c>
      <c r="M2973" s="195" t="n">
        <v>28904.29379664049</v>
      </c>
      <c r="N2973" s="196" t="n">
        <v>7435.979698749746</v>
      </c>
      <c r="O2973" s="197" t="n">
        <v>66923.81728874771</v>
      </c>
      <c r="P2973" s="118" t="n"/>
      <c r="Q2973" s="104" t="n"/>
    </row>
    <row r="2974" outlineLevel="3" ht="50.25" customHeight="1">
      <c r="A2974" s="3" t="n"/>
      <c r="B2974" s="3" t="inlineStr">
        <is>
          <t>Монтаж оконечных устройств системы отопления (конвекторы, радиаторы, тепловые завесы и пр.)</t>
        </is>
      </c>
      <c r="C2974" s="25" t="n"/>
      <c r="D2974" s="271" t="inlineStr">
        <is>
          <t>10.3.6.37.</t>
        </is>
      </c>
      <c r="E2974" s="202" t="inlineStr">
        <is>
          <t>Кран шаровой с Электроприводом NEPTUN PROFI: 220В 1' 25</t>
        </is>
      </c>
      <c r="F2974" s="199" t="inlineStr">
        <is>
          <t>шт</t>
        </is>
      </c>
      <c r="G2974" s="646" t="n">
        <v>4</v>
      </c>
      <c r="H2974" s="194" t="n">
        <v>11255.91877641343</v>
      </c>
      <c r="I2974" s="195" t="n">
        <v>4314.073700991118</v>
      </c>
      <c r="J2974" s="196" t="n">
        <v>1946.249059675569</v>
      </c>
      <c r="K2974" s="197" t="n">
        <v>17516.24153708012</v>
      </c>
      <c r="L2974" s="194" t="n">
        <v>45023.67510565374</v>
      </c>
      <c r="M2974" s="195" t="n">
        <v>17256.29480396447</v>
      </c>
      <c r="N2974" s="196" t="n">
        <v>7784.996238702277</v>
      </c>
      <c r="O2974" s="197" t="n">
        <v>70064.9661483205</v>
      </c>
      <c r="P2974" s="118" t="n"/>
      <c r="Q2974" s="104" t="n"/>
    </row>
    <row r="2975" outlineLevel="3" ht="50.25" customHeight="1">
      <c r="A2975" s="3" t="n"/>
      <c r="B2975" s="3" t="inlineStr">
        <is>
          <t>Прокладка вертикальных и горизонтальных трубопроводов отопления</t>
        </is>
      </c>
      <c r="C2975" s="25" t="n"/>
      <c r="D2975" s="271" t="inlineStr">
        <is>
          <t>10.3.6.38.</t>
        </is>
      </c>
      <c r="E2975" s="202" t="inlineStr">
        <is>
          <t>Труба стальная водогазопроводная Неоцинкованная ø 25</t>
        </is>
      </c>
      <c r="F2975" s="199" t="inlineStr">
        <is>
          <t>м</t>
        </is>
      </c>
      <c r="G2975" s="646" t="n">
        <v>14</v>
      </c>
      <c r="H2975" s="194" t="n">
        <v>264.7507623697753</v>
      </c>
      <c r="I2975" s="195" t="n">
        <v>1276.965815493371</v>
      </c>
      <c r="J2975" s="196" t="n">
        <v>192.7145722328933</v>
      </c>
      <c r="K2975" s="197" t="n">
        <v>1734.431150096039</v>
      </c>
      <c r="L2975" s="194" t="n">
        <v>3706.510673176855</v>
      </c>
      <c r="M2975" s="195" t="n">
        <v>17877.52141690719</v>
      </c>
      <c r="N2975" s="196" t="n">
        <v>2698.004011260506</v>
      </c>
      <c r="O2975" s="197" t="n">
        <v>24282.03610134455</v>
      </c>
      <c r="P2975" s="118" t="n"/>
      <c r="Q2975" s="104" t="n"/>
    </row>
    <row r="2976" outlineLevel="3" ht="50.25" customHeight="1">
      <c r="A2976" s="3" t="n"/>
      <c r="B2976" s="3" t="inlineStr">
        <is>
          <t>Прокладка вертикальных и горизонтальных трубопроводов отопления</t>
        </is>
      </c>
      <c r="C2976" s="25" t="n"/>
      <c r="D2976" s="271" t="inlineStr">
        <is>
          <t>10.3.6.39.</t>
        </is>
      </c>
      <c r="E2976" s="202" t="inlineStr">
        <is>
          <t>Труба стальная водогазопроводная Оцинкованная ø 25</t>
        </is>
      </c>
      <c r="F2976" s="199" t="inlineStr">
        <is>
          <t>м</t>
        </is>
      </c>
      <c r="G2976" s="646" t="n">
        <v>49</v>
      </c>
      <c r="H2976" s="194" t="n">
        <v>643.4922229842925</v>
      </c>
      <c r="I2976" s="195" t="n">
        <v>1276.965815493371</v>
      </c>
      <c r="J2976" s="196" t="n">
        <v>240.0572548097079</v>
      </c>
      <c r="K2976" s="197" t="n">
        <v>2160.515293287371</v>
      </c>
      <c r="L2976" s="194" t="n">
        <v>31531.11892623033</v>
      </c>
      <c r="M2976" s="195" t="n">
        <v>62571.32495917517</v>
      </c>
      <c r="N2976" s="196" t="n">
        <v>11762.80548567569</v>
      </c>
      <c r="O2976" s="197" t="n">
        <v>105865.2493710812</v>
      </c>
      <c r="P2976" s="118" t="n"/>
      <c r="Q2976" s="104" t="n"/>
    </row>
    <row r="2977" outlineLevel="3" ht="50.25" customHeight="1">
      <c r="A2977" s="3" t="n"/>
      <c r="B2977" s="3" t="inlineStr">
        <is>
          <t>Прокладка вертикальных и горизонтальных трубопроводов отопления</t>
        </is>
      </c>
      <c r="C2977" s="25" t="n"/>
      <c r="D2977" s="271" t="inlineStr">
        <is>
          <t>10.3.6.40.</t>
        </is>
      </c>
      <c r="E2977" s="202" t="inlineStr">
        <is>
          <t>Трубки Теплоизоляционные некашированные толщиной 30 мм ø 25</t>
        </is>
      </c>
      <c r="F2977" s="199" t="inlineStr">
        <is>
          <t>м3</t>
        </is>
      </c>
      <c r="G2977" s="646" t="n">
        <v>73</v>
      </c>
      <c r="H2977" s="194" t="n">
        <v>504.9578339962651</v>
      </c>
      <c r="I2977" s="195" t="n">
        <v>431.4073700991118</v>
      </c>
      <c r="J2977" s="196" t="n">
        <v>117.0456505119221</v>
      </c>
      <c r="K2977" s="197" t="n">
        <v>1053.410854607299</v>
      </c>
      <c r="L2977" s="194" t="n">
        <v>36861.92188172735</v>
      </c>
      <c r="M2977" s="195" t="n">
        <v>31492.73801723516</v>
      </c>
      <c r="N2977" s="196" t="n">
        <v>8544.332487370313</v>
      </c>
      <c r="O2977" s="197" t="n">
        <v>76898.99238633281</v>
      </c>
      <c r="P2977" s="118" t="n"/>
      <c r="Q2977" s="104" t="n"/>
    </row>
    <row r="2978" outlineLevel="3" ht="50.25" customHeight="1">
      <c r="A2978" s="3" t="n"/>
      <c r="B2978" s="3" t="inlineStr">
        <is>
          <t>Прокладка вертикальных и горизонтальных трубопроводов отопления</t>
        </is>
      </c>
      <c r="C2978" s="25" t="n"/>
      <c r="D2978" s="271" t="inlineStr">
        <is>
          <t>10.3.6.41.</t>
        </is>
      </c>
      <c r="E2978" s="202" t="inlineStr">
        <is>
          <t>Трубки Теплоизоляционные толщиной 19 мм ø 25</t>
        </is>
      </c>
      <c r="F2978" s="199" t="inlineStr">
        <is>
          <t>м3</t>
        </is>
      </c>
      <c r="G2978" s="646" t="n">
        <v>1</v>
      </c>
      <c r="H2978" s="194" t="n">
        <v>176.6313634458765</v>
      </c>
      <c r="I2978" s="195" t="n">
        <v>431.4073700991118</v>
      </c>
      <c r="J2978" s="196" t="n">
        <v>76.00484169312354</v>
      </c>
      <c r="K2978" s="197" t="n">
        <v>684.0435752381119</v>
      </c>
      <c r="L2978" s="194" t="n">
        <v>176.6313634458765</v>
      </c>
      <c r="M2978" s="195" t="n">
        <v>431.4073700991118</v>
      </c>
      <c r="N2978" s="196" t="n">
        <v>76.00484169312354</v>
      </c>
      <c r="O2978" s="197" t="n">
        <v>684.0435752381119</v>
      </c>
      <c r="P2978" s="118" t="n"/>
      <c r="Q2978" s="104" t="n"/>
    </row>
    <row r="2979" outlineLevel="3" ht="50.25" customHeight="1">
      <c r="A2979" s="3" t="n"/>
      <c r="B2979" s="3" t="inlineStr">
        <is>
          <t>Прокладка вертикальных и горизонтальных трубопроводов отопления</t>
        </is>
      </c>
      <c r="C2979" s="25" t="n"/>
      <c r="D2979" s="271" t="inlineStr">
        <is>
          <t>10.3.6.42.</t>
        </is>
      </c>
      <c r="E2979" s="202" t="inlineStr">
        <is>
          <t>Неподвижная опора ø 32</t>
        </is>
      </c>
      <c r="F2979" s="199" t="inlineStr">
        <is>
          <t>компл.</t>
        </is>
      </c>
      <c r="G2979" s="646" t="n">
        <v>4</v>
      </c>
      <c r="H2979" s="194" t="n">
        <v>5080.748559690555</v>
      </c>
      <c r="I2979" s="195" t="n">
        <v>5176.888441189341</v>
      </c>
      <c r="J2979" s="196" t="n">
        <v>1282.204625109987</v>
      </c>
      <c r="K2979" s="197" t="n">
        <v>11539.84162598988</v>
      </c>
      <c r="L2979" s="194" t="n">
        <v>20322.99423876222</v>
      </c>
      <c r="M2979" s="195" t="n">
        <v>20707.55376475737</v>
      </c>
      <c r="N2979" s="196" t="n">
        <v>5128.818500439948</v>
      </c>
      <c r="O2979" s="197" t="n">
        <v>46159.36650395954</v>
      </c>
      <c r="P2979" s="118" t="n"/>
      <c r="Q2979" s="104" t="n"/>
    </row>
    <row r="2980" outlineLevel="3" ht="50.25" customHeight="1">
      <c r="A2980" s="3" t="n"/>
      <c r="B2980" s="3" t="inlineStr">
        <is>
          <t>Прокладка вертикальных и горизонтальных трубопроводов отопления</t>
        </is>
      </c>
      <c r="C2980" s="25" t="n"/>
      <c r="D2980" s="271" t="inlineStr">
        <is>
          <t>10.3.6.43.</t>
        </is>
      </c>
      <c r="E2980" s="202" t="inlineStr">
        <is>
          <t>Труба стальная водогазопроводная Неоцинкованная ø 32</t>
        </is>
      </c>
      <c r="F2980" s="199" t="inlineStr">
        <is>
          <t>м</t>
        </is>
      </c>
      <c r="G2980" s="646" t="n">
        <v>30</v>
      </c>
      <c r="H2980" s="194" t="n">
        <v>316.6665144319488</v>
      </c>
      <c r="I2980" s="195" t="n">
        <v>1276.965815493371</v>
      </c>
      <c r="J2980" s="196" t="n">
        <v>199.204041240665</v>
      </c>
      <c r="K2980" s="197" t="n">
        <v>1792.836371165985</v>
      </c>
      <c r="L2980" s="194" t="n">
        <v>9499.995432958463</v>
      </c>
      <c r="M2980" s="195" t="n">
        <v>38308.97446480113</v>
      </c>
      <c r="N2980" s="196" t="n">
        <v>5976.121237219949</v>
      </c>
      <c r="O2980" s="197" t="n">
        <v>53785.09113497954</v>
      </c>
      <c r="P2980" s="118" t="n"/>
      <c r="Q2980" s="104" t="n"/>
    </row>
    <row r="2981" outlineLevel="3" ht="50.25" customHeight="1">
      <c r="A2981" s="3" t="n"/>
      <c r="B2981" s="3" t="inlineStr">
        <is>
          <t>Прокладка вертикальных и горизонтальных трубопроводов отопления</t>
        </is>
      </c>
      <c r="C2981" s="25" t="n"/>
      <c r="D2981" s="271" t="inlineStr">
        <is>
          <t>10.3.6.44.</t>
        </is>
      </c>
      <c r="E2981" s="202" t="inlineStr">
        <is>
          <t>Труба стальная водогазопроводная Оцинкованная ø 32</t>
        </is>
      </c>
      <c r="F2981" s="199" t="inlineStr">
        <is>
          <t>м</t>
        </is>
      </c>
      <c r="G2981" s="646" t="n">
        <v>20</v>
      </c>
      <c r="H2981" s="194" t="n">
        <v>825.20315498644</v>
      </c>
      <c r="I2981" s="195" t="n">
        <v>1337.362847307247</v>
      </c>
      <c r="J2981" s="196" t="n">
        <v>270.3207502867108</v>
      </c>
      <c r="K2981" s="197" t="n">
        <v>2432.886752580397</v>
      </c>
      <c r="L2981" s="194" t="n">
        <v>16504.0630997288</v>
      </c>
      <c r="M2981" s="195" t="n">
        <v>26747.25694614493</v>
      </c>
      <c r="N2981" s="196" t="n">
        <v>5406.415005734216</v>
      </c>
      <c r="O2981" s="197" t="n">
        <v>48657.73505160795</v>
      </c>
      <c r="P2981" s="118" t="n"/>
      <c r="Q2981" s="104" t="n"/>
    </row>
    <row r="2982" outlineLevel="3" ht="50.25" customHeight="1">
      <c r="A2982" s="3" t="n"/>
      <c r="B2982" s="3" t="inlineStr">
        <is>
          <t>Прокладка вертикальных и горизонтальных трубопроводов отопления</t>
        </is>
      </c>
      <c r="C2982" s="25" t="n"/>
      <c r="D2982" s="271" t="inlineStr">
        <is>
          <t>10.3.6.45.</t>
        </is>
      </c>
      <c r="E2982" s="202" t="inlineStr">
        <is>
          <t>Трубки Теплоизоляционные некашированные толщиной 30 мм ø 32</t>
        </is>
      </c>
      <c r="F2982" s="199" t="inlineStr">
        <is>
          <t>м3</t>
        </is>
      </c>
      <c r="G2982" s="646" t="n">
        <v>74</v>
      </c>
      <c r="H2982" s="194" t="n">
        <v>592.9271719271005</v>
      </c>
      <c r="I2982" s="195" t="n">
        <v>431.4073700991118</v>
      </c>
      <c r="J2982" s="196" t="n">
        <v>128.0418177532765</v>
      </c>
      <c r="K2982" s="197" t="n">
        <v>1152.376359779489</v>
      </c>
      <c r="L2982" s="194" t="n">
        <v>43876.61072260544</v>
      </c>
      <c r="M2982" s="195" t="n">
        <v>31924.14538733427</v>
      </c>
      <c r="N2982" s="196" t="n">
        <v>9475.094513742464</v>
      </c>
      <c r="O2982" s="197" t="n">
        <v>85275.85062368218</v>
      </c>
      <c r="P2982" s="118" t="n"/>
      <c r="Q2982" s="104" t="n"/>
    </row>
    <row r="2983" outlineLevel="3" ht="50.25" customHeight="1">
      <c r="A2983" s="3" t="n"/>
      <c r="B2983" s="3" t="inlineStr">
        <is>
          <t>Прокладка вертикальных и горизонтальных трубопроводов отопления</t>
        </is>
      </c>
      <c r="C2983" s="25" t="n"/>
      <c r="D2983" s="271" t="inlineStr">
        <is>
          <t>10.3.6.46.</t>
        </is>
      </c>
      <c r="E2983" s="202" t="inlineStr">
        <is>
          <t>Неподвижная опора ø 50</t>
        </is>
      </c>
      <c r="F2983" s="199" t="inlineStr">
        <is>
          <t>компл.</t>
        </is>
      </c>
      <c r="G2983" s="646" t="n">
        <v>2</v>
      </c>
      <c r="H2983" s="194" t="n">
        <v>7122.976232699694</v>
      </c>
      <c r="I2983" s="195" t="n">
        <v>5176.888441189341</v>
      </c>
      <c r="J2983" s="196" t="n">
        <v>1537.483084236129</v>
      </c>
      <c r="K2983" s="197" t="n">
        <v>13837.34775812516</v>
      </c>
      <c r="L2983" s="194" t="n">
        <v>14245.95246539939</v>
      </c>
      <c r="M2983" s="195" t="n">
        <v>10353.77688237868</v>
      </c>
      <c r="N2983" s="196" t="n">
        <v>3074.966168472259</v>
      </c>
      <c r="O2983" s="197" t="n">
        <v>27674.69551625033</v>
      </c>
      <c r="P2983" s="118" t="n"/>
      <c r="Q2983" s="104" t="n"/>
    </row>
    <row r="2984" outlineLevel="3" ht="50.25" customHeight="1">
      <c r="A2984" s="3" t="n"/>
      <c r="B2984" s="3" t="inlineStr">
        <is>
          <t>Прокладка вертикальных и горизонтальных трубопроводов отопления</t>
        </is>
      </c>
      <c r="C2984" s="25" t="n"/>
      <c r="D2984" s="271" t="inlineStr">
        <is>
          <t>10.3.6.47.</t>
        </is>
      </c>
      <c r="E2984" s="202" t="inlineStr">
        <is>
          <t>Труба стальная водогазопроводная Неоцинкованная ø 50</t>
        </is>
      </c>
      <c r="F2984" s="199" t="inlineStr">
        <is>
          <t>м</t>
        </is>
      </c>
      <c r="G2984" s="646" t="n">
        <v>1</v>
      </c>
      <c r="H2984" s="194" t="n">
        <v>426.1085974362901</v>
      </c>
      <c r="I2984" s="195" t="n">
        <v>1415.016173925087</v>
      </c>
      <c r="J2984" s="196" t="n">
        <v>230.1405964201721</v>
      </c>
      <c r="K2984" s="197" t="n">
        <v>2071.265367781549</v>
      </c>
      <c r="L2984" s="194" t="n">
        <v>426.1085974362901</v>
      </c>
      <c r="M2984" s="195" t="n">
        <v>1415.016173925087</v>
      </c>
      <c r="N2984" s="196" t="n">
        <v>230.1405964201721</v>
      </c>
      <c r="O2984" s="197" t="n">
        <v>2071.265367781549</v>
      </c>
      <c r="P2984" s="118" t="n"/>
      <c r="Q2984" s="104" t="n"/>
    </row>
    <row r="2985" outlineLevel="3" ht="50.25" customHeight="1">
      <c r="A2985" s="3" t="n"/>
      <c r="B2985" s="3" t="inlineStr">
        <is>
          <t>Прокладка вертикальных и горизонтальных трубопроводов отопления</t>
        </is>
      </c>
      <c r="C2985" s="25" t="n"/>
      <c r="D2985" s="271" t="inlineStr">
        <is>
          <t>10.3.6.48.</t>
        </is>
      </c>
      <c r="E2985" s="202" t="inlineStr">
        <is>
          <t>Труба стальная водогазопроводная Оцинкованная ø 50</t>
        </is>
      </c>
      <c r="F2985" s="199" t="inlineStr">
        <is>
          <t>м</t>
        </is>
      </c>
      <c r="G2985" s="646" t="n">
        <v>27</v>
      </c>
      <c r="H2985" s="194" t="n">
        <v>1427.82773931864</v>
      </c>
      <c r="I2985" s="195" t="n">
        <v>1518.553942748873</v>
      </c>
      <c r="J2985" s="196" t="n">
        <v>368.2977102584391</v>
      </c>
      <c r="K2985" s="197" t="n">
        <v>3314.679392325952</v>
      </c>
      <c r="L2985" s="194" t="n">
        <v>38551.34896160327</v>
      </c>
      <c r="M2985" s="195" t="n">
        <v>41000.95645421958</v>
      </c>
      <c r="N2985" s="196" t="n">
        <v>9944.038176977856</v>
      </c>
      <c r="O2985" s="197" t="n">
        <v>89496.34359280071</v>
      </c>
      <c r="P2985" s="118" t="n"/>
      <c r="Q2985" s="104" t="n"/>
    </row>
    <row r="2986" outlineLevel="3" ht="50.25" customHeight="1">
      <c r="A2986" s="3" t="n"/>
      <c r="B2986" s="3" t="inlineStr">
        <is>
          <t>Прокладка вертикальных и горизонтальных трубопроводов отопления</t>
        </is>
      </c>
      <c r="C2986" s="25" t="n"/>
      <c r="D2986" s="271" t="inlineStr">
        <is>
          <t>10.3.6.49.</t>
        </is>
      </c>
      <c r="E2986" s="202" t="inlineStr">
        <is>
          <t>Труба стальная электросварная прямошовная ø 50</t>
        </is>
      </c>
      <c r="F2986" s="199" t="inlineStr">
        <is>
          <t>м</t>
        </is>
      </c>
      <c r="G2986" s="646" t="n">
        <v>14</v>
      </c>
      <c r="H2986" s="194" t="n">
        <v>426.1086761971389</v>
      </c>
      <c r="I2986" s="195" t="n">
        <v>1415.016173925087</v>
      </c>
      <c r="J2986" s="196" t="n">
        <v>230.1406062652782</v>
      </c>
      <c r="K2986" s="197" t="n">
        <v>2071.265456387504</v>
      </c>
      <c r="L2986" s="194" t="n">
        <v>5965.521466759945</v>
      </c>
      <c r="M2986" s="195" t="n">
        <v>19810.22643495122</v>
      </c>
      <c r="N2986" s="196" t="n">
        <v>3221.968487713895</v>
      </c>
      <c r="O2986" s="197" t="n">
        <v>28997.71638942506</v>
      </c>
      <c r="P2986" s="118" t="n"/>
      <c r="Q2986" s="104" t="n"/>
    </row>
    <row r="2987" outlineLevel="3" ht="50.25" customHeight="1">
      <c r="A2987" s="3" t="n"/>
      <c r="B2987" s="3" t="inlineStr">
        <is>
          <t>Прокладка вертикальных и горизонтальных трубопроводов отопления</t>
        </is>
      </c>
      <c r="C2987" s="25" t="n"/>
      <c r="D2987" s="271" t="inlineStr">
        <is>
          <t>10.3.6.50.</t>
        </is>
      </c>
      <c r="E2987" s="202" t="inlineStr">
        <is>
          <t>Трубки Теплоизоляционные некашированные толщиной 30 мм ø 50</t>
        </is>
      </c>
      <c r="F2987" s="199" t="inlineStr">
        <is>
          <t>м3</t>
        </is>
      </c>
      <c r="G2987" s="646" t="n">
        <v>54</v>
      </c>
      <c r="H2987" s="194" t="n">
        <v>835.3623437172039</v>
      </c>
      <c r="I2987" s="195" t="n">
        <v>603.9703181387565</v>
      </c>
      <c r="J2987" s="196" t="n">
        <v>179.916582731995</v>
      </c>
      <c r="K2987" s="197" t="n">
        <v>1619.249244587955</v>
      </c>
      <c r="L2987" s="194" t="n">
        <v>45109.56656072901</v>
      </c>
      <c r="M2987" s="195" t="n">
        <v>32614.39717949285</v>
      </c>
      <c r="N2987" s="196" t="n">
        <v>9715.495467527733</v>
      </c>
      <c r="O2987" s="197" t="n">
        <v>87439.45920774959</v>
      </c>
      <c r="P2987" s="118" t="n"/>
      <c r="Q2987" s="104" t="n"/>
    </row>
    <row r="2988" outlineLevel="3" ht="50.25" customHeight="1">
      <c r="A2988" s="3" t="n"/>
      <c r="B2988" s="3" t="inlineStr">
        <is>
          <t>Прокладка вертикальных и горизонтальных трубопроводов отопления</t>
        </is>
      </c>
      <c r="C2988" s="25" t="n"/>
      <c r="D2988" s="271" t="inlineStr">
        <is>
          <t>10.3.6.51.</t>
        </is>
      </c>
      <c r="E2988" s="202" t="inlineStr">
        <is>
          <t>Неподвижная опора ø 65</t>
        </is>
      </c>
      <c r="F2988" s="199" t="inlineStr">
        <is>
          <t>компл.</t>
        </is>
      </c>
      <c r="G2988" s="646" t="n">
        <v>4</v>
      </c>
      <c r="H2988" s="194" t="n">
        <v>8906.606559393163</v>
      </c>
      <c r="I2988" s="195" t="n">
        <v>5176.888441189341</v>
      </c>
      <c r="J2988" s="196" t="n">
        <v>1760.436875072813</v>
      </c>
      <c r="K2988" s="197" t="n">
        <v>15843.93187565532</v>
      </c>
      <c r="L2988" s="194" t="n">
        <v>35626.42623757265</v>
      </c>
      <c r="M2988" s="195" t="n">
        <v>20707.55376475737</v>
      </c>
      <c r="N2988" s="196" t="n">
        <v>7041.747500291252</v>
      </c>
      <c r="O2988" s="197" t="n">
        <v>63375.72750262127</v>
      </c>
      <c r="P2988" s="118" t="n"/>
      <c r="Q2988" s="104" t="n"/>
    </row>
    <row r="2989" outlineLevel="3" ht="50.25" customHeight="1">
      <c r="A2989" s="3" t="n"/>
      <c r="B2989" s="3" t="inlineStr">
        <is>
          <t>Прокладка вертикальных и горизонтальных трубопроводов отопления</t>
        </is>
      </c>
      <c r="C2989" s="25" t="n"/>
      <c r="D2989" s="271" t="inlineStr">
        <is>
          <t>10.3.6.52.</t>
        </is>
      </c>
      <c r="E2989" s="202" t="inlineStr">
        <is>
          <t>Труба стальная электросварная прямошовная ø 65</t>
        </is>
      </c>
      <c r="F2989" s="199" t="inlineStr">
        <is>
          <t>м</t>
        </is>
      </c>
      <c r="G2989" s="646" t="n">
        <v>40</v>
      </c>
      <c r="H2989" s="194" t="n">
        <v>782.3613937613276</v>
      </c>
      <c r="I2989" s="195" t="n">
        <v>1639.348006376625</v>
      </c>
      <c r="J2989" s="196" t="n">
        <v>302.713675017244</v>
      </c>
      <c r="K2989" s="197" t="n">
        <v>2724.423075155196</v>
      </c>
      <c r="L2989" s="194" t="n">
        <v>31294.4557504531</v>
      </c>
      <c r="M2989" s="195" t="n">
        <v>65573.92025506499</v>
      </c>
      <c r="N2989" s="196" t="n">
        <v>12108.54700068976</v>
      </c>
      <c r="O2989" s="197" t="n">
        <v>108976.9230062079</v>
      </c>
      <c r="P2989" s="118" t="n"/>
      <c r="Q2989" s="104" t="n"/>
    </row>
    <row r="2990" outlineLevel="3" ht="50.25" customHeight="1">
      <c r="A2990" s="3" t="n"/>
      <c r="B2990" s="3" t="inlineStr">
        <is>
          <t>Прокладка вертикальных и горизонтальных трубопроводов отопления</t>
        </is>
      </c>
      <c r="C2990" s="25" t="n"/>
      <c r="D2990" s="271" t="inlineStr">
        <is>
          <t>10.3.6.53.</t>
        </is>
      </c>
      <c r="E2990" s="202" t="inlineStr">
        <is>
          <t>Трубки Теплоизоляционные некашированные толщиной 30 мм ø 65</t>
        </is>
      </c>
      <c r="F2990" s="199" t="inlineStr">
        <is>
          <t>м3</t>
        </is>
      </c>
      <c r="G2990" s="646" t="n">
        <v>82</v>
      </c>
      <c r="H2990" s="194" t="n">
        <v>970.4333692237508</v>
      </c>
      <c r="I2990" s="195" t="n">
        <v>690.2517921585788</v>
      </c>
      <c r="J2990" s="196" t="n">
        <v>207.5856451727912</v>
      </c>
      <c r="K2990" s="197" t="n">
        <v>1868.270806555121</v>
      </c>
      <c r="L2990" s="194" t="n">
        <v>79575.53627634757</v>
      </c>
      <c r="M2990" s="195" t="n">
        <v>56600.64695700347</v>
      </c>
      <c r="N2990" s="196" t="n">
        <v>17022.02290416888</v>
      </c>
      <c r="O2990" s="197" t="n">
        <v>153198.2061375199</v>
      </c>
      <c r="P2990" s="118" t="n"/>
      <c r="Q2990" s="104" t="n"/>
    </row>
    <row r="2991" outlineLevel="3" ht="50.25" customHeight="1">
      <c r="A2991" s="3" t="n"/>
      <c r="B2991" s="3" t="inlineStr">
        <is>
          <t>Монтаж оконечных устройств системы отопления (конвекторы, радиаторы, тепловые завесы и пр.)</t>
        </is>
      </c>
      <c r="C2991" s="25" t="n"/>
      <c r="D2991" s="271" t="inlineStr">
        <is>
          <t>10.3.6.54.</t>
        </is>
      </c>
      <c r="E2991" s="202" t="inlineStr">
        <is>
          <t>Автоматический воздухоотводчик Airvent-R без обратного клапана PN10, Tmax=110C ø15</t>
        </is>
      </c>
      <c r="F2991" s="199" t="inlineStr">
        <is>
          <t>шт</t>
        </is>
      </c>
      <c r="G2991" s="646" t="n">
        <v>6</v>
      </c>
      <c r="H2991" s="194" t="n">
        <v>1096.033262141066</v>
      </c>
      <c r="I2991" s="195" t="n">
        <v>862.8147401982236</v>
      </c>
      <c r="J2991" s="196" t="n">
        <v>244.8560002924112</v>
      </c>
      <c r="K2991" s="197" t="n">
        <v>2203.704002631701</v>
      </c>
      <c r="L2991" s="194" t="n">
        <v>6576.199572846397</v>
      </c>
      <c r="M2991" s="195" t="n">
        <v>5176.888441189341</v>
      </c>
      <c r="N2991" s="196" t="n">
        <v>1469.136001754468</v>
      </c>
      <c r="O2991" s="197" t="n">
        <v>13222.22401579021</v>
      </c>
      <c r="P2991" s="118" t="n"/>
      <c r="Q2991" s="104" t="n"/>
    </row>
    <row r="2992" outlineLevel="3" ht="50.25" customHeight="1">
      <c r="A2992" s="3" t="n"/>
      <c r="B2992" s="3" t="inlineStr">
        <is>
          <t>Монтаж оконечных устройств системы отопления (конвекторы, радиаторы, тепловые завесы и пр.)</t>
        </is>
      </c>
      <c r="C2992" s="25" t="n"/>
      <c r="D2992" s="271" t="inlineStr">
        <is>
          <t>10.3.6.55.</t>
        </is>
      </c>
      <c r="E2992" s="202" t="inlineStr">
        <is>
          <t>Шаровой кран с электроприводом Professional BS FB 1 1/4'' GLOCK, 220 V ø32</t>
        </is>
      </c>
      <c r="F2992" s="199" t="inlineStr">
        <is>
          <t>шт</t>
        </is>
      </c>
      <c r="G2992" s="646" t="n">
        <v>2</v>
      </c>
      <c r="H2992" s="194" t="n">
        <v>19394.81402172261</v>
      </c>
      <c r="I2992" s="195" t="n">
        <v>5176.888441189341</v>
      </c>
      <c r="J2992" s="196" t="n">
        <v>3071.462807863993</v>
      </c>
      <c r="K2992" s="197" t="n">
        <v>27643.16527077594</v>
      </c>
      <c r="L2992" s="194" t="n">
        <v>38789.62804344521</v>
      </c>
      <c r="M2992" s="195" t="n">
        <v>10353.77688237868</v>
      </c>
      <c r="N2992" s="196" t="n">
        <v>6142.925615727987</v>
      </c>
      <c r="O2992" s="197" t="n">
        <v>55286.33054155188</v>
      </c>
      <c r="P2992" s="118" t="n"/>
      <c r="Q2992" s="104" t="n"/>
    </row>
    <row r="2993" outlineLevel="3" ht="50.25" customHeight="1">
      <c r="A2993" s="3" t="n"/>
      <c r="B2993" s="3" t="inlineStr">
        <is>
          <t>Монтаж оконечных устройств системы отопления (конвекторы, радиаторы, тепловые завесы и пр.)</t>
        </is>
      </c>
      <c r="C2993" s="25" t="n"/>
      <c r="D2993" s="271" t="inlineStr">
        <is>
          <t>10.3.6.56.</t>
        </is>
      </c>
      <c r="E2993" s="202" t="inlineStr">
        <is>
          <t>Шаровой кран с электроприводом Neptun Bugatti Pro 2'' 220 V ø50</t>
        </is>
      </c>
      <c r="F2993" s="199" t="inlineStr">
        <is>
          <t>шт</t>
        </is>
      </c>
      <c r="G2993" s="646" t="n">
        <v>2</v>
      </c>
      <c r="H2993" s="194" t="n">
        <v>25975.19731770432</v>
      </c>
      <c r="I2993" s="195" t="n">
        <v>4314.073700991118</v>
      </c>
      <c r="J2993" s="196" t="n">
        <v>3786.15887733693</v>
      </c>
      <c r="K2993" s="197" t="n">
        <v>34075.42989603237</v>
      </c>
      <c r="L2993" s="194" t="n">
        <v>51950.39463540864</v>
      </c>
      <c r="M2993" s="195" t="n">
        <v>8628.147401982236</v>
      </c>
      <c r="N2993" s="196" t="n">
        <v>7572.31775467386</v>
      </c>
      <c r="O2993" s="197" t="n">
        <v>68150.85979206474</v>
      </c>
      <c r="P2993" s="118" t="n"/>
      <c r="Q2993" s="104" t="n"/>
    </row>
    <row r="2994" outlineLevel="2" ht="50.25" customHeight="1">
      <c r="A2994" s="3" t="n"/>
      <c r="B2994" s="3" t="inlineStr">
        <is>
          <t>ОВ и К. Система отопления</t>
        </is>
      </c>
      <c r="C2994" s="240" t="n"/>
      <c r="D2994" s="391" t="inlineStr">
        <is>
          <t>10.3.7.</t>
        </is>
      </c>
      <c r="E2994" s="399" t="inlineStr">
        <is>
          <t>Транзитный трубопровод</t>
        </is>
      </c>
      <c r="F2994" s="397" t="n"/>
      <c r="G2994" s="420" t="n"/>
      <c r="H2994" s="428">
        <f>IFERROR(L2994/G2994,0)</f>
        <v/>
      </c>
      <c r="I2994" s="429">
        <f>IFERROR(M2994/G2994,0)</f>
        <v/>
      </c>
      <c r="J2994" s="430">
        <f>IFERROR(N2994/G2994,0)</f>
        <v/>
      </c>
      <c r="K2994" s="432">
        <f>+IFERROR(O2994/G2994,0)</f>
        <v/>
      </c>
      <c r="L2994" s="431">
        <f>SUBTOTAL(9,L2995:L3006)</f>
        <v/>
      </c>
      <c r="M2994" s="429">
        <f>SUBTOTAL(9,M2995:M3006)</f>
        <v/>
      </c>
      <c r="N2994" s="430">
        <f>SUBTOTAL(9,N2995:N3006)</f>
        <v/>
      </c>
      <c r="O2994" s="433">
        <f>SUBTOTAL(9,O2995:O3006)</f>
        <v/>
      </c>
      <c r="P2994" s="394" t="n"/>
      <c r="Q2994" s="243" t="n"/>
    </row>
    <row r="2995" outlineLevel="3" ht="50.25" customHeight="1">
      <c r="A2995" s="3" t="n"/>
      <c r="B2995" s="3" t="inlineStr">
        <is>
          <t>Прокладка вертикальных и горизонтальных трубопроводов отопления</t>
        </is>
      </c>
      <c r="C2995" s="25" t="n"/>
      <c r="D2995" s="271" t="inlineStr">
        <is>
          <t>10.3.7.1.</t>
        </is>
      </c>
      <c r="E2995" s="202" t="inlineStr">
        <is>
          <t>Труба из сшитого полиэтилена RAUTITAN ø 16</t>
        </is>
      </c>
      <c r="F2995" s="199" t="inlineStr">
        <is>
          <t>м</t>
        </is>
      </c>
      <c r="G2995" s="646" t="n">
        <v>81</v>
      </c>
      <c r="H2995" s="194" t="n">
        <v>403.048479116515</v>
      </c>
      <c r="I2995" s="195" t="n">
        <v>310.6133064713605</v>
      </c>
      <c r="J2995" s="196" t="n">
        <v>89.20772319848443</v>
      </c>
      <c r="K2995" s="197" t="n">
        <v>802.8695087863599</v>
      </c>
      <c r="L2995" s="194" t="n">
        <v>32646.92680843771</v>
      </c>
      <c r="M2995" s="195" t="n">
        <v>25159.6778241802</v>
      </c>
      <c r="N2995" s="196" t="n">
        <v>7225.825579077239</v>
      </c>
      <c r="O2995" s="197" t="n">
        <v>65032.43021169515</v>
      </c>
      <c r="P2995" s="118" t="n"/>
      <c r="Q2995" s="104" t="n"/>
    </row>
    <row r="2996" outlineLevel="3" ht="50.25" customHeight="1">
      <c r="A2996" s="3" t="n"/>
      <c r="B2996" s="3" t="inlineStr">
        <is>
          <t>Прокладка вертикальных и горизонтальных трубопроводов отопления</t>
        </is>
      </c>
      <c r="C2996" s="25" t="n"/>
      <c r="D2996" s="271" t="inlineStr">
        <is>
          <t>10.3.7.2.</t>
        </is>
      </c>
      <c r="E2996" s="202" t="inlineStr">
        <is>
          <t>Труба стальная водогазопроводная Оцинкованная ø 25</t>
        </is>
      </c>
      <c r="F2996" s="199" t="inlineStr">
        <is>
          <t>м</t>
        </is>
      </c>
      <c r="G2996" s="646" t="n">
        <v>15</v>
      </c>
      <c r="H2996" s="194" t="n">
        <v>643.4922284850503</v>
      </c>
      <c r="I2996" s="195" t="n">
        <v>1276.965815493371</v>
      </c>
      <c r="J2996" s="196" t="n">
        <v>240.0572554973027</v>
      </c>
      <c r="K2996" s="197" t="n">
        <v>2160.515299475724</v>
      </c>
      <c r="L2996" s="194" t="n">
        <v>9652.383427275754</v>
      </c>
      <c r="M2996" s="195" t="n">
        <v>19154.48723240056</v>
      </c>
      <c r="N2996" s="196" t="n">
        <v>3600.85883245954</v>
      </c>
      <c r="O2996" s="197" t="n">
        <v>32407.72949213586</v>
      </c>
      <c r="P2996" s="118" t="n"/>
      <c r="Q2996" s="104" t="n"/>
    </row>
    <row r="2997" outlineLevel="3" ht="50.25" customHeight="1">
      <c r="A2997" s="3" t="n"/>
      <c r="B2997" s="3" t="inlineStr">
        <is>
          <t>Прокладка вертикальных и горизонтальных трубопроводов отопления</t>
        </is>
      </c>
      <c r="C2997" s="25" t="n"/>
      <c r="D2997" s="271" t="inlineStr">
        <is>
          <t>10.3.7.3.</t>
        </is>
      </c>
      <c r="E2997" s="202" t="inlineStr">
        <is>
          <t>Трубки Теплоизоляционные толщиной 19 мм ø 25</t>
        </is>
      </c>
      <c r="F2997" s="199" t="inlineStr">
        <is>
          <t>м3</t>
        </is>
      </c>
      <c r="G2997" s="646" t="n">
        <v>29</v>
      </c>
      <c r="H2997" s="194" t="n">
        <v>176.6313380975573</v>
      </c>
      <c r="I2997" s="195" t="n">
        <v>431.4073700991118</v>
      </c>
      <c r="J2997" s="196" t="n">
        <v>76.00483852458363</v>
      </c>
      <c r="K2997" s="197" t="n">
        <v>684.0435467212527</v>
      </c>
      <c r="L2997" s="194" t="n">
        <v>5122.308804829161</v>
      </c>
      <c r="M2997" s="195" t="n">
        <v>12510.81373287424</v>
      </c>
      <c r="N2997" s="196" t="n">
        <v>2204.140317212925</v>
      </c>
      <c r="O2997" s="197" t="n">
        <v>19837.26285491633</v>
      </c>
      <c r="P2997" s="118" t="n"/>
      <c r="Q2997" s="104" t="n"/>
    </row>
    <row r="2998" outlineLevel="3" ht="50.25" customHeight="1">
      <c r="A2998" s="3" t="n"/>
      <c r="B2998" s="3" t="inlineStr">
        <is>
          <t>Прокладка вертикальных и горизонтальных трубопроводов отопления</t>
        </is>
      </c>
      <c r="C2998" s="25" t="n"/>
      <c r="D2998" s="271" t="inlineStr">
        <is>
          <t>10.3.7.4.</t>
        </is>
      </c>
      <c r="E2998" s="202" t="inlineStr">
        <is>
          <t>Труба стальная водогазопроводная Оцинкованная ø 32</t>
        </is>
      </c>
      <c r="F2998" s="199" t="inlineStr">
        <is>
          <t>м</t>
        </is>
      </c>
      <c r="G2998" s="646" t="n">
        <v>42</v>
      </c>
      <c r="H2998" s="194" t="n">
        <v>825.2031584869222</v>
      </c>
      <c r="I2998" s="195" t="n">
        <v>1337.362847307247</v>
      </c>
      <c r="J2998" s="196" t="n">
        <v>270.3207507242711</v>
      </c>
      <c r="K2998" s="197" t="n">
        <v>2432.88675651844</v>
      </c>
      <c r="L2998" s="194" t="n">
        <v>34658.53265645073</v>
      </c>
      <c r="M2998" s="195" t="n">
        <v>56169.23958690435</v>
      </c>
      <c r="N2998" s="196" t="n">
        <v>11353.47153041939</v>
      </c>
      <c r="O2998" s="197" t="n">
        <v>102181.2437737745</v>
      </c>
      <c r="P2998" s="118" t="n"/>
      <c r="Q2998" s="104" t="n"/>
    </row>
    <row r="2999" outlineLevel="3" ht="50.25" customHeight="1">
      <c r="A2999" s="3" t="n"/>
      <c r="B2999" s="3" t="inlineStr">
        <is>
          <t>Прокладка вертикальных и горизонтальных трубопроводов отопления</t>
        </is>
      </c>
      <c r="C2999" s="25" t="n"/>
      <c r="D2999" s="271" t="inlineStr">
        <is>
          <t>10.3.7.5.</t>
        </is>
      </c>
      <c r="E2999" s="202" t="inlineStr">
        <is>
          <t>Трубки Теплоизоляционные некашированные толщиной 30 мм ø 32</t>
        </is>
      </c>
      <c r="F2999" s="199" t="inlineStr">
        <is>
          <t>м3</t>
        </is>
      </c>
      <c r="G2999" s="646" t="n">
        <v>35</v>
      </c>
      <c r="H2999" s="194" t="n">
        <v>592.9271651153515</v>
      </c>
      <c r="I2999" s="195" t="n">
        <v>431.4073700991118</v>
      </c>
      <c r="J2999" s="196" t="n">
        <v>128.0418169018079</v>
      </c>
      <c r="K2999" s="197" t="n">
        <v>1152.376352116271</v>
      </c>
      <c r="L2999" s="194" t="n">
        <v>20752.4507790373</v>
      </c>
      <c r="M2999" s="195" t="n">
        <v>15099.25795346891</v>
      </c>
      <c r="N2999" s="196" t="n">
        <v>4481.463591563277</v>
      </c>
      <c r="O2999" s="197" t="n">
        <v>40333.1723240695</v>
      </c>
      <c r="P2999" s="118" t="n"/>
      <c r="Q2999" s="104" t="n"/>
    </row>
    <row r="3000" outlineLevel="3" ht="50.25" customHeight="1">
      <c r="A3000" s="3" t="n"/>
      <c r="B3000" s="3" t="inlineStr">
        <is>
          <t>Прокладка вертикальных и горизонтальных трубопроводов отопления</t>
        </is>
      </c>
      <c r="C3000" s="25" t="n"/>
      <c r="D3000" s="271" t="inlineStr">
        <is>
          <t>10.3.7.6.</t>
        </is>
      </c>
      <c r="E3000" s="202" t="inlineStr">
        <is>
          <t>Трубки Теплоизоляционные толщиной 19 мм ø 32</t>
        </is>
      </c>
      <c r="F3000" s="199" t="inlineStr">
        <is>
          <t>м3</t>
        </is>
      </c>
      <c r="G3000" s="646" t="n">
        <v>47</v>
      </c>
      <c r="H3000" s="194" t="n">
        <v>202.260199333039</v>
      </c>
      <c r="I3000" s="195" t="n">
        <v>431.4073700991118</v>
      </c>
      <c r="J3000" s="196" t="n">
        <v>79.20844617901885</v>
      </c>
      <c r="K3000" s="197" t="n">
        <v>712.8760156111697</v>
      </c>
      <c r="L3000" s="194" t="n">
        <v>9506.229368652832</v>
      </c>
      <c r="M3000" s="195" t="n">
        <v>20276.14639465826</v>
      </c>
      <c r="N3000" s="196" t="n">
        <v>3722.796970413886</v>
      </c>
      <c r="O3000" s="197" t="n">
        <v>33505.17273372498</v>
      </c>
      <c r="P3000" s="118" t="n"/>
      <c r="Q3000" s="104" t="n"/>
    </row>
    <row r="3001" outlineLevel="3" ht="50.25" customHeight="1">
      <c r="A3001" s="3" t="n"/>
      <c r="B3001" s="3" t="inlineStr">
        <is>
          <t>Прокладка вертикальных и горизонтальных трубопроводов отопления</t>
        </is>
      </c>
      <c r="C3001" s="25" t="n"/>
      <c r="D3001" s="271" t="inlineStr">
        <is>
          <t>10.3.7.7.</t>
        </is>
      </c>
      <c r="E3001" s="202" t="inlineStr">
        <is>
          <t>Труба стальная водогазопроводная Оцинкованная ø 50</t>
        </is>
      </c>
      <c r="F3001" s="199" t="inlineStr">
        <is>
          <t>м</t>
        </is>
      </c>
      <c r="G3001" s="646" t="n">
        <v>26</v>
      </c>
      <c r="H3001" s="194" t="n">
        <v>1427.827737224334</v>
      </c>
      <c r="I3001" s="195" t="n">
        <v>1518.553942748873</v>
      </c>
      <c r="J3001" s="196" t="n">
        <v>368.297709996651</v>
      </c>
      <c r="K3001" s="197" t="n">
        <v>3314.679389969859</v>
      </c>
      <c r="L3001" s="194" t="n">
        <v>37123.52116783269</v>
      </c>
      <c r="M3001" s="195" t="n">
        <v>39482.40251147071</v>
      </c>
      <c r="N3001" s="196" t="n">
        <v>9575.740459912924</v>
      </c>
      <c r="O3001" s="197" t="n">
        <v>86181.66413921633</v>
      </c>
      <c r="P3001" s="118" t="n"/>
      <c r="Q3001" s="104" t="n"/>
    </row>
    <row r="3002" outlineLevel="3" ht="50.25" customHeight="1">
      <c r="A3002" s="3" t="n"/>
      <c r="B3002" s="3" t="inlineStr">
        <is>
          <t>Прокладка вертикальных и горизонтальных трубопроводов отопления</t>
        </is>
      </c>
      <c r="C3002" s="25" t="n"/>
      <c r="D3002" s="271" t="inlineStr">
        <is>
          <t>10.3.7.8.</t>
        </is>
      </c>
      <c r="E3002" s="202" t="inlineStr">
        <is>
          <t>Трубки Теплоизоляционные некашированные толщиной 30 мм ø 50</t>
        </is>
      </c>
      <c r="F3002" s="199" t="inlineStr">
        <is>
          <t>м3</t>
        </is>
      </c>
      <c r="G3002" s="646" t="n">
        <v>51</v>
      </c>
      <c r="H3002" s="194" t="n">
        <v>835.3623445179678</v>
      </c>
      <c r="I3002" s="195" t="n">
        <v>603.9703181387565</v>
      </c>
      <c r="J3002" s="196" t="n">
        <v>179.9165828320905</v>
      </c>
      <c r="K3002" s="197" t="n">
        <v>1619.249245488815</v>
      </c>
      <c r="L3002" s="194" t="n">
        <v>42603.47957041636</v>
      </c>
      <c r="M3002" s="195" t="n">
        <v>30802.48622507658</v>
      </c>
      <c r="N3002" s="196" t="n">
        <v>9175.745724436618</v>
      </c>
      <c r="O3002" s="197" t="n">
        <v>82581.71151992957</v>
      </c>
      <c r="P3002" s="118" t="n"/>
      <c r="Q3002" s="104" t="n"/>
    </row>
    <row r="3003" outlineLevel="3" ht="50.25" customHeight="1">
      <c r="A3003" s="3" t="n"/>
      <c r="B3003" s="3" t="inlineStr">
        <is>
          <t>Прокладка вертикальных и горизонтальных трубопроводов отопления</t>
        </is>
      </c>
      <c r="C3003" s="25" t="n"/>
      <c r="D3003" s="271" t="inlineStr">
        <is>
          <t>10.3.7.9.</t>
        </is>
      </c>
      <c r="E3003" s="202" t="inlineStr">
        <is>
          <t>Труба стальная электросварная прямошовная ø 65</t>
        </is>
      </c>
      <c r="F3003" s="199" t="inlineStr">
        <is>
          <t>м</t>
        </is>
      </c>
      <c r="G3003" s="646" t="n">
        <v>81</v>
      </c>
      <c r="H3003" s="194" t="n">
        <v>782.3613960301586</v>
      </c>
      <c r="I3003" s="195" t="n">
        <v>1639.348006376625</v>
      </c>
      <c r="J3003" s="196" t="n">
        <v>302.713675300848</v>
      </c>
      <c r="K3003" s="197" t="n">
        <v>2724.423077707632</v>
      </c>
      <c r="L3003" s="194" t="n">
        <v>63371.27307844285</v>
      </c>
      <c r="M3003" s="195" t="n">
        <v>132787.1885165066</v>
      </c>
      <c r="N3003" s="196" t="n">
        <v>24519.80769936868</v>
      </c>
      <c r="O3003" s="197" t="n">
        <v>220678.2692943182</v>
      </c>
      <c r="P3003" s="118" t="n"/>
      <c r="Q3003" s="104" t="n"/>
    </row>
    <row r="3004" outlineLevel="3" ht="50.25" customHeight="1">
      <c r="A3004" s="3" t="n"/>
      <c r="B3004" s="3" t="inlineStr">
        <is>
          <t>Прокладка вертикальных и горизонтальных трубопроводов отопления</t>
        </is>
      </c>
      <c r="C3004" s="25" t="n"/>
      <c r="D3004" s="271" t="inlineStr">
        <is>
          <t>10.3.7.10.</t>
        </is>
      </c>
      <c r="E3004" s="202" t="inlineStr">
        <is>
          <t>Трубки Теплоизоляционные некашированные толщиной 30 мм ø 65</t>
        </is>
      </c>
      <c r="F3004" s="199" t="inlineStr">
        <is>
          <t>м3</t>
        </is>
      </c>
      <c r="G3004" s="646" t="n">
        <v>113</v>
      </c>
      <c r="H3004" s="194" t="n">
        <v>970.4333708897476</v>
      </c>
      <c r="I3004" s="195" t="n">
        <v>690.2517921585788</v>
      </c>
      <c r="J3004" s="196" t="n">
        <v>207.5856453810408</v>
      </c>
      <c r="K3004" s="197" t="n">
        <v>1868.270808429367</v>
      </c>
      <c r="L3004" s="194" t="n">
        <v>109658.9709105415</v>
      </c>
      <c r="M3004" s="195" t="n">
        <v>77998.45251391942</v>
      </c>
      <c r="N3004" s="196" t="n">
        <v>23457.17792805761</v>
      </c>
      <c r="O3004" s="197" t="n">
        <v>211114.6013525185</v>
      </c>
      <c r="P3004" s="118" t="n"/>
      <c r="Q3004" s="104" t="n"/>
    </row>
    <row r="3005" outlineLevel="3" ht="50.25" customHeight="1">
      <c r="A3005" s="3" t="n"/>
      <c r="B3005" s="3" t="inlineStr">
        <is>
          <t>Прокладка вертикальных и горизонтальных трубопроводов отопления</t>
        </is>
      </c>
      <c r="C3005" s="25" t="n"/>
      <c r="D3005" s="271" t="inlineStr">
        <is>
          <t>10.3.7.11.</t>
        </is>
      </c>
      <c r="E3005" s="202" t="inlineStr">
        <is>
          <t>Трубки Теплоизоляционные толщиной 19 мм ø 65</t>
        </is>
      </c>
      <c r="F3005" s="199" t="inlineStr">
        <is>
          <t>м3</t>
        </is>
      </c>
      <c r="G3005" s="646" t="n">
        <v>47</v>
      </c>
      <c r="H3005" s="194" t="n">
        <v>396.9010118535867</v>
      </c>
      <c r="I3005" s="195" t="n">
        <v>517.6888441189342</v>
      </c>
      <c r="J3005" s="196" t="n">
        <v>114.3237319965651</v>
      </c>
      <c r="K3005" s="197" t="n">
        <v>1028.913587969086</v>
      </c>
      <c r="L3005" s="194" t="n">
        <v>18654.34755711858</v>
      </c>
      <c r="M3005" s="195" t="n">
        <v>24331.37567358991</v>
      </c>
      <c r="N3005" s="196" t="n">
        <v>5373.215403838561</v>
      </c>
      <c r="O3005" s="197" t="n">
        <v>48358.93863454704</v>
      </c>
      <c r="P3005" s="118" t="n"/>
      <c r="Q3005" s="104" t="n"/>
    </row>
    <row r="3006" outlineLevel="3" ht="50.25" customHeight="1">
      <c r="A3006" s="3" t="n"/>
      <c r="B3006" s="3" t="inlineStr">
        <is>
          <t>Прокладка вертикальных и горизонтальных трубопроводов отопления</t>
        </is>
      </c>
      <c r="C3006" s="25" t="n"/>
      <c r="D3006" s="271" t="inlineStr">
        <is>
          <t>10.3.7.12.</t>
        </is>
      </c>
      <c r="E3006" s="202" t="inlineStr">
        <is>
          <t>Трубки Теплоизоляционные некашированные толщиной 30 мм ø 150</t>
        </is>
      </c>
      <c r="F3006" s="199" t="inlineStr">
        <is>
          <t>м3</t>
        </is>
      </c>
      <c r="G3006" s="646" t="n">
        <v>1</v>
      </c>
      <c r="H3006" s="194" t="n">
        <v>2482.074412400361</v>
      </c>
      <c r="I3006" s="195" t="n">
        <v>1294.222110297335</v>
      </c>
      <c r="J3006" s="196" t="n">
        <v>472.037065337212</v>
      </c>
      <c r="K3006" s="197" t="n">
        <v>4248.333588034909</v>
      </c>
      <c r="L3006" s="194" t="n">
        <v>2482.074412400361</v>
      </c>
      <c r="M3006" s="195" t="n">
        <v>1294.222110297335</v>
      </c>
      <c r="N3006" s="196" t="n">
        <v>472.037065337212</v>
      </c>
      <c r="O3006" s="197" t="n">
        <v>4248.333588034909</v>
      </c>
      <c r="P3006" s="118" t="n"/>
      <c r="Q3006" s="104" t="n"/>
    </row>
    <row r="3007" outlineLevel="2" ht="50.25" customHeight="1">
      <c r="A3007" s="3" t="n"/>
      <c r="B3007" s="3" t="inlineStr">
        <is>
          <t>Прочее ВИС - механические системы</t>
        </is>
      </c>
      <c r="C3007" s="240" t="n"/>
      <c r="D3007" s="391" t="inlineStr">
        <is>
          <t>10.3.8.</t>
        </is>
      </c>
      <c r="E3007" s="401" t="inlineStr">
        <is>
          <t>Прочее</t>
        </is>
      </c>
      <c r="F3007" s="648" t="inlineStr">
        <is>
          <t>комплект</t>
        </is>
      </c>
      <c r="G3007" s="422" t="n">
        <v>1</v>
      </c>
      <c r="H3007" s="428">
        <f>IFERROR(L3007/G3007,0)</f>
        <v/>
      </c>
      <c r="I3007" s="429">
        <f>IFERROR(M3007/G3007,0)</f>
        <v/>
      </c>
      <c r="J3007" s="430">
        <f>IFERROR(N3007/G3007,0)</f>
        <v/>
      </c>
      <c r="K3007" s="432">
        <f>+IFERROR(O3007/G3007,0)</f>
        <v/>
      </c>
      <c r="L3007" s="431">
        <f>SUBTOTAL(9,L3008:L3012)</f>
        <v/>
      </c>
      <c r="M3007" s="429">
        <f>SUBTOTAL(9,M3008:M3012)</f>
        <v/>
      </c>
      <c r="N3007" s="430">
        <f>SUBTOTAL(9,N3008:N3012)</f>
        <v/>
      </c>
      <c r="O3007" s="431">
        <f>SUBTOTAL(9,O3008:O3012)</f>
        <v/>
      </c>
      <c r="P3007" s="394" t="n"/>
      <c r="Q3007" s="243" t="n"/>
    </row>
    <row r="3008" outlineLevel="3" ht="50.25" customHeight="1">
      <c r="A3008" s="3" t="n"/>
      <c r="B3008" s="3" t="n"/>
      <c r="C3008" s="25" t="n"/>
      <c r="D3008" s="271" t="inlineStr">
        <is>
          <t>10.3.8.1.</t>
        </is>
      </c>
      <c r="E3008" s="200" t="inlineStr">
        <is>
          <t>Расходные материалы</t>
        </is>
      </c>
      <c r="F3008" s="201" t="inlineStr">
        <is>
          <t>компл.</t>
        </is>
      </c>
      <c r="G3008" s="645" t="n">
        <v>1</v>
      </c>
      <c r="H3008" s="194" t="n"/>
      <c r="I3008" s="195" t="n">
        <v>0</v>
      </c>
      <c r="J3008" s="196" t="n">
        <v>0</v>
      </c>
      <c r="K3008" s="197" t="n">
        <v>0</v>
      </c>
      <c r="L3008" s="194" t="n">
        <v>0</v>
      </c>
      <c r="M3008" s="195" t="n">
        <v>0</v>
      </c>
      <c r="N3008" s="196" t="n">
        <v>0</v>
      </c>
      <c r="O3008" s="197" t="n">
        <v>0</v>
      </c>
      <c r="P3008" s="118" t="inlineStr">
        <is>
          <t>Включено</t>
        </is>
      </c>
      <c r="Q3008" s="104" t="n"/>
    </row>
    <row r="3009" outlineLevel="3" ht="50.25" customHeight="1">
      <c r="A3009" s="3" t="n"/>
      <c r="B3009" s="3" t="inlineStr">
        <is>
          <t>Пусконаладочные работы</t>
        </is>
      </c>
      <c r="C3009" s="25" t="n"/>
      <c r="D3009" s="271" t="inlineStr">
        <is>
          <t>10.3.8.2.</t>
        </is>
      </c>
      <c r="E3009" s="3" t="inlineStr">
        <is>
          <t>Пуско-наладочные работы</t>
        </is>
      </c>
      <c r="F3009" s="201" t="inlineStr">
        <is>
          <t>компл.</t>
        </is>
      </c>
      <c r="G3009" s="645" t="n">
        <v>0</v>
      </c>
      <c r="H3009" s="194" t="n"/>
      <c r="I3009" s="195" t="n">
        <v>86281.47401982236</v>
      </c>
      <c r="J3009" s="196" t="n">
        <v>10785.18425247779</v>
      </c>
      <c r="K3009" s="197" t="n">
        <v>97066.65827230015</v>
      </c>
      <c r="L3009" s="194" t="n">
        <v>0</v>
      </c>
      <c r="M3009" s="195" t="n">
        <v>0</v>
      </c>
      <c r="N3009" s="196" t="n">
        <v>0</v>
      </c>
      <c r="O3009" s="197" t="n">
        <v>0</v>
      </c>
      <c r="P3009" s="524" t="inlineStr">
        <is>
          <t>Исключено</t>
        </is>
      </c>
      <c r="Q3009" s="104" t="n"/>
    </row>
    <row r="3010" outlineLevel="3" ht="50.25" customHeight="1">
      <c r="A3010" s="3" t="n"/>
      <c r="B3010" s="3" t="n"/>
      <c r="C3010" s="25" t="n"/>
      <c r="D3010" s="271" t="inlineStr">
        <is>
          <t>10.3.8.3.</t>
        </is>
      </c>
      <c r="E3010" s="3" t="inlineStr">
        <is>
          <t>Разработка исполнительной документации</t>
        </is>
      </c>
      <c r="F3010" s="201" t="inlineStr">
        <is>
          <t>компл.</t>
        </is>
      </c>
      <c r="G3010" s="645" t="n">
        <v>1</v>
      </c>
      <c r="H3010" s="194" t="n"/>
      <c r="I3010" s="195" t="n">
        <v>0</v>
      </c>
      <c r="J3010" s="196" t="n">
        <v>0</v>
      </c>
      <c r="K3010" s="197" t="n">
        <v>0</v>
      </c>
      <c r="L3010" s="194" t="n">
        <v>0</v>
      </c>
      <c r="M3010" s="195" t="n">
        <v>0</v>
      </c>
      <c r="N3010" s="196" t="n">
        <v>0</v>
      </c>
      <c r="O3010" s="197" t="n">
        <v>0</v>
      </c>
      <c r="P3010" s="118" t="inlineStr">
        <is>
          <t>Включено</t>
        </is>
      </c>
      <c r="Q3010" s="104" t="n"/>
    </row>
    <row r="3011" outlineLevel="3" ht="50.25" customHeight="1">
      <c r="A3011" s="3" t="n"/>
      <c r="B3011" s="3" t="n"/>
      <c r="C3011" s="25" t="n"/>
      <c r="D3011" s="271" t="inlineStr">
        <is>
          <t>10.3.8.4.</t>
        </is>
      </c>
      <c r="E3011" s="3" t="inlineStr">
        <is>
          <t xml:space="preserve">Комплект материалов для монтажа систем Т3; Т4; </t>
        </is>
      </c>
      <c r="F3011" s="201" t="inlineStr">
        <is>
          <t>компл.</t>
        </is>
      </c>
      <c r="G3011" s="645" t="n">
        <v>2</v>
      </c>
      <c r="H3011" s="194" t="n"/>
      <c r="I3011" s="195" t="n">
        <v>0</v>
      </c>
      <c r="J3011" s="196" t="n">
        <v>0</v>
      </c>
      <c r="K3011" s="197" t="n">
        <v>0</v>
      </c>
      <c r="L3011" s="194" t="n">
        <v>0</v>
      </c>
      <c r="M3011" s="195" t="n">
        <v>0</v>
      </c>
      <c r="N3011" s="196" t="n">
        <v>0</v>
      </c>
      <c r="O3011" s="197" t="n">
        <v>0</v>
      </c>
      <c r="P3011" s="118" t="inlineStr">
        <is>
          <t>Включено</t>
        </is>
      </c>
      <c r="Q3011" s="104" t="n"/>
    </row>
    <row r="3012" outlineLevel="3" ht="50.25" customHeight="1">
      <c r="A3012" s="3" t="n"/>
      <c r="B3012" s="3" t="n"/>
      <c r="C3012" s="25" t="n"/>
      <c r="D3012" s="271" t="inlineStr">
        <is>
          <t>10.3.8.5.</t>
        </is>
      </c>
      <c r="E3012" s="3" t="inlineStr">
        <is>
          <t>Комплект материалов для монтажа систем Т1.4; Т2.4</t>
        </is>
      </c>
      <c r="F3012" s="201" t="inlineStr">
        <is>
          <t>компл.</t>
        </is>
      </c>
      <c r="G3012" s="645" t="n">
        <v>3</v>
      </c>
      <c r="H3012" s="194" t="n"/>
      <c r="I3012" s="195" t="n">
        <v>0</v>
      </c>
      <c r="J3012" s="196" t="n">
        <v>0</v>
      </c>
      <c r="K3012" s="197" t="n">
        <v>0</v>
      </c>
      <c r="L3012" s="194" t="n">
        <v>0</v>
      </c>
      <c r="M3012" s="195" t="n">
        <v>0</v>
      </c>
      <c r="N3012" s="196" t="n">
        <v>0</v>
      </c>
      <c r="O3012" s="197" t="n">
        <v>0</v>
      </c>
      <c r="P3012" s="118" t="inlineStr">
        <is>
          <t>Включено</t>
        </is>
      </c>
      <c r="Q3012" s="104" t="n"/>
    </row>
    <row r="3013" outlineLevel="2" ht="50.25" customHeight="1">
      <c r="A3013" s="3" t="n"/>
      <c r="B3013" s="3" t="inlineStr">
        <is>
          <t>ОВ и К. Система отопления</t>
        </is>
      </c>
      <c r="C3013" s="240" t="n"/>
      <c r="D3013" s="391" t="inlineStr">
        <is>
          <t>10.3.9.</t>
        </is>
      </c>
      <c r="E3013" s="146" t="inlineStr">
        <is>
          <t>ЗИП</t>
        </is>
      </c>
      <c r="F3013" s="403" t="inlineStr">
        <is>
          <t>комплект</t>
        </is>
      </c>
      <c r="G3013" s="422" t="n">
        <v>1</v>
      </c>
      <c r="H3013" s="428">
        <f>IFERROR(L3013/G3013,0)</f>
        <v/>
      </c>
      <c r="I3013" s="429">
        <f>IFERROR(M3013/G3013,0)</f>
        <v/>
      </c>
      <c r="J3013" s="430">
        <f>IFERROR(N3013/G3013,0)</f>
        <v/>
      </c>
      <c r="K3013" s="432">
        <f>+IFERROR(O3013/G3013,0)</f>
        <v/>
      </c>
      <c r="L3013" s="431">
        <f>SUBTOTAL(9,L3014:L3082)</f>
        <v/>
      </c>
      <c r="M3013" s="429">
        <f>SUBTOTAL(9,M3014:M3082)</f>
        <v/>
      </c>
      <c r="N3013" s="430">
        <f>SUBTOTAL(9,N3014:N3082)</f>
        <v/>
      </c>
      <c r="O3013" s="431">
        <f>SUBTOTAL(9,O3014:O3082)</f>
        <v/>
      </c>
      <c r="P3013" s="394" t="n"/>
      <c r="Q3013" s="243" t="n"/>
    </row>
    <row r="3014" outlineLevel="3" ht="50.25" customHeight="1">
      <c r="A3014" s="3" t="n"/>
      <c r="B3014" s="3" t="inlineStr">
        <is>
          <t>Прокладка вертикальных и горизонтальных трубопроводов отопления</t>
        </is>
      </c>
      <c r="C3014" s="25" t="n"/>
      <c r="D3014" s="271" t="inlineStr">
        <is>
          <t>10.3.9.1.</t>
        </is>
      </c>
      <c r="E3014" s="204" t="inlineStr">
        <is>
          <t>Труба из сшитого полиэтилена  PN 10, для системы отопления. Д 16 мм</t>
        </is>
      </c>
      <c r="F3014" s="203" t="inlineStr">
        <is>
          <t>м.</t>
        </is>
      </c>
      <c r="G3014" s="645" t="n">
        <v>0</v>
      </c>
      <c r="H3014" s="194" t="n">
        <v>403.0484780274761</v>
      </c>
      <c r="I3014" s="195" t="n">
        <v>0</v>
      </c>
      <c r="J3014" s="196" t="n">
        <v>50.38105975343451</v>
      </c>
      <c r="K3014" s="197" t="n">
        <v>453.4295377809106</v>
      </c>
      <c r="L3014" s="194" t="n">
        <v>0</v>
      </c>
      <c r="M3014" s="195" t="n">
        <v>0</v>
      </c>
      <c r="N3014" s="196" t="n">
        <v>0</v>
      </c>
      <c r="O3014" s="197" t="n">
        <v>0</v>
      </c>
      <c r="P3014" s="524" t="inlineStr">
        <is>
          <t>Исключено</t>
        </is>
      </c>
      <c r="Q3014" s="104" t="n"/>
    </row>
    <row r="3015" outlineLevel="3" ht="50.25" customHeight="1">
      <c r="A3015" s="3" t="n"/>
      <c r="B3015" s="3" t="inlineStr">
        <is>
          <t>Прокладка вертикальных и горизонтальных трубопроводов отопления</t>
        </is>
      </c>
      <c r="C3015" s="25" t="n"/>
      <c r="D3015" s="271" t="inlineStr">
        <is>
          <t>10.3.9.2.</t>
        </is>
      </c>
      <c r="E3015" s="204" t="inlineStr">
        <is>
          <t>Труба из сшитого полиэтилена, PN 10, для системы отопления. Д 20 мм</t>
        </is>
      </c>
      <c r="F3015" s="203" t="inlineStr">
        <is>
          <t>м.</t>
        </is>
      </c>
      <c r="G3015" s="645" t="n">
        <v>0</v>
      </c>
      <c r="H3015" s="194" t="n">
        <v>602.1050718579903</v>
      </c>
      <c r="I3015" s="195" t="n">
        <v>0</v>
      </c>
      <c r="J3015" s="196" t="n">
        <v>75.26313398224879</v>
      </c>
      <c r="K3015" s="197" t="n">
        <v>677.3682058402391</v>
      </c>
      <c r="L3015" s="194" t="n">
        <v>0</v>
      </c>
      <c r="M3015" s="195" t="n">
        <v>0</v>
      </c>
      <c r="N3015" s="196" t="n">
        <v>0</v>
      </c>
      <c r="O3015" s="197" t="n">
        <v>0</v>
      </c>
      <c r="P3015" s="524" t="inlineStr">
        <is>
          <t>Исключено</t>
        </is>
      </c>
      <c r="Q3015" s="104" t="n"/>
    </row>
    <row r="3016" outlineLevel="3" ht="50.25" customHeight="1">
      <c r="A3016" s="3" t="n"/>
      <c r="B3016" s="3" t="inlineStr">
        <is>
          <t>Прокладка вертикальных и горизонтальных трубопроводов отопления</t>
        </is>
      </c>
      <c r="C3016" s="25" t="n"/>
      <c r="D3016" s="271" t="inlineStr">
        <is>
          <t>10.3.9.3.</t>
        </is>
      </c>
      <c r="E3016" s="204" t="inlineStr">
        <is>
          <t>Труба из сшитого полиэтилена "Рехау", PN 10, для системы отопления. Д 25 мм</t>
        </is>
      </c>
      <c r="F3016" s="203" t="inlineStr">
        <is>
          <t>м.</t>
        </is>
      </c>
      <c r="G3016" s="645" t="n">
        <v>0</v>
      </c>
      <c r="H3016" s="194" t="n">
        <v>934.4144320724611</v>
      </c>
      <c r="I3016" s="195" t="n">
        <v>0</v>
      </c>
      <c r="J3016" s="196" t="n">
        <v>116.8018040090576</v>
      </c>
      <c r="K3016" s="197" t="n">
        <v>1051.216236081519</v>
      </c>
      <c r="L3016" s="194" t="n">
        <v>0</v>
      </c>
      <c r="M3016" s="195" t="n">
        <v>0</v>
      </c>
      <c r="N3016" s="196" t="n">
        <v>0</v>
      </c>
      <c r="O3016" s="197" t="n">
        <v>0</v>
      </c>
      <c r="P3016" s="524" t="inlineStr">
        <is>
          <t>Исключено</t>
        </is>
      </c>
      <c r="Q3016" s="104" t="n"/>
    </row>
    <row r="3017" outlineLevel="3" ht="50.25" customHeight="1">
      <c r="A3017" s="3" t="n"/>
      <c r="B3017" s="3" t="inlineStr">
        <is>
          <t>Монтаж оконечных устройств системы отопления (конвекторы, радиаторы, тепловые завесы и пр.)</t>
        </is>
      </c>
      <c r="C3017" s="25" t="n"/>
      <c r="D3017" s="271" t="inlineStr">
        <is>
          <t>10.3.9.4.</t>
        </is>
      </c>
      <c r="E3017" s="204" t="inlineStr">
        <is>
          <t>Фитинги для трубы из сшитого полиэтилена, пластиковые, муфта равнопроходная Д 16 мм</t>
        </is>
      </c>
      <c r="F3017" s="203" t="inlineStr">
        <is>
          <t>шт.</t>
        </is>
      </c>
      <c r="G3017" s="645" t="n">
        <v>0</v>
      </c>
      <c r="H3017" s="194" t="n">
        <v>329.0191739878517</v>
      </c>
      <c r="I3017" s="195" t="n">
        <v>0</v>
      </c>
      <c r="J3017" s="196" t="n">
        <v>41.12739674848146</v>
      </c>
      <c r="K3017" s="197" t="n">
        <v>370.1465707363332</v>
      </c>
      <c r="L3017" s="194" t="n">
        <v>0</v>
      </c>
      <c r="M3017" s="195" t="n">
        <v>0</v>
      </c>
      <c r="N3017" s="196" t="n">
        <v>0</v>
      </c>
      <c r="O3017" s="197" t="n">
        <v>0</v>
      </c>
      <c r="P3017" s="524" t="inlineStr">
        <is>
          <t>Исключено</t>
        </is>
      </c>
      <c r="Q3017" s="104" t="n"/>
    </row>
    <row r="3018" outlineLevel="3" ht="50.25" customHeight="1">
      <c r="A3018" s="3" t="n"/>
      <c r="B3018" s="3" t="inlineStr">
        <is>
          <t>Монтаж оконечных устройств системы отопления (конвекторы, радиаторы, тепловые завесы и пр.)</t>
        </is>
      </c>
      <c r="C3018" s="25" t="n"/>
      <c r="D3018" s="271" t="inlineStr">
        <is>
          <t>10.3.9.5.</t>
        </is>
      </c>
      <c r="E3018" s="204" t="inlineStr">
        <is>
          <t>Фитинги для трубы из сшитого полиэтилена, пластиковые, муфта равнопроходная Д 20 мм</t>
        </is>
      </c>
      <c r="F3018" s="203" t="inlineStr">
        <is>
          <t>шт.</t>
        </is>
      </c>
      <c r="G3018" s="645" t="n">
        <v>0</v>
      </c>
      <c r="H3018" s="194" t="n">
        <v>345.1815058353897</v>
      </c>
      <c r="I3018" s="195" t="n">
        <v>0</v>
      </c>
      <c r="J3018" s="196" t="n">
        <v>43.14768822942371</v>
      </c>
      <c r="K3018" s="197" t="n">
        <v>388.3291940648134</v>
      </c>
      <c r="L3018" s="194" t="n">
        <v>0</v>
      </c>
      <c r="M3018" s="195" t="n">
        <v>0</v>
      </c>
      <c r="N3018" s="196" t="n">
        <v>0</v>
      </c>
      <c r="O3018" s="197" t="n">
        <v>0</v>
      </c>
      <c r="P3018" s="524" t="inlineStr">
        <is>
          <t>Исключено</t>
        </is>
      </c>
      <c r="Q3018" s="104" t="n"/>
    </row>
    <row r="3019" outlineLevel="3" ht="50.25" customHeight="1">
      <c r="A3019" s="3" t="n"/>
      <c r="B3019" s="3" t="inlineStr">
        <is>
          <t>Монтаж оконечных устройств системы отопления (конвекторы, радиаторы, тепловые завесы и пр.)</t>
        </is>
      </c>
      <c r="C3019" s="25" t="n"/>
      <c r="D3019" s="271" t="inlineStr">
        <is>
          <t>10.3.9.6.</t>
        </is>
      </c>
      <c r="E3019" s="204" t="inlineStr">
        <is>
          <t>Фитинги для трубы из сшитого полиэтилена, пластиковые, муфта равнопроходная Д 25 мм</t>
        </is>
      </c>
      <c r="F3019" s="203" t="inlineStr">
        <is>
          <t>шт.</t>
        </is>
      </c>
      <c r="G3019" s="645" t="n">
        <v>0</v>
      </c>
      <c r="H3019" s="194" t="n">
        <v>674.2006798232414</v>
      </c>
      <c r="I3019" s="195" t="n">
        <v>0</v>
      </c>
      <c r="J3019" s="196" t="n">
        <v>84.27508497790518</v>
      </c>
      <c r="K3019" s="197" t="n">
        <v>758.4757648011466</v>
      </c>
      <c r="L3019" s="194" t="n">
        <v>0</v>
      </c>
      <c r="M3019" s="195" t="n">
        <v>0</v>
      </c>
      <c r="N3019" s="196" t="n">
        <v>0</v>
      </c>
      <c r="O3019" s="197" t="n">
        <v>0</v>
      </c>
      <c r="P3019" s="524" t="inlineStr">
        <is>
          <t>Исключено</t>
        </is>
      </c>
      <c r="Q3019" s="104" t="n"/>
    </row>
    <row r="3020" outlineLevel="3" ht="50.25" customHeight="1">
      <c r="A3020" s="3" t="n"/>
      <c r="B3020" s="3" t="inlineStr">
        <is>
          <t>Монтаж оконечных устройств системы отопления (конвекторы, радиаторы, тепловые завесы и пр.)</t>
        </is>
      </c>
      <c r="C3020" s="25" t="n"/>
      <c r="D3020" s="271" t="inlineStr">
        <is>
          <t>10.3.9.7.</t>
        </is>
      </c>
      <c r="E3020" s="204" t="inlineStr">
        <is>
          <t>Фитинги для трубы из сшитого полиэтилена, пластиковые, тройник 25х16х20</t>
        </is>
      </c>
      <c r="F3020" s="203" t="inlineStr">
        <is>
          <t>шт.</t>
        </is>
      </c>
      <c r="G3020" s="645" t="n">
        <v>0</v>
      </c>
      <c r="H3020" s="194" t="n">
        <v>1032.081179059228</v>
      </c>
      <c r="I3020" s="195" t="n">
        <v>0</v>
      </c>
      <c r="J3020" s="196" t="n">
        <v>129.0101473824035</v>
      </c>
      <c r="K3020" s="197" t="n">
        <v>1161.091326441632</v>
      </c>
      <c r="L3020" s="194" t="n">
        <v>0</v>
      </c>
      <c r="M3020" s="195" t="n">
        <v>0</v>
      </c>
      <c r="N3020" s="196" t="n">
        <v>0</v>
      </c>
      <c r="O3020" s="197" t="n">
        <v>0</v>
      </c>
      <c r="P3020" s="524" t="inlineStr">
        <is>
          <t>Исключено</t>
        </is>
      </c>
      <c r="Q3020" s="104" t="n"/>
    </row>
    <row r="3021" outlineLevel="3" ht="50.25" customHeight="1">
      <c r="A3021" s="3" t="n"/>
      <c r="B3021" s="3" t="inlineStr">
        <is>
          <t>Монтаж оконечных устройств системы отопления (конвекторы, радиаторы, тепловые завесы и пр.)</t>
        </is>
      </c>
      <c r="C3021" s="25" t="n"/>
      <c r="D3021" s="271" t="inlineStr">
        <is>
          <t>10.3.9.8.</t>
        </is>
      </c>
      <c r="E3021" s="204" t="inlineStr">
        <is>
          <t>Фитинги для трубы из сшитого полиэтилена, пластиковые, тройник 16х16х16</t>
        </is>
      </c>
      <c r="F3021" s="203" t="inlineStr">
        <is>
          <t>шт.</t>
        </is>
      </c>
      <c r="G3021" s="645" t="n">
        <v>0</v>
      </c>
      <c r="H3021" s="194" t="n">
        <v>631.4859088996853</v>
      </c>
      <c r="I3021" s="195" t="n">
        <v>0</v>
      </c>
      <c r="J3021" s="196" t="n">
        <v>78.93573861246067</v>
      </c>
      <c r="K3021" s="197" t="n">
        <v>710.421647512146</v>
      </c>
      <c r="L3021" s="194" t="n">
        <v>0</v>
      </c>
      <c r="M3021" s="195" t="n">
        <v>0</v>
      </c>
      <c r="N3021" s="196" t="n">
        <v>0</v>
      </c>
      <c r="O3021" s="197" t="n">
        <v>0</v>
      </c>
      <c r="P3021" s="524" t="inlineStr">
        <is>
          <t>Исключено</t>
        </is>
      </c>
      <c r="Q3021" s="104" t="n"/>
    </row>
    <row r="3022" outlineLevel="3" ht="50.25" customHeight="1">
      <c r="A3022" s="3" t="n"/>
      <c r="B3022" s="3" t="inlineStr">
        <is>
          <t>Монтаж оконечных устройств системы отопления (конвекторы, радиаторы, тепловые завесы и пр.)</t>
        </is>
      </c>
      <c r="C3022" s="25" t="n"/>
      <c r="D3022" s="271" t="inlineStr">
        <is>
          <t>10.3.9.9.</t>
        </is>
      </c>
      <c r="E3022" s="204" t="inlineStr">
        <is>
          <t>Фитинги для трубы из сшитого полиэтилена, пластиковые, тройник 20х16х20</t>
        </is>
      </c>
      <c r="F3022" s="203" t="inlineStr">
        <is>
          <t>шт.</t>
        </is>
      </c>
      <c r="G3022" s="645" t="n">
        <v>0</v>
      </c>
      <c r="H3022" s="194" t="n">
        <v>466.3991049571131</v>
      </c>
      <c r="I3022" s="195" t="n">
        <v>0</v>
      </c>
      <c r="J3022" s="196" t="n">
        <v>58.29988811963914</v>
      </c>
      <c r="K3022" s="197" t="n">
        <v>524.6989930767522</v>
      </c>
      <c r="L3022" s="194" t="n">
        <v>0</v>
      </c>
      <c r="M3022" s="195" t="n">
        <v>0</v>
      </c>
      <c r="N3022" s="196" t="n">
        <v>0</v>
      </c>
      <c r="O3022" s="197" t="n">
        <v>0</v>
      </c>
      <c r="P3022" s="524" t="inlineStr">
        <is>
          <t>Исключено</t>
        </is>
      </c>
      <c r="Q3022" s="104" t="n"/>
    </row>
    <row r="3023" outlineLevel="3" ht="50.25" customHeight="1">
      <c r="A3023" s="3" t="n"/>
      <c r="B3023" s="3" t="inlineStr">
        <is>
          <t>Монтаж оконечных устройств системы отопления (конвекторы, радиаторы, тепловые завесы и пр.)</t>
        </is>
      </c>
      <c r="C3023" s="25" t="n"/>
      <c r="D3023" s="271" t="inlineStr">
        <is>
          <t>10.3.9.10.</t>
        </is>
      </c>
      <c r="E3023" s="204" t="inlineStr">
        <is>
          <t>Фитинги для трубы из сшитого полиэтилена, пластиковые, муфта редукционная 20х16</t>
        </is>
      </c>
      <c r="F3023" s="203" t="inlineStr">
        <is>
          <t>шт.</t>
        </is>
      </c>
      <c r="G3023" s="645" t="n">
        <v>0</v>
      </c>
      <c r="H3023" s="194" t="n">
        <v>425.9932385832053</v>
      </c>
      <c r="I3023" s="195" t="n">
        <v>0</v>
      </c>
      <c r="J3023" s="196" t="n">
        <v>53.24915482290066</v>
      </c>
      <c r="K3023" s="197" t="n">
        <v>479.2423934061059</v>
      </c>
      <c r="L3023" s="194" t="n">
        <v>0</v>
      </c>
      <c r="M3023" s="195" t="n">
        <v>0</v>
      </c>
      <c r="N3023" s="196" t="n">
        <v>0</v>
      </c>
      <c r="O3023" s="197" t="n">
        <v>0</v>
      </c>
      <c r="P3023" s="524" t="inlineStr">
        <is>
          <t>Исключено</t>
        </is>
      </c>
      <c r="Q3023" s="104" t="n"/>
    </row>
    <row r="3024" outlineLevel="3" ht="50.25" customHeight="1">
      <c r="A3024" s="3" t="n"/>
      <c r="B3024" s="3" t="inlineStr">
        <is>
          <t>Монтаж оконечных устройств системы отопления (конвекторы, радиаторы, тепловые завесы и пр.)</t>
        </is>
      </c>
      <c r="C3024" s="25" t="n"/>
      <c r="D3024" s="271" t="inlineStr">
        <is>
          <t>10.3.9.11.</t>
        </is>
      </c>
      <c r="E3024" s="204" t="inlineStr">
        <is>
          <t>Фитинги для трубы из сшитого полиэтилена, пластиковые, муфта редукционная 25х20</t>
        </is>
      </c>
      <c r="F3024" s="203" t="inlineStr">
        <is>
          <t>шт.</t>
        </is>
      </c>
      <c r="G3024" s="645" t="n">
        <v>0</v>
      </c>
      <c r="H3024" s="194" t="n">
        <v>445.6189456327471</v>
      </c>
      <c r="I3024" s="195" t="n">
        <v>0</v>
      </c>
      <c r="J3024" s="196" t="n">
        <v>55.70236820409338</v>
      </c>
      <c r="K3024" s="197" t="n">
        <v>501.3213138368404</v>
      </c>
      <c r="L3024" s="194" t="n">
        <v>0</v>
      </c>
      <c r="M3024" s="195" t="n">
        <v>0</v>
      </c>
      <c r="N3024" s="196" t="n">
        <v>0</v>
      </c>
      <c r="O3024" s="197" t="n">
        <v>0</v>
      </c>
      <c r="P3024" s="524" t="inlineStr">
        <is>
          <t>Исключено</t>
        </is>
      </c>
      <c r="Q3024" s="104" t="n"/>
    </row>
    <row r="3025" outlineLevel="3" ht="50.25" customHeight="1">
      <c r="A3025" s="3" t="n"/>
      <c r="B3025" s="3" t="inlineStr">
        <is>
          <t>Монтаж оконечных устройств системы отопления (конвекторы, радиаторы, тепловые завесы и пр.)</t>
        </is>
      </c>
      <c r="C3025" s="25" t="n"/>
      <c r="D3025" s="271" t="inlineStr">
        <is>
          <t>10.3.9.12.</t>
        </is>
      </c>
      <c r="E3025" s="204" t="inlineStr">
        <is>
          <t>Фитинги для трубы из сшитого полиэтилена, пластиковые, тройник 20х25х16</t>
        </is>
      </c>
      <c r="F3025" s="203" t="inlineStr">
        <is>
          <t>шт.</t>
        </is>
      </c>
      <c r="G3025" s="645" t="n">
        <v>0</v>
      </c>
      <c r="H3025" s="194" t="n">
        <v>763.093578494826</v>
      </c>
      <c r="I3025" s="195" t="n">
        <v>0</v>
      </c>
      <c r="J3025" s="196" t="n">
        <v>95.38669731185325</v>
      </c>
      <c r="K3025" s="197" t="n">
        <v>858.4802758066793</v>
      </c>
      <c r="L3025" s="194" t="n">
        <v>0</v>
      </c>
      <c r="M3025" s="195" t="n">
        <v>0</v>
      </c>
      <c r="N3025" s="196" t="n">
        <v>0</v>
      </c>
      <c r="O3025" s="197" t="n">
        <v>0</v>
      </c>
      <c r="P3025" s="524" t="inlineStr">
        <is>
          <t>Исключено</t>
        </is>
      </c>
      <c r="Q3025" s="104" t="n"/>
    </row>
    <row r="3026" outlineLevel="3" ht="50.25" customHeight="1">
      <c r="A3026" s="3" t="n"/>
      <c r="B3026" s="3" t="inlineStr">
        <is>
          <t>Монтаж оконечных устройств системы отопления (конвекторы, радиаторы, тепловые завесы и пр.)</t>
        </is>
      </c>
      <c r="C3026" s="25" t="n"/>
      <c r="D3026" s="271" t="inlineStr">
        <is>
          <t>10.3.9.13.</t>
        </is>
      </c>
      <c r="E3026" s="204" t="inlineStr">
        <is>
          <t>Фитинги для трубы из сшитого полиэтилена, пластиковые, монтажная гильза Д 16 мм</t>
        </is>
      </c>
      <c r="F3026" s="203" t="inlineStr">
        <is>
          <t>шт.</t>
        </is>
      </c>
      <c r="G3026" s="645" t="n">
        <v>0</v>
      </c>
      <c r="H3026" s="194" t="n">
        <v>131.6076695951407</v>
      </c>
      <c r="I3026" s="195" t="n">
        <v>0</v>
      </c>
      <c r="J3026" s="196" t="n">
        <v>16.45095869939259</v>
      </c>
      <c r="K3026" s="197" t="n">
        <v>148.0586282945333</v>
      </c>
      <c r="L3026" s="194" t="n">
        <v>0</v>
      </c>
      <c r="M3026" s="195" t="n">
        <v>0</v>
      </c>
      <c r="N3026" s="196" t="n">
        <v>0</v>
      </c>
      <c r="O3026" s="197" t="n">
        <v>0</v>
      </c>
      <c r="P3026" s="524" t="inlineStr">
        <is>
          <t>Исключено</t>
        </is>
      </c>
      <c r="Q3026" s="104" t="n"/>
    </row>
    <row r="3027" outlineLevel="3" ht="50.25" customHeight="1">
      <c r="A3027" s="3" t="n"/>
      <c r="B3027" s="3" t="inlineStr">
        <is>
          <t>Монтаж оконечных устройств системы отопления (конвекторы, радиаторы, тепловые завесы и пр.)</t>
        </is>
      </c>
      <c r="C3027" s="25" t="n"/>
      <c r="D3027" s="271" t="inlineStr">
        <is>
          <t>10.3.9.14.</t>
        </is>
      </c>
      <c r="E3027" s="204" t="inlineStr">
        <is>
          <t>Фитинги для трубы из сшитого полиэтилена, пластиковые, монтажная гильза Д 20 мм</t>
        </is>
      </c>
      <c r="F3027" s="203" t="inlineStr">
        <is>
          <t>шт.</t>
        </is>
      </c>
      <c r="G3027" s="645" t="n">
        <v>0</v>
      </c>
      <c r="H3027" s="194" t="n">
        <v>133.916574144789</v>
      </c>
      <c r="I3027" s="195" t="n">
        <v>0</v>
      </c>
      <c r="J3027" s="196" t="n">
        <v>16.73957176809862</v>
      </c>
      <c r="K3027" s="197" t="n">
        <v>150.6561459128876</v>
      </c>
      <c r="L3027" s="194" t="n">
        <v>0</v>
      </c>
      <c r="M3027" s="195" t="n">
        <v>0</v>
      </c>
      <c r="N3027" s="196" t="n">
        <v>0</v>
      </c>
      <c r="O3027" s="197" t="n">
        <v>0</v>
      </c>
      <c r="P3027" s="524" t="inlineStr">
        <is>
          <t>Исключено</t>
        </is>
      </c>
      <c r="Q3027" s="104" t="n"/>
    </row>
    <row r="3028" outlineLevel="3" ht="50.25" customHeight="1">
      <c r="A3028" s="3" t="n"/>
      <c r="B3028" s="3" t="inlineStr">
        <is>
          <t>Монтаж оконечных устройств системы отопления (конвекторы, радиаторы, тепловые завесы и пр.)</t>
        </is>
      </c>
      <c r="C3028" s="25" t="n"/>
      <c r="D3028" s="271" t="inlineStr">
        <is>
          <t>10.3.9.15.</t>
        </is>
      </c>
      <c r="E3028" s="204" t="inlineStr">
        <is>
          <t>Фитинги для трубы из сшитого полиэтилена, пластиковые, монтажная гильза Д 25 мм</t>
        </is>
      </c>
      <c r="F3028" s="203" t="inlineStr">
        <is>
          <t>шт.</t>
        </is>
      </c>
      <c r="G3028" s="645" t="n">
        <v>0</v>
      </c>
      <c r="H3028" s="194" t="n">
        <v>144.3066446182063</v>
      </c>
      <c r="I3028" s="195" t="n">
        <v>0</v>
      </c>
      <c r="J3028" s="196" t="n">
        <v>18.03833057727578</v>
      </c>
      <c r="K3028" s="197" t="n">
        <v>162.344975195482</v>
      </c>
      <c r="L3028" s="194" t="n">
        <v>0</v>
      </c>
      <c r="M3028" s="195" t="n">
        <v>0</v>
      </c>
      <c r="N3028" s="196" t="n">
        <v>0</v>
      </c>
      <c r="O3028" s="197" t="n">
        <v>0</v>
      </c>
      <c r="P3028" s="524" t="inlineStr">
        <is>
          <t>Исключено</t>
        </is>
      </c>
      <c r="Q3028" s="104" t="n"/>
    </row>
    <row r="3029" outlineLevel="3" ht="50.25" customHeight="1">
      <c r="A3029" s="3" t="n"/>
      <c r="B3029" s="3" t="inlineStr">
        <is>
          <t>Монтаж оконечных устройств системы отопления (конвекторы, радиаторы, тепловые завесы и пр.)</t>
        </is>
      </c>
      <c r="C3029" s="25" t="n"/>
      <c r="D3029" s="271" t="inlineStr">
        <is>
          <t>10.3.9.16.</t>
        </is>
      </c>
      <c r="E3029" s="204" t="inlineStr">
        <is>
          <t>Фитинги для трубы из сшитого полиэтилена, пластиковые, переходник резьбовой 16х 1/2" наружная резьба.</t>
        </is>
      </c>
      <c r="F3029" s="203" t="inlineStr">
        <is>
          <t>шт.</t>
        </is>
      </c>
      <c r="G3029" s="645" t="n">
        <v>0</v>
      </c>
      <c r="H3029" s="194" t="n">
        <v>728.459973495039</v>
      </c>
      <c r="I3029" s="195" t="n">
        <v>0</v>
      </c>
      <c r="J3029" s="196" t="n">
        <v>91.05749668687987</v>
      </c>
      <c r="K3029" s="197" t="n">
        <v>819.5174701819188</v>
      </c>
      <c r="L3029" s="194" t="n">
        <v>0</v>
      </c>
      <c r="M3029" s="195" t="n">
        <v>0</v>
      </c>
      <c r="N3029" s="196" t="n">
        <v>0</v>
      </c>
      <c r="O3029" s="197" t="n">
        <v>0</v>
      </c>
      <c r="P3029" s="524" t="inlineStr">
        <is>
          <t>Исключено</t>
        </is>
      </c>
      <c r="Q3029" s="104" t="n"/>
    </row>
    <row r="3030" outlineLevel="3" ht="50.25" customHeight="1">
      <c r="A3030" s="3" t="n"/>
      <c r="B3030" s="3" t="inlineStr">
        <is>
          <t>Монтаж оконечных устройств системы отопления (конвекторы, радиаторы, тепловые завесы и пр.)</t>
        </is>
      </c>
      <c r="C3030" s="25" t="n"/>
      <c r="D3030" s="271" t="inlineStr">
        <is>
          <t>10.3.9.17.</t>
        </is>
      </c>
      <c r="E3030" s="204" t="inlineStr">
        <is>
          <t>Фитинги для трубы из сшитого полиэтилена, пластиковые, переходник резьбовой 20х 1/2" наружная резьба.</t>
        </is>
      </c>
      <c r="F3030" s="203" t="inlineStr">
        <is>
          <t>шт.</t>
        </is>
      </c>
      <c r="G3030" s="645" t="n">
        <v>0</v>
      </c>
      <c r="H3030" s="194" t="n">
        <v>865.8399044643003</v>
      </c>
      <c r="I3030" s="195" t="n">
        <v>0</v>
      </c>
      <c r="J3030" s="196" t="n">
        <v>108.2299880580375</v>
      </c>
      <c r="K3030" s="197" t="n">
        <v>974.0698925223378</v>
      </c>
      <c r="L3030" s="194" t="n">
        <v>0</v>
      </c>
      <c r="M3030" s="195" t="n">
        <v>0</v>
      </c>
      <c r="N3030" s="196" t="n">
        <v>0</v>
      </c>
      <c r="O3030" s="197" t="n">
        <v>0</v>
      </c>
      <c r="P3030" s="524" t="inlineStr">
        <is>
          <t>Исключено</t>
        </is>
      </c>
      <c r="Q3030" s="104" t="n"/>
    </row>
    <row r="3031" outlineLevel="3" ht="50.25" customHeight="1">
      <c r="A3031" s="3" t="n"/>
      <c r="B3031" s="3" t="inlineStr">
        <is>
          <t>Монтаж оконечных устройств системы отопления (конвекторы, радиаторы, тепловые завесы и пр.)</t>
        </is>
      </c>
      <c r="C3031" s="25" t="n"/>
      <c r="D3031" s="271" t="inlineStr">
        <is>
          <t>10.3.9.18.</t>
        </is>
      </c>
      <c r="E3031" s="204" t="inlineStr">
        <is>
          <t>Фитинги для трубы из сшитого полиэтилена, пластиковые, переходник резьбовой 25х 1/2" наружная резьба.</t>
        </is>
      </c>
      <c r="F3031" s="203" t="inlineStr">
        <is>
          <t>шт.</t>
        </is>
      </c>
      <c r="G3031" s="645" t="n">
        <v>0</v>
      </c>
      <c r="H3031" s="194" t="n">
        <v>942.0338281128194</v>
      </c>
      <c r="I3031" s="195" t="n">
        <v>0</v>
      </c>
      <c r="J3031" s="196" t="n">
        <v>117.7542285141024</v>
      </c>
      <c r="K3031" s="197" t="n">
        <v>1059.788056626922</v>
      </c>
      <c r="L3031" s="194" t="n">
        <v>0</v>
      </c>
      <c r="M3031" s="195" t="n">
        <v>0</v>
      </c>
      <c r="N3031" s="196" t="n">
        <v>0</v>
      </c>
      <c r="O3031" s="197" t="n">
        <v>0</v>
      </c>
      <c r="P3031" s="524" t="inlineStr">
        <is>
          <t>Исключено</t>
        </is>
      </c>
      <c r="Q3031" s="104" t="n"/>
    </row>
    <row r="3032" outlineLevel="3" ht="50.25" customHeight="1">
      <c r="A3032" s="3" t="n"/>
      <c r="B3032" s="3" t="inlineStr">
        <is>
          <t>Монтаж оконечных устройств системы отопления (конвекторы, радиаторы, тепловые завесы и пр.)</t>
        </is>
      </c>
      <c r="C3032" s="25" t="n"/>
      <c r="D3032" s="271" t="inlineStr">
        <is>
          <t>10.3.9.19.</t>
        </is>
      </c>
      <c r="E3032" s="205" t="inlineStr">
        <is>
          <t>Кран балансировочный, "Данфосс", ASV-PV, Д 25 мм</t>
        </is>
      </c>
      <c r="F3032" s="203" t="inlineStr">
        <is>
          <t>шт.</t>
        </is>
      </c>
      <c r="G3032" s="645" t="n">
        <v>0</v>
      </c>
      <c r="H3032" s="194" t="n">
        <v>11544.5321575375</v>
      </c>
      <c r="I3032" s="195" t="n">
        <v>0</v>
      </c>
      <c r="J3032" s="196" t="n">
        <v>1443.066519692188</v>
      </c>
      <c r="K3032" s="197" t="n">
        <v>12987.59867722969</v>
      </c>
      <c r="L3032" s="194" t="n">
        <v>0</v>
      </c>
      <c r="M3032" s="195" t="n">
        <v>0</v>
      </c>
      <c r="N3032" s="196" t="n">
        <v>0</v>
      </c>
      <c r="O3032" s="197" t="n">
        <v>0</v>
      </c>
      <c r="P3032" s="524" t="inlineStr">
        <is>
          <t>Исключено</t>
        </is>
      </c>
      <c r="Q3032" s="104" t="n"/>
    </row>
    <row r="3033" outlineLevel="3" ht="50.25" customHeight="1">
      <c r="A3033" s="3" t="n"/>
      <c r="B3033" s="3" t="inlineStr">
        <is>
          <t>Монтаж оконечных устройств системы отопления (конвекторы, радиаторы, тепловые завесы и пр.)</t>
        </is>
      </c>
      <c r="C3033" s="25" t="n"/>
      <c r="D3033" s="271" t="inlineStr">
        <is>
          <t>10.3.9.20.</t>
        </is>
      </c>
      <c r="E3033" s="205" t="inlineStr">
        <is>
          <t>Кран балансировочный, "Данфосс", ASV-PV, Д 32 мм</t>
        </is>
      </c>
      <c r="F3033" s="203" t="inlineStr">
        <is>
          <t>шт.</t>
        </is>
      </c>
      <c r="G3033" s="645" t="n">
        <v>0</v>
      </c>
      <c r="H3033" s="194" t="n">
        <v>11371.36413253857</v>
      </c>
      <c r="I3033" s="195" t="n">
        <v>0</v>
      </c>
      <c r="J3033" s="196" t="n">
        <v>1421.420516567321</v>
      </c>
      <c r="K3033" s="197" t="n">
        <v>12792.78464910589</v>
      </c>
      <c r="L3033" s="194" t="n">
        <v>0</v>
      </c>
      <c r="M3033" s="195" t="n">
        <v>0</v>
      </c>
      <c r="N3033" s="196" t="n">
        <v>0</v>
      </c>
      <c r="O3033" s="197" t="n">
        <v>0</v>
      </c>
      <c r="P3033" s="524" t="inlineStr">
        <is>
          <t>Исключено</t>
        </is>
      </c>
      <c r="Q3033" s="104" t="n"/>
    </row>
    <row r="3034" outlineLevel="3" ht="50.25" customHeight="1">
      <c r="A3034" s="3" t="n"/>
      <c r="B3034" s="3" t="inlineStr">
        <is>
          <t>Монтаж оконечных устройств системы отопления (конвекторы, радиаторы, тепловые завесы и пр.)</t>
        </is>
      </c>
      <c r="C3034" s="25" t="n"/>
      <c r="D3034" s="271" t="inlineStr">
        <is>
          <t>10.3.9.21.</t>
        </is>
      </c>
      <c r="E3034" s="205" t="inlineStr">
        <is>
          <t>Кран с терморегулятором "Данфосс", Д 15 мм; RA-N 15, прямой</t>
        </is>
      </c>
      <c r="F3034" s="203" t="inlineStr">
        <is>
          <t>шт.</t>
        </is>
      </c>
      <c r="G3034" s="645" t="n">
        <v>0</v>
      </c>
      <c r="H3034" s="194" t="n">
        <v>3832.784664344805</v>
      </c>
      <c r="I3034" s="195" t="n">
        <v>0</v>
      </c>
      <c r="J3034" s="196" t="n">
        <v>479.0980830431006</v>
      </c>
      <c r="K3034" s="197" t="n">
        <v>4311.882747387906</v>
      </c>
      <c r="L3034" s="194" t="n">
        <v>0</v>
      </c>
      <c r="M3034" s="195" t="n">
        <v>0</v>
      </c>
      <c r="N3034" s="196" t="n">
        <v>0</v>
      </c>
      <c r="O3034" s="197" t="n">
        <v>0</v>
      </c>
      <c r="P3034" s="524" t="inlineStr">
        <is>
          <t>Исключено</t>
        </is>
      </c>
      <c r="Q3034" s="104" t="n"/>
    </row>
    <row r="3035" outlineLevel="3" ht="50.25" customHeight="1">
      <c r="A3035" s="3" t="n"/>
      <c r="B3035" s="3" t="inlineStr">
        <is>
          <t>Монтаж оконечных устройств системы отопления (конвекторы, радиаторы, тепловые завесы и пр.)</t>
        </is>
      </c>
      <c r="C3035" s="25" t="n"/>
      <c r="D3035" s="271" t="inlineStr">
        <is>
          <t>10.3.9.22.</t>
        </is>
      </c>
      <c r="E3035" s="205" t="inlineStr">
        <is>
          <t>Кран шаровой с "американкой" Д 15 мм</t>
        </is>
      </c>
      <c r="F3035" s="203" t="inlineStr">
        <is>
          <t>шт.</t>
        </is>
      </c>
      <c r="G3035" s="645" t="n">
        <v>0</v>
      </c>
      <c r="H3035" s="194" t="n">
        <v>1962.570447668743</v>
      </c>
      <c r="I3035" s="195" t="n">
        <v>0</v>
      </c>
      <c r="J3035" s="196" t="n">
        <v>245.3213059585929</v>
      </c>
      <c r="K3035" s="197" t="n">
        <v>2207.891753627336</v>
      </c>
      <c r="L3035" s="194" t="n">
        <v>0</v>
      </c>
      <c r="M3035" s="195" t="n">
        <v>0</v>
      </c>
      <c r="N3035" s="196" t="n">
        <v>0</v>
      </c>
      <c r="O3035" s="197" t="n">
        <v>0</v>
      </c>
      <c r="P3035" s="524" t="inlineStr">
        <is>
          <t>Исключено</t>
        </is>
      </c>
      <c r="Q3035" s="104" t="n"/>
    </row>
    <row r="3036" outlineLevel="3" ht="50.25" customHeight="1">
      <c r="A3036" s="3" t="n"/>
      <c r="B3036" s="3" t="inlineStr">
        <is>
          <t>Монтаж оконечных устройств системы отопления (конвекторы, радиаторы, тепловые завесы и пр.)</t>
        </is>
      </c>
      <c r="C3036" s="25" t="n"/>
      <c r="D3036" s="271" t="inlineStr">
        <is>
          <t>10.3.9.23.</t>
        </is>
      </c>
      <c r="E3036" s="205" t="inlineStr">
        <is>
          <t>Кран , "Данфосс", MSV-I, Д 32 мм</t>
        </is>
      </c>
      <c r="F3036" s="203" t="inlineStr">
        <is>
          <t>шт.</t>
        </is>
      </c>
      <c r="G3036" s="645" t="n">
        <v>0</v>
      </c>
      <c r="H3036" s="194" t="n">
        <v>13045.3212909709</v>
      </c>
      <c r="I3036" s="195" t="n">
        <v>0</v>
      </c>
      <c r="J3036" s="196" t="n">
        <v>1630.665161371363</v>
      </c>
      <c r="K3036" s="197" t="n">
        <v>14675.98645234226</v>
      </c>
      <c r="L3036" s="194" t="n">
        <v>0</v>
      </c>
      <c r="M3036" s="195" t="n">
        <v>0</v>
      </c>
      <c r="N3036" s="196" t="n">
        <v>0</v>
      </c>
      <c r="O3036" s="197" t="n">
        <v>0</v>
      </c>
      <c r="P3036" s="524" t="inlineStr">
        <is>
          <t>Исключено</t>
        </is>
      </c>
      <c r="Q3036" s="104" t="n"/>
    </row>
    <row r="3037" outlineLevel="3" ht="50.25" customHeight="1">
      <c r="A3037" s="3" t="n"/>
      <c r="B3037" s="3" t="inlineStr">
        <is>
          <t>Монтаж оконечных устройств системы отопления (конвекторы, радиаторы, тепловые завесы и пр.)</t>
        </is>
      </c>
      <c r="C3037" s="25" t="n"/>
      <c r="D3037" s="271" t="inlineStr">
        <is>
          <t>10.3.9.24.</t>
        </is>
      </c>
      <c r="E3037" s="205" t="inlineStr">
        <is>
          <t>Кран , "Данфосс", MSV-I, Д 25 мм</t>
        </is>
      </c>
      <c r="F3037" s="203" t="inlineStr">
        <is>
          <t>шт.</t>
        </is>
      </c>
      <c r="G3037" s="645" t="n">
        <v>0</v>
      </c>
      <c r="H3037" s="194" t="n">
        <v>11890.86809727019</v>
      </c>
      <c r="I3037" s="195" t="n">
        <v>0</v>
      </c>
      <c r="J3037" s="196" t="n">
        <v>1486.358512158773</v>
      </c>
      <c r="K3037" s="197" t="n">
        <v>13377.22660942896</v>
      </c>
      <c r="L3037" s="194" t="n">
        <v>0</v>
      </c>
      <c r="M3037" s="195" t="n">
        <v>0</v>
      </c>
      <c r="N3037" s="196" t="n">
        <v>0</v>
      </c>
      <c r="O3037" s="197" t="n">
        <v>0</v>
      </c>
      <c r="P3037" s="524" t="inlineStr">
        <is>
          <t>Исключено</t>
        </is>
      </c>
      <c r="Q3037" s="104" t="n"/>
    </row>
    <row r="3038" outlineLevel="3" ht="50.25" customHeight="1">
      <c r="A3038" s="3" t="n"/>
      <c r="B3038" s="3" t="inlineStr">
        <is>
          <t>Монтаж оконечных устройств системы отопления (конвекторы, радиаторы, тепловые завесы и пр.)</t>
        </is>
      </c>
      <c r="C3038" s="25" t="n"/>
      <c r="D3038" s="271" t="inlineStr">
        <is>
          <t>10.3.9.25.</t>
        </is>
      </c>
      <c r="E3038" s="205" t="inlineStr">
        <is>
          <t>Кран балансировочный, "Данфосс", USV-I, Д 15 мм</t>
        </is>
      </c>
      <c r="F3038" s="203" t="inlineStr">
        <is>
          <t>шт.</t>
        </is>
      </c>
      <c r="G3038" s="645" t="n">
        <v>0</v>
      </c>
      <c r="H3038" s="194" t="n">
        <v>4248.387826328749</v>
      </c>
      <c r="I3038" s="195" t="n">
        <v>0</v>
      </c>
      <c r="J3038" s="196" t="n">
        <v>531.0484782910936</v>
      </c>
      <c r="K3038" s="197" t="n">
        <v>4779.436304619842</v>
      </c>
      <c r="L3038" s="194" t="n">
        <v>0</v>
      </c>
      <c r="M3038" s="195" t="n">
        <v>0</v>
      </c>
      <c r="N3038" s="196" t="n">
        <v>0</v>
      </c>
      <c r="O3038" s="197" t="n">
        <v>0</v>
      </c>
      <c r="P3038" s="524" t="inlineStr">
        <is>
          <t>Исключено</t>
        </is>
      </c>
      <c r="Q3038" s="104" t="n"/>
    </row>
    <row r="3039" outlineLevel="3" ht="50.25" customHeight="1">
      <c r="A3039" s="3" t="n"/>
      <c r="B3039" s="3" t="inlineStr">
        <is>
          <t>Монтаж оконечных устройств системы отопления (конвекторы, радиаторы, тепловые завесы и пр.)</t>
        </is>
      </c>
      <c r="C3039" s="25" t="n"/>
      <c r="D3039" s="271" t="inlineStr">
        <is>
          <t>10.3.9.26.</t>
        </is>
      </c>
      <c r="E3039" s="205" t="inlineStr">
        <is>
          <t>Кран шаровой "Женебре", Д 15 мм</t>
        </is>
      </c>
      <c r="F3039" s="203" t="inlineStr">
        <is>
          <t>шт.</t>
        </is>
      </c>
      <c r="G3039" s="645" t="n">
        <v>0</v>
      </c>
      <c r="H3039" s="194" t="n">
        <v>1500.789170188458</v>
      </c>
      <c r="I3039" s="195" t="n">
        <v>0</v>
      </c>
      <c r="J3039" s="196" t="n">
        <v>187.5986462735573</v>
      </c>
      <c r="K3039" s="197" t="n">
        <v>1688.387816462015</v>
      </c>
      <c r="L3039" s="194" t="n">
        <v>0</v>
      </c>
      <c r="M3039" s="195" t="n">
        <v>0</v>
      </c>
      <c r="N3039" s="196" t="n">
        <v>0</v>
      </c>
      <c r="O3039" s="197" t="n">
        <v>0</v>
      </c>
      <c r="P3039" s="524" t="inlineStr">
        <is>
          <t>Исключено</t>
        </is>
      </c>
      <c r="Q3039" s="104" t="n"/>
    </row>
    <row r="3040" outlineLevel="3" ht="50.25" customHeight="1">
      <c r="A3040" s="3" t="n"/>
      <c r="B3040" s="3" t="inlineStr">
        <is>
          <t>Монтаж оконечных устройств системы отопления (конвекторы, радиаторы, тепловые завесы и пр.)</t>
        </is>
      </c>
      <c r="C3040" s="25" t="n"/>
      <c r="D3040" s="271" t="inlineStr">
        <is>
          <t>10.3.9.27.</t>
        </is>
      </c>
      <c r="E3040" s="205" t="inlineStr">
        <is>
          <t>Кран шаровой "Женебре", Д 25 мм</t>
        </is>
      </c>
      <c r="F3040" s="203" t="inlineStr">
        <is>
          <t>шт.</t>
        </is>
      </c>
      <c r="G3040" s="645" t="n">
        <v>0</v>
      </c>
      <c r="H3040" s="194" t="n">
        <v>1616.234507936061</v>
      </c>
      <c r="I3040" s="195" t="n">
        <v>0</v>
      </c>
      <c r="J3040" s="196" t="n">
        <v>202.0293134920076</v>
      </c>
      <c r="K3040" s="197" t="n">
        <v>1818.263821428068</v>
      </c>
      <c r="L3040" s="194" t="n">
        <v>0</v>
      </c>
      <c r="M3040" s="195" t="n">
        <v>0</v>
      </c>
      <c r="N3040" s="196" t="n">
        <v>0</v>
      </c>
      <c r="O3040" s="197" t="n">
        <v>0</v>
      </c>
      <c r="P3040" s="524" t="inlineStr">
        <is>
          <t>Исключено</t>
        </is>
      </c>
      <c r="Q3040" s="104" t="n"/>
    </row>
    <row r="3041" outlineLevel="3" ht="50.25" customHeight="1">
      <c r="A3041" s="3" t="n"/>
      <c r="B3041" s="3" t="inlineStr">
        <is>
          <t>Монтаж оконечных устройств системы отопления (конвекторы, радиаторы, тепловые завесы и пр.)</t>
        </is>
      </c>
      <c r="C3041" s="25" t="n"/>
      <c r="D3041" s="271" t="inlineStr">
        <is>
          <t>10.3.9.28.</t>
        </is>
      </c>
      <c r="E3041" s="205" t="inlineStr">
        <is>
          <t>Кран шаровой "Женебре", Д 32 мм</t>
        </is>
      </c>
      <c r="F3041" s="203" t="inlineStr">
        <is>
          <t>шт.</t>
        </is>
      </c>
      <c r="G3041" s="645" t="n">
        <v>0</v>
      </c>
      <c r="H3041" s="194" t="n">
        <v>1766.313413928387</v>
      </c>
      <c r="I3041" s="195" t="n">
        <v>0</v>
      </c>
      <c r="J3041" s="196" t="n">
        <v>220.7891767410484</v>
      </c>
      <c r="K3041" s="197" t="n">
        <v>1987.102590669436</v>
      </c>
      <c r="L3041" s="194" t="n">
        <v>0</v>
      </c>
      <c r="M3041" s="195" t="n">
        <v>0</v>
      </c>
      <c r="N3041" s="196" t="n">
        <v>0</v>
      </c>
      <c r="O3041" s="197" t="n">
        <v>0</v>
      </c>
      <c r="P3041" s="524" t="inlineStr">
        <is>
          <t>Исключено</t>
        </is>
      </c>
      <c r="Q3041" s="104" t="n"/>
    </row>
    <row r="3042" outlineLevel="3" ht="50.25" customHeight="1">
      <c r="A3042" s="3" t="n"/>
      <c r="B3042" s="3" t="inlineStr">
        <is>
          <t>Монтаж оконечных устройств системы отопления (конвекторы, радиаторы, тепловые завесы и пр.)</t>
        </is>
      </c>
      <c r="C3042" s="25" t="n"/>
      <c r="D3042" s="271" t="inlineStr">
        <is>
          <t>10.3.9.29.</t>
        </is>
      </c>
      <c r="E3042" s="198" t="inlineStr">
        <is>
          <t>Разъёмное соединение (американка), Д 15 мм, оцинкованная, резьба наружная - внутренняя.</t>
        </is>
      </c>
      <c r="F3042" s="203" t="inlineStr">
        <is>
          <t>шт.</t>
        </is>
      </c>
      <c r="G3042" s="645" t="n">
        <v>0</v>
      </c>
      <c r="H3042" s="194" t="n">
        <v>315.1656976832115</v>
      </c>
      <c r="I3042" s="195" t="n">
        <v>0</v>
      </c>
      <c r="J3042" s="196" t="n">
        <v>39.39571221040144</v>
      </c>
      <c r="K3042" s="197" t="n">
        <v>354.561409893613</v>
      </c>
      <c r="L3042" s="194" t="n">
        <v>0</v>
      </c>
      <c r="M3042" s="195" t="n">
        <v>0</v>
      </c>
      <c r="N3042" s="196" t="n">
        <v>0</v>
      </c>
      <c r="O3042" s="197" t="n">
        <v>0</v>
      </c>
      <c r="P3042" s="524" t="inlineStr">
        <is>
          <t>Исключено</t>
        </is>
      </c>
      <c r="Q3042" s="104" t="n"/>
    </row>
    <row r="3043" outlineLevel="3" ht="50.25" customHeight="1">
      <c r="A3043" s="3" t="n"/>
      <c r="B3043" s="3" t="inlineStr">
        <is>
          <t>Монтаж оконечных устройств системы отопления (конвекторы, радиаторы, тепловые завесы и пр.)</t>
        </is>
      </c>
      <c r="C3043" s="25" t="n"/>
      <c r="D3043" s="271" t="inlineStr">
        <is>
          <t>10.3.9.30.</t>
        </is>
      </c>
      <c r="E3043" s="198" t="inlineStr">
        <is>
          <t>Разъёмное соединение (американка), Д 25 мм, оцинкованная, резьба наружная - внутренняя.</t>
        </is>
      </c>
      <c r="F3043" s="203" t="inlineStr">
        <is>
          <t>шт.</t>
        </is>
      </c>
      <c r="G3043" s="645" t="n">
        <v>0</v>
      </c>
      <c r="H3043" s="194" t="n">
        <v>993.9841988574371</v>
      </c>
      <c r="I3043" s="195" t="n">
        <v>0</v>
      </c>
      <c r="J3043" s="196" t="n">
        <v>124.2480248571796</v>
      </c>
      <c r="K3043" s="197" t="n">
        <v>1118.232223714617</v>
      </c>
      <c r="L3043" s="194" t="n">
        <v>0</v>
      </c>
      <c r="M3043" s="195" t="n">
        <v>0</v>
      </c>
      <c r="N3043" s="196" t="n">
        <v>0</v>
      </c>
      <c r="O3043" s="197" t="n">
        <v>0</v>
      </c>
      <c r="P3043" s="524" t="inlineStr">
        <is>
          <t>Исключено</t>
        </is>
      </c>
      <c r="Q3043" s="104" t="n"/>
    </row>
    <row r="3044" outlineLevel="3" ht="50.25" customHeight="1">
      <c r="A3044" s="3" t="n"/>
      <c r="B3044" s="3" t="inlineStr">
        <is>
          <t>Монтаж оконечных устройств системы отопления (конвекторы, радиаторы, тепловые завесы и пр.)</t>
        </is>
      </c>
      <c r="C3044" s="25" t="n"/>
      <c r="D3044" s="271" t="inlineStr">
        <is>
          <t>10.3.9.31.</t>
        </is>
      </c>
      <c r="E3044" s="198" t="inlineStr">
        <is>
          <t>Разъёмное соединение (американка), Д 32 мм, оцинкованная, резьба наружная - внутренняя.</t>
        </is>
      </c>
      <c r="F3044" s="203" t="inlineStr">
        <is>
          <t>шт.</t>
        </is>
      </c>
      <c r="G3044" s="645" t="n">
        <v>0</v>
      </c>
      <c r="H3044" s="194" t="n">
        <v>1606.998901989155</v>
      </c>
      <c r="I3044" s="195" t="n">
        <v>0</v>
      </c>
      <c r="J3044" s="196" t="n">
        <v>200.8748627486444</v>
      </c>
      <c r="K3044" s="197" t="n">
        <v>1807.873764737799</v>
      </c>
      <c r="L3044" s="194" t="n">
        <v>0</v>
      </c>
      <c r="M3044" s="195" t="n">
        <v>0</v>
      </c>
      <c r="N3044" s="196" t="n">
        <v>0</v>
      </c>
      <c r="O3044" s="197" t="n">
        <v>0</v>
      </c>
      <c r="P3044" s="524" t="inlineStr">
        <is>
          <t>Исключено</t>
        </is>
      </c>
      <c r="Q3044" s="104" t="n"/>
    </row>
    <row r="3045" outlineLevel="3" ht="50.25" customHeight="1">
      <c r="A3045" s="3" t="n"/>
      <c r="B3045" s="3" t="inlineStr">
        <is>
          <t>Монтаж оконечных устройств системы отопления (конвекторы, радиаторы, тепловые завесы и пр.)</t>
        </is>
      </c>
      <c r="C3045" s="25" t="n"/>
      <c r="D3045" s="271" t="inlineStr">
        <is>
          <t>10.3.9.32.</t>
        </is>
      </c>
      <c r="E3045" s="198" t="inlineStr">
        <is>
          <t>Клапан для автоматического удаления воздуха, Д 15 мм; резьба наружная.</t>
        </is>
      </c>
      <c r="F3045" s="203" t="inlineStr">
        <is>
          <t>шт.</t>
        </is>
      </c>
      <c r="G3045" s="645" t="n">
        <v>0</v>
      </c>
      <c r="H3045" s="194" t="n">
        <v>750.3945912200728</v>
      </c>
      <c r="I3045" s="195" t="n">
        <v>0</v>
      </c>
      <c r="J3045" s="196" t="n">
        <v>93.7993239025091</v>
      </c>
      <c r="K3045" s="197" t="n">
        <v>844.1939151225819</v>
      </c>
      <c r="L3045" s="194" t="n">
        <v>0</v>
      </c>
      <c r="M3045" s="195" t="n">
        <v>0</v>
      </c>
      <c r="N3045" s="196" t="n">
        <v>0</v>
      </c>
      <c r="O3045" s="197" t="n">
        <v>0</v>
      </c>
      <c r="P3045" s="524" t="inlineStr">
        <is>
          <t>Исключено</t>
        </is>
      </c>
      <c r="Q3045" s="104" t="n"/>
    </row>
    <row r="3046" outlineLevel="3" ht="50.25" customHeight="1">
      <c r="A3046" s="3" t="n"/>
      <c r="B3046" s="3" t="inlineStr">
        <is>
          <t>Монтаж оконечных устройств системы отопления (конвекторы, радиаторы, тепловые завесы и пр.)</t>
        </is>
      </c>
      <c r="C3046" s="25" t="n"/>
      <c r="D3046" s="271" t="inlineStr">
        <is>
          <t>10.3.9.33.</t>
        </is>
      </c>
      <c r="E3046" s="198" t="inlineStr">
        <is>
          <t>Кран Маевского ( резьба наружная).</t>
        </is>
      </c>
      <c r="F3046" s="203" t="inlineStr">
        <is>
          <t>шт.</t>
        </is>
      </c>
      <c r="G3046" s="645" t="n">
        <v>0</v>
      </c>
      <c r="H3046" s="194" t="n">
        <v>461.7812897319727</v>
      </c>
      <c r="I3046" s="195" t="n">
        <v>0</v>
      </c>
      <c r="J3046" s="196" t="n">
        <v>57.72266121649659</v>
      </c>
      <c r="K3046" s="197" t="n">
        <v>519.5039509484693</v>
      </c>
      <c r="L3046" s="194" t="n">
        <v>0</v>
      </c>
      <c r="M3046" s="195" t="n">
        <v>0</v>
      </c>
      <c r="N3046" s="196" t="n">
        <v>0</v>
      </c>
      <c r="O3046" s="197" t="n">
        <v>0</v>
      </c>
      <c r="P3046" s="524" t="inlineStr">
        <is>
          <t>Исключено</t>
        </is>
      </c>
      <c r="Q3046" s="104" t="n"/>
    </row>
    <row r="3047" outlineLevel="3" ht="50.25" customHeight="1">
      <c r="A3047" s="3" t="n"/>
      <c r="B3047" s="3" t="inlineStr">
        <is>
          <t>Монтаж оконечных устройств системы отопления (конвекторы, радиаторы, тепловые завесы и пр.)</t>
        </is>
      </c>
      <c r="C3047" s="25" t="n"/>
      <c r="D3047" s="271" t="inlineStr">
        <is>
          <t>10.3.9.34.</t>
        </is>
      </c>
      <c r="E3047" s="198" t="inlineStr">
        <is>
          <t>Крепеж как для систем электроснабжения, так и для механических систем (траверса, анкера, дюбеля, саморезы, резьбовые шпильки и т. д.)</t>
        </is>
      </c>
      <c r="F3047" s="203" t="inlineStr">
        <is>
          <t>комплект</t>
        </is>
      </c>
      <c r="G3047" s="645" t="n">
        <v>0</v>
      </c>
      <c r="H3047" s="194" t="n">
        <v>57722.66078768751</v>
      </c>
      <c r="I3047" s="195" t="n">
        <v>0</v>
      </c>
      <c r="J3047" s="196" t="n">
        <v>7215.332598460939</v>
      </c>
      <c r="K3047" s="197" t="n">
        <v>64937.99338614845</v>
      </c>
      <c r="L3047" s="194" t="n">
        <v>0</v>
      </c>
      <c r="M3047" s="195" t="n">
        <v>0</v>
      </c>
      <c r="N3047" s="196" t="n">
        <v>0</v>
      </c>
      <c r="O3047" s="197" t="n">
        <v>0</v>
      </c>
      <c r="P3047" s="524" t="inlineStr">
        <is>
          <t>Исключено</t>
        </is>
      </c>
      <c r="Q3047" s="104" t="n"/>
    </row>
    <row r="3048" outlineLevel="3" ht="50.25" customHeight="1">
      <c r="A3048" s="3" t="n"/>
      <c r="B3048" s="3" t="inlineStr">
        <is>
          <t>Монтаж оконечных устройств системы отопления (конвекторы, радиаторы, тепловые завесы и пр.)</t>
        </is>
      </c>
      <c r="C3048" s="25" t="n"/>
      <c r="D3048" s="271" t="inlineStr">
        <is>
          <t>10.3.9.35.</t>
        </is>
      </c>
      <c r="E3048" s="204" t="inlineStr">
        <is>
          <t xml:space="preserve">Сгон в комплекте с контрогайкой и муфтой Д 15 мм; оцинкованный </t>
        </is>
      </c>
      <c r="F3048" s="203" t="inlineStr">
        <is>
          <t>шт.</t>
        </is>
      </c>
      <c r="G3048" s="645" t="n">
        <v>0</v>
      </c>
      <c r="H3048" s="194" t="n">
        <v>173.283420607083</v>
      </c>
      <c r="I3048" s="195" t="n">
        <v>0</v>
      </c>
      <c r="J3048" s="196" t="n">
        <v>21.66042757588538</v>
      </c>
      <c r="K3048" s="197" t="n">
        <v>194.9438481829684</v>
      </c>
      <c r="L3048" s="194" t="n">
        <v>0</v>
      </c>
      <c r="M3048" s="195" t="n">
        <v>0</v>
      </c>
      <c r="N3048" s="196" t="n">
        <v>0</v>
      </c>
      <c r="O3048" s="197" t="n">
        <v>0</v>
      </c>
      <c r="P3048" s="524" t="inlineStr">
        <is>
          <t>Исключено</t>
        </is>
      </c>
      <c r="Q3048" s="104" t="n"/>
    </row>
    <row r="3049" outlineLevel="3" ht="50.25" customHeight="1">
      <c r="A3049" s="3" t="n"/>
      <c r="B3049" s="3" t="inlineStr">
        <is>
          <t>Монтаж оконечных устройств системы отопления (конвекторы, радиаторы, тепловые завесы и пр.)</t>
        </is>
      </c>
      <c r="C3049" s="25" t="n"/>
      <c r="D3049" s="271" t="inlineStr">
        <is>
          <t>10.3.9.36.</t>
        </is>
      </c>
      <c r="E3049" s="204" t="inlineStr">
        <is>
          <t xml:space="preserve">Сгон в комплекте с контрогайкой и муфтой Д 20 мм; оцинкованный </t>
        </is>
      </c>
      <c r="F3049" s="203" t="inlineStr">
        <is>
          <t>шт.</t>
        </is>
      </c>
      <c r="G3049" s="645" t="n">
        <v>0</v>
      </c>
      <c r="H3049" s="194" t="n">
        <v>199.951310423843</v>
      </c>
      <c r="I3049" s="195" t="n">
        <v>0</v>
      </c>
      <c r="J3049" s="196" t="n">
        <v>24.99391380298037</v>
      </c>
      <c r="K3049" s="197" t="n">
        <v>224.9452242268233</v>
      </c>
      <c r="L3049" s="194" t="n">
        <v>0</v>
      </c>
      <c r="M3049" s="195" t="n">
        <v>0</v>
      </c>
      <c r="N3049" s="196" t="n">
        <v>0</v>
      </c>
      <c r="O3049" s="197" t="n">
        <v>0</v>
      </c>
      <c r="P3049" s="524" t="inlineStr">
        <is>
          <t>Исключено</t>
        </is>
      </c>
      <c r="Q3049" s="104" t="n"/>
    </row>
    <row r="3050" outlineLevel="3" ht="50.25" customHeight="1">
      <c r="A3050" s="3" t="n"/>
      <c r="B3050" s="3" t="inlineStr">
        <is>
          <t>Монтаж оконечных устройств системы отопления (конвекторы, радиаторы, тепловые завесы и пр.)</t>
        </is>
      </c>
      <c r="C3050" s="25" t="n"/>
      <c r="D3050" s="271" t="inlineStr">
        <is>
          <t>10.3.9.37.</t>
        </is>
      </c>
      <c r="E3050" s="204" t="inlineStr">
        <is>
          <t xml:space="preserve">Сгон в комплекте с контрогайкой и муфтой Д 32 мм; оцинкованный </t>
        </is>
      </c>
      <c r="F3050" s="203" t="inlineStr">
        <is>
          <t>шт.</t>
        </is>
      </c>
      <c r="G3050" s="645" t="n">
        <v>0</v>
      </c>
      <c r="H3050" s="194" t="n">
        <v>308.4698977674379</v>
      </c>
      <c r="I3050" s="195" t="n">
        <v>0</v>
      </c>
      <c r="J3050" s="196" t="n">
        <v>38.55873722092974</v>
      </c>
      <c r="K3050" s="197" t="n">
        <v>347.0286349883677</v>
      </c>
      <c r="L3050" s="194" t="n">
        <v>0</v>
      </c>
      <c r="M3050" s="195" t="n">
        <v>0</v>
      </c>
      <c r="N3050" s="196" t="n">
        <v>0</v>
      </c>
      <c r="O3050" s="197" t="n">
        <v>0</v>
      </c>
      <c r="P3050" s="524" t="inlineStr">
        <is>
          <t>Исключено</t>
        </is>
      </c>
      <c r="Q3050" s="104" t="n"/>
    </row>
    <row r="3051" outlineLevel="3" ht="50.25" customHeight="1">
      <c r="A3051" s="3" t="n"/>
      <c r="B3051" s="3" t="inlineStr">
        <is>
          <t>Монтаж оконечных устройств системы отопления (конвекторы, радиаторы, тепловые завесы и пр.)</t>
        </is>
      </c>
      <c r="C3051" s="25" t="n"/>
      <c r="D3051" s="271" t="inlineStr">
        <is>
          <t>10.3.9.38.</t>
        </is>
      </c>
      <c r="E3051" s="204" t="inlineStr">
        <is>
          <t xml:space="preserve">Сгон в комплекте с контрогайкой и муфтой Д 25 мм; оцинкованный </t>
        </is>
      </c>
      <c r="F3051" s="203" t="inlineStr">
        <is>
          <t>шт.</t>
        </is>
      </c>
      <c r="G3051" s="645" t="n">
        <v>0</v>
      </c>
      <c r="H3051" s="194" t="n">
        <v>414.7950496796579</v>
      </c>
      <c r="I3051" s="195" t="n">
        <v>0</v>
      </c>
      <c r="J3051" s="196" t="n">
        <v>51.84938120995724</v>
      </c>
      <c r="K3051" s="197" t="n">
        <v>466.6444308896151</v>
      </c>
      <c r="L3051" s="194" t="n">
        <v>0</v>
      </c>
      <c r="M3051" s="195" t="n">
        <v>0</v>
      </c>
      <c r="N3051" s="196" t="n">
        <v>0</v>
      </c>
      <c r="O3051" s="197" t="n">
        <v>0</v>
      </c>
      <c r="P3051" s="524" t="inlineStr">
        <is>
          <t>Исключено</t>
        </is>
      </c>
      <c r="Q3051" s="104" t="n"/>
    </row>
    <row r="3052" outlineLevel="3" ht="50.25" customHeight="1">
      <c r="A3052" s="3" t="n"/>
      <c r="B3052" s="3" t="inlineStr">
        <is>
          <t>Монтаж оконечных устройств системы отопления (конвекторы, радиаторы, тепловые завесы и пр.)</t>
        </is>
      </c>
      <c r="C3052" s="25" t="n"/>
      <c r="D3052" s="271" t="inlineStr">
        <is>
          <t>10.3.9.39.</t>
        </is>
      </c>
      <c r="E3052" s="204" t="inlineStr">
        <is>
          <t xml:space="preserve">Сгон в комплекте с контрогайкой и муфтой Д 40 мм; оцинкованный </t>
        </is>
      </c>
      <c r="F3052" s="203" t="inlineStr">
        <is>
          <t>шт.</t>
        </is>
      </c>
      <c r="G3052" s="645" t="n">
        <v>0</v>
      </c>
      <c r="H3052" s="194" t="n">
        <v>661.2707849411605</v>
      </c>
      <c r="I3052" s="195" t="n">
        <v>0</v>
      </c>
      <c r="J3052" s="196" t="n">
        <v>82.65884811764506</v>
      </c>
      <c r="K3052" s="197" t="n">
        <v>743.9296330588056</v>
      </c>
      <c r="L3052" s="194" t="n">
        <v>0</v>
      </c>
      <c r="M3052" s="195" t="n">
        <v>0</v>
      </c>
      <c r="N3052" s="196" t="n">
        <v>0</v>
      </c>
      <c r="O3052" s="197" t="n">
        <v>0</v>
      </c>
      <c r="P3052" s="524" t="inlineStr">
        <is>
          <t>Исключено</t>
        </is>
      </c>
      <c r="Q3052" s="104" t="n"/>
    </row>
    <row r="3053" outlineLevel="3" ht="50.25" customHeight="1">
      <c r="A3053" s="3" t="n"/>
      <c r="B3053" s="3" t="inlineStr">
        <is>
          <t>Монтаж оконечных устройств системы отопления (конвекторы, радиаторы, тепловые завесы и пр.)</t>
        </is>
      </c>
      <c r="C3053" s="25" t="n"/>
      <c r="D3053" s="271" t="inlineStr">
        <is>
          <t>10.3.9.40.</t>
        </is>
      </c>
      <c r="E3053" s="204" t="inlineStr">
        <is>
          <t xml:space="preserve">Сгон в комплекте с контрогайкой и муфтой Д 50 мм; оцинкованный </t>
        </is>
      </c>
      <c r="F3053" s="203" t="inlineStr">
        <is>
          <t>шт.</t>
        </is>
      </c>
      <c r="G3053" s="645" t="n">
        <v>0</v>
      </c>
      <c r="H3053" s="194" t="n">
        <v>883.6184731720983</v>
      </c>
      <c r="I3053" s="195" t="n">
        <v>0</v>
      </c>
      <c r="J3053" s="196" t="n">
        <v>110.4523091465123</v>
      </c>
      <c r="K3053" s="197" t="n">
        <v>994.0707823186107</v>
      </c>
      <c r="L3053" s="194" t="n">
        <v>0</v>
      </c>
      <c r="M3053" s="195" t="n">
        <v>0</v>
      </c>
      <c r="N3053" s="196" t="n">
        <v>0</v>
      </c>
      <c r="O3053" s="197" t="n">
        <v>0</v>
      </c>
      <c r="P3053" s="524" t="inlineStr">
        <is>
          <t>Исключено</t>
        </is>
      </c>
      <c r="Q3053" s="104" t="n"/>
    </row>
    <row r="3054" outlineLevel="3" ht="50.25" customHeight="1">
      <c r="A3054" s="3" t="n"/>
      <c r="B3054" s="3" t="inlineStr">
        <is>
          <t>Монтаж оконечных устройств системы отопления (конвекторы, радиаторы, тепловые завесы и пр.)</t>
        </is>
      </c>
      <c r="C3054" s="25" t="n"/>
      <c r="D3054" s="271" t="inlineStr">
        <is>
          <t>10.3.9.41.</t>
        </is>
      </c>
      <c r="E3054" s="204" t="inlineStr">
        <is>
          <t>заглушка для канализации, резиновая, Д 100 мм, для чугунной трубы, универсальная.</t>
        </is>
      </c>
      <c r="F3054" s="203" t="inlineStr">
        <is>
          <t>шт.</t>
        </is>
      </c>
      <c r="G3054" s="645" t="n">
        <v>0</v>
      </c>
      <c r="H3054" s="194" t="n">
        <v>1096.730543204443</v>
      </c>
      <c r="I3054" s="195" t="n">
        <v>0</v>
      </c>
      <c r="J3054" s="196" t="n">
        <v>137.0913179005553</v>
      </c>
      <c r="K3054" s="197" t="n">
        <v>1233.821861104998</v>
      </c>
      <c r="L3054" s="194" t="n">
        <v>0</v>
      </c>
      <c r="M3054" s="195" t="n">
        <v>0</v>
      </c>
      <c r="N3054" s="196" t="n">
        <v>0</v>
      </c>
      <c r="O3054" s="197" t="n">
        <v>0</v>
      </c>
      <c r="P3054" s="524" t="inlineStr">
        <is>
          <t>Исключено</t>
        </is>
      </c>
      <c r="Q3054" s="104" t="n"/>
    </row>
    <row r="3055" outlineLevel="3" ht="50.25" customHeight="1">
      <c r="A3055" s="3" t="n"/>
      <c r="B3055" s="3" t="inlineStr">
        <is>
          <t>Монтаж оконечных устройств системы отопления (конвекторы, радиаторы, тепловые завесы и пр.)</t>
        </is>
      </c>
      <c r="C3055" s="25" t="n"/>
      <c r="D3055" s="271" t="inlineStr">
        <is>
          <t>10.3.9.42.</t>
        </is>
      </c>
      <c r="E3055" s="205" t="inlineStr">
        <is>
          <t>Бандаж, для соединения труб чугунных Д 125 мм</t>
        </is>
      </c>
      <c r="F3055" s="203" t="inlineStr">
        <is>
          <t>шт.</t>
        </is>
      </c>
      <c r="G3055" s="645" t="n">
        <v>0</v>
      </c>
      <c r="H3055" s="194" t="n">
        <v>1073.64149770796</v>
      </c>
      <c r="I3055" s="195" t="n">
        <v>0</v>
      </c>
      <c r="J3055" s="196" t="n">
        <v>134.205187213495</v>
      </c>
      <c r="K3055" s="197" t="n">
        <v>1207.846684921455</v>
      </c>
      <c r="L3055" s="194" t="n">
        <v>0</v>
      </c>
      <c r="M3055" s="195" t="n">
        <v>0</v>
      </c>
      <c r="N3055" s="196" t="n">
        <v>0</v>
      </c>
      <c r="O3055" s="197" t="n">
        <v>0</v>
      </c>
      <c r="P3055" s="524" t="inlineStr">
        <is>
          <t>Исключено</t>
        </is>
      </c>
      <c r="Q3055" s="104" t="n"/>
    </row>
    <row r="3056" outlineLevel="3" ht="50.25" customHeight="1">
      <c r="A3056" s="3" t="n"/>
      <c r="B3056" s="3" t="inlineStr">
        <is>
          <t>Монтаж оконечных устройств системы отопления (конвекторы, радиаторы, тепловые завесы и пр.)</t>
        </is>
      </c>
      <c r="C3056" s="25" t="n"/>
      <c r="D3056" s="271" t="inlineStr">
        <is>
          <t>10.3.9.43.</t>
        </is>
      </c>
      <c r="E3056" s="205" t="inlineStr">
        <is>
          <t>Бандаж, для соединения труб чугунных Д 100 мм</t>
        </is>
      </c>
      <c r="F3056" s="203" t="inlineStr">
        <is>
          <t>шт.</t>
        </is>
      </c>
      <c r="G3056" s="645" t="n">
        <v>0</v>
      </c>
      <c r="H3056" s="194" t="n">
        <v>981.285242211903</v>
      </c>
      <c r="I3056" s="195" t="n">
        <v>0</v>
      </c>
      <c r="J3056" s="196" t="n">
        <v>122.6606552764879</v>
      </c>
      <c r="K3056" s="197" t="n">
        <v>1103.945897488391</v>
      </c>
      <c r="L3056" s="194" t="n">
        <v>0</v>
      </c>
      <c r="M3056" s="195" t="n">
        <v>0</v>
      </c>
      <c r="N3056" s="196" t="n">
        <v>0</v>
      </c>
      <c r="O3056" s="197" t="n">
        <v>0</v>
      </c>
      <c r="P3056" s="524" t="inlineStr">
        <is>
          <t>Исключено</t>
        </is>
      </c>
      <c r="Q3056" s="104" t="n"/>
    </row>
    <row r="3057" outlineLevel="3" ht="50.25" customHeight="1">
      <c r="A3057" s="3" t="n"/>
      <c r="B3057" s="3" t="inlineStr">
        <is>
          <t>Прокладка вертикальных и горизонтальных трубопроводов отопления</t>
        </is>
      </c>
      <c r="C3057" s="25" t="n"/>
      <c r="D3057" s="271" t="inlineStr">
        <is>
          <t>10.3.9.44.</t>
        </is>
      </c>
      <c r="E3057" s="205" t="inlineStr">
        <is>
          <t>Трубы чугунные, "Рам Глобал", Д 125 мм</t>
        </is>
      </c>
      <c r="F3057" s="203" t="inlineStr">
        <is>
          <t>м.</t>
        </is>
      </c>
      <c r="G3057" s="645" t="n">
        <v>0</v>
      </c>
      <c r="H3057" s="194" t="n">
        <v>8226.344963777652</v>
      </c>
      <c r="I3057" s="195" t="n">
        <v>0</v>
      </c>
      <c r="J3057" s="196" t="n">
        <v>1028.293120472207</v>
      </c>
      <c r="K3057" s="197" t="n">
        <v>9254.638084249858</v>
      </c>
      <c r="L3057" s="194" t="n">
        <v>0</v>
      </c>
      <c r="M3057" s="195" t="n">
        <v>0</v>
      </c>
      <c r="N3057" s="196" t="n">
        <v>0</v>
      </c>
      <c r="O3057" s="197" t="n">
        <v>0</v>
      </c>
      <c r="P3057" s="524" t="inlineStr">
        <is>
          <t>Исключено</t>
        </is>
      </c>
      <c r="Q3057" s="104" t="n"/>
    </row>
    <row r="3058" outlineLevel="3" ht="50.25" customHeight="1">
      <c r="A3058" s="3" t="n"/>
      <c r="B3058" s="3" t="inlineStr">
        <is>
          <t>Прокладка вертикальных и горизонтальных трубопроводов отопления</t>
        </is>
      </c>
      <c r="C3058" s="25" t="n"/>
      <c r="D3058" s="271" t="inlineStr">
        <is>
          <t>10.3.9.45.</t>
        </is>
      </c>
      <c r="E3058" s="205" t="inlineStr">
        <is>
          <t>Трубы чугунные, "Рам Глобал", Д 100 мм</t>
        </is>
      </c>
      <c r="F3058" s="203" t="inlineStr">
        <is>
          <t>м.</t>
        </is>
      </c>
      <c r="G3058" s="645" t="n">
        <v>0</v>
      </c>
      <c r="H3058" s="194" t="n">
        <v>4774.241269383133</v>
      </c>
      <c r="I3058" s="195" t="n">
        <v>0</v>
      </c>
      <c r="J3058" s="196" t="n">
        <v>596.7801586728916</v>
      </c>
      <c r="K3058" s="197" t="n">
        <v>5371.021428056025</v>
      </c>
      <c r="L3058" s="194" t="n">
        <v>0</v>
      </c>
      <c r="M3058" s="195" t="n">
        <v>0</v>
      </c>
      <c r="N3058" s="196" t="n">
        <v>0</v>
      </c>
      <c r="O3058" s="197" t="n">
        <v>0</v>
      </c>
      <c r="P3058" s="524" t="inlineStr">
        <is>
          <t>Исключено</t>
        </is>
      </c>
      <c r="Q3058" s="104" t="n"/>
    </row>
    <row r="3059" outlineLevel="3" ht="50.25" customHeight="1">
      <c r="A3059" s="3" t="n"/>
      <c r="B3059" s="3" t="inlineStr">
        <is>
          <t>Прокладка вертикальных и горизонтальных трубопроводов отопления</t>
        </is>
      </c>
      <c r="C3059" s="25" t="n"/>
      <c r="D3059" s="271" t="inlineStr">
        <is>
          <t>10.3.9.46.</t>
        </is>
      </c>
      <c r="E3059" s="205" t="inlineStr">
        <is>
          <t>Трубы полипропиленовые для канализации Д 110 мм</t>
        </is>
      </c>
      <c r="F3059" s="203" t="inlineStr">
        <is>
          <t>м.</t>
        </is>
      </c>
      <c r="G3059" s="645" t="n">
        <v>0</v>
      </c>
      <c r="H3059" s="194" t="n">
        <v>584.0147806369299</v>
      </c>
      <c r="I3059" s="195" t="n">
        <v>0</v>
      </c>
      <c r="J3059" s="196" t="n">
        <v>73.00184757961624</v>
      </c>
      <c r="K3059" s="197" t="n">
        <v>657.0166282165461</v>
      </c>
      <c r="L3059" s="194" t="n">
        <v>0</v>
      </c>
      <c r="M3059" s="195" t="n">
        <v>0</v>
      </c>
      <c r="N3059" s="196" t="n">
        <v>0</v>
      </c>
      <c r="O3059" s="197" t="n">
        <v>0</v>
      </c>
      <c r="P3059" s="524" t="inlineStr">
        <is>
          <t>Исключено</t>
        </is>
      </c>
      <c r="Q3059" s="104" t="n"/>
    </row>
    <row r="3060" outlineLevel="3" ht="50.25" customHeight="1">
      <c r="A3060" s="3" t="n"/>
      <c r="B3060" s="3" t="inlineStr">
        <is>
          <t>Монтаж оконечных устройств системы отопления (конвекторы, радиаторы, тепловые завесы и пр.)</t>
        </is>
      </c>
      <c r="C3060" s="25" t="n"/>
      <c r="D3060" s="271" t="inlineStr">
        <is>
          <t>10.3.9.47.</t>
        </is>
      </c>
      <c r="E3060" s="205" t="inlineStr">
        <is>
          <t>регулятор давления Д 15 мм, РДВ-2А-ФМ</t>
        </is>
      </c>
      <c r="F3060" s="203" t="inlineStr">
        <is>
          <t>шт.</t>
        </is>
      </c>
      <c r="G3060" s="645" t="n">
        <v>0</v>
      </c>
      <c r="H3060" s="194" t="n">
        <v>3940.148830042794</v>
      </c>
      <c r="I3060" s="195" t="n">
        <v>0</v>
      </c>
      <c r="J3060" s="196" t="n">
        <v>492.5186037553493</v>
      </c>
      <c r="K3060" s="197" t="n">
        <v>4432.667433798143</v>
      </c>
      <c r="L3060" s="194" t="n">
        <v>0</v>
      </c>
      <c r="M3060" s="195" t="n">
        <v>0</v>
      </c>
      <c r="N3060" s="196" t="n">
        <v>0</v>
      </c>
      <c r="O3060" s="197" t="n">
        <v>0</v>
      </c>
      <c r="P3060" s="524" t="inlineStr">
        <is>
          <t>Исключено</t>
        </is>
      </c>
      <c r="Q3060" s="104" t="n"/>
    </row>
    <row r="3061" outlineLevel="3" ht="50.25" customHeight="1">
      <c r="A3061" s="3" t="n"/>
      <c r="B3061" s="3" t="inlineStr">
        <is>
          <t>Монтаж оконечных устройств системы отопления (конвекторы, радиаторы, тепловые завесы и пр.)</t>
        </is>
      </c>
      <c r="C3061" s="25" t="n"/>
      <c r="D3061" s="271" t="inlineStr">
        <is>
          <t>10.3.9.48.</t>
        </is>
      </c>
      <c r="E3061" s="205" t="inlineStr">
        <is>
          <t xml:space="preserve">Клапан обратный Д 15 мм, резьба внутренняя </t>
        </is>
      </c>
      <c r="F3061" s="203" t="inlineStr">
        <is>
          <t>шт.</t>
        </is>
      </c>
      <c r="G3061" s="645" t="n">
        <v>0</v>
      </c>
      <c r="H3061" s="194" t="n">
        <v>1461.537756089374</v>
      </c>
      <c r="I3061" s="195" t="n">
        <v>0</v>
      </c>
      <c r="J3061" s="196" t="n">
        <v>182.6922195111718</v>
      </c>
      <c r="K3061" s="197" t="n">
        <v>1644.229975600546</v>
      </c>
      <c r="L3061" s="194" t="n">
        <v>0</v>
      </c>
      <c r="M3061" s="195" t="n">
        <v>0</v>
      </c>
      <c r="N3061" s="196" t="n">
        <v>0</v>
      </c>
      <c r="O3061" s="197" t="n">
        <v>0</v>
      </c>
      <c r="P3061" s="524" t="inlineStr">
        <is>
          <t>Исключено</t>
        </is>
      </c>
      <c r="Q3061" s="104" t="n"/>
    </row>
    <row r="3062" outlineLevel="3" ht="50.25" customHeight="1">
      <c r="A3062" s="3" t="n"/>
      <c r="B3062" s="3" t="inlineStr">
        <is>
          <t>Монтаж оконечных устройств системы отопления (конвекторы, радиаторы, тепловые завесы и пр.)</t>
        </is>
      </c>
      <c r="C3062" s="25" t="n"/>
      <c r="D3062" s="271" t="inlineStr">
        <is>
          <t>10.3.9.49.</t>
        </is>
      </c>
      <c r="E3062" s="205" t="inlineStr">
        <is>
          <t>Евроконус Д 16 мм х 3/4"резьба внутренняя</t>
        </is>
      </c>
      <c r="F3062" s="203" t="inlineStr">
        <is>
          <t>шт.</t>
        </is>
      </c>
      <c r="G3062" s="645" t="n">
        <v>0</v>
      </c>
      <c r="H3062" s="194" t="n">
        <v>392.5141042357737</v>
      </c>
      <c r="I3062" s="195" t="n">
        <v>0</v>
      </c>
      <c r="J3062" s="196" t="n">
        <v>49.06426302947172</v>
      </c>
      <c r="K3062" s="197" t="n">
        <v>441.5783672652454</v>
      </c>
      <c r="L3062" s="194" t="n">
        <v>0</v>
      </c>
      <c r="M3062" s="195" t="n">
        <v>0</v>
      </c>
      <c r="N3062" s="196" t="n">
        <v>0</v>
      </c>
      <c r="O3062" s="197" t="n">
        <v>0</v>
      </c>
      <c r="P3062" s="524" t="inlineStr">
        <is>
          <t>Исключено</t>
        </is>
      </c>
      <c r="Q3062" s="104" t="n"/>
    </row>
    <row r="3063" outlineLevel="3" ht="50.25" customHeight="1">
      <c r="A3063" s="3" t="n"/>
      <c r="B3063" s="3" t="inlineStr">
        <is>
          <t>Монтаж оконечных устройств системы отопления (конвекторы, радиаторы, тепловые завесы и пр.)</t>
        </is>
      </c>
      <c r="C3063" s="25" t="n"/>
      <c r="D3063" s="271" t="inlineStr">
        <is>
          <t>10.3.9.50.</t>
        </is>
      </c>
      <c r="E3063" s="205" t="inlineStr">
        <is>
          <t>Пара шаровых кранов (Мультифлекс), REHAU RAUTITAN с нип 1/2"х3/4", прямые</t>
        </is>
      </c>
      <c r="F3063" s="203" t="inlineStr">
        <is>
          <t>шт.</t>
        </is>
      </c>
      <c r="G3063" s="645" t="n">
        <v>0</v>
      </c>
      <c r="H3063" s="194" t="n">
        <v>4040.586233085089</v>
      </c>
      <c r="I3063" s="195" t="n">
        <v>0</v>
      </c>
      <c r="J3063" s="196" t="n">
        <v>505.0732791356361</v>
      </c>
      <c r="K3063" s="197" t="n">
        <v>4545.659512220725</v>
      </c>
      <c r="L3063" s="194" t="n">
        <v>0</v>
      </c>
      <c r="M3063" s="195" t="n">
        <v>0</v>
      </c>
      <c r="N3063" s="196" t="n">
        <v>0</v>
      </c>
      <c r="O3063" s="197" t="n">
        <v>0</v>
      </c>
      <c r="P3063" s="524" t="inlineStr">
        <is>
          <t>Исключено</t>
        </is>
      </c>
      <c r="Q3063" s="104" t="n"/>
    </row>
    <row r="3064" outlineLevel="3" ht="50.25" customHeight="1">
      <c r="A3064" s="3" t="n"/>
      <c r="B3064" s="3" t="inlineStr">
        <is>
          <t>Монтаж оконечных устройств системы отопления (конвекторы, радиаторы, тепловые завесы и пр.)</t>
        </is>
      </c>
      <c r="C3064" s="25" t="n"/>
      <c r="D3064" s="271" t="inlineStr">
        <is>
          <t>10.3.9.51.</t>
        </is>
      </c>
      <c r="E3064" s="206" t="inlineStr">
        <is>
          <t>Аксессуары для типовых AHU (ремни, трубы и т.д, для каждой установки)</t>
        </is>
      </c>
      <c r="F3064" s="203" t="inlineStr">
        <is>
          <t>шт.</t>
        </is>
      </c>
      <c r="G3064" s="645" t="n">
        <v>0</v>
      </c>
      <c r="H3064" s="194" t="n">
        <v>519503.9456189852</v>
      </c>
      <c r="I3064" s="195" t="n">
        <v>0</v>
      </c>
      <c r="J3064" s="196" t="n">
        <v>64937.99320237315</v>
      </c>
      <c r="K3064" s="197" t="n">
        <v>584441.9388213584</v>
      </c>
      <c r="L3064" s="194" t="n">
        <v>0</v>
      </c>
      <c r="M3064" s="195" t="n">
        <v>0</v>
      </c>
      <c r="N3064" s="196" t="n">
        <v>0</v>
      </c>
      <c r="O3064" s="197" t="n">
        <v>0</v>
      </c>
      <c r="P3064" s="524" t="inlineStr">
        <is>
          <t>Исключено</t>
        </is>
      </c>
      <c r="Q3064" s="104" t="n"/>
    </row>
    <row r="3065" outlineLevel="3" ht="50.25" customHeight="1">
      <c r="A3065" s="3" t="n"/>
      <c r="B3065" s="3" t="inlineStr">
        <is>
          <t>Монтаж оконечных устройств системы отопления (конвекторы, радиаторы, тепловые завесы и пр.)</t>
        </is>
      </c>
      <c r="C3065" s="25" t="n"/>
      <c r="D3065" s="271" t="inlineStr">
        <is>
          <t>10.3.9.52.</t>
        </is>
      </c>
      <c r="E3065" s="206" t="inlineStr">
        <is>
          <t>Сантехнические принадлежности (сифон, кран, смеситель )</t>
        </is>
      </c>
      <c r="F3065" s="203" t="inlineStr">
        <is>
          <t>шт.</t>
        </is>
      </c>
      <c r="G3065" s="645" t="n">
        <v>0</v>
      </c>
      <c r="H3065" s="194" t="n">
        <v>11544.53212078244</v>
      </c>
      <c r="I3065" s="195" t="n">
        <v>0</v>
      </c>
      <c r="J3065" s="196" t="n">
        <v>1443.066515097805</v>
      </c>
      <c r="K3065" s="197" t="n">
        <v>12987.59863588025</v>
      </c>
      <c r="L3065" s="194" t="n">
        <v>0</v>
      </c>
      <c r="M3065" s="195" t="n">
        <v>0</v>
      </c>
      <c r="N3065" s="196" t="n">
        <v>0</v>
      </c>
      <c r="O3065" s="197" t="n">
        <v>0</v>
      </c>
      <c r="P3065" s="524" t="inlineStr">
        <is>
          <t>Исключено</t>
        </is>
      </c>
      <c r="Q3065" s="104" t="n"/>
    </row>
    <row r="3066" outlineLevel="3" ht="50.25" customHeight="1">
      <c r="A3066" s="3" t="n"/>
      <c r="B3066" s="3" t="inlineStr">
        <is>
          <t>Монтаж оконечных устройств системы отопления (конвекторы, радиаторы, тепловые завесы и пр.)</t>
        </is>
      </c>
      <c r="C3066" s="25" t="n"/>
      <c r="D3066" s="271" t="inlineStr">
        <is>
          <t>10.3.9.53.</t>
        </is>
      </c>
      <c r="E3066" s="206" t="inlineStr">
        <is>
          <t>Водяной сетчатый фильтр (DN15-20)</t>
        </is>
      </c>
      <c r="F3066" s="203" t="inlineStr">
        <is>
          <t>шт.</t>
        </is>
      </c>
      <c r="G3066" s="645" t="n">
        <v>0</v>
      </c>
      <c r="H3066" s="194" t="n">
        <v>4386.922136062708</v>
      </c>
      <c r="I3066" s="195" t="n">
        <v>0</v>
      </c>
      <c r="J3066" s="196" t="n">
        <v>548.3652670078385</v>
      </c>
      <c r="K3066" s="197" t="n">
        <v>4935.287403070546</v>
      </c>
      <c r="L3066" s="194" t="n">
        <v>0</v>
      </c>
      <c r="M3066" s="195" t="n">
        <v>0</v>
      </c>
      <c r="N3066" s="196" t="n">
        <v>0</v>
      </c>
      <c r="O3066" s="197" t="n">
        <v>0</v>
      </c>
      <c r="P3066" s="524" t="inlineStr">
        <is>
          <t>Исключено</t>
        </is>
      </c>
      <c r="Q3066" s="104" t="n"/>
    </row>
    <row r="3067" outlineLevel="3" ht="50.25" customHeight="1">
      <c r="A3067" s="3" t="n"/>
      <c r="B3067" s="3" t="inlineStr">
        <is>
          <t>Монтаж оконечных устройств системы отопления (конвекторы, радиаторы, тепловые завесы и пр.)</t>
        </is>
      </c>
      <c r="C3067" s="25" t="n"/>
      <c r="D3067" s="271" t="inlineStr">
        <is>
          <t>10.3.9.54.</t>
        </is>
      </c>
      <c r="E3067" s="206" t="inlineStr">
        <is>
          <t>Термометры и монометры (для каждой системы)</t>
        </is>
      </c>
      <c r="F3067" s="203" t="inlineStr">
        <is>
          <t>шт.</t>
        </is>
      </c>
      <c r="G3067" s="645" t="n">
        <v>0</v>
      </c>
      <c r="H3067" s="194" t="n">
        <v>57722.66078768751</v>
      </c>
      <c r="I3067" s="195" t="n">
        <v>0</v>
      </c>
      <c r="J3067" s="196" t="n">
        <v>7215.332598460939</v>
      </c>
      <c r="K3067" s="197" t="n">
        <v>64937.99338614845</v>
      </c>
      <c r="L3067" s="194" t="n">
        <v>0</v>
      </c>
      <c r="M3067" s="195" t="n">
        <v>0</v>
      </c>
      <c r="N3067" s="196" t="n">
        <v>0</v>
      </c>
      <c r="O3067" s="197" t="n">
        <v>0</v>
      </c>
      <c r="P3067" s="524" t="inlineStr">
        <is>
          <t>Исключено</t>
        </is>
      </c>
      <c r="Q3067" s="104" t="n"/>
    </row>
    <row r="3068" outlineLevel="3" ht="50.25" customHeight="1">
      <c r="A3068" s="3" t="n"/>
      <c r="B3068" s="3" t="inlineStr">
        <is>
          <t>Монтаж оконечных устройств системы отопления (конвекторы, радиаторы, тепловые завесы и пр.)</t>
        </is>
      </c>
      <c r="C3068" s="25" t="n"/>
      <c r="D3068" s="271" t="inlineStr">
        <is>
          <t>10.3.9.55.</t>
        </is>
      </c>
      <c r="E3068" s="205" t="inlineStr">
        <is>
          <t>Фильтры для приточных-вытяжных систем (для каждой системы)</t>
        </is>
      </c>
      <c r="F3068" s="203" t="inlineStr">
        <is>
          <t>шт.</t>
        </is>
      </c>
      <c r="G3068" s="645" t="n">
        <v>0</v>
      </c>
      <c r="H3068" s="194" t="n">
        <v>215506.3886823851</v>
      </c>
      <c r="I3068" s="195" t="n">
        <v>0</v>
      </c>
      <c r="J3068" s="196" t="n">
        <v>26938.29858529814</v>
      </c>
      <c r="K3068" s="197" t="n">
        <v>242444.6872676833</v>
      </c>
      <c r="L3068" s="194" t="n">
        <v>0</v>
      </c>
      <c r="M3068" s="195" t="n">
        <v>0</v>
      </c>
      <c r="N3068" s="196" t="n">
        <v>0</v>
      </c>
      <c r="O3068" s="197" t="n">
        <v>0</v>
      </c>
      <c r="P3068" s="524" t="inlineStr">
        <is>
          <t>Исключено</t>
        </is>
      </c>
      <c r="Q3068" s="104" t="n"/>
    </row>
    <row r="3069" outlineLevel="3" ht="50.25" customHeight="1">
      <c r="A3069" s="3" t="n"/>
      <c r="B3069" s="3" t="inlineStr">
        <is>
          <t>Монтаж оконечных устройств системы отопления (конвекторы, радиаторы, тепловые завесы и пр.)</t>
        </is>
      </c>
      <c r="C3069" s="25" t="n"/>
      <c r="D3069" s="271" t="inlineStr">
        <is>
          <t>10.3.9.56.</t>
        </is>
      </c>
      <c r="E3069" s="205" t="inlineStr">
        <is>
          <t>Фильтрующий материал (ФТ, ФВР),  класс очистки   G2 - G4.</t>
        </is>
      </c>
      <c r="F3069" s="203" t="inlineStr">
        <is>
          <t>рулон</t>
        </is>
      </c>
      <c r="G3069" s="645" t="n">
        <v>0</v>
      </c>
      <c r="H3069" s="194" t="n">
        <v>23089.06424156488</v>
      </c>
      <c r="I3069" s="195" t="n">
        <v>0</v>
      </c>
      <c r="J3069" s="196" t="n">
        <v>2886.13303019561</v>
      </c>
      <c r="K3069" s="197" t="n">
        <v>25975.19727176049</v>
      </c>
      <c r="L3069" s="194" t="n">
        <v>0</v>
      </c>
      <c r="M3069" s="195" t="n">
        <v>0</v>
      </c>
      <c r="N3069" s="196" t="n">
        <v>0</v>
      </c>
      <c r="O3069" s="197" t="n">
        <v>0</v>
      </c>
      <c r="P3069" s="524" t="inlineStr">
        <is>
          <t>Исключено</t>
        </is>
      </c>
      <c r="Q3069" s="104" t="n"/>
    </row>
    <row r="3070" outlineLevel="3" ht="50.25" customHeight="1">
      <c r="A3070" s="3" t="n"/>
      <c r="B3070" s="3" t="inlineStr">
        <is>
          <t>Монтаж оконечных устройств системы отопления (конвекторы, радиаторы, тепловые завесы и пр.)</t>
        </is>
      </c>
      <c r="C3070" s="25" t="n"/>
      <c r="D3070" s="271" t="inlineStr">
        <is>
          <t>10.3.9.57.</t>
        </is>
      </c>
      <c r="E3070" s="205" t="inlineStr">
        <is>
          <t>Фильтрующий материал (ФТ, ФВР), класс очистки F5-F9.</t>
        </is>
      </c>
      <c r="F3070" s="203" t="inlineStr">
        <is>
          <t>рулон</t>
        </is>
      </c>
      <c r="G3070" s="645" t="n">
        <v>0</v>
      </c>
      <c r="H3070" s="194" t="n">
        <v>23089.06424156488</v>
      </c>
      <c r="I3070" s="195" t="n">
        <v>0</v>
      </c>
      <c r="J3070" s="196" t="n">
        <v>2886.13303019561</v>
      </c>
      <c r="K3070" s="197" t="n">
        <v>25975.19727176049</v>
      </c>
      <c r="L3070" s="194" t="n">
        <v>0</v>
      </c>
      <c r="M3070" s="195" t="n">
        <v>0</v>
      </c>
      <c r="N3070" s="196" t="n">
        <v>0</v>
      </c>
      <c r="O3070" s="197" t="n">
        <v>0</v>
      </c>
      <c r="P3070" s="524" t="inlineStr">
        <is>
          <t>Исключено</t>
        </is>
      </c>
      <c r="Q3070" s="104" t="n"/>
    </row>
    <row r="3071" outlineLevel="3" ht="50.25" customHeight="1">
      <c r="A3071" s="3" t="n"/>
      <c r="B3071" s="3" t="n"/>
      <c r="C3071" s="25" t="n"/>
      <c r="D3071" s="271" t="inlineStr">
        <is>
          <t>10.3.9.58.</t>
        </is>
      </c>
      <c r="E3071" s="205" t="inlineStr">
        <is>
          <t>Прокладка паронитовая Д 32 мм</t>
        </is>
      </c>
      <c r="F3071" s="203" t="inlineStr">
        <is>
          <t>шт.</t>
        </is>
      </c>
      <c r="G3071" s="647" t="n">
        <v>20</v>
      </c>
      <c r="H3071" s="194" t="n"/>
      <c r="I3071" s="195" t="n">
        <v>0</v>
      </c>
      <c r="J3071" s="196" t="n">
        <v>0</v>
      </c>
      <c r="K3071" s="197" t="n">
        <v>0</v>
      </c>
      <c r="L3071" s="194" t="n">
        <v>0</v>
      </c>
      <c r="M3071" s="195" t="n">
        <v>0</v>
      </c>
      <c r="N3071" s="196" t="n">
        <v>0</v>
      </c>
      <c r="O3071" s="197" t="n">
        <v>0</v>
      </c>
      <c r="P3071" s="118" t="inlineStr">
        <is>
          <t>Включено</t>
        </is>
      </c>
      <c r="Q3071" s="104" t="n"/>
    </row>
    <row r="3072" outlineLevel="3" ht="50.25" customHeight="1">
      <c r="A3072" s="3" t="n"/>
      <c r="B3072" s="3" t="n"/>
      <c r="C3072" s="25" t="n"/>
      <c r="D3072" s="271" t="inlineStr">
        <is>
          <t>10.3.9.59.</t>
        </is>
      </c>
      <c r="E3072" s="205" t="inlineStr">
        <is>
          <t>Прокладка паронитовая Д 40 мм</t>
        </is>
      </c>
      <c r="F3072" s="203" t="inlineStr">
        <is>
          <t>шт.</t>
        </is>
      </c>
      <c r="G3072" s="647" t="n">
        <v>20</v>
      </c>
      <c r="H3072" s="194" t="n"/>
      <c r="I3072" s="195" t="n">
        <v>0</v>
      </c>
      <c r="J3072" s="196" t="n">
        <v>0</v>
      </c>
      <c r="K3072" s="197" t="n">
        <v>0</v>
      </c>
      <c r="L3072" s="194" t="n">
        <v>0</v>
      </c>
      <c r="M3072" s="195" t="n">
        <v>0</v>
      </c>
      <c r="N3072" s="196" t="n">
        <v>0</v>
      </c>
      <c r="O3072" s="197" t="n">
        <v>0</v>
      </c>
      <c r="P3072" s="118" t="inlineStr">
        <is>
          <t>Включено</t>
        </is>
      </c>
      <c r="Q3072" s="104" t="n"/>
    </row>
    <row r="3073" outlineLevel="3" ht="50.25" customHeight="1">
      <c r="A3073" s="3" t="n"/>
      <c r="B3073" s="3" t="n"/>
      <c r="C3073" s="25" t="n"/>
      <c r="D3073" s="271" t="inlineStr">
        <is>
          <t>10.3.9.60.</t>
        </is>
      </c>
      <c r="E3073" s="205" t="inlineStr">
        <is>
          <t>Прокладка паронитовая Д 50 мм</t>
        </is>
      </c>
      <c r="F3073" s="203" t="inlineStr">
        <is>
          <t>шт.</t>
        </is>
      </c>
      <c r="G3073" s="647" t="n">
        <v>20</v>
      </c>
      <c r="H3073" s="194" t="n"/>
      <c r="I3073" s="195" t="n">
        <v>0</v>
      </c>
      <c r="J3073" s="196" t="n">
        <v>0</v>
      </c>
      <c r="K3073" s="197" t="n">
        <v>0</v>
      </c>
      <c r="L3073" s="194" t="n">
        <v>0</v>
      </c>
      <c r="M3073" s="195" t="n">
        <v>0</v>
      </c>
      <c r="N3073" s="196" t="n">
        <v>0</v>
      </c>
      <c r="O3073" s="197" t="n">
        <v>0</v>
      </c>
      <c r="P3073" s="118" t="inlineStr">
        <is>
          <t>Включено</t>
        </is>
      </c>
      <c r="Q3073" s="104" t="n"/>
    </row>
    <row r="3074" outlineLevel="3" ht="50.25" customHeight="1">
      <c r="A3074" s="3" t="n"/>
      <c r="B3074" s="3" t="n"/>
      <c r="C3074" s="25" t="n"/>
      <c r="D3074" s="271" t="inlineStr">
        <is>
          <t>10.3.9.61.</t>
        </is>
      </c>
      <c r="E3074" s="205" t="inlineStr">
        <is>
          <t>Прокладка паронитовая Д 65 мм</t>
        </is>
      </c>
      <c r="F3074" s="203" t="inlineStr">
        <is>
          <t>шт.</t>
        </is>
      </c>
      <c r="G3074" s="647" t="n">
        <v>20</v>
      </c>
      <c r="H3074" s="194" t="n"/>
      <c r="I3074" s="195" t="n">
        <v>0</v>
      </c>
      <c r="J3074" s="196" t="n">
        <v>0</v>
      </c>
      <c r="K3074" s="197" t="n">
        <v>0</v>
      </c>
      <c r="L3074" s="194" t="n">
        <v>0</v>
      </c>
      <c r="M3074" s="195" t="n">
        <v>0</v>
      </c>
      <c r="N3074" s="196" t="n">
        <v>0</v>
      </c>
      <c r="O3074" s="197" t="n">
        <v>0</v>
      </c>
      <c r="P3074" s="118" t="inlineStr">
        <is>
          <t>Включено</t>
        </is>
      </c>
      <c r="Q3074" s="104" t="n"/>
    </row>
    <row r="3075" outlineLevel="3" ht="50.25" customHeight="1">
      <c r="A3075" s="3" t="n"/>
      <c r="B3075" s="3" t="n"/>
      <c r="C3075" s="25" t="n"/>
      <c r="D3075" s="271" t="inlineStr">
        <is>
          <t>10.3.9.62.</t>
        </is>
      </c>
      <c r="E3075" s="205" t="inlineStr">
        <is>
          <t>Прокладка паронитовая Д 80 мм</t>
        </is>
      </c>
      <c r="F3075" s="203" t="inlineStr">
        <is>
          <t>шт.</t>
        </is>
      </c>
      <c r="G3075" s="647" t="n">
        <v>20</v>
      </c>
      <c r="H3075" s="194" t="n"/>
      <c r="I3075" s="195" t="n">
        <v>0</v>
      </c>
      <c r="J3075" s="196" t="n">
        <v>0</v>
      </c>
      <c r="K3075" s="197" t="n">
        <v>0</v>
      </c>
      <c r="L3075" s="194" t="n">
        <v>0</v>
      </c>
      <c r="M3075" s="195" t="n">
        <v>0</v>
      </c>
      <c r="N3075" s="196" t="n">
        <v>0</v>
      </c>
      <c r="O3075" s="197" t="n">
        <v>0</v>
      </c>
      <c r="P3075" s="118" t="inlineStr">
        <is>
          <t>Включено</t>
        </is>
      </c>
      <c r="Q3075" s="104" t="n"/>
    </row>
    <row r="3076" outlineLevel="3" ht="50.25" customHeight="1">
      <c r="A3076" s="3" t="n"/>
      <c r="B3076" s="3" t="n"/>
      <c r="C3076" s="25" t="n"/>
      <c r="D3076" s="271" t="inlineStr">
        <is>
          <t>10.3.9.63.</t>
        </is>
      </c>
      <c r="E3076" s="205" t="inlineStr">
        <is>
          <t>Прокладка паронитовая Д 100 мм</t>
        </is>
      </c>
      <c r="F3076" s="203" t="inlineStr">
        <is>
          <t>шт.</t>
        </is>
      </c>
      <c r="G3076" s="647" t="n">
        <v>20</v>
      </c>
      <c r="H3076" s="194" t="n"/>
      <c r="I3076" s="195" t="n">
        <v>0</v>
      </c>
      <c r="J3076" s="196" t="n">
        <v>0</v>
      </c>
      <c r="K3076" s="197" t="n">
        <v>0</v>
      </c>
      <c r="L3076" s="194" t="n">
        <v>0</v>
      </c>
      <c r="M3076" s="195" t="n">
        <v>0</v>
      </c>
      <c r="N3076" s="196" t="n">
        <v>0</v>
      </c>
      <c r="O3076" s="197" t="n">
        <v>0</v>
      </c>
      <c r="P3076" s="118" t="inlineStr">
        <is>
          <t>Включено</t>
        </is>
      </c>
      <c r="Q3076" s="104" t="n"/>
    </row>
    <row r="3077" outlineLevel="3" ht="50.25" customHeight="1">
      <c r="A3077" s="3" t="n"/>
      <c r="B3077" s="3" t="n"/>
      <c r="C3077" s="25" t="n"/>
      <c r="D3077" s="271" t="inlineStr">
        <is>
          <t>10.3.9.64.</t>
        </is>
      </c>
      <c r="E3077" s="205" t="inlineStr">
        <is>
          <t>Прокладка паронитовая Д 125 мм</t>
        </is>
      </c>
      <c r="F3077" s="203" t="inlineStr">
        <is>
          <t>шт.</t>
        </is>
      </c>
      <c r="G3077" s="647" t="n">
        <v>20</v>
      </c>
      <c r="H3077" s="194" t="n"/>
      <c r="I3077" s="195" t="n">
        <v>0</v>
      </c>
      <c r="J3077" s="196" t="n">
        <v>0</v>
      </c>
      <c r="K3077" s="197" t="n">
        <v>0</v>
      </c>
      <c r="L3077" s="194" t="n">
        <v>0</v>
      </c>
      <c r="M3077" s="195" t="n">
        <v>0</v>
      </c>
      <c r="N3077" s="196" t="n">
        <v>0</v>
      </c>
      <c r="O3077" s="197" t="n">
        <v>0</v>
      </c>
      <c r="P3077" s="118" t="inlineStr">
        <is>
          <t>Включено</t>
        </is>
      </c>
      <c r="Q3077" s="104" t="n"/>
    </row>
    <row r="3078" outlineLevel="3" ht="50.25" customHeight="1">
      <c r="A3078" s="3" t="n"/>
      <c r="B3078" s="3" t="n"/>
      <c r="C3078" s="25" t="n"/>
      <c r="D3078" s="271" t="inlineStr">
        <is>
          <t>10.3.9.65.</t>
        </is>
      </c>
      <c r="E3078" s="205" t="inlineStr">
        <is>
          <t>Прокладка паронитовая Д 150 мм</t>
        </is>
      </c>
      <c r="F3078" s="203" t="inlineStr">
        <is>
          <t>шт.</t>
        </is>
      </c>
      <c r="G3078" s="647" t="n">
        <v>10</v>
      </c>
      <c r="H3078" s="194" t="n"/>
      <c r="I3078" s="195" t="n">
        <v>0</v>
      </c>
      <c r="J3078" s="196" t="n">
        <v>0</v>
      </c>
      <c r="K3078" s="197" t="n">
        <v>0</v>
      </c>
      <c r="L3078" s="194" t="n">
        <v>0</v>
      </c>
      <c r="M3078" s="195" t="n">
        <v>0</v>
      </c>
      <c r="N3078" s="196" t="n">
        <v>0</v>
      </c>
      <c r="O3078" s="197" t="n">
        <v>0</v>
      </c>
      <c r="P3078" s="118" t="inlineStr">
        <is>
          <t>Включено</t>
        </is>
      </c>
      <c r="Q3078" s="104" t="n"/>
    </row>
    <row r="3079" outlineLevel="3" ht="50.25" customHeight="1">
      <c r="A3079" s="3" t="n"/>
      <c r="B3079" s="3" t="n"/>
      <c r="C3079" s="25" t="n"/>
      <c r="D3079" s="271" t="inlineStr">
        <is>
          <t>10.3.9.66.</t>
        </is>
      </c>
      <c r="E3079" s="205" t="inlineStr">
        <is>
          <t>Прокладка паронитовая Д 200 мм</t>
        </is>
      </c>
      <c r="F3079" s="203" t="inlineStr">
        <is>
          <t>шт.</t>
        </is>
      </c>
      <c r="G3079" s="647" t="n">
        <v>10</v>
      </c>
      <c r="H3079" s="194" t="n"/>
      <c r="I3079" s="195" t="n">
        <v>0</v>
      </c>
      <c r="J3079" s="196" t="n">
        <v>0</v>
      </c>
      <c r="K3079" s="197" t="n">
        <v>0</v>
      </c>
      <c r="L3079" s="194" t="n">
        <v>0</v>
      </c>
      <c r="M3079" s="195" t="n">
        <v>0</v>
      </c>
      <c r="N3079" s="196" t="n">
        <v>0</v>
      </c>
      <c r="O3079" s="197" t="n">
        <v>0</v>
      </c>
      <c r="P3079" s="118" t="inlineStr">
        <is>
          <t>Включено</t>
        </is>
      </c>
      <c r="Q3079" s="104" t="n"/>
    </row>
    <row r="3080" outlineLevel="3" ht="50.25" customHeight="1">
      <c r="A3080" s="3" t="n"/>
      <c r="B3080" s="3" t="n"/>
      <c r="C3080" s="25" t="n"/>
      <c r="D3080" s="271" t="inlineStr">
        <is>
          <t>10.3.9.67.</t>
        </is>
      </c>
      <c r="E3080" s="205" t="inlineStr">
        <is>
          <t>Прокладка паронитовая Д 250 мм</t>
        </is>
      </c>
      <c r="F3080" s="203" t="inlineStr">
        <is>
          <t>шт.</t>
        </is>
      </c>
      <c r="G3080" s="647" t="n">
        <v>10</v>
      </c>
      <c r="H3080" s="194" t="n"/>
      <c r="I3080" s="195" t="n">
        <v>0</v>
      </c>
      <c r="J3080" s="196" t="n">
        <v>0</v>
      </c>
      <c r="K3080" s="197" t="n">
        <v>0</v>
      </c>
      <c r="L3080" s="194" t="n">
        <v>0</v>
      </c>
      <c r="M3080" s="195" t="n">
        <v>0</v>
      </c>
      <c r="N3080" s="196" t="n">
        <v>0</v>
      </c>
      <c r="O3080" s="197" t="n">
        <v>0</v>
      </c>
      <c r="P3080" s="118" t="inlineStr">
        <is>
          <t>Включено</t>
        </is>
      </c>
      <c r="Q3080" s="104" t="n"/>
    </row>
    <row r="3081" outlineLevel="3" ht="50.25" customHeight="1">
      <c r="A3081" s="3" t="n"/>
      <c r="B3081" s="3" t="n"/>
      <c r="C3081" s="25" t="n"/>
      <c r="D3081" s="271" t="inlineStr">
        <is>
          <t>10.3.9.68.</t>
        </is>
      </c>
      <c r="E3081" s="205" t="inlineStr">
        <is>
          <t>Заглушка для канализации, резиновая, Д 100 мм, для чугунной трубы, универсальная.</t>
        </is>
      </c>
      <c r="F3081" s="203" t="inlineStr">
        <is>
          <t>шт</t>
        </is>
      </c>
      <c r="G3081" s="647" t="n">
        <v>30</v>
      </c>
      <c r="H3081" s="194" t="n"/>
      <c r="I3081" s="195" t="n">
        <v>0</v>
      </c>
      <c r="J3081" s="196" t="n">
        <v>0</v>
      </c>
      <c r="K3081" s="197" t="n">
        <v>0</v>
      </c>
      <c r="L3081" s="194" t="n">
        <v>0</v>
      </c>
      <c r="M3081" s="195" t="n">
        <v>0</v>
      </c>
      <c r="N3081" s="196" t="n">
        <v>0</v>
      </c>
      <c r="O3081" s="197" t="n">
        <v>0</v>
      </c>
      <c r="P3081" s="118" t="inlineStr">
        <is>
          <t>Включено</t>
        </is>
      </c>
      <c r="Q3081" s="104" t="n"/>
    </row>
    <row r="3082" outlineLevel="3" ht="50.25" customHeight="1">
      <c r="A3082" s="3" t="n"/>
      <c r="B3082" s="3" t="n"/>
      <c r="C3082" s="25" t="n"/>
      <c r="D3082" s="271" t="inlineStr">
        <is>
          <t>10.3.9.69.</t>
        </is>
      </c>
      <c r="E3082" s="205" t="inlineStr">
        <is>
          <t>Переходник (соединитель) типа труба - гофра, Д 20 мм</t>
        </is>
      </c>
      <c r="F3082" s="203" t="inlineStr">
        <is>
          <t>шт</t>
        </is>
      </c>
      <c r="G3082" s="647" t="n">
        <v>5</v>
      </c>
      <c r="H3082" s="194" t="n"/>
      <c r="I3082" s="195" t="n">
        <v>0</v>
      </c>
      <c r="J3082" s="196" t="n">
        <v>0</v>
      </c>
      <c r="K3082" s="197" t="n">
        <v>0</v>
      </c>
      <c r="L3082" s="194" t="n">
        <v>0</v>
      </c>
      <c r="M3082" s="195" t="n">
        <v>0</v>
      </c>
      <c r="N3082" s="196" t="n">
        <v>0</v>
      </c>
      <c r="O3082" s="197" t="n">
        <v>0</v>
      </c>
      <c r="P3082" s="118" t="inlineStr">
        <is>
          <t>Включено</t>
        </is>
      </c>
      <c r="Q3082" s="104" t="n"/>
    </row>
    <row r="3083" outlineLevel="1" ht="50.25" customHeight="1">
      <c r="A3083" s="3" t="n"/>
      <c r="B3083" s="3" t="inlineStr">
        <is>
          <t>ОВ и К. Система общеобменной вентиляции</t>
        </is>
      </c>
      <c r="C3083" s="235" t="n"/>
      <c r="D3083" s="382" t="inlineStr">
        <is>
          <t>10.4.</t>
        </is>
      </c>
      <c r="E3083" s="375" t="inlineStr">
        <is>
          <t>Вентиляция (ОВ2)</t>
        </is>
      </c>
      <c r="F3083" s="376" t="inlineStr">
        <is>
          <t>м2</t>
        </is>
      </c>
      <c r="G3083" s="335" t="n">
        <v>18830.72</v>
      </c>
      <c r="H3083" s="377">
        <f>+IFERROR(L3083/G3083,0)</f>
        <v/>
      </c>
      <c r="I3083" s="378">
        <f>IFERROR(M3083/G3083,0)</f>
        <v/>
      </c>
      <c r="J3083" s="379">
        <f>IFERROR(N3083/G3083,0)</f>
        <v/>
      </c>
      <c r="K3083" s="379">
        <f>+IFERROR(O3083/G3083,0)</f>
        <v/>
      </c>
      <c r="L3083" s="380">
        <f>SUBTOTAL(9,L3084:L5171)</f>
        <v/>
      </c>
      <c r="M3083" s="378">
        <f>SUBTOTAL(9,M3084:M5171)</f>
        <v/>
      </c>
      <c r="N3083" s="379">
        <f>SUBTOTAL(9,N3084:N5171)</f>
        <v/>
      </c>
      <c r="O3083" s="379">
        <f>SUBTOTAL(9,O3084:O5171)</f>
        <v/>
      </c>
      <c r="P3083" s="381" t="n"/>
      <c r="Q3083" s="244" t="n"/>
    </row>
    <row r="3084" outlineLevel="2" ht="50.25" customHeight="1">
      <c r="A3084" s="3" t="n"/>
      <c r="B3084" s="3" t="inlineStr">
        <is>
          <t>ОВ и К. Система общеобменной вентиляции</t>
        </is>
      </c>
      <c r="C3084" s="240" t="n"/>
      <c r="D3084" s="391" t="inlineStr">
        <is>
          <t>10.4.1.</t>
        </is>
      </c>
      <c r="E3084" s="404" t="inlineStr">
        <is>
          <t>1В2.5</t>
        </is>
      </c>
      <c r="F3084" s="405" t="inlineStr">
        <is>
          <t>комплект</t>
        </is>
      </c>
      <c r="G3084" s="422" t="n">
        <v>1</v>
      </c>
      <c r="H3084" s="428">
        <f>IFERROR(L3084/G3084,0)</f>
        <v/>
      </c>
      <c r="I3084" s="429">
        <f>IFERROR(M3084/G3084,0)</f>
        <v/>
      </c>
      <c r="J3084" s="430">
        <f>IFERROR(N3084/G3084,0)</f>
        <v/>
      </c>
      <c r="K3084" s="432">
        <f>+IFERROR(O3084/G3084,0)</f>
        <v/>
      </c>
      <c r="L3084" s="431">
        <f>SUBTOTAL(9,L3085:L3106)</f>
        <v/>
      </c>
      <c r="M3084" s="429">
        <f>SUBTOTAL(9,M3085:M3106)</f>
        <v/>
      </c>
      <c r="N3084" s="430">
        <f>SUBTOTAL(9,N3085:N3106)</f>
        <v/>
      </c>
      <c r="O3084" s="431">
        <f>SUBTOTAL(9,O3085:O3106)</f>
        <v/>
      </c>
      <c r="P3084" s="394" t="n"/>
      <c r="Q3084" s="243" t="n"/>
    </row>
    <row r="3085" outlineLevel="3" ht="50.25" customHeight="1">
      <c r="A3085" s="3" t="n"/>
      <c r="B3085" s="3" t="n"/>
      <c r="C3085" s="25" t="n"/>
      <c r="D3085" s="271" t="inlineStr">
        <is>
          <t>10.4.1.1.</t>
        </is>
      </c>
      <c r="E3085" s="3" t="inlineStr">
        <is>
          <t>Вытяжная установка, L=2500м3/ч, dpсеть=400Па</t>
        </is>
      </c>
      <c r="F3085" s="18" t="n"/>
      <c r="G3085" s="645" t="n"/>
      <c r="H3085" s="207" t="n"/>
      <c r="I3085" s="208" t="n">
        <v>0</v>
      </c>
      <c r="J3085" s="209" t="n">
        <v>0</v>
      </c>
      <c r="K3085" s="210" t="n">
        <v>0</v>
      </c>
      <c r="L3085" s="207" t="n">
        <v>0</v>
      </c>
      <c r="M3085" s="208" t="n">
        <v>0</v>
      </c>
      <c r="N3085" s="209" t="n">
        <v>0</v>
      </c>
      <c r="O3085" s="210" t="n">
        <v>0</v>
      </c>
      <c r="P3085" s="118" t="n"/>
      <c r="Q3085" s="104" t="n"/>
    </row>
    <row r="3086" outlineLevel="3" ht="50.25" customHeight="1">
      <c r="A3086" s="3" t="inlineStr">
        <is>
          <t>10.5.3.</t>
        </is>
      </c>
      <c r="B3086" s="3" t="inlineStr">
        <is>
          <t>Монтаж приточно-вытяжных установок (установки общеобменной вентиляции, вентиляторы и пр.)</t>
        </is>
      </c>
      <c r="C3086" s="25" t="inlineStr">
        <is>
          <t>10.5.3.</t>
        </is>
      </c>
      <c r="D3086" s="271" t="inlineStr">
        <is>
          <t>10.4.1.2.</t>
        </is>
      </c>
      <c r="E3086" s="3" t="inlineStr">
        <is>
          <t>Кассетный фильтр</t>
        </is>
      </c>
      <c r="F3086" s="211" t="inlineStr">
        <is>
          <t>шт</t>
        </is>
      </c>
      <c r="G3086" s="645" t="n">
        <v>1</v>
      </c>
      <c r="H3086" s="194" t="n">
        <v>1014395.088366333</v>
      </c>
      <c r="I3086" s="195" t="n">
        <v>438093.2368880156</v>
      </c>
      <c r="J3086" s="196" t="n">
        <v>181561.0406567936</v>
      </c>
      <c r="K3086" s="197" t="n">
        <v>1634049.365911142</v>
      </c>
      <c r="L3086" s="194" t="n">
        <v>1014395.088366333</v>
      </c>
      <c r="M3086" s="195" t="n">
        <v>438093.2368880156</v>
      </c>
      <c r="N3086" s="196" t="n">
        <v>181561.0406567936</v>
      </c>
      <c r="O3086" s="197" t="n">
        <v>217649787.3884398</v>
      </c>
      <c r="P3086" s="118" t="n"/>
      <c r="Q3086" s="104" t="n"/>
      <c r="R3086" t="n">
        <v>217649787.3884398</v>
      </c>
    </row>
    <row r="3087" outlineLevel="3" ht="50.25" customHeight="1">
      <c r="A3087" s="3" t="n"/>
      <c r="B3087" s="3" t="n"/>
      <c r="C3087" s="25" t="n"/>
      <c r="D3087" s="271" t="inlineStr">
        <is>
          <t>10.4.1.3.</t>
        </is>
      </c>
      <c r="E3087" s="3" t="inlineStr">
        <is>
          <t>Фильтр</t>
        </is>
      </c>
      <c r="F3087" s="211" t="inlineStr">
        <is>
          <t>шт</t>
        </is>
      </c>
      <c r="G3087" s="645" t="n">
        <v>1</v>
      </c>
      <c r="H3087" s="194" t="n"/>
      <c r="I3087" s="195" t="n">
        <v>0</v>
      </c>
      <c r="J3087" s="196" t="n">
        <v>0</v>
      </c>
      <c r="K3087" s="197" t="n">
        <v>0</v>
      </c>
      <c r="L3087" s="194" t="n">
        <v>0</v>
      </c>
      <c r="M3087" s="195" t="n">
        <v>0</v>
      </c>
      <c r="N3087" s="196" t="n">
        <v>0</v>
      </c>
      <c r="O3087" s="197" t="n">
        <v>0</v>
      </c>
      <c r="P3087" s="118" t="inlineStr">
        <is>
          <t>Включено</t>
        </is>
      </c>
      <c r="Q3087" s="104" t="n"/>
    </row>
    <row r="3088" outlineLevel="3" ht="50.25" customHeight="1">
      <c r="A3088" s="3" t="n"/>
      <c r="B3088" s="3" t="n"/>
      <c r="C3088" s="25" t="n"/>
      <c r="D3088" s="271" t="inlineStr">
        <is>
          <t>10.4.1.4.</t>
        </is>
      </c>
      <c r="E3088" s="3" t="inlineStr">
        <is>
          <t xml:space="preserve">Вставка гибкая </t>
        </is>
      </c>
      <c r="F3088" s="211" t="inlineStr">
        <is>
          <t>шт</t>
        </is>
      </c>
      <c r="G3088" s="645" t="n">
        <v>2</v>
      </c>
      <c r="H3088" s="194" t="n"/>
      <c r="I3088" s="195" t="n">
        <v>0</v>
      </c>
      <c r="J3088" s="196" t="n">
        <v>0</v>
      </c>
      <c r="K3088" s="197" t="n">
        <v>0</v>
      </c>
      <c r="L3088" s="194" t="n">
        <v>0</v>
      </c>
      <c r="M3088" s="195" t="n">
        <v>0</v>
      </c>
      <c r="N3088" s="196" t="n">
        <v>0</v>
      </c>
      <c r="O3088" s="197" t="n">
        <v>0</v>
      </c>
      <c r="P3088" s="118" t="inlineStr">
        <is>
          <t>Включено</t>
        </is>
      </c>
      <c r="Q3088" s="104" t="n"/>
    </row>
    <row r="3089" outlineLevel="3" ht="50.25" customHeight="1">
      <c r="A3089" s="3" t="n"/>
      <c r="B3089" s="3" t="n"/>
      <c r="C3089" s="25" t="n"/>
      <c r="D3089" s="271" t="inlineStr">
        <is>
          <t>10.4.1.5.</t>
        </is>
      </c>
      <c r="E3089" s="3" t="inlineStr">
        <is>
          <t>Вентилятор канальный</t>
        </is>
      </c>
      <c r="F3089" s="211" t="inlineStr">
        <is>
          <t>шт</t>
        </is>
      </c>
      <c r="G3089" s="645" t="n">
        <v>1</v>
      </c>
      <c r="H3089" s="194" t="n"/>
      <c r="I3089" s="195" t="n">
        <v>0</v>
      </c>
      <c r="J3089" s="196" t="n">
        <v>0</v>
      </c>
      <c r="K3089" s="197" t="n">
        <v>0</v>
      </c>
      <c r="L3089" s="194" t="n">
        <v>0</v>
      </c>
      <c r="M3089" s="195" t="n">
        <v>0</v>
      </c>
      <c r="N3089" s="196" t="n">
        <v>0</v>
      </c>
      <c r="O3089" s="197" t="n">
        <v>0</v>
      </c>
      <c r="P3089" s="118" t="inlineStr">
        <is>
          <t>Включено</t>
        </is>
      </c>
      <c r="Q3089" s="104" t="n"/>
    </row>
    <row r="3090" outlineLevel="3" ht="50.25" customHeight="1">
      <c r="A3090" s="3" t="inlineStr">
        <is>
          <t>10.5.1.</t>
        </is>
      </c>
      <c r="B309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090" s="25" t="inlineStr">
        <is>
          <t>10.5.1.</t>
        </is>
      </c>
      <c r="D3090" s="271" t="inlineStr">
        <is>
          <t>10.4.1.6.</t>
        </is>
      </c>
      <c r="E3090" s="212" t="inlineStr">
        <is>
          <t>Шумоглушитель прямоугольный ГТПи 600х300-900</t>
        </is>
      </c>
      <c r="F3090" s="211" t="inlineStr">
        <is>
          <t>шт</t>
        </is>
      </c>
      <c r="G3090" s="649" t="n">
        <v>2</v>
      </c>
      <c r="H3090" s="194" t="n">
        <v>13276.21200322117</v>
      </c>
      <c r="I3090" s="195" t="n">
        <v>5176.888441189341</v>
      </c>
      <c r="J3090" s="196" t="n">
        <v>2306.637555551314</v>
      </c>
      <c r="K3090" s="197" t="n">
        <v>20759.73799996182</v>
      </c>
      <c r="L3090" s="194" t="n">
        <v>26552.42400644234</v>
      </c>
      <c r="M3090" s="195" t="n">
        <v>10353.77688237868</v>
      </c>
      <c r="N3090" s="196" t="n">
        <v>4613.275111102627</v>
      </c>
      <c r="O3090" s="197" t="n">
        <v>5530252.214151416</v>
      </c>
      <c r="P3090" s="118" t="n"/>
      <c r="Q3090" s="104" t="n"/>
      <c r="R3090" t="n">
        <v>5530252.214151416</v>
      </c>
    </row>
    <row r="3091" outlineLevel="3" ht="50.25" customHeight="1">
      <c r="A3091" s="3" t="n"/>
      <c r="B309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091" s="25" t="n"/>
      <c r="D3091" s="271" t="inlineStr">
        <is>
          <t>10.4.1.7.</t>
        </is>
      </c>
      <c r="E3091" s="212" t="inlineStr">
        <is>
          <t>Воздуховод из тонколистовой оцинкованной стали b=0,7</t>
        </is>
      </c>
      <c r="F3091" s="211" t="inlineStr">
        <is>
          <t>м2</t>
        </is>
      </c>
      <c r="G3091" s="649" t="n">
        <v>51.3</v>
      </c>
      <c r="H3091" s="194" t="n">
        <v>3220.377670425938</v>
      </c>
      <c r="I3091" s="195" t="n">
        <v>1647.976218323587</v>
      </c>
      <c r="J3091" s="196" t="n">
        <v>608.5442360936906</v>
      </c>
      <c r="K3091" s="197" t="n">
        <v>5476.898124843216</v>
      </c>
      <c r="L3091" s="194" t="n">
        <v>165205.3744928506</v>
      </c>
      <c r="M3091" s="195" t="n">
        <v>84541.17999999999</v>
      </c>
      <c r="N3091" s="196" t="n">
        <v>31218.31931160633</v>
      </c>
      <c r="O3091" s="197" t="n">
        <v>280964.873804457</v>
      </c>
      <c r="P3091" s="118" t="n"/>
      <c r="Q3091" s="104" t="n"/>
    </row>
    <row r="3092" outlineLevel="3" ht="50.25" customHeight="1">
      <c r="A3092" s="3" t="n"/>
      <c r="B309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092" s="25" t="n"/>
      <c r="D3092" s="271" t="inlineStr">
        <is>
          <t>10.4.1.8.</t>
        </is>
      </c>
      <c r="E3092" s="212" t="inlineStr">
        <is>
          <t xml:space="preserve"> 500x350, b=0,7</t>
        </is>
      </c>
      <c r="F3092" s="211" t="inlineStr">
        <is>
          <t>м</t>
        </is>
      </c>
      <c r="G3092" s="649" t="n">
        <v>1</v>
      </c>
      <c r="H3092" s="194" t="n">
        <v>5474.647999305104</v>
      </c>
      <c r="I3092" s="195" t="n">
        <v>2801.559461423632</v>
      </c>
      <c r="J3092" s="196" t="n">
        <v>1034.525932591092</v>
      </c>
      <c r="K3092" s="197" t="n">
        <v>9310.733393319828</v>
      </c>
      <c r="L3092" s="194" t="n">
        <v>5474.647999305104</v>
      </c>
      <c r="M3092" s="195" t="n">
        <v>2801.559461423632</v>
      </c>
      <c r="N3092" s="196" t="n">
        <v>1034.525932591092</v>
      </c>
      <c r="O3092" s="197" t="n">
        <v>9310.733393319828</v>
      </c>
      <c r="P3092" s="118" t="n"/>
      <c r="Q3092" s="104" t="n"/>
    </row>
    <row r="3093" outlineLevel="3" ht="50.25" customHeight="1">
      <c r="A3093" s="3" t="n"/>
      <c r="B309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093" s="25" t="n"/>
      <c r="D3093" s="271" t="inlineStr">
        <is>
          <t>10.4.1.9.</t>
        </is>
      </c>
      <c r="E3093" s="212" t="inlineStr">
        <is>
          <t xml:space="preserve"> 600x300, b=0,7</t>
        </is>
      </c>
      <c r="F3093" s="211" t="inlineStr">
        <is>
          <t>м</t>
        </is>
      </c>
      <c r="G3093" s="649" t="n">
        <v>2</v>
      </c>
      <c r="H3093" s="194" t="n">
        <v>5796.740496399075</v>
      </c>
      <c r="I3093" s="195" t="n">
        <v>2966.357076801493</v>
      </c>
      <c r="J3093" s="196" t="n">
        <v>1095.387196650071</v>
      </c>
      <c r="K3093" s="197" t="n">
        <v>9858.484769850638</v>
      </c>
      <c r="L3093" s="194" t="n">
        <v>11593.48099279815</v>
      </c>
      <c r="M3093" s="195" t="n">
        <v>5932.714153602986</v>
      </c>
      <c r="N3093" s="196" t="n">
        <v>2190.774393300142</v>
      </c>
      <c r="O3093" s="197" t="n">
        <v>19716.96953970128</v>
      </c>
      <c r="P3093" s="118" t="n"/>
      <c r="Q3093" s="104" t="n"/>
    </row>
    <row r="3094" outlineLevel="3" ht="50.25" customHeight="1">
      <c r="A3094" s="3" t="n"/>
      <c r="B309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094" s="25" t="n"/>
      <c r="D3094" s="271" t="inlineStr">
        <is>
          <t>10.4.1.10.</t>
        </is>
      </c>
      <c r="E3094" s="212" t="inlineStr">
        <is>
          <t>700x250, b=0,7</t>
        </is>
      </c>
      <c r="F3094" s="211" t="inlineStr">
        <is>
          <t>м</t>
        </is>
      </c>
      <c r="G3094" s="649" t="n">
        <v>2</v>
      </c>
      <c r="H3094" s="194" t="n">
        <v>6118.717414109583</v>
      </c>
      <c r="I3094" s="195" t="n">
        <v>3131.154692179353</v>
      </c>
      <c r="J3094" s="196" t="n">
        <v>1156.234013286117</v>
      </c>
      <c r="K3094" s="197" t="n">
        <v>10406.10611957505</v>
      </c>
      <c r="L3094" s="194" t="n">
        <v>12237.43482821917</v>
      </c>
      <c r="M3094" s="195" t="n">
        <v>6262.309384358706</v>
      </c>
      <c r="N3094" s="196" t="n">
        <v>2312.468026572234</v>
      </c>
      <c r="O3094" s="197" t="n">
        <v>20812.21223915011</v>
      </c>
      <c r="P3094" s="118" t="n"/>
      <c r="Q3094" s="104" t="n"/>
    </row>
    <row r="3095" outlineLevel="3" ht="50.25" customHeight="1">
      <c r="A3095" s="3" t="n"/>
      <c r="B309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095" s="25" t="n"/>
      <c r="D3095" s="271" t="inlineStr">
        <is>
          <t>10.4.1.11.</t>
        </is>
      </c>
      <c r="E3095" s="212" t="inlineStr">
        <is>
          <t xml:space="preserve"> 900x300, b=0,7</t>
        </is>
      </c>
      <c r="F3095" s="211" t="inlineStr">
        <is>
          <t>м</t>
        </is>
      </c>
      <c r="G3095" s="649" t="n">
        <v>13</v>
      </c>
      <c r="H3095" s="194" t="n">
        <v>7728.948825631882</v>
      </c>
      <c r="I3095" s="195" t="n">
        <v>3968.947804911828</v>
      </c>
      <c r="J3095" s="196" t="n">
        <v>1462.237078817964</v>
      </c>
      <c r="K3095" s="197" t="n">
        <v>13160.13370936167</v>
      </c>
      <c r="L3095" s="194" t="n">
        <v>100476.3347332145</v>
      </c>
      <c r="M3095" s="195" t="n">
        <v>51596.32146385377</v>
      </c>
      <c r="N3095" s="196" t="n">
        <v>19009.08202463353</v>
      </c>
      <c r="O3095" s="197" t="n">
        <v>171081.7382217018</v>
      </c>
      <c r="P3095" s="118" t="n"/>
      <c r="Q3095" s="104" t="n"/>
    </row>
    <row r="3096" outlineLevel="3" ht="50.25" customHeight="1">
      <c r="A3096" s="3" t="inlineStr">
        <is>
          <t>10.7.1.</t>
        </is>
      </c>
      <c r="B3096"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096" s="25" t="inlineStr">
        <is>
          <t>10.7.1.</t>
        </is>
      </c>
      <c r="D3096" s="271" t="inlineStr">
        <is>
          <t>10.4.1.12.</t>
        </is>
      </c>
      <c r="E3096" s="3" t="inlineStr">
        <is>
          <t>Маты прошивные Wired MAT 105  из минеральной ваты, 5 мм</t>
        </is>
      </c>
      <c r="F3096" s="211" t="inlineStr">
        <is>
          <t>м²</t>
        </is>
      </c>
      <c r="G3096" s="649" t="n">
        <v>6</v>
      </c>
      <c r="H3096" s="194" t="n">
        <v>600.9737219830022</v>
      </c>
      <c r="I3096" s="195" t="n">
        <v>431.4073700991118</v>
      </c>
      <c r="J3096" s="196" t="n">
        <v>129.0476365102643</v>
      </c>
      <c r="K3096" s="197" t="n">
        <v>1161.428728592378</v>
      </c>
      <c r="L3096" s="194" t="n">
        <v>3605.842331898013</v>
      </c>
      <c r="M3096" s="195" t="n">
        <v>2588.444220594671</v>
      </c>
      <c r="N3096" s="196" t="n">
        <v>774.2858190615855</v>
      </c>
      <c r="O3096" s="197" t="n">
        <v>21043.2850149735</v>
      </c>
      <c r="P3096" s="118" t="n"/>
      <c r="Q3096" s="104" t="n"/>
      <c r="R3096" t="n">
        <v>21043.2850149735</v>
      </c>
    </row>
    <row r="3097" outlineLevel="3" ht="50.25" customHeight="1">
      <c r="A3097" s="3" t="n"/>
      <c r="B3097"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097" s="25" t="n"/>
      <c r="D3097" s="271" t="inlineStr">
        <is>
          <t>10.4.1.13.</t>
        </is>
      </c>
      <c r="E3097" s="212" t="inlineStr">
        <is>
          <t>Огнезащитная изоляция EI150, матриал: рулонная базальтовая фольгированная огнезащита, толщина 13мм, расход клеящего состава 0.6кг/м2</t>
        </is>
      </c>
      <c r="F3097" s="211" t="inlineStr">
        <is>
          <t>м²</t>
        </is>
      </c>
      <c r="G3097" s="649" t="n">
        <v>4</v>
      </c>
      <c r="H3097" s="194" t="n">
        <v>386.5109046251065</v>
      </c>
      <c r="I3097" s="195" t="n">
        <v>431.4073700991118</v>
      </c>
      <c r="J3097" s="196" t="n">
        <v>102.2397843405273</v>
      </c>
      <c r="K3097" s="197" t="n">
        <v>920.1580590647457</v>
      </c>
      <c r="L3097" s="194" t="n">
        <v>1546.043618500426</v>
      </c>
      <c r="M3097" s="195" t="n">
        <v>1725.629480396447</v>
      </c>
      <c r="N3097" s="196" t="n">
        <v>408.9591373621092</v>
      </c>
      <c r="O3097" s="197" t="n">
        <v>3680.632236258983</v>
      </c>
      <c r="P3097" s="118" t="n"/>
      <c r="Q3097" s="104" t="n"/>
    </row>
    <row r="3098" outlineLevel="3" ht="50.25" customHeight="1">
      <c r="A3098" s="3" t="n"/>
      <c r="B3098" s="3" t="n"/>
      <c r="C3098" s="25" t="n"/>
      <c r="D3098" s="271" t="inlineStr">
        <is>
          <t>10.4.1.14.</t>
        </is>
      </c>
      <c r="E3098" s="212" t="inlineStr">
        <is>
          <t>Заглушка Воздуховода прямоугольного сечения 500х350</t>
        </is>
      </c>
      <c r="F3098" s="211" t="inlineStr">
        <is>
          <t>шт.</t>
        </is>
      </c>
      <c r="G3098" s="649" t="n">
        <v>1</v>
      </c>
      <c r="H3098" s="194" t="n"/>
      <c r="I3098" s="195" t="n">
        <v>0</v>
      </c>
      <c r="J3098" s="196" t="n">
        <v>0</v>
      </c>
      <c r="K3098" s="197" t="n">
        <v>0</v>
      </c>
      <c r="L3098" s="194" t="n">
        <v>0</v>
      </c>
      <c r="M3098" s="195" t="n">
        <v>0</v>
      </c>
      <c r="N3098" s="196" t="n">
        <v>0</v>
      </c>
      <c r="O3098" s="197" t="n">
        <v>0</v>
      </c>
      <c r="P3098" s="118" t="inlineStr">
        <is>
          <t>Включено</t>
        </is>
      </c>
      <c r="Q3098" s="104" t="n"/>
    </row>
    <row r="3099" outlineLevel="3" ht="50.25" customHeight="1">
      <c r="A3099" s="3" t="n"/>
      <c r="B3099" s="3" t="n"/>
      <c r="C3099" s="25" t="n"/>
      <c r="D3099" s="271" t="inlineStr">
        <is>
          <t>10.4.1.15.</t>
        </is>
      </c>
      <c r="E3099" s="212" t="inlineStr">
        <is>
          <t>Отвод прямоугольного  сечения 250x700</t>
        </is>
      </c>
      <c r="F3099" s="211" t="inlineStr">
        <is>
          <t>шт.</t>
        </is>
      </c>
      <c r="G3099" s="649" t="n">
        <v>2</v>
      </c>
      <c r="H3099" s="194" t="n"/>
      <c r="I3099" s="195" t="n">
        <v>0</v>
      </c>
      <c r="J3099" s="196" t="n">
        <v>0</v>
      </c>
      <c r="K3099" s="197" t="n">
        <v>0</v>
      </c>
      <c r="L3099" s="194" t="n">
        <v>0</v>
      </c>
      <c r="M3099" s="195" t="n">
        <v>0</v>
      </c>
      <c r="N3099" s="196" t="n">
        <v>0</v>
      </c>
      <c r="O3099" s="197" t="n">
        <v>0</v>
      </c>
      <c r="P3099" s="118" t="inlineStr">
        <is>
          <t>Включено</t>
        </is>
      </c>
      <c r="Q3099" s="104" t="n"/>
    </row>
    <row r="3100" outlineLevel="3" ht="50.25" customHeight="1">
      <c r="A3100" s="3" t="n"/>
      <c r="B3100" s="3" t="n"/>
      <c r="C3100" s="25" t="n"/>
      <c r="D3100" s="271" t="inlineStr">
        <is>
          <t>10.4.1.16.</t>
        </is>
      </c>
      <c r="E3100" s="212" t="inlineStr">
        <is>
          <t>Отвод прямоугольного  сечения 250х700</t>
        </is>
      </c>
      <c r="F3100" s="211" t="inlineStr">
        <is>
          <t>шт.</t>
        </is>
      </c>
      <c r="G3100" s="649" t="n">
        <v>6</v>
      </c>
      <c r="H3100" s="194" t="n"/>
      <c r="I3100" s="195" t="n">
        <v>0</v>
      </c>
      <c r="J3100" s="196" t="n">
        <v>0</v>
      </c>
      <c r="K3100" s="197" t="n">
        <v>0</v>
      </c>
      <c r="L3100" s="194" t="n">
        <v>0</v>
      </c>
      <c r="M3100" s="195" t="n">
        <v>0</v>
      </c>
      <c r="N3100" s="196" t="n">
        <v>0</v>
      </c>
      <c r="O3100" s="197" t="n">
        <v>0</v>
      </c>
      <c r="P3100" s="118" t="inlineStr">
        <is>
          <t>Включено</t>
        </is>
      </c>
      <c r="Q3100" s="104" t="n"/>
    </row>
    <row r="3101" outlineLevel="3" ht="50.25" customHeight="1">
      <c r="A3101" s="3" t="n"/>
      <c r="B3101" s="3" t="n"/>
      <c r="C3101" s="25" t="n"/>
      <c r="D3101" s="271" t="inlineStr">
        <is>
          <t>10.4.1.17.</t>
        </is>
      </c>
      <c r="E3101" s="212" t="inlineStr">
        <is>
          <t>Отвод прямоугольного  сечения 300х600</t>
        </is>
      </c>
      <c r="F3101" s="211" t="inlineStr">
        <is>
          <t>шт.</t>
        </is>
      </c>
      <c r="G3101" s="649" t="n">
        <v>1</v>
      </c>
      <c r="H3101" s="194" t="n"/>
      <c r="I3101" s="195" t="n">
        <v>0</v>
      </c>
      <c r="J3101" s="196" t="n">
        <v>0</v>
      </c>
      <c r="K3101" s="197" t="n">
        <v>0</v>
      </c>
      <c r="L3101" s="194" t="n">
        <v>0</v>
      </c>
      <c r="M3101" s="195" t="n">
        <v>0</v>
      </c>
      <c r="N3101" s="196" t="n">
        <v>0</v>
      </c>
      <c r="O3101" s="197" t="n">
        <v>0</v>
      </c>
      <c r="P3101" s="118" t="inlineStr">
        <is>
          <t>Включено</t>
        </is>
      </c>
      <c r="Q3101" s="104" t="n"/>
    </row>
    <row r="3102" outlineLevel="3" ht="50.25" customHeight="1">
      <c r="A3102" s="3" t="n"/>
      <c r="B3102" s="3" t="n"/>
      <c r="C3102" s="25" t="n"/>
      <c r="D3102" s="271" t="inlineStr">
        <is>
          <t>10.4.1.18.</t>
        </is>
      </c>
      <c r="E3102" s="212" t="inlineStr">
        <is>
          <t>Переходник прямоугольного сечения 250х700-300х600</t>
        </is>
      </c>
      <c r="F3102" s="211" t="inlineStr">
        <is>
          <t>шт.</t>
        </is>
      </c>
      <c r="G3102" s="649" t="n">
        <v>1</v>
      </c>
      <c r="H3102" s="194" t="n"/>
      <c r="I3102" s="195" t="n">
        <v>0</v>
      </c>
      <c r="J3102" s="196" t="n">
        <v>0</v>
      </c>
      <c r="K3102" s="197" t="n">
        <v>0</v>
      </c>
      <c r="L3102" s="194" t="n">
        <v>0</v>
      </c>
      <c r="M3102" s="195" t="n">
        <v>0</v>
      </c>
      <c r="N3102" s="196" t="n">
        <v>0</v>
      </c>
      <c r="O3102" s="197" t="n">
        <v>0</v>
      </c>
      <c r="P3102" s="118" t="inlineStr">
        <is>
          <t>Включено</t>
        </is>
      </c>
      <c r="Q3102" s="104" t="n"/>
    </row>
    <row r="3103" outlineLevel="3" ht="50.25" customHeight="1">
      <c r="A3103" s="3" t="n"/>
      <c r="B3103" s="3" t="n"/>
      <c r="C3103" s="25" t="n"/>
      <c r="D3103" s="271" t="inlineStr">
        <is>
          <t>10.4.1.19.</t>
        </is>
      </c>
      <c r="E3103" s="212" t="inlineStr">
        <is>
          <t>Переходник прямоугольного сечения 300х600-350х500</t>
        </is>
      </c>
      <c r="F3103" s="211" t="inlineStr">
        <is>
          <t>шт.</t>
        </is>
      </c>
      <c r="G3103" s="649" t="n">
        <v>1</v>
      </c>
      <c r="H3103" s="194" t="n"/>
      <c r="I3103" s="195" t="n">
        <v>0</v>
      </c>
      <c r="J3103" s="196" t="n">
        <v>0</v>
      </c>
      <c r="K3103" s="197" t="n">
        <v>0</v>
      </c>
      <c r="L3103" s="194" t="n">
        <v>0</v>
      </c>
      <c r="M3103" s="195" t="n">
        <v>0</v>
      </c>
      <c r="N3103" s="196" t="n">
        <v>0</v>
      </c>
      <c r="O3103" s="197" t="n">
        <v>0</v>
      </c>
      <c r="P3103" s="118" t="inlineStr">
        <is>
          <t>Включено</t>
        </is>
      </c>
      <c r="Q3103" s="104" t="n"/>
    </row>
    <row r="3104" outlineLevel="3" ht="50.25" customHeight="1">
      <c r="A3104" s="3" t="n"/>
      <c r="B3104" s="3" t="n"/>
      <c r="C3104" s="25" t="n"/>
      <c r="D3104" s="271" t="inlineStr">
        <is>
          <t>10.4.1.20.</t>
        </is>
      </c>
      <c r="E3104" s="3" t="inlineStr">
        <is>
          <t>Крепления</t>
        </is>
      </c>
      <c r="F3104" s="18" t="inlineStr">
        <is>
          <t>кг</t>
        </is>
      </c>
      <c r="G3104" s="645" t="n">
        <v>28</v>
      </c>
      <c r="H3104" s="194" t="n"/>
      <c r="I3104" s="195" t="n">
        <v>0</v>
      </c>
      <c r="J3104" s="196" t="n">
        <v>0</v>
      </c>
      <c r="K3104" s="197" t="n">
        <v>0</v>
      </c>
      <c r="L3104" s="194" t="n">
        <v>0</v>
      </c>
      <c r="M3104" s="195" t="n">
        <v>0</v>
      </c>
      <c r="N3104" s="196" t="n">
        <v>0</v>
      </c>
      <c r="O3104" s="197" t="n">
        <v>0</v>
      </c>
      <c r="P3104" s="118" t="inlineStr">
        <is>
          <t>Включено</t>
        </is>
      </c>
      <c r="Q3104" s="104" t="n"/>
    </row>
    <row r="3105" outlineLevel="3" ht="50.25" customHeight="1">
      <c r="A3105" s="3" t="n"/>
      <c r="B310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105" s="25" t="n"/>
      <c r="D3105" s="271" t="inlineStr">
        <is>
          <t>10.4.1.21.</t>
        </is>
      </c>
      <c r="E3105" s="3" t="inlineStr">
        <is>
          <t>Предусмортеть  воздухораспределители</t>
        </is>
      </c>
      <c r="F3105" s="18" t="n"/>
      <c r="G3105" s="645" t="n">
        <v>1</v>
      </c>
      <c r="H3105" s="194" t="n">
        <v>69267.19272469464</v>
      </c>
      <c r="I3105" s="195" t="n">
        <v>51768.88441189341</v>
      </c>
      <c r="J3105" s="196" t="n">
        <v>15129.50964207351</v>
      </c>
      <c r="K3105" s="197" t="n">
        <v>136165.5867786616</v>
      </c>
      <c r="L3105" s="194" t="n">
        <v>69267.19272469464</v>
      </c>
      <c r="M3105" s="195" t="n">
        <v>51768.88441189341</v>
      </c>
      <c r="N3105" s="196" t="n">
        <v>15129.50964207351</v>
      </c>
      <c r="O3105" s="197" t="n">
        <v>136165.5867786616</v>
      </c>
      <c r="P3105" s="118" t="n"/>
      <c r="Q3105" s="104" t="n"/>
    </row>
    <row r="3106" outlineLevel="3" ht="50.25" customHeight="1">
      <c r="A3106" s="3" t="inlineStr">
        <is>
          <t>10.7.3.</t>
        </is>
      </c>
      <c r="B3106" s="3" t="inlineStr">
        <is>
          <t>Монтаж оконечных устройств системы противодымной вентиляции (решетки, датчики, клапаны)</t>
        </is>
      </c>
      <c r="C3106" s="25" t="inlineStr">
        <is>
          <t>10.7.3.</t>
        </is>
      </c>
      <c r="D3106" s="271" t="inlineStr">
        <is>
          <t>10.4.1.22.</t>
        </is>
      </c>
      <c r="E3106" s="3" t="inlineStr">
        <is>
          <t>Предусмотреть клапана ОЗК</t>
        </is>
      </c>
      <c r="F3106" s="18" t="n"/>
      <c r="G3106" s="645" t="n">
        <v>1</v>
      </c>
      <c r="H3106" s="194" t="n">
        <v>173167.9819955119</v>
      </c>
      <c r="I3106" s="195" t="n">
        <v>43140.73700991118</v>
      </c>
      <c r="J3106" s="196" t="n">
        <v>27038.58987567789</v>
      </c>
      <c r="K3106" s="197" t="n">
        <v>243347.308881101</v>
      </c>
      <c r="L3106" s="194" t="n">
        <v>173167.9819955119</v>
      </c>
      <c r="M3106" s="195" t="n">
        <v>43140.73700991118</v>
      </c>
      <c r="N3106" s="196" t="n">
        <v>27038.58987567789</v>
      </c>
      <c r="O3106" s="197" t="n">
        <v>734845.8917231065</v>
      </c>
      <c r="P3106" s="118" t="n"/>
      <c r="Q3106" s="104" t="n"/>
      <c r="R3106" t="n">
        <v>734845.8917231065</v>
      </c>
    </row>
    <row r="3107" outlineLevel="2" ht="50.25" customHeight="1">
      <c r="A3107" s="3" t="n"/>
      <c r="B3107" s="3" t="inlineStr">
        <is>
          <t>Системы противодымной вентиляции</t>
        </is>
      </c>
      <c r="C3107" s="240" t="n"/>
      <c r="D3107" s="391" t="inlineStr">
        <is>
          <t>10.4.2.</t>
        </is>
      </c>
      <c r="E3107" s="392" t="inlineStr">
        <is>
          <t>1ДВ2.1</t>
        </is>
      </c>
      <c r="F3107" s="405" t="inlineStr">
        <is>
          <t>комплект</t>
        </is>
      </c>
      <c r="G3107" s="422" t="n">
        <v>1</v>
      </c>
      <c r="H3107" s="428">
        <f>IFERROR(L3107/G3107,0)</f>
        <v/>
      </c>
      <c r="I3107" s="429">
        <f>IFERROR(M3107/G3107,0)</f>
        <v/>
      </c>
      <c r="J3107" s="430">
        <f>IFERROR(N3107/G3107,0)</f>
        <v/>
      </c>
      <c r="K3107" s="432">
        <f>+IFERROR(O3107/G3107,0)</f>
        <v/>
      </c>
      <c r="L3107" s="431">
        <f>SUBTOTAL(9,L3108:L3134)</f>
        <v/>
      </c>
      <c r="M3107" s="429">
        <f>SUBTOTAL(9,M3108:M3134)</f>
        <v/>
      </c>
      <c r="N3107" s="430">
        <f>SUBTOTAL(9,N3108:N3134)</f>
        <v/>
      </c>
      <c r="O3107" s="431">
        <f>SUBTOTAL(9,O3108:O3134)</f>
        <v/>
      </c>
      <c r="P3107" s="394" t="n"/>
      <c r="Q3107" s="243" t="n"/>
    </row>
    <row r="3108" outlineLevel="3" ht="50.25" customHeight="1">
      <c r="A3108" s="3" t="inlineStr">
        <is>
          <t>10.7.5.</t>
        </is>
      </c>
      <c r="B3108" s="3" t="inlineStr">
        <is>
          <t>Монтаж оборудования противодымной вентиляции (вентиляторы, установки и пр.)</t>
        </is>
      </c>
      <c r="C3108" s="25" t="inlineStr">
        <is>
          <t>10.7.5.</t>
        </is>
      </c>
      <c r="D3108" s="271" t="inlineStr">
        <is>
          <t>10.4.2.1.</t>
        </is>
      </c>
      <c r="E3108" s="3" t="inlineStr">
        <is>
          <t>Вентилятор радиальный, L=40400м3/ч, dpсеть=700Па</t>
        </is>
      </c>
      <c r="F3108" s="211" t="inlineStr">
        <is>
          <t>шт.</t>
        </is>
      </c>
      <c r="G3108" s="649" t="n">
        <v>1</v>
      </c>
      <c r="H3108" s="194" t="n">
        <v>334811.2269402468</v>
      </c>
      <c r="I3108" s="195" t="n">
        <v>167952.647818841</v>
      </c>
      <c r="J3108" s="196" t="n">
        <v>62845.48434488598</v>
      </c>
      <c r="K3108" s="197" t="n">
        <v>565609.3591039737</v>
      </c>
      <c r="L3108" s="194" t="n">
        <v>334811.2269402468</v>
      </c>
      <c r="M3108" s="195" t="n">
        <v>167952.647818841</v>
      </c>
      <c r="N3108" s="196" t="n">
        <v>62845.48434488598</v>
      </c>
      <c r="O3108" s="197" t="n">
        <v>1707993.878250666</v>
      </c>
      <c r="P3108" s="118" t="n"/>
      <c r="Q3108" s="104" t="n"/>
      <c r="R3108" t="n">
        <v>1707993.878250666</v>
      </c>
    </row>
    <row r="3109" outlineLevel="3" ht="50.25" customHeight="1">
      <c r="A3109" s="3" t="n"/>
      <c r="B3109" s="3" t="n"/>
      <c r="C3109" s="25" t="n"/>
      <c r="D3109" s="271" t="inlineStr">
        <is>
          <t>10.4.2.2.</t>
        </is>
      </c>
      <c r="E3109" s="3" t="inlineStr">
        <is>
          <t xml:space="preserve">Защита от атмосферных осадков </t>
        </is>
      </c>
      <c r="F3109" s="211" t="inlineStr">
        <is>
          <t>шт.</t>
        </is>
      </c>
      <c r="G3109" s="649" t="n">
        <v>1</v>
      </c>
      <c r="H3109" s="194" t="n"/>
      <c r="I3109" s="195" t="n">
        <v>0</v>
      </c>
      <c r="J3109" s="196" t="n">
        <v>0</v>
      </c>
      <c r="K3109" s="197" t="n">
        <v>0</v>
      </c>
      <c r="L3109" s="194" t="n">
        <v>0</v>
      </c>
      <c r="M3109" s="195" t="n">
        <v>0</v>
      </c>
      <c r="N3109" s="196" t="n">
        <v>0</v>
      </c>
      <c r="O3109" s="197" t="n">
        <v>0</v>
      </c>
      <c r="P3109" s="118" t="inlineStr">
        <is>
          <t>Включено</t>
        </is>
      </c>
      <c r="Q3109" s="104" t="n"/>
    </row>
    <row r="3110" outlineLevel="3" ht="50.25" customHeight="1">
      <c r="A3110" s="3" t="n"/>
      <c r="B3110"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10" s="25" t="n"/>
      <c r="D3110" s="271" t="inlineStr">
        <is>
          <t>10.4.2.3.</t>
        </is>
      </c>
      <c r="E3110" s="212" t="inlineStr">
        <is>
          <t>Воздуховод из тонколистовой оцинкованной стали b=0,9</t>
        </is>
      </c>
      <c r="F3110" s="211" t="inlineStr">
        <is>
          <t>м2</t>
        </is>
      </c>
      <c r="G3110" s="649" t="n">
        <v>130.5</v>
      </c>
      <c r="H3110" s="194" t="n">
        <v>1985.710795190262</v>
      </c>
      <c r="I3110" s="195" t="n">
        <v>1647.976168582376</v>
      </c>
      <c r="J3110" s="196" t="n">
        <v>454.2108704715797</v>
      </c>
      <c r="K3110" s="197" t="n">
        <v>4087.897834244217</v>
      </c>
      <c r="L3110" s="194" t="n">
        <v>259135.2587723292</v>
      </c>
      <c r="M3110" s="195" t="n">
        <v>215060.89</v>
      </c>
      <c r="N3110" s="196" t="n">
        <v>59274.51859654115</v>
      </c>
      <c r="O3110" s="197" t="n">
        <v>533470.6673688703</v>
      </c>
      <c r="P3110" s="118" t="n"/>
      <c r="Q3110" s="104" t="n"/>
    </row>
    <row r="3111" outlineLevel="3" ht="50.25" customHeight="1">
      <c r="A3111" s="3" t="n"/>
      <c r="B3111"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11" s="25" t="n"/>
      <c r="D3111" s="271" t="inlineStr">
        <is>
          <t>10.4.2.4.</t>
        </is>
      </c>
      <c r="E3111" s="212" t="inlineStr">
        <is>
          <t xml:space="preserve"> 1600x900, b=0,9</t>
        </is>
      </c>
      <c r="F3111" s="211" t="inlineStr">
        <is>
          <t>м</t>
        </is>
      </c>
      <c r="G3111" s="649" t="n">
        <v>1</v>
      </c>
      <c r="H3111" s="194" t="n">
        <v>9928.528440817739</v>
      </c>
      <c r="I3111" s="195" t="n">
        <v>8239.880768893036</v>
      </c>
      <c r="J3111" s="196" t="n">
        <v>2271.051151213847</v>
      </c>
      <c r="K3111" s="197" t="n">
        <v>20439.46036092462</v>
      </c>
      <c r="L3111" s="194" t="n">
        <v>9928.528440817739</v>
      </c>
      <c r="M3111" s="195" t="n">
        <v>8239.880768893036</v>
      </c>
      <c r="N3111" s="196" t="n">
        <v>2271.051151213847</v>
      </c>
      <c r="O3111" s="197" t="n">
        <v>20439.46036092462</v>
      </c>
      <c r="P3111" s="118" t="n"/>
      <c r="Q3111" s="104" t="n"/>
    </row>
    <row r="3112" outlineLevel="3" ht="50.25" customHeight="1">
      <c r="A3112" s="3" t="n"/>
      <c r="B3112"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12" s="25" t="n"/>
      <c r="D3112" s="271" t="inlineStr">
        <is>
          <t>10.4.2.5.</t>
        </is>
      </c>
      <c r="E3112" s="212" t="inlineStr">
        <is>
          <t xml:space="preserve"> 1750x450, b=0,9</t>
        </is>
      </c>
      <c r="F3112" s="211" t="inlineStr">
        <is>
          <t>м</t>
        </is>
      </c>
      <c r="G3112" s="649" t="n">
        <v>6</v>
      </c>
      <c r="H3112" s="194" t="n">
        <v>8737.132786574339</v>
      </c>
      <c r="I3112" s="195" t="n">
        <v>7251.095076625871</v>
      </c>
      <c r="J3112" s="196" t="n">
        <v>1998.528482900026</v>
      </c>
      <c r="K3112" s="197" t="n">
        <v>17986.75634610024</v>
      </c>
      <c r="L3112" s="194" t="n">
        <v>52422.79671944604</v>
      </c>
      <c r="M3112" s="195" t="n">
        <v>43506.57045975522</v>
      </c>
      <c r="N3112" s="196" t="n">
        <v>11991.17089740016</v>
      </c>
      <c r="O3112" s="197" t="n">
        <v>107920.5380766014</v>
      </c>
      <c r="P3112" s="118" t="n"/>
      <c r="Q3112" s="104" t="n"/>
    </row>
    <row r="3113" outlineLevel="3" ht="50.25" customHeight="1">
      <c r="A3113" s="3" t="n"/>
      <c r="B3113"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13" s="25" t="n"/>
      <c r="D3113" s="271" t="inlineStr">
        <is>
          <t>10.4.2.6.</t>
        </is>
      </c>
      <c r="E3113" s="212" t="inlineStr">
        <is>
          <t xml:space="preserve"> 1850x550, b=0,9</t>
        </is>
      </c>
      <c r="F3113" s="211" t="inlineStr">
        <is>
          <t>м</t>
        </is>
      </c>
      <c r="G3113" s="649" t="n">
        <v>12</v>
      </c>
      <c r="H3113" s="194" t="n">
        <v>9531.396607118641</v>
      </c>
      <c r="I3113" s="195" t="n">
        <v>7910.285538137313</v>
      </c>
      <c r="J3113" s="196" t="n">
        <v>2180.210268156994</v>
      </c>
      <c r="K3113" s="197" t="n">
        <v>19621.89241341295</v>
      </c>
      <c r="L3113" s="194" t="n">
        <v>114376.7592854237</v>
      </c>
      <c r="M3113" s="195" t="n">
        <v>94923.42645764776</v>
      </c>
      <c r="N3113" s="196" t="n">
        <v>26162.52321788393</v>
      </c>
      <c r="O3113" s="197" t="n">
        <v>235462.7089609554</v>
      </c>
      <c r="P3113" s="118" t="n"/>
      <c r="Q3113" s="104" t="n"/>
    </row>
    <row r="3114" outlineLevel="3" ht="50.25" customHeight="1">
      <c r="A3114" s="3" t="n"/>
      <c r="B3114"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14" s="25" t="n"/>
      <c r="D3114" s="271" t="inlineStr">
        <is>
          <t>10.4.2.7.</t>
        </is>
      </c>
      <c r="E3114" s="212" t="inlineStr">
        <is>
          <t xml:space="preserve"> ø1000, b=1</t>
        </is>
      </c>
      <c r="F3114" s="211" t="inlineStr">
        <is>
          <t>м</t>
        </is>
      </c>
      <c r="G3114" s="649" t="n">
        <v>1</v>
      </c>
      <c r="H3114" s="194" t="n">
        <v>6885.274496449132</v>
      </c>
      <c r="I3114" s="195" t="n">
        <v>5174.645122864826</v>
      </c>
      <c r="J3114" s="196" t="n">
        <v>1507.489952414245</v>
      </c>
      <c r="K3114" s="197" t="n">
        <v>13567.4095717282</v>
      </c>
      <c r="L3114" s="194" t="n">
        <v>6885.274496449132</v>
      </c>
      <c r="M3114" s="195" t="n">
        <v>5174.645122864826</v>
      </c>
      <c r="N3114" s="196" t="n">
        <v>1507.489952414245</v>
      </c>
      <c r="O3114" s="197" t="n">
        <v>13567.4095717282</v>
      </c>
      <c r="P3114" s="118" t="n"/>
      <c r="Q3114" s="104" t="n"/>
    </row>
    <row r="3115" outlineLevel="3" ht="50.25" customHeight="1">
      <c r="A3115" s="3" t="n"/>
      <c r="B3115" s="3" t="inlineStr">
        <is>
          <t>Монтаж оконечных устройств системы противодымной вентиляции (решетки, датчики, клапаны)</t>
        </is>
      </c>
      <c r="C3115" s="25" t="n"/>
      <c r="D3115" s="271" t="inlineStr">
        <is>
          <t>10.4.2.8.</t>
        </is>
      </c>
      <c r="E3115" s="212" t="inlineStr">
        <is>
          <t>Клапан противопожарный с пределом огестойкости 60 мин., нормально закрытый, канального типа, с электромагнитным приводом, расположенным внутри клапана</t>
        </is>
      </c>
      <c r="F3115" s="211" t="inlineStr">
        <is>
          <t>шт.</t>
        </is>
      </c>
      <c r="G3115" s="645" t="n">
        <v>6</v>
      </c>
      <c r="H3115" s="194" t="n">
        <v>17672.94699280864</v>
      </c>
      <c r="I3115" s="195" t="n">
        <v>4314.073700991118</v>
      </c>
      <c r="J3115" s="196" t="n">
        <v>2748.37758672497</v>
      </c>
      <c r="K3115" s="197" t="n">
        <v>24735.39828052473</v>
      </c>
      <c r="L3115" s="194" t="n">
        <v>106037.6819568519</v>
      </c>
      <c r="M3115" s="195" t="n">
        <v>25884.44220594671</v>
      </c>
      <c r="N3115" s="196" t="n">
        <v>16490.26552034982</v>
      </c>
      <c r="O3115" s="197" t="n">
        <v>148412.3896831484</v>
      </c>
      <c r="P3115" s="118" t="n"/>
      <c r="Q3115" s="104" t="n"/>
    </row>
    <row r="3116" outlineLevel="3" ht="50.25" customHeight="1">
      <c r="A3116" s="3" t="n"/>
      <c r="B3116" s="3" t="inlineStr">
        <is>
          <t>Монтаж оконечных устройств системы противодымной вентиляции (решетки, датчики, клапаны)</t>
        </is>
      </c>
      <c r="C3116" s="25" t="n"/>
      <c r="D3116" s="271" t="inlineStr">
        <is>
          <t>10.4.2.9.</t>
        </is>
      </c>
      <c r="E3116" s="212" t="inlineStr">
        <is>
          <t>Клапан противопожарный с пределом огестойкости 60 мин., нормально закрытый, канального типа, с электромагнитным приводом, расположенным внутри клапана</t>
        </is>
      </c>
      <c r="F3116" s="211" t="inlineStr">
        <is>
          <t>шт.</t>
        </is>
      </c>
      <c r="G3116" s="645" t="n">
        <v>1</v>
      </c>
      <c r="H3116" s="194" t="n">
        <v>10550.547921925</v>
      </c>
      <c r="I3116" s="195" t="n">
        <v>4314.073700991118</v>
      </c>
      <c r="J3116" s="196" t="n">
        <v>1858.077702864515</v>
      </c>
      <c r="K3116" s="197" t="n">
        <v>16722.69932578064</v>
      </c>
      <c r="L3116" s="194" t="n">
        <v>10550.547921925</v>
      </c>
      <c r="M3116" s="195" t="n">
        <v>4314.073700991118</v>
      </c>
      <c r="N3116" s="196" t="n">
        <v>1858.077702864515</v>
      </c>
      <c r="O3116" s="197" t="n">
        <v>16722.69932578064</v>
      </c>
      <c r="P3116" s="118" t="n"/>
      <c r="Q3116" s="104" t="n"/>
    </row>
    <row r="3117" outlineLevel="3" ht="50.25" customHeight="1">
      <c r="A3117" s="3" t="n"/>
      <c r="B3117" s="3" t="inlineStr">
        <is>
          <t>Монтаж оконечных устройств системы противодымной вентиляции (решетки, датчики, клапаны)</t>
        </is>
      </c>
      <c r="C3117" s="25" t="n"/>
      <c r="D3117" s="271" t="inlineStr">
        <is>
          <t>10.4.2.10.</t>
        </is>
      </c>
      <c r="E3117"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морозостойкий</t>
        </is>
      </c>
      <c r="F3117" s="211" t="inlineStr">
        <is>
          <t>шт.</t>
        </is>
      </c>
      <c r="G3117" s="645" t="n">
        <v>1</v>
      </c>
      <c r="H3117" s="194" t="n">
        <v>44354.09241870511</v>
      </c>
      <c r="I3117" s="195" t="n">
        <v>4314.073700991118</v>
      </c>
      <c r="J3117" s="196" t="n">
        <v>6083.520764962028</v>
      </c>
      <c r="K3117" s="197" t="n">
        <v>54751.68688465825</v>
      </c>
      <c r="L3117" s="194" t="n">
        <v>44354.09241870511</v>
      </c>
      <c r="M3117" s="195" t="n">
        <v>4314.073700991118</v>
      </c>
      <c r="N3117" s="196" t="n">
        <v>6083.520764962028</v>
      </c>
      <c r="O3117" s="197" t="n">
        <v>54751.68688465825</v>
      </c>
      <c r="P3117" s="118" t="n"/>
      <c r="Q3117" s="104" t="n"/>
    </row>
    <row r="3118" outlineLevel="3" ht="50.25" customHeight="1">
      <c r="A3118" s="3" t="n"/>
      <c r="B3118" s="3" t="n"/>
      <c r="C3118" s="25" t="n"/>
      <c r="D3118" s="271" t="inlineStr">
        <is>
          <t>10.4.2.11.</t>
        </is>
      </c>
      <c r="E3118" s="212" t="inlineStr">
        <is>
          <t xml:space="preserve">Декоратиная решетка </t>
        </is>
      </c>
      <c r="F3118" s="211" t="inlineStr">
        <is>
          <t>шт.</t>
        </is>
      </c>
      <c r="G3118" s="645" t="n">
        <v>0</v>
      </c>
      <c r="H3118" s="194" t="n">
        <v>13106.911385073</v>
      </c>
      <c r="I3118" s="195" t="n">
        <v>2588.444220594671</v>
      </c>
      <c r="J3118" s="196" t="n">
        <v>1961.919450708459</v>
      </c>
      <c r="K3118" s="197" t="n">
        <v>17657.27505637613</v>
      </c>
      <c r="L3118" s="194" t="n">
        <v>0</v>
      </c>
      <c r="M3118" s="195" t="n">
        <v>0</v>
      </c>
      <c r="N3118" s="196" t="n">
        <v>0</v>
      </c>
      <c r="O3118" s="197" t="n">
        <v>0</v>
      </c>
      <c r="P3118" s="524" t="inlineStr">
        <is>
          <t>Исключено</t>
        </is>
      </c>
      <c r="Q3118" s="104" t="n"/>
    </row>
    <row r="3119" outlineLevel="3" ht="50.25" customHeight="1">
      <c r="A3119" s="3" t="n"/>
      <c r="B3119" s="3" t="n"/>
      <c r="C3119" s="25" t="n"/>
      <c r="D3119" s="271" t="inlineStr">
        <is>
          <t>10.4.2.12.</t>
        </is>
      </c>
      <c r="E3119" s="212" t="inlineStr">
        <is>
          <t xml:space="preserve">Декоратиная решетка </t>
        </is>
      </c>
      <c r="F3119" s="211" t="inlineStr">
        <is>
          <t>шт.</t>
        </is>
      </c>
      <c r="G3119" s="645" t="n">
        <v>0</v>
      </c>
      <c r="H3119" s="194" t="n">
        <v>13276.21181944585</v>
      </c>
      <c r="I3119" s="195" t="n">
        <v>2588.444220594671</v>
      </c>
      <c r="J3119" s="196" t="n">
        <v>1983.082005005066</v>
      </c>
      <c r="K3119" s="197" t="n">
        <v>17847.73804504559</v>
      </c>
      <c r="L3119" s="194" t="n">
        <v>0</v>
      </c>
      <c r="M3119" s="195" t="n">
        <v>0</v>
      </c>
      <c r="N3119" s="196" t="n">
        <v>0</v>
      </c>
      <c r="O3119" s="197" t="n">
        <v>0</v>
      </c>
      <c r="P3119" s="524" t="inlineStr">
        <is>
          <t>Исключено</t>
        </is>
      </c>
      <c r="Q3119" s="104" t="n"/>
    </row>
    <row r="3120" outlineLevel="3" ht="50.25" customHeight="1">
      <c r="A3120" s="3" t="n"/>
      <c r="B3120"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20" s="25" t="n"/>
      <c r="D3120" s="271" t="inlineStr">
        <is>
          <t>10.4.2.13.</t>
        </is>
      </c>
      <c r="E3120" s="212" t="inlineStr">
        <is>
          <t>Огнезащитная изоляция EI30, матриал: рулонная базальтовая фольгированная огнезащита, толщина 5мм, расход клеящего состава 0.6кг/м2</t>
        </is>
      </c>
      <c r="F3120" s="211" t="inlineStr">
        <is>
          <t>м²</t>
        </is>
      </c>
      <c r="G3120" s="649" t="n">
        <v>208</v>
      </c>
      <c r="H3120" s="194" t="n">
        <v>231.3524243858207</v>
      </c>
      <c r="I3120" s="195" t="n">
        <v>431.4073700991118</v>
      </c>
      <c r="J3120" s="196" t="n">
        <v>82.84497431061656</v>
      </c>
      <c r="K3120" s="197" t="n">
        <v>745.604768795549</v>
      </c>
      <c r="L3120" s="194" t="n">
        <v>48121.30427225071</v>
      </c>
      <c r="M3120" s="195" t="n">
        <v>89732.73298061526</v>
      </c>
      <c r="N3120" s="196" t="n">
        <v>17231.75465660825</v>
      </c>
      <c r="O3120" s="197" t="n">
        <v>155085.7919094742</v>
      </c>
      <c r="P3120" s="118" t="n"/>
      <c r="Q3120" s="104" t="n"/>
    </row>
    <row r="3121" outlineLevel="3" ht="50.25" customHeight="1">
      <c r="A3121" s="3" t="n"/>
      <c r="B3121" s="3" t="n"/>
      <c r="C3121" s="25" t="n"/>
      <c r="D3121" s="271" t="inlineStr">
        <is>
          <t>10.4.2.14.</t>
        </is>
      </c>
      <c r="E3121" s="212" t="inlineStr">
        <is>
          <t>Врезка прямоугольного сечения 450х1650</t>
        </is>
      </c>
      <c r="F3121" s="211" t="inlineStr">
        <is>
          <t>шт.</t>
        </is>
      </c>
      <c r="G3121" s="649" t="n">
        <v>1</v>
      </c>
      <c r="H3121" s="194" t="n"/>
      <c r="I3121" s="195" t="n">
        <v>0</v>
      </c>
      <c r="J3121" s="196" t="n">
        <v>0</v>
      </c>
      <c r="K3121" s="197" t="n">
        <v>0</v>
      </c>
      <c r="L3121" s="194" t="n">
        <v>0</v>
      </c>
      <c r="M3121" s="195" t="n">
        <v>0</v>
      </c>
      <c r="N3121" s="196" t="n">
        <v>0</v>
      </c>
      <c r="O3121" s="197" t="n">
        <v>0</v>
      </c>
      <c r="P3121" s="118" t="inlineStr">
        <is>
          <t>Включено</t>
        </is>
      </c>
      <c r="Q3121" s="104" t="n"/>
    </row>
    <row r="3122" outlineLevel="3" ht="50.25" customHeight="1">
      <c r="A3122" s="3" t="n"/>
      <c r="B3122" s="3" t="n"/>
      <c r="C3122" s="25" t="n"/>
      <c r="D3122" s="271" t="inlineStr">
        <is>
          <t>10.4.2.15.</t>
        </is>
      </c>
      <c r="E3122" s="212" t="inlineStr">
        <is>
          <t>Врезка прямоугольного сечения 450х1750</t>
        </is>
      </c>
      <c r="F3122" s="211" t="inlineStr">
        <is>
          <t>шт.</t>
        </is>
      </c>
      <c r="G3122" s="649" t="n">
        <v>7</v>
      </c>
      <c r="H3122" s="194" t="n"/>
      <c r="I3122" s="195" t="n">
        <v>0</v>
      </c>
      <c r="J3122" s="196" t="n">
        <v>0</v>
      </c>
      <c r="K3122" s="197" t="n">
        <v>0</v>
      </c>
      <c r="L3122" s="194" t="n">
        <v>0</v>
      </c>
      <c r="M3122" s="195" t="n">
        <v>0</v>
      </c>
      <c r="N3122" s="196" t="n">
        <v>0</v>
      </c>
      <c r="O3122" s="197" t="n">
        <v>0</v>
      </c>
      <c r="P3122" s="118" t="inlineStr">
        <is>
          <t>Включено</t>
        </is>
      </c>
      <c r="Q3122" s="104" t="n"/>
    </row>
    <row r="3123" outlineLevel="3" ht="50.25" customHeight="1">
      <c r="A3123" s="3" t="n"/>
      <c r="B3123" s="3" t="n"/>
      <c r="C3123" s="25" t="n"/>
      <c r="D3123" s="271" t="inlineStr">
        <is>
          <t>10.4.2.16.</t>
        </is>
      </c>
      <c r="E3123" s="212" t="inlineStr">
        <is>
          <t>Врезка прямоугольного сечения 900х1600</t>
        </is>
      </c>
      <c r="F3123" s="211" t="inlineStr">
        <is>
          <t>шт.</t>
        </is>
      </c>
      <c r="G3123" s="649" t="n">
        <v>1</v>
      </c>
      <c r="H3123" s="194" t="n"/>
      <c r="I3123" s="195" t="n">
        <v>0</v>
      </c>
      <c r="J3123" s="196" t="n">
        <v>0</v>
      </c>
      <c r="K3123" s="197" t="n">
        <v>0</v>
      </c>
      <c r="L3123" s="194" t="n">
        <v>0</v>
      </c>
      <c r="M3123" s="195" t="n">
        <v>0</v>
      </c>
      <c r="N3123" s="196" t="n">
        <v>0</v>
      </c>
      <c r="O3123" s="197" t="n">
        <v>0</v>
      </c>
      <c r="P3123" s="118" t="inlineStr">
        <is>
          <t>Включено</t>
        </is>
      </c>
      <c r="Q3123" s="104" t="n"/>
    </row>
    <row r="3124" outlineLevel="3" ht="50.25" customHeight="1">
      <c r="A3124" s="3" t="n"/>
      <c r="B3124" s="3" t="n"/>
      <c r="C3124" s="25" t="n"/>
      <c r="D3124" s="271" t="inlineStr">
        <is>
          <t>10.4.2.17.</t>
        </is>
      </c>
      <c r="E3124" s="212" t="inlineStr">
        <is>
          <t>Заглушка Воздуховода прямоугольного сечения 450х1650</t>
        </is>
      </c>
      <c r="F3124" s="211" t="inlineStr">
        <is>
          <t>шт.</t>
        </is>
      </c>
      <c r="G3124" s="649" t="n">
        <v>1</v>
      </c>
      <c r="H3124" s="194" t="n"/>
      <c r="I3124" s="195" t="n">
        <v>0</v>
      </c>
      <c r="J3124" s="196" t="n">
        <v>0</v>
      </c>
      <c r="K3124" s="197" t="n">
        <v>0</v>
      </c>
      <c r="L3124" s="194" t="n">
        <v>0</v>
      </c>
      <c r="M3124" s="195" t="n">
        <v>0</v>
      </c>
      <c r="N3124" s="196" t="n">
        <v>0</v>
      </c>
      <c r="O3124" s="197" t="n">
        <v>0</v>
      </c>
      <c r="P3124" s="118" t="inlineStr">
        <is>
          <t>Включено</t>
        </is>
      </c>
      <c r="Q3124" s="104" t="n"/>
    </row>
    <row r="3125" outlineLevel="3" ht="50.25" customHeight="1">
      <c r="A3125" s="3" t="n"/>
      <c r="B3125" s="3" t="n"/>
      <c r="C3125" s="25" t="n"/>
      <c r="D3125" s="271" t="inlineStr">
        <is>
          <t>10.4.2.18.</t>
        </is>
      </c>
      <c r="E3125" s="212" t="inlineStr">
        <is>
          <t>Заглушка Воздуховода прямоугольного сечения 450х1750</t>
        </is>
      </c>
      <c r="F3125" s="211" t="inlineStr">
        <is>
          <t>шт.</t>
        </is>
      </c>
      <c r="G3125" s="649" t="n">
        <v>1</v>
      </c>
      <c r="H3125" s="194" t="n"/>
      <c r="I3125" s="195" t="n">
        <v>0</v>
      </c>
      <c r="J3125" s="196" t="n">
        <v>0</v>
      </c>
      <c r="K3125" s="197" t="n">
        <v>0</v>
      </c>
      <c r="L3125" s="194" t="n">
        <v>0</v>
      </c>
      <c r="M3125" s="195" t="n">
        <v>0</v>
      </c>
      <c r="N3125" s="196" t="n">
        <v>0</v>
      </c>
      <c r="O3125" s="197" t="n">
        <v>0</v>
      </c>
      <c r="P3125" s="118" t="inlineStr">
        <is>
          <t>Включено</t>
        </is>
      </c>
      <c r="Q3125" s="104" t="n"/>
    </row>
    <row r="3126" outlineLevel="3" ht="50.25" customHeight="1">
      <c r="A3126" s="3" t="n"/>
      <c r="B3126" s="3" t="n"/>
      <c r="C3126" s="25" t="n"/>
      <c r="D3126" s="271" t="inlineStr">
        <is>
          <t>10.4.2.19.</t>
        </is>
      </c>
      <c r="E3126" s="212" t="inlineStr">
        <is>
          <t>Заглушка Воздуховода прямоугольного сечения 550х1850</t>
        </is>
      </c>
      <c r="F3126" s="211" t="inlineStr">
        <is>
          <t>шт.</t>
        </is>
      </c>
      <c r="G3126" s="649" t="n">
        <v>1</v>
      </c>
      <c r="H3126" s="194" t="n"/>
      <c r="I3126" s="195" t="n">
        <v>0</v>
      </c>
      <c r="J3126" s="196" t="n">
        <v>0</v>
      </c>
      <c r="K3126" s="197" t="n">
        <v>0</v>
      </c>
      <c r="L3126" s="194" t="n">
        <v>0</v>
      </c>
      <c r="M3126" s="195" t="n">
        <v>0</v>
      </c>
      <c r="N3126" s="196" t="n">
        <v>0</v>
      </c>
      <c r="O3126" s="197" t="n">
        <v>0</v>
      </c>
      <c r="P3126" s="118" t="inlineStr">
        <is>
          <t>Включено</t>
        </is>
      </c>
      <c r="Q3126" s="104" t="n"/>
    </row>
    <row r="3127" outlineLevel="3" ht="50.25" customHeight="1">
      <c r="A3127" s="3" t="n"/>
      <c r="B3127" s="3" t="n"/>
      <c r="C3127" s="25" t="n"/>
      <c r="D3127" s="271" t="inlineStr">
        <is>
          <t>10.4.2.20.</t>
        </is>
      </c>
      <c r="E3127" s="212" t="inlineStr">
        <is>
          <t>Отвод прямоугольного  сечения 550х1850</t>
        </is>
      </c>
      <c r="F3127" s="211" t="inlineStr">
        <is>
          <t>шт.</t>
        </is>
      </c>
      <c r="G3127" s="649" t="n">
        <v>1</v>
      </c>
      <c r="H3127" s="194" t="n"/>
      <c r="I3127" s="195" t="n">
        <v>0</v>
      </c>
      <c r="J3127" s="196" t="n">
        <v>0</v>
      </c>
      <c r="K3127" s="197" t="n">
        <v>0</v>
      </c>
      <c r="L3127" s="194" t="n">
        <v>0</v>
      </c>
      <c r="M3127" s="195" t="n">
        <v>0</v>
      </c>
      <c r="N3127" s="196" t="n">
        <v>0</v>
      </c>
      <c r="O3127" s="197" t="n">
        <v>0</v>
      </c>
      <c r="P3127" s="118" t="inlineStr">
        <is>
          <t>Включено</t>
        </is>
      </c>
      <c r="Q3127" s="104" t="n"/>
    </row>
    <row r="3128" outlineLevel="3" ht="50.25" customHeight="1">
      <c r="A3128" s="3" t="n"/>
      <c r="B3128" s="3" t="n"/>
      <c r="C3128" s="25" t="n"/>
      <c r="D3128" s="271" t="inlineStr">
        <is>
          <t>10.4.2.21.</t>
        </is>
      </c>
      <c r="E3128" s="212" t="inlineStr">
        <is>
          <t>Отвод прямоугольного  сечения 550х1850</t>
        </is>
      </c>
      <c r="F3128" s="211" t="inlineStr">
        <is>
          <t>шт.</t>
        </is>
      </c>
      <c r="G3128" s="649" t="n">
        <v>2</v>
      </c>
      <c r="H3128" s="194" t="n"/>
      <c r="I3128" s="195" t="n">
        <v>0</v>
      </c>
      <c r="J3128" s="196" t="n">
        <v>0</v>
      </c>
      <c r="K3128" s="197" t="n">
        <v>0</v>
      </c>
      <c r="L3128" s="194" t="n">
        <v>0</v>
      </c>
      <c r="M3128" s="195" t="n">
        <v>0</v>
      </c>
      <c r="N3128" s="196" t="n">
        <v>0</v>
      </c>
      <c r="O3128" s="197" t="n">
        <v>0</v>
      </c>
      <c r="P3128" s="118" t="inlineStr">
        <is>
          <t>Включено</t>
        </is>
      </c>
      <c r="Q3128" s="104" t="n"/>
    </row>
    <row r="3129" outlineLevel="3" ht="50.25" customHeight="1">
      <c r="A3129" s="3" t="n"/>
      <c r="B3129" s="3" t="n"/>
      <c r="C3129" s="25" t="n"/>
      <c r="D3129" s="271" t="inlineStr">
        <is>
          <t>10.4.2.22.</t>
        </is>
      </c>
      <c r="E3129" s="212" t="inlineStr">
        <is>
          <t>Переходник круглого- прямоугольного сечения 550х1850-Ø1000</t>
        </is>
      </c>
      <c r="F3129" s="211" t="inlineStr">
        <is>
          <t>шт.</t>
        </is>
      </c>
      <c r="G3129" s="649" t="n">
        <v>1</v>
      </c>
      <c r="H3129" s="194" t="n"/>
      <c r="I3129" s="195" t="n">
        <v>0</v>
      </c>
      <c r="J3129" s="196" t="n">
        <v>0</v>
      </c>
      <c r="K3129" s="197" t="n">
        <v>0</v>
      </c>
      <c r="L3129" s="194" t="n">
        <v>0</v>
      </c>
      <c r="M3129" s="195" t="n">
        <v>0</v>
      </c>
      <c r="N3129" s="196" t="n">
        <v>0</v>
      </c>
      <c r="O3129" s="197" t="n">
        <v>0</v>
      </c>
      <c r="P3129" s="118" t="inlineStr">
        <is>
          <t>Включено</t>
        </is>
      </c>
      <c r="Q3129" s="104" t="n"/>
    </row>
    <row r="3130" outlineLevel="3" ht="50.25" customHeight="1">
      <c r="A3130" s="3" t="n"/>
      <c r="B3130" s="3" t="n"/>
      <c r="C3130" s="25" t="n"/>
      <c r="D3130" s="271" t="inlineStr">
        <is>
          <t>10.4.2.23.</t>
        </is>
      </c>
      <c r="E3130" s="212" t="inlineStr">
        <is>
          <t>Переходник прямоугольного сечения 500х1750-550х1850</t>
        </is>
      </c>
      <c r="F3130" s="211" t="inlineStr">
        <is>
          <t>шт.</t>
        </is>
      </c>
      <c r="G3130" s="649" t="n">
        <v>1</v>
      </c>
      <c r="H3130" s="194" t="n"/>
      <c r="I3130" s="195" t="n">
        <v>0</v>
      </c>
      <c r="J3130" s="196" t="n">
        <v>0</v>
      </c>
      <c r="K3130" s="197" t="n">
        <v>0</v>
      </c>
      <c r="L3130" s="194" t="n">
        <v>0</v>
      </c>
      <c r="M3130" s="195" t="n">
        <v>0</v>
      </c>
      <c r="N3130" s="196" t="n">
        <v>0</v>
      </c>
      <c r="O3130" s="197" t="n">
        <v>0</v>
      </c>
      <c r="P3130" s="118" t="inlineStr">
        <is>
          <t>Включено</t>
        </is>
      </c>
      <c r="Q3130" s="104" t="n"/>
    </row>
    <row r="3131" outlineLevel="3" ht="50.25" customHeight="1">
      <c r="A3131" s="3" t="n"/>
      <c r="B3131" s="3" t="n"/>
      <c r="C3131" s="25" t="n"/>
      <c r="D3131" s="271" t="inlineStr">
        <is>
          <t>10.4.2.24.</t>
        </is>
      </c>
      <c r="E3131" s="212" t="inlineStr">
        <is>
          <t>Переходник прямоугольного сечения 1270х700-1270х700</t>
        </is>
      </c>
      <c r="F3131" s="211" t="inlineStr">
        <is>
          <t>шт.</t>
        </is>
      </c>
      <c r="G3131" s="649" t="n">
        <v>1</v>
      </c>
      <c r="H3131" s="194" t="n"/>
      <c r="I3131" s="195" t="n">
        <v>0</v>
      </c>
      <c r="J3131" s="196" t="n">
        <v>0</v>
      </c>
      <c r="K3131" s="197" t="n">
        <v>0</v>
      </c>
      <c r="L3131" s="194" t="n">
        <v>0</v>
      </c>
      <c r="M3131" s="195" t="n">
        <v>0</v>
      </c>
      <c r="N3131" s="196" t="n">
        <v>0</v>
      </c>
      <c r="O3131" s="197" t="n">
        <v>0</v>
      </c>
      <c r="P3131" s="118" t="inlineStr">
        <is>
          <t>Включено</t>
        </is>
      </c>
      <c r="Q3131" s="104" t="n"/>
    </row>
    <row r="3132" outlineLevel="3" ht="50.25" customHeight="1">
      <c r="A3132" s="3" t="n"/>
      <c r="B3132" s="3" t="n"/>
      <c r="C3132" s="25" t="n"/>
      <c r="D3132" s="271" t="inlineStr">
        <is>
          <t>10.4.2.25.</t>
        </is>
      </c>
      <c r="E3132" s="3" t="inlineStr">
        <is>
          <t>Крепления</t>
        </is>
      </c>
      <c r="F3132" s="18" t="inlineStr">
        <is>
          <t>кг</t>
        </is>
      </c>
      <c r="G3132" s="645" t="n">
        <v>129</v>
      </c>
      <c r="H3132" s="194" t="n"/>
      <c r="I3132" s="195" t="n">
        <v>0</v>
      </c>
      <c r="J3132" s="196" t="n">
        <v>0</v>
      </c>
      <c r="K3132" s="197" t="n">
        <v>0</v>
      </c>
      <c r="L3132" s="194" t="n">
        <v>0</v>
      </c>
      <c r="M3132" s="195" t="n">
        <v>0</v>
      </c>
      <c r="N3132" s="196" t="n">
        <v>0</v>
      </c>
      <c r="O3132" s="197" t="n">
        <v>0</v>
      </c>
      <c r="P3132" s="118" t="inlineStr">
        <is>
          <t>Включено</t>
        </is>
      </c>
      <c r="Q3132" s="104" t="n"/>
    </row>
    <row r="3133" outlineLevel="3" ht="50.25" customHeight="1">
      <c r="A3133" s="3" t="n"/>
      <c r="B3133"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33" s="25" t="n"/>
      <c r="D3133" s="271" t="inlineStr">
        <is>
          <t>10.4.2.26.</t>
        </is>
      </c>
      <c r="E3133" s="3" t="inlineStr">
        <is>
          <t>Сталь листовая оцинкованная толщ. 0,5мм 
(окожушивание) или (укрывной материал)</t>
        </is>
      </c>
      <c r="F3133" s="18" t="n"/>
      <c r="G3133" s="645" t="n">
        <v>100</v>
      </c>
      <c r="H3133" s="194" t="n">
        <v>1096.730550555455</v>
      </c>
      <c r="I3133" s="195" t="n">
        <v>2588.444220594671</v>
      </c>
      <c r="J3133" s="196" t="n">
        <v>460.6468463937657</v>
      </c>
      <c r="K3133" s="197" t="n">
        <v>4145.821617543891</v>
      </c>
      <c r="L3133" s="194" t="n">
        <v>109673.0550555455</v>
      </c>
      <c r="M3133" s="195" t="n">
        <v>258844.4220594671</v>
      </c>
      <c r="N3133" s="196" t="n">
        <v>46064.68463937657</v>
      </c>
      <c r="O3133" s="197" t="n">
        <v>414582.1617543891</v>
      </c>
      <c r="P3133" s="118" t="n"/>
      <c r="Q3133" s="104" t="n"/>
    </row>
    <row r="3134" outlineLevel="3" ht="50.25" customHeight="1">
      <c r="A3134" s="3" t="n"/>
      <c r="B3134" s="3" t="inlineStr">
        <is>
          <t>Монтаж оконечных устройств системы противодымной вентиляции (решетки, датчики, клапаны)</t>
        </is>
      </c>
      <c r="C3134" s="25" t="n"/>
      <c r="D3134" s="271" t="inlineStr">
        <is>
          <t>10.4.2.27.</t>
        </is>
      </c>
      <c r="E3134" s="3" t="inlineStr">
        <is>
          <t>Нет решетки 1600х900</t>
        </is>
      </c>
      <c r="F3134" s="18" t="n"/>
      <c r="G3134" s="645" t="n">
        <v>1</v>
      </c>
      <c r="H3134" s="194" t="n">
        <v>11313.6414820423</v>
      </c>
      <c r="I3134" s="195" t="n">
        <v>2588.444220594671</v>
      </c>
      <c r="J3134" s="196" t="n">
        <v>1737.760712829621</v>
      </c>
      <c r="K3134" s="197" t="n">
        <v>15639.84641546659</v>
      </c>
      <c r="L3134" s="194" t="n">
        <v>11313.6414820423</v>
      </c>
      <c r="M3134" s="195" t="n">
        <v>2588.444220594671</v>
      </c>
      <c r="N3134" s="196" t="n">
        <v>1737.760712829621</v>
      </c>
      <c r="O3134" s="197" t="n">
        <v>15639.84641546659</v>
      </c>
      <c r="P3134" s="118" t="n"/>
      <c r="Q3134" s="104" t="n"/>
    </row>
    <row r="3135" outlineLevel="2" ht="50.25" customHeight="1">
      <c r="A3135" s="3" t="n"/>
      <c r="B3135" s="3" t="inlineStr">
        <is>
          <t>Системы противодымной вентиляции</t>
        </is>
      </c>
      <c r="C3135" s="240" t="n"/>
      <c r="D3135" s="391" t="inlineStr">
        <is>
          <t>10.4.3.</t>
        </is>
      </c>
      <c r="E3135" s="392" t="inlineStr">
        <is>
          <t>1ДП1.1 -2ДП2.5</t>
        </is>
      </c>
      <c r="F3135" s="405" t="inlineStr">
        <is>
          <t>комплект</t>
        </is>
      </c>
      <c r="G3135" s="422" t="n">
        <v>1</v>
      </c>
      <c r="H3135" s="428">
        <f>IFERROR(L3135/G3135,0)</f>
        <v/>
      </c>
      <c r="I3135" s="429">
        <f>IFERROR(M3135/G3135,0)</f>
        <v/>
      </c>
      <c r="J3135" s="430">
        <f>IFERROR(N3135/G3135,0)</f>
        <v/>
      </c>
      <c r="K3135" s="432">
        <f>+IFERROR(O3135/G3135,0)</f>
        <v/>
      </c>
      <c r="L3135" s="431">
        <f>SUBTOTAL(9,L3136:L3253)</f>
        <v/>
      </c>
      <c r="M3135" s="429">
        <f>SUBTOTAL(9,M3136:M3253)</f>
        <v/>
      </c>
      <c r="N3135" s="430">
        <f>SUBTOTAL(9,N3136:N3253)</f>
        <v/>
      </c>
      <c r="O3135" s="431">
        <f>SUBTOTAL(9,O3136:O3253)</f>
        <v/>
      </c>
      <c r="P3135" s="394" t="n"/>
      <c r="Q3135" s="243" t="n"/>
    </row>
    <row r="3136" outlineLevel="3" ht="50.25" customHeight="1">
      <c r="A3136" s="3" t="n"/>
      <c r="B3136" s="3" t="n"/>
      <c r="C3136" s="25" t="n"/>
      <c r="D3136" s="271" t="inlineStr">
        <is>
          <t>10.4.3.1.</t>
        </is>
      </c>
      <c r="E3136" s="3" t="inlineStr">
        <is>
          <t>Вентилятор канальный прямоугольный, типоразмер 60-30, число полюсов электродвигателя
4, напряжение питания электродвигателя 400 В</t>
        </is>
      </c>
      <c r="F3136" s="211" t="inlineStr">
        <is>
          <t>шт.</t>
        </is>
      </c>
      <c r="G3136" s="645" t="n">
        <v>2</v>
      </c>
      <c r="H3136" s="194" t="n"/>
      <c r="I3136" s="195" t="n">
        <v>0</v>
      </c>
      <c r="J3136" s="196" t="n">
        <v>0</v>
      </c>
      <c r="K3136" s="197" t="n">
        <v>0</v>
      </c>
      <c r="L3136" s="194" t="n">
        <v>0</v>
      </c>
      <c r="M3136" s="195" t="n">
        <v>0</v>
      </c>
      <c r="N3136" s="196" t="n">
        <v>0</v>
      </c>
      <c r="O3136" s="197" t="n">
        <v>0</v>
      </c>
      <c r="P3136" s="118" t="inlineStr">
        <is>
          <t>Включено</t>
        </is>
      </c>
      <c r="Q3136" s="104" t="n"/>
    </row>
    <row r="3137" outlineLevel="3" ht="90.75" customHeight="1">
      <c r="A3137" s="3" t="n"/>
      <c r="B3137" s="3" t="inlineStr">
        <is>
          <t>Монтаж оборудования противодымной вентиляции (вентиляторы, установки и пр.)</t>
        </is>
      </c>
      <c r="C3137" s="25" t="n"/>
      <c r="D3137" s="271" t="inlineStr">
        <is>
          <t>10.4.3.2.</t>
        </is>
      </c>
      <c r="E3137" s="3" t="inlineStr">
        <is>
          <t>Вентилятор канальный прямоугольный, типоразмер 60-35, число полюсов электродвигателя
4, напряжение питания электродвигателя 400 В</t>
        </is>
      </c>
      <c r="F3137" s="211" t="inlineStr">
        <is>
          <t>шт.</t>
        </is>
      </c>
      <c r="G3137" s="645" t="n">
        <v>1</v>
      </c>
      <c r="H3137" s="194" t="n">
        <v>1219127.519834661</v>
      </c>
      <c r="I3137" s="195" t="n">
        <v>525032.0039956106</v>
      </c>
      <c r="J3137" s="196" t="n">
        <v>218019.940478784</v>
      </c>
      <c r="K3137" s="197" t="n">
        <v>1962179.464309056</v>
      </c>
      <c r="L3137" s="194" t="n">
        <v>1219127.519834661</v>
      </c>
      <c r="M3137" s="195" t="n">
        <v>525032.0039956106</v>
      </c>
      <c r="N3137" s="196" t="n">
        <v>218019.940478784</v>
      </c>
      <c r="O3137" s="197" t="n">
        <v>1962179.464309056</v>
      </c>
      <c r="P3137" s="118" t="n"/>
      <c r="Q3137" s="104" t="n"/>
    </row>
    <row r="3138" outlineLevel="3" ht="114" customHeight="1">
      <c r="A3138" s="3" t="n"/>
      <c r="B3138" s="3" t="n"/>
      <c r="C3138" s="25" t="n"/>
      <c r="D3138" s="271" t="inlineStr">
        <is>
          <t>10.4.3.3.</t>
        </is>
      </c>
      <c r="E3138" s="3" t="inlineStr">
        <is>
          <t>Вентилятор осевой ОСА 300 типоразмер 063/1, угол установки колеса 55 градусов,
общепромышленного исполнения, номинальная мощность двигателя 7.5кВт, число полюсов 2,
климатическое исполнение У1, тип корпуса 01</t>
        </is>
      </c>
      <c r="F3138" s="211" t="inlineStr">
        <is>
          <t>шт.</t>
        </is>
      </c>
      <c r="G3138" s="645" t="n">
        <v>2</v>
      </c>
      <c r="H3138" s="194" t="n"/>
      <c r="I3138" s="195" t="n">
        <v>0</v>
      </c>
      <c r="J3138" s="196" t="n">
        <v>0</v>
      </c>
      <c r="K3138" s="197" t="n">
        <v>0</v>
      </c>
      <c r="L3138" s="194" t="n">
        <v>0</v>
      </c>
      <c r="M3138" s="195" t="n">
        <v>0</v>
      </c>
      <c r="N3138" s="196" t="n">
        <v>0</v>
      </c>
      <c r="O3138" s="197" t="n">
        <v>0</v>
      </c>
      <c r="P3138" s="118" t="inlineStr">
        <is>
          <t>Включено</t>
        </is>
      </c>
      <c r="Q3138" s="104" t="n"/>
    </row>
    <row r="3139" outlineLevel="3" ht="86.25" customHeight="1">
      <c r="A3139" s="3" t="n"/>
      <c r="B3139" s="3" t="n"/>
      <c r="C3139" s="25" t="n"/>
      <c r="D3139" s="271" t="inlineStr">
        <is>
          <t>10.4.3.4.</t>
        </is>
      </c>
      <c r="E3139" s="3" t="inlineStr">
        <is>
          <t>Вентилятор осевой ОСА 501, типоразмер 050, общепромышленного исполнения, номинальная
мощность 5.5кВт, число полюсов 2, климатическое исполнение У2</t>
        </is>
      </c>
      <c r="F3139" s="211" t="inlineStr">
        <is>
          <t>шт.</t>
        </is>
      </c>
      <c r="G3139" s="645" t="n">
        <v>3</v>
      </c>
      <c r="H3139" s="194" t="n"/>
      <c r="I3139" s="195" t="n">
        <v>0</v>
      </c>
      <c r="J3139" s="196" t="n">
        <v>0</v>
      </c>
      <c r="K3139" s="197" t="n">
        <v>0</v>
      </c>
      <c r="L3139" s="194" t="n">
        <v>0</v>
      </c>
      <c r="M3139" s="195" t="n">
        <v>0</v>
      </c>
      <c r="N3139" s="196" t="n">
        <v>0</v>
      </c>
      <c r="O3139" s="197" t="n">
        <v>0</v>
      </c>
      <c r="P3139" s="118" t="inlineStr">
        <is>
          <t>Включено</t>
        </is>
      </c>
      <c r="Q3139" s="104" t="n"/>
    </row>
    <row r="3140" outlineLevel="3" ht="50.25" customHeight="1">
      <c r="A3140" s="3" t="n"/>
      <c r="B3140" s="3" t="n"/>
      <c r="C3140" s="25" t="n"/>
      <c r="D3140" s="271" t="inlineStr">
        <is>
          <t>10.4.3.5.</t>
        </is>
      </c>
      <c r="E3140" s="3" t="inlineStr">
        <is>
          <t>Вентилятор осевой ОСА-ЭВО</t>
        </is>
      </c>
      <c r="F3140" s="211" t="inlineStr">
        <is>
          <t>шт.</t>
        </is>
      </c>
      <c r="G3140" s="645" t="n">
        <v>1</v>
      </c>
      <c r="H3140" s="194" t="n"/>
      <c r="I3140" s="195" t="n">
        <v>0</v>
      </c>
      <c r="J3140" s="196" t="n">
        <v>0</v>
      </c>
      <c r="K3140" s="197" t="n">
        <v>0</v>
      </c>
      <c r="L3140" s="194" t="n">
        <v>0</v>
      </c>
      <c r="M3140" s="195" t="n">
        <v>0</v>
      </c>
      <c r="N3140" s="196" t="n">
        <v>0</v>
      </c>
      <c r="O3140" s="197" t="n">
        <v>0</v>
      </c>
      <c r="P3140" s="118" t="inlineStr">
        <is>
          <t>Включено</t>
        </is>
      </c>
      <c r="Q3140" s="104" t="n"/>
    </row>
    <row r="3141" outlineLevel="3" ht="50.25" customHeight="1">
      <c r="A3141" s="3" t="n"/>
      <c r="B3141" s="3" t="n"/>
      <c r="C3141" s="25" t="n"/>
      <c r="D3141" s="271" t="inlineStr">
        <is>
          <t>10.4.3.6.</t>
        </is>
      </c>
      <c r="E3141" s="3" t="inlineStr">
        <is>
          <t>Вентилятор осевой ОСА-ЭВО</t>
        </is>
      </c>
      <c r="F3141" s="211" t="inlineStr">
        <is>
          <t>шт.</t>
        </is>
      </c>
      <c r="G3141" s="645" t="n">
        <v>2</v>
      </c>
      <c r="H3141" s="194" t="n"/>
      <c r="I3141" s="195" t="n">
        <v>0</v>
      </c>
      <c r="J3141" s="196" t="n">
        <v>0</v>
      </c>
      <c r="K3141" s="197" t="n">
        <v>0</v>
      </c>
      <c r="L3141" s="194" t="n">
        <v>0</v>
      </c>
      <c r="M3141" s="195" t="n">
        <v>0</v>
      </c>
      <c r="N3141" s="196" t="n">
        <v>0</v>
      </c>
      <c r="O3141" s="197" t="n">
        <v>0</v>
      </c>
      <c r="P3141" s="118" t="inlineStr">
        <is>
          <t>Включено</t>
        </is>
      </c>
      <c r="Q3141" s="104" t="n"/>
    </row>
    <row r="3142" outlineLevel="3" ht="50.25" customHeight="1">
      <c r="A3142" s="3" t="n"/>
      <c r="B3142" s="3" t="n"/>
      <c r="C3142" s="25" t="n"/>
      <c r="D3142" s="271" t="inlineStr">
        <is>
          <t>10.4.3.7.</t>
        </is>
      </c>
      <c r="E3142" s="3" t="inlineStr">
        <is>
          <t>Вентилятор осевой ОСА-ЭВО</t>
        </is>
      </c>
      <c r="F3142" s="211" t="inlineStr">
        <is>
          <t>шт.</t>
        </is>
      </c>
      <c r="G3142" s="645" t="n">
        <v>1</v>
      </c>
      <c r="H3142" s="194" t="n"/>
      <c r="I3142" s="195" t="n">
        <v>0</v>
      </c>
      <c r="J3142" s="196" t="n">
        <v>0</v>
      </c>
      <c r="K3142" s="197" t="n">
        <v>0</v>
      </c>
      <c r="L3142" s="194" t="n">
        <v>0</v>
      </c>
      <c r="M3142" s="195" t="n">
        <v>0</v>
      </c>
      <c r="N3142" s="196" t="n">
        <v>0</v>
      </c>
      <c r="O3142" s="197" t="n">
        <v>0</v>
      </c>
      <c r="P3142" s="118" t="inlineStr">
        <is>
          <t>Включено</t>
        </is>
      </c>
      <c r="Q3142" s="104" t="n"/>
    </row>
    <row r="3143" outlineLevel="3" ht="50.25" customHeight="1">
      <c r="A3143" s="3" t="n"/>
      <c r="B3143" s="3" t="n"/>
      <c r="C3143" s="25" t="n"/>
      <c r="D3143" s="271" t="inlineStr">
        <is>
          <t>10.4.3.8.</t>
        </is>
      </c>
      <c r="E3143" s="3" t="inlineStr">
        <is>
          <t>Вентилятор осевой ОСА-ЭВО</t>
        </is>
      </c>
      <c r="F3143" s="211" t="inlineStr">
        <is>
          <t>шт.</t>
        </is>
      </c>
      <c r="G3143" s="645" t="n">
        <v>1</v>
      </c>
      <c r="H3143" s="194" t="n"/>
      <c r="I3143" s="195" t="n">
        <v>0</v>
      </c>
      <c r="J3143" s="196" t="n">
        <v>0</v>
      </c>
      <c r="K3143" s="197" t="n">
        <v>0</v>
      </c>
      <c r="L3143" s="194" t="n">
        <v>0</v>
      </c>
      <c r="M3143" s="195" t="n">
        <v>0</v>
      </c>
      <c r="N3143" s="196" t="n">
        <v>0</v>
      </c>
      <c r="O3143" s="197" t="n">
        <v>0</v>
      </c>
      <c r="P3143" s="118" t="inlineStr">
        <is>
          <t>Включено</t>
        </is>
      </c>
      <c r="Q3143" s="104" t="n"/>
    </row>
    <row r="3144" outlineLevel="3" ht="50.25" customHeight="1">
      <c r="A3144" s="3" t="n"/>
      <c r="B3144" s="3" t="n"/>
      <c r="C3144" s="25" t="n"/>
      <c r="D3144" s="271" t="inlineStr">
        <is>
          <t>10.4.3.9.</t>
        </is>
      </c>
      <c r="E3144" s="3" t="inlineStr">
        <is>
          <t>Канальный электрический воздухонагреватель</t>
        </is>
      </c>
      <c r="F3144" s="211" t="inlineStr">
        <is>
          <t>шт.</t>
        </is>
      </c>
      <c r="G3144" s="645" t="n">
        <v>1</v>
      </c>
      <c r="H3144" s="194" t="n"/>
      <c r="I3144" s="195" t="n">
        <v>0</v>
      </c>
      <c r="J3144" s="196" t="n">
        <v>0</v>
      </c>
      <c r="K3144" s="197" t="n">
        <v>0</v>
      </c>
      <c r="L3144" s="194" t="n">
        <v>0</v>
      </c>
      <c r="M3144" s="195" t="n">
        <v>0</v>
      </c>
      <c r="N3144" s="196" t="n">
        <v>0</v>
      </c>
      <c r="O3144" s="197" t="n">
        <v>0</v>
      </c>
      <c r="P3144" s="118" t="inlineStr">
        <is>
          <t>Включено</t>
        </is>
      </c>
      <c r="Q3144" s="104" t="n"/>
    </row>
    <row r="3145" outlineLevel="3" ht="50.25" customHeight="1">
      <c r="A3145" s="3" t="n"/>
      <c r="B3145" s="3" t="inlineStr">
        <is>
          <t>Монтаж оборудования противодымной вентиляции (вентиляторы, установки и пр.)</t>
        </is>
      </c>
      <c r="C3145" s="25" t="n"/>
      <c r="D3145" s="271" t="inlineStr">
        <is>
          <t>10.4.3.10.</t>
        </is>
      </c>
      <c r="E3145" s="3" t="inlineStr">
        <is>
          <t>Каркасная установка подпора 1ДП2.5</t>
        </is>
      </c>
      <c r="F3145" s="211" t="inlineStr">
        <is>
          <t>шт.</t>
        </is>
      </c>
      <c r="G3145" s="645" t="n">
        <v>1</v>
      </c>
      <c r="H3145" s="194" t="n">
        <v>1788653.013703385</v>
      </c>
      <c r="I3145" s="195" t="n">
        <v>766933.5521551843</v>
      </c>
      <c r="J3145" s="196" t="n">
        <v>319448.3207323211</v>
      </c>
      <c r="K3145" s="197" t="n">
        <v>2875034.88659089</v>
      </c>
      <c r="L3145" s="194" t="n">
        <v>1788653.013703385</v>
      </c>
      <c r="M3145" s="195" t="n">
        <v>766933.5521551843</v>
      </c>
      <c r="N3145" s="196" t="n">
        <v>319448.3207323211</v>
      </c>
      <c r="O3145" s="197" t="n">
        <v>2875034.88659089</v>
      </c>
      <c r="P3145" s="118" t="n"/>
      <c r="Q3145" s="104" t="n"/>
    </row>
    <row r="3146" outlineLevel="3" ht="50.25" customHeight="1">
      <c r="A3146" s="3" t="n"/>
      <c r="B3146" s="3" t="n"/>
      <c r="C3146" s="25" t="n"/>
      <c r="D3146" s="271" t="inlineStr">
        <is>
          <t>10.4.3.11.</t>
        </is>
      </c>
      <c r="E3146" s="3" t="inlineStr">
        <is>
          <t>Канал-ГКВ гибкая канальная вставка, типоразмер 60-30, является монтажным сетевым
элементом, изготавливается из специального профиля из оцинкованной стали</t>
        </is>
      </c>
      <c r="F3146" s="211" t="inlineStr">
        <is>
          <t>шт.</t>
        </is>
      </c>
      <c r="G3146" s="645" t="n">
        <v>4</v>
      </c>
      <c r="H3146" s="194" t="n"/>
      <c r="I3146" s="195" t="n">
        <v>0</v>
      </c>
      <c r="J3146" s="196" t="n">
        <v>0</v>
      </c>
      <c r="K3146" s="197" t="n">
        <v>0</v>
      </c>
      <c r="L3146" s="194" t="n">
        <v>0</v>
      </c>
      <c r="M3146" s="195" t="n">
        <v>0</v>
      </c>
      <c r="N3146" s="196" t="n">
        <v>0</v>
      </c>
      <c r="O3146" s="197" t="n">
        <v>0</v>
      </c>
      <c r="P3146" s="118" t="inlineStr">
        <is>
          <t>Включено</t>
        </is>
      </c>
      <c r="Q3146" s="104" t="n"/>
    </row>
    <row r="3147" outlineLevel="3" ht="69" customHeight="1">
      <c r="A3147" s="3" t="n"/>
      <c r="B3147" s="3" t="n"/>
      <c r="C3147" s="25" t="n"/>
      <c r="D3147" s="271" t="inlineStr">
        <is>
          <t>10.4.3.12.</t>
        </is>
      </c>
      <c r="E3147" s="3" t="inlineStr">
        <is>
          <t>Канал-ГКВ гибкая канальная вставка, типоразмер 60-35, является монтажным сетевым
элементом, изготавливается из специального профиля из оцинкованной стали</t>
        </is>
      </c>
      <c r="F3147" s="211" t="inlineStr">
        <is>
          <t>шт.</t>
        </is>
      </c>
      <c r="G3147" s="645" t="n">
        <v>2</v>
      </c>
      <c r="H3147" s="194" t="n"/>
      <c r="I3147" s="195" t="n">
        <v>0</v>
      </c>
      <c r="J3147" s="196" t="n">
        <v>0</v>
      </c>
      <c r="K3147" s="197" t="n">
        <v>0</v>
      </c>
      <c r="L3147" s="194" t="n">
        <v>0</v>
      </c>
      <c r="M3147" s="195" t="n">
        <v>0</v>
      </c>
      <c r="N3147" s="196" t="n">
        <v>0</v>
      </c>
      <c r="O3147" s="197" t="n">
        <v>0</v>
      </c>
      <c r="P3147" s="118" t="inlineStr">
        <is>
          <t>Включено</t>
        </is>
      </c>
      <c r="Q3147" s="104" t="n"/>
    </row>
    <row r="3148" outlineLevel="3" ht="50.25" customHeight="1">
      <c r="A3148" s="3" t="n"/>
      <c r="B3148" s="3" t="n"/>
      <c r="C3148" s="25" t="n"/>
      <c r="D3148" s="271" t="inlineStr">
        <is>
          <t>10.4.3.13.</t>
        </is>
      </c>
      <c r="E3148" s="3" t="inlineStr">
        <is>
          <t>Фильтр канальный прямоугольный, типоразмер 60-35, класс очистки воздуха G4</t>
        </is>
      </c>
      <c r="F3148" s="211" t="inlineStr">
        <is>
          <t>шт</t>
        </is>
      </c>
      <c r="G3148" s="645" t="n">
        <v>1</v>
      </c>
      <c r="H3148" s="194" t="n"/>
      <c r="I3148" s="195" t="n">
        <v>0</v>
      </c>
      <c r="J3148" s="196" t="n">
        <v>0</v>
      </c>
      <c r="K3148" s="197" t="n">
        <v>0</v>
      </c>
      <c r="L3148" s="194" t="n">
        <v>0</v>
      </c>
      <c r="M3148" s="195" t="n">
        <v>0</v>
      </c>
      <c r="N3148" s="196" t="n">
        <v>0</v>
      </c>
      <c r="O3148" s="197" t="n">
        <v>0</v>
      </c>
      <c r="P3148" s="118" t="inlineStr">
        <is>
          <t>Включено</t>
        </is>
      </c>
      <c r="Q3148" s="104" t="n"/>
    </row>
    <row r="3149" outlineLevel="3" ht="50.25" customHeight="1">
      <c r="A3149" s="3" t="n"/>
      <c r="B3149" s="3" t="n"/>
      <c r="C3149" s="25" t="n"/>
      <c r="D3149" s="271" t="inlineStr">
        <is>
          <t>10.4.3.14.</t>
        </is>
      </c>
      <c r="E3149" s="3" t="inlineStr">
        <is>
          <t>Фильтр карманный канальный прямоугольный 600х300</t>
        </is>
      </c>
      <c r="F3149" s="211" t="inlineStr">
        <is>
          <t>шт</t>
        </is>
      </c>
      <c r="G3149" s="645" t="n">
        <v>1</v>
      </c>
      <c r="H3149" s="194" t="n"/>
      <c r="I3149" s="195" t="n">
        <v>0</v>
      </c>
      <c r="J3149" s="196" t="n">
        <v>0</v>
      </c>
      <c r="K3149" s="197" t="n">
        <v>0</v>
      </c>
      <c r="L3149" s="194" t="n">
        <v>0</v>
      </c>
      <c r="M3149" s="195" t="n">
        <v>0</v>
      </c>
      <c r="N3149" s="196" t="n">
        <v>0</v>
      </c>
      <c r="O3149" s="197" t="n">
        <v>0</v>
      </c>
      <c r="P3149" s="118" t="inlineStr">
        <is>
          <t>Включено</t>
        </is>
      </c>
      <c r="Q3149" s="104" t="n"/>
    </row>
    <row r="3150" outlineLevel="3" ht="50.25" customHeight="1">
      <c r="A3150" s="3" t="n"/>
      <c r="B3150"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50" s="25" t="n"/>
      <c r="D3150" s="271" t="inlineStr">
        <is>
          <t>10.4.3.15.</t>
        </is>
      </c>
      <c r="E3150" s="212" t="inlineStr">
        <is>
          <t>Воздуховод из тонколистовой оцинкованной стали b=0,5</t>
        </is>
      </c>
      <c r="F3150" s="211" t="inlineStr">
        <is>
          <t>м2</t>
        </is>
      </c>
      <c r="G3150" s="649" t="n">
        <v>4</v>
      </c>
      <c r="H3150" s="194" t="n">
        <v>1822.159228182645</v>
      </c>
      <c r="I3150" s="195" t="n">
        <v>1647.975</v>
      </c>
      <c r="J3150" s="196" t="n">
        <v>433.7667785228307</v>
      </c>
      <c r="K3150" s="197" t="n">
        <v>3903.901006705476</v>
      </c>
      <c r="L3150" s="194" t="n">
        <v>7288.636912730582</v>
      </c>
      <c r="M3150" s="195" t="n">
        <v>6591.9</v>
      </c>
      <c r="N3150" s="196" t="n">
        <v>1735.067114091323</v>
      </c>
      <c r="O3150" s="197" t="n">
        <v>15615.6040268219</v>
      </c>
      <c r="P3150" s="118" t="n"/>
      <c r="Q3150" s="104" t="n"/>
    </row>
    <row r="3151" outlineLevel="3" ht="50.25" customHeight="1">
      <c r="A3151" s="3" t="n"/>
      <c r="B3151"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51" s="25" t="n"/>
      <c r="D3151" s="271" t="inlineStr">
        <is>
          <t>10.4.3.16.</t>
        </is>
      </c>
      <c r="E3151" s="212" t="inlineStr">
        <is>
          <t>Воздуховод из тонколистовой оцинкованной стали b=0,8</t>
        </is>
      </c>
      <c r="F3151" s="211" t="inlineStr">
        <is>
          <t>м2</t>
        </is>
      </c>
      <c r="G3151" s="649" t="n">
        <v>117.8</v>
      </c>
      <c r="H3151" s="194" t="n">
        <v>1822.188993086062</v>
      </c>
      <c r="I3151" s="195" t="n">
        <v>1634.806876061121</v>
      </c>
      <c r="J3151" s="196" t="n">
        <v>432.1244836433978</v>
      </c>
      <c r="K3151" s="197" t="n">
        <v>3889.12035279058</v>
      </c>
      <c r="L3151" s="194" t="n">
        <v>214653.863385538</v>
      </c>
      <c r="M3151" s="195" t="n">
        <v>192580.25</v>
      </c>
      <c r="N3151" s="196" t="n">
        <v>50904.26417319226</v>
      </c>
      <c r="O3151" s="197" t="n">
        <v>458138.3775587303</v>
      </c>
      <c r="P3151" s="118" t="n"/>
      <c r="Q3151" s="104" t="n"/>
    </row>
    <row r="3152" outlineLevel="3" ht="50.25" customHeight="1">
      <c r="A3152" s="3" t="n"/>
      <c r="B3152"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52" s="25" t="n"/>
      <c r="D3152" s="271" t="inlineStr">
        <is>
          <t>10.4.3.17.</t>
        </is>
      </c>
      <c r="E3152" s="212" t="inlineStr">
        <is>
          <t>Воздуховод из тонколистовой оцинкованной стали b=0,8</t>
        </is>
      </c>
      <c r="F3152" s="211" t="inlineStr">
        <is>
          <t>м2</t>
        </is>
      </c>
      <c r="G3152" s="649" t="n">
        <v>4</v>
      </c>
      <c r="H3152" s="194" t="n">
        <v>1822.187738946873</v>
      </c>
      <c r="I3152" s="195" t="n">
        <v>1647.975</v>
      </c>
      <c r="J3152" s="196" t="n">
        <v>433.770342368359</v>
      </c>
      <c r="K3152" s="197" t="n">
        <v>3903.933081315231</v>
      </c>
      <c r="L3152" s="194" t="n">
        <v>7288.75095578749</v>
      </c>
      <c r="M3152" s="195" t="n">
        <v>6591.9</v>
      </c>
      <c r="N3152" s="196" t="n">
        <v>1735.081369473436</v>
      </c>
      <c r="O3152" s="197" t="n">
        <v>15615.73232526092</v>
      </c>
      <c r="P3152" s="118" t="n"/>
      <c r="Q3152" s="104" t="n"/>
    </row>
    <row r="3153" outlineLevel="3" ht="50.25" customHeight="1">
      <c r="A3153" s="3" t="n"/>
      <c r="B3153"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53" s="25" t="n"/>
      <c r="D3153" s="271" t="inlineStr">
        <is>
          <t>10.4.3.18.</t>
        </is>
      </c>
      <c r="E3153" s="212" t="inlineStr">
        <is>
          <t>Воздуховод из тонколистовой оцинкованной стали b=0,8</t>
        </is>
      </c>
      <c r="F3153" s="211" t="inlineStr">
        <is>
          <t>м2</t>
        </is>
      </c>
      <c r="G3153" s="649" t="n">
        <v>2.3</v>
      </c>
      <c r="H3153" s="194" t="n">
        <v>1822.227744169405</v>
      </c>
      <c r="I3153" s="195" t="n">
        <v>1647.978260869565</v>
      </c>
      <c r="J3153" s="196" t="n">
        <v>433.7757506298713</v>
      </c>
      <c r="K3153" s="197" t="n">
        <v>3903.981755668841</v>
      </c>
      <c r="L3153" s="194" t="n">
        <v>4191.12381158963</v>
      </c>
      <c r="M3153" s="195" t="n">
        <v>3790.35</v>
      </c>
      <c r="N3153" s="196" t="n">
        <v>997.6842264487038</v>
      </c>
      <c r="O3153" s="197" t="n">
        <v>8979.158038038335</v>
      </c>
      <c r="P3153" s="118" t="n"/>
      <c r="Q3153" s="104" t="n"/>
    </row>
    <row r="3154" outlineLevel="3" ht="50.25" customHeight="1">
      <c r="A3154" s="3" t="n"/>
      <c r="B3154"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54" s="25" t="n"/>
      <c r="D3154" s="271" t="inlineStr">
        <is>
          <t>10.4.3.19.</t>
        </is>
      </c>
      <c r="E3154" s="212" t="inlineStr">
        <is>
          <t>Воздуховод из тонколистовой оцинкованной стали b=0,8</t>
        </is>
      </c>
      <c r="F3154" s="211" t="inlineStr">
        <is>
          <t>м2</t>
        </is>
      </c>
      <c r="G3154" s="649" t="n">
        <v>3</v>
      </c>
      <c r="H3154" s="194" t="n">
        <v>1822.19033083453</v>
      </c>
      <c r="I3154" s="195" t="n">
        <v>1647.976666666667</v>
      </c>
      <c r="J3154" s="196" t="n">
        <v>433.7708746876496</v>
      </c>
      <c r="K3154" s="197" t="n">
        <v>3903.937872188846</v>
      </c>
      <c r="L3154" s="194" t="n">
        <v>5466.570992503589</v>
      </c>
      <c r="M3154" s="195" t="n">
        <v>4943.93</v>
      </c>
      <c r="N3154" s="196" t="n">
        <v>1301.312624062949</v>
      </c>
      <c r="O3154" s="197" t="n">
        <v>11711.81361656654</v>
      </c>
      <c r="P3154" s="118" t="n"/>
      <c r="Q3154" s="104" t="n"/>
    </row>
    <row r="3155" outlineLevel="3" ht="50.25" customHeight="1">
      <c r="A3155" s="3" t="n"/>
      <c r="B3155"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55" s="25" t="n"/>
      <c r="D3155" s="271" t="inlineStr">
        <is>
          <t>10.4.3.20.</t>
        </is>
      </c>
      <c r="E3155" s="212" t="inlineStr">
        <is>
          <t>Воздуховод из тонколистовой оцинкованной стали b=0,8</t>
        </is>
      </c>
      <c r="F3155" s="211" t="inlineStr">
        <is>
          <t>м2</t>
        </is>
      </c>
      <c r="G3155" s="649" t="n">
        <v>9</v>
      </c>
      <c r="H3155" s="194" t="n">
        <v>1822.227193236762</v>
      </c>
      <c r="I3155" s="195" t="n">
        <v>1647.976666666667</v>
      </c>
      <c r="J3155" s="196" t="n">
        <v>433.7754824879286</v>
      </c>
      <c r="K3155" s="197" t="n">
        <v>3903.979342391357</v>
      </c>
      <c r="L3155" s="194" t="n">
        <v>16400.04473913086</v>
      </c>
      <c r="M3155" s="195" t="n">
        <v>14831.79</v>
      </c>
      <c r="N3155" s="196" t="n">
        <v>3903.979342391357</v>
      </c>
      <c r="O3155" s="197" t="n">
        <v>35135.81408152221</v>
      </c>
      <c r="P3155" s="118" t="n"/>
      <c r="Q3155" s="104" t="n"/>
    </row>
    <row r="3156" outlineLevel="3" ht="50.25" customHeight="1">
      <c r="A3156" s="3" t="n"/>
      <c r="B3156"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56" s="25" t="n"/>
      <c r="D3156" s="271" t="inlineStr">
        <is>
          <t>10.4.3.21.</t>
        </is>
      </c>
      <c r="E3156" s="212" t="inlineStr">
        <is>
          <t>Воздуховод из тонколистовой оцинкованной стали b=0,8</t>
        </is>
      </c>
      <c r="F3156" s="211" t="inlineStr">
        <is>
          <t>м2</t>
        </is>
      </c>
      <c r="G3156" s="649" t="n">
        <v>3.2</v>
      </c>
      <c r="H3156" s="194" t="n">
        <v>1822.23309698087</v>
      </c>
      <c r="I3156" s="195" t="n">
        <v>1647.975</v>
      </c>
      <c r="J3156" s="196" t="n">
        <v>433.7760121226088</v>
      </c>
      <c r="K3156" s="197" t="n">
        <v>3903.984109103479</v>
      </c>
      <c r="L3156" s="194" t="n">
        <v>5831.145910338784</v>
      </c>
      <c r="M3156" s="195" t="n">
        <v>5273.52</v>
      </c>
      <c r="N3156" s="196" t="n">
        <v>1388.083238792348</v>
      </c>
      <c r="O3156" s="197" t="n">
        <v>12492.74914913113</v>
      </c>
      <c r="P3156" s="118" t="n"/>
      <c r="Q3156" s="104" t="n"/>
    </row>
    <row r="3157" outlineLevel="3" ht="50.25" customHeight="1">
      <c r="A3157" s="3" t="n"/>
      <c r="B3157"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157" s="25" t="n"/>
      <c r="D3157" s="271" t="inlineStr">
        <is>
          <t>10.4.3.22.</t>
        </is>
      </c>
      <c r="E3157" s="212" t="inlineStr">
        <is>
          <t>Воздуховод из тонколистовой оцинкованной стали b=0,7</t>
        </is>
      </c>
      <c r="F3157" s="211" t="inlineStr">
        <is>
          <t>м2</t>
        </is>
      </c>
      <c r="G3157" s="649" t="n">
        <v>2</v>
      </c>
      <c r="H3157" s="194" t="n">
        <v>1686.079942414243</v>
      </c>
      <c r="I3157" s="195" t="n">
        <v>1639.35</v>
      </c>
      <c r="J3157" s="196" t="n">
        <v>415.6787428017803</v>
      </c>
      <c r="K3157" s="197" t="n">
        <v>3741.108685216023</v>
      </c>
      <c r="L3157" s="194" t="n">
        <v>3372.159884828486</v>
      </c>
      <c r="M3157" s="195" t="n">
        <v>3278.7</v>
      </c>
      <c r="N3157" s="196" t="n">
        <v>831.3574856035607</v>
      </c>
      <c r="O3157" s="197" t="n">
        <v>7482.217370432047</v>
      </c>
      <c r="P3157" s="118" t="n"/>
      <c r="Q3157" s="104" t="n"/>
    </row>
    <row r="3158" outlineLevel="3" ht="50.25" customHeight="1">
      <c r="A3158" s="3" t="n"/>
      <c r="B3158"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58" s="25" t="n"/>
      <c r="D3158" s="271" t="inlineStr">
        <is>
          <t>10.4.3.23.</t>
        </is>
      </c>
      <c r="E3158" s="212" t="inlineStr">
        <is>
          <t>Воздуховод из тонколистовой оцинкованной стали b=0,8</t>
        </is>
      </c>
      <c r="F3158" s="211" t="inlineStr">
        <is>
          <t>м2</t>
        </is>
      </c>
      <c r="G3158" s="649" t="n">
        <v>6</v>
      </c>
      <c r="H3158" s="194" t="n">
        <v>1822.226617261728</v>
      </c>
      <c r="I3158" s="195" t="n">
        <v>1647.976666666667</v>
      </c>
      <c r="J3158" s="196" t="n">
        <v>433.7754104910493</v>
      </c>
      <c r="K3158" s="197" t="n">
        <v>3903.978694419443</v>
      </c>
      <c r="L3158" s="194" t="n">
        <v>10933.35970357037</v>
      </c>
      <c r="M3158" s="195" t="n">
        <v>9887.860000000001</v>
      </c>
      <c r="N3158" s="196" t="n">
        <v>2602.652462946296</v>
      </c>
      <c r="O3158" s="197" t="n">
        <v>23423.87216651666</v>
      </c>
      <c r="P3158" s="118" t="n"/>
      <c r="Q3158" s="104" t="n"/>
    </row>
    <row r="3159" outlineLevel="3" ht="50.25" customHeight="1">
      <c r="A3159" s="3" t="n"/>
      <c r="B3159"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59" s="25" t="n"/>
      <c r="D3159" s="271" t="inlineStr">
        <is>
          <t>10.4.3.24.</t>
        </is>
      </c>
      <c r="E3159" s="212" t="inlineStr">
        <is>
          <t>Воздуховод из тонколистовой оцинкованной стали b=0,8</t>
        </is>
      </c>
      <c r="F3159" s="211" t="inlineStr">
        <is>
          <t>м2</t>
        </is>
      </c>
      <c r="G3159" s="649" t="n">
        <v>3.4</v>
      </c>
      <c r="H3159" s="194" t="n">
        <v>1822.203747664754</v>
      </c>
      <c r="I3159" s="195" t="n">
        <v>1647.976470588235</v>
      </c>
      <c r="J3159" s="196" t="n">
        <v>433.7725272816237</v>
      </c>
      <c r="K3159" s="197" t="n">
        <v>3903.952745534613</v>
      </c>
      <c r="L3159" s="194" t="n">
        <v>6195.492742060164</v>
      </c>
      <c r="M3159" s="195" t="n">
        <v>5603.12</v>
      </c>
      <c r="N3159" s="196" t="n">
        <v>1474.826592757521</v>
      </c>
      <c r="O3159" s="197" t="n">
        <v>13273.43933481769</v>
      </c>
      <c r="P3159" s="118" t="n"/>
      <c r="Q3159" s="104" t="n"/>
    </row>
    <row r="3160" outlineLevel="3" ht="50.25" customHeight="1">
      <c r="A3160" s="3" t="n"/>
      <c r="B3160"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60" s="25" t="n"/>
      <c r="D3160" s="271" t="inlineStr">
        <is>
          <t>10.4.3.25.</t>
        </is>
      </c>
      <c r="E3160" s="212" t="inlineStr">
        <is>
          <t>Воздуховод из тонколистовой оцинкованной стали b=0,8</t>
        </is>
      </c>
      <c r="F3160" s="211" t="inlineStr">
        <is>
          <t>м2</t>
        </is>
      </c>
      <c r="G3160" s="649" t="n">
        <v>1.8</v>
      </c>
      <c r="H3160" s="194" t="n">
        <v>1822.2410166376</v>
      </c>
      <c r="I3160" s="195" t="n">
        <v>1647.977777777778</v>
      </c>
      <c r="J3160" s="196" t="n">
        <v>433.7773493019222</v>
      </c>
      <c r="K3160" s="197" t="n">
        <v>3903.9961437173</v>
      </c>
      <c r="L3160" s="194" t="n">
        <v>3280.03382994768</v>
      </c>
      <c r="M3160" s="195" t="n">
        <v>2966.36</v>
      </c>
      <c r="N3160" s="196" t="n">
        <v>780.7992287434599</v>
      </c>
      <c r="O3160" s="197" t="n">
        <v>7027.193058691139</v>
      </c>
      <c r="P3160" s="118" t="n"/>
      <c r="Q3160" s="104" t="n"/>
    </row>
    <row r="3161" outlineLevel="3" ht="50.25" customHeight="1">
      <c r="A3161" s="3" t="n"/>
      <c r="B316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161" s="25" t="n"/>
      <c r="D3161" s="271" t="inlineStr">
        <is>
          <t>10.4.3.26.</t>
        </is>
      </c>
      <c r="E3161" s="212" t="inlineStr">
        <is>
          <t>Воздуховод из тонколистовой оцинкованной стали b=0,7</t>
        </is>
      </c>
      <c r="F3161" s="211" t="inlineStr">
        <is>
          <t>м2</t>
        </is>
      </c>
      <c r="G3161" s="649" t="n">
        <v>1.9</v>
      </c>
      <c r="H3161" s="194" t="n">
        <v>1686.047475610961</v>
      </c>
      <c r="I3161" s="195" t="n">
        <v>1634.805263157895</v>
      </c>
      <c r="J3161" s="196" t="n">
        <v>415.1065923461069</v>
      </c>
      <c r="K3161" s="197" t="n">
        <v>3735.959331114962</v>
      </c>
      <c r="L3161" s="194" t="n">
        <v>3203.490203660825</v>
      </c>
      <c r="M3161" s="195" t="n">
        <v>3106.13</v>
      </c>
      <c r="N3161" s="196" t="n">
        <v>788.7025254576031</v>
      </c>
      <c r="O3161" s="197" t="n">
        <v>7098.322729118428</v>
      </c>
      <c r="P3161" s="118" t="n"/>
      <c r="Q3161" s="104" t="n"/>
    </row>
    <row r="3162" outlineLevel="3" ht="50.25" customHeight="1">
      <c r="A3162" s="3" t="n"/>
      <c r="B3162"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62" s="25" t="n"/>
      <c r="D3162" s="271" t="inlineStr">
        <is>
          <t>10.4.3.27.</t>
        </is>
      </c>
      <c r="E3162" s="212" t="inlineStr">
        <is>
          <t>Воздуховод из тонколистовой оцинкованной стали b=0,8</t>
        </is>
      </c>
      <c r="F3162" s="211" t="inlineStr">
        <is>
          <t>м2</t>
        </is>
      </c>
      <c r="G3162" s="649" t="n">
        <v>59.4</v>
      </c>
      <c r="H3162" s="194" t="n">
        <v>1822.199476619932</v>
      </c>
      <c r="I3162" s="195" t="n">
        <v>1647.976094276094</v>
      </c>
      <c r="J3162" s="196" t="n">
        <v>433.7719463620033</v>
      </c>
      <c r="K3162" s="197" t="n">
        <v>3903.94751725803</v>
      </c>
      <c r="L3162" s="194" t="n">
        <v>108238.648911224</v>
      </c>
      <c r="M3162" s="195" t="n">
        <v>97889.78</v>
      </c>
      <c r="N3162" s="196" t="n">
        <v>25766.05361390299</v>
      </c>
      <c r="O3162" s="197" t="n">
        <v>231894.482525127</v>
      </c>
      <c r="P3162" s="118" t="n"/>
      <c r="Q3162" s="104" t="n"/>
    </row>
    <row r="3163" outlineLevel="3" ht="50.25" customHeight="1">
      <c r="A3163" s="3" t="n"/>
      <c r="B3163"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63" s="25" t="n"/>
      <c r="D3163" s="271" t="inlineStr">
        <is>
          <t>10.4.3.28.</t>
        </is>
      </c>
      <c r="E3163" s="212" t="inlineStr">
        <is>
          <t>Воздуховод из тонколистовой оцинкованной стали b=0,8</t>
        </is>
      </c>
      <c r="F3163" s="211" t="inlineStr">
        <is>
          <t>м2</t>
        </is>
      </c>
      <c r="G3163" s="649" t="n">
        <v>5.6</v>
      </c>
      <c r="H3163" s="194" t="n">
        <v>1822.221063216748</v>
      </c>
      <c r="I3163" s="195" t="n">
        <v>1647.976785714286</v>
      </c>
      <c r="J3163" s="196" t="n">
        <v>433.7747311163793</v>
      </c>
      <c r="K3163" s="197" t="n">
        <v>3903.972580047413</v>
      </c>
      <c r="L3163" s="194" t="n">
        <v>10204.43795401379</v>
      </c>
      <c r="M3163" s="195" t="n">
        <v>9228.67</v>
      </c>
      <c r="N3163" s="196" t="n">
        <v>2429.138494251724</v>
      </c>
      <c r="O3163" s="197" t="n">
        <v>21862.24644826551</v>
      </c>
      <c r="P3163" s="118" t="n"/>
      <c r="Q3163" s="104" t="n"/>
    </row>
    <row r="3164" outlineLevel="3" ht="50.25" customHeight="1">
      <c r="A3164" s="3" t="n"/>
      <c r="B3164"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64" s="25" t="n"/>
      <c r="D3164" s="271" t="inlineStr">
        <is>
          <t>10.4.3.29.</t>
        </is>
      </c>
      <c r="E3164" s="212" t="inlineStr">
        <is>
          <t>Воздуховод из тонколистовой оцинкованной стали b=0,8</t>
        </is>
      </c>
      <c r="F3164" s="211" t="inlineStr">
        <is>
          <t>м2</t>
        </is>
      </c>
      <c r="G3164" s="649" t="n">
        <v>25.2</v>
      </c>
      <c r="H3164" s="194" t="n">
        <v>1822.222091743596</v>
      </c>
      <c r="I3164" s="195" t="n">
        <v>1647.976190476191</v>
      </c>
      <c r="J3164" s="196" t="n">
        <v>433.7747852774734</v>
      </c>
      <c r="K3164" s="197" t="n">
        <v>3903.97306749726</v>
      </c>
      <c r="L3164" s="194" t="n">
        <v>45919.99671193863</v>
      </c>
      <c r="M3164" s="195" t="n">
        <v>41529</v>
      </c>
      <c r="N3164" s="196" t="n">
        <v>10931.12458899233</v>
      </c>
      <c r="O3164" s="197" t="n">
        <v>98380.12130093096</v>
      </c>
      <c r="P3164" s="118" t="n"/>
      <c r="Q3164" s="104" t="n"/>
    </row>
    <row r="3165" outlineLevel="3" ht="50.25" customHeight="1">
      <c r="A3165" s="3" t="n"/>
      <c r="B3165"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65" s="25" t="n"/>
      <c r="D3165" s="271" t="inlineStr">
        <is>
          <t>10.4.3.30.</t>
        </is>
      </c>
      <c r="E3165" s="212" t="inlineStr">
        <is>
          <t>Воздуховод из тонколистовой оцинкованной стали b=0,8</t>
        </is>
      </c>
      <c r="F3165" s="211" t="inlineStr">
        <is>
          <t>м2</t>
        </is>
      </c>
      <c r="G3165" s="649" t="n">
        <v>19.2</v>
      </c>
      <c r="H3165" s="194" t="n">
        <v>1822.196378572396</v>
      </c>
      <c r="I3165" s="195" t="n">
        <v>1647.976041666667</v>
      </c>
      <c r="J3165" s="196" t="n">
        <v>433.7715525298828</v>
      </c>
      <c r="K3165" s="197" t="n">
        <v>3903.943972768945</v>
      </c>
      <c r="L3165" s="194" t="n">
        <v>34986.17046859</v>
      </c>
      <c r="M3165" s="195" t="n">
        <v>31641.14</v>
      </c>
      <c r="N3165" s="196" t="n">
        <v>8328.413808573749</v>
      </c>
      <c r="O3165" s="197" t="n">
        <v>74955.72427716374</v>
      </c>
      <c r="P3165" s="118" t="n"/>
      <c r="Q3165" s="104" t="n"/>
    </row>
    <row r="3166" outlineLevel="3" ht="50.25" customHeight="1">
      <c r="A3166" s="3" t="n"/>
      <c r="B3166"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66" s="25" t="n"/>
      <c r="D3166" s="271" t="inlineStr">
        <is>
          <t>10.4.3.31.</t>
        </is>
      </c>
      <c r="E3166" s="212" t="inlineStr">
        <is>
          <t>Воздуховод из тонколистовой оцинкованной стали b=0,8</t>
        </is>
      </c>
      <c r="F3166" s="211" t="inlineStr">
        <is>
          <t>м2</t>
        </is>
      </c>
      <c r="G3166" s="649" t="n">
        <v>18.4</v>
      </c>
      <c r="H3166" s="194" t="n">
        <v>1822.228871077082</v>
      </c>
      <c r="I3166" s="195" t="n">
        <v>1647.976086956522</v>
      </c>
      <c r="J3166" s="196" t="n">
        <v>433.7756197542004</v>
      </c>
      <c r="K3166" s="197" t="n">
        <v>3903.980577787804</v>
      </c>
      <c r="L3166" s="194" t="n">
        <v>33529.0112278183</v>
      </c>
      <c r="M3166" s="195" t="n">
        <v>30322.76</v>
      </c>
      <c r="N3166" s="196" t="n">
        <v>7981.471403477287</v>
      </c>
      <c r="O3166" s="197" t="n">
        <v>71833.24263129558</v>
      </c>
      <c r="P3166" s="118" t="n"/>
      <c r="Q3166" s="104" t="n"/>
    </row>
    <row r="3167" outlineLevel="3" ht="50.25" customHeight="1">
      <c r="A3167" s="3" t="n"/>
      <c r="B3167"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67" s="25" t="n"/>
      <c r="D3167" s="271" t="inlineStr">
        <is>
          <t>10.4.3.32.</t>
        </is>
      </c>
      <c r="E3167" s="212" t="inlineStr">
        <is>
          <t>Воздуховод из тонколистовой оцинкованной стали b=0,8</t>
        </is>
      </c>
      <c r="F3167" s="211" t="inlineStr">
        <is>
          <t>м2</t>
        </is>
      </c>
      <c r="G3167" s="649" t="n">
        <v>75.40000000000001</v>
      </c>
      <c r="H3167" s="194" t="n">
        <v>1822.215548457675</v>
      </c>
      <c r="I3167" s="195" t="n">
        <v>1647.976127320955</v>
      </c>
      <c r="J3167" s="196" t="n">
        <v>433.7739594723287</v>
      </c>
      <c r="K3167" s="197" t="n">
        <v>3903.965635250959</v>
      </c>
      <c r="L3167" s="194" t="n">
        <v>137395.0523537087</v>
      </c>
      <c r="M3167" s="195" t="n">
        <v>124257.4</v>
      </c>
      <c r="N3167" s="196" t="n">
        <v>32706.55654421359</v>
      </c>
      <c r="O3167" s="197" t="n">
        <v>294359.0088979223</v>
      </c>
      <c r="P3167" s="118" t="n"/>
      <c r="Q3167" s="104" t="n"/>
    </row>
    <row r="3168" outlineLevel="3" ht="50.25" customHeight="1">
      <c r="A3168" s="3" t="n"/>
      <c r="B3168"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68" s="25" t="n"/>
      <c r="D3168" s="271" t="inlineStr">
        <is>
          <t>10.4.3.33.</t>
        </is>
      </c>
      <c r="E3168" s="212" t="inlineStr">
        <is>
          <t>Воздуховод из тонколистовой оцинкованной стали b=0,8</t>
        </is>
      </c>
      <c r="F3168" s="211" t="inlineStr">
        <is>
          <t>м2</t>
        </is>
      </c>
      <c r="G3168" s="649" t="n">
        <v>2.8</v>
      </c>
      <c r="H3168" s="194" t="n">
        <v>1822.222914565075</v>
      </c>
      <c r="I3168" s="195" t="n">
        <v>1647.975</v>
      </c>
      <c r="J3168" s="196" t="n">
        <v>433.7747393206344</v>
      </c>
      <c r="K3168" s="197" t="n">
        <v>3903.972653885709</v>
      </c>
      <c r="L3168" s="194" t="n">
        <v>5102.22416078221</v>
      </c>
      <c r="M3168" s="195" t="n">
        <v>4614.33</v>
      </c>
      <c r="N3168" s="196" t="n">
        <v>1214.569270097776</v>
      </c>
      <c r="O3168" s="197" t="n">
        <v>10931.12343087998</v>
      </c>
      <c r="P3168" s="118" t="n"/>
      <c r="Q3168" s="104" t="n"/>
    </row>
    <row r="3169" outlineLevel="3" ht="50.25" customHeight="1">
      <c r="A3169" s="3" t="n"/>
      <c r="B3169"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69" s="25" t="n"/>
      <c r="D3169" s="271" t="inlineStr">
        <is>
          <t>10.4.3.34.</t>
        </is>
      </c>
      <c r="E3169" s="212" t="inlineStr">
        <is>
          <t>Воздуховод из тонколистовой оцинкованной стали b=0,8</t>
        </is>
      </c>
      <c r="F3169" s="211" t="inlineStr">
        <is>
          <t>м2</t>
        </is>
      </c>
      <c r="G3169" s="649" t="n">
        <v>12.8</v>
      </c>
      <c r="H3169" s="194" t="n">
        <v>1822.195838595801</v>
      </c>
      <c r="I3169" s="195" t="n">
        <v>1647.97578125</v>
      </c>
      <c r="J3169" s="196" t="n">
        <v>433.7714524807251</v>
      </c>
      <c r="K3169" s="197" t="n">
        <v>3903.943072326526</v>
      </c>
      <c r="L3169" s="194" t="n">
        <v>23324.10673402625</v>
      </c>
      <c r="M3169" s="195" t="n">
        <v>21094.09</v>
      </c>
      <c r="N3169" s="196" t="n">
        <v>5552.274591753281</v>
      </c>
      <c r="O3169" s="197" t="n">
        <v>49970.47132577954</v>
      </c>
      <c r="P3169" s="118" t="n"/>
      <c r="Q3169" s="104" t="n"/>
    </row>
    <row r="3170" outlineLevel="3" ht="50.25" customHeight="1">
      <c r="A3170" s="3" t="n"/>
      <c r="B3170"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70" s="25" t="n"/>
      <c r="D3170" s="271" t="inlineStr">
        <is>
          <t>10.4.3.35.</t>
        </is>
      </c>
      <c r="E3170" s="212" t="inlineStr">
        <is>
          <t>Воздуховод из тонколистовой оцинкованной стали b=0,8</t>
        </is>
      </c>
      <c r="F3170" s="211" t="inlineStr">
        <is>
          <t>м2</t>
        </is>
      </c>
      <c r="G3170" s="649" t="n">
        <v>3.6</v>
      </c>
      <c r="H3170" s="194" t="n">
        <v>1822.209338010681</v>
      </c>
      <c r="I3170" s="195" t="n">
        <v>1647.975</v>
      </c>
      <c r="J3170" s="196" t="n">
        <v>433.7730422513351</v>
      </c>
      <c r="K3170" s="197" t="n">
        <v>3903.957380262016</v>
      </c>
      <c r="L3170" s="194" t="n">
        <v>6559.953616838452</v>
      </c>
      <c r="M3170" s="195" t="n">
        <v>5932.71</v>
      </c>
      <c r="N3170" s="196" t="n">
        <v>1561.582952104807</v>
      </c>
      <c r="O3170" s="197" t="n">
        <v>14054.24656894326</v>
      </c>
      <c r="P3170" s="118" t="n"/>
      <c r="Q3170" s="104" t="n"/>
    </row>
    <row r="3171" outlineLevel="3" ht="50.25" customHeight="1">
      <c r="A3171" s="3" t="n"/>
      <c r="B3171"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71" s="25" t="n"/>
      <c r="D3171" s="271" t="inlineStr">
        <is>
          <t>10.4.3.36.</t>
        </is>
      </c>
      <c r="E3171" s="212" t="inlineStr">
        <is>
          <t>Воздуховод из тонколистовой оцинкованной стали b=0,8</t>
        </is>
      </c>
      <c r="F3171" s="211" t="inlineStr">
        <is>
          <t>м2</t>
        </is>
      </c>
      <c r="G3171" s="649" t="n">
        <v>17.4</v>
      </c>
      <c r="H3171" s="194" t="n">
        <v>1822.204869238859</v>
      </c>
      <c r="I3171" s="195" t="n">
        <v>1647.976436781609</v>
      </c>
      <c r="J3171" s="196" t="n">
        <v>433.7726632525585</v>
      </c>
      <c r="K3171" s="197" t="n">
        <v>3903.953969273027</v>
      </c>
      <c r="L3171" s="194" t="n">
        <v>31706.36472475614</v>
      </c>
      <c r="M3171" s="195" t="n">
        <v>28674.79</v>
      </c>
      <c r="N3171" s="196" t="n">
        <v>7547.644340594517</v>
      </c>
      <c r="O3171" s="197" t="n">
        <v>67928.79906535066</v>
      </c>
      <c r="P3171" s="118" t="n"/>
      <c r="Q3171" s="104" t="n"/>
    </row>
    <row r="3172" outlineLevel="3" ht="50.25" customHeight="1">
      <c r="A3172" s="3" t="n"/>
      <c r="B3172"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72" s="25" t="n"/>
      <c r="D3172" s="271" t="inlineStr">
        <is>
          <t>10.4.3.37.</t>
        </is>
      </c>
      <c r="E3172" s="212" t="inlineStr">
        <is>
          <t>Воздуховод из тонколистовой оцинкованной стали b=0,8</t>
        </is>
      </c>
      <c r="F3172" s="211" t="inlineStr">
        <is>
          <t>м2</t>
        </is>
      </c>
      <c r="G3172" s="649" t="n">
        <v>6</v>
      </c>
      <c r="H3172" s="194" t="n">
        <v>1822.226617261728</v>
      </c>
      <c r="I3172" s="195" t="n">
        <v>1647.976666666667</v>
      </c>
      <c r="J3172" s="196" t="n">
        <v>433.7754104910493</v>
      </c>
      <c r="K3172" s="197" t="n">
        <v>3903.978694419443</v>
      </c>
      <c r="L3172" s="194" t="n">
        <v>10933.35970357037</v>
      </c>
      <c r="M3172" s="195" t="n">
        <v>9887.860000000001</v>
      </c>
      <c r="N3172" s="196" t="n">
        <v>2602.652462946296</v>
      </c>
      <c r="O3172" s="197" t="n">
        <v>23423.87216651666</v>
      </c>
      <c r="P3172" s="118" t="n"/>
      <c r="Q3172" s="104" t="n"/>
    </row>
    <row r="3173" outlineLevel="3" ht="50.25" customHeight="1">
      <c r="A3173" s="3" t="n"/>
      <c r="B3173"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73" s="25" t="n"/>
      <c r="D3173" s="271" t="inlineStr">
        <is>
          <t>10.4.3.38.</t>
        </is>
      </c>
      <c r="E3173" s="212" t="inlineStr">
        <is>
          <t>Воздуховод из тонколистовой оцинкованной стали b=0,8</t>
        </is>
      </c>
      <c r="F3173" s="211" t="inlineStr">
        <is>
          <t>м2</t>
        </is>
      </c>
      <c r="G3173" s="649" t="n">
        <v>57</v>
      </c>
      <c r="H3173" s="194" t="n">
        <v>1822.227435752567</v>
      </c>
      <c r="I3173" s="195" t="n">
        <v>1647.976140350877</v>
      </c>
      <c r="J3173" s="196" t="n">
        <v>433.7754470129305</v>
      </c>
      <c r="K3173" s="197" t="n">
        <v>3903.979023116374</v>
      </c>
      <c r="L3173" s="194" t="n">
        <v>103866.9638378963</v>
      </c>
      <c r="M3173" s="195" t="n">
        <v>93934.64</v>
      </c>
      <c r="N3173" s="196" t="n">
        <v>24725.20047973704</v>
      </c>
      <c r="O3173" s="197" t="n">
        <v>222526.8043176333</v>
      </c>
      <c r="P3173" s="118" t="n"/>
      <c r="Q3173" s="104" t="n"/>
    </row>
    <row r="3174" outlineLevel="3" ht="50.25" customHeight="1">
      <c r="A3174" s="3" t="n"/>
      <c r="B3174"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74" s="25" t="n"/>
      <c r="D3174" s="271" t="inlineStr">
        <is>
          <t>10.4.3.39.</t>
        </is>
      </c>
      <c r="E3174" s="212" t="inlineStr">
        <is>
          <t>Воздуховод из тонколистовой оцинкованной стали b=0,8</t>
        </is>
      </c>
      <c r="F3174" s="211" t="inlineStr">
        <is>
          <t>м2</t>
        </is>
      </c>
      <c r="G3174" s="649" t="n">
        <v>3.4</v>
      </c>
      <c r="H3174" s="194" t="n">
        <v>1822.203747664754</v>
      </c>
      <c r="I3174" s="195" t="n">
        <v>1647.976470588235</v>
      </c>
      <c r="J3174" s="196" t="n">
        <v>433.7725272816237</v>
      </c>
      <c r="K3174" s="197" t="n">
        <v>3903.952745534613</v>
      </c>
      <c r="L3174" s="194" t="n">
        <v>6195.492742060164</v>
      </c>
      <c r="M3174" s="195" t="n">
        <v>5603.12</v>
      </c>
      <c r="N3174" s="196" t="n">
        <v>1474.826592757521</v>
      </c>
      <c r="O3174" s="197" t="n">
        <v>13273.43933481769</v>
      </c>
      <c r="P3174" s="118" t="n"/>
      <c r="Q3174" s="104" t="n"/>
    </row>
    <row r="3175" outlineLevel="3" ht="50.25" customHeight="1">
      <c r="A3175" s="3" t="n"/>
      <c r="B3175"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75" s="25" t="n"/>
      <c r="D3175" s="271" t="inlineStr">
        <is>
          <t>10.4.3.40.</t>
        </is>
      </c>
      <c r="E3175" s="212" t="inlineStr">
        <is>
          <t>Воздуховод из тонколистовой оцинкованной стали b=0,8</t>
        </is>
      </c>
      <c r="F3175" s="211" t="inlineStr">
        <is>
          <t>м2</t>
        </is>
      </c>
      <c r="G3175" s="649" t="n">
        <v>28</v>
      </c>
      <c r="H3175" s="194" t="n">
        <v>1822.221803756079</v>
      </c>
      <c r="I3175" s="195" t="n">
        <v>1647.976071428571</v>
      </c>
      <c r="J3175" s="196" t="n">
        <v>433.7747343980813</v>
      </c>
      <c r="K3175" s="197" t="n">
        <v>3903.972609582732</v>
      </c>
      <c r="L3175" s="194" t="n">
        <v>51022.21050517021</v>
      </c>
      <c r="M3175" s="195" t="n">
        <v>46143.33</v>
      </c>
      <c r="N3175" s="196" t="n">
        <v>12145.69256314628</v>
      </c>
      <c r="O3175" s="197" t="n">
        <v>109311.2330683165</v>
      </c>
      <c r="P3175" s="118" t="n"/>
      <c r="Q3175" s="104" t="n"/>
    </row>
    <row r="3176" outlineLevel="3" ht="50.25" customHeight="1">
      <c r="A3176" s="3" t="n"/>
      <c r="B3176"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76" s="25" t="n"/>
      <c r="D3176" s="271" t="inlineStr">
        <is>
          <t>10.4.3.41.</t>
        </is>
      </c>
      <c r="E3176" s="212" t="inlineStr">
        <is>
          <t>Воздуховод из тонколистовой оцинкованной стали b=0,9</t>
        </is>
      </c>
      <c r="F3176" s="211" t="inlineStr">
        <is>
          <t>м2</t>
        </is>
      </c>
      <c r="G3176" s="649" t="n">
        <v>3.3</v>
      </c>
      <c r="H3176" s="194" t="n">
        <v>1985.693830107416</v>
      </c>
      <c r="I3176" s="195" t="n">
        <v>1647.975757575758</v>
      </c>
      <c r="J3176" s="196" t="n">
        <v>454.2086984603967</v>
      </c>
      <c r="K3176" s="197" t="n">
        <v>4087.87828614357</v>
      </c>
      <c r="L3176" s="194" t="n">
        <v>6552.789639354472</v>
      </c>
      <c r="M3176" s="195" t="n">
        <v>5438.32</v>
      </c>
      <c r="N3176" s="196" t="n">
        <v>1498.888704919309</v>
      </c>
      <c r="O3176" s="197" t="n">
        <v>13489.99834427378</v>
      </c>
      <c r="P3176" s="118" t="n"/>
      <c r="Q3176" s="104" t="n"/>
    </row>
    <row r="3177" outlineLevel="3" ht="50.25" customHeight="1">
      <c r="A3177" s="3" t="n"/>
      <c r="B3177"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77" s="25" t="n"/>
      <c r="D3177" s="271" t="inlineStr">
        <is>
          <t>10.4.3.42.</t>
        </is>
      </c>
      <c r="E3177" s="212" t="inlineStr">
        <is>
          <t>Воздуховод из тонколистовой оцинкованной стали b=0,8</t>
        </is>
      </c>
      <c r="F3177" s="211" t="inlineStr">
        <is>
          <t>м2</t>
        </is>
      </c>
      <c r="G3177" s="649" t="n">
        <v>3.14</v>
      </c>
      <c r="H3177" s="194" t="n">
        <v>1822.199377678071</v>
      </c>
      <c r="I3177" s="195" t="n">
        <v>1647.977707006369</v>
      </c>
      <c r="J3177" s="196" t="n">
        <v>433.772135585555</v>
      </c>
      <c r="K3177" s="197" t="n">
        <v>3903.949220269995</v>
      </c>
      <c r="L3177" s="194" t="n">
        <v>5721.706045909143</v>
      </c>
      <c r="M3177" s="195" t="n">
        <v>5174.65</v>
      </c>
      <c r="N3177" s="196" t="n">
        <v>1362.044505738643</v>
      </c>
      <c r="O3177" s="197" t="n">
        <v>12258.40055164779</v>
      </c>
      <c r="P3177" s="118" t="n"/>
      <c r="Q3177" s="104" t="n"/>
    </row>
    <row r="3178" outlineLevel="3" ht="50.25" customHeight="1">
      <c r="A3178" s="3" t="n"/>
      <c r="B3178"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78" s="25" t="n"/>
      <c r="D3178" s="271" t="inlineStr">
        <is>
          <t>10.4.3.43.</t>
        </is>
      </c>
      <c r="E3178" s="212" t="inlineStr">
        <is>
          <t>Воздуховод из тонколистовой оцинкованной стали b=0,8</t>
        </is>
      </c>
      <c r="F3178" s="211" t="inlineStr">
        <is>
          <t>м2</t>
        </is>
      </c>
      <c r="G3178" s="649" t="n">
        <v>1.98</v>
      </c>
      <c r="H3178" s="194" t="n">
        <v>1820.53665414799</v>
      </c>
      <c r="I3178" s="195" t="n">
        <v>1646.479797979798</v>
      </c>
      <c r="J3178" s="196" t="n">
        <v>433.3770565159734</v>
      </c>
      <c r="K3178" s="197" t="n">
        <v>3900.393508643761</v>
      </c>
      <c r="L3178" s="194" t="n">
        <v>3604.662575213019</v>
      </c>
      <c r="M3178" s="195" t="n">
        <v>3260.03</v>
      </c>
      <c r="N3178" s="196" t="n">
        <v>858.0865719016274</v>
      </c>
      <c r="O3178" s="197" t="n">
        <v>7722.779147114647</v>
      </c>
      <c r="P3178" s="118" t="n"/>
      <c r="Q3178" s="104" t="n"/>
    </row>
    <row r="3179" outlineLevel="3" ht="50.25" customHeight="1">
      <c r="A3179" s="3" t="n"/>
      <c r="B317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179" s="25" t="n"/>
      <c r="D3179" s="271" t="inlineStr">
        <is>
          <t>10.4.3.44.</t>
        </is>
      </c>
      <c r="E3179" s="212" t="inlineStr">
        <is>
          <t>Воздуховод из тонколистовой оцинкованной стали b=0,7</t>
        </is>
      </c>
      <c r="F3179" s="211" t="inlineStr">
        <is>
          <t>м2</t>
        </is>
      </c>
      <c r="G3179" s="649" t="n">
        <v>6.6</v>
      </c>
      <c r="H3179" s="194" t="n">
        <v>1684.557326228824</v>
      </c>
      <c r="I3179" s="195" t="n">
        <v>1647.192424242424</v>
      </c>
      <c r="J3179" s="196" t="n">
        <v>416.4687188089061</v>
      </c>
      <c r="K3179" s="197" t="n">
        <v>3748.218469280155</v>
      </c>
      <c r="L3179" s="194" t="n">
        <v>11118.07835311024</v>
      </c>
      <c r="M3179" s="195" t="n">
        <v>10871.47</v>
      </c>
      <c r="N3179" s="196" t="n">
        <v>2748.69354413878</v>
      </c>
      <c r="O3179" s="197" t="n">
        <v>24738.24189724902</v>
      </c>
      <c r="P3179" s="118" t="n"/>
      <c r="Q3179" s="104" t="n"/>
    </row>
    <row r="3180" outlineLevel="3" ht="50.25" customHeight="1">
      <c r="A3180" s="3" t="n"/>
      <c r="B3180"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180" s="25" t="n"/>
      <c r="D3180" s="271" t="inlineStr">
        <is>
          <t>10.4.3.45.</t>
        </is>
      </c>
      <c r="E3180" s="212" t="inlineStr">
        <is>
          <t>Воздуховод из тонколистовой оцинкованной стали b=1</t>
        </is>
      </c>
      <c r="F3180" s="211" t="inlineStr">
        <is>
          <t>м2</t>
        </is>
      </c>
      <c r="G3180" s="649" t="n">
        <v>2.83</v>
      </c>
      <c r="H3180" s="194" t="n">
        <v>2189.666990543034</v>
      </c>
      <c r="I3180" s="195" t="n">
        <v>1645.646643109541</v>
      </c>
      <c r="J3180" s="196" t="n">
        <v>479.4142042065718</v>
      </c>
      <c r="K3180" s="197" t="n">
        <v>4314.727837859145</v>
      </c>
      <c r="L3180" s="194" t="n">
        <v>6196.757583236785</v>
      </c>
      <c r="M3180" s="195" t="n">
        <v>4657.18</v>
      </c>
      <c r="N3180" s="196" t="n">
        <v>1356.742197904598</v>
      </c>
      <c r="O3180" s="197" t="n">
        <v>12210.67978114138</v>
      </c>
      <c r="P3180" s="118" t="n"/>
      <c r="Q3180" s="104" t="n"/>
    </row>
    <row r="3181" outlineLevel="3" ht="50.25" customHeight="1">
      <c r="A3181" s="3" t="n"/>
      <c r="B3181" s="3" t="n"/>
      <c r="C3181" s="25" t="n"/>
      <c r="D3181" s="271" t="inlineStr">
        <is>
          <t>10.4.3.46.</t>
        </is>
      </c>
      <c r="E3181" s="212" t="inlineStr">
        <is>
          <t>Врезка круглого сечения Ø200</t>
        </is>
      </c>
      <c r="F3181" s="211" t="inlineStr">
        <is>
          <t>шт.</t>
        </is>
      </c>
      <c r="G3181" s="649" t="n">
        <v>4</v>
      </c>
      <c r="H3181" s="194" t="n"/>
      <c r="I3181" s="195" t="n">
        <v>0</v>
      </c>
      <c r="J3181" s="196" t="n">
        <v>0</v>
      </c>
      <c r="K3181" s="197" t="n">
        <v>0</v>
      </c>
      <c r="L3181" s="194" t="n">
        <v>0</v>
      </c>
      <c r="M3181" s="195" t="n">
        <v>0</v>
      </c>
      <c r="N3181" s="196" t="n">
        <v>0</v>
      </c>
      <c r="O3181" s="197" t="n">
        <v>0</v>
      </c>
      <c r="P3181" s="118" t="inlineStr">
        <is>
          <t>Включено</t>
        </is>
      </c>
      <c r="Q3181" s="104" t="n"/>
    </row>
    <row r="3182" outlineLevel="3" ht="50.25" customHeight="1">
      <c r="A3182" s="3" t="n"/>
      <c r="B3182" s="3" t="n"/>
      <c r="C3182" s="25" t="n"/>
      <c r="D3182" s="271" t="inlineStr">
        <is>
          <t>10.4.3.47.</t>
        </is>
      </c>
      <c r="E3182" s="212" t="inlineStr">
        <is>
          <t>Врезка прямоугольного сечения 200х200</t>
        </is>
      </c>
      <c r="F3182" s="211" t="inlineStr">
        <is>
          <t>шт.</t>
        </is>
      </c>
      <c r="G3182" s="649" t="n">
        <v>1</v>
      </c>
      <c r="H3182" s="194" t="n"/>
      <c r="I3182" s="195" t="n">
        <v>0</v>
      </c>
      <c r="J3182" s="196" t="n">
        <v>0</v>
      </c>
      <c r="K3182" s="197" t="n">
        <v>0</v>
      </c>
      <c r="L3182" s="194" t="n">
        <v>0</v>
      </c>
      <c r="M3182" s="195" t="n">
        <v>0</v>
      </c>
      <c r="N3182" s="196" t="n">
        <v>0</v>
      </c>
      <c r="O3182" s="197" t="n">
        <v>0</v>
      </c>
      <c r="P3182" s="118" t="inlineStr">
        <is>
          <t>Включено</t>
        </is>
      </c>
      <c r="Q3182" s="104" t="n"/>
    </row>
    <row r="3183" outlineLevel="3" ht="50.25" customHeight="1">
      <c r="A3183" s="3" t="n"/>
      <c r="B3183" s="3" t="n"/>
      <c r="C3183" s="25" t="n"/>
      <c r="D3183" s="271" t="inlineStr">
        <is>
          <t>10.4.3.48.</t>
        </is>
      </c>
      <c r="E3183" s="212" t="inlineStr">
        <is>
          <t>Врезка прямоугольного сечения 200х300</t>
        </is>
      </c>
      <c r="F3183" s="211" t="inlineStr">
        <is>
          <t>шт.</t>
        </is>
      </c>
      <c r="G3183" s="649" t="n">
        <v>5</v>
      </c>
      <c r="H3183" s="194" t="n"/>
      <c r="I3183" s="195" t="n">
        <v>0</v>
      </c>
      <c r="J3183" s="196" t="n">
        <v>0</v>
      </c>
      <c r="K3183" s="197" t="n">
        <v>0</v>
      </c>
      <c r="L3183" s="194" t="n">
        <v>0</v>
      </c>
      <c r="M3183" s="195" t="n">
        <v>0</v>
      </c>
      <c r="N3183" s="196" t="n">
        <v>0</v>
      </c>
      <c r="O3183" s="197" t="n">
        <v>0</v>
      </c>
      <c r="P3183" s="118" t="inlineStr">
        <is>
          <t>Включено</t>
        </is>
      </c>
      <c r="Q3183" s="104" t="n"/>
    </row>
    <row r="3184" outlineLevel="3" ht="50.25" customHeight="1">
      <c r="A3184" s="3" t="n"/>
      <c r="B3184" s="3" t="n"/>
      <c r="C3184" s="25" t="n"/>
      <c r="D3184" s="271" t="inlineStr">
        <is>
          <t>10.4.3.49.</t>
        </is>
      </c>
      <c r="E3184" s="212" t="inlineStr">
        <is>
          <t>Врезка прямоугольного сечения 250х700</t>
        </is>
      </c>
      <c r="F3184" s="211" t="inlineStr">
        <is>
          <t>шт.</t>
        </is>
      </c>
      <c r="G3184" s="649" t="n">
        <v>2</v>
      </c>
      <c r="H3184" s="194" t="n"/>
      <c r="I3184" s="195" t="n">
        <v>0</v>
      </c>
      <c r="J3184" s="196" t="n">
        <v>0</v>
      </c>
      <c r="K3184" s="197" t="n">
        <v>0</v>
      </c>
      <c r="L3184" s="194" t="n">
        <v>0</v>
      </c>
      <c r="M3184" s="195" t="n">
        <v>0</v>
      </c>
      <c r="N3184" s="196" t="n">
        <v>0</v>
      </c>
      <c r="O3184" s="197" t="n">
        <v>0</v>
      </c>
      <c r="P3184" s="118" t="inlineStr">
        <is>
          <t>Включено</t>
        </is>
      </c>
      <c r="Q3184" s="104" t="n"/>
    </row>
    <row r="3185" outlineLevel="3" ht="50.25" customHeight="1">
      <c r="A3185" s="3" t="n"/>
      <c r="B3185" s="3" t="n"/>
      <c r="C3185" s="25" t="n"/>
      <c r="D3185" s="271" t="inlineStr">
        <is>
          <t>10.4.3.50.</t>
        </is>
      </c>
      <c r="E3185" s="212" t="inlineStr">
        <is>
          <t>Врезка прямоугольного сечения 450х1000</t>
        </is>
      </c>
      <c r="F3185" s="211" t="inlineStr">
        <is>
          <t>шт.</t>
        </is>
      </c>
      <c r="G3185" s="649" t="n">
        <v>2</v>
      </c>
      <c r="H3185" s="194" t="n"/>
      <c r="I3185" s="195" t="n">
        <v>0</v>
      </c>
      <c r="J3185" s="196" t="n">
        <v>0</v>
      </c>
      <c r="K3185" s="197" t="n">
        <v>0</v>
      </c>
      <c r="L3185" s="194" t="n">
        <v>0</v>
      </c>
      <c r="M3185" s="195" t="n">
        <v>0</v>
      </c>
      <c r="N3185" s="196" t="n">
        <v>0</v>
      </c>
      <c r="O3185" s="197" t="n">
        <v>0</v>
      </c>
      <c r="P3185" s="118" t="inlineStr">
        <is>
          <t>Включено</t>
        </is>
      </c>
      <c r="Q3185" s="104" t="n"/>
    </row>
    <row r="3186" outlineLevel="3" ht="50.25" customHeight="1">
      <c r="A3186" s="3" t="n"/>
      <c r="B3186" s="3" t="n"/>
      <c r="C3186" s="25" t="n"/>
      <c r="D3186" s="271" t="inlineStr">
        <is>
          <t>10.4.3.51.</t>
        </is>
      </c>
      <c r="E3186" s="212" t="inlineStr">
        <is>
          <t>Врезка прямоугольного сечения 500х500</t>
        </is>
      </c>
      <c r="F3186" s="211" t="inlineStr">
        <is>
          <t>шт.</t>
        </is>
      </c>
      <c r="G3186" s="649" t="n">
        <v>1</v>
      </c>
      <c r="H3186" s="194" t="n"/>
      <c r="I3186" s="195" t="n">
        <v>0</v>
      </c>
      <c r="J3186" s="196" t="n">
        <v>0</v>
      </c>
      <c r="K3186" s="197" t="n">
        <v>0</v>
      </c>
      <c r="L3186" s="194" t="n">
        <v>0</v>
      </c>
      <c r="M3186" s="195" t="n">
        <v>0</v>
      </c>
      <c r="N3186" s="196" t="n">
        <v>0</v>
      </c>
      <c r="O3186" s="197" t="n">
        <v>0</v>
      </c>
      <c r="P3186" s="118" t="inlineStr">
        <is>
          <t>Включено</t>
        </is>
      </c>
      <c r="Q3186" s="104" t="n"/>
    </row>
    <row r="3187" outlineLevel="3" ht="50.25" customHeight="1">
      <c r="A3187" s="3" t="n"/>
      <c r="B3187" s="3" t="n"/>
      <c r="C3187" s="25" t="n"/>
      <c r="D3187" s="271" t="inlineStr">
        <is>
          <t>10.4.3.52.</t>
        </is>
      </c>
      <c r="E3187" s="212" t="inlineStr">
        <is>
          <t>Врезка прямоугольного сечения 800х1000</t>
        </is>
      </c>
      <c r="F3187" s="211" t="inlineStr">
        <is>
          <t>шт.</t>
        </is>
      </c>
      <c r="G3187" s="649" t="n">
        <v>5</v>
      </c>
      <c r="H3187" s="194" t="n"/>
      <c r="I3187" s="195" t="n">
        <v>0</v>
      </c>
      <c r="J3187" s="196" t="n">
        <v>0</v>
      </c>
      <c r="K3187" s="197" t="n">
        <v>0</v>
      </c>
      <c r="L3187" s="194" t="n">
        <v>0</v>
      </c>
      <c r="M3187" s="195" t="n">
        <v>0</v>
      </c>
      <c r="N3187" s="196" t="n">
        <v>0</v>
      </c>
      <c r="O3187" s="197" t="n">
        <v>0</v>
      </c>
      <c r="P3187" s="118" t="inlineStr">
        <is>
          <t>Включено</t>
        </is>
      </c>
      <c r="Q3187" s="104" t="n"/>
    </row>
    <row r="3188" outlineLevel="3" ht="50.25" customHeight="1">
      <c r="A3188" s="3" t="n"/>
      <c r="B3188" s="3" t="n"/>
      <c r="C3188" s="25" t="n"/>
      <c r="D3188" s="271" t="inlineStr">
        <is>
          <t>10.4.3.53.</t>
        </is>
      </c>
      <c r="E3188" s="212" t="inlineStr">
        <is>
          <t>Заглушка Воздуховода прямоугольного сечения 200х300</t>
        </is>
      </c>
      <c r="F3188" s="211" t="inlineStr">
        <is>
          <t>шт.</t>
        </is>
      </c>
      <c r="G3188" s="649" t="n">
        <v>5</v>
      </c>
      <c r="H3188" s="194" t="n"/>
      <c r="I3188" s="195" t="n">
        <v>0</v>
      </c>
      <c r="J3188" s="196" t="n">
        <v>0</v>
      </c>
      <c r="K3188" s="197" t="n">
        <v>0</v>
      </c>
      <c r="L3188" s="194" t="n">
        <v>0</v>
      </c>
      <c r="M3188" s="195" t="n">
        <v>0</v>
      </c>
      <c r="N3188" s="196" t="n">
        <v>0</v>
      </c>
      <c r="O3188" s="197" t="n">
        <v>0</v>
      </c>
      <c r="P3188" s="118" t="inlineStr">
        <is>
          <t>Включено</t>
        </is>
      </c>
      <c r="Q3188" s="104" t="n"/>
    </row>
    <row r="3189" outlineLevel="3" ht="50.25" customHeight="1">
      <c r="A3189" s="3" t="n"/>
      <c r="B3189" s="3" t="n"/>
      <c r="C3189" s="25" t="n"/>
      <c r="D3189" s="271" t="inlineStr">
        <is>
          <t>10.4.3.54.</t>
        </is>
      </c>
      <c r="E3189" s="212" t="inlineStr">
        <is>
          <t>Заглушка Воздуховода прямоугольного сечения 250х750</t>
        </is>
      </c>
      <c r="F3189" s="211" t="inlineStr">
        <is>
          <t>шт.</t>
        </is>
      </c>
      <c r="G3189" s="649" t="n">
        <v>2</v>
      </c>
      <c r="H3189" s="194" t="n"/>
      <c r="I3189" s="195" t="n">
        <v>0</v>
      </c>
      <c r="J3189" s="196" t="n">
        <v>0</v>
      </c>
      <c r="K3189" s="197" t="n">
        <v>0</v>
      </c>
      <c r="L3189" s="194" t="n">
        <v>0</v>
      </c>
      <c r="M3189" s="195" t="n">
        <v>0</v>
      </c>
      <c r="N3189" s="196" t="n">
        <v>0</v>
      </c>
      <c r="O3189" s="197" t="n">
        <v>0</v>
      </c>
      <c r="P3189" s="118" t="inlineStr">
        <is>
          <t>Включено</t>
        </is>
      </c>
      <c r="Q3189" s="104" t="n"/>
    </row>
    <row r="3190" outlineLevel="3" ht="50.25" customHeight="1">
      <c r="A3190" s="3" t="n"/>
      <c r="B3190" s="3" t="n"/>
      <c r="C3190" s="25" t="n"/>
      <c r="D3190" s="271" t="inlineStr">
        <is>
          <t>10.4.3.55.</t>
        </is>
      </c>
      <c r="E3190" s="212" t="inlineStr">
        <is>
          <t>Заглушка Воздуховода прямоугольного сечения 450х1000</t>
        </is>
      </c>
      <c r="F3190" s="211" t="inlineStr">
        <is>
          <t>шт.</t>
        </is>
      </c>
      <c r="G3190" s="649" t="n">
        <v>5</v>
      </c>
      <c r="H3190" s="194" t="n"/>
      <c r="I3190" s="195" t="n">
        <v>0</v>
      </c>
      <c r="J3190" s="196" t="n">
        <v>0</v>
      </c>
      <c r="K3190" s="197" t="n">
        <v>0</v>
      </c>
      <c r="L3190" s="194" t="n">
        <v>0</v>
      </c>
      <c r="M3190" s="195" t="n">
        <v>0</v>
      </c>
      <c r="N3190" s="196" t="n">
        <v>0</v>
      </c>
      <c r="O3190" s="197" t="n">
        <v>0</v>
      </c>
      <c r="P3190" s="118" t="inlineStr">
        <is>
          <t>Включено</t>
        </is>
      </c>
      <c r="Q3190" s="104" t="n"/>
    </row>
    <row r="3191" outlineLevel="3" ht="50.25" customHeight="1">
      <c r="A3191" s="3" t="n"/>
      <c r="B3191" s="3" t="n"/>
      <c r="C3191" s="25" t="n"/>
      <c r="D3191" s="271" t="inlineStr">
        <is>
          <t>10.4.3.56.</t>
        </is>
      </c>
      <c r="E3191" s="212" t="inlineStr">
        <is>
          <t>Заглушка Воздуховода прямоугольного сечения 450х1050</t>
        </is>
      </c>
      <c r="F3191" s="211" t="inlineStr">
        <is>
          <t>шт.</t>
        </is>
      </c>
      <c r="G3191" s="649" t="n">
        <v>1</v>
      </c>
      <c r="H3191" s="194" t="n"/>
      <c r="I3191" s="195" t="n">
        <v>0</v>
      </c>
      <c r="J3191" s="196" t="n">
        <v>0</v>
      </c>
      <c r="K3191" s="197" t="n">
        <v>0</v>
      </c>
      <c r="L3191" s="194" t="n">
        <v>0</v>
      </c>
      <c r="M3191" s="195" t="n">
        <v>0</v>
      </c>
      <c r="N3191" s="196" t="n">
        <v>0</v>
      </c>
      <c r="O3191" s="197" t="n">
        <v>0</v>
      </c>
      <c r="P3191" s="118" t="inlineStr">
        <is>
          <t>Включено</t>
        </is>
      </c>
      <c r="Q3191" s="104" t="n"/>
    </row>
    <row r="3192" outlineLevel="3" ht="50.25" customHeight="1">
      <c r="A3192" s="3" t="n"/>
      <c r="B3192" s="3" t="n"/>
      <c r="C3192" s="25" t="n"/>
      <c r="D3192" s="271" t="inlineStr">
        <is>
          <t>10.4.3.57.</t>
        </is>
      </c>
      <c r="E3192" s="212" t="inlineStr">
        <is>
          <t>Отвод круглого сечения Ø800</t>
        </is>
      </c>
      <c r="F3192" s="211" t="inlineStr">
        <is>
          <t>шт.</t>
        </is>
      </c>
      <c r="G3192" s="649" t="n">
        <v>1</v>
      </c>
      <c r="H3192" s="194" t="n"/>
      <c r="I3192" s="195" t="n">
        <v>0</v>
      </c>
      <c r="J3192" s="196" t="n">
        <v>0</v>
      </c>
      <c r="K3192" s="197" t="n">
        <v>0</v>
      </c>
      <c r="L3192" s="194" t="n">
        <v>0</v>
      </c>
      <c r="M3192" s="195" t="n">
        <v>0</v>
      </c>
      <c r="N3192" s="196" t="n">
        <v>0</v>
      </c>
      <c r="O3192" s="197" t="n">
        <v>0</v>
      </c>
      <c r="P3192" s="118" t="inlineStr">
        <is>
          <t>Включено</t>
        </is>
      </c>
      <c r="Q3192" s="104" t="n"/>
    </row>
    <row r="3193" outlineLevel="3" ht="50.25" customHeight="1">
      <c r="A3193" s="3" t="n"/>
      <c r="B3193" s="3" t="n"/>
      <c r="C3193" s="25" t="n"/>
      <c r="D3193" s="271" t="inlineStr">
        <is>
          <t>10.4.3.58.</t>
        </is>
      </c>
      <c r="E3193" s="212" t="inlineStr">
        <is>
          <t>Отвод прямоугольного  сечения 200x200</t>
        </is>
      </c>
      <c r="F3193" s="211" t="inlineStr">
        <is>
          <t>шт.</t>
        </is>
      </c>
      <c r="G3193" s="649" t="n">
        <v>2</v>
      </c>
      <c r="H3193" s="194" t="n"/>
      <c r="I3193" s="195" t="n">
        <v>0</v>
      </c>
      <c r="J3193" s="196" t="n">
        <v>0</v>
      </c>
      <c r="K3193" s="197" t="n">
        <v>0</v>
      </c>
      <c r="L3193" s="194" t="n">
        <v>0</v>
      </c>
      <c r="M3193" s="195" t="n">
        <v>0</v>
      </c>
      <c r="N3193" s="196" t="n">
        <v>0</v>
      </c>
      <c r="O3193" s="197" t="n">
        <v>0</v>
      </c>
      <c r="P3193" s="118" t="inlineStr">
        <is>
          <t>Включено</t>
        </is>
      </c>
      <c r="Q3193" s="104" t="n"/>
    </row>
    <row r="3194" outlineLevel="3" ht="50.25" customHeight="1">
      <c r="A3194" s="3" t="n"/>
      <c r="B3194" s="3" t="n"/>
      <c r="C3194" s="25" t="n"/>
      <c r="D3194" s="271" t="inlineStr">
        <is>
          <t>10.4.3.59.</t>
        </is>
      </c>
      <c r="E3194" s="212" t="inlineStr">
        <is>
          <t>Отвод прямоугольного  сечения 250x700</t>
        </is>
      </c>
      <c r="F3194" s="211" t="inlineStr">
        <is>
          <t>шт</t>
        </is>
      </c>
      <c r="G3194" s="649" t="n">
        <v>9</v>
      </c>
      <c r="H3194" s="194" t="n"/>
      <c r="I3194" s="195" t="n">
        <v>0</v>
      </c>
      <c r="J3194" s="196" t="n">
        <v>0</v>
      </c>
      <c r="K3194" s="197" t="n">
        <v>0</v>
      </c>
      <c r="L3194" s="194" t="n">
        <v>0</v>
      </c>
      <c r="M3194" s="195" t="n">
        <v>0</v>
      </c>
      <c r="N3194" s="196" t="n">
        <v>0</v>
      </c>
      <c r="O3194" s="197" t="n">
        <v>0</v>
      </c>
      <c r="P3194" s="118" t="inlineStr">
        <is>
          <t>Включено</t>
        </is>
      </c>
      <c r="Q3194" s="104" t="n"/>
    </row>
    <row r="3195" outlineLevel="3" ht="50.25" customHeight="1">
      <c r="A3195" s="3" t="n"/>
      <c r="B3195" s="3" t="n"/>
      <c r="C3195" s="25" t="n"/>
      <c r="D3195" s="271" t="inlineStr">
        <is>
          <t>10.4.3.60.</t>
        </is>
      </c>
      <c r="E3195" s="212" t="inlineStr">
        <is>
          <t>Отвод прямоугольного  сечения 350х400</t>
        </is>
      </c>
      <c r="F3195" s="211" t="inlineStr">
        <is>
          <t>шт.</t>
        </is>
      </c>
      <c r="G3195" s="649" t="n">
        <v>1</v>
      </c>
      <c r="H3195" s="194" t="n"/>
      <c r="I3195" s="195" t="n">
        <v>0</v>
      </c>
      <c r="J3195" s="196" t="n">
        <v>0</v>
      </c>
      <c r="K3195" s="197" t="n">
        <v>0</v>
      </c>
      <c r="L3195" s="194" t="n">
        <v>0</v>
      </c>
      <c r="M3195" s="195" t="n">
        <v>0</v>
      </c>
      <c r="N3195" s="196" t="n">
        <v>0</v>
      </c>
      <c r="O3195" s="197" t="n">
        <v>0</v>
      </c>
      <c r="P3195" s="118" t="inlineStr">
        <is>
          <t>Включено</t>
        </is>
      </c>
      <c r="Q3195" s="104" t="n"/>
    </row>
    <row r="3196" outlineLevel="3" ht="50.25" customHeight="1">
      <c r="A3196" s="3" t="n"/>
      <c r="B3196" s="3" t="n"/>
      <c r="C3196" s="25" t="n"/>
      <c r="D3196" s="271" t="inlineStr">
        <is>
          <t>10.4.3.61.</t>
        </is>
      </c>
      <c r="E3196" s="212" t="inlineStr">
        <is>
          <t>Отвод прямоугольного  сечения 350х800</t>
        </is>
      </c>
      <c r="F3196" s="211" t="inlineStr">
        <is>
          <t>шт.</t>
        </is>
      </c>
      <c r="G3196" s="649" t="n">
        <v>4</v>
      </c>
      <c r="H3196" s="194" t="n"/>
      <c r="I3196" s="195" t="n">
        <v>0</v>
      </c>
      <c r="J3196" s="196" t="n">
        <v>0</v>
      </c>
      <c r="K3196" s="197" t="n">
        <v>0</v>
      </c>
      <c r="L3196" s="194" t="n">
        <v>0</v>
      </c>
      <c r="M3196" s="195" t="n">
        <v>0</v>
      </c>
      <c r="N3196" s="196" t="n">
        <v>0</v>
      </c>
      <c r="O3196" s="197" t="n">
        <v>0</v>
      </c>
      <c r="P3196" s="118" t="inlineStr">
        <is>
          <t>Включено</t>
        </is>
      </c>
      <c r="Q3196" s="104" t="n"/>
    </row>
    <row r="3197" outlineLevel="3" ht="50.25" customHeight="1">
      <c r="A3197" s="3" t="n"/>
      <c r="B3197" s="3" t="n"/>
      <c r="C3197" s="25" t="n"/>
      <c r="D3197" s="271" t="inlineStr">
        <is>
          <t>10.4.3.62.</t>
        </is>
      </c>
      <c r="E3197" s="212" t="inlineStr">
        <is>
          <t>Отвод прямоугольного  сечения 450х1050</t>
        </is>
      </c>
      <c r="F3197" s="211" t="inlineStr">
        <is>
          <t>шт.</t>
        </is>
      </c>
      <c r="G3197" s="649" t="n">
        <v>3</v>
      </c>
      <c r="H3197" s="194" t="n"/>
      <c r="I3197" s="195" t="n">
        <v>0</v>
      </c>
      <c r="J3197" s="196" t="n">
        <v>0</v>
      </c>
      <c r="K3197" s="197" t="n">
        <v>0</v>
      </c>
      <c r="L3197" s="194" t="n">
        <v>0</v>
      </c>
      <c r="M3197" s="195" t="n">
        <v>0</v>
      </c>
      <c r="N3197" s="196" t="n">
        <v>0</v>
      </c>
      <c r="O3197" s="197" t="n">
        <v>0</v>
      </c>
      <c r="P3197" s="118" t="inlineStr">
        <is>
          <t>Включено</t>
        </is>
      </c>
      <c r="Q3197" s="104" t="n"/>
    </row>
    <row r="3198" outlineLevel="3" ht="50.25" customHeight="1">
      <c r="A3198" s="3" t="n"/>
      <c r="B3198" s="3" t="n"/>
      <c r="C3198" s="25" t="n"/>
      <c r="D3198" s="271" t="inlineStr">
        <is>
          <t>10.4.3.63.</t>
        </is>
      </c>
      <c r="E3198" s="212" t="inlineStr">
        <is>
          <t>Отвод прямоугольного  сечения 500x300</t>
        </is>
      </c>
      <c r="F3198" s="211" t="inlineStr">
        <is>
          <t>шт.</t>
        </is>
      </c>
      <c r="G3198" s="649" t="n">
        <v>1</v>
      </c>
      <c r="H3198" s="194" t="n"/>
      <c r="I3198" s="195" t="n">
        <v>0</v>
      </c>
      <c r="J3198" s="196" t="n">
        <v>0</v>
      </c>
      <c r="K3198" s="197" t="n">
        <v>0</v>
      </c>
      <c r="L3198" s="194" t="n">
        <v>0</v>
      </c>
      <c r="M3198" s="195" t="n">
        <v>0</v>
      </c>
      <c r="N3198" s="196" t="n">
        <v>0</v>
      </c>
      <c r="O3198" s="197" t="n">
        <v>0</v>
      </c>
      <c r="P3198" s="118" t="inlineStr">
        <is>
          <t>Включено</t>
        </is>
      </c>
      <c r="Q3198" s="104" t="n"/>
    </row>
    <row r="3199" outlineLevel="3" ht="50.25" customHeight="1">
      <c r="A3199" s="3" t="n"/>
      <c r="B3199" s="3" t="n"/>
      <c r="C3199" s="25" t="n"/>
      <c r="D3199" s="271" t="inlineStr">
        <is>
          <t>10.4.3.64.</t>
        </is>
      </c>
      <c r="E3199" s="212" t="inlineStr">
        <is>
          <t>Отвод прямоугольного  сечения 500х600</t>
        </is>
      </c>
      <c r="F3199" s="211" t="inlineStr">
        <is>
          <t>шт.</t>
        </is>
      </c>
      <c r="G3199" s="649" t="n">
        <v>7</v>
      </c>
      <c r="H3199" s="194" t="n"/>
      <c r="I3199" s="195" t="n">
        <v>0</v>
      </c>
      <c r="J3199" s="196" t="n">
        <v>0</v>
      </c>
      <c r="K3199" s="197" t="n">
        <v>0</v>
      </c>
      <c r="L3199" s="194" t="n">
        <v>0</v>
      </c>
      <c r="M3199" s="195" t="n">
        <v>0</v>
      </c>
      <c r="N3199" s="196" t="n">
        <v>0</v>
      </c>
      <c r="O3199" s="197" t="n">
        <v>0</v>
      </c>
      <c r="P3199" s="118" t="inlineStr">
        <is>
          <t>Включено</t>
        </is>
      </c>
      <c r="Q3199" s="104" t="n"/>
    </row>
    <row r="3200" outlineLevel="3" ht="50.25" customHeight="1">
      <c r="A3200" s="3" t="n"/>
      <c r="B3200" s="3" t="n"/>
      <c r="C3200" s="25" t="n"/>
      <c r="D3200" s="271" t="inlineStr">
        <is>
          <t>10.4.3.65.</t>
        </is>
      </c>
      <c r="E3200" s="212" t="inlineStr">
        <is>
          <t>Отвод прямоугольного  сечения 500х800</t>
        </is>
      </c>
      <c r="F3200" s="211" t="inlineStr">
        <is>
          <t>шт.</t>
        </is>
      </c>
      <c r="G3200" s="649" t="n">
        <v>6</v>
      </c>
      <c r="H3200" s="194" t="n"/>
      <c r="I3200" s="195" t="n">
        <v>0</v>
      </c>
      <c r="J3200" s="196" t="n">
        <v>0</v>
      </c>
      <c r="K3200" s="197" t="n">
        <v>0</v>
      </c>
      <c r="L3200" s="194" t="n">
        <v>0</v>
      </c>
      <c r="M3200" s="195" t="n">
        <v>0</v>
      </c>
      <c r="N3200" s="196" t="n">
        <v>0</v>
      </c>
      <c r="O3200" s="197" t="n">
        <v>0</v>
      </c>
      <c r="P3200" s="118" t="inlineStr">
        <is>
          <t>Включено</t>
        </is>
      </c>
      <c r="Q3200" s="104" t="n"/>
    </row>
    <row r="3201" outlineLevel="3" ht="50.25" customHeight="1">
      <c r="A3201" s="3" t="n"/>
      <c r="B3201" s="3" t="n"/>
      <c r="C3201" s="25" t="n"/>
      <c r="D3201" s="271" t="inlineStr">
        <is>
          <t>10.4.3.66.</t>
        </is>
      </c>
      <c r="E3201" s="212" t="inlineStr">
        <is>
          <t>Отвод прямоугольного  сечения 500х800</t>
        </is>
      </c>
      <c r="F3201" s="211" t="inlineStr">
        <is>
          <t>шт.</t>
        </is>
      </c>
      <c r="G3201" s="649" t="n">
        <v>2</v>
      </c>
      <c r="H3201" s="194" t="n"/>
      <c r="I3201" s="195" t="n">
        <v>0</v>
      </c>
      <c r="J3201" s="196" t="n">
        <v>0</v>
      </c>
      <c r="K3201" s="197" t="n">
        <v>0</v>
      </c>
      <c r="L3201" s="194" t="n">
        <v>0</v>
      </c>
      <c r="M3201" s="195" t="n">
        <v>0</v>
      </c>
      <c r="N3201" s="196" t="n">
        <v>0</v>
      </c>
      <c r="O3201" s="197" t="n">
        <v>0</v>
      </c>
      <c r="P3201" s="118" t="inlineStr">
        <is>
          <t>Включено</t>
        </is>
      </c>
      <c r="Q3201" s="104" t="n"/>
    </row>
    <row r="3202" outlineLevel="3" ht="50.25" customHeight="1">
      <c r="A3202" s="3" t="n"/>
      <c r="B3202" s="3" t="n"/>
      <c r="C3202" s="25" t="n"/>
      <c r="D3202" s="271" t="inlineStr">
        <is>
          <t>10.4.3.67.</t>
        </is>
      </c>
      <c r="E3202" s="212" t="inlineStr">
        <is>
          <t>Отвод прямоугольного  сечения 500х1000</t>
        </is>
      </c>
      <c r="F3202" s="211" t="inlineStr">
        <is>
          <t>шт.</t>
        </is>
      </c>
      <c r="G3202" s="649" t="n">
        <v>1</v>
      </c>
      <c r="H3202" s="194" t="n"/>
      <c r="I3202" s="195" t="n">
        <v>0</v>
      </c>
      <c r="J3202" s="196" t="n">
        <v>0</v>
      </c>
      <c r="K3202" s="197" t="n">
        <v>0</v>
      </c>
      <c r="L3202" s="194" t="n">
        <v>0</v>
      </c>
      <c r="M3202" s="195" t="n">
        <v>0</v>
      </c>
      <c r="N3202" s="196" t="n">
        <v>0</v>
      </c>
      <c r="O3202" s="197" t="n">
        <v>0</v>
      </c>
      <c r="P3202" s="118" t="inlineStr">
        <is>
          <t>Включено</t>
        </is>
      </c>
      <c r="Q3202" s="104" t="n"/>
    </row>
    <row r="3203" outlineLevel="3" ht="50.25" customHeight="1">
      <c r="A3203" s="3" t="n"/>
      <c r="B3203" s="3" t="n"/>
      <c r="C3203" s="25" t="n"/>
      <c r="D3203" s="271" t="inlineStr">
        <is>
          <t>10.4.3.68.</t>
        </is>
      </c>
      <c r="E3203" s="212" t="inlineStr">
        <is>
          <t>Отвод прямоугольного  сечения 500х1200</t>
        </is>
      </c>
      <c r="F3203" s="211" t="inlineStr">
        <is>
          <t>шт.</t>
        </is>
      </c>
      <c r="G3203" s="649" t="n">
        <v>1</v>
      </c>
      <c r="H3203" s="194" t="n"/>
      <c r="I3203" s="195" t="n">
        <v>0</v>
      </c>
      <c r="J3203" s="196" t="n">
        <v>0</v>
      </c>
      <c r="K3203" s="197" t="n">
        <v>0</v>
      </c>
      <c r="L3203" s="194" t="n">
        <v>0</v>
      </c>
      <c r="M3203" s="195" t="n">
        <v>0</v>
      </c>
      <c r="N3203" s="196" t="n">
        <v>0</v>
      </c>
      <c r="O3203" s="197" t="n">
        <v>0</v>
      </c>
      <c r="P3203" s="118" t="inlineStr">
        <is>
          <t>Включено</t>
        </is>
      </c>
      <c r="Q3203" s="104" t="n"/>
    </row>
    <row r="3204" outlineLevel="3" ht="50.25" customHeight="1">
      <c r="A3204" s="3" t="n"/>
      <c r="B3204" s="3" t="n"/>
      <c r="C3204" s="25" t="n"/>
      <c r="D3204" s="271" t="inlineStr">
        <is>
          <t>10.4.3.69.</t>
        </is>
      </c>
      <c r="E3204" s="212" t="inlineStr">
        <is>
          <t>Отвод прямоугольного  сечения 550х1200</t>
        </is>
      </c>
      <c r="F3204" s="211" t="inlineStr">
        <is>
          <t>шт.</t>
        </is>
      </c>
      <c r="G3204" s="649" t="n">
        <v>1</v>
      </c>
      <c r="H3204" s="194" t="n"/>
      <c r="I3204" s="195" t="n">
        <v>0</v>
      </c>
      <c r="J3204" s="196" t="n">
        <v>0</v>
      </c>
      <c r="K3204" s="197" t="n">
        <v>0</v>
      </c>
      <c r="L3204" s="194" t="n">
        <v>0</v>
      </c>
      <c r="M3204" s="195" t="n">
        <v>0</v>
      </c>
      <c r="N3204" s="196" t="n">
        <v>0</v>
      </c>
      <c r="O3204" s="197" t="n">
        <v>0</v>
      </c>
      <c r="P3204" s="118" t="inlineStr">
        <is>
          <t>Включено</t>
        </is>
      </c>
      <c r="Q3204" s="104" t="n"/>
    </row>
    <row r="3205" outlineLevel="3" ht="50.25" customHeight="1">
      <c r="A3205" s="3" t="n"/>
      <c r="B3205" s="3" t="n"/>
      <c r="C3205" s="25" t="n"/>
      <c r="D3205" s="271" t="inlineStr">
        <is>
          <t>10.4.3.70.</t>
        </is>
      </c>
      <c r="E3205" s="212" t="inlineStr">
        <is>
          <t>Отвод прямоугольного  сечения 600х800</t>
        </is>
      </c>
      <c r="F3205" s="211" t="inlineStr">
        <is>
          <t>шт.</t>
        </is>
      </c>
      <c r="G3205" s="649" t="n">
        <v>2</v>
      </c>
      <c r="H3205" s="194" t="n"/>
      <c r="I3205" s="195" t="n">
        <v>0</v>
      </c>
      <c r="J3205" s="196" t="n">
        <v>0</v>
      </c>
      <c r="K3205" s="197" t="n">
        <v>0</v>
      </c>
      <c r="L3205" s="194" t="n">
        <v>0</v>
      </c>
      <c r="M3205" s="195" t="n">
        <v>0</v>
      </c>
      <c r="N3205" s="196" t="n">
        <v>0</v>
      </c>
      <c r="O3205" s="197" t="n">
        <v>0</v>
      </c>
      <c r="P3205" s="118" t="inlineStr">
        <is>
          <t>Включено</t>
        </is>
      </c>
      <c r="Q3205" s="104" t="n"/>
    </row>
    <row r="3206" outlineLevel="3" ht="50.25" customHeight="1">
      <c r="A3206" s="3" t="n"/>
      <c r="B3206" s="3" t="n"/>
      <c r="C3206" s="25" t="n"/>
      <c r="D3206" s="271" t="inlineStr">
        <is>
          <t>10.4.3.71.</t>
        </is>
      </c>
      <c r="E3206" s="212" t="inlineStr">
        <is>
          <t>Отвод прямоугольного  сечения 700х700</t>
        </is>
      </c>
      <c r="F3206" s="211" t="inlineStr">
        <is>
          <t>шт.</t>
        </is>
      </c>
      <c r="G3206" s="649" t="n">
        <v>4</v>
      </c>
      <c r="H3206" s="194" t="n"/>
      <c r="I3206" s="195" t="n">
        <v>0</v>
      </c>
      <c r="J3206" s="196" t="n">
        <v>0</v>
      </c>
      <c r="K3206" s="197" t="n">
        <v>0</v>
      </c>
      <c r="L3206" s="194" t="n">
        <v>0</v>
      </c>
      <c r="M3206" s="195" t="n">
        <v>0</v>
      </c>
      <c r="N3206" s="196" t="n">
        <v>0</v>
      </c>
      <c r="O3206" s="197" t="n">
        <v>0</v>
      </c>
      <c r="P3206" s="118" t="inlineStr">
        <is>
          <t>Включено</t>
        </is>
      </c>
      <c r="Q3206" s="104" t="n"/>
    </row>
    <row r="3207" outlineLevel="3" ht="50.25" customHeight="1">
      <c r="A3207" s="3" t="n"/>
      <c r="B3207" s="3" t="n"/>
      <c r="C3207" s="25" t="n"/>
      <c r="D3207" s="271" t="inlineStr">
        <is>
          <t>10.4.3.72.</t>
        </is>
      </c>
      <c r="E3207" s="212" t="inlineStr">
        <is>
          <t>Отвод прямоугольного  сечения 700х900</t>
        </is>
      </c>
      <c r="F3207" s="211" t="inlineStr">
        <is>
          <t>шт.</t>
        </is>
      </c>
      <c r="G3207" s="649" t="n">
        <v>4</v>
      </c>
      <c r="H3207" s="194" t="n"/>
      <c r="I3207" s="195" t="n">
        <v>0</v>
      </c>
      <c r="J3207" s="196" t="n">
        <v>0</v>
      </c>
      <c r="K3207" s="197" t="n">
        <v>0</v>
      </c>
      <c r="L3207" s="194" t="n">
        <v>0</v>
      </c>
      <c r="M3207" s="195" t="n">
        <v>0</v>
      </c>
      <c r="N3207" s="196" t="n">
        <v>0</v>
      </c>
      <c r="O3207" s="197" t="n">
        <v>0</v>
      </c>
      <c r="P3207" s="118" t="inlineStr">
        <is>
          <t>Включено</t>
        </is>
      </c>
      <c r="Q3207" s="104" t="n"/>
    </row>
    <row r="3208" outlineLevel="3" ht="50.25" customHeight="1">
      <c r="A3208" s="3" t="n"/>
      <c r="B3208" s="3" t="n"/>
      <c r="C3208" s="25" t="n"/>
      <c r="D3208" s="271" t="inlineStr">
        <is>
          <t>10.4.3.73.</t>
        </is>
      </c>
      <c r="E3208" s="212" t="inlineStr">
        <is>
          <t>Отвод прямоугольного  сечения 800x500</t>
        </is>
      </c>
      <c r="F3208" s="211" t="inlineStr">
        <is>
          <t>шт.</t>
        </is>
      </c>
      <c r="G3208" s="649" t="n">
        <v>4</v>
      </c>
      <c r="H3208" s="194" t="n"/>
      <c r="I3208" s="195" t="n">
        <v>0</v>
      </c>
      <c r="J3208" s="196" t="n">
        <v>0</v>
      </c>
      <c r="K3208" s="197" t="n">
        <v>0</v>
      </c>
      <c r="L3208" s="194" t="n">
        <v>0</v>
      </c>
      <c r="M3208" s="195" t="n">
        <v>0</v>
      </c>
      <c r="N3208" s="196" t="n">
        <v>0</v>
      </c>
      <c r="O3208" s="197" t="n">
        <v>0</v>
      </c>
      <c r="P3208" s="118" t="inlineStr">
        <is>
          <t>Включено</t>
        </is>
      </c>
      <c r="Q3208" s="104" t="n"/>
    </row>
    <row r="3209" outlineLevel="3" ht="50.25" customHeight="1">
      <c r="A3209" s="3" t="n"/>
      <c r="B3209" s="3" t="n"/>
      <c r="C3209" s="25" t="n"/>
      <c r="D3209" s="271" t="inlineStr">
        <is>
          <t>10.4.3.74.</t>
        </is>
      </c>
      <c r="E3209" s="212" t="inlineStr">
        <is>
          <t>Отвод прямоугольного  сечения 800x500</t>
        </is>
      </c>
      <c r="F3209" s="211" t="inlineStr">
        <is>
          <t>шт.</t>
        </is>
      </c>
      <c r="G3209" s="649" t="n">
        <v>3</v>
      </c>
      <c r="H3209" s="194" t="n"/>
      <c r="I3209" s="195" t="n">
        <v>0</v>
      </c>
      <c r="J3209" s="196" t="n">
        <v>0</v>
      </c>
      <c r="K3209" s="197" t="n">
        <v>0</v>
      </c>
      <c r="L3209" s="194" t="n">
        <v>0</v>
      </c>
      <c r="M3209" s="195" t="n">
        <v>0</v>
      </c>
      <c r="N3209" s="196" t="n">
        <v>0</v>
      </c>
      <c r="O3209" s="197" t="n">
        <v>0</v>
      </c>
      <c r="P3209" s="118" t="inlineStr">
        <is>
          <t>Включено</t>
        </is>
      </c>
      <c r="Q3209" s="104" t="n"/>
    </row>
    <row r="3210" outlineLevel="3" ht="50.25" customHeight="1">
      <c r="A3210" s="3" t="n"/>
      <c r="B3210" s="3" t="n"/>
      <c r="C3210" s="25" t="n"/>
      <c r="D3210" s="271" t="inlineStr">
        <is>
          <t>10.4.3.75.</t>
        </is>
      </c>
      <c r="E3210" s="212" t="inlineStr">
        <is>
          <t>Переходник круглого- прямоугольного сечения 500x600-Ø500</t>
        </is>
      </c>
      <c r="F3210" s="211" t="inlineStr">
        <is>
          <t>шт.</t>
        </is>
      </c>
      <c r="G3210" s="649" t="n">
        <v>2</v>
      </c>
      <c r="H3210" s="194" t="n"/>
      <c r="I3210" s="195" t="n">
        <v>0</v>
      </c>
      <c r="J3210" s="196" t="n">
        <v>0</v>
      </c>
      <c r="K3210" s="197" t="n">
        <v>0</v>
      </c>
      <c r="L3210" s="194" t="n">
        <v>0</v>
      </c>
      <c r="M3210" s="195" t="n">
        <v>0</v>
      </c>
      <c r="N3210" s="196" t="n">
        <v>0</v>
      </c>
      <c r="O3210" s="197" t="n">
        <v>0</v>
      </c>
      <c r="P3210" s="118" t="inlineStr">
        <is>
          <t>Включено</t>
        </is>
      </c>
      <c r="Q3210" s="104" t="n"/>
    </row>
    <row r="3211" outlineLevel="3" ht="50.25" customHeight="1">
      <c r="A3211" s="3" t="n"/>
      <c r="B3211" s="3" t="n"/>
      <c r="C3211" s="25" t="n"/>
      <c r="D3211" s="271" t="inlineStr">
        <is>
          <t>10.4.3.76.</t>
        </is>
      </c>
      <c r="E3211" s="212" t="inlineStr">
        <is>
          <t>Переходник круглого- прямоугольного сечения 500x1000-Ø630</t>
        </is>
      </c>
      <c r="F3211" s="211" t="inlineStr">
        <is>
          <t>шт.</t>
        </is>
      </c>
      <c r="G3211" s="649" t="n">
        <v>1</v>
      </c>
      <c r="H3211" s="194" t="n"/>
      <c r="I3211" s="195" t="n">
        <v>0</v>
      </c>
      <c r="J3211" s="196" t="n">
        <v>0</v>
      </c>
      <c r="K3211" s="197" t="n">
        <v>0</v>
      </c>
      <c r="L3211" s="194" t="n">
        <v>0</v>
      </c>
      <c r="M3211" s="195" t="n">
        <v>0</v>
      </c>
      <c r="N3211" s="196" t="n">
        <v>0</v>
      </c>
      <c r="O3211" s="197" t="n">
        <v>0</v>
      </c>
      <c r="P3211" s="118" t="inlineStr">
        <is>
          <t>Включено</t>
        </is>
      </c>
      <c r="Q3211" s="104" t="n"/>
    </row>
    <row r="3212" outlineLevel="3" ht="50.25" customHeight="1">
      <c r="A3212" s="3" t="n"/>
      <c r="B3212" s="3" t="n"/>
      <c r="C3212" s="25" t="n"/>
      <c r="D3212" s="271" t="inlineStr">
        <is>
          <t>10.4.3.77.</t>
        </is>
      </c>
      <c r="E3212" s="212" t="inlineStr">
        <is>
          <t>Переходник круглого- прямоугольного сечения 500х800-Ø500</t>
        </is>
      </c>
      <c r="F3212" s="211" t="inlineStr">
        <is>
          <t>шт.</t>
        </is>
      </c>
      <c r="G3212" s="649" t="n">
        <v>2</v>
      </c>
      <c r="H3212" s="194" t="n"/>
      <c r="I3212" s="195" t="n">
        <v>0</v>
      </c>
      <c r="J3212" s="196" t="n">
        <v>0</v>
      </c>
      <c r="K3212" s="197" t="n">
        <v>0</v>
      </c>
      <c r="L3212" s="194" t="n">
        <v>0</v>
      </c>
      <c r="M3212" s="195" t="n">
        <v>0</v>
      </c>
      <c r="N3212" s="196" t="n">
        <v>0</v>
      </c>
      <c r="O3212" s="197" t="n">
        <v>0</v>
      </c>
      <c r="P3212" s="118" t="inlineStr">
        <is>
          <t>Включено</t>
        </is>
      </c>
      <c r="Q3212" s="104" t="n"/>
    </row>
    <row r="3213" outlineLevel="3" ht="50.25" customHeight="1">
      <c r="A3213" s="3" t="n"/>
      <c r="B3213" s="3" t="n"/>
      <c r="C3213" s="25" t="n"/>
      <c r="D3213" s="271" t="inlineStr">
        <is>
          <t>10.4.3.78.</t>
        </is>
      </c>
      <c r="E3213" s="212" t="inlineStr">
        <is>
          <t>Переходник круглого- прямоугольного сечения 550х1200-Ø800</t>
        </is>
      </c>
      <c r="F3213" s="211" t="inlineStr">
        <is>
          <t>шт.</t>
        </is>
      </c>
      <c r="G3213" s="649" t="n">
        <v>1</v>
      </c>
      <c r="H3213" s="194" t="n"/>
      <c r="I3213" s="195" t="n">
        <v>0</v>
      </c>
      <c r="J3213" s="196" t="n">
        <v>0</v>
      </c>
      <c r="K3213" s="197" t="n">
        <v>0</v>
      </c>
      <c r="L3213" s="194" t="n">
        <v>0</v>
      </c>
      <c r="M3213" s="195" t="n">
        <v>0</v>
      </c>
      <c r="N3213" s="196" t="n">
        <v>0</v>
      </c>
      <c r="O3213" s="197" t="n">
        <v>0</v>
      </c>
      <c r="P3213" s="118" t="inlineStr">
        <is>
          <t>Включено</t>
        </is>
      </c>
      <c r="Q3213" s="104" t="n"/>
    </row>
    <row r="3214" outlineLevel="3" ht="50.25" customHeight="1">
      <c r="A3214" s="3" t="n"/>
      <c r="B3214" s="3" t="n"/>
      <c r="C3214" s="25" t="n"/>
      <c r="D3214" s="271" t="inlineStr">
        <is>
          <t>10.4.3.79.</t>
        </is>
      </c>
      <c r="E3214" s="212" t="inlineStr">
        <is>
          <t>Переходник круглого- прямоугольного сечения 700x700-Ø630</t>
        </is>
      </c>
      <c r="F3214" s="211" t="inlineStr">
        <is>
          <t>шт.</t>
        </is>
      </c>
      <c r="G3214" s="649" t="n">
        <v>1</v>
      </c>
      <c r="H3214" s="194" t="n"/>
      <c r="I3214" s="195" t="n">
        <v>0</v>
      </c>
      <c r="J3214" s="196" t="n">
        <v>0</v>
      </c>
      <c r="K3214" s="197" t="n">
        <v>0</v>
      </c>
      <c r="L3214" s="194" t="n">
        <v>0</v>
      </c>
      <c r="M3214" s="195" t="n">
        <v>0</v>
      </c>
      <c r="N3214" s="196" t="n">
        <v>0</v>
      </c>
      <c r="O3214" s="197" t="n">
        <v>0</v>
      </c>
      <c r="P3214" s="118" t="inlineStr">
        <is>
          <t>Включено</t>
        </is>
      </c>
      <c r="Q3214" s="104" t="n"/>
    </row>
    <row r="3215" outlineLevel="3" ht="50.25" customHeight="1">
      <c r="A3215" s="3" t="n"/>
      <c r="B3215" s="3" t="n"/>
      <c r="C3215" s="25" t="n"/>
      <c r="D3215" s="271" t="inlineStr">
        <is>
          <t>10.4.3.80.</t>
        </is>
      </c>
      <c r="E3215" s="212" t="inlineStr">
        <is>
          <t>Переходник круглого- прямоугольного сечения 700х700-Ø800</t>
        </is>
      </c>
      <c r="F3215" s="211" t="inlineStr">
        <is>
          <t>шт.</t>
        </is>
      </c>
      <c r="G3215" s="649" t="n">
        <v>1</v>
      </c>
      <c r="H3215" s="194" t="n"/>
      <c r="I3215" s="195" t="n">
        <v>0</v>
      </c>
      <c r="J3215" s="196" t="n">
        <v>0</v>
      </c>
      <c r="K3215" s="197" t="n">
        <v>0</v>
      </c>
      <c r="L3215" s="194" t="n">
        <v>0</v>
      </c>
      <c r="M3215" s="195" t="n">
        <v>0</v>
      </c>
      <c r="N3215" s="196" t="n">
        <v>0</v>
      </c>
      <c r="O3215" s="197" t="n">
        <v>0</v>
      </c>
      <c r="P3215" s="118" t="inlineStr">
        <is>
          <t>Включено</t>
        </is>
      </c>
      <c r="Q3215" s="104" t="n"/>
    </row>
    <row r="3216" outlineLevel="3" ht="50.25" customHeight="1">
      <c r="A3216" s="3" t="n"/>
      <c r="B3216" s="3" t="n"/>
      <c r="C3216" s="25" t="n"/>
      <c r="D3216" s="271" t="inlineStr">
        <is>
          <t>10.4.3.81.</t>
        </is>
      </c>
      <c r="E3216" s="212" t="inlineStr">
        <is>
          <t>Переходник круглого- прямоугольного сечения 700х700-Ø900</t>
        </is>
      </c>
      <c r="F3216" s="211" t="inlineStr">
        <is>
          <t>шт.</t>
        </is>
      </c>
      <c r="G3216" s="649" t="n">
        <v>1</v>
      </c>
      <c r="H3216" s="194" t="n"/>
      <c r="I3216" s="195" t="n">
        <v>0</v>
      </c>
      <c r="J3216" s="196" t="n">
        <v>0</v>
      </c>
      <c r="K3216" s="197" t="n">
        <v>0</v>
      </c>
      <c r="L3216" s="194" t="n">
        <v>0</v>
      </c>
      <c r="M3216" s="195" t="n">
        <v>0</v>
      </c>
      <c r="N3216" s="196" t="n">
        <v>0</v>
      </c>
      <c r="O3216" s="197" t="n">
        <v>0</v>
      </c>
      <c r="P3216" s="118" t="inlineStr">
        <is>
          <t>Включено</t>
        </is>
      </c>
      <c r="Q3216" s="104" t="n"/>
    </row>
    <row r="3217" outlineLevel="3" ht="50.25" customHeight="1">
      <c r="A3217" s="3" t="n"/>
      <c r="B3217" s="3" t="n"/>
      <c r="C3217" s="25" t="n"/>
      <c r="D3217" s="271" t="inlineStr">
        <is>
          <t>10.4.3.82.</t>
        </is>
      </c>
      <c r="E3217" s="212" t="inlineStr">
        <is>
          <t>Переходник прямоугольного сечения 200х200-300х600</t>
        </is>
      </c>
      <c r="F3217" s="211" t="inlineStr">
        <is>
          <t>шт.</t>
        </is>
      </c>
      <c r="G3217" s="649" t="n">
        <v>2</v>
      </c>
      <c r="H3217" s="194" t="n"/>
      <c r="I3217" s="195" t="n">
        <v>0</v>
      </c>
      <c r="J3217" s="196" t="n">
        <v>0</v>
      </c>
      <c r="K3217" s="197" t="n">
        <v>0</v>
      </c>
      <c r="L3217" s="194" t="n">
        <v>0</v>
      </c>
      <c r="M3217" s="195" t="n">
        <v>0</v>
      </c>
      <c r="N3217" s="196" t="n">
        <v>0</v>
      </c>
      <c r="O3217" s="197" t="n">
        <v>0</v>
      </c>
      <c r="P3217" s="118" t="inlineStr">
        <is>
          <t>Включено</t>
        </is>
      </c>
      <c r="Q3217" s="104" t="n"/>
    </row>
    <row r="3218" outlineLevel="3" ht="50.25" customHeight="1">
      <c r="A3218" s="3" t="n"/>
      <c r="B3218" s="3" t="n"/>
      <c r="C3218" s="25" t="n"/>
      <c r="D3218" s="271" t="inlineStr">
        <is>
          <t>10.4.3.83.</t>
        </is>
      </c>
      <c r="E3218" s="212" t="inlineStr">
        <is>
          <t>Переходник прямоугольного сечения 200х200-300х600</t>
        </is>
      </c>
      <c r="F3218" s="211" t="inlineStr">
        <is>
          <t>шт.</t>
        </is>
      </c>
      <c r="G3218" s="649" t="n">
        <v>1</v>
      </c>
      <c r="H3218" s="194" t="n"/>
      <c r="I3218" s="195" t="n">
        <v>0</v>
      </c>
      <c r="J3218" s="196" t="n">
        <v>0</v>
      </c>
      <c r="K3218" s="197" t="n">
        <v>0</v>
      </c>
      <c r="L3218" s="194" t="n">
        <v>0</v>
      </c>
      <c r="M3218" s="195" t="n">
        <v>0</v>
      </c>
      <c r="N3218" s="196" t="n">
        <v>0</v>
      </c>
      <c r="O3218" s="197" t="n">
        <v>0</v>
      </c>
      <c r="P3218" s="118" t="inlineStr">
        <is>
          <t>Включено</t>
        </is>
      </c>
      <c r="Q3218" s="104" t="n"/>
    </row>
    <row r="3219" outlineLevel="3" ht="50.25" customHeight="1">
      <c r="A3219" s="3" t="n"/>
      <c r="B3219" s="3" t="n"/>
      <c r="C3219" s="25" t="n"/>
      <c r="D3219" s="271" t="inlineStr">
        <is>
          <t>10.4.3.84.</t>
        </is>
      </c>
      <c r="E3219" s="212" t="inlineStr">
        <is>
          <t>Переходник прямоугольного сечения 300х400-350х600</t>
        </is>
      </c>
      <c r="F3219" s="211" t="inlineStr">
        <is>
          <t>шт.</t>
        </is>
      </c>
      <c r="G3219" s="649" t="n">
        <v>2</v>
      </c>
      <c r="H3219" s="194" t="n"/>
      <c r="I3219" s="195" t="n">
        <v>0</v>
      </c>
      <c r="J3219" s="196" t="n">
        <v>0</v>
      </c>
      <c r="K3219" s="197" t="n">
        <v>0</v>
      </c>
      <c r="L3219" s="194" t="n">
        <v>0</v>
      </c>
      <c r="M3219" s="195" t="n">
        <v>0</v>
      </c>
      <c r="N3219" s="196" t="n">
        <v>0</v>
      </c>
      <c r="O3219" s="197" t="n">
        <v>0</v>
      </c>
      <c r="P3219" s="118" t="inlineStr">
        <is>
          <t>Включено</t>
        </is>
      </c>
      <c r="Q3219" s="104" t="n"/>
    </row>
    <row r="3220" outlineLevel="3" ht="50.25" customHeight="1">
      <c r="A3220" s="3" t="n"/>
      <c r="B3220" s="3" t="n"/>
      <c r="C3220" s="25" t="n"/>
      <c r="D3220" s="271" t="inlineStr">
        <is>
          <t>10.4.3.85.</t>
        </is>
      </c>
      <c r="E3220" s="212" t="inlineStr">
        <is>
          <t>Переходник прямоугольного сечения 300х500-300х600</t>
        </is>
      </c>
      <c r="F3220" s="211" t="inlineStr">
        <is>
          <t>шт.</t>
        </is>
      </c>
      <c r="G3220" s="649" t="n">
        <v>1</v>
      </c>
      <c r="H3220" s="194" t="n"/>
      <c r="I3220" s="195" t="n">
        <v>0</v>
      </c>
      <c r="J3220" s="196" t="n">
        <v>0</v>
      </c>
      <c r="K3220" s="197" t="n">
        <v>0</v>
      </c>
      <c r="L3220" s="194" t="n">
        <v>0</v>
      </c>
      <c r="M3220" s="195" t="n">
        <v>0</v>
      </c>
      <c r="N3220" s="196" t="n">
        <v>0</v>
      </c>
      <c r="O3220" s="197" t="n">
        <v>0</v>
      </c>
      <c r="P3220" s="118" t="inlineStr">
        <is>
          <t>Включено</t>
        </is>
      </c>
      <c r="Q3220" s="104" t="n"/>
    </row>
    <row r="3221" outlineLevel="3" ht="50.25" customHeight="1">
      <c r="A3221" s="3" t="n"/>
      <c r="B3221" s="3" t="n"/>
      <c r="C3221" s="25" t="n"/>
      <c r="D3221" s="271" t="inlineStr">
        <is>
          <t>10.4.3.86.</t>
        </is>
      </c>
      <c r="E3221" s="212" t="inlineStr">
        <is>
          <t>Переходник прямоугольного сечения 300х600-350х400</t>
        </is>
      </c>
      <c r="F3221" s="211" t="inlineStr">
        <is>
          <t>шт.</t>
        </is>
      </c>
      <c r="G3221" s="649" t="n">
        <v>1</v>
      </c>
      <c r="H3221" s="194" t="n"/>
      <c r="I3221" s="195" t="n">
        <v>0</v>
      </c>
      <c r="J3221" s="196" t="n">
        <v>0</v>
      </c>
      <c r="K3221" s="197" t="n">
        <v>0</v>
      </c>
      <c r="L3221" s="194" t="n">
        <v>0</v>
      </c>
      <c r="M3221" s="195" t="n">
        <v>0</v>
      </c>
      <c r="N3221" s="196" t="n">
        <v>0</v>
      </c>
      <c r="O3221" s="197" t="n">
        <v>0</v>
      </c>
      <c r="P3221" s="118" t="inlineStr">
        <is>
          <t>Включено</t>
        </is>
      </c>
      <c r="Q3221" s="104" t="n"/>
    </row>
    <row r="3222" outlineLevel="3" ht="50.25" customHeight="1">
      <c r="A3222" s="3" t="n"/>
      <c r="B3222" s="3" t="n"/>
      <c r="C3222" s="25" t="n"/>
      <c r="D3222" s="271" t="inlineStr">
        <is>
          <t>10.4.3.87.</t>
        </is>
      </c>
      <c r="E3222" s="212" t="inlineStr">
        <is>
          <t>Переходник прямоугольного сечения 350х800-500х600</t>
        </is>
      </c>
      <c r="F3222" s="211" t="inlineStr">
        <is>
          <t>шт.</t>
        </is>
      </c>
      <c r="G3222" s="649" t="n">
        <v>2</v>
      </c>
      <c r="H3222" s="194" t="n"/>
      <c r="I3222" s="195" t="n">
        <v>0</v>
      </c>
      <c r="J3222" s="196" t="n">
        <v>0</v>
      </c>
      <c r="K3222" s="197" t="n">
        <v>0</v>
      </c>
      <c r="L3222" s="194" t="n">
        <v>0</v>
      </c>
      <c r="M3222" s="195" t="n">
        <v>0</v>
      </c>
      <c r="N3222" s="196" t="n">
        <v>0</v>
      </c>
      <c r="O3222" s="197" t="n">
        <v>0</v>
      </c>
      <c r="P3222" s="118" t="inlineStr">
        <is>
          <t>Включено</t>
        </is>
      </c>
      <c r="Q3222" s="104" t="n"/>
    </row>
    <row r="3223" outlineLevel="3" ht="50.25" customHeight="1">
      <c r="A3223" s="3" t="n"/>
      <c r="B3223" s="3" t="n"/>
      <c r="C3223" s="25" t="n"/>
      <c r="D3223" s="271" t="inlineStr">
        <is>
          <t>10.4.3.88.</t>
        </is>
      </c>
      <c r="E3223" s="212" t="inlineStr">
        <is>
          <t>Переходник прямоугольного сечения 450х1050-600х800</t>
        </is>
      </c>
      <c r="F3223" s="211" t="inlineStr">
        <is>
          <t>шт.</t>
        </is>
      </c>
      <c r="G3223" s="649" t="n">
        <v>1</v>
      </c>
      <c r="H3223" s="194" t="n"/>
      <c r="I3223" s="195" t="n">
        <v>0</v>
      </c>
      <c r="J3223" s="196" t="n">
        <v>0</v>
      </c>
      <c r="K3223" s="197" t="n">
        <v>0</v>
      </c>
      <c r="L3223" s="194" t="n">
        <v>0</v>
      </c>
      <c r="M3223" s="195" t="n">
        <v>0</v>
      </c>
      <c r="N3223" s="196" t="n">
        <v>0</v>
      </c>
      <c r="O3223" s="197" t="n">
        <v>0</v>
      </c>
      <c r="P3223" s="118" t="inlineStr">
        <is>
          <t>Включено</t>
        </is>
      </c>
      <c r="Q3223" s="104" t="n"/>
    </row>
    <row r="3224" outlineLevel="3" ht="50.25" customHeight="1">
      <c r="A3224" s="3" t="n"/>
      <c r="B3224" s="3" t="n"/>
      <c r="C3224" s="25" t="n"/>
      <c r="D3224" s="271" t="inlineStr">
        <is>
          <t>10.4.3.89.</t>
        </is>
      </c>
      <c r="E3224" s="212" t="inlineStr">
        <is>
          <t>Переходник прямоугольного сечения 500х600-500х1200</t>
        </is>
      </c>
      <c r="F3224" s="211" t="inlineStr">
        <is>
          <t>шт.</t>
        </is>
      </c>
      <c r="G3224" s="649" t="n">
        <v>1</v>
      </c>
      <c r="H3224" s="194" t="n"/>
      <c r="I3224" s="195" t="n">
        <v>0</v>
      </c>
      <c r="J3224" s="196" t="n">
        <v>0</v>
      </c>
      <c r="K3224" s="197" t="n">
        <v>0</v>
      </c>
      <c r="L3224" s="194" t="n">
        <v>0</v>
      </c>
      <c r="M3224" s="195" t="n">
        <v>0</v>
      </c>
      <c r="N3224" s="196" t="n">
        <v>0</v>
      </c>
      <c r="O3224" s="197" t="n">
        <v>0</v>
      </c>
      <c r="P3224" s="118" t="inlineStr">
        <is>
          <t>Включено</t>
        </is>
      </c>
      <c r="Q3224" s="104" t="n"/>
    </row>
    <row r="3225" outlineLevel="3" ht="50.25" customHeight="1">
      <c r="A3225" s="3" t="n"/>
      <c r="B3225" s="3" t="n"/>
      <c r="C3225" s="25" t="n"/>
      <c r="D3225" s="271" t="inlineStr">
        <is>
          <t>10.4.3.90.</t>
        </is>
      </c>
      <c r="E3225" s="212" t="inlineStr">
        <is>
          <t>Переходник прямоугольного сечения 500х800-500х800</t>
        </is>
      </c>
      <c r="F3225" s="211" t="inlineStr">
        <is>
          <t>шт.</t>
        </is>
      </c>
      <c r="G3225" s="649" t="n">
        <v>1</v>
      </c>
      <c r="H3225" s="194" t="n"/>
      <c r="I3225" s="195" t="n">
        <v>0</v>
      </c>
      <c r="J3225" s="196" t="n">
        <v>0</v>
      </c>
      <c r="K3225" s="197" t="n">
        <v>0</v>
      </c>
      <c r="L3225" s="194" t="n">
        <v>0</v>
      </c>
      <c r="M3225" s="195" t="n">
        <v>0</v>
      </c>
      <c r="N3225" s="196" t="n">
        <v>0</v>
      </c>
      <c r="O3225" s="197" t="n">
        <v>0</v>
      </c>
      <c r="P3225" s="118" t="inlineStr">
        <is>
          <t>Включено</t>
        </is>
      </c>
      <c r="Q3225" s="104" t="n"/>
    </row>
    <row r="3226" outlineLevel="3" ht="50.25" customHeight="1">
      <c r="A3226" s="3" t="n"/>
      <c r="B3226" s="3" t="n"/>
      <c r="C3226" s="25" t="n"/>
      <c r="D3226" s="271" t="inlineStr">
        <is>
          <t>10.4.3.91.</t>
        </is>
      </c>
      <c r="E3226" s="212" t="inlineStr">
        <is>
          <t>Переходник прямоугольного сечения 500х800-500х1200</t>
        </is>
      </c>
      <c r="F3226" s="211" t="inlineStr">
        <is>
          <t>шт.</t>
        </is>
      </c>
      <c r="G3226" s="649" t="n">
        <v>1</v>
      </c>
      <c r="H3226" s="194" t="n"/>
      <c r="I3226" s="195" t="n">
        <v>0</v>
      </c>
      <c r="J3226" s="196" t="n">
        <v>0</v>
      </c>
      <c r="K3226" s="197" t="n">
        <v>0</v>
      </c>
      <c r="L3226" s="194" t="n">
        <v>0</v>
      </c>
      <c r="M3226" s="195" t="n">
        <v>0</v>
      </c>
      <c r="N3226" s="196" t="n">
        <v>0</v>
      </c>
      <c r="O3226" s="197" t="n">
        <v>0</v>
      </c>
      <c r="P3226" s="118" t="inlineStr">
        <is>
          <t>Включено</t>
        </is>
      </c>
      <c r="Q3226" s="104" t="n"/>
    </row>
    <row r="3227" outlineLevel="3" ht="50.25" customHeight="1">
      <c r="A3227" s="3" t="n"/>
      <c r="B3227" s="3" t="n"/>
      <c r="C3227" s="25" t="n"/>
      <c r="D3227" s="271" t="inlineStr">
        <is>
          <t>10.4.3.92.</t>
        </is>
      </c>
      <c r="E3227" s="212" t="inlineStr">
        <is>
          <t>Переходник прямоугольного сечения 700х250-700х250</t>
        </is>
      </c>
      <c r="F3227" s="211" t="inlineStr">
        <is>
          <t>шт.</t>
        </is>
      </c>
      <c r="G3227" s="649" t="n">
        <v>1</v>
      </c>
      <c r="H3227" s="194" t="n"/>
      <c r="I3227" s="195" t="n">
        <v>0</v>
      </c>
      <c r="J3227" s="196" t="n">
        <v>0</v>
      </c>
      <c r="K3227" s="197" t="n">
        <v>0</v>
      </c>
      <c r="L3227" s="194" t="n">
        <v>0</v>
      </c>
      <c r="M3227" s="195" t="n">
        <v>0</v>
      </c>
      <c r="N3227" s="196" t="n">
        <v>0</v>
      </c>
      <c r="O3227" s="197" t="n">
        <v>0</v>
      </c>
      <c r="P3227" s="118" t="inlineStr">
        <is>
          <t>Включено</t>
        </is>
      </c>
      <c r="Q3227" s="104" t="n"/>
    </row>
    <row r="3228" outlineLevel="3" ht="50.25" customHeight="1">
      <c r="A3228" s="3" t="n"/>
      <c r="B3228" s="3" t="n"/>
      <c r="C3228" s="25" t="n"/>
      <c r="D3228" s="271" t="inlineStr">
        <is>
          <t>10.4.3.93.</t>
        </is>
      </c>
      <c r="E3228" s="212" t="inlineStr">
        <is>
          <t>Переходник прямоугольного сечения 700х900-1000х1700</t>
        </is>
      </c>
      <c r="F3228" s="211" t="inlineStr">
        <is>
          <t>шт.</t>
        </is>
      </c>
      <c r="G3228" s="649" t="n">
        <v>1</v>
      </c>
      <c r="H3228" s="194" t="n"/>
      <c r="I3228" s="195" t="n">
        <v>0</v>
      </c>
      <c r="J3228" s="196" t="n">
        <v>0</v>
      </c>
      <c r="K3228" s="197" t="n">
        <v>0</v>
      </c>
      <c r="L3228" s="194" t="n">
        <v>0</v>
      </c>
      <c r="M3228" s="195" t="n">
        <v>0</v>
      </c>
      <c r="N3228" s="196" t="n">
        <v>0</v>
      </c>
      <c r="O3228" s="197" t="n">
        <v>0</v>
      </c>
      <c r="P3228" s="118" t="inlineStr">
        <is>
          <t>Включено</t>
        </is>
      </c>
      <c r="Q3228" s="104" t="n"/>
    </row>
    <row r="3229" outlineLevel="3" ht="50.25" customHeight="1">
      <c r="A3229" s="3" t="n"/>
      <c r="B3229" s="3" t="n"/>
      <c r="C3229" s="25" t="n"/>
      <c r="D3229" s="271" t="inlineStr">
        <is>
          <t>10.4.3.94.</t>
        </is>
      </c>
      <c r="E3229" s="212" t="inlineStr">
        <is>
          <t>Переходник прямоугольного сечения 800х800-700х250</t>
        </is>
      </c>
      <c r="F3229" s="211" t="inlineStr">
        <is>
          <t>шт.</t>
        </is>
      </c>
      <c r="G3229" s="649" t="n">
        <v>1</v>
      </c>
      <c r="H3229" s="194" t="n"/>
      <c r="I3229" s="195" t="n">
        <v>0</v>
      </c>
      <c r="J3229" s="196" t="n">
        <v>0</v>
      </c>
      <c r="K3229" s="197" t="n">
        <v>0</v>
      </c>
      <c r="L3229" s="194" t="n">
        <v>0</v>
      </c>
      <c r="M3229" s="195" t="n">
        <v>0</v>
      </c>
      <c r="N3229" s="196" t="n">
        <v>0</v>
      </c>
      <c r="O3229" s="197" t="n">
        <v>0</v>
      </c>
      <c r="P3229" s="118" t="inlineStr">
        <is>
          <t>Включено</t>
        </is>
      </c>
      <c r="Q3229" s="104" t="n"/>
    </row>
    <row r="3230" outlineLevel="3" ht="50.25" customHeight="1">
      <c r="A3230" s="3" t="n"/>
      <c r="B3230" s="3" t="n"/>
      <c r="C3230" s="25" t="n"/>
      <c r="D3230" s="271" t="inlineStr">
        <is>
          <t>10.4.3.95.</t>
        </is>
      </c>
      <c r="E3230" s="212" t="inlineStr">
        <is>
          <t>Переходник прямоугольного сечения 1300x350-800x500</t>
        </is>
      </c>
      <c r="F3230" s="211" t="inlineStr">
        <is>
          <t>шт.</t>
        </is>
      </c>
      <c r="G3230" s="649" t="n">
        <v>1</v>
      </c>
      <c r="H3230" s="194" t="n"/>
      <c r="I3230" s="195" t="n">
        <v>0</v>
      </c>
      <c r="J3230" s="196" t="n">
        <v>0</v>
      </c>
      <c r="K3230" s="197" t="n">
        <v>0</v>
      </c>
      <c r="L3230" s="194" t="n">
        <v>0</v>
      </c>
      <c r="M3230" s="195" t="n">
        <v>0</v>
      </c>
      <c r="N3230" s="196" t="n">
        <v>0</v>
      </c>
      <c r="O3230" s="197" t="n">
        <v>0</v>
      </c>
      <c r="P3230" s="118" t="inlineStr">
        <is>
          <t>Включено</t>
        </is>
      </c>
      <c r="Q3230" s="104" t="n"/>
    </row>
    <row r="3231" outlineLevel="3" ht="50.25" customHeight="1">
      <c r="A3231" s="3" t="n"/>
      <c r="B3231" s="3" t="inlineStr">
        <is>
          <t>Монтаж оконечных устройств системы противодымной вентиляции (решетки, датчики, клапаны)</t>
        </is>
      </c>
      <c r="C3231" s="25" t="n"/>
      <c r="D3231" s="271" t="inlineStr">
        <is>
          <t>10.4.3.96.</t>
        </is>
      </c>
      <c r="E3231" s="3" t="inlineStr">
        <is>
          <t>Устройство воздухоприемное РОН 130 вытяжное 200х300</t>
        </is>
      </c>
      <c r="F3231" s="18" t="inlineStr">
        <is>
          <t>шт</t>
        </is>
      </c>
      <c r="G3231" s="645" t="n">
        <v>5</v>
      </c>
      <c r="H3231" s="194" t="n">
        <v>854.3272989000028</v>
      </c>
      <c r="I3231" s="195" t="n">
        <v>2660.099842937853</v>
      </c>
      <c r="J3231" s="196" t="n">
        <v>439.303392729732</v>
      </c>
      <c r="K3231" s="197" t="n">
        <v>3953.730534567588</v>
      </c>
      <c r="L3231" s="194" t="n">
        <v>4271.636494500014</v>
      </c>
      <c r="M3231" s="195" t="n">
        <v>13300.49921468927</v>
      </c>
      <c r="N3231" s="196" t="n">
        <v>2196.51696364866</v>
      </c>
      <c r="O3231" s="197" t="n">
        <v>19768.65267283794</v>
      </c>
      <c r="P3231" s="118" t="n"/>
      <c r="Q3231" s="104" t="n"/>
    </row>
    <row r="3232" outlineLevel="3" ht="50.25" customHeight="1">
      <c r="A3232" s="3" t="n"/>
      <c r="B3232" s="3" t="inlineStr">
        <is>
          <t>Монтаж оконечных устройств системы противодымной вентиляции (решетки, датчики, клапаны)</t>
        </is>
      </c>
      <c r="C3232" s="25" t="n"/>
      <c r="D3232" s="271" t="inlineStr">
        <is>
          <t>10.4.3.97.</t>
        </is>
      </c>
      <c r="E3232" s="3" t="inlineStr">
        <is>
          <t>Устройство воздухоприемное РОН 130 вытяжное 800х1000</t>
        </is>
      </c>
      <c r="F3232" s="18" t="inlineStr">
        <is>
          <t>шт</t>
        </is>
      </c>
      <c r="G3232" s="645" t="n">
        <v>5</v>
      </c>
      <c r="H3232" s="194" t="n">
        <v>5535.572710898407</v>
      </c>
      <c r="I3232" s="195" t="n">
        <v>3052.733390023784</v>
      </c>
      <c r="J3232" s="196" t="n">
        <v>1073.538262615274</v>
      </c>
      <c r="K3232" s="197" t="n">
        <v>9661.844363537464</v>
      </c>
      <c r="L3232" s="194" t="n">
        <v>27677.86355449204</v>
      </c>
      <c r="M3232" s="195" t="n">
        <v>15263.66695011892</v>
      </c>
      <c r="N3232" s="196" t="n">
        <v>5367.69131307637</v>
      </c>
      <c r="O3232" s="197" t="n">
        <v>48309.22181768732</v>
      </c>
      <c r="P3232" s="118" t="n"/>
      <c r="Q3232" s="104" t="n"/>
    </row>
    <row r="3233" outlineLevel="3" ht="50.25" customHeight="1">
      <c r="A3233" s="3" t="n"/>
      <c r="B3233" s="3" t="inlineStr">
        <is>
          <t>Монтаж оконечных устройств системы противодымной вентиляции (решетки, датчики, клапаны)</t>
        </is>
      </c>
      <c r="C3233" s="25" t="n"/>
      <c r="D3233" s="271" t="inlineStr">
        <is>
          <t>10.4.3.98.</t>
        </is>
      </c>
      <c r="E3233" s="3" t="inlineStr">
        <is>
          <t>Устройство воздухоприёмное РОН 130 приточное 1200х500</t>
        </is>
      </c>
      <c r="F3233" s="18" t="inlineStr">
        <is>
          <t>шт</t>
        </is>
      </c>
      <c r="G3233" s="645" t="n">
        <v>2</v>
      </c>
      <c r="H3233" s="194" t="n">
        <v>4482.292432552912</v>
      </c>
      <c r="I3233" s="195" t="n">
        <v>2964.390841929449</v>
      </c>
      <c r="J3233" s="196" t="n">
        <v>930.8354093102952</v>
      </c>
      <c r="K3233" s="197" t="n">
        <v>8377.518683792656</v>
      </c>
      <c r="L3233" s="194" t="n">
        <v>8964.584865105824</v>
      </c>
      <c r="M3233" s="195" t="n">
        <v>5928.781683858899</v>
      </c>
      <c r="N3233" s="196" t="n">
        <v>1861.67081862059</v>
      </c>
      <c r="O3233" s="197" t="n">
        <v>16755.03736758531</v>
      </c>
      <c r="P3233" s="118" t="n"/>
      <c r="Q3233" s="104" t="n"/>
    </row>
    <row r="3234" outlineLevel="3" ht="50.25" customHeight="1">
      <c r="A3234" s="3" t="n"/>
      <c r="B3234" s="3" t="inlineStr">
        <is>
          <t>Монтаж оконечных устройств системы противодымной вентиляции (решетки, датчики, клапаны)</t>
        </is>
      </c>
      <c r="C3234" s="25" t="n"/>
      <c r="D3234" s="271" t="inlineStr">
        <is>
          <t>10.4.3.99.</t>
        </is>
      </c>
      <c r="E3234" s="3" t="inlineStr">
        <is>
          <t>Устройство воздухоприёмное РОН 130 приточное 1300х350</t>
        </is>
      </c>
      <c r="F3234" s="18" t="inlineStr">
        <is>
          <t>шт</t>
        </is>
      </c>
      <c r="G3234" s="645" t="n">
        <v>1</v>
      </c>
      <c r="H3234" s="194" t="n">
        <v>3733.293194567015</v>
      </c>
      <c r="I3234" s="195" t="n">
        <v>2901.569474395701</v>
      </c>
      <c r="J3234" s="196" t="n">
        <v>829.3578336203395</v>
      </c>
      <c r="K3234" s="197" t="n">
        <v>7464.220502583055</v>
      </c>
      <c r="L3234" s="194" t="n">
        <v>3733.293194567015</v>
      </c>
      <c r="M3234" s="195" t="n">
        <v>2901.569474395701</v>
      </c>
      <c r="N3234" s="196" t="n">
        <v>829.3578336203395</v>
      </c>
      <c r="O3234" s="197" t="n">
        <v>7464.220502583055</v>
      </c>
      <c r="P3234" s="118" t="n"/>
      <c r="Q3234" s="104" t="n"/>
    </row>
    <row r="3235" outlineLevel="3" ht="84" customHeight="1">
      <c r="A3235" s="3" t="n"/>
      <c r="B3235" s="3" t="inlineStr">
        <is>
          <t>Монтаж оконечных устройств системы противодымной вентиляции (решетки, датчики, клапаны)</t>
        </is>
      </c>
      <c r="C3235" s="25" t="n"/>
      <c r="D3235" s="271" t="inlineStr">
        <is>
          <t>10.4.3.100.</t>
        </is>
      </c>
      <c r="E3235"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200х200</t>
        </is>
      </c>
      <c r="F3235" s="211" t="inlineStr">
        <is>
          <t>шт.</t>
        </is>
      </c>
      <c r="G3235" s="649" t="n">
        <v>1</v>
      </c>
      <c r="H3235" s="194" t="n">
        <v>8694.833482721024</v>
      </c>
      <c r="I3235" s="195" t="n">
        <v>4314.073700991118</v>
      </c>
      <c r="J3235" s="196" t="n">
        <v>1626.113397964018</v>
      </c>
      <c r="K3235" s="197" t="n">
        <v>14635.02058167616</v>
      </c>
      <c r="L3235" s="194" t="n">
        <v>8694.833482721024</v>
      </c>
      <c r="M3235" s="195" t="n">
        <v>4314.073700991118</v>
      </c>
      <c r="N3235" s="196" t="n">
        <v>1626.113397964018</v>
      </c>
      <c r="O3235" s="197" t="n">
        <v>14635.02058167616</v>
      </c>
      <c r="P3235" s="118" t="n"/>
      <c r="Q3235" s="104" t="n"/>
    </row>
    <row r="3236" outlineLevel="3" ht="81.75" customHeight="1">
      <c r="A3236" s="3" t="n"/>
      <c r="B3236" s="3" t="inlineStr">
        <is>
          <t>Монтаж оконечных устройств системы противодымной вентиляции (решетки, датчики, клапаны)</t>
        </is>
      </c>
      <c r="C3236" s="25" t="n"/>
      <c r="D3236" s="271" t="inlineStr">
        <is>
          <t>10.4.3.101.</t>
        </is>
      </c>
      <c r="E3236"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300х200</t>
        </is>
      </c>
      <c r="F3236" s="211" t="inlineStr">
        <is>
          <t>шт.</t>
        </is>
      </c>
      <c r="G3236" s="649" t="n">
        <v>5</v>
      </c>
      <c r="H3236" s="194" t="n">
        <v>9192.841633204915</v>
      </c>
      <c r="I3236" s="195" t="n">
        <v>4314.073700991118</v>
      </c>
      <c r="J3236" s="196" t="n">
        <v>1688.364416774504</v>
      </c>
      <c r="K3236" s="197" t="n">
        <v>15195.27975097054</v>
      </c>
      <c r="L3236" s="194" t="n">
        <v>45964.20816602457</v>
      </c>
      <c r="M3236" s="195" t="n">
        <v>21570.36850495559</v>
      </c>
      <c r="N3236" s="196" t="n">
        <v>8441.822083872521</v>
      </c>
      <c r="O3236" s="197" t="n">
        <v>75976.39875485269</v>
      </c>
      <c r="P3236" s="118" t="n"/>
      <c r="Q3236" s="104" t="n"/>
    </row>
    <row r="3237" outlineLevel="3" ht="84.75" customHeight="1">
      <c r="A3237" s="3" t="n"/>
      <c r="B3237" s="3" t="inlineStr">
        <is>
          <t>Монтаж оконечных устройств системы противодымной вентиляции (решетки, датчики, клапаны)</t>
        </is>
      </c>
      <c r="C3237" s="25" t="n"/>
      <c r="D3237" s="271" t="inlineStr">
        <is>
          <t>10.4.3.102.</t>
        </is>
      </c>
      <c r="E3237"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400х300</t>
        </is>
      </c>
      <c r="F3237" s="211" t="inlineStr">
        <is>
          <t>шт.</t>
        </is>
      </c>
      <c r="G3237" s="649" t="n">
        <v>1</v>
      </c>
      <c r="H3237" s="194" t="n">
        <v>9413.711779835747</v>
      </c>
      <c r="I3237" s="195" t="n">
        <v>4314.073700991118</v>
      </c>
      <c r="J3237" s="196" t="n">
        <v>1715.973185103358</v>
      </c>
      <c r="K3237" s="197" t="n">
        <v>15443.75866593022</v>
      </c>
      <c r="L3237" s="194" t="n">
        <v>9413.711779835747</v>
      </c>
      <c r="M3237" s="195" t="n">
        <v>4314.073700991118</v>
      </c>
      <c r="N3237" s="196" t="n">
        <v>1715.973185103358</v>
      </c>
      <c r="O3237" s="197" t="n">
        <v>15443.75866593022</v>
      </c>
      <c r="P3237" s="118" t="n"/>
      <c r="Q3237" s="104" t="n"/>
    </row>
    <row r="3238" outlineLevel="3" ht="78.75" customHeight="1">
      <c r="A3238" s="3" t="n"/>
      <c r="B3238" s="3" t="inlineStr">
        <is>
          <t>Монтаж оконечных устройств системы противодымной вентиляции (решетки, датчики, клапаны)</t>
        </is>
      </c>
      <c r="C3238" s="25" t="n"/>
      <c r="D3238" s="271" t="inlineStr">
        <is>
          <t>10.4.3.103.</t>
        </is>
      </c>
      <c r="E3238"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500х300</t>
        </is>
      </c>
      <c r="F3238" s="211" t="inlineStr">
        <is>
          <t>шт.</t>
        </is>
      </c>
      <c r="G3238" s="649" t="n">
        <v>1</v>
      </c>
      <c r="H3238" s="194" t="n">
        <v>9522.091561653999</v>
      </c>
      <c r="I3238" s="195" t="n">
        <v>4314.073700991118</v>
      </c>
      <c r="J3238" s="196" t="n">
        <v>1729.52065783064</v>
      </c>
      <c r="K3238" s="197" t="n">
        <v>15565.68592047576</v>
      </c>
      <c r="L3238" s="194" t="n">
        <v>9522.091561653999</v>
      </c>
      <c r="M3238" s="195" t="n">
        <v>4314.073700991118</v>
      </c>
      <c r="N3238" s="196" t="n">
        <v>1729.52065783064</v>
      </c>
      <c r="O3238" s="197" t="n">
        <v>15565.68592047576</v>
      </c>
      <c r="P3238" s="118" t="n"/>
      <c r="Q3238" s="104" t="n"/>
    </row>
    <row r="3239" outlineLevel="3" ht="77.25" customHeight="1">
      <c r="A3239" s="3" t="n"/>
      <c r="B3239" s="3" t="inlineStr">
        <is>
          <t>Монтаж оконечных устройств системы противодымной вентиляции (решетки, датчики, клапаны)</t>
        </is>
      </c>
      <c r="C3239" s="25" t="n"/>
      <c r="D3239" s="271" t="inlineStr">
        <is>
          <t>10.4.3.104.</t>
        </is>
      </c>
      <c r="E3239"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600х500</t>
        </is>
      </c>
      <c r="F3239" s="211" t="inlineStr">
        <is>
          <t>шт.</t>
        </is>
      </c>
      <c r="G3239" s="649" t="n">
        <v>1</v>
      </c>
      <c r="H3239" s="194" t="n">
        <v>9991.284471622888</v>
      </c>
      <c r="I3239" s="195" t="n">
        <v>4314.073700991118</v>
      </c>
      <c r="J3239" s="196" t="n">
        <v>1788.169771576751</v>
      </c>
      <c r="K3239" s="197" t="n">
        <v>16093.52794419076</v>
      </c>
      <c r="L3239" s="194" t="n">
        <v>9991.284471622888</v>
      </c>
      <c r="M3239" s="195" t="n">
        <v>4314.073700991118</v>
      </c>
      <c r="N3239" s="196" t="n">
        <v>1788.169771576751</v>
      </c>
      <c r="O3239" s="197" t="n">
        <v>16093.52794419076</v>
      </c>
      <c r="P3239" s="118" t="n"/>
      <c r="Q3239" s="104" t="n"/>
    </row>
    <row r="3240" outlineLevel="3" ht="74.25" customHeight="1">
      <c r="A3240" s="3" t="n"/>
      <c r="B3240" s="3" t="inlineStr">
        <is>
          <t>Монтаж оконечных устройств системы противодымной вентиляции (решетки, датчики, клапаны)</t>
        </is>
      </c>
      <c r="C3240" s="25" t="n"/>
      <c r="D3240" s="271" t="inlineStr">
        <is>
          <t>10.4.3.105.</t>
        </is>
      </c>
      <c r="E3240"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1000х450</t>
        </is>
      </c>
      <c r="F3240" s="211" t="inlineStr">
        <is>
          <t>шт.</t>
        </is>
      </c>
      <c r="G3240" s="649" t="n">
        <v>5</v>
      </c>
      <c r="H3240" s="194" t="n">
        <v>13290.70032689424</v>
      </c>
      <c r="I3240" s="195" t="n">
        <v>4314.073700991118</v>
      </c>
      <c r="J3240" s="196" t="n">
        <v>2200.59675348567</v>
      </c>
      <c r="K3240" s="197" t="n">
        <v>19805.37078137104</v>
      </c>
      <c r="L3240" s="194" t="n">
        <v>66453.50163447122</v>
      </c>
      <c r="M3240" s="195" t="n">
        <v>21570.36850495559</v>
      </c>
      <c r="N3240" s="196" t="n">
        <v>11002.98376742835</v>
      </c>
      <c r="O3240" s="197" t="n">
        <v>99026.85390685518</v>
      </c>
      <c r="P3240" s="118" t="n"/>
      <c r="Q3240" s="104" t="n"/>
    </row>
    <row r="3241" outlineLevel="3" ht="93" customHeight="1">
      <c r="A3241" s="3" t="n"/>
      <c r="B3241" s="3" t="inlineStr">
        <is>
          <t>Монтаж оконечных устройств системы противодымной вентиляции (решетки, датчики, клапаны)</t>
        </is>
      </c>
      <c r="C3241" s="25" t="n"/>
      <c r="D3241" s="271" t="inlineStr">
        <is>
          <t>10.4.3.106.</t>
        </is>
      </c>
      <c r="E3241"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Ø500</t>
        </is>
      </c>
      <c r="F3241" s="211" t="inlineStr">
        <is>
          <t>шт.</t>
        </is>
      </c>
      <c r="G3241" s="649" t="n">
        <v>2</v>
      </c>
      <c r="H3241" s="194" t="n">
        <v>9785.491717592628</v>
      </c>
      <c r="I3241" s="195" t="n">
        <v>4314.073700991118</v>
      </c>
      <c r="J3241" s="196" t="n">
        <v>1762.445677322968</v>
      </c>
      <c r="K3241" s="197" t="n">
        <v>15862.01109590671</v>
      </c>
      <c r="L3241" s="194" t="n">
        <v>19570.98343518526</v>
      </c>
      <c r="M3241" s="195" t="n">
        <v>8628.147401982236</v>
      </c>
      <c r="N3241" s="196" t="n">
        <v>3524.891354645936</v>
      </c>
      <c r="O3241" s="197" t="n">
        <v>31724.02219181343</v>
      </c>
      <c r="P3241" s="118" t="n"/>
      <c r="Q3241" s="104" t="n"/>
    </row>
    <row r="3242" outlineLevel="3" ht="84" customHeight="1">
      <c r="A3242" s="3" t="n"/>
      <c r="B3242" s="3" t="inlineStr">
        <is>
          <t>Монтаж оконечных устройств системы противодымной вентиляции (решетки, датчики, клапаны)</t>
        </is>
      </c>
      <c r="C3242" s="25" t="n"/>
      <c r="D3242" s="271" t="inlineStr">
        <is>
          <t>10.4.3.107.</t>
        </is>
      </c>
      <c r="E3242"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морозостойкий
700х700</t>
        </is>
      </c>
      <c r="F3242" s="211" t="inlineStr">
        <is>
          <t>шт.</t>
        </is>
      </c>
      <c r="G3242" s="649" t="n">
        <v>4</v>
      </c>
      <c r="H3242" s="194" t="n">
        <v>12491.56469214417</v>
      </c>
      <c r="I3242" s="195" t="n">
        <v>4314.073700991118</v>
      </c>
      <c r="J3242" s="196" t="n">
        <v>2100.70479914191</v>
      </c>
      <c r="K3242" s="197" t="n">
        <v>18906.34319227719</v>
      </c>
      <c r="L3242" s="194" t="n">
        <v>49966.25876857666</v>
      </c>
      <c r="M3242" s="195" t="n">
        <v>17256.29480396447</v>
      </c>
      <c r="N3242" s="196" t="n">
        <v>8402.819196567641</v>
      </c>
      <c r="O3242" s="197" t="n">
        <v>75625.37276910877</v>
      </c>
      <c r="P3242" s="118" t="n"/>
      <c r="Q3242" s="104" t="n"/>
    </row>
    <row r="3243" outlineLevel="3" ht="79.5" customHeight="1">
      <c r="A3243" s="3" t="n"/>
      <c r="B3243" s="3" t="inlineStr">
        <is>
          <t>Монтаж оконечных устройств системы противодымной вентиляции (решетки, датчики, клапаны)</t>
        </is>
      </c>
      <c r="C3243" s="25" t="n"/>
      <c r="D3243" s="271" t="inlineStr">
        <is>
          <t>10.4.3.108.</t>
        </is>
      </c>
      <c r="E3243"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морозостойкий
800х600</t>
        </is>
      </c>
      <c r="F3243" s="211" t="inlineStr">
        <is>
          <t>шт.</t>
        </is>
      </c>
      <c r="G3243" s="649" t="n">
        <v>1</v>
      </c>
      <c r="H3243" s="194" t="n">
        <v>12666.48730009042</v>
      </c>
      <c r="I3243" s="195" t="n">
        <v>4314.073700991118</v>
      </c>
      <c r="J3243" s="196" t="n">
        <v>2122.570125135192</v>
      </c>
      <c r="K3243" s="197" t="n">
        <v>19103.13112621673</v>
      </c>
      <c r="L3243" s="194" t="n">
        <v>12666.48730009042</v>
      </c>
      <c r="M3243" s="195" t="n">
        <v>4314.073700991118</v>
      </c>
      <c r="N3243" s="196" t="n">
        <v>2122.570125135192</v>
      </c>
      <c r="O3243" s="197" t="n">
        <v>19103.13112621673</v>
      </c>
      <c r="P3243" s="118" t="n"/>
      <c r="Q3243" s="104" t="n"/>
    </row>
    <row r="3244" outlineLevel="3" ht="89.25" customHeight="1">
      <c r="A3244" s="3" t="n"/>
      <c r="B3244" s="3" t="inlineStr">
        <is>
          <t>Монтаж оконечных устройств системы противодымной вентиляции (решетки, датчики, клапаны)</t>
        </is>
      </c>
      <c r="C3244" s="25" t="n"/>
      <c r="D3244" s="271" t="inlineStr">
        <is>
          <t>10.4.3.109.</t>
        </is>
      </c>
      <c r="E3244"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морозостойкий
900х700</t>
        </is>
      </c>
      <c r="F3244" s="211" t="inlineStr">
        <is>
          <t>шт.</t>
        </is>
      </c>
      <c r="G3244" s="649" t="n">
        <v>1</v>
      </c>
      <c r="H3244" s="194" t="n">
        <v>15526.89931848091</v>
      </c>
      <c r="I3244" s="195" t="n">
        <v>4314.073700991118</v>
      </c>
      <c r="J3244" s="196" t="n">
        <v>2480.121627434004</v>
      </c>
      <c r="K3244" s="197" t="n">
        <v>22321.09464690604</v>
      </c>
      <c r="L3244" s="194" t="n">
        <v>15526.89931848091</v>
      </c>
      <c r="M3244" s="195" t="n">
        <v>4314.073700991118</v>
      </c>
      <c r="N3244" s="196" t="n">
        <v>2480.121627434004</v>
      </c>
      <c r="O3244" s="197" t="n">
        <v>22321.09464690604</v>
      </c>
      <c r="P3244" s="118" t="n"/>
      <c r="Q3244" s="104" t="n"/>
    </row>
    <row r="3245" outlineLevel="3" ht="77.25" customHeight="1">
      <c r="A3245" s="3" t="n"/>
      <c r="B3245" s="3" t="inlineStr">
        <is>
          <t>Монтаж оконечных устройств системы противодымной вентиляции (решетки, датчики, клапаны)</t>
        </is>
      </c>
      <c r="C3245" s="25" t="n"/>
      <c r="D3245" s="271" t="inlineStr">
        <is>
          <t>10.4.3.110.</t>
        </is>
      </c>
      <c r="E3245"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морозостойкий
1000х500</t>
        </is>
      </c>
      <c r="F3245" s="211" t="inlineStr">
        <is>
          <t>шт.</t>
        </is>
      </c>
      <c r="G3245" s="649" t="n">
        <v>1</v>
      </c>
      <c r="H3245" s="194" t="n">
        <v>15098.18153062835</v>
      </c>
      <c r="I3245" s="195" t="n">
        <v>4314.073700991118</v>
      </c>
      <c r="J3245" s="196" t="n">
        <v>2426.531903952433</v>
      </c>
      <c r="K3245" s="197" t="n">
        <v>21838.7871355719</v>
      </c>
      <c r="L3245" s="194" t="n">
        <v>15098.18153062835</v>
      </c>
      <c r="M3245" s="195" t="n">
        <v>4314.073700991118</v>
      </c>
      <c r="N3245" s="196" t="n">
        <v>2426.531903952433</v>
      </c>
      <c r="O3245" s="197" t="n">
        <v>21838.7871355719</v>
      </c>
      <c r="P3245" s="118" t="n"/>
      <c r="Q3245" s="104" t="n"/>
    </row>
    <row r="3246" outlineLevel="3" ht="82.5" customHeight="1">
      <c r="A3246" s="3" t="n"/>
      <c r="B3246" s="3" t="inlineStr">
        <is>
          <t>Монтаж оконечных устройств системы противодымной вентиляции (решетки, датчики, клапаны)</t>
        </is>
      </c>
      <c r="C3246" s="25" t="n"/>
      <c r="D3246" s="271" t="inlineStr">
        <is>
          <t>10.4.3.111.</t>
        </is>
      </c>
      <c r="E3246"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морозостойкий
Ø800</t>
        </is>
      </c>
      <c r="F3246" s="211" t="inlineStr">
        <is>
          <t>шт.</t>
        </is>
      </c>
      <c r="G3246" s="649" t="n">
        <v>1</v>
      </c>
      <c r="H3246" s="194" t="n">
        <v>13263.2589924624</v>
      </c>
      <c r="I3246" s="195" t="n">
        <v>4314.073700991118</v>
      </c>
      <c r="J3246" s="196" t="n">
        <v>2197.166586681689</v>
      </c>
      <c r="K3246" s="197" t="n">
        <v>19774.49928013521</v>
      </c>
      <c r="L3246" s="194" t="n">
        <v>13263.2589924624</v>
      </c>
      <c r="M3246" s="195" t="n">
        <v>4314.073700991118</v>
      </c>
      <c r="N3246" s="196" t="n">
        <v>2197.166586681689</v>
      </c>
      <c r="O3246" s="197" t="n">
        <v>19774.49928013521</v>
      </c>
      <c r="P3246" s="118" t="n"/>
      <c r="Q3246" s="104" t="n"/>
    </row>
    <row r="3247" outlineLevel="3" ht="84" customHeight="1">
      <c r="A3247" s="3" t="n"/>
      <c r="B3247" s="3" t="inlineStr">
        <is>
          <t>Монтаж оконечных устройств системы противодымной вентиляции (решетки, датчики, клапаны)</t>
        </is>
      </c>
      <c r="C3247" s="25" t="n"/>
      <c r="D3247" s="271" t="inlineStr">
        <is>
          <t>10.4.3.112.</t>
        </is>
      </c>
      <c r="E3247"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морозостойкий
700х250</t>
        </is>
      </c>
      <c r="F3247" s="211" t="inlineStr">
        <is>
          <t>шт.</t>
        </is>
      </c>
      <c r="G3247" s="649" t="n">
        <v>1</v>
      </c>
      <c r="H3247" s="194" t="n">
        <v>11220.84635568465</v>
      </c>
      <c r="I3247" s="195" t="n">
        <v>4314.073700991118</v>
      </c>
      <c r="J3247" s="196" t="n">
        <v>1941.865007084471</v>
      </c>
      <c r="K3247" s="197" t="n">
        <v>17476.78506376024</v>
      </c>
      <c r="L3247" s="194" t="n">
        <v>11220.84635568465</v>
      </c>
      <c r="M3247" s="195" t="n">
        <v>4314.073700991118</v>
      </c>
      <c r="N3247" s="196" t="n">
        <v>1941.865007084471</v>
      </c>
      <c r="O3247" s="197" t="n">
        <v>17476.78506376024</v>
      </c>
      <c r="P3247" s="118" t="n"/>
      <c r="Q3247" s="104" t="n"/>
    </row>
    <row r="3248" outlineLevel="3" ht="112.5" customHeight="1">
      <c r="A3248" s="3" t="n"/>
      <c r="B3248" s="3" t="inlineStr">
        <is>
          <t>Монтаж оконечных устройств системы противодымной вентиляции (решетки, датчики, клапаны)</t>
        </is>
      </c>
      <c r="C3248" s="25" t="n"/>
      <c r="D3248" s="271" t="inlineStr">
        <is>
          <t>10.4.3.113.</t>
        </is>
      </c>
      <c r="E3248"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морозостойкий
800х800</t>
        </is>
      </c>
      <c r="F3248" s="211" t="inlineStr">
        <is>
          <t>шт.</t>
        </is>
      </c>
      <c r="G3248" s="649" t="n">
        <v>1</v>
      </c>
      <c r="H3248" s="194" t="n">
        <v>20695.30569466278</v>
      </c>
      <c r="I3248" s="195" t="n">
        <v>4314.073700991118</v>
      </c>
      <c r="J3248" s="196" t="n">
        <v>3126.172424456737</v>
      </c>
      <c r="K3248" s="197" t="n">
        <v>28135.55182011063</v>
      </c>
      <c r="L3248" s="194" t="n">
        <v>20695.30569466278</v>
      </c>
      <c r="M3248" s="195" t="n">
        <v>4314.073700991118</v>
      </c>
      <c r="N3248" s="196" t="n">
        <v>3126.172424456737</v>
      </c>
      <c r="O3248" s="197" t="n">
        <v>28135.55182011063</v>
      </c>
      <c r="P3248" s="118" t="n"/>
      <c r="Q3248" s="104" t="n"/>
    </row>
    <row r="3249" outlineLevel="3" ht="50.25" customHeight="1">
      <c r="A3249" s="3" t="n"/>
      <c r="B3249"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249" s="25" t="n"/>
      <c r="D3249" s="271" t="inlineStr">
        <is>
          <t>10.4.3.114.</t>
        </is>
      </c>
      <c r="E3249" s="212" t="inlineStr">
        <is>
          <t>Маты прошивные Wired MAT 105  из минеральной ваты, 25 мм</t>
        </is>
      </c>
      <c r="F3249" s="211" t="inlineStr">
        <is>
          <t>м²</t>
        </is>
      </c>
      <c r="G3249" s="649" t="n">
        <v>9</v>
      </c>
      <c r="H3249" s="194" t="n">
        <v>849.6313776184404</v>
      </c>
      <c r="I3249" s="195" t="n">
        <v>431.4073700991118</v>
      </c>
      <c r="J3249" s="196" t="n">
        <v>160.129843464694</v>
      </c>
      <c r="K3249" s="197" t="n">
        <v>1441.168591182246</v>
      </c>
      <c r="L3249" s="194" t="n">
        <v>7646.682398565964</v>
      </c>
      <c r="M3249" s="195" t="n">
        <v>3882.666330892006</v>
      </c>
      <c r="N3249" s="196" t="n">
        <v>1441.168591182246</v>
      </c>
      <c r="O3249" s="197" t="n">
        <v>12970.51732064022</v>
      </c>
      <c r="P3249" s="118" t="n"/>
      <c r="Q3249" s="104" t="n"/>
    </row>
    <row r="3250" outlineLevel="3" ht="50.25" customHeight="1">
      <c r="A3250" s="3" t="n"/>
      <c r="B3250"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250" s="25" t="n"/>
      <c r="D3250" s="271" t="inlineStr">
        <is>
          <t>10.4.3.115.</t>
        </is>
      </c>
      <c r="E3250" s="212" t="inlineStr">
        <is>
          <t>Маты прошивные Wired MAT 105  из минеральной ваты, 50 мм</t>
        </is>
      </c>
      <c r="F3250" s="211" t="inlineStr">
        <is>
          <t>м²</t>
        </is>
      </c>
      <c r="G3250" s="649" t="n">
        <v>32</v>
      </c>
      <c r="H3250" s="194" t="n">
        <v>1310.48911119696</v>
      </c>
      <c r="I3250" s="195" t="n">
        <v>431.4073700991118</v>
      </c>
      <c r="J3250" s="196" t="n">
        <v>217.7370601620089</v>
      </c>
      <c r="K3250" s="197" t="n">
        <v>1959.63354145808</v>
      </c>
      <c r="L3250" s="194" t="n">
        <v>41935.65155830271</v>
      </c>
      <c r="M3250" s="195" t="n">
        <v>13805.03584317158</v>
      </c>
      <c r="N3250" s="196" t="n">
        <v>6967.585925184286</v>
      </c>
      <c r="O3250" s="197" t="n">
        <v>62708.27332665857</v>
      </c>
      <c r="P3250" s="118" t="n"/>
      <c r="Q3250" s="104" t="n"/>
    </row>
    <row r="3251" outlineLevel="3" ht="50.25" customHeight="1">
      <c r="A3251" s="3" t="n"/>
      <c r="B3251"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251" s="25" t="n"/>
      <c r="D3251" s="271" t="inlineStr">
        <is>
          <t>10.4.3.116.</t>
        </is>
      </c>
      <c r="E3251" s="212" t="inlineStr">
        <is>
          <t>Огнезащитная изоляция EI60, матриал: рулонная базальтовая фольгированная огнезащита, толщина 5мм, расход клеящего состава 0.6кг/м2</t>
        </is>
      </c>
      <c r="F3251" s="211" t="inlineStr">
        <is>
          <t>м²</t>
        </is>
      </c>
      <c r="G3251" s="649" t="n">
        <v>267</v>
      </c>
      <c r="H3251" s="194" t="n">
        <v>231.3524242203647</v>
      </c>
      <c r="I3251" s="195" t="n">
        <v>431.4073700991118</v>
      </c>
      <c r="J3251" s="196" t="n">
        <v>82.84497428993456</v>
      </c>
      <c r="K3251" s="197" t="n">
        <v>745.6047686094109</v>
      </c>
      <c r="L3251" s="194" t="n">
        <v>61771.09726683737</v>
      </c>
      <c r="M3251" s="195" t="n">
        <v>115185.7678164628</v>
      </c>
      <c r="N3251" s="196" t="n">
        <v>22119.60813541253</v>
      </c>
      <c r="O3251" s="197" t="n">
        <v>199076.4732187127</v>
      </c>
      <c r="P3251" s="118" t="n"/>
      <c r="Q3251" s="104" t="n"/>
    </row>
    <row r="3252" outlineLevel="3" ht="50.25" customHeight="1">
      <c r="A3252" s="3" t="n"/>
      <c r="B3252"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252" s="25" t="n"/>
      <c r="D3252" s="271" t="inlineStr">
        <is>
          <t>10.4.3.117.</t>
        </is>
      </c>
      <c r="E3252" s="212" t="inlineStr">
        <is>
          <t>Огнезащитная изоляция EI120, матриал: рулонная базальтовая фольгированная огнезащита, толщина 10мм, расход клеящего состава 0.6кг/м2</t>
        </is>
      </c>
      <c r="F3252" s="211" t="inlineStr">
        <is>
          <t>м²</t>
        </is>
      </c>
      <c r="G3252" s="649" t="n">
        <v>13</v>
      </c>
      <c r="H3252" s="194" t="n">
        <v>332.4825265713553</v>
      </c>
      <c r="I3252" s="195" t="n">
        <v>431.4073700991118</v>
      </c>
      <c r="J3252" s="196" t="n">
        <v>95.48623708380839</v>
      </c>
      <c r="K3252" s="197" t="n">
        <v>859.3761337542755</v>
      </c>
      <c r="L3252" s="194" t="n">
        <v>4322.272845427619</v>
      </c>
      <c r="M3252" s="195" t="n">
        <v>5608.295811288453</v>
      </c>
      <c r="N3252" s="196" t="n">
        <v>1241.321082089509</v>
      </c>
      <c r="O3252" s="197" t="n">
        <v>11171.88973880558</v>
      </c>
      <c r="P3252" s="118" t="n"/>
      <c r="Q3252" s="104" t="n"/>
    </row>
    <row r="3253" outlineLevel="3" ht="50.25" customHeight="1">
      <c r="A3253" s="3" t="n"/>
      <c r="B3253" s="3" t="n"/>
      <c r="C3253" s="25" t="n"/>
      <c r="D3253" s="271" t="inlineStr">
        <is>
          <t>10.4.3.118.</t>
        </is>
      </c>
      <c r="E3253" s="212" t="inlineStr">
        <is>
          <t>Огнезащитная изоляция EI150, матриал: рулонная базальтовая фольгированная огнезащита, толщина 10мм, расход клеящего состава 0.6кг/м2</t>
        </is>
      </c>
      <c r="F3253" s="211" t="inlineStr">
        <is>
          <t>м²</t>
        </is>
      </c>
      <c r="G3253" s="649" t="n">
        <v>97</v>
      </c>
      <c r="H3253" s="194" t="n"/>
      <c r="I3253" s="195" t="n">
        <v>0</v>
      </c>
      <c r="J3253" s="196" t="n">
        <v>0</v>
      </c>
      <c r="K3253" s="197" t="n">
        <v>0</v>
      </c>
      <c r="L3253" s="194" t="n">
        <v>0</v>
      </c>
      <c r="M3253" s="195" t="n">
        <v>0</v>
      </c>
      <c r="N3253" s="196" t="n">
        <v>0</v>
      </c>
      <c r="O3253" s="197" t="n">
        <v>0</v>
      </c>
      <c r="P3253" s="118" t="inlineStr">
        <is>
          <t>Включено</t>
        </is>
      </c>
      <c r="Q3253" s="104" t="n"/>
    </row>
    <row r="3254" outlineLevel="2" ht="50.25" customHeight="1">
      <c r="A3254" s="3" t="n"/>
      <c r="B3254" s="3" t="inlineStr">
        <is>
          <t>Системы противодымной вентиляции</t>
        </is>
      </c>
      <c r="C3254" s="240" t="n"/>
      <c r="D3254" s="391" t="inlineStr">
        <is>
          <t>10.4.4.</t>
        </is>
      </c>
      <c r="E3254" s="392" t="inlineStr">
        <is>
          <t>1КДВ2.1</t>
        </is>
      </c>
      <c r="F3254" s="405" t="inlineStr">
        <is>
          <t>комплект</t>
        </is>
      </c>
      <c r="G3254" s="422" t="n">
        <v>1</v>
      </c>
      <c r="H3254" s="428">
        <f>IFERROR(L3254/G3254,0)</f>
        <v/>
      </c>
      <c r="I3254" s="429">
        <f>IFERROR(M3254/G3254,0)</f>
        <v/>
      </c>
      <c r="J3254" s="430">
        <f>IFERROR(N3254/G3254,0)</f>
        <v/>
      </c>
      <c r="K3254" s="432">
        <f>+IFERROR(O3254/G3254,0)</f>
        <v/>
      </c>
      <c r="L3254" s="431">
        <f>SUBTOTAL(9,L3255:L3292)</f>
        <v/>
      </c>
      <c r="M3254" s="429">
        <f>SUBTOTAL(9,M3255:M3292)</f>
        <v/>
      </c>
      <c r="N3254" s="430">
        <f>SUBTOTAL(9,N3255:N3292)</f>
        <v/>
      </c>
      <c r="O3254" s="431">
        <f>SUBTOTAL(9,O3255:O3292)</f>
        <v/>
      </c>
      <c r="P3254" s="394" t="n"/>
      <c r="Q3254" s="243" t="n"/>
    </row>
    <row r="3255" outlineLevel="3" ht="50.25" customHeight="1">
      <c r="A3255" s="3" t="n"/>
      <c r="B3255" s="3" t="inlineStr">
        <is>
          <t>Монтаж оконечных устройств системы противодымной вентиляции (решетки, датчики, клапаны)</t>
        </is>
      </c>
      <c r="C3255" s="25" t="n"/>
      <c r="D3255" s="271" t="inlineStr">
        <is>
          <t>10.4.4.1.</t>
        </is>
      </c>
      <c r="E3255" s="3" t="inlineStr">
        <is>
          <t>Осевой вентилятор ОСА-ЭВО</t>
        </is>
      </c>
      <c r="F3255" s="18" t="inlineStr">
        <is>
          <t>шт.</t>
        </is>
      </c>
      <c r="G3255" s="645" t="n">
        <v>1</v>
      </c>
      <c r="H3255" s="194" t="n">
        <v>130183.5727617356</v>
      </c>
      <c r="I3255" s="195" t="n">
        <v>55785.3492736975</v>
      </c>
      <c r="J3255" s="196" t="n">
        <v>23246.11525442914</v>
      </c>
      <c r="K3255" s="197" t="n">
        <v>209215.0372898623</v>
      </c>
      <c r="L3255" s="194" t="n">
        <v>130183.5727617356</v>
      </c>
      <c r="M3255" s="195" t="n">
        <v>55785.3492736975</v>
      </c>
      <c r="N3255" s="196" t="n">
        <v>23246.11525442914</v>
      </c>
      <c r="O3255" s="197" t="n">
        <v>209215.0372898623</v>
      </c>
      <c r="P3255" s="118" t="n"/>
      <c r="Q3255" s="104" t="n"/>
    </row>
    <row r="3256" outlineLevel="3" ht="50.25" customHeight="1">
      <c r="A3256" s="3" t="n"/>
      <c r="B3256"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256" s="25" t="n"/>
      <c r="D3256" s="271" t="inlineStr">
        <is>
          <t>10.4.4.2.</t>
        </is>
      </c>
      <c r="E3256" s="212" t="inlineStr">
        <is>
          <t>Воздуховод из тонколистовой оцинкованной стали b=0,8</t>
        </is>
      </c>
      <c r="F3256" s="211" t="inlineStr">
        <is>
          <t>м2</t>
        </is>
      </c>
      <c r="G3256" s="649" t="n">
        <v>12</v>
      </c>
      <c r="H3256" s="194" t="n">
        <v>1822.188602909425</v>
      </c>
      <c r="I3256" s="195" t="n">
        <v>1647.975833333333</v>
      </c>
      <c r="J3256" s="196" t="n">
        <v>433.7705545303447</v>
      </c>
      <c r="K3256" s="197" t="n">
        <v>3903.934990773103</v>
      </c>
      <c r="L3256" s="194" t="n">
        <v>21866.2632349131</v>
      </c>
      <c r="M3256" s="195" t="n">
        <v>19775.71</v>
      </c>
      <c r="N3256" s="196" t="n">
        <v>5205.246654364137</v>
      </c>
      <c r="O3256" s="197" t="n">
        <v>46847.21988927723</v>
      </c>
      <c r="P3256" s="118" t="n"/>
      <c r="Q3256" s="104" t="n"/>
    </row>
    <row r="3257" outlineLevel="3" ht="50.25" customHeight="1">
      <c r="A3257" s="3" t="n"/>
      <c r="B3257"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257" s="25" t="n"/>
      <c r="D3257" s="271" t="inlineStr">
        <is>
          <t>10.4.4.3.</t>
        </is>
      </c>
      <c r="E3257" s="212" t="inlineStr">
        <is>
          <t>Воздуховод из тонколистовой оцинкованной стали b=0,8</t>
        </is>
      </c>
      <c r="F3257" s="211" t="inlineStr">
        <is>
          <t>м2</t>
        </is>
      </c>
      <c r="G3257" s="649" t="n">
        <v>5.1</v>
      </c>
      <c r="H3257" s="194" t="n">
        <v>1822.202731238222</v>
      </c>
      <c r="I3257" s="195" t="n">
        <v>1647.976470588236</v>
      </c>
      <c r="J3257" s="196" t="n">
        <v>433.7724002283072</v>
      </c>
      <c r="K3257" s="197" t="n">
        <v>3903.951602054765</v>
      </c>
      <c r="L3257" s="194" t="n">
        <v>9293.233929314931</v>
      </c>
      <c r="M3257" s="195" t="n">
        <v>8404.68</v>
      </c>
      <c r="N3257" s="196" t="n">
        <v>2212.239241164367</v>
      </c>
      <c r="O3257" s="197" t="n">
        <v>19910.1531704793</v>
      </c>
      <c r="P3257" s="118" t="n"/>
      <c r="Q3257" s="104" t="n"/>
    </row>
    <row r="3258" outlineLevel="3" ht="50.25" customHeight="1">
      <c r="A3258" s="3" t="n"/>
      <c r="B3258"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258" s="25" t="n"/>
      <c r="D3258" s="271" t="inlineStr">
        <is>
          <t>10.4.4.4.</t>
        </is>
      </c>
      <c r="E3258" s="212" t="inlineStr">
        <is>
          <t>Воздуховод из тонколистовой оцинкованной стали b=0,8</t>
        </is>
      </c>
      <c r="F3258" s="211" t="inlineStr">
        <is>
          <t>м2</t>
        </is>
      </c>
      <c r="G3258" s="649" t="n">
        <v>3</v>
      </c>
      <c r="H3258" s="194" t="n">
        <v>1822.228345186832</v>
      </c>
      <c r="I3258" s="195" t="n">
        <v>1647.976666666667</v>
      </c>
      <c r="J3258" s="196" t="n">
        <v>433.7756264816874</v>
      </c>
      <c r="K3258" s="197" t="n">
        <v>3903.980638335186</v>
      </c>
      <c r="L3258" s="194" t="n">
        <v>5466.685035560497</v>
      </c>
      <c r="M3258" s="195" t="n">
        <v>4943.93</v>
      </c>
      <c r="N3258" s="196" t="n">
        <v>1301.326879445062</v>
      </c>
      <c r="O3258" s="197" t="n">
        <v>11711.94191500556</v>
      </c>
      <c r="P3258" s="118" t="n"/>
      <c r="Q3258" s="104" t="n"/>
    </row>
    <row r="3259" outlineLevel="3" ht="50.25" customHeight="1">
      <c r="A3259" s="3" t="n"/>
      <c r="B3259"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259" s="25" t="n"/>
      <c r="D3259" s="271" t="inlineStr">
        <is>
          <t>10.4.4.5.</t>
        </is>
      </c>
      <c r="E3259" s="212" t="inlineStr">
        <is>
          <t>Воздуховод из тонколистовой оцинкованной стали b=0,8</t>
        </is>
      </c>
      <c r="F3259" s="211" t="inlineStr">
        <is>
          <t>м2</t>
        </is>
      </c>
      <c r="G3259" s="649" t="n">
        <v>3.1</v>
      </c>
      <c r="H3259" s="194" t="n">
        <v>1822.210731498668</v>
      </c>
      <c r="I3259" s="195" t="n">
        <v>1647.977419354839</v>
      </c>
      <c r="J3259" s="196" t="n">
        <v>433.7735188566884</v>
      </c>
      <c r="K3259" s="197" t="n">
        <v>3903.961669710196</v>
      </c>
      <c r="L3259" s="194" t="n">
        <v>5648.853267645872</v>
      </c>
      <c r="M3259" s="195" t="n">
        <v>5108.73</v>
      </c>
      <c r="N3259" s="196" t="n">
        <v>1344.697908455734</v>
      </c>
      <c r="O3259" s="197" t="n">
        <v>12102.28117610161</v>
      </c>
      <c r="P3259" s="118" t="n"/>
      <c r="Q3259" s="104" t="n"/>
    </row>
    <row r="3260" outlineLevel="3" ht="50.25" customHeight="1">
      <c r="A3260" s="3" t="n"/>
      <c r="B3260"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260" s="25" t="n"/>
      <c r="D3260" s="271" t="inlineStr">
        <is>
          <t>10.4.4.6.</t>
        </is>
      </c>
      <c r="E3260" s="212" t="inlineStr">
        <is>
          <t>Воздуховод из тонколистовой оцинкованной стали b=0,8</t>
        </is>
      </c>
      <c r="F3260" s="211" t="inlineStr">
        <is>
          <t>м2</t>
        </is>
      </c>
      <c r="G3260" s="649" t="n">
        <v>3</v>
      </c>
      <c r="H3260" s="194" t="n">
        <v>1822.228345186832</v>
      </c>
      <c r="I3260" s="195" t="n">
        <v>1647.976666666667</v>
      </c>
      <c r="J3260" s="196" t="n">
        <v>433.7756264816874</v>
      </c>
      <c r="K3260" s="197" t="n">
        <v>3903.980638335186</v>
      </c>
      <c r="L3260" s="194" t="n">
        <v>5466.685035560497</v>
      </c>
      <c r="M3260" s="195" t="n">
        <v>4943.93</v>
      </c>
      <c r="N3260" s="196" t="n">
        <v>1301.326879445062</v>
      </c>
      <c r="O3260" s="197" t="n">
        <v>11711.94191500556</v>
      </c>
      <c r="P3260" s="118" t="n"/>
      <c r="Q3260" s="104" t="n"/>
    </row>
    <row r="3261" outlineLevel="3" ht="50.25" customHeight="1">
      <c r="A3261" s="3" t="n"/>
      <c r="B3261"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261" s="25" t="n"/>
      <c r="D3261" s="271" t="inlineStr">
        <is>
          <t>10.4.4.7.</t>
        </is>
      </c>
      <c r="E3261" s="212" t="inlineStr">
        <is>
          <t>Воздуховод из тонколистовой оцинкованной стали b=0,8</t>
        </is>
      </c>
      <c r="F3261" s="211" t="inlineStr">
        <is>
          <t>м2</t>
        </is>
      </c>
      <c r="G3261" s="649" t="n">
        <v>3.4</v>
      </c>
      <c r="H3261" s="194" t="n">
        <v>1822.203747664754</v>
      </c>
      <c r="I3261" s="195" t="n">
        <v>1647.976470588235</v>
      </c>
      <c r="J3261" s="196" t="n">
        <v>433.7725272816237</v>
      </c>
      <c r="K3261" s="197" t="n">
        <v>3903.952745534613</v>
      </c>
      <c r="L3261" s="194" t="n">
        <v>6195.492742060164</v>
      </c>
      <c r="M3261" s="195" t="n">
        <v>5603.12</v>
      </c>
      <c r="N3261" s="196" t="n">
        <v>1474.826592757521</v>
      </c>
      <c r="O3261" s="197" t="n">
        <v>13273.43933481769</v>
      </c>
      <c r="P3261" s="118" t="n"/>
      <c r="Q3261" s="104" t="n"/>
    </row>
    <row r="3262" outlineLevel="3" ht="50.25" customHeight="1">
      <c r="A3262" s="3" t="n"/>
      <c r="B3262"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262" s="25" t="n"/>
      <c r="D3262" s="271" t="inlineStr">
        <is>
          <t>10.4.4.8.</t>
        </is>
      </c>
      <c r="E3262" s="212" t="inlineStr">
        <is>
          <t>Воздуховод из тонколистовой оцинкованной стали b=0,8</t>
        </is>
      </c>
      <c r="F3262" s="211" t="inlineStr">
        <is>
          <t>м2</t>
        </is>
      </c>
      <c r="G3262" s="649" t="n">
        <v>13.2</v>
      </c>
      <c r="H3262" s="194" t="n">
        <v>1822.225831841226</v>
      </c>
      <c r="I3262" s="195" t="n">
        <v>1647.976515151515</v>
      </c>
      <c r="J3262" s="196" t="n">
        <v>433.7752933740926</v>
      </c>
      <c r="K3262" s="197" t="n">
        <v>3903.977640366833</v>
      </c>
      <c r="L3262" s="194" t="n">
        <v>24053.38098030418</v>
      </c>
      <c r="M3262" s="195" t="n">
        <v>21753.29</v>
      </c>
      <c r="N3262" s="196" t="n">
        <v>5725.833872538022</v>
      </c>
      <c r="O3262" s="197" t="n">
        <v>51532.5048528422</v>
      </c>
      <c r="P3262" s="118" t="n"/>
      <c r="Q3262" s="104" t="n"/>
    </row>
    <row r="3263" outlineLevel="3" ht="50.25" customHeight="1">
      <c r="A3263" s="3" t="n"/>
      <c r="B3263"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263" s="25" t="n"/>
      <c r="D3263" s="271" t="inlineStr">
        <is>
          <t>10.4.4.9.</t>
        </is>
      </c>
      <c r="E3263" s="212" t="inlineStr">
        <is>
          <t>Воздуховод из тонколистовой оцинкованной стали b=0,9</t>
        </is>
      </c>
      <c r="F3263" s="211" t="inlineStr">
        <is>
          <t>м2</t>
        </is>
      </c>
      <c r="G3263" s="649" t="n">
        <v>64.59999999999999</v>
      </c>
      <c r="H3263" s="194" t="n">
        <v>1985.720242607398</v>
      </c>
      <c r="I3263" s="195" t="n">
        <v>1647.976160990712</v>
      </c>
      <c r="J3263" s="196" t="n">
        <v>454.2120504497638</v>
      </c>
      <c r="K3263" s="197" t="n">
        <v>4087.908454047874</v>
      </c>
      <c r="L3263" s="194" t="n">
        <v>128277.5276724379</v>
      </c>
      <c r="M3263" s="195" t="n">
        <v>106459.26</v>
      </c>
      <c r="N3263" s="196" t="n">
        <v>29342.09845905473</v>
      </c>
      <c r="O3263" s="197" t="n">
        <v>264078.8861314926</v>
      </c>
      <c r="P3263" s="118" t="n"/>
      <c r="Q3263" s="104" t="n"/>
    </row>
    <row r="3264" outlineLevel="3" ht="50.25" customHeight="1">
      <c r="A3264" s="3" t="n"/>
      <c r="B3264"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264" s="25" t="n"/>
      <c r="D3264" s="271" t="inlineStr">
        <is>
          <t>10.4.4.10.</t>
        </is>
      </c>
      <c r="E3264" s="212" t="inlineStr">
        <is>
          <t>Воздуховод из тонколистовой оцинкованной стали b=0,9</t>
        </is>
      </c>
      <c r="F3264" s="211" t="inlineStr">
        <is>
          <t>м2</t>
        </is>
      </c>
      <c r="G3264" s="649" t="n">
        <v>4.4</v>
      </c>
      <c r="H3264" s="194" t="n">
        <v>1985.711109358462</v>
      </c>
      <c r="I3264" s="195" t="n">
        <v>1647.977272727273</v>
      </c>
      <c r="J3264" s="196" t="n">
        <v>454.2110477607168</v>
      </c>
      <c r="K3264" s="197" t="n">
        <v>4087.899429846451</v>
      </c>
      <c r="L3264" s="194" t="n">
        <v>8737.128881177234</v>
      </c>
      <c r="M3264" s="195" t="n">
        <v>7251.1</v>
      </c>
      <c r="N3264" s="196" t="n">
        <v>1998.528610147154</v>
      </c>
      <c r="O3264" s="197" t="n">
        <v>17986.75749132439</v>
      </c>
      <c r="P3264" s="118" t="n"/>
      <c r="Q3264" s="104" t="n"/>
    </row>
    <row r="3265" outlineLevel="3" ht="50.25" customHeight="1">
      <c r="A3265" s="3" t="n"/>
      <c r="B3265"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265" s="25" t="n"/>
      <c r="D3265" s="271" t="inlineStr">
        <is>
          <t>10.4.4.11.</t>
        </is>
      </c>
      <c r="E3265" s="212" t="inlineStr">
        <is>
          <t>Воздуховод из тонколистовой оцинкованной стали b=0,8</t>
        </is>
      </c>
      <c r="F3265" s="211" t="inlineStr">
        <is>
          <t>м2</t>
        </is>
      </c>
      <c r="G3265" s="649" t="n">
        <v>1.98</v>
      </c>
      <c r="H3265" s="194" t="n">
        <v>1820.53665414799</v>
      </c>
      <c r="I3265" s="195" t="n">
        <v>1646.479797979798</v>
      </c>
      <c r="J3265" s="196" t="n">
        <v>433.3770565159734</v>
      </c>
      <c r="K3265" s="197" t="n">
        <v>3900.393508643761</v>
      </c>
      <c r="L3265" s="194" t="n">
        <v>3604.662575213019</v>
      </c>
      <c r="M3265" s="195" t="n">
        <v>3260.03</v>
      </c>
      <c r="N3265" s="196" t="n">
        <v>858.0865719016274</v>
      </c>
      <c r="O3265" s="197" t="n">
        <v>7722.779147114647</v>
      </c>
      <c r="P3265" s="118" t="n"/>
      <c r="Q3265" s="104" t="n"/>
    </row>
    <row r="3266" outlineLevel="3" ht="50.25" customHeight="1">
      <c r="A3266" s="3" t="n"/>
      <c r="B3266" s="3" t="n"/>
      <c r="C3266" s="25" t="n"/>
      <c r="D3266" s="271" t="inlineStr">
        <is>
          <t>10.4.4.12.</t>
        </is>
      </c>
      <c r="E3266" s="212" t="inlineStr">
        <is>
          <t>Врезка прямоугольного  сечения 250x200</t>
        </is>
      </c>
      <c r="F3266" s="211" t="inlineStr">
        <is>
          <t>шт.</t>
        </is>
      </c>
      <c r="G3266" s="649" t="n">
        <v>1</v>
      </c>
      <c r="H3266" s="194" t="n"/>
      <c r="I3266" s="195" t="n">
        <v>0</v>
      </c>
      <c r="J3266" s="196" t="n">
        <v>0</v>
      </c>
      <c r="K3266" s="197" t="n">
        <v>0</v>
      </c>
      <c r="L3266" s="194" t="n">
        <v>0</v>
      </c>
      <c r="M3266" s="195" t="n">
        <v>0</v>
      </c>
      <c r="N3266" s="196" t="n">
        <v>0</v>
      </c>
      <c r="O3266" s="197" t="n">
        <v>0</v>
      </c>
      <c r="P3266" s="118" t="inlineStr">
        <is>
          <t>Включено</t>
        </is>
      </c>
      <c r="Q3266" s="104" t="n"/>
    </row>
    <row r="3267" outlineLevel="3" ht="50.25" customHeight="1">
      <c r="A3267" s="3" t="n"/>
      <c r="B3267" s="3" t="n"/>
      <c r="C3267" s="25" t="n"/>
      <c r="D3267" s="271" t="inlineStr">
        <is>
          <t>10.4.4.13.</t>
        </is>
      </c>
      <c r="E3267" s="212" t="inlineStr">
        <is>
          <t>Врезка прямоугольного  сечения 250x500</t>
        </is>
      </c>
      <c r="F3267" s="211" t="inlineStr">
        <is>
          <t>шт.</t>
        </is>
      </c>
      <c r="G3267" s="649" t="n">
        <v>3</v>
      </c>
      <c r="H3267" s="194" t="n"/>
      <c r="I3267" s="195" t="n">
        <v>0</v>
      </c>
      <c r="J3267" s="196" t="n">
        <v>0</v>
      </c>
      <c r="K3267" s="197" t="n">
        <v>0</v>
      </c>
      <c r="L3267" s="194" t="n">
        <v>0</v>
      </c>
      <c r="M3267" s="195" t="n">
        <v>0</v>
      </c>
      <c r="N3267" s="196" t="n">
        <v>0</v>
      </c>
      <c r="O3267" s="197" t="n">
        <v>0</v>
      </c>
      <c r="P3267" s="118" t="inlineStr">
        <is>
          <t>Включено</t>
        </is>
      </c>
      <c r="Q3267" s="104" t="n"/>
    </row>
    <row r="3268" outlineLevel="3" ht="50.25" customHeight="1">
      <c r="A3268" s="3" t="n"/>
      <c r="B3268" s="3" t="n"/>
      <c r="C3268" s="25" t="n"/>
      <c r="D3268" s="271" t="inlineStr">
        <is>
          <t>10.4.4.14.</t>
        </is>
      </c>
      <c r="E3268" s="212" t="inlineStr">
        <is>
          <t>Врезка прямоугольного  сечения 250x650</t>
        </is>
      </c>
      <c r="F3268" s="211" t="inlineStr">
        <is>
          <t>шт.</t>
        </is>
      </c>
      <c r="G3268" s="649" t="n">
        <v>1</v>
      </c>
      <c r="H3268" s="194" t="n"/>
      <c r="I3268" s="195" t="n">
        <v>0</v>
      </c>
      <c r="J3268" s="196" t="n">
        <v>0</v>
      </c>
      <c r="K3268" s="197" t="n">
        <v>0</v>
      </c>
      <c r="L3268" s="194" t="n">
        <v>0</v>
      </c>
      <c r="M3268" s="195" t="n">
        <v>0</v>
      </c>
      <c r="N3268" s="196" t="n">
        <v>0</v>
      </c>
      <c r="O3268" s="197" t="n">
        <v>0</v>
      </c>
      <c r="P3268" s="118" t="inlineStr">
        <is>
          <t>Включено</t>
        </is>
      </c>
      <c r="Q3268" s="104" t="n"/>
    </row>
    <row r="3269" outlineLevel="3" ht="50.25" customHeight="1">
      <c r="A3269" s="3" t="n"/>
      <c r="B3269" s="3" t="n"/>
      <c r="C3269" s="25" t="n"/>
      <c r="D3269" s="271" t="inlineStr">
        <is>
          <t>10.4.4.15.</t>
        </is>
      </c>
      <c r="E3269" s="212" t="inlineStr">
        <is>
          <t>Врезка прямоугольного сечения 200х400</t>
        </is>
      </c>
      <c r="F3269" s="211" t="inlineStr">
        <is>
          <t>шт.</t>
        </is>
      </c>
      <c r="G3269" s="649" t="n">
        <v>1</v>
      </c>
      <c r="H3269" s="194" t="n"/>
      <c r="I3269" s="195" t="n">
        <v>0</v>
      </c>
      <c r="J3269" s="196" t="n">
        <v>0</v>
      </c>
      <c r="K3269" s="197" t="n">
        <v>0</v>
      </c>
      <c r="L3269" s="194" t="n">
        <v>0</v>
      </c>
      <c r="M3269" s="195" t="n">
        <v>0</v>
      </c>
      <c r="N3269" s="196" t="n">
        <v>0</v>
      </c>
      <c r="O3269" s="197" t="n">
        <v>0</v>
      </c>
      <c r="P3269" s="118" t="inlineStr">
        <is>
          <t>Включено</t>
        </is>
      </c>
      <c r="Q3269" s="104" t="n"/>
    </row>
    <row r="3270" outlineLevel="3" ht="50.25" customHeight="1">
      <c r="A3270" s="3" t="n"/>
      <c r="B3270" s="3" t="n"/>
      <c r="C3270" s="25" t="n"/>
      <c r="D3270" s="271" t="inlineStr">
        <is>
          <t>10.4.4.16.</t>
        </is>
      </c>
      <c r="E3270" s="212" t="inlineStr">
        <is>
          <t>Врезка прямоугольного сечения 350х200</t>
        </is>
      </c>
      <c r="F3270" s="211" t="inlineStr">
        <is>
          <t>шт.</t>
        </is>
      </c>
      <c r="G3270" s="649" t="n">
        <v>1</v>
      </c>
      <c r="H3270" s="194" t="n"/>
      <c r="I3270" s="195" t="n">
        <v>0</v>
      </c>
      <c r="J3270" s="196" t="n">
        <v>0</v>
      </c>
      <c r="K3270" s="197" t="n">
        <v>0</v>
      </c>
      <c r="L3270" s="194" t="n">
        <v>0</v>
      </c>
      <c r="M3270" s="195" t="n">
        <v>0</v>
      </c>
      <c r="N3270" s="196" t="n">
        <v>0</v>
      </c>
      <c r="O3270" s="197" t="n">
        <v>0</v>
      </c>
      <c r="P3270" s="118" t="inlineStr">
        <is>
          <t>Включено</t>
        </is>
      </c>
      <c r="Q3270" s="104" t="n"/>
    </row>
    <row r="3271" outlineLevel="3" ht="50.25" customHeight="1">
      <c r="A3271" s="3" t="n"/>
      <c r="B3271" s="3" t="n"/>
      <c r="C3271" s="25" t="n"/>
      <c r="D3271" s="271" t="inlineStr">
        <is>
          <t>10.4.4.17.</t>
        </is>
      </c>
      <c r="E3271" s="212" t="inlineStr">
        <is>
          <t>Врезка прямоугольного сечения 400х1800</t>
        </is>
      </c>
      <c r="F3271" s="211" t="inlineStr">
        <is>
          <t>шт.</t>
        </is>
      </c>
      <c r="G3271" s="649" t="n">
        <v>2</v>
      </c>
      <c r="H3271" s="194" t="n"/>
      <c r="I3271" s="195" t="n">
        <v>0</v>
      </c>
      <c r="J3271" s="196" t="n">
        <v>0</v>
      </c>
      <c r="K3271" s="197" t="n">
        <v>0</v>
      </c>
      <c r="L3271" s="194" t="n">
        <v>0</v>
      </c>
      <c r="M3271" s="195" t="n">
        <v>0</v>
      </c>
      <c r="N3271" s="196" t="n">
        <v>0</v>
      </c>
      <c r="O3271" s="197" t="n">
        <v>0</v>
      </c>
      <c r="P3271" s="118" t="inlineStr">
        <is>
          <t>Включено</t>
        </is>
      </c>
      <c r="Q3271" s="104" t="n"/>
    </row>
    <row r="3272" outlineLevel="3" ht="50.25" customHeight="1">
      <c r="A3272" s="3" t="n"/>
      <c r="B3272" s="3" t="n"/>
      <c r="C3272" s="25" t="n"/>
      <c r="D3272" s="271" t="inlineStr">
        <is>
          <t>10.4.4.18.</t>
        </is>
      </c>
      <c r="E3272" s="212" t="inlineStr">
        <is>
          <t>Врезка прямоугольного сечения 550х1000</t>
        </is>
      </c>
      <c r="F3272" s="211" t="inlineStr">
        <is>
          <t>шт.</t>
        </is>
      </c>
      <c r="G3272" s="649" t="n">
        <v>1</v>
      </c>
      <c r="H3272" s="194" t="n"/>
      <c r="I3272" s="195" t="n">
        <v>0</v>
      </c>
      <c r="J3272" s="196" t="n">
        <v>0</v>
      </c>
      <c r="K3272" s="197" t="n">
        <v>0</v>
      </c>
      <c r="L3272" s="194" t="n">
        <v>0</v>
      </c>
      <c r="M3272" s="195" t="n">
        <v>0</v>
      </c>
      <c r="N3272" s="196" t="n">
        <v>0</v>
      </c>
      <c r="O3272" s="197" t="n">
        <v>0</v>
      </c>
      <c r="P3272" s="118" t="inlineStr">
        <is>
          <t>Включено</t>
        </is>
      </c>
      <c r="Q3272" s="104" t="n"/>
    </row>
    <row r="3273" outlineLevel="3" ht="50.25" customHeight="1">
      <c r="A3273" s="3" t="n"/>
      <c r="B3273" s="3" t="n"/>
      <c r="C3273" s="25" t="n"/>
      <c r="D3273" s="271" t="inlineStr">
        <is>
          <t>10.4.4.19.</t>
        </is>
      </c>
      <c r="E3273" s="212" t="inlineStr">
        <is>
          <t>Врезка прямоугольного сечения 600х900</t>
        </is>
      </c>
      <c r="F3273" s="211" t="inlineStr">
        <is>
          <t>шт.</t>
        </is>
      </c>
      <c r="G3273" s="649" t="n">
        <v>7</v>
      </c>
      <c r="H3273" s="194" t="n"/>
      <c r="I3273" s="195" t="n">
        <v>0</v>
      </c>
      <c r="J3273" s="196" t="n">
        <v>0</v>
      </c>
      <c r="K3273" s="197" t="n">
        <v>0</v>
      </c>
      <c r="L3273" s="194" t="n">
        <v>0</v>
      </c>
      <c r="M3273" s="195" t="n">
        <v>0</v>
      </c>
      <c r="N3273" s="196" t="n">
        <v>0</v>
      </c>
      <c r="O3273" s="197" t="n">
        <v>0</v>
      </c>
      <c r="P3273" s="118" t="inlineStr">
        <is>
          <t>Включено</t>
        </is>
      </c>
      <c r="Q3273" s="104" t="n"/>
    </row>
    <row r="3274" outlineLevel="3" ht="50.25" customHeight="1">
      <c r="A3274" s="3" t="n"/>
      <c r="B3274" s="3" t="n"/>
      <c r="C3274" s="25" t="n"/>
      <c r="D3274" s="271" t="inlineStr">
        <is>
          <t>10.4.4.20.</t>
        </is>
      </c>
      <c r="E3274" s="212" t="inlineStr">
        <is>
          <t>Заглушка Воздуховода прямоугольного сечения 250х500</t>
        </is>
      </c>
      <c r="F3274" s="211" t="inlineStr">
        <is>
          <t>шт.</t>
        </is>
      </c>
      <c r="G3274" s="649" t="n">
        <v>2</v>
      </c>
      <c r="H3274" s="194" t="n"/>
      <c r="I3274" s="195" t="n">
        <v>0</v>
      </c>
      <c r="J3274" s="196" t="n">
        <v>0</v>
      </c>
      <c r="K3274" s="197" t="n">
        <v>0</v>
      </c>
      <c r="L3274" s="194" t="n">
        <v>0</v>
      </c>
      <c r="M3274" s="195" t="n">
        <v>0</v>
      </c>
      <c r="N3274" s="196" t="n">
        <v>0</v>
      </c>
      <c r="O3274" s="197" t="n">
        <v>0</v>
      </c>
      <c r="P3274" s="118" t="inlineStr">
        <is>
          <t>Включено</t>
        </is>
      </c>
      <c r="Q3274" s="104" t="n"/>
    </row>
    <row r="3275" outlineLevel="3" ht="50.25" customHeight="1">
      <c r="A3275" s="3" t="n"/>
      <c r="B3275" s="3" t="n"/>
      <c r="C3275" s="25" t="n"/>
      <c r="D3275" s="271" t="inlineStr">
        <is>
          <t>10.4.4.21.</t>
        </is>
      </c>
      <c r="E3275" s="212" t="inlineStr">
        <is>
          <t>Заглушка Воздуховода прямоугольного сечения 250х650</t>
        </is>
      </c>
      <c r="F3275" s="211" t="inlineStr">
        <is>
          <t>шт.</t>
        </is>
      </c>
      <c r="G3275" s="649" t="n">
        <v>1</v>
      </c>
      <c r="H3275" s="194" t="n"/>
      <c r="I3275" s="195" t="n">
        <v>0</v>
      </c>
      <c r="J3275" s="196" t="n">
        <v>0</v>
      </c>
      <c r="K3275" s="197" t="n">
        <v>0</v>
      </c>
      <c r="L3275" s="194" t="n">
        <v>0</v>
      </c>
      <c r="M3275" s="195" t="n">
        <v>0</v>
      </c>
      <c r="N3275" s="196" t="n">
        <v>0</v>
      </c>
      <c r="O3275" s="197" t="n">
        <v>0</v>
      </c>
      <c r="P3275" s="118" t="inlineStr">
        <is>
          <t>Включено</t>
        </is>
      </c>
      <c r="Q3275" s="104" t="n"/>
    </row>
    <row r="3276" outlineLevel="3" ht="50.25" customHeight="1">
      <c r="A3276" s="3" t="n"/>
      <c r="B3276" s="3" t="n"/>
      <c r="C3276" s="25" t="n"/>
      <c r="D3276" s="271" t="inlineStr">
        <is>
          <t>10.4.4.22.</t>
        </is>
      </c>
      <c r="E3276" s="212" t="inlineStr">
        <is>
          <t>Заглушка Воздуховода прямоугольного сечения 600х1000</t>
        </is>
      </c>
      <c r="F3276" s="211" t="inlineStr">
        <is>
          <t>шт.</t>
        </is>
      </c>
      <c r="G3276" s="649" t="n">
        <v>1</v>
      </c>
      <c r="H3276" s="194" t="n"/>
      <c r="I3276" s="195" t="n">
        <v>0</v>
      </c>
      <c r="J3276" s="196" t="n">
        <v>0</v>
      </c>
      <c r="K3276" s="197" t="n">
        <v>0</v>
      </c>
      <c r="L3276" s="194" t="n">
        <v>0</v>
      </c>
      <c r="M3276" s="195" t="n">
        <v>0</v>
      </c>
      <c r="N3276" s="196" t="n">
        <v>0</v>
      </c>
      <c r="O3276" s="197" t="n">
        <v>0</v>
      </c>
      <c r="P3276" s="118" t="inlineStr">
        <is>
          <t>Включено</t>
        </is>
      </c>
      <c r="Q3276" s="104" t="n"/>
    </row>
    <row r="3277" outlineLevel="3" ht="50.25" customHeight="1">
      <c r="A3277" s="3" t="n"/>
      <c r="B3277" s="3" t="n"/>
      <c r="C3277" s="25" t="n"/>
      <c r="D3277" s="271" t="inlineStr">
        <is>
          <t>10.4.4.23.</t>
        </is>
      </c>
      <c r="E3277" s="212" t="inlineStr">
        <is>
          <t>Отвод прямоугольного  сечения 600х1300</t>
        </is>
      </c>
      <c r="F3277" s="211" t="inlineStr">
        <is>
          <t>шт.</t>
        </is>
      </c>
      <c r="G3277" s="649" t="n">
        <v>3</v>
      </c>
      <c r="H3277" s="194" t="n"/>
      <c r="I3277" s="195" t="n">
        <v>0</v>
      </c>
      <c r="J3277" s="196" t="n">
        <v>0</v>
      </c>
      <c r="K3277" s="197" t="n">
        <v>0</v>
      </c>
      <c r="L3277" s="194" t="n">
        <v>0</v>
      </c>
      <c r="M3277" s="195" t="n">
        <v>0</v>
      </c>
      <c r="N3277" s="196" t="n">
        <v>0</v>
      </c>
      <c r="O3277" s="197" t="n">
        <v>0</v>
      </c>
      <c r="P3277" s="118" t="inlineStr">
        <is>
          <t>Включено</t>
        </is>
      </c>
      <c r="Q3277" s="104" t="n"/>
    </row>
    <row r="3278" outlineLevel="3" ht="50.25" customHeight="1">
      <c r="A3278" s="3" t="n"/>
      <c r="B3278" s="3" t="n"/>
      <c r="C3278" s="25" t="n"/>
      <c r="D3278" s="271" t="inlineStr">
        <is>
          <t>10.4.4.24.</t>
        </is>
      </c>
      <c r="E3278" s="212" t="inlineStr">
        <is>
          <t>Отвод прямоугольного сечения 550x1300</t>
        </is>
      </c>
      <c r="F3278" s="211" t="inlineStr">
        <is>
          <t>шт.</t>
        </is>
      </c>
      <c r="G3278" s="649" t="n">
        <v>1</v>
      </c>
      <c r="H3278" s="194" t="n"/>
      <c r="I3278" s="195" t="n">
        <v>0</v>
      </c>
      <c r="J3278" s="196" t="n">
        <v>0</v>
      </c>
      <c r="K3278" s="197" t="n">
        <v>0</v>
      </c>
      <c r="L3278" s="194" t="n">
        <v>0</v>
      </c>
      <c r="M3278" s="195" t="n">
        <v>0</v>
      </c>
      <c r="N3278" s="196" t="n">
        <v>0</v>
      </c>
      <c r="O3278" s="197" t="n">
        <v>0</v>
      </c>
      <c r="P3278" s="118" t="inlineStr">
        <is>
          <t>Включено</t>
        </is>
      </c>
      <c r="Q3278" s="104" t="n"/>
    </row>
    <row r="3279" outlineLevel="3" ht="50.25" customHeight="1">
      <c r="A3279" s="3" t="n"/>
      <c r="B3279" s="3" t="n"/>
      <c r="C3279" s="25" t="n"/>
      <c r="D3279" s="271" t="inlineStr">
        <is>
          <t>10.4.4.25.</t>
        </is>
      </c>
      <c r="E3279" s="212" t="inlineStr">
        <is>
          <t>Переходник круглого- прямоугольного сечения 550х1000-Ø630</t>
        </is>
      </c>
      <c r="F3279" s="211" t="inlineStr">
        <is>
          <t>шт.</t>
        </is>
      </c>
      <c r="G3279" s="649" t="n">
        <v>1</v>
      </c>
      <c r="H3279" s="194" t="n"/>
      <c r="I3279" s="195" t="n">
        <v>0</v>
      </c>
      <c r="J3279" s="196" t="n">
        <v>0</v>
      </c>
      <c r="K3279" s="197" t="n">
        <v>0</v>
      </c>
      <c r="L3279" s="194" t="n">
        <v>0</v>
      </c>
      <c r="M3279" s="195" t="n">
        <v>0</v>
      </c>
      <c r="N3279" s="196" t="n">
        <v>0</v>
      </c>
      <c r="O3279" s="197" t="n">
        <v>0</v>
      </c>
      <c r="P3279" s="118" t="inlineStr">
        <is>
          <t>Включено</t>
        </is>
      </c>
      <c r="Q3279" s="104" t="n"/>
    </row>
    <row r="3280" outlineLevel="3" ht="50.25" customHeight="1">
      <c r="A3280" s="3" t="n"/>
      <c r="B3280" s="3" t="n"/>
      <c r="C3280" s="25" t="n"/>
      <c r="D3280" s="271" t="inlineStr">
        <is>
          <t>10.4.4.26.</t>
        </is>
      </c>
      <c r="E3280" s="212" t="inlineStr">
        <is>
          <t>Переходник прямоугольного сечения 400х1100-1100х1100</t>
        </is>
      </c>
      <c r="F3280" s="211" t="inlineStr">
        <is>
          <t>шт.</t>
        </is>
      </c>
      <c r="G3280" s="649" t="n">
        <v>1</v>
      </c>
      <c r="H3280" s="194" t="n"/>
      <c r="I3280" s="195" t="n">
        <v>0</v>
      </c>
      <c r="J3280" s="196" t="n">
        <v>0</v>
      </c>
      <c r="K3280" s="197" t="n">
        <v>0</v>
      </c>
      <c r="L3280" s="194" t="n">
        <v>0</v>
      </c>
      <c r="M3280" s="195" t="n">
        <v>0</v>
      </c>
      <c r="N3280" s="196" t="n">
        <v>0</v>
      </c>
      <c r="O3280" s="197" t="n">
        <v>0</v>
      </c>
      <c r="P3280" s="118" t="inlineStr">
        <is>
          <t>Включено</t>
        </is>
      </c>
      <c r="Q3280" s="104" t="n"/>
    </row>
    <row r="3281" outlineLevel="3" ht="50.25" customHeight="1">
      <c r="A3281" s="3" t="n"/>
      <c r="B3281" s="3" t="n"/>
      <c r="C3281" s="25" t="n"/>
      <c r="D3281" s="271" t="inlineStr">
        <is>
          <t>10.4.4.27.</t>
        </is>
      </c>
      <c r="E3281" s="212" t="inlineStr">
        <is>
          <t>Переходник прямоугольного сечения 600х1000-600х1100</t>
        </is>
      </c>
      <c r="F3281" s="211" t="inlineStr">
        <is>
          <t>шт.</t>
        </is>
      </c>
      <c r="G3281" s="649" t="n">
        <v>1</v>
      </c>
      <c r="H3281" s="194" t="n"/>
      <c r="I3281" s="195" t="n">
        <v>0</v>
      </c>
      <c r="J3281" s="196" t="n">
        <v>0</v>
      </c>
      <c r="K3281" s="197" t="n">
        <v>0</v>
      </c>
      <c r="L3281" s="194" t="n">
        <v>0</v>
      </c>
      <c r="M3281" s="195" t="n">
        <v>0</v>
      </c>
      <c r="N3281" s="196" t="n">
        <v>0</v>
      </c>
      <c r="O3281" s="197" t="n">
        <v>0</v>
      </c>
      <c r="P3281" s="118" t="inlineStr">
        <is>
          <t>Включено</t>
        </is>
      </c>
      <c r="Q3281" s="104" t="n"/>
    </row>
    <row r="3282" outlineLevel="3" ht="50.25" customHeight="1">
      <c r="A3282" s="3" t="n"/>
      <c r="B3282" s="3" t="n"/>
      <c r="C3282" s="25" t="n"/>
      <c r="D3282" s="271" t="inlineStr">
        <is>
          <t>10.4.4.28.</t>
        </is>
      </c>
      <c r="E3282" s="212" t="inlineStr">
        <is>
          <t>Переходник прямоугольного сечения 600х1100-600х1300</t>
        </is>
      </c>
      <c r="F3282" s="211" t="inlineStr">
        <is>
          <t>шт.</t>
        </is>
      </c>
      <c r="G3282" s="649" t="n">
        <v>1</v>
      </c>
      <c r="H3282" s="194" t="n"/>
      <c r="I3282" s="195" t="n">
        <v>0</v>
      </c>
      <c r="J3282" s="196" t="n">
        <v>0</v>
      </c>
      <c r="K3282" s="197" t="n">
        <v>0</v>
      </c>
      <c r="L3282" s="194" t="n">
        <v>0</v>
      </c>
      <c r="M3282" s="195" t="n">
        <v>0</v>
      </c>
      <c r="N3282" s="196" t="n">
        <v>0</v>
      </c>
      <c r="O3282" s="197" t="n">
        <v>0</v>
      </c>
      <c r="P3282" s="118" t="inlineStr">
        <is>
          <t>Включено</t>
        </is>
      </c>
      <c r="Q3282" s="104" t="n"/>
    </row>
    <row r="3283" outlineLevel="3" ht="50.25" customHeight="1">
      <c r="A3283" s="3" t="n"/>
      <c r="B3283" s="3" t="n"/>
      <c r="C3283" s="25" t="n"/>
      <c r="D3283" s="271" t="inlineStr">
        <is>
          <t>10.4.4.29.</t>
        </is>
      </c>
      <c r="E3283" s="212" t="inlineStr">
        <is>
          <t>Переходник прямоугольного сечения 600х1300-1100х1100</t>
        </is>
      </c>
      <c r="F3283" s="211" t="inlineStr">
        <is>
          <t>шт.</t>
        </is>
      </c>
      <c r="G3283" s="649" t="n">
        <v>1</v>
      </c>
      <c r="H3283" s="194" t="n"/>
      <c r="I3283" s="195" t="n">
        <v>0</v>
      </c>
      <c r="J3283" s="196" t="n">
        <v>0</v>
      </c>
      <c r="K3283" s="197" t="n">
        <v>0</v>
      </c>
      <c r="L3283" s="194" t="n">
        <v>0</v>
      </c>
      <c r="M3283" s="195" t="n">
        <v>0</v>
      </c>
      <c r="N3283" s="196" t="n">
        <v>0</v>
      </c>
      <c r="O3283" s="197" t="n">
        <v>0</v>
      </c>
      <c r="P3283" s="118" t="inlineStr">
        <is>
          <t>Включено</t>
        </is>
      </c>
      <c r="Q3283" s="104" t="n"/>
    </row>
    <row r="3284" outlineLevel="3" ht="81" customHeight="1">
      <c r="A3284" s="3" t="n"/>
      <c r="B3284" s="3" t="inlineStr">
        <is>
          <t>Монтаж оконечных устройств системы противодымной вентиляции (решетки, датчики, клапаны)</t>
        </is>
      </c>
      <c r="C3284" s="25" t="n"/>
      <c r="D3284" s="271" t="inlineStr">
        <is>
          <t>10.4.4.30.</t>
        </is>
      </c>
      <c r="E3284"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морозостойкий
1300х600</t>
        </is>
      </c>
      <c r="F3284" s="211" t="inlineStr">
        <is>
          <t>шт.</t>
        </is>
      </c>
      <c r="G3284" s="649" t="n">
        <v>1</v>
      </c>
      <c r="H3284" s="194" t="n">
        <v>21156.50962655169</v>
      </c>
      <c r="I3284" s="195" t="n">
        <v>4314.073700991118</v>
      </c>
      <c r="J3284" s="196" t="n">
        <v>3183.822915942852</v>
      </c>
      <c r="K3284" s="197" t="n">
        <v>28654.40624348566</v>
      </c>
      <c r="L3284" s="194" t="n">
        <v>21156.50962655169</v>
      </c>
      <c r="M3284" s="195" t="n">
        <v>4314.073700991118</v>
      </c>
      <c r="N3284" s="196" t="n">
        <v>3183.822915942852</v>
      </c>
      <c r="O3284" s="197" t="n">
        <v>28654.40624348566</v>
      </c>
      <c r="P3284" s="118" t="n"/>
      <c r="Q3284" s="104" t="n"/>
    </row>
    <row r="3285" outlineLevel="3" ht="108.75" customHeight="1">
      <c r="A3285" s="3" t="n"/>
      <c r="B3285" s="3" t="inlineStr">
        <is>
          <t>Монтаж оконечных устройств системы противодымной вентиляции (решетки, датчики, клапаны)</t>
        </is>
      </c>
      <c r="C3285" s="25" t="n"/>
      <c r="D3285" s="271" t="inlineStr">
        <is>
          <t>10.4.4.31.</t>
        </is>
      </c>
      <c r="E3285" s="212" t="inlineStr">
        <is>
          <t>Клапан противопожарный с пределом огестойкости 60 мин., нормально закрытый,
канального типа, с реверсивным приводом, расположенным внутри клапана, морозостойкий
900х600</t>
        </is>
      </c>
      <c r="F3285" s="211" t="inlineStr">
        <is>
          <t>шт.</t>
        </is>
      </c>
      <c r="G3285" s="649" t="n">
        <v>7</v>
      </c>
      <c r="H3285" s="194" t="n">
        <v>15372.56041903684</v>
      </c>
      <c r="I3285" s="195" t="n">
        <v>4314.073700991118</v>
      </c>
      <c r="J3285" s="196" t="n">
        <v>2460.829265003495</v>
      </c>
      <c r="K3285" s="197" t="n">
        <v>22147.46338503145</v>
      </c>
      <c r="L3285" s="194" t="n">
        <v>107607.9229332579</v>
      </c>
      <c r="M3285" s="195" t="n">
        <v>30198.51590693783</v>
      </c>
      <c r="N3285" s="196" t="n">
        <v>17225.80485502446</v>
      </c>
      <c r="O3285" s="197" t="n">
        <v>155032.2436952202</v>
      </c>
      <c r="P3285" s="118" t="n"/>
      <c r="Q3285" s="104" t="n"/>
    </row>
    <row r="3286" outlineLevel="3" ht="82.5" customHeight="1">
      <c r="A3286" s="3" t="n"/>
      <c r="B3286" s="3" t="inlineStr">
        <is>
          <t>Монтаж оконечных устройств системы противодымной вентиляции (решетки, датчики, клапаны)</t>
        </is>
      </c>
      <c r="C3286" s="25" t="n"/>
      <c r="D3286" s="271" t="inlineStr">
        <is>
          <t>10.4.4.32.</t>
        </is>
      </c>
      <c r="E3286"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морозостойкий
1000х550</t>
        </is>
      </c>
      <c r="F3286" s="211" t="inlineStr">
        <is>
          <t>шт.</t>
        </is>
      </c>
      <c r="G3286" s="649" t="n">
        <v>1</v>
      </c>
      <c r="H3286" s="194" t="n">
        <v>15497.73774412122</v>
      </c>
      <c r="I3286" s="195" t="n">
        <v>4314.073700991118</v>
      </c>
      <c r="J3286" s="196" t="n">
        <v>2476.476430639042</v>
      </c>
      <c r="K3286" s="197" t="n">
        <v>22288.28787575138</v>
      </c>
      <c r="L3286" s="194" t="n">
        <v>15497.73774412122</v>
      </c>
      <c r="M3286" s="195" t="n">
        <v>4314.073700991118</v>
      </c>
      <c r="N3286" s="196" t="n">
        <v>2476.476430639042</v>
      </c>
      <c r="O3286" s="197" t="n">
        <v>22288.28787575138</v>
      </c>
      <c r="P3286" s="118" t="n"/>
      <c r="Q3286" s="104" t="n"/>
    </row>
    <row r="3287" outlineLevel="3" ht="50.25" customHeight="1">
      <c r="A3287" s="3" t="n"/>
      <c r="B3287" s="3" t="n"/>
      <c r="C3287" s="25" t="n"/>
      <c r="D3287" s="271" t="inlineStr">
        <is>
          <t>10.4.4.33.</t>
        </is>
      </c>
      <c r="E3287" s="212" t="inlineStr">
        <is>
          <t>Декоративная решетка</t>
        </is>
      </c>
      <c r="F3287" s="211" t="inlineStr">
        <is>
          <t>шт.</t>
        </is>
      </c>
      <c r="G3287" s="645" t="n">
        <v>0</v>
      </c>
      <c r="H3287" s="194" t="n">
        <v>3276.730741659901</v>
      </c>
      <c r="I3287" s="195" t="n">
        <v>2588.444220594671</v>
      </c>
      <c r="J3287" s="196" t="n">
        <v>733.1468702818215</v>
      </c>
      <c r="K3287" s="197" t="n">
        <v>6598.321832536394</v>
      </c>
      <c r="L3287" s="194" t="n">
        <v>0</v>
      </c>
      <c r="M3287" s="195" t="n">
        <v>0</v>
      </c>
      <c r="N3287" s="196" t="n">
        <v>0</v>
      </c>
      <c r="O3287" s="197" t="n">
        <v>0</v>
      </c>
      <c r="P3287" s="524" t="inlineStr">
        <is>
          <t>Исключено</t>
        </is>
      </c>
      <c r="Q3287" s="104" t="n"/>
    </row>
    <row r="3288" outlineLevel="3" ht="50.25" customHeight="1">
      <c r="A3288" s="3" t="n"/>
      <c r="B3288" s="3" t="inlineStr">
        <is>
          <t>Монтаж оконечных устройств системы противодымной вентиляции (решетки, датчики, клапаны)</t>
        </is>
      </c>
      <c r="C3288" s="25" t="n"/>
      <c r="D3288" s="271" t="inlineStr">
        <is>
          <t>10.4.4.34.</t>
        </is>
      </c>
      <c r="E3288" s="212" t="inlineStr">
        <is>
          <t>Устройство воздухоприёмное РОН 130</t>
        </is>
      </c>
      <c r="F3288" s="211" t="inlineStr">
        <is>
          <t>шт</t>
        </is>
      </c>
      <c r="G3288" s="649" t="n">
        <v>2</v>
      </c>
      <c r="H3288" s="194" t="n">
        <v>5477.057146005055</v>
      </c>
      <c r="I3288" s="195" t="n">
        <v>3047.82547068521</v>
      </c>
      <c r="J3288" s="196" t="n">
        <v>1065.610327086283</v>
      </c>
      <c r="K3288" s="197" t="n">
        <v>9590.49294377655</v>
      </c>
      <c r="L3288" s="194" t="n">
        <v>10954.11429201011</v>
      </c>
      <c r="M3288" s="195" t="n">
        <v>6095.65094137042</v>
      </c>
      <c r="N3288" s="196" t="n">
        <v>2131.220654172566</v>
      </c>
      <c r="O3288" s="197" t="n">
        <v>19180.9858875531</v>
      </c>
      <c r="P3288" s="118" t="n"/>
      <c r="Q3288" s="104" t="n"/>
    </row>
    <row r="3289" outlineLevel="3" ht="50.25" customHeight="1">
      <c r="A3289" s="3" t="n"/>
      <c r="B3289" s="3" t="inlineStr">
        <is>
          <t>Монтаж оконечных устройств системы противодымной вентиляции (решетки, датчики, клапаны)</t>
        </is>
      </c>
      <c r="C3289" s="25" t="n"/>
      <c r="D3289" s="271" t="inlineStr">
        <is>
          <t>10.4.4.35.</t>
        </is>
      </c>
      <c r="E3289" s="212" t="inlineStr">
        <is>
          <t>Устройство воздухоприёмное РОН 130</t>
        </is>
      </c>
      <c r="F3289" s="211" t="inlineStr">
        <is>
          <t>шт</t>
        </is>
      </c>
      <c r="G3289" s="649" t="n">
        <v>1</v>
      </c>
      <c r="H3289" s="194" t="n">
        <v>3534.340251876586</v>
      </c>
      <c r="I3289" s="195" t="n">
        <v>2884.882548644549</v>
      </c>
      <c r="J3289" s="196" t="n">
        <v>802.4028500651418</v>
      </c>
      <c r="K3289" s="197" t="n">
        <v>7221.625650586277</v>
      </c>
      <c r="L3289" s="194" t="n">
        <v>3534.340251876586</v>
      </c>
      <c r="M3289" s="195" t="n">
        <v>2884.882548644549</v>
      </c>
      <c r="N3289" s="196" t="n">
        <v>802.4028500651418</v>
      </c>
      <c r="O3289" s="197" t="n">
        <v>7221.625650586277</v>
      </c>
      <c r="P3289" s="118" t="n"/>
      <c r="Q3289" s="104" t="n"/>
    </row>
    <row r="3290" outlineLevel="3" ht="50.25" customHeight="1">
      <c r="A3290" s="3" t="n"/>
      <c r="B3290"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290" s="25" t="n"/>
      <c r="D3290" s="271" t="inlineStr">
        <is>
          <t>10.4.4.36.</t>
        </is>
      </c>
      <c r="E3290" s="212" t="inlineStr">
        <is>
          <t>Маты прошивные Wired MAT 105  из минеральной ваты, 5 мм</t>
        </is>
      </c>
      <c r="F3290" s="211" t="inlineStr">
        <is>
          <t>м²</t>
        </is>
      </c>
      <c r="G3290" s="649" t="n">
        <v>1</v>
      </c>
      <c r="H3290" s="194" t="n">
        <v>988.5697190011682</v>
      </c>
      <c r="I3290" s="195" t="n">
        <v>431.4073700991118</v>
      </c>
      <c r="J3290" s="196" t="n">
        <v>177.497136137535</v>
      </c>
      <c r="K3290" s="197" t="n">
        <v>1597.474225237815</v>
      </c>
      <c r="L3290" s="194" t="n">
        <v>988.5697190011682</v>
      </c>
      <c r="M3290" s="195" t="n">
        <v>431.4073700991118</v>
      </c>
      <c r="N3290" s="196" t="n">
        <v>177.497136137535</v>
      </c>
      <c r="O3290" s="197" t="n">
        <v>1597.474225237815</v>
      </c>
      <c r="P3290" s="118" t="n"/>
      <c r="Q3290" s="104" t="n"/>
    </row>
    <row r="3291" outlineLevel="3" ht="50.25" customHeight="1">
      <c r="A3291" s="3" t="n"/>
      <c r="B3291"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291" s="25" t="n"/>
      <c r="D3291" s="271" t="inlineStr">
        <is>
          <t>10.4.4.37.</t>
        </is>
      </c>
      <c r="E3291" s="212" t="inlineStr">
        <is>
          <t>Маты прошивные Wired MAT 105  из минеральной ваты, 50 мм</t>
        </is>
      </c>
      <c r="F3291" s="211" t="inlineStr">
        <is>
          <t>м²</t>
        </is>
      </c>
      <c r="G3291" s="649" t="n">
        <v>11</v>
      </c>
      <c r="H3291" s="194" t="n">
        <v>1310.489122682917</v>
      </c>
      <c r="I3291" s="195" t="n">
        <v>431.4073700991118</v>
      </c>
      <c r="J3291" s="196" t="n">
        <v>217.7370615977536</v>
      </c>
      <c r="K3291" s="197" t="n">
        <v>1959.633554379782</v>
      </c>
      <c r="L3291" s="194" t="n">
        <v>14415.38034951208</v>
      </c>
      <c r="M3291" s="195" t="n">
        <v>4745.48107109023</v>
      </c>
      <c r="N3291" s="196" t="n">
        <v>2395.107677575289</v>
      </c>
      <c r="O3291" s="197" t="n">
        <v>21555.9690981776</v>
      </c>
      <c r="P3291" s="118" t="n"/>
      <c r="Q3291" s="104" t="n"/>
    </row>
    <row r="3292" outlineLevel="3" ht="50.25" customHeight="1">
      <c r="A3292" s="3" t="n"/>
      <c r="B3292"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292" s="25" t="n"/>
      <c r="D3292" s="271" t="inlineStr">
        <is>
          <t>10.4.4.38.</t>
        </is>
      </c>
      <c r="E3292" s="212" t="inlineStr">
        <is>
          <t>Огнезащитная изоляция EI30, матриал: рулонная базальтовая фольгированная огнезащита, толщина 5мм, расход клеящего состава 0.6кг/м2</t>
        </is>
      </c>
      <c r="F3292" s="211" t="inlineStr">
        <is>
          <t>м²</t>
        </is>
      </c>
      <c r="G3292" s="649" t="n">
        <v>4</v>
      </c>
      <c r="H3292" s="194" t="n">
        <v>231.3524049480471</v>
      </c>
      <c r="I3292" s="195" t="n">
        <v>431.4073700991118</v>
      </c>
      <c r="J3292" s="196" t="n">
        <v>82.84497188089486</v>
      </c>
      <c r="K3292" s="197" t="n">
        <v>745.6047469280537</v>
      </c>
      <c r="L3292" s="194" t="n">
        <v>925.4096197921884</v>
      </c>
      <c r="M3292" s="195" t="n">
        <v>1725.629480396447</v>
      </c>
      <c r="N3292" s="196" t="n">
        <v>331.3798875235794</v>
      </c>
      <c r="O3292" s="197" t="n">
        <v>2982.418987712215</v>
      </c>
      <c r="P3292" s="118" t="n"/>
      <c r="Q3292" s="104" t="n"/>
    </row>
    <row r="3293" outlineLevel="2" ht="50.25" customHeight="1">
      <c r="A3293" s="3" t="n"/>
      <c r="B3293" s="3" t="n"/>
      <c r="C3293" s="240" t="n"/>
      <c r="D3293" s="391" t="inlineStr">
        <is>
          <t>10.4.5.</t>
        </is>
      </c>
      <c r="E3293" s="392" t="inlineStr">
        <is>
          <t>1П2.5</t>
        </is>
      </c>
      <c r="F3293" s="405" t="inlineStr">
        <is>
          <t>комплект</t>
        </is>
      </c>
      <c r="G3293" s="422" t="n">
        <v>1</v>
      </c>
      <c r="H3293" s="428">
        <f>IFERROR(L3293/G3293,0)</f>
        <v/>
      </c>
      <c r="I3293" s="429">
        <f>IFERROR(M3293/G3293,0)</f>
        <v/>
      </c>
      <c r="J3293" s="430">
        <f>IFERROR(N3293/G3293,0)</f>
        <v/>
      </c>
      <c r="K3293" s="432">
        <f>+IFERROR(O3293/G3293,0)</f>
        <v/>
      </c>
      <c r="L3293" s="431">
        <f>SUBTOTAL(9,L3294:L3301)</f>
        <v/>
      </c>
      <c r="M3293" s="429">
        <f>SUBTOTAL(9,M3294:M3301)</f>
        <v/>
      </c>
      <c r="N3293" s="430">
        <f>SUBTOTAL(9,N3294:N3301)</f>
        <v/>
      </c>
      <c r="O3293" s="431">
        <f>SUBTOTAL(9,O3294:O3301)</f>
        <v/>
      </c>
      <c r="P3293" s="394" t="n"/>
      <c r="Q3293" s="243" t="n"/>
    </row>
    <row r="3294" outlineLevel="3" ht="50.25" customHeight="1">
      <c r="A3294" s="3" t="n"/>
      <c r="B3294" s="3" t="inlineStr">
        <is>
          <t>Монтаж приточно-вытяжных установок (установки общеобменной вентиляции, вентиляторы и пр.)</t>
        </is>
      </c>
      <c r="C3294" s="25" t="n"/>
      <c r="D3294" s="271" t="inlineStr">
        <is>
          <t>10.4.5.1.</t>
        </is>
      </c>
      <c r="E3294" s="3" t="inlineStr">
        <is>
          <t>Приточная установка, системы 1П2.5, L=2500м3/ч, dpсеть=500Па</t>
        </is>
      </c>
      <c r="F3294" s="18" t="inlineStr">
        <is>
          <t>шт.</t>
        </is>
      </c>
      <c r="G3294" s="645" t="n">
        <v>1</v>
      </c>
      <c r="H3294" s="194" t="n">
        <v>2487422.087581657</v>
      </c>
      <c r="I3294" s="195" t="n">
        <v>1071444.126810964</v>
      </c>
      <c r="J3294" s="196" t="n">
        <v>444858.2767990776</v>
      </c>
      <c r="K3294" s="197" t="n">
        <v>4003724.491191699</v>
      </c>
      <c r="L3294" s="194" t="n">
        <v>2487422.087581657</v>
      </c>
      <c r="M3294" s="195" t="n">
        <v>1071444.126810964</v>
      </c>
      <c r="N3294" s="196" t="n">
        <v>444858.2767990776</v>
      </c>
      <c r="O3294" s="197" t="n">
        <v>4003724.491191699</v>
      </c>
      <c r="P3294" s="118" t="n"/>
      <c r="Q3294" s="104" t="n"/>
    </row>
    <row r="3295" outlineLevel="3" ht="50.25" customHeight="1">
      <c r="A3295" s="3" t="n"/>
      <c r="B329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295" s="25" t="n"/>
      <c r="D3295" s="271" t="inlineStr">
        <is>
          <t>10.4.5.2.</t>
        </is>
      </c>
      <c r="E3295" s="212" t="inlineStr">
        <is>
          <t>Воздуховод из тонколистовой оцинкованной стали b=0,7</t>
        </is>
      </c>
      <c r="F3295" s="211" t="inlineStr">
        <is>
          <t>м2</t>
        </is>
      </c>
      <c r="G3295" s="649" t="n">
        <v>2.1</v>
      </c>
      <c r="H3295" s="194" t="n">
        <v>1686.050073994576</v>
      </c>
      <c r="I3295" s="195" t="n">
        <v>1643.457142857143</v>
      </c>
      <c r="J3295" s="196" t="n">
        <v>416.1884021064649</v>
      </c>
      <c r="K3295" s="197" t="n">
        <v>3745.695618958184</v>
      </c>
      <c r="L3295" s="194" t="n">
        <v>3540.705155388611</v>
      </c>
      <c r="M3295" s="195" t="n">
        <v>3451.26</v>
      </c>
      <c r="N3295" s="196" t="n">
        <v>873.9956444235763</v>
      </c>
      <c r="O3295" s="197" t="n">
        <v>7865.960799812186</v>
      </c>
      <c r="P3295" s="118" t="n"/>
      <c r="Q3295" s="104" t="n"/>
    </row>
    <row r="3296" outlineLevel="3" ht="50.25" customHeight="1">
      <c r="A3296" s="3" t="n"/>
      <c r="B3296" s="3" t="inlineStr">
        <is>
          <t>Монтаж оконечных устройств системы противодымной вентиляции (решетки, датчики, клапаны)</t>
        </is>
      </c>
      <c r="C3296" s="25" t="n"/>
      <c r="D3296" s="271" t="inlineStr">
        <is>
          <t>10.4.5.3.</t>
        </is>
      </c>
      <c r="E3296"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морозостойкий
550х500</t>
        </is>
      </c>
      <c r="F3296" s="211" t="inlineStr">
        <is>
          <t>шт.</t>
        </is>
      </c>
      <c r="G3296" s="649" t="n">
        <v>1</v>
      </c>
      <c r="H3296" s="194" t="n">
        <v>10973.90892772537</v>
      </c>
      <c r="I3296" s="195" t="n">
        <v>4314.073700991118</v>
      </c>
      <c r="J3296" s="196" t="n">
        <v>1910.997828589561</v>
      </c>
      <c r="K3296" s="197" t="n">
        <v>17198.98045730605</v>
      </c>
      <c r="L3296" s="194" t="n">
        <v>10973.90892772537</v>
      </c>
      <c r="M3296" s="195" t="n">
        <v>4314.073700991118</v>
      </c>
      <c r="N3296" s="196" t="n">
        <v>1910.997828589561</v>
      </c>
      <c r="O3296" s="197" t="n">
        <v>17198.98045730605</v>
      </c>
      <c r="P3296" s="118" t="n"/>
      <c r="Q3296" s="104" t="n"/>
    </row>
    <row r="3297" outlineLevel="3" ht="50.25" customHeight="1">
      <c r="A3297" s="3" t="n"/>
      <c r="B3297"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297" s="25" t="n"/>
      <c r="D3297" s="271" t="inlineStr">
        <is>
          <t>10.4.5.4.</t>
        </is>
      </c>
      <c r="E3297" s="212" t="inlineStr">
        <is>
          <t>Маты прошивные Wired MAT 105  из минеральной ваты, 50 мм</t>
        </is>
      </c>
      <c r="F3297" s="211" t="inlineStr">
        <is>
          <t>м²</t>
        </is>
      </c>
      <c r="G3297" s="649" t="n">
        <v>2</v>
      </c>
      <c r="H3297" s="194" t="n">
        <v>1310.489122682917</v>
      </c>
      <c r="I3297" s="195" t="n">
        <v>431.4073700991118</v>
      </c>
      <c r="J3297" s="196" t="n">
        <v>217.7370615977536</v>
      </c>
      <c r="K3297" s="197" t="n">
        <v>1959.633554379782</v>
      </c>
      <c r="L3297" s="194" t="n">
        <v>2620.978245365834</v>
      </c>
      <c r="M3297" s="195" t="n">
        <v>862.8147401982236</v>
      </c>
      <c r="N3297" s="196" t="n">
        <v>435.4741231955072</v>
      </c>
      <c r="O3297" s="197" t="n">
        <v>3919.267108759565</v>
      </c>
      <c r="P3297" s="118" t="n"/>
      <c r="Q3297" s="104" t="n"/>
    </row>
    <row r="3298" outlineLevel="3" ht="50.25" customHeight="1">
      <c r="A3298" s="3" t="inlineStr">
        <is>
          <t>10.5.4.</t>
        </is>
      </c>
      <c r="B3298" s="3" t="inlineStr">
        <is>
          <t>Монтаж оконечных устройств системы общеобменной вентиляции (диффузоры, решетки и пр.)</t>
        </is>
      </c>
      <c r="C3298" s="25" t="inlineStr">
        <is>
          <t>10.5.4.</t>
        </is>
      </c>
      <c r="D3298" s="271" t="inlineStr">
        <is>
          <t>10.4.5.5.</t>
        </is>
      </c>
      <c r="E3298" s="3" t="inlineStr">
        <is>
          <t>Устройство воздухоприемное РОН 130 вытяжное 550х350</t>
        </is>
      </c>
      <c r="F3298" s="211" t="inlineStr">
        <is>
          <t>шт.</t>
        </is>
      </c>
      <c r="G3298" s="645" t="n">
        <v>1</v>
      </c>
      <c r="H3298" s="194" t="n">
        <v>7770.86720896325</v>
      </c>
      <c r="I3298" s="195" t="n">
        <v>3240.215908757316</v>
      </c>
      <c r="J3298" s="196" t="n">
        <v>1376.385389715071</v>
      </c>
      <c r="K3298" s="197" t="n">
        <v>12387.46850743564</v>
      </c>
      <c r="L3298" s="194" t="n">
        <v>7770.86720896325</v>
      </c>
      <c r="M3298" s="195" t="n">
        <v>3240.215908757316</v>
      </c>
      <c r="N3298" s="196" t="n">
        <v>1376.385389715071</v>
      </c>
      <c r="O3298" s="197" t="n">
        <v>1649968.442306518</v>
      </c>
      <c r="P3298" s="118" t="n"/>
      <c r="Q3298" s="104" t="n"/>
      <c r="R3298" t="n">
        <v>1649968.442306518</v>
      </c>
    </row>
    <row r="3299" outlineLevel="3" ht="50.25" customHeight="1">
      <c r="A3299" s="3" t="n"/>
      <c r="B3299" s="3" t="inlineStr">
        <is>
          <t>Монтаж оконечных устройств системы общеобменной вентиляции (диффузоры, решетки и пр.)</t>
        </is>
      </c>
      <c r="C3299" s="25" t="n"/>
      <c r="D3299" s="271" t="inlineStr">
        <is>
          <t>10.4.5.6.</t>
        </is>
      </c>
      <c r="E3299" s="3" t="inlineStr">
        <is>
          <t>Устройство воздухоприемное РОН 130 вытяжное 550х500</t>
        </is>
      </c>
      <c r="F3299" s="211" t="inlineStr">
        <is>
          <t>шт.</t>
        </is>
      </c>
      <c r="G3299" s="645" t="n">
        <v>1</v>
      </c>
      <c r="H3299" s="194" t="n">
        <v>7770.86720896325</v>
      </c>
      <c r="I3299" s="195" t="n">
        <v>3240.215908757316</v>
      </c>
      <c r="J3299" s="196" t="n">
        <v>1376.385389715071</v>
      </c>
      <c r="K3299" s="197" t="n">
        <v>12387.46850743564</v>
      </c>
      <c r="L3299" s="194" t="n">
        <v>7770.86720896325</v>
      </c>
      <c r="M3299" s="195" t="n">
        <v>3240.215908757316</v>
      </c>
      <c r="N3299" s="196" t="n">
        <v>1376.385389715071</v>
      </c>
      <c r="O3299" s="197" t="n">
        <v>12387.46850743564</v>
      </c>
      <c r="P3299" s="118" t="n"/>
      <c r="Q3299" s="104" t="n"/>
    </row>
    <row r="3300" outlineLevel="3" ht="50.25" customHeight="1">
      <c r="A3300" s="3" t="n"/>
      <c r="B3300" s="3" t="n"/>
      <c r="C3300" s="25" t="n"/>
      <c r="D3300" s="271" t="inlineStr">
        <is>
          <t>10.4.5.7.</t>
        </is>
      </c>
      <c r="E3300" s="3" t="inlineStr">
        <is>
          <t>Врезка прямоугольного сечения 500х550</t>
        </is>
      </c>
      <c r="F3300" s="211" t="inlineStr">
        <is>
          <t>шт.</t>
        </is>
      </c>
      <c r="G3300" s="645" t="n">
        <v>2</v>
      </c>
      <c r="H3300" s="194" t="n"/>
      <c r="I3300" s="195" t="n">
        <v>0</v>
      </c>
      <c r="J3300" s="196" t="n">
        <v>0</v>
      </c>
      <c r="K3300" s="197" t="n">
        <v>0</v>
      </c>
      <c r="L3300" s="194" t="n">
        <v>0</v>
      </c>
      <c r="M3300" s="195" t="n">
        <v>0</v>
      </c>
      <c r="N3300" s="196" t="n">
        <v>0</v>
      </c>
      <c r="O3300" s="197" t="n">
        <v>0</v>
      </c>
      <c r="P3300" s="118" t="inlineStr">
        <is>
          <t>Включено</t>
        </is>
      </c>
      <c r="Q3300" s="104" t="n"/>
    </row>
    <row r="3301" outlineLevel="3" ht="50.25" customHeight="1">
      <c r="A3301" s="3" t="n"/>
      <c r="B3301" s="3" t="n"/>
      <c r="C3301" s="25" t="n"/>
      <c r="D3301" s="271" t="inlineStr">
        <is>
          <t>10.4.5.8.</t>
        </is>
      </c>
      <c r="E3301" s="3" t="inlineStr">
        <is>
          <t>Заглушка Воздуховода прямоугольного сечения 550х500</t>
        </is>
      </c>
      <c r="F3301" s="211" t="inlineStr">
        <is>
          <t>шт.</t>
        </is>
      </c>
      <c r="G3301" s="645" t="n">
        <v>1</v>
      </c>
      <c r="H3301" s="194" t="n"/>
      <c r="I3301" s="195" t="n">
        <v>0</v>
      </c>
      <c r="J3301" s="196" t="n">
        <v>0</v>
      </c>
      <c r="K3301" s="197" t="n">
        <v>0</v>
      </c>
      <c r="L3301" s="194" t="n">
        <v>0</v>
      </c>
      <c r="M3301" s="195" t="n">
        <v>0</v>
      </c>
      <c r="N3301" s="196" t="n">
        <v>0</v>
      </c>
      <c r="O3301" s="197" t="n">
        <v>0</v>
      </c>
      <c r="P3301" s="118" t="inlineStr">
        <is>
          <t>Включено</t>
        </is>
      </c>
      <c r="Q3301" s="104" t="n"/>
    </row>
    <row r="3302" outlineLevel="2" ht="50.25" customHeight="1">
      <c r="A3302" s="3" t="n"/>
      <c r="B3302" s="3" t="n"/>
      <c r="C3302" s="240" t="n"/>
      <c r="D3302" s="391" t="inlineStr">
        <is>
          <t>10.4.6.</t>
        </is>
      </c>
      <c r="E3302" s="392" t="inlineStr">
        <is>
          <t>2В2.4</t>
        </is>
      </c>
      <c r="F3302" s="405" t="inlineStr">
        <is>
          <t>комплект</t>
        </is>
      </c>
      <c r="G3302" s="422" t="n">
        <v>1</v>
      </c>
      <c r="H3302" s="428">
        <f>IFERROR(L3302/G3302,0)</f>
        <v/>
      </c>
      <c r="I3302" s="429">
        <f>IFERROR(M3302/G3302,0)</f>
        <v/>
      </c>
      <c r="J3302" s="430">
        <f>IFERROR(N3302/G3302,0)</f>
        <v/>
      </c>
      <c r="K3302" s="432">
        <f>+IFERROR(O3302/G3302,0)</f>
        <v/>
      </c>
      <c r="L3302" s="431">
        <f>SUBTOTAL(9,L3303:L3307)</f>
        <v/>
      </c>
      <c r="M3302" s="429">
        <f>SUBTOTAL(9,M3303:M3307)</f>
        <v/>
      </c>
      <c r="N3302" s="430">
        <f>SUBTOTAL(9,N3303:N3307)</f>
        <v/>
      </c>
      <c r="O3302" s="431">
        <f>SUBTOTAL(9,O3303:O3307)</f>
        <v/>
      </c>
      <c r="P3302" s="394" t="n"/>
      <c r="Q3302" s="243" t="n"/>
    </row>
    <row r="3303" outlineLevel="3" ht="50.25" customHeight="1">
      <c r="A3303" s="3" t="n"/>
      <c r="B3303" s="3" t="inlineStr">
        <is>
          <t>Монтаж приточно-вытяжных установок (установки общеобменной вентиляции, вентиляторы и пр.)</t>
        </is>
      </c>
      <c r="C3303" s="25" t="n"/>
      <c r="D3303" s="271" t="inlineStr">
        <is>
          <t>10.4.6.1.</t>
        </is>
      </c>
      <c r="E3303" s="3" t="inlineStr">
        <is>
          <t>Агрегат вытяжной Geniox 06.06</t>
        </is>
      </c>
      <c r="F3303" s="211" t="inlineStr">
        <is>
          <t>шт</t>
        </is>
      </c>
      <c r="G3303" s="645" t="n">
        <v>1</v>
      </c>
      <c r="H3303" s="194" t="n">
        <v>1846986.605787313</v>
      </c>
      <c r="I3303" s="195" t="n">
        <v>500039.5653631744</v>
      </c>
      <c r="J3303" s="196" t="n">
        <v>293378.2713938109</v>
      </c>
      <c r="K3303" s="197" t="n">
        <v>2640404.442544298</v>
      </c>
      <c r="L3303" s="194" t="n">
        <v>1846986.605787313</v>
      </c>
      <c r="M3303" s="195" t="n">
        <v>500039.5653631744</v>
      </c>
      <c r="N3303" s="196" t="n">
        <v>293378.2713938109</v>
      </c>
      <c r="O3303" s="197" t="n">
        <v>2640404.442544298</v>
      </c>
      <c r="P3303" s="118" t="n"/>
      <c r="Q3303" s="104" t="n"/>
    </row>
    <row r="3304" outlineLevel="3" ht="79.5" customHeight="1">
      <c r="A3304" s="3" t="n"/>
      <c r="B3304" s="3" t="inlineStr">
        <is>
          <t>Монтаж оконечных устройств системы противодымной вентиляции (решетки, датчики, клапаны)</t>
        </is>
      </c>
      <c r="C3304" s="25" t="n"/>
      <c r="D3304" s="271" t="inlineStr">
        <is>
          <t>10.4.6.2.</t>
        </is>
      </c>
      <c r="E3304" s="3"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морозостойкий
500х350</t>
        </is>
      </c>
      <c r="F3304" s="211" t="inlineStr">
        <is>
          <t>шт</t>
        </is>
      </c>
      <c r="G3304" s="645" t="n">
        <v>1</v>
      </c>
      <c r="H3304" s="194" t="n">
        <v>10550.547921925</v>
      </c>
      <c r="I3304" s="195" t="n">
        <v>4314.073700991118</v>
      </c>
      <c r="J3304" s="196" t="n">
        <v>1858.077702864515</v>
      </c>
      <c r="K3304" s="197" t="n">
        <v>16722.69932578064</v>
      </c>
      <c r="L3304" s="194" t="n">
        <v>10550.547921925</v>
      </c>
      <c r="M3304" s="195" t="n">
        <v>4314.073700991118</v>
      </c>
      <c r="N3304" s="196" t="n">
        <v>1858.077702864515</v>
      </c>
      <c r="O3304" s="197" t="n">
        <v>16722.69932578064</v>
      </c>
      <c r="P3304" s="118" t="n"/>
      <c r="Q3304" s="104" t="n"/>
    </row>
    <row r="3305" outlineLevel="3" ht="50.25" customHeight="1">
      <c r="A3305" s="3" t="n"/>
      <c r="B330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305" s="25" t="n"/>
      <c r="D3305" s="271" t="inlineStr">
        <is>
          <t>10.4.6.3.</t>
        </is>
      </c>
      <c r="E3305" s="212" t="inlineStr">
        <is>
          <t>Воздуховод из тонколистовой оцинкованной стали b=0,7</t>
        </is>
      </c>
      <c r="F3305" s="211" t="inlineStr">
        <is>
          <t>м2</t>
        </is>
      </c>
      <c r="G3305" s="649" t="n">
        <v>1.7</v>
      </c>
      <c r="H3305" s="194" t="n">
        <v>1686.044265842964</v>
      </c>
      <c r="I3305" s="195" t="n">
        <v>1624.123529411765</v>
      </c>
      <c r="J3305" s="196" t="n">
        <v>413.7709744068411</v>
      </c>
      <c r="K3305" s="197" t="n">
        <v>3723.93876966157</v>
      </c>
      <c r="L3305" s="194" t="n">
        <v>2866.275251933039</v>
      </c>
      <c r="M3305" s="195" t="n">
        <v>2761.01</v>
      </c>
      <c r="N3305" s="196" t="n">
        <v>703.4106564916299</v>
      </c>
      <c r="O3305" s="197" t="n">
        <v>6330.695908424669</v>
      </c>
      <c r="P3305" s="118" t="n"/>
      <c r="Q3305" s="104" t="n"/>
    </row>
    <row r="3306" outlineLevel="3" ht="50.25" customHeight="1">
      <c r="A3306" s="3" t="n"/>
      <c r="B3306" s="3" t="n"/>
      <c r="C3306" s="25" t="n"/>
      <c r="D3306" s="271" t="inlineStr">
        <is>
          <t>10.4.6.4.</t>
        </is>
      </c>
      <c r="E3306" s="3" t="inlineStr">
        <is>
          <t>Защита от атмосферных осадков КОЗЫРЕК 500x350</t>
        </is>
      </c>
      <c r="F3306" s="211" t="inlineStr">
        <is>
          <t>шт</t>
        </is>
      </c>
      <c r="G3306" s="645" t="n">
        <v>1</v>
      </c>
      <c r="H3306" s="194" t="n"/>
      <c r="I3306" s="195" t="n">
        <v>0</v>
      </c>
      <c r="J3306" s="196" t="n">
        <v>0</v>
      </c>
      <c r="K3306" s="197" t="n">
        <v>0</v>
      </c>
      <c r="L3306" s="194" t="n">
        <v>0</v>
      </c>
      <c r="M3306" s="195" t="n">
        <v>0</v>
      </c>
      <c r="N3306" s="196" t="n">
        <v>0</v>
      </c>
      <c r="O3306" s="197" t="n">
        <v>0</v>
      </c>
      <c r="P3306" s="118" t="inlineStr">
        <is>
          <t>Включено</t>
        </is>
      </c>
      <c r="Q3306" s="104" t="n"/>
    </row>
    <row r="3307" outlineLevel="3" ht="50.25" customHeight="1">
      <c r="A3307" s="3" t="n"/>
      <c r="B3307"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307" s="25" t="n"/>
      <c r="D3307" s="271" t="inlineStr">
        <is>
          <t>10.4.6.5.</t>
        </is>
      </c>
      <c r="E3307" s="3" t="inlineStr">
        <is>
          <t>Маты прошивные Wired MAT 105 из минеральной ваты, 25 мм</t>
        </is>
      </c>
      <c r="F3307" s="211" t="inlineStr">
        <is>
          <t>м2</t>
        </is>
      </c>
      <c r="G3307" s="645" t="n">
        <v>1</v>
      </c>
      <c r="H3307" s="194" t="n">
        <v>849.6313776184404</v>
      </c>
      <c r="I3307" s="195" t="n">
        <v>431.4073700991118</v>
      </c>
      <c r="J3307" s="196" t="n">
        <v>160.129843464694</v>
      </c>
      <c r="K3307" s="197" t="n">
        <v>1441.168591182246</v>
      </c>
      <c r="L3307" s="194" t="n">
        <v>849.6313776184404</v>
      </c>
      <c r="M3307" s="195" t="n">
        <v>431.4073700991118</v>
      </c>
      <c r="N3307" s="196" t="n">
        <v>160.129843464694</v>
      </c>
      <c r="O3307" s="197" t="n">
        <v>1441.168591182246</v>
      </c>
      <c r="P3307" s="118" t="n"/>
      <c r="Q3307" s="104" t="n"/>
    </row>
    <row r="3308" outlineLevel="2" ht="50.25" customHeight="1">
      <c r="A3308" s="3" t="n"/>
      <c r="B3308" s="3" t="n"/>
      <c r="C3308" s="240" t="n"/>
      <c r="D3308" s="391" t="inlineStr">
        <is>
          <t>10.4.7.</t>
        </is>
      </c>
      <c r="E3308" s="392" t="inlineStr">
        <is>
          <t>2ДВ2.1</t>
        </is>
      </c>
      <c r="F3308" s="405" t="inlineStr">
        <is>
          <t>комплект</t>
        </is>
      </c>
      <c r="G3308" s="422" t="n">
        <v>1</v>
      </c>
      <c r="H3308" s="428">
        <f>IFERROR(L3308/G3308,0)</f>
        <v/>
      </c>
      <c r="I3308" s="429">
        <f>IFERROR(M3308/G3308,0)</f>
        <v/>
      </c>
      <c r="J3308" s="430">
        <f>IFERROR(N3308/G3308,0)</f>
        <v/>
      </c>
      <c r="K3308" s="432">
        <f>+IFERROR(O3308/G3308,0)</f>
        <v/>
      </c>
      <c r="L3308" s="431">
        <f>SUBTOTAL(9,L3309:L3327)</f>
        <v/>
      </c>
      <c r="M3308" s="429">
        <f>SUBTOTAL(9,M3309:M3327)</f>
        <v/>
      </c>
      <c r="N3308" s="430">
        <f>SUBTOTAL(9,N3309:N3327)</f>
        <v/>
      </c>
      <c r="O3308" s="431">
        <f>SUBTOTAL(9,O3309:O3327)</f>
        <v/>
      </c>
      <c r="P3308" s="394" t="n"/>
      <c r="Q3308" s="243" t="n"/>
    </row>
    <row r="3309" outlineLevel="3" ht="50.25" customHeight="1">
      <c r="A3309" s="3" t="n"/>
      <c r="B3309"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309" s="25" t="n"/>
      <c r="D3309" s="271" t="inlineStr">
        <is>
          <t>10.4.7.1.</t>
        </is>
      </c>
      <c r="E3309" s="3" t="inlineStr">
        <is>
          <t>Вентилятор радиальный, L=40500м3/ч, dpсеть=700Па</t>
        </is>
      </c>
      <c r="F3309" s="18" t="inlineStr">
        <is>
          <t>шт.</t>
        </is>
      </c>
      <c r="G3309" s="645" t="n">
        <v>1</v>
      </c>
      <c r="H3309" s="194" t="n">
        <v>303537.0942687244</v>
      </c>
      <c r="I3309" s="195" t="n">
        <v>128996.5593188411</v>
      </c>
      <c r="J3309" s="196" t="n">
        <v>54066.70669844569</v>
      </c>
      <c r="K3309" s="197" t="n">
        <v>486600.3602860112</v>
      </c>
      <c r="L3309" s="194" t="n">
        <v>303537.0942687244</v>
      </c>
      <c r="M3309" s="195" t="n">
        <v>128996.5593188411</v>
      </c>
      <c r="N3309" s="196" t="n">
        <v>54066.70669844569</v>
      </c>
      <c r="O3309" s="197" t="n">
        <v>486600.3602860112</v>
      </c>
      <c r="P3309" s="118" t="n"/>
      <c r="Q3309" s="104" t="n"/>
    </row>
    <row r="3310" outlineLevel="3" ht="50.25" customHeight="1">
      <c r="A3310" s="3" t="n"/>
      <c r="B3310" s="3" t="n"/>
      <c r="C3310" s="25" t="n"/>
      <c r="D3310" s="271" t="inlineStr">
        <is>
          <t>10.4.7.2.</t>
        </is>
      </c>
      <c r="E3310" s="3" t="inlineStr">
        <is>
          <t>Защита от атмосферных осадков</t>
        </is>
      </c>
      <c r="F3310" s="18" t="inlineStr">
        <is>
          <t>шт.</t>
        </is>
      </c>
      <c r="G3310" s="645" t="n">
        <v>1</v>
      </c>
      <c r="H3310" s="194" t="n"/>
      <c r="I3310" s="195" t="n">
        <v>0</v>
      </c>
      <c r="J3310" s="196" t="n">
        <v>0</v>
      </c>
      <c r="K3310" s="197" t="n">
        <v>0</v>
      </c>
      <c r="L3310" s="194" t="n">
        <v>0</v>
      </c>
      <c r="M3310" s="195" t="n">
        <v>0</v>
      </c>
      <c r="N3310" s="196" t="n">
        <v>0</v>
      </c>
      <c r="O3310" s="197" t="n">
        <v>0</v>
      </c>
      <c r="P3310" s="118" t="inlineStr">
        <is>
          <t>Включено</t>
        </is>
      </c>
      <c r="Q3310" s="104" t="n"/>
    </row>
    <row r="3311" outlineLevel="3" ht="50.25" customHeight="1">
      <c r="A3311" s="3" t="n"/>
      <c r="B3311" s="3" t="n"/>
      <c r="C3311" s="25" t="n"/>
      <c r="D3311" s="271" t="inlineStr">
        <is>
          <t>10.4.7.3.</t>
        </is>
      </c>
      <c r="E3311" s="3" t="inlineStr">
        <is>
          <t>Соединитель мягкий</t>
        </is>
      </c>
      <c r="F3311" s="18" t="inlineStr">
        <is>
          <t>шт.</t>
        </is>
      </c>
      <c r="G3311" s="645" t="n">
        <v>1</v>
      </c>
      <c r="H3311" s="194" t="n"/>
      <c r="I3311" s="195" t="n">
        <v>0</v>
      </c>
      <c r="J3311" s="196" t="n">
        <v>0</v>
      </c>
      <c r="K3311" s="197" t="n">
        <v>0</v>
      </c>
      <c r="L3311" s="194" t="n">
        <v>0</v>
      </c>
      <c r="M3311" s="195" t="n">
        <v>0</v>
      </c>
      <c r="N3311" s="196" t="n">
        <v>0</v>
      </c>
      <c r="O3311" s="197" t="n">
        <v>0</v>
      </c>
      <c r="P3311" s="118" t="inlineStr">
        <is>
          <t>Включено</t>
        </is>
      </c>
      <c r="Q3311" s="104" t="n"/>
    </row>
    <row r="3312" outlineLevel="3" ht="50.25" customHeight="1">
      <c r="A3312" s="3" t="n"/>
      <c r="B3312" s="3" t="n"/>
      <c r="C3312" s="25" t="n"/>
      <c r="D3312" s="271" t="inlineStr">
        <is>
          <t>10.4.7.4.</t>
        </is>
      </c>
      <c r="E3312" s="3" t="inlineStr">
        <is>
          <t xml:space="preserve">Комплект виброизоляторов </t>
        </is>
      </c>
      <c r="F3312" s="18" t="inlineStr">
        <is>
          <t>шт.</t>
        </is>
      </c>
      <c r="G3312" s="645" t="n">
        <v>1</v>
      </c>
      <c r="H3312" s="194" t="n"/>
      <c r="I3312" s="195" t="n">
        <v>0</v>
      </c>
      <c r="J3312" s="196" t="n">
        <v>0</v>
      </c>
      <c r="K3312" s="197" t="n">
        <v>0</v>
      </c>
      <c r="L3312" s="194" t="n">
        <v>0</v>
      </c>
      <c r="M3312" s="195" t="n">
        <v>0</v>
      </c>
      <c r="N3312" s="196" t="n">
        <v>0</v>
      </c>
      <c r="O3312" s="197" t="n">
        <v>0</v>
      </c>
      <c r="P3312" s="118" t="inlineStr">
        <is>
          <t>Включено</t>
        </is>
      </c>
      <c r="Q3312" s="104" t="n"/>
    </row>
    <row r="3313" outlineLevel="3" ht="50.25" customHeight="1">
      <c r="A3313" s="3" t="n"/>
      <c r="B3313"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313" s="25" t="n"/>
      <c r="D3313" s="271" t="inlineStr">
        <is>
          <t>10.4.7.5.</t>
        </is>
      </c>
      <c r="E3313" s="212" t="inlineStr">
        <is>
          <t>Воздуховод из тонколистовой оцинкованной стали b=0,9</t>
        </is>
      </c>
      <c r="F3313" s="211" t="inlineStr">
        <is>
          <t>м2</t>
        </is>
      </c>
      <c r="G3313" s="649" t="n">
        <v>9.4</v>
      </c>
      <c r="H3313" s="194" t="n">
        <v>1985.709104029521</v>
      </c>
      <c r="I3313" s="195" t="n">
        <v>1647.976595744681</v>
      </c>
      <c r="J3313" s="196" t="n">
        <v>454.2107124717752</v>
      </c>
      <c r="K3313" s="197" t="n">
        <v>4087.896412245977</v>
      </c>
      <c r="L3313" s="194" t="n">
        <v>18665.6655778775</v>
      </c>
      <c r="M3313" s="195" t="n">
        <v>15490.98</v>
      </c>
      <c r="N3313" s="196" t="n">
        <v>4269.580697234687</v>
      </c>
      <c r="O3313" s="197" t="n">
        <v>38426.22627511218</v>
      </c>
      <c r="P3313" s="118" t="n"/>
      <c r="Q3313" s="104" t="n"/>
    </row>
    <row r="3314" outlineLevel="3" ht="50.25" customHeight="1">
      <c r="A3314" s="3" t="n"/>
      <c r="B3314"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314" s="25" t="n"/>
      <c r="D3314" s="271" t="inlineStr">
        <is>
          <t>10.4.7.6.</t>
        </is>
      </c>
      <c r="E3314" s="212" t="inlineStr">
        <is>
          <t>Воздуховод из тонколистовой оцинкованной стали b=0,9</t>
        </is>
      </c>
      <c r="F3314" s="211" t="inlineStr">
        <is>
          <t>м2</t>
        </is>
      </c>
      <c r="G3314" s="649" t="n">
        <v>105.6</v>
      </c>
      <c r="H3314" s="194" t="n">
        <v>1985.704138751506</v>
      </c>
      <c r="I3314" s="195" t="n">
        <v>1647.191761363636</v>
      </c>
      <c r="J3314" s="196" t="n">
        <v>454.1119875143929</v>
      </c>
      <c r="K3314" s="197" t="n">
        <v>4087.007887629536</v>
      </c>
      <c r="L3314" s="194" t="n">
        <v>209690.3570521591</v>
      </c>
      <c r="M3314" s="195" t="n">
        <v>173943.45</v>
      </c>
      <c r="N3314" s="196" t="n">
        <v>47954.22588151989</v>
      </c>
      <c r="O3314" s="197" t="n">
        <v>431588.0329336789</v>
      </c>
      <c r="P3314" s="118" t="n"/>
      <c r="Q3314" s="104" t="n"/>
    </row>
    <row r="3315" outlineLevel="3" ht="50.25" customHeight="1">
      <c r="A3315" s="3" t="n"/>
      <c r="B3315"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315" s="25" t="n"/>
      <c r="D3315" s="271" t="inlineStr">
        <is>
          <t>10.4.7.7.</t>
        </is>
      </c>
      <c r="E3315" s="212" t="inlineStr">
        <is>
          <t>Воздуховод из тонколистовой оцинкованной стали b=0,9</t>
        </is>
      </c>
      <c r="F3315" s="211" t="inlineStr">
        <is>
          <t>м2</t>
        </is>
      </c>
      <c r="G3315" s="649" t="n">
        <v>17.2</v>
      </c>
      <c r="H3315" s="194" t="n">
        <v>1985.713246432852</v>
      </c>
      <c r="I3315" s="195" t="n">
        <v>1647.976162790698</v>
      </c>
      <c r="J3315" s="196" t="n">
        <v>454.2111761529437</v>
      </c>
      <c r="K3315" s="197" t="n">
        <v>4087.900585376493</v>
      </c>
      <c r="L3315" s="194" t="n">
        <v>34154.26783864506</v>
      </c>
      <c r="M3315" s="195" t="n">
        <v>28345.19</v>
      </c>
      <c r="N3315" s="196" t="n">
        <v>7812.432229830632</v>
      </c>
      <c r="O3315" s="197" t="n">
        <v>70311.89006847568</v>
      </c>
      <c r="P3315" s="118" t="n"/>
      <c r="Q3315" s="104" t="n"/>
    </row>
    <row r="3316" outlineLevel="3" ht="50.25" customHeight="1">
      <c r="A3316" s="3" t="n"/>
      <c r="B3316"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316" s="25" t="n"/>
      <c r="D3316" s="271" t="inlineStr">
        <is>
          <t>10.4.7.8.</t>
        </is>
      </c>
      <c r="E3316" s="212" t="inlineStr">
        <is>
          <t>Воздуховод из тонколистовой оцинкованной стали b=1</t>
        </is>
      </c>
      <c r="F3316" s="211" t="inlineStr">
        <is>
          <t>м2</t>
        </is>
      </c>
      <c r="G3316" s="649" t="n">
        <v>6.28</v>
      </c>
      <c r="H3316" s="194" t="n">
        <v>2192.763371973207</v>
      </c>
      <c r="I3316" s="195" t="n">
        <v>1647.976114649682</v>
      </c>
      <c r="J3316" s="196" t="n">
        <v>480.092435827861</v>
      </c>
      <c r="K3316" s="197" t="n">
        <v>4320.83192245075</v>
      </c>
      <c r="L3316" s="194" t="n">
        <v>13770.55397599174</v>
      </c>
      <c r="M3316" s="195" t="n">
        <v>10349.29</v>
      </c>
      <c r="N3316" s="196" t="n">
        <v>3014.980496998967</v>
      </c>
      <c r="O3316" s="197" t="n">
        <v>27134.82447299071</v>
      </c>
      <c r="P3316" s="118" t="n"/>
      <c r="Q3316" s="104" t="n"/>
    </row>
    <row r="3317" outlineLevel="3" ht="50.25" customHeight="1">
      <c r="A3317" s="3" t="n"/>
      <c r="B3317" s="3" t="n"/>
      <c r="C3317" s="25" t="n"/>
      <c r="D3317" s="271" t="inlineStr">
        <is>
          <t>10.4.7.9.</t>
        </is>
      </c>
      <c r="E3317" s="212" t="inlineStr">
        <is>
          <t>Врезка прямоугольного сечения 450х1700</t>
        </is>
      </c>
      <c r="F3317" s="211" t="inlineStr">
        <is>
          <t>шт.</t>
        </is>
      </c>
      <c r="G3317" s="649" t="n">
        <v>5</v>
      </c>
      <c r="H3317" s="194" t="n"/>
      <c r="I3317" s="195" t="n">
        <v>0</v>
      </c>
      <c r="J3317" s="196" t="n">
        <v>0</v>
      </c>
      <c r="K3317" s="197" t="n">
        <v>0</v>
      </c>
      <c r="L3317" s="194" t="n">
        <v>0</v>
      </c>
      <c r="M3317" s="195" t="n">
        <v>0</v>
      </c>
      <c r="N3317" s="196" t="n">
        <v>0</v>
      </c>
      <c r="O3317" s="197" t="n">
        <v>0</v>
      </c>
      <c r="P3317" s="118" t="inlineStr">
        <is>
          <t>Включено</t>
        </is>
      </c>
      <c r="Q3317" s="104" t="n"/>
    </row>
    <row r="3318" outlineLevel="3" ht="50.25" customHeight="1">
      <c r="A3318" s="3" t="n"/>
      <c r="B3318" s="3" t="n"/>
      <c r="C3318" s="25" t="n"/>
      <c r="D3318" s="271" t="inlineStr">
        <is>
          <t>10.4.7.10.</t>
        </is>
      </c>
      <c r="E3318" s="212" t="inlineStr">
        <is>
          <t>Заглушка Воздуховода прямоугольного сечения 450х1700</t>
        </is>
      </c>
      <c r="F3318" s="211" t="inlineStr">
        <is>
          <t>шт.</t>
        </is>
      </c>
      <c r="G3318" s="649" t="n">
        <v>1</v>
      </c>
      <c r="H3318" s="194" t="n"/>
      <c r="I3318" s="195" t="n">
        <v>0</v>
      </c>
      <c r="J3318" s="196" t="n">
        <v>0</v>
      </c>
      <c r="K3318" s="197" t="n">
        <v>0</v>
      </c>
      <c r="L3318" s="194" t="n">
        <v>0</v>
      </c>
      <c r="M3318" s="195" t="n">
        <v>0</v>
      </c>
      <c r="N3318" s="196" t="n">
        <v>0</v>
      </c>
      <c r="O3318" s="197" t="n">
        <v>0</v>
      </c>
      <c r="P3318" s="118" t="inlineStr">
        <is>
          <t>Включено</t>
        </is>
      </c>
      <c r="Q3318" s="104" t="n"/>
    </row>
    <row r="3319" outlineLevel="3" ht="50.25" customHeight="1">
      <c r="A3319" s="3" t="n"/>
      <c r="B3319" s="3" t="n"/>
      <c r="C3319" s="25" t="n"/>
      <c r="D3319" s="271" t="inlineStr">
        <is>
          <t>10.4.7.11.</t>
        </is>
      </c>
      <c r="E3319" s="212" t="inlineStr">
        <is>
          <t>Заглушка Воздуховода прямоугольного сечения 500х1700</t>
        </is>
      </c>
      <c r="F3319" s="211" t="inlineStr">
        <is>
          <t>шт.</t>
        </is>
      </c>
      <c r="G3319" s="649" t="n">
        <v>1</v>
      </c>
      <c r="H3319" s="194" t="n"/>
      <c r="I3319" s="195" t="n">
        <v>0</v>
      </c>
      <c r="J3319" s="196" t="n">
        <v>0</v>
      </c>
      <c r="K3319" s="197" t="n">
        <v>0</v>
      </c>
      <c r="L3319" s="194" t="n">
        <v>0</v>
      </c>
      <c r="M3319" s="195" t="n">
        <v>0</v>
      </c>
      <c r="N3319" s="196" t="n">
        <v>0</v>
      </c>
      <c r="O3319" s="197" t="n">
        <v>0</v>
      </c>
      <c r="P3319" s="118" t="inlineStr">
        <is>
          <t>Включено</t>
        </is>
      </c>
      <c r="Q3319" s="104" t="n"/>
    </row>
    <row r="3320" outlineLevel="3" ht="50.25" customHeight="1">
      <c r="A3320" s="3" t="n"/>
      <c r="B3320" s="3" t="n"/>
      <c r="C3320" s="25" t="n"/>
      <c r="D3320" s="271" t="inlineStr">
        <is>
          <t>10.4.7.12.</t>
        </is>
      </c>
      <c r="E3320" s="212" t="inlineStr">
        <is>
          <t>Отвод прямоугольного  сечения 500х1700</t>
        </is>
      </c>
      <c r="F3320" s="211" t="inlineStr">
        <is>
          <t>шт.</t>
        </is>
      </c>
      <c r="G3320" s="649" t="n">
        <v>2</v>
      </c>
      <c r="H3320" s="194" t="n"/>
      <c r="I3320" s="195" t="n">
        <v>0</v>
      </c>
      <c r="J3320" s="196" t="n">
        <v>0</v>
      </c>
      <c r="K3320" s="197" t="n">
        <v>0</v>
      </c>
      <c r="L3320" s="194" t="n">
        <v>0</v>
      </c>
      <c r="M3320" s="195" t="n">
        <v>0</v>
      </c>
      <c r="N3320" s="196" t="n">
        <v>0</v>
      </c>
      <c r="O3320" s="197" t="n">
        <v>0</v>
      </c>
      <c r="P3320" s="118" t="inlineStr">
        <is>
          <t>Включено</t>
        </is>
      </c>
      <c r="Q3320" s="104" t="n"/>
    </row>
    <row r="3321" outlineLevel="3" ht="50.25" customHeight="1">
      <c r="A3321" s="3" t="n"/>
      <c r="B3321" s="3" t="n"/>
      <c r="C3321" s="25" t="n"/>
      <c r="D3321" s="271" t="inlineStr">
        <is>
          <t>10.4.7.13.</t>
        </is>
      </c>
      <c r="E3321" s="212" t="inlineStr">
        <is>
          <t>Отвод прямоугольного  сечения 550х1800</t>
        </is>
      </c>
      <c r="F3321" s="211" t="inlineStr">
        <is>
          <t>шт.</t>
        </is>
      </c>
      <c r="G3321" s="649" t="n">
        <v>2</v>
      </c>
      <c r="H3321" s="194" t="n"/>
      <c r="I3321" s="195" t="n">
        <v>0</v>
      </c>
      <c r="J3321" s="196" t="n">
        <v>0</v>
      </c>
      <c r="K3321" s="197" t="n">
        <v>0</v>
      </c>
      <c r="L3321" s="194" t="n">
        <v>0</v>
      </c>
      <c r="M3321" s="195" t="n">
        <v>0</v>
      </c>
      <c r="N3321" s="196" t="n">
        <v>0</v>
      </c>
      <c r="O3321" s="197" t="n">
        <v>0</v>
      </c>
      <c r="P3321" s="118" t="inlineStr">
        <is>
          <t>Включено</t>
        </is>
      </c>
      <c r="Q3321" s="104" t="n"/>
    </row>
    <row r="3322" outlineLevel="3" ht="50.25" customHeight="1">
      <c r="A3322" s="3" t="n"/>
      <c r="B3322" s="3" t="n"/>
      <c r="C3322" s="25" t="n"/>
      <c r="D3322" s="271" t="inlineStr">
        <is>
          <t>10.4.7.14.</t>
        </is>
      </c>
      <c r="E3322" s="212" t="inlineStr">
        <is>
          <t>Переходник круглого- прямоугольного сечения 500х1700-Ø1000</t>
        </is>
      </c>
      <c r="F3322" s="211" t="inlineStr">
        <is>
          <t>шт.</t>
        </is>
      </c>
      <c r="G3322" s="649" t="n">
        <v>1</v>
      </c>
      <c r="H3322" s="194" t="n"/>
      <c r="I3322" s="195" t="n">
        <v>0</v>
      </c>
      <c r="J3322" s="196" t="n">
        <v>0</v>
      </c>
      <c r="K3322" s="197" t="n">
        <v>0</v>
      </c>
      <c r="L3322" s="194" t="n">
        <v>0</v>
      </c>
      <c r="M3322" s="195" t="n">
        <v>0</v>
      </c>
      <c r="N3322" s="196" t="n">
        <v>0</v>
      </c>
      <c r="O3322" s="197" t="n">
        <v>0</v>
      </c>
      <c r="P3322" s="118" t="inlineStr">
        <is>
          <t>Включено</t>
        </is>
      </c>
      <c r="Q3322" s="104" t="n"/>
    </row>
    <row r="3323" outlineLevel="3" ht="50.25" customHeight="1">
      <c r="A3323" s="3" t="n"/>
      <c r="B3323" s="3" t="n"/>
      <c r="C3323" s="25" t="n"/>
      <c r="D3323" s="271" t="inlineStr">
        <is>
          <t>10.4.7.15.</t>
        </is>
      </c>
      <c r="E3323" s="212" t="inlineStr">
        <is>
          <t>Переходник прямоугольного сечения 1270х700-1270х700</t>
        </is>
      </c>
      <c r="F3323" s="211" t="inlineStr">
        <is>
          <t>шт.</t>
        </is>
      </c>
      <c r="G3323" s="649" t="n">
        <v>1</v>
      </c>
      <c r="H3323" s="194" t="n"/>
      <c r="I3323" s="195" t="n">
        <v>0</v>
      </c>
      <c r="J3323" s="196" t="n">
        <v>0</v>
      </c>
      <c r="K3323" s="197" t="n">
        <v>0</v>
      </c>
      <c r="L3323" s="194" t="n">
        <v>0</v>
      </c>
      <c r="M3323" s="195" t="n">
        <v>0</v>
      </c>
      <c r="N3323" s="196" t="n">
        <v>0</v>
      </c>
      <c r="O3323" s="197" t="n">
        <v>0</v>
      </c>
      <c r="P3323" s="118" t="inlineStr">
        <is>
          <t>Включено</t>
        </is>
      </c>
      <c r="Q3323" s="104" t="n"/>
    </row>
    <row r="3324" outlineLevel="3" ht="77.25" customHeight="1">
      <c r="A3324" s="3" t="n"/>
      <c r="B3324" s="3" t="inlineStr">
        <is>
          <t>Монтаж оконечных устройств системы противодымной вентиляции (решетки, датчики, клапаны)</t>
        </is>
      </c>
      <c r="C3324" s="25" t="n"/>
      <c r="D3324" s="271" t="inlineStr">
        <is>
          <t>10.4.7.16.</t>
        </is>
      </c>
      <c r="E3324" s="212" t="inlineStr">
        <is>
          <t>Клапан противопожарный с пределом огестойкости 60 мин., нормально закрытый,
канального типа, с реверсивным приводом, расположенным внутри клапана 1700х450</t>
        </is>
      </c>
      <c r="F3324" s="211" t="inlineStr">
        <is>
          <t>шт.</t>
        </is>
      </c>
      <c r="G3324" s="649" t="n">
        <v>6</v>
      </c>
      <c r="H3324" s="194" t="n">
        <v>31231.03022909369</v>
      </c>
      <c r="I3324" s="195" t="n">
        <v>4314.073700991118</v>
      </c>
      <c r="J3324" s="196" t="n">
        <v>4443.137991260602</v>
      </c>
      <c r="K3324" s="197" t="n">
        <v>39988.24192134541</v>
      </c>
      <c r="L3324" s="194" t="n">
        <v>187386.1813745621</v>
      </c>
      <c r="M3324" s="195" t="n">
        <v>25884.44220594671</v>
      </c>
      <c r="N3324" s="196" t="n">
        <v>26658.82794756361</v>
      </c>
      <c r="O3324" s="197" t="n">
        <v>239929.4515280725</v>
      </c>
      <c r="P3324" s="118" t="n"/>
      <c r="Q3324" s="104" t="n"/>
    </row>
    <row r="3325" outlineLevel="3" ht="102.75" customHeight="1">
      <c r="A3325" s="3" t="n"/>
      <c r="B3325" s="3" t="inlineStr">
        <is>
          <t>Монтаж оконечных устройств системы противодымной вентиляции (решетки, датчики, клапаны)</t>
        </is>
      </c>
      <c r="C3325" s="25" t="n"/>
      <c r="D3325" s="271" t="inlineStr">
        <is>
          <t>10.4.7.17.</t>
        </is>
      </c>
      <c r="E3325"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морозостойкий
1700х500</t>
        </is>
      </c>
      <c r="F3325" s="211" t="inlineStr">
        <is>
          <t>шт.</t>
        </is>
      </c>
      <c r="G3325" s="649" t="n">
        <v>1</v>
      </c>
      <c r="H3325" s="194" t="n">
        <v>36048.79432657208</v>
      </c>
      <c r="I3325" s="195" t="n">
        <v>4314.073700991118</v>
      </c>
      <c r="J3325" s="196" t="n">
        <v>5045.358503445399</v>
      </c>
      <c r="K3325" s="197" t="n">
        <v>45408.22653100859</v>
      </c>
      <c r="L3325" s="194" t="n">
        <v>36048.79432657208</v>
      </c>
      <c r="M3325" s="195" t="n">
        <v>4314.073700991118</v>
      </c>
      <c r="N3325" s="196" t="n">
        <v>5045.358503445399</v>
      </c>
      <c r="O3325" s="197" t="n">
        <v>45408.22653100859</v>
      </c>
      <c r="P3325" s="118" t="n"/>
      <c r="Q3325" s="104" t="n"/>
    </row>
    <row r="3326" outlineLevel="3" ht="50.25" customHeight="1">
      <c r="A3326" s="3" t="n"/>
      <c r="B3326" s="3" t="n"/>
      <c r="C3326" s="25" t="n"/>
      <c r="D3326" s="271" t="inlineStr">
        <is>
          <t>10.4.7.18.</t>
        </is>
      </c>
      <c r="E3326" s="3" t="inlineStr">
        <is>
          <t>Декоративная решетка</t>
        </is>
      </c>
      <c r="F3326" s="211" t="inlineStr">
        <is>
          <t>шт.</t>
        </is>
      </c>
      <c r="G3326" s="645" t="n">
        <v>0</v>
      </c>
      <c r="H3326" s="194" t="n">
        <v>4827.923321602911</v>
      </c>
      <c r="I3326" s="195" t="n">
        <v>2588.444220594671</v>
      </c>
      <c r="J3326" s="196" t="n">
        <v>927.0459427746977</v>
      </c>
      <c r="K3326" s="197" t="n">
        <v>8343.41348497228</v>
      </c>
      <c r="L3326" s="194" t="n">
        <v>0</v>
      </c>
      <c r="M3326" s="195" t="n">
        <v>0</v>
      </c>
      <c r="N3326" s="196" t="n">
        <v>0</v>
      </c>
      <c r="O3326" s="197" t="n">
        <v>0</v>
      </c>
      <c r="P3326" s="524" t="inlineStr">
        <is>
          <t>Исключено</t>
        </is>
      </c>
      <c r="Q3326" s="104" t="n"/>
    </row>
    <row r="3327" outlineLevel="3" ht="50.25" customHeight="1">
      <c r="A3327" s="3" t="n"/>
      <c r="B3327"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327" s="25" t="n"/>
      <c r="D3327" s="271" t="inlineStr">
        <is>
          <t>10.4.7.19.</t>
        </is>
      </c>
      <c r="E3327" s="212" t="inlineStr">
        <is>
          <t>Огнезащитная изоляция EI30, матриал: рулонная базальтовая фольгированная огнезащита, толщина 5мм, расход клеящего состава 0.6кг/м2</t>
        </is>
      </c>
      <c r="F3327" s="211" t="inlineStr">
        <is>
          <t>м²</t>
        </is>
      </c>
      <c r="G3327" s="649" t="n">
        <v>130</v>
      </c>
      <c r="H3327" s="194" t="n">
        <v>231.3524247392348</v>
      </c>
      <c r="I3327" s="195" t="n">
        <v>431.4073700991118</v>
      </c>
      <c r="J3327" s="196" t="n">
        <v>82.84497435479332</v>
      </c>
      <c r="K3327" s="197" t="n">
        <v>745.6047691931399</v>
      </c>
      <c r="L3327" s="194" t="n">
        <v>30075.81521610052</v>
      </c>
      <c r="M3327" s="195" t="n">
        <v>56082.95811288453</v>
      </c>
      <c r="N3327" s="196" t="n">
        <v>10769.84666612313</v>
      </c>
      <c r="O3327" s="197" t="n">
        <v>96928.61999510818</v>
      </c>
      <c r="P3327" s="118" t="n"/>
      <c r="Q3327" s="104" t="n"/>
    </row>
    <row r="3328" outlineLevel="2" ht="50.25" customHeight="1">
      <c r="A3328" s="3" t="n"/>
      <c r="B3328" s="3" t="n"/>
      <c r="C3328" s="240" t="n"/>
      <c r="D3328" s="391" t="inlineStr">
        <is>
          <t>10.4.8.</t>
        </is>
      </c>
      <c r="E3328" s="392" t="inlineStr">
        <is>
          <t>2КДВ2.1</t>
        </is>
      </c>
      <c r="F3328" s="405" t="inlineStr">
        <is>
          <t>комплект</t>
        </is>
      </c>
      <c r="G3328" s="422" t="n">
        <v>1</v>
      </c>
      <c r="H3328" s="428">
        <f>IFERROR(L3328/G3328,0)</f>
        <v/>
      </c>
      <c r="I3328" s="429">
        <f>IFERROR(M3328/G3328,0)</f>
        <v/>
      </c>
      <c r="J3328" s="430">
        <f>IFERROR(N3328/G3328,0)</f>
        <v/>
      </c>
      <c r="K3328" s="432">
        <f>+IFERROR(O3328/G3328,0)</f>
        <v/>
      </c>
      <c r="L3328" s="431">
        <f>SUBTOTAL(9,L3329:L3365)</f>
        <v/>
      </c>
      <c r="M3328" s="429">
        <f>SUBTOTAL(9,M3329:M3365)</f>
        <v/>
      </c>
      <c r="N3328" s="430">
        <f>SUBTOTAL(9,N3329:N3365)</f>
        <v/>
      </c>
      <c r="O3328" s="431">
        <f>SUBTOTAL(9,O3329:O3365)</f>
        <v/>
      </c>
      <c r="P3328" s="394" t="n"/>
      <c r="Q3328" s="243" t="n"/>
    </row>
    <row r="3329" outlineLevel="3" ht="50.25" customHeight="1">
      <c r="A3329" s="3" t="n"/>
      <c r="B3329"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329" s="25" t="n"/>
      <c r="D3329" s="271" t="inlineStr">
        <is>
          <t>10.4.8.1.</t>
        </is>
      </c>
      <c r="E3329" s="3" t="inlineStr">
        <is>
          <t>Осевой вентилятор, система 2КДВ2.1, L=18650м3/ч, dpсеть=600Па</t>
        </is>
      </c>
      <c r="F3329" s="18" t="inlineStr">
        <is>
          <t>шт.</t>
        </is>
      </c>
      <c r="G3329" s="645" t="n">
        <v>1</v>
      </c>
      <c r="H3329" s="194" t="n">
        <v>110791.6025501469</v>
      </c>
      <c r="I3329" s="195" t="n">
        <v>61061.39016272125</v>
      </c>
      <c r="J3329" s="196" t="n">
        <v>21481.62408910851</v>
      </c>
      <c r="K3329" s="197" t="n">
        <v>193334.6168019766</v>
      </c>
      <c r="L3329" s="194" t="n">
        <v>110791.6025501469</v>
      </c>
      <c r="M3329" s="195" t="n">
        <v>61061.39016272125</v>
      </c>
      <c r="N3329" s="196" t="n">
        <v>21481.62408910851</v>
      </c>
      <c r="O3329" s="197" t="n">
        <v>193334.6168019766</v>
      </c>
      <c r="P3329" s="118" t="n"/>
      <c r="Q3329" s="104" t="n"/>
    </row>
    <row r="3330" outlineLevel="3" ht="50.25" customHeight="1">
      <c r="A3330" s="3" t="n"/>
      <c r="B333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330" s="25" t="n"/>
      <c r="D3330" s="271" t="inlineStr">
        <is>
          <t>10.4.8.2.</t>
        </is>
      </c>
      <c r="E3330" s="212" t="inlineStr">
        <is>
          <t>Воздуховод из тонколистовой оцинкованной стали b=0,7</t>
        </is>
      </c>
      <c r="F3330" s="211" t="inlineStr">
        <is>
          <t>м2</t>
        </is>
      </c>
      <c r="G3330" s="649" t="n">
        <v>3.4</v>
      </c>
      <c r="H3330" s="194" t="n">
        <v>1686.044265842964</v>
      </c>
      <c r="I3330" s="195" t="n">
        <v>1624.120588235294</v>
      </c>
      <c r="J3330" s="196" t="n">
        <v>413.7706067597823</v>
      </c>
      <c r="K3330" s="197" t="n">
        <v>3723.935460838041</v>
      </c>
      <c r="L3330" s="194" t="n">
        <v>5732.550503866079</v>
      </c>
      <c r="M3330" s="195" t="n">
        <v>5522.01</v>
      </c>
      <c r="N3330" s="196" t="n">
        <v>1406.82006298326</v>
      </c>
      <c r="O3330" s="197" t="n">
        <v>12661.38056684934</v>
      </c>
      <c r="P3330" s="118" t="n"/>
      <c r="Q3330" s="104" t="n"/>
    </row>
    <row r="3331" outlineLevel="3" ht="50.25" customHeight="1">
      <c r="A3331" s="3" t="n"/>
      <c r="B333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331" s="25" t="n"/>
      <c r="D3331" s="271" t="inlineStr">
        <is>
          <t>10.4.8.3.</t>
        </is>
      </c>
      <c r="E3331" s="212" t="inlineStr">
        <is>
          <t>Воздуховод из тонколистовой оцинкованной стали b=0,7</t>
        </is>
      </c>
      <c r="F3331" s="211" t="inlineStr">
        <is>
          <t>м2</t>
        </is>
      </c>
      <c r="G3331" s="649" t="n">
        <v>7.2</v>
      </c>
      <c r="H3331" s="194" t="n">
        <v>1686.079078451691</v>
      </c>
      <c r="I3331" s="195" t="n">
        <v>1629.761111111111</v>
      </c>
      <c r="J3331" s="196" t="n">
        <v>414.4800236953502</v>
      </c>
      <c r="K3331" s="197" t="n">
        <v>3730.320213258152</v>
      </c>
      <c r="L3331" s="194" t="n">
        <v>12139.76936485217</v>
      </c>
      <c r="M3331" s="195" t="n">
        <v>11734.28</v>
      </c>
      <c r="N3331" s="196" t="n">
        <v>2984.256170606522</v>
      </c>
      <c r="O3331" s="197" t="n">
        <v>26858.30553545869</v>
      </c>
      <c r="P3331" s="118" t="n"/>
      <c r="Q3331" s="104" t="n"/>
    </row>
    <row r="3332" outlineLevel="3" ht="50.25" customHeight="1">
      <c r="A3332" s="3" t="n"/>
      <c r="B333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332" s="25" t="n"/>
      <c r="D3332" s="271" t="inlineStr">
        <is>
          <t>10.4.8.4.</t>
        </is>
      </c>
      <c r="E3332" s="212" t="inlineStr">
        <is>
          <t>Воздуховод из тонколистовой оцинкованной стали b=0,7</t>
        </is>
      </c>
      <c r="F3332" s="211" t="inlineStr">
        <is>
          <t>м2</t>
        </is>
      </c>
      <c r="G3332" s="649" t="n">
        <v>3.8</v>
      </c>
      <c r="H3332" s="194" t="n">
        <v>1822.214339899142</v>
      </c>
      <c r="I3332" s="195" t="n">
        <v>1647.976315789474</v>
      </c>
      <c r="J3332" s="196" t="n">
        <v>433.773831961077</v>
      </c>
      <c r="K3332" s="197" t="n">
        <v>3903.964487649693</v>
      </c>
      <c r="L3332" s="194" t="n">
        <v>6924.41449161674</v>
      </c>
      <c r="M3332" s="195" t="n">
        <v>6262.31</v>
      </c>
      <c r="N3332" s="196" t="n">
        <v>1648.340561452093</v>
      </c>
      <c r="O3332" s="197" t="n">
        <v>14835.06505306883</v>
      </c>
      <c r="P3332" s="118" t="n"/>
      <c r="Q3332" s="104" t="n"/>
    </row>
    <row r="3333" outlineLevel="3" ht="50.25" customHeight="1">
      <c r="A3333" s="3" t="n"/>
      <c r="B333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333" s="25" t="n"/>
      <c r="D3333" s="271" t="inlineStr">
        <is>
          <t>10.4.8.5.</t>
        </is>
      </c>
      <c r="E3333" s="212" t="inlineStr">
        <is>
          <t>Воздуховод из тонколистовой оцинкованной стали b=0,7</t>
        </is>
      </c>
      <c r="F3333" s="211" t="inlineStr">
        <is>
          <t>м2</t>
        </is>
      </c>
      <c r="G3333" s="649" t="n">
        <v>6</v>
      </c>
      <c r="H3333" s="194" t="n">
        <v>1686.078214489138</v>
      </c>
      <c r="I3333" s="195" t="n">
        <v>1639.348333333333</v>
      </c>
      <c r="J3333" s="196" t="n">
        <v>415.6783184778089</v>
      </c>
      <c r="K3333" s="197" t="n">
        <v>3741.10486630028</v>
      </c>
      <c r="L3333" s="194" t="n">
        <v>10116.46928693483</v>
      </c>
      <c r="M3333" s="195" t="n">
        <v>9836.09</v>
      </c>
      <c r="N3333" s="196" t="n">
        <v>2494.069910866854</v>
      </c>
      <c r="O3333" s="197" t="n">
        <v>22446.62919780168</v>
      </c>
      <c r="P3333" s="118" t="n"/>
      <c r="Q3333" s="104" t="n"/>
    </row>
    <row r="3334" outlineLevel="3" ht="50.25" customHeight="1">
      <c r="A3334" s="3" t="n"/>
      <c r="B333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334" s="25" t="n"/>
      <c r="D3334" s="271" t="inlineStr">
        <is>
          <t>10.4.8.6.</t>
        </is>
      </c>
      <c r="E3334" s="212" t="inlineStr">
        <is>
          <t>Воздуховод из тонколистовой оцинкованной стали b=0,7</t>
        </is>
      </c>
      <c r="F3334" s="211" t="inlineStr">
        <is>
          <t>м2</t>
        </is>
      </c>
      <c r="G3334" s="649" t="n">
        <v>3</v>
      </c>
      <c r="H3334" s="194" t="n">
        <v>1822.228345186832</v>
      </c>
      <c r="I3334" s="195" t="n">
        <v>1647.976666666667</v>
      </c>
      <c r="J3334" s="196" t="n">
        <v>433.7756264816874</v>
      </c>
      <c r="K3334" s="197" t="n">
        <v>3903.980638335186</v>
      </c>
      <c r="L3334" s="194" t="n">
        <v>5466.685035560497</v>
      </c>
      <c r="M3334" s="195" t="n">
        <v>4943.93</v>
      </c>
      <c r="N3334" s="196" t="n">
        <v>1301.326879445062</v>
      </c>
      <c r="O3334" s="197" t="n">
        <v>11711.94191500556</v>
      </c>
      <c r="P3334" s="118" t="n"/>
      <c r="Q3334" s="104" t="n"/>
    </row>
    <row r="3335" outlineLevel="3" ht="50.25" customHeight="1">
      <c r="A3335" s="3" t="n"/>
      <c r="B333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335" s="25" t="n"/>
      <c r="D3335" s="271" t="inlineStr">
        <is>
          <t>10.4.8.7.</t>
        </is>
      </c>
      <c r="E3335" s="212" t="inlineStr">
        <is>
          <t>Воздуховод из тонколистовой оцинкованной стали b=0,7</t>
        </is>
      </c>
      <c r="F3335" s="211" t="inlineStr">
        <is>
          <t>м2</t>
        </is>
      </c>
      <c r="G3335" s="649" t="n">
        <v>3</v>
      </c>
      <c r="H3335" s="194" t="n">
        <v>1822.228345186832</v>
      </c>
      <c r="I3335" s="195" t="n">
        <v>1647.976666666667</v>
      </c>
      <c r="J3335" s="196" t="n">
        <v>433.7756264816874</v>
      </c>
      <c r="K3335" s="197" t="n">
        <v>3903.980638335186</v>
      </c>
      <c r="L3335" s="194" t="n">
        <v>5466.685035560497</v>
      </c>
      <c r="M3335" s="195" t="n">
        <v>4943.93</v>
      </c>
      <c r="N3335" s="196" t="n">
        <v>1301.326879445062</v>
      </c>
      <c r="O3335" s="197" t="n">
        <v>11711.94191500556</v>
      </c>
      <c r="P3335" s="118" t="n"/>
      <c r="Q3335" s="104" t="n"/>
    </row>
    <row r="3336" outlineLevel="3" ht="50.25" customHeight="1">
      <c r="A3336" s="3" t="n"/>
      <c r="B3336"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336" s="25" t="n"/>
      <c r="D3336" s="271" t="inlineStr">
        <is>
          <t>10.4.8.8.</t>
        </is>
      </c>
      <c r="E3336" s="212" t="inlineStr">
        <is>
          <t>Воздуховод из тонколистовой оцинкованной стали b=0,7</t>
        </is>
      </c>
      <c r="F3336" s="211" t="inlineStr">
        <is>
          <t>м2</t>
        </is>
      </c>
      <c r="G3336" s="649" t="n">
        <v>17.6</v>
      </c>
      <c r="H3336" s="194" t="n">
        <v>1822.225439130974</v>
      </c>
      <c r="I3336" s="195" t="n">
        <v>1647.976136363636</v>
      </c>
      <c r="J3336" s="196" t="n">
        <v>433.7751969368263</v>
      </c>
      <c r="K3336" s="197" t="n">
        <v>3903.976772431437</v>
      </c>
      <c r="L3336" s="194" t="n">
        <v>32071.16772870515</v>
      </c>
      <c r="M3336" s="195" t="n">
        <v>29004.38</v>
      </c>
      <c r="N3336" s="196" t="n">
        <v>7634.443466088143</v>
      </c>
      <c r="O3336" s="197" t="n">
        <v>68709.9911947933</v>
      </c>
      <c r="P3336" s="118" t="n"/>
      <c r="Q3336" s="104" t="n"/>
    </row>
    <row r="3337" outlineLevel="3" ht="50.25" customHeight="1">
      <c r="A3337" s="3" t="n"/>
      <c r="B3337"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337" s="25" t="n"/>
      <c r="D3337" s="271" t="inlineStr">
        <is>
          <t>10.4.8.9.</t>
        </is>
      </c>
      <c r="E3337" s="212" t="inlineStr">
        <is>
          <t>Воздуховод из тонколистовой оцинкованной стали b=0,9</t>
        </is>
      </c>
      <c r="F3337" s="211" t="inlineStr">
        <is>
          <t>м2</t>
        </is>
      </c>
      <c r="G3337" s="649" t="n">
        <v>112</v>
      </c>
      <c r="H3337" s="194" t="n">
        <v>1985.725482553651</v>
      </c>
      <c r="I3337" s="195" t="n">
        <v>1647.976160714286</v>
      </c>
      <c r="J3337" s="196" t="n">
        <v>454.2127054084921</v>
      </c>
      <c r="K3337" s="197" t="n">
        <v>4087.914348676429</v>
      </c>
      <c r="L3337" s="194" t="n">
        <v>222401.254046009</v>
      </c>
      <c r="M3337" s="195" t="n">
        <v>184573.33</v>
      </c>
      <c r="N3337" s="196" t="n">
        <v>50871.82300575112</v>
      </c>
      <c r="O3337" s="197" t="n">
        <v>457846.4070517601</v>
      </c>
      <c r="P3337" s="118" t="n"/>
      <c r="Q3337" s="104" t="n"/>
    </row>
    <row r="3338" outlineLevel="3" ht="50.25" customHeight="1">
      <c r="A3338" s="3" t="n"/>
      <c r="B3338"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338" s="25" t="n"/>
      <c r="D3338" s="271" t="inlineStr">
        <is>
          <t>10.4.8.10.</t>
        </is>
      </c>
      <c r="E3338" s="212" t="inlineStr">
        <is>
          <t>Воздуховод из тонколистовой оцинкованной стали b=0,9</t>
        </is>
      </c>
      <c r="F3338" s="211" t="inlineStr">
        <is>
          <t>м2</t>
        </is>
      </c>
      <c r="G3338" s="649" t="n">
        <v>33</v>
      </c>
      <c r="H3338" s="194" t="n">
        <v>1985.694458443817</v>
      </c>
      <c r="I3338" s="195" t="n">
        <v>1647.976060606061</v>
      </c>
      <c r="J3338" s="196" t="n">
        <v>454.2088148812347</v>
      </c>
      <c r="K3338" s="197" t="n">
        <v>4087.879333931112</v>
      </c>
      <c r="L3338" s="194" t="n">
        <v>65527.91712864598</v>
      </c>
      <c r="M3338" s="195" t="n">
        <v>54383.21</v>
      </c>
      <c r="N3338" s="196" t="n">
        <v>14988.89089108075</v>
      </c>
      <c r="O3338" s="197" t="n">
        <v>134900.0180197267</v>
      </c>
      <c r="P3338" s="118" t="n"/>
      <c r="Q3338" s="104" t="n"/>
    </row>
    <row r="3339" outlineLevel="3" ht="50.25" customHeight="1">
      <c r="A3339" s="3" t="n"/>
      <c r="B3339"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339" s="25" t="n"/>
      <c r="D3339" s="271" t="inlineStr">
        <is>
          <t>10.4.8.11.</t>
        </is>
      </c>
      <c r="E3339" s="212" t="inlineStr">
        <is>
          <t>Воздуховод из тонколистовой оцинкованной стали b=0,9</t>
        </is>
      </c>
      <c r="F3339" s="211" t="inlineStr">
        <is>
          <t>м2</t>
        </is>
      </c>
      <c r="G3339" s="649" t="n">
        <v>4.4</v>
      </c>
      <c r="H3339" s="194" t="n">
        <v>1985.711109358462</v>
      </c>
      <c r="I3339" s="195" t="n">
        <v>1647.977272727273</v>
      </c>
      <c r="J3339" s="196" t="n">
        <v>454.2110477607168</v>
      </c>
      <c r="K3339" s="197" t="n">
        <v>4087.899429846451</v>
      </c>
      <c r="L3339" s="194" t="n">
        <v>8737.128881177234</v>
      </c>
      <c r="M3339" s="195" t="n">
        <v>7251.1</v>
      </c>
      <c r="N3339" s="196" t="n">
        <v>1998.528610147154</v>
      </c>
      <c r="O3339" s="197" t="n">
        <v>17986.75749132439</v>
      </c>
      <c r="P3339" s="118" t="n"/>
      <c r="Q3339" s="104" t="n"/>
    </row>
    <row r="3340" outlineLevel="3" ht="50.25" customHeight="1">
      <c r="A3340" s="3" t="n"/>
      <c r="B3340"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340" s="25" t="n"/>
      <c r="D3340" s="271" t="inlineStr">
        <is>
          <t>10.4.8.12.</t>
        </is>
      </c>
      <c r="E3340" s="212" t="inlineStr">
        <is>
          <t>Воздуховод из тонколистовой оцинкованной стали b=0,8</t>
        </is>
      </c>
      <c r="F3340" s="211" t="inlineStr">
        <is>
          <t>м2</t>
        </is>
      </c>
      <c r="G3340" s="649" t="n">
        <v>1.76</v>
      </c>
      <c r="H3340" s="194" t="n">
        <v>1820.559562245968</v>
      </c>
      <c r="I3340" s="195" t="n">
        <v>1646.477272727273</v>
      </c>
      <c r="J3340" s="196" t="n">
        <v>433.3796043716551</v>
      </c>
      <c r="K3340" s="197" t="n">
        <v>3900.416439344896</v>
      </c>
      <c r="L3340" s="194" t="n">
        <v>3204.184829552904</v>
      </c>
      <c r="M3340" s="195" t="n">
        <v>2897.8</v>
      </c>
      <c r="N3340" s="196" t="n">
        <v>762.748103694113</v>
      </c>
      <c r="O3340" s="197" t="n">
        <v>6864.732933247017</v>
      </c>
      <c r="P3340" s="118" t="n"/>
      <c r="Q3340" s="104" t="n"/>
    </row>
    <row r="3341" outlineLevel="3" ht="50.25" customHeight="1">
      <c r="A3341" s="3" t="n"/>
      <c r="B3341" s="3" t="n"/>
      <c r="C3341" s="25" t="n"/>
      <c r="D3341" s="271" t="inlineStr">
        <is>
          <t>10.4.8.13.</t>
        </is>
      </c>
      <c r="E3341" s="212" t="inlineStr">
        <is>
          <t>Врезка прямоугольного  сечения 250x600</t>
        </is>
      </c>
      <c r="F3341" s="211" t="inlineStr">
        <is>
          <t>шт</t>
        </is>
      </c>
      <c r="G3341" s="649" t="n">
        <v>1</v>
      </c>
      <c r="H3341" s="194" t="n"/>
      <c r="I3341" s="195" t="n">
        <v>0</v>
      </c>
      <c r="J3341" s="196" t="n">
        <v>0</v>
      </c>
      <c r="K3341" s="197" t="n">
        <v>0</v>
      </c>
      <c r="L3341" s="194" t="n">
        <v>0</v>
      </c>
      <c r="M3341" s="195" t="n">
        <v>0</v>
      </c>
      <c r="N3341" s="196" t="n">
        <v>0</v>
      </c>
      <c r="O3341" s="197" t="n">
        <v>0</v>
      </c>
      <c r="P3341" s="118" t="inlineStr">
        <is>
          <t>Включено</t>
        </is>
      </c>
      <c r="Q3341" s="104" t="n"/>
    </row>
    <row r="3342" outlineLevel="3" ht="50.25" customHeight="1">
      <c r="A3342" s="3" t="n"/>
      <c r="B3342" s="3" t="n"/>
      <c r="C3342" s="25" t="n"/>
      <c r="D3342" s="271" t="inlineStr">
        <is>
          <t>10.4.8.14.</t>
        </is>
      </c>
      <c r="E3342" s="212" t="inlineStr">
        <is>
          <t>Врезка прямоугольного  сечения 250x650</t>
        </is>
      </c>
      <c r="F3342" s="211" t="inlineStr">
        <is>
          <t>шт.</t>
        </is>
      </c>
      <c r="G3342" s="649" t="n">
        <v>1</v>
      </c>
      <c r="H3342" s="194" t="n"/>
      <c r="I3342" s="195" t="n">
        <v>0</v>
      </c>
      <c r="J3342" s="196" t="n">
        <v>0</v>
      </c>
      <c r="K3342" s="197" t="n">
        <v>0</v>
      </c>
      <c r="L3342" s="194" t="n">
        <v>0</v>
      </c>
      <c r="M3342" s="195" t="n">
        <v>0</v>
      </c>
      <c r="N3342" s="196" t="n">
        <v>0</v>
      </c>
      <c r="O3342" s="197" t="n">
        <v>0</v>
      </c>
      <c r="P3342" s="118" t="inlineStr">
        <is>
          <t>Включено</t>
        </is>
      </c>
      <c r="Q3342" s="104" t="n"/>
    </row>
    <row r="3343" outlineLevel="3" ht="50.25" customHeight="1">
      <c r="A3343" s="3" t="n"/>
      <c r="B3343" s="3" t="n"/>
      <c r="C3343" s="25" t="n"/>
      <c r="D3343" s="271" t="inlineStr">
        <is>
          <t>10.4.8.15.</t>
        </is>
      </c>
      <c r="E3343" s="212" t="inlineStr">
        <is>
          <t>Врезка прямоугольного сечения 200х300</t>
        </is>
      </c>
      <c r="F3343" s="211" t="inlineStr">
        <is>
          <t>шт.</t>
        </is>
      </c>
      <c r="G3343" s="649" t="n">
        <v>2</v>
      </c>
      <c r="H3343" s="194" t="n"/>
      <c r="I3343" s="195" t="n">
        <v>0</v>
      </c>
      <c r="J3343" s="196" t="n">
        <v>0</v>
      </c>
      <c r="K3343" s="197" t="n">
        <v>0</v>
      </c>
      <c r="L3343" s="194" t="n">
        <v>0</v>
      </c>
      <c r="M3343" s="195" t="n">
        <v>0</v>
      </c>
      <c r="N3343" s="196" t="n">
        <v>0</v>
      </c>
      <c r="O3343" s="197" t="n">
        <v>0</v>
      </c>
      <c r="P3343" s="118" t="inlineStr">
        <is>
          <t>Включено</t>
        </is>
      </c>
      <c r="Q3343" s="104" t="n"/>
    </row>
    <row r="3344" outlineLevel="3" ht="50.25" customHeight="1">
      <c r="A3344" s="3" t="n"/>
      <c r="B3344" s="3" t="n"/>
      <c r="C3344" s="25" t="n"/>
      <c r="D3344" s="271" t="inlineStr">
        <is>
          <t>10.4.8.16.</t>
        </is>
      </c>
      <c r="E3344" s="212" t="inlineStr">
        <is>
          <t>Врезка прямоугольного сечения 400х1800</t>
        </is>
      </c>
      <c r="F3344" s="211" t="inlineStr">
        <is>
          <t>шт.</t>
        </is>
      </c>
      <c r="G3344" s="649" t="n">
        <v>2</v>
      </c>
      <c r="H3344" s="194" t="n"/>
      <c r="I3344" s="195" t="n">
        <v>0</v>
      </c>
      <c r="J3344" s="196" t="n">
        <v>0</v>
      </c>
      <c r="K3344" s="197" t="n">
        <v>0</v>
      </c>
      <c r="L3344" s="194" t="n">
        <v>0</v>
      </c>
      <c r="M3344" s="195" t="n">
        <v>0</v>
      </c>
      <c r="N3344" s="196" t="n">
        <v>0</v>
      </c>
      <c r="O3344" s="197" t="n">
        <v>0</v>
      </c>
      <c r="P3344" s="118" t="inlineStr">
        <is>
          <t>Включено</t>
        </is>
      </c>
      <c r="Q3344" s="104" t="n"/>
    </row>
    <row r="3345" outlineLevel="3" ht="50.25" customHeight="1">
      <c r="A3345" s="3" t="n"/>
      <c r="B3345" s="3" t="n"/>
      <c r="C3345" s="25" t="n"/>
      <c r="D3345" s="271" t="inlineStr">
        <is>
          <t>10.4.8.17.</t>
        </is>
      </c>
      <c r="E3345" s="212" t="inlineStr">
        <is>
          <t>Врезка прямоугольного сечения 450х250</t>
        </is>
      </c>
      <c r="F3345" s="211" t="inlineStr">
        <is>
          <t>шт.</t>
        </is>
      </c>
      <c r="G3345" s="649" t="n">
        <v>1</v>
      </c>
      <c r="H3345" s="194" t="n"/>
      <c r="I3345" s="195" t="n">
        <v>0</v>
      </c>
      <c r="J3345" s="196" t="n">
        <v>0</v>
      </c>
      <c r="K3345" s="197" t="n">
        <v>0</v>
      </c>
      <c r="L3345" s="194" t="n">
        <v>0</v>
      </c>
      <c r="M3345" s="195" t="n">
        <v>0</v>
      </c>
      <c r="N3345" s="196" t="n">
        <v>0</v>
      </c>
      <c r="O3345" s="197" t="n">
        <v>0</v>
      </c>
      <c r="P3345" s="118" t="inlineStr">
        <is>
          <t>Включено</t>
        </is>
      </c>
      <c r="Q3345" s="104" t="n"/>
    </row>
    <row r="3346" outlineLevel="3" ht="50.25" customHeight="1">
      <c r="A3346" s="3" t="n"/>
      <c r="B3346" s="3" t="n"/>
      <c r="C3346" s="25" t="n"/>
      <c r="D3346" s="271" t="inlineStr">
        <is>
          <t>10.4.8.18.</t>
        </is>
      </c>
      <c r="E3346" s="212" t="inlineStr">
        <is>
          <t>Врезка прямоугольного сечения 500х1000</t>
        </is>
      </c>
      <c r="F3346" s="211" t="inlineStr">
        <is>
          <t>шт.</t>
        </is>
      </c>
      <c r="G3346" s="649" t="n">
        <v>1</v>
      </c>
      <c r="H3346" s="194" t="n"/>
      <c r="I3346" s="195" t="n">
        <v>0</v>
      </c>
      <c r="J3346" s="196" t="n">
        <v>0</v>
      </c>
      <c r="K3346" s="197" t="n">
        <v>0</v>
      </c>
      <c r="L3346" s="194" t="n">
        <v>0</v>
      </c>
      <c r="M3346" s="195" t="n">
        <v>0</v>
      </c>
      <c r="N3346" s="196" t="n">
        <v>0</v>
      </c>
      <c r="O3346" s="197" t="n">
        <v>0</v>
      </c>
      <c r="P3346" s="118" t="inlineStr">
        <is>
          <t>Включено</t>
        </is>
      </c>
      <c r="Q3346" s="104" t="n"/>
    </row>
    <row r="3347" outlineLevel="3" ht="50.25" customHeight="1">
      <c r="A3347" s="3" t="n"/>
      <c r="B3347" s="3" t="n"/>
      <c r="C3347" s="25" t="n"/>
      <c r="D3347" s="271" t="inlineStr">
        <is>
          <t>10.4.8.19.</t>
        </is>
      </c>
      <c r="E3347" s="212" t="inlineStr">
        <is>
          <t>Врезка прямоугольного сечения 600х900</t>
        </is>
      </c>
      <c r="F3347" s="211" t="inlineStr">
        <is>
          <t>шт.</t>
        </is>
      </c>
      <c r="G3347" s="649" t="n">
        <v>6</v>
      </c>
      <c r="H3347" s="194" t="n"/>
      <c r="I3347" s="195" t="n">
        <v>0</v>
      </c>
      <c r="J3347" s="196" t="n">
        <v>0</v>
      </c>
      <c r="K3347" s="197" t="n">
        <v>0</v>
      </c>
      <c r="L3347" s="194" t="n">
        <v>0</v>
      </c>
      <c r="M3347" s="195" t="n">
        <v>0</v>
      </c>
      <c r="N3347" s="196" t="n">
        <v>0</v>
      </c>
      <c r="O3347" s="197" t="n">
        <v>0</v>
      </c>
      <c r="P3347" s="118" t="inlineStr">
        <is>
          <t>Включено</t>
        </is>
      </c>
      <c r="Q3347" s="104" t="n"/>
    </row>
    <row r="3348" outlineLevel="3" ht="50.25" customHeight="1">
      <c r="A3348" s="3" t="n"/>
      <c r="B3348" s="3" t="n"/>
      <c r="C3348" s="25" t="n"/>
      <c r="D3348" s="271" t="inlineStr">
        <is>
          <t>10.4.8.20.</t>
        </is>
      </c>
      <c r="E3348" s="212" t="inlineStr">
        <is>
          <t>Заглушка Воздуховода прямоугольного сечения 250х450</t>
        </is>
      </c>
      <c r="F3348" s="211" t="inlineStr">
        <is>
          <t>шт.</t>
        </is>
      </c>
      <c r="G3348" s="649" t="n">
        <v>1</v>
      </c>
      <c r="H3348" s="194" t="n"/>
      <c r="I3348" s="195" t="n">
        <v>0</v>
      </c>
      <c r="J3348" s="196" t="n">
        <v>0</v>
      </c>
      <c r="K3348" s="197" t="n">
        <v>0</v>
      </c>
      <c r="L3348" s="194" t="n">
        <v>0</v>
      </c>
      <c r="M3348" s="195" t="n">
        <v>0</v>
      </c>
      <c r="N3348" s="196" t="n">
        <v>0</v>
      </c>
      <c r="O3348" s="197" t="n">
        <v>0</v>
      </c>
      <c r="P3348" s="118" t="inlineStr">
        <is>
          <t>Включено</t>
        </is>
      </c>
      <c r="Q3348" s="104" t="n"/>
    </row>
    <row r="3349" outlineLevel="3" ht="50.25" customHeight="1">
      <c r="A3349" s="3" t="n"/>
      <c r="B3349" s="3" t="n"/>
      <c r="C3349" s="25" t="n"/>
      <c r="D3349" s="271" t="inlineStr">
        <is>
          <t>10.4.8.21.</t>
        </is>
      </c>
      <c r="E3349" s="212" t="inlineStr">
        <is>
          <t>Заглушка Воздуховода прямоугольного сечения 250х650</t>
        </is>
      </c>
      <c r="F3349" s="211" t="inlineStr">
        <is>
          <t>шт.</t>
        </is>
      </c>
      <c r="G3349" s="649" t="n">
        <v>2</v>
      </c>
      <c r="H3349" s="194" t="n"/>
      <c r="I3349" s="195" t="n">
        <v>0</v>
      </c>
      <c r="J3349" s="196" t="n">
        <v>0</v>
      </c>
      <c r="K3349" s="197" t="n">
        <v>0</v>
      </c>
      <c r="L3349" s="194" t="n">
        <v>0</v>
      </c>
      <c r="M3349" s="195" t="n">
        <v>0</v>
      </c>
      <c r="N3349" s="196" t="n">
        <v>0</v>
      </c>
      <c r="O3349" s="197" t="n">
        <v>0</v>
      </c>
      <c r="P3349" s="118" t="inlineStr">
        <is>
          <t>Включено</t>
        </is>
      </c>
      <c r="Q3349" s="104" t="n"/>
    </row>
    <row r="3350" outlineLevel="3" ht="50.25" customHeight="1">
      <c r="A3350" s="3" t="n"/>
      <c r="B3350" s="3" t="n"/>
      <c r="C3350" s="25" t="n"/>
      <c r="D3350" s="271" t="inlineStr">
        <is>
          <t>10.4.8.22.</t>
        </is>
      </c>
      <c r="E3350" s="212" t="inlineStr">
        <is>
          <t>Заглушка Воздуховода прямоугольного сечения 350х1300</t>
        </is>
      </c>
      <c r="F3350" s="211" t="inlineStr">
        <is>
          <t>шт.</t>
        </is>
      </c>
      <c r="G3350" s="649" t="n">
        <v>1</v>
      </c>
      <c r="H3350" s="194" t="n"/>
      <c r="I3350" s="195" t="n">
        <v>0</v>
      </c>
      <c r="J3350" s="196" t="n">
        <v>0</v>
      </c>
      <c r="K3350" s="197" t="n">
        <v>0</v>
      </c>
      <c r="L3350" s="194" t="n">
        <v>0</v>
      </c>
      <c r="M3350" s="195" t="n">
        <v>0</v>
      </c>
      <c r="N3350" s="196" t="n">
        <v>0</v>
      </c>
      <c r="O3350" s="197" t="n">
        <v>0</v>
      </c>
      <c r="P3350" s="118" t="inlineStr">
        <is>
          <t>Включено</t>
        </is>
      </c>
      <c r="Q3350" s="104" t="n"/>
    </row>
    <row r="3351" outlineLevel="3" ht="50.25" customHeight="1">
      <c r="A3351" s="3" t="n"/>
      <c r="B3351" s="3" t="n"/>
      <c r="C3351" s="25" t="n"/>
      <c r="D3351" s="271" t="inlineStr">
        <is>
          <t>10.4.8.23.</t>
        </is>
      </c>
      <c r="E3351" s="212" t="inlineStr">
        <is>
          <t>Отвод прямоугольного сечения 500х1250</t>
        </is>
      </c>
      <c r="F3351" s="211" t="inlineStr">
        <is>
          <t>шт.</t>
        </is>
      </c>
      <c r="G3351" s="649" t="n">
        <v>1</v>
      </c>
      <c r="H3351" s="194" t="n"/>
      <c r="I3351" s="195" t="n">
        <v>0</v>
      </c>
      <c r="J3351" s="196" t="n">
        <v>0</v>
      </c>
      <c r="K3351" s="197" t="n">
        <v>0</v>
      </c>
      <c r="L3351" s="194" t="n">
        <v>0</v>
      </c>
      <c r="M3351" s="195" t="n">
        <v>0</v>
      </c>
      <c r="N3351" s="196" t="n">
        <v>0</v>
      </c>
      <c r="O3351" s="197" t="n">
        <v>0</v>
      </c>
      <c r="P3351" s="118" t="inlineStr">
        <is>
          <t>Включено</t>
        </is>
      </c>
      <c r="Q3351" s="104" t="n"/>
    </row>
    <row r="3352" outlineLevel="3" ht="50.25" customHeight="1">
      <c r="A3352" s="3" t="n"/>
      <c r="B3352" s="3" t="n"/>
      <c r="C3352" s="25" t="n"/>
      <c r="D3352" s="271" t="inlineStr">
        <is>
          <t>10.4.8.24.</t>
        </is>
      </c>
      <c r="E3352" s="212" t="inlineStr">
        <is>
          <t>Отвод прямоугольного сечения 150х250</t>
        </is>
      </c>
      <c r="F3352" s="211" t="inlineStr">
        <is>
          <t>шт.</t>
        </is>
      </c>
      <c r="G3352" s="649" t="n">
        <v>1</v>
      </c>
      <c r="H3352" s="194" t="n"/>
      <c r="I3352" s="195" t="n">
        <v>0</v>
      </c>
      <c r="J3352" s="196" t="n">
        <v>0</v>
      </c>
      <c r="K3352" s="197" t="n">
        <v>0</v>
      </c>
      <c r="L3352" s="194" t="n">
        <v>0</v>
      </c>
      <c r="M3352" s="195" t="n">
        <v>0</v>
      </c>
      <c r="N3352" s="196" t="n">
        <v>0</v>
      </c>
      <c r="O3352" s="197" t="n">
        <v>0</v>
      </c>
      <c r="P3352" s="118" t="inlineStr">
        <is>
          <t>Включено</t>
        </is>
      </c>
      <c r="Q3352" s="104" t="n"/>
    </row>
    <row r="3353" outlineLevel="3" ht="50.25" customHeight="1">
      <c r="A3353" s="3" t="n"/>
      <c r="B3353" s="3" t="n"/>
      <c r="C3353" s="25" t="n"/>
      <c r="D3353" s="271" t="inlineStr">
        <is>
          <t>10.4.8.25.</t>
        </is>
      </c>
      <c r="E3353" s="212" t="inlineStr">
        <is>
          <t>Отвод прямоугольного сечения 500x1250</t>
        </is>
      </c>
      <c r="F3353" s="211" t="inlineStr">
        <is>
          <t>шт.</t>
        </is>
      </c>
      <c r="G3353" s="649" t="n">
        <v>1</v>
      </c>
      <c r="H3353" s="194" t="n"/>
      <c r="I3353" s="195" t="n">
        <v>0</v>
      </c>
      <c r="J3353" s="196" t="n">
        <v>0</v>
      </c>
      <c r="K3353" s="197" t="n">
        <v>0</v>
      </c>
      <c r="L3353" s="194" t="n">
        <v>0</v>
      </c>
      <c r="M3353" s="195" t="n">
        <v>0</v>
      </c>
      <c r="N3353" s="196" t="n">
        <v>0</v>
      </c>
      <c r="O3353" s="197" t="n">
        <v>0</v>
      </c>
      <c r="P3353" s="118" t="inlineStr">
        <is>
          <t>Включено</t>
        </is>
      </c>
      <c r="Q3353" s="104" t="n"/>
    </row>
    <row r="3354" outlineLevel="3" ht="50.25" customHeight="1">
      <c r="A3354" s="3" t="n"/>
      <c r="B3354" s="3" t="n"/>
      <c r="C3354" s="25" t="n"/>
      <c r="D3354" s="271" t="inlineStr">
        <is>
          <t>10.4.8.26.</t>
        </is>
      </c>
      <c r="E3354" s="212" t="inlineStr">
        <is>
          <t>Переходник круглого- прямоугольного сечения 500х1000-Ø560</t>
        </is>
      </c>
      <c r="F3354" s="211" t="inlineStr">
        <is>
          <t>шт.</t>
        </is>
      </c>
      <c r="G3354" s="649" t="n">
        <v>1</v>
      </c>
      <c r="H3354" s="194" t="n"/>
      <c r="I3354" s="195" t="n">
        <v>0</v>
      </c>
      <c r="J3354" s="196" t="n">
        <v>0</v>
      </c>
      <c r="K3354" s="197" t="n">
        <v>0</v>
      </c>
      <c r="L3354" s="194" t="n">
        <v>0</v>
      </c>
      <c r="M3354" s="195" t="n">
        <v>0</v>
      </c>
      <c r="N3354" s="196" t="n">
        <v>0</v>
      </c>
      <c r="O3354" s="197" t="n">
        <v>0</v>
      </c>
      <c r="P3354" s="118" t="inlineStr">
        <is>
          <t>Включено</t>
        </is>
      </c>
      <c r="Q3354" s="104" t="n"/>
    </row>
    <row r="3355" outlineLevel="3" ht="50.25" customHeight="1">
      <c r="A3355" s="3" t="n"/>
      <c r="B3355" s="3" t="n"/>
      <c r="C3355" s="25" t="n"/>
      <c r="D3355" s="271" t="inlineStr">
        <is>
          <t>10.4.8.27.</t>
        </is>
      </c>
      <c r="E3355" s="212" t="inlineStr">
        <is>
          <t>Переходник прямоугольного сечения 350х1300-500х1150</t>
        </is>
      </c>
      <c r="F3355" s="211" t="inlineStr">
        <is>
          <t>шт.</t>
        </is>
      </c>
      <c r="G3355" s="649" t="n">
        <v>1</v>
      </c>
      <c r="H3355" s="194" t="n"/>
      <c r="I3355" s="195" t="n">
        <v>0</v>
      </c>
      <c r="J3355" s="196" t="n">
        <v>0</v>
      </c>
      <c r="K3355" s="197" t="n">
        <v>0</v>
      </c>
      <c r="L3355" s="194" t="n">
        <v>0</v>
      </c>
      <c r="M3355" s="195" t="n">
        <v>0</v>
      </c>
      <c r="N3355" s="196" t="n">
        <v>0</v>
      </c>
      <c r="O3355" s="197" t="n">
        <v>0</v>
      </c>
      <c r="P3355" s="118" t="inlineStr">
        <is>
          <t>Включено</t>
        </is>
      </c>
      <c r="Q3355" s="104" t="n"/>
    </row>
    <row r="3356" outlineLevel="3" ht="50.25" customHeight="1">
      <c r="A3356" s="3" t="n"/>
      <c r="B3356" s="3" t="n"/>
      <c r="C3356" s="25" t="n"/>
      <c r="D3356" s="271" t="inlineStr">
        <is>
          <t>10.4.8.28.</t>
        </is>
      </c>
      <c r="E3356" s="212" t="inlineStr">
        <is>
          <t>Переходник прямоугольного сечения 400х1100-1100х1100</t>
        </is>
      </c>
      <c r="F3356" s="211" t="inlineStr">
        <is>
          <t>шт.</t>
        </is>
      </c>
      <c r="G3356" s="649" t="n">
        <v>1</v>
      </c>
      <c r="H3356" s="194" t="n"/>
      <c r="I3356" s="195" t="n">
        <v>0</v>
      </c>
      <c r="J3356" s="196" t="n">
        <v>0</v>
      </c>
      <c r="K3356" s="197" t="n">
        <v>0</v>
      </c>
      <c r="L3356" s="194" t="n">
        <v>0</v>
      </c>
      <c r="M3356" s="195" t="n">
        <v>0</v>
      </c>
      <c r="N3356" s="196" t="n">
        <v>0</v>
      </c>
      <c r="O3356" s="197" t="n">
        <v>0</v>
      </c>
      <c r="P3356" s="118" t="inlineStr">
        <is>
          <t>Включено</t>
        </is>
      </c>
      <c r="Q3356" s="104" t="n"/>
    </row>
    <row r="3357" outlineLevel="3" ht="50.25" customHeight="1">
      <c r="A3357" s="3" t="n"/>
      <c r="B3357" s="3" t="n"/>
      <c r="C3357" s="25" t="n"/>
      <c r="D3357" s="271" t="inlineStr">
        <is>
          <t>10.4.8.29.</t>
        </is>
      </c>
      <c r="E3357" s="212" t="inlineStr">
        <is>
          <t>Переходник прямоугольного сечения 500х1150-500х1250</t>
        </is>
      </c>
      <c r="F3357" s="211" t="inlineStr">
        <is>
          <t>шт.</t>
        </is>
      </c>
      <c r="G3357" s="649" t="n">
        <v>1</v>
      </c>
      <c r="H3357" s="194" t="n"/>
      <c r="I3357" s="195" t="n">
        <v>0</v>
      </c>
      <c r="J3357" s="196" t="n">
        <v>0</v>
      </c>
      <c r="K3357" s="197" t="n">
        <v>0</v>
      </c>
      <c r="L3357" s="194" t="n">
        <v>0</v>
      </c>
      <c r="M3357" s="195" t="n">
        <v>0</v>
      </c>
      <c r="N3357" s="196" t="n">
        <v>0</v>
      </c>
      <c r="O3357" s="197" t="n">
        <v>0</v>
      </c>
      <c r="P3357" s="118" t="inlineStr">
        <is>
          <t>Включено</t>
        </is>
      </c>
      <c r="Q3357" s="104" t="n"/>
    </row>
    <row r="3358" outlineLevel="3" ht="50.25" customHeight="1">
      <c r="A3358" s="3" t="n"/>
      <c r="B3358" s="3" t="n"/>
      <c r="C3358" s="25" t="n"/>
      <c r="D3358" s="271" t="inlineStr">
        <is>
          <t>10.4.8.30.</t>
        </is>
      </c>
      <c r="E3358" s="212" t="inlineStr">
        <is>
          <t>Переходник прямоугольного сечения 500х1250-1100х1100</t>
        </is>
      </c>
      <c r="F3358" s="211" t="inlineStr">
        <is>
          <t>шт.</t>
        </is>
      </c>
      <c r="G3358" s="649" t="n">
        <v>1</v>
      </c>
      <c r="H3358" s="194" t="n"/>
      <c r="I3358" s="195" t="n">
        <v>0</v>
      </c>
      <c r="J3358" s="196" t="n">
        <v>0</v>
      </c>
      <c r="K3358" s="197" t="n">
        <v>0</v>
      </c>
      <c r="L3358" s="194" t="n">
        <v>0</v>
      </c>
      <c r="M3358" s="195" t="n">
        <v>0</v>
      </c>
      <c r="N3358" s="196" t="n">
        <v>0</v>
      </c>
      <c r="O3358" s="197" t="n">
        <v>0</v>
      </c>
      <c r="P3358" s="118" t="inlineStr">
        <is>
          <t>Включено</t>
        </is>
      </c>
      <c r="Q3358" s="104" t="n"/>
    </row>
    <row r="3359" outlineLevel="3" ht="77.25" customHeight="1">
      <c r="A3359" s="3" t="n"/>
      <c r="B3359" s="3" t="inlineStr">
        <is>
          <t>Монтаж оконечных устройств системы противодымной вентиляции (решетки, датчики, клапаны)</t>
        </is>
      </c>
      <c r="C3359" s="25" t="n"/>
      <c r="D3359" s="271" t="inlineStr">
        <is>
          <t>10.4.8.31.</t>
        </is>
      </c>
      <c r="E3359" s="212" t="inlineStr">
        <is>
          <t>Клапан противопожарный с пределом огестойкости 60 мин., нормально закрытый,
канального типа, с реверсивным приводом, расположенным внутри клапана, морозостойкий
900х600</t>
        </is>
      </c>
      <c r="F3359" s="211" t="inlineStr">
        <is>
          <t>шт.</t>
        </is>
      </c>
      <c r="G3359" s="649" t="n">
        <v>6</v>
      </c>
      <c r="H3359" s="194" t="n">
        <v>15372.56042778804</v>
      </c>
      <c r="I3359" s="195" t="n">
        <v>4314.073700991118</v>
      </c>
      <c r="J3359" s="196" t="n">
        <v>2460.829266097395</v>
      </c>
      <c r="K3359" s="197" t="n">
        <v>22147.46339487656</v>
      </c>
      <c r="L3359" s="194" t="n">
        <v>92235.36256672826</v>
      </c>
      <c r="M3359" s="195" t="n">
        <v>25884.44220594671</v>
      </c>
      <c r="N3359" s="196" t="n">
        <v>14764.97559658437</v>
      </c>
      <c r="O3359" s="197" t="n">
        <v>132884.7803692594</v>
      </c>
      <c r="P3359" s="118" t="n"/>
      <c r="Q3359" s="104" t="n"/>
    </row>
    <row r="3360" outlineLevel="3" ht="75" customHeight="1">
      <c r="A3360" s="3" t="n"/>
      <c r="B3360" s="3" t="inlineStr">
        <is>
          <t>Монтаж оконечных устройств системы противодымной вентиляции (решетки, датчики, клапаны)</t>
        </is>
      </c>
      <c r="C3360" s="25" t="n"/>
      <c r="D3360" s="271" t="inlineStr">
        <is>
          <t>10.4.8.32.</t>
        </is>
      </c>
      <c r="E3360"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морозостойкий
1000х500</t>
        </is>
      </c>
      <c r="F3360" s="211" t="inlineStr">
        <is>
          <t>шт.</t>
        </is>
      </c>
      <c r="G3360" s="649" t="n">
        <v>1</v>
      </c>
      <c r="H3360" s="194" t="n">
        <v>13021.65497339318</v>
      </c>
      <c r="I3360" s="195" t="n">
        <v>4314.073700991118</v>
      </c>
      <c r="J3360" s="196" t="n">
        <v>2166.966084298037</v>
      </c>
      <c r="K3360" s="197" t="n">
        <v>19502.69475868233</v>
      </c>
      <c r="L3360" s="194" t="n">
        <v>13021.65497339318</v>
      </c>
      <c r="M3360" s="195" t="n">
        <v>4314.073700991118</v>
      </c>
      <c r="N3360" s="196" t="n">
        <v>2166.966084298037</v>
      </c>
      <c r="O3360" s="197" t="n">
        <v>19502.69475868233</v>
      </c>
      <c r="P3360" s="118" t="n"/>
      <c r="Q3360" s="104" t="n"/>
    </row>
    <row r="3361" outlineLevel="3" ht="114.75" customHeight="1">
      <c r="A3361" s="3" t="n"/>
      <c r="B3361" s="3" t="inlineStr">
        <is>
          <t>Монтаж оконечных устройств системы противодымной вентиляции (решетки, датчики, клапаны)</t>
        </is>
      </c>
      <c r="C3361" s="25" t="n"/>
      <c r="D3361" s="271" t="inlineStr">
        <is>
          <t>10.4.8.33.</t>
        </is>
      </c>
      <c r="E3361"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клапана,морозостойкий
1250х500</t>
        </is>
      </c>
      <c r="F3361" s="211" t="inlineStr">
        <is>
          <t>шт.</t>
        </is>
      </c>
      <c r="G3361" s="649" t="n">
        <v>1</v>
      </c>
      <c r="H3361" s="194" t="n">
        <v>20537.75720109233</v>
      </c>
      <c r="I3361" s="195" t="n">
        <v>4314.073700991118</v>
      </c>
      <c r="J3361" s="196" t="n">
        <v>3106.478862760431</v>
      </c>
      <c r="K3361" s="197" t="n">
        <v>27958.30976484388</v>
      </c>
      <c r="L3361" s="194" t="n">
        <v>20537.75720109233</v>
      </c>
      <c r="M3361" s="195" t="n">
        <v>4314.073700991118</v>
      </c>
      <c r="N3361" s="196" t="n">
        <v>3106.478862760431</v>
      </c>
      <c r="O3361" s="197" t="n">
        <v>27958.30976484388</v>
      </c>
      <c r="P3361" s="118" t="n"/>
      <c r="Q3361" s="104" t="n"/>
    </row>
    <row r="3362" outlineLevel="3" ht="50.25" customHeight="1">
      <c r="A3362" s="3" t="n"/>
      <c r="B3362" s="3" t="n"/>
      <c r="C3362" s="25" t="n"/>
      <c r="D3362" s="271" t="inlineStr">
        <is>
          <t>10.4.8.34.</t>
        </is>
      </c>
      <c r="E3362" s="3" t="inlineStr">
        <is>
          <t>Декоративная решетка</t>
        </is>
      </c>
      <c r="F3362" s="211" t="inlineStr">
        <is>
          <t>шт.</t>
        </is>
      </c>
      <c r="G3362" s="645" t="n">
        <v>0</v>
      </c>
      <c r="H3362" s="194" t="n">
        <v>3276.73070665508</v>
      </c>
      <c r="I3362" s="195" t="n">
        <v>2588.444220594671</v>
      </c>
      <c r="J3362" s="196" t="n">
        <v>733.1468659062189</v>
      </c>
      <c r="K3362" s="197" t="n">
        <v>6598.32179315597</v>
      </c>
      <c r="L3362" s="194" t="n">
        <v>0</v>
      </c>
      <c r="M3362" s="195" t="n">
        <v>0</v>
      </c>
      <c r="N3362" s="196" t="n">
        <v>0</v>
      </c>
      <c r="O3362" s="197" t="n">
        <v>0</v>
      </c>
      <c r="P3362" s="524" t="inlineStr">
        <is>
          <t>Исключено</t>
        </is>
      </c>
      <c r="Q3362" s="104" t="n"/>
    </row>
    <row r="3363" outlineLevel="3" ht="50.25" customHeight="1">
      <c r="A3363" s="3" t="n"/>
      <c r="B3363" s="3" t="inlineStr">
        <is>
          <t>Монтаж оконечных устройств системы противодымной вентиляции (решетки, датчики, клапаны)</t>
        </is>
      </c>
      <c r="C3363" s="25" t="n"/>
      <c r="D3363" s="271" t="inlineStr">
        <is>
          <t>10.4.8.35.</t>
        </is>
      </c>
      <c r="E3363" s="212" t="inlineStr">
        <is>
          <t>Устройство воздухоприёмное РОН 130</t>
        </is>
      </c>
      <c r="F3363" s="211" t="inlineStr">
        <is>
          <t>шт</t>
        </is>
      </c>
      <c r="G3363" s="649" t="n">
        <v>1</v>
      </c>
      <c r="H3363" s="194" t="n">
        <v>3534.340251876586</v>
      </c>
      <c r="I3363" s="195" t="n">
        <v>2884.882548644549</v>
      </c>
      <c r="J3363" s="196" t="n">
        <v>802.4028500651418</v>
      </c>
      <c r="K3363" s="197" t="n">
        <v>7221.625650586277</v>
      </c>
      <c r="L3363" s="194" t="n">
        <v>3534.340251876586</v>
      </c>
      <c r="M3363" s="195" t="n">
        <v>2884.882548644549</v>
      </c>
      <c r="N3363" s="196" t="n">
        <v>802.4028500651418</v>
      </c>
      <c r="O3363" s="197" t="n">
        <v>7221.625650586277</v>
      </c>
      <c r="P3363" s="118" t="n"/>
      <c r="Q3363" s="104" t="n"/>
    </row>
    <row r="3364" outlineLevel="3" ht="50.25" customHeight="1">
      <c r="A3364" s="3" t="n"/>
      <c r="B3364" s="3" t="inlineStr">
        <is>
          <t>Монтаж оконечных устройств системы противодымной вентиляции (решетки, датчики, клапаны)</t>
        </is>
      </c>
      <c r="C3364" s="25" t="n"/>
      <c r="D3364" s="271" t="inlineStr">
        <is>
          <t>10.4.8.36.</t>
        </is>
      </c>
      <c r="E3364" s="212" t="inlineStr">
        <is>
          <t>Устройство воздухоприёмное РОН 130</t>
        </is>
      </c>
      <c r="F3364" s="211" t="inlineStr">
        <is>
          <t>шт</t>
        </is>
      </c>
      <c r="G3364" s="649" t="n">
        <v>2</v>
      </c>
      <c r="H3364" s="194" t="n">
        <v>5477.057146005055</v>
      </c>
      <c r="I3364" s="195" t="n">
        <v>3047.82547068521</v>
      </c>
      <c r="J3364" s="196" t="n">
        <v>1065.610327086283</v>
      </c>
      <c r="K3364" s="197" t="n">
        <v>9590.49294377655</v>
      </c>
      <c r="L3364" s="194" t="n">
        <v>10954.11429201011</v>
      </c>
      <c r="M3364" s="195" t="n">
        <v>6095.65094137042</v>
      </c>
      <c r="N3364" s="196" t="n">
        <v>2131.220654172566</v>
      </c>
      <c r="O3364" s="197" t="n">
        <v>19180.9858875531</v>
      </c>
      <c r="P3364" s="118" t="n"/>
      <c r="Q3364" s="104" t="n"/>
    </row>
    <row r="3365" outlineLevel="3" ht="50.25" customHeight="1">
      <c r="A3365" s="3" t="n"/>
      <c r="B3365"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365" s="25" t="n"/>
      <c r="D3365" s="271" t="inlineStr">
        <is>
          <t>10.4.8.37.</t>
        </is>
      </c>
      <c r="E3365" s="212" t="inlineStr">
        <is>
          <t>Маты прошивные Wired MAT 105  из минеральной ваты, 50 мм</t>
        </is>
      </c>
      <c r="F3365" s="211" t="inlineStr">
        <is>
          <t>м²</t>
        </is>
      </c>
      <c r="G3365" s="649" t="n">
        <v>179</v>
      </c>
      <c r="H3365" s="194" t="n">
        <v>1310.489108309429</v>
      </c>
      <c r="I3365" s="195" t="n">
        <v>431.4073700991118</v>
      </c>
      <c r="J3365" s="196" t="n">
        <v>217.7370598010675</v>
      </c>
      <c r="K3365" s="197" t="n">
        <v>1959.633538209608</v>
      </c>
      <c r="L3365" s="194" t="n">
        <v>234577.5503873877</v>
      </c>
      <c r="M3365" s="195" t="n">
        <v>77221.91924774101</v>
      </c>
      <c r="N3365" s="196" t="n">
        <v>38974.93370439109</v>
      </c>
      <c r="O3365" s="197" t="n">
        <v>350774.4033395198</v>
      </c>
      <c r="P3365" s="118" t="n"/>
      <c r="Q3365" s="104" t="n"/>
    </row>
    <row r="3366" outlineLevel="2" ht="50.25" customHeight="1">
      <c r="A3366" s="3" t="n"/>
      <c r="B3366" s="3" t="n"/>
      <c r="C3366" s="240" t="n"/>
      <c r="D3366" s="391" t="inlineStr">
        <is>
          <t>10.4.9.</t>
        </is>
      </c>
      <c r="E3366" s="392" t="inlineStr">
        <is>
          <t>2П2.4</t>
        </is>
      </c>
      <c r="F3366" s="405" t="inlineStr">
        <is>
          <t>комплект</t>
        </is>
      </c>
      <c r="G3366" s="422" t="n">
        <v>1</v>
      </c>
      <c r="H3366" s="428">
        <f>IFERROR(L3366/G3366,0)</f>
        <v/>
      </c>
      <c r="I3366" s="429">
        <f>IFERROR(M3366/G3366,0)</f>
        <v/>
      </c>
      <c r="J3366" s="430">
        <f>IFERROR(N3366/G3366,0)</f>
        <v/>
      </c>
      <c r="K3366" s="432">
        <f>+IFERROR(O3366/G3366,0)</f>
        <v/>
      </c>
      <c r="L3366" s="431">
        <f>SUBTOTAL(9,L3367:L3378)</f>
        <v/>
      </c>
      <c r="M3366" s="429">
        <f>SUBTOTAL(9,M3367:M3378)</f>
        <v/>
      </c>
      <c r="N3366" s="430">
        <f>SUBTOTAL(9,N3367:N3378)</f>
        <v/>
      </c>
      <c r="O3366" s="431">
        <f>SUBTOTAL(9,O3367:O3378)</f>
        <v/>
      </c>
      <c r="P3366" s="394" t="n"/>
      <c r="Q3366" s="243" t="n"/>
    </row>
    <row r="3367" outlineLevel="3" ht="50.25" customHeight="1">
      <c r="A3367" s="3" t="n"/>
      <c r="B3367" s="3" t="inlineStr">
        <is>
          <t>Монтаж приточно-вытяжных установок (установки общеобменной вентиляции, вентиляторы и пр.)</t>
        </is>
      </c>
      <c r="C3367" s="25" t="n"/>
      <c r="D3367" s="271" t="inlineStr">
        <is>
          <t>10.4.9.1.</t>
        </is>
      </c>
      <c r="E3367" s="3" t="inlineStr">
        <is>
          <t>Агрегат приточный Geniox 06.06</t>
        </is>
      </c>
      <c r="F3367" s="18" t="inlineStr">
        <is>
          <t>шт</t>
        </is>
      </c>
      <c r="G3367" s="645" t="n">
        <v>1</v>
      </c>
      <c r="H3367" s="194" t="n">
        <v>4398568.331545783</v>
      </c>
      <c r="I3367" s="195" t="n">
        <v>1663146.474858739</v>
      </c>
      <c r="J3367" s="196" t="n">
        <v>757714.3508005653</v>
      </c>
      <c r="K3367" s="197" t="n">
        <v>6819429.157205088</v>
      </c>
      <c r="L3367" s="194" t="n">
        <v>4398568.331545783</v>
      </c>
      <c r="M3367" s="195" t="n">
        <v>1663146.474858739</v>
      </c>
      <c r="N3367" s="196" t="n">
        <v>757714.3508005653</v>
      </c>
      <c r="O3367" s="197" t="n">
        <v>6819429.157205088</v>
      </c>
      <c r="P3367" s="118" t="n"/>
      <c r="Q3367" s="104" t="n"/>
    </row>
    <row r="3368" outlineLevel="3" ht="78.75" customHeight="1">
      <c r="A3368" s="3" t="n"/>
      <c r="B3368" s="3" t="inlineStr">
        <is>
          <t>Монтаж оконечных устройств системы противодымной вентиляции (решетки, датчики, клапаны)</t>
        </is>
      </c>
      <c r="C3368" s="25" t="n"/>
      <c r="D3368" s="271" t="inlineStr">
        <is>
          <t>10.4.9.2.</t>
        </is>
      </c>
      <c r="E3368" s="3"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морозостойкий
400х350</t>
        </is>
      </c>
      <c r="F3368" s="18" t="inlineStr">
        <is>
          <t>шт</t>
        </is>
      </c>
      <c r="G3368" s="645" t="n">
        <v>1</v>
      </c>
      <c r="H3368" s="194" t="n">
        <v>10383.15225018785</v>
      </c>
      <c r="I3368" s="195" t="n">
        <v>4314.073700991118</v>
      </c>
      <c r="J3368" s="196" t="n">
        <v>1837.153243897371</v>
      </c>
      <c r="K3368" s="197" t="n">
        <v>16534.37919507634</v>
      </c>
      <c r="L3368" s="194" t="n">
        <v>10383.15225018785</v>
      </c>
      <c r="M3368" s="195" t="n">
        <v>4314.073700991118</v>
      </c>
      <c r="N3368" s="196" t="n">
        <v>1837.153243897371</v>
      </c>
      <c r="O3368" s="197" t="n">
        <v>16534.37919507634</v>
      </c>
      <c r="P3368" s="118" t="n"/>
      <c r="Q3368" s="104" t="n"/>
    </row>
    <row r="3369" outlineLevel="3" ht="50.25" customHeight="1">
      <c r="A3369" s="3" t="n"/>
      <c r="B336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369" s="25" t="n"/>
      <c r="D3369" s="271" t="inlineStr">
        <is>
          <t>10.4.9.3.</t>
        </is>
      </c>
      <c r="E3369" s="212" t="inlineStr">
        <is>
          <t>Воздуховод из тонколистовой оцинкованной стали b=0,7</t>
        </is>
      </c>
      <c r="F3369" s="211" t="inlineStr">
        <is>
          <t>м2</t>
        </is>
      </c>
      <c r="G3369" s="649" t="n">
        <v>27</v>
      </c>
      <c r="H3369" s="194" t="n">
        <v>1686.040584120192</v>
      </c>
      <c r="I3369" s="195" t="n">
        <v>1668.108518518519</v>
      </c>
      <c r="J3369" s="196" t="n">
        <v>419.2686378298388</v>
      </c>
      <c r="K3369" s="197" t="n">
        <v>3773.41774046855</v>
      </c>
      <c r="L3369" s="194" t="n">
        <v>45523.09577124519</v>
      </c>
      <c r="M3369" s="195" t="n">
        <v>45038.93</v>
      </c>
      <c r="N3369" s="196" t="n">
        <v>11320.25322140565</v>
      </c>
      <c r="O3369" s="197" t="n">
        <v>101882.2789926508</v>
      </c>
      <c r="P3369" s="118" t="n"/>
      <c r="Q3369" s="104" t="n"/>
    </row>
    <row r="3370" outlineLevel="3" ht="50.25" customHeight="1">
      <c r="A3370" s="3" t="n"/>
      <c r="B337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370" s="25" t="n"/>
      <c r="D3370" s="271" t="inlineStr">
        <is>
          <t>10.4.9.4.</t>
        </is>
      </c>
      <c r="E3370" s="212" t="inlineStr">
        <is>
          <t>Воздуховод из тонколистовой оцинкованной стали b=0,7</t>
        </is>
      </c>
      <c r="F3370" s="211" t="inlineStr">
        <is>
          <t>м2</t>
        </is>
      </c>
      <c r="G3370" s="649" t="n">
        <v>1.7</v>
      </c>
      <c r="H3370" s="194" t="n">
        <v>1686.044265842964</v>
      </c>
      <c r="I3370" s="195" t="n">
        <v>1624.123529411765</v>
      </c>
      <c r="J3370" s="196" t="n">
        <v>413.7709744068411</v>
      </c>
      <c r="K3370" s="197" t="n">
        <v>3723.93876966157</v>
      </c>
      <c r="L3370" s="194" t="n">
        <v>2866.275251933039</v>
      </c>
      <c r="M3370" s="195" t="n">
        <v>2761.01</v>
      </c>
      <c r="N3370" s="196" t="n">
        <v>703.4106564916299</v>
      </c>
      <c r="O3370" s="197" t="n">
        <v>6330.695908424669</v>
      </c>
      <c r="P3370" s="118" t="n"/>
      <c r="Q3370" s="104" t="n"/>
    </row>
    <row r="3371" outlineLevel="3" ht="50.25" customHeight="1">
      <c r="A3371" s="3" t="n"/>
      <c r="B337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371" s="25" t="n"/>
      <c r="D3371" s="271" t="inlineStr">
        <is>
          <t>10.4.9.5.</t>
        </is>
      </c>
      <c r="E3371" s="212" t="inlineStr">
        <is>
          <t>Воздуховод из тонколистовой оцинкованной стали b=0,7</t>
        </is>
      </c>
      <c r="F3371" s="211" t="inlineStr">
        <is>
          <t>м2</t>
        </is>
      </c>
      <c r="G3371" s="649" t="n">
        <v>2.1</v>
      </c>
      <c r="H3371" s="194" t="n">
        <v>1686.050073994576</v>
      </c>
      <c r="I3371" s="195" t="n">
        <v>1643.457142857143</v>
      </c>
      <c r="J3371" s="196" t="n">
        <v>416.1884021064649</v>
      </c>
      <c r="K3371" s="197" t="n">
        <v>3745.695618958184</v>
      </c>
      <c r="L3371" s="194" t="n">
        <v>3540.705155388611</v>
      </c>
      <c r="M3371" s="195" t="n">
        <v>3451.26</v>
      </c>
      <c r="N3371" s="196" t="n">
        <v>873.9956444235763</v>
      </c>
      <c r="O3371" s="197" t="n">
        <v>7865.960799812186</v>
      </c>
      <c r="P3371" s="118" t="n"/>
      <c r="Q3371" s="104" t="n"/>
    </row>
    <row r="3372" outlineLevel="3" ht="50.25" customHeight="1">
      <c r="A3372" s="3" t="n"/>
      <c r="B3372" s="3" t="inlineStr">
        <is>
          <t>Монтаж оконечных устройств системы общеобменной вентиляции (диффузоры, решетки и пр.)</t>
        </is>
      </c>
      <c r="C3372" s="25" t="n"/>
      <c r="D3372" s="271" t="inlineStr">
        <is>
          <t>10.4.9.6.</t>
        </is>
      </c>
      <c r="E3372" s="3" t="inlineStr">
        <is>
          <t>Устройство воздухоприемное РОН 130 вытяжное 550х500</t>
        </is>
      </c>
      <c r="F3372" s="18" t="inlineStr">
        <is>
          <t>шт</t>
        </is>
      </c>
      <c r="G3372" s="645" t="n">
        <v>1</v>
      </c>
      <c r="H3372" s="194" t="n">
        <v>7770.86720896325</v>
      </c>
      <c r="I3372" s="195" t="n">
        <v>3240.215908757316</v>
      </c>
      <c r="J3372" s="196" t="n">
        <v>1376.385389715071</v>
      </c>
      <c r="K3372" s="197" t="n">
        <v>12387.46850743564</v>
      </c>
      <c r="L3372" s="194" t="n">
        <v>7770.86720896325</v>
      </c>
      <c r="M3372" s="195" t="n">
        <v>3240.215908757316</v>
      </c>
      <c r="N3372" s="196" t="n">
        <v>1376.385389715071</v>
      </c>
      <c r="O3372" s="197" t="n">
        <v>12387.46850743564</v>
      </c>
      <c r="P3372" s="118" t="n"/>
      <c r="Q3372" s="104" t="n"/>
    </row>
    <row r="3373" outlineLevel="3" ht="50.25" customHeight="1">
      <c r="A3373" s="3" t="n"/>
      <c r="B3373" s="3" t="n"/>
      <c r="C3373" s="25" t="n"/>
      <c r="D3373" s="271" t="inlineStr">
        <is>
          <t>10.4.9.7.</t>
        </is>
      </c>
      <c r="E3373" s="3" t="inlineStr">
        <is>
          <t>Отвод прямоугольного сечения 350х400</t>
        </is>
      </c>
      <c r="F3373" s="18" t="inlineStr">
        <is>
          <t>шт</t>
        </is>
      </c>
      <c r="G3373" s="645" t="n">
        <v>4</v>
      </c>
      <c r="H3373" s="194" t="n"/>
      <c r="I3373" s="195" t="n">
        <v>0</v>
      </c>
      <c r="J3373" s="196" t="n">
        <v>0</v>
      </c>
      <c r="K3373" s="197" t="n">
        <v>0</v>
      </c>
      <c r="L3373" s="194" t="n">
        <v>0</v>
      </c>
      <c r="M3373" s="195" t="n">
        <v>0</v>
      </c>
      <c r="N3373" s="196" t="n">
        <v>0</v>
      </c>
      <c r="O3373" s="197" t="n">
        <v>0</v>
      </c>
      <c r="P3373" s="118" t="inlineStr">
        <is>
          <t>Включено</t>
        </is>
      </c>
      <c r="Q3373" s="104" t="n"/>
    </row>
    <row r="3374" outlineLevel="3" ht="50.25" customHeight="1">
      <c r="A3374" s="3" t="n"/>
      <c r="B3374" s="3" t="n"/>
      <c r="C3374" s="25" t="n"/>
      <c r="D3374" s="271" t="inlineStr">
        <is>
          <t>10.4.9.8.</t>
        </is>
      </c>
      <c r="E3374" s="3" t="inlineStr">
        <is>
          <t>Отвод прямоугольного сечения 400x350</t>
        </is>
      </c>
      <c r="F3374" s="18" t="inlineStr">
        <is>
          <t>шт</t>
        </is>
      </c>
      <c r="G3374" s="645" t="n">
        <v>3</v>
      </c>
      <c r="H3374" s="194" t="n"/>
      <c r="I3374" s="195" t="n">
        <v>0</v>
      </c>
      <c r="J3374" s="196" t="n">
        <v>0</v>
      </c>
      <c r="K3374" s="197" t="n">
        <v>0</v>
      </c>
      <c r="L3374" s="194" t="n">
        <v>0</v>
      </c>
      <c r="M3374" s="195" t="n">
        <v>0</v>
      </c>
      <c r="N3374" s="196" t="n">
        <v>0</v>
      </c>
      <c r="O3374" s="197" t="n">
        <v>0</v>
      </c>
      <c r="P3374" s="118" t="inlineStr">
        <is>
          <t>Включено</t>
        </is>
      </c>
      <c r="Q3374" s="104" t="n"/>
    </row>
    <row r="3375" outlineLevel="3" ht="50.25" customHeight="1">
      <c r="A3375" s="3" t="n"/>
      <c r="B3375" s="3" t="n"/>
      <c r="C3375" s="25" t="n"/>
      <c r="D3375" s="271" t="inlineStr">
        <is>
          <t>10.4.9.9.</t>
        </is>
      </c>
      <c r="E3375" s="3" t="inlineStr">
        <is>
          <t>Переходник прямоугольного сечения 400х350-400х350</t>
        </is>
      </c>
      <c r="F3375" s="18" t="inlineStr">
        <is>
          <t>шт</t>
        </is>
      </c>
      <c r="G3375" s="645" t="n">
        <v>1</v>
      </c>
      <c r="H3375" s="194" t="n"/>
      <c r="I3375" s="195" t="n">
        <v>0</v>
      </c>
      <c r="J3375" s="196" t="n">
        <v>0</v>
      </c>
      <c r="K3375" s="197" t="n">
        <v>0</v>
      </c>
      <c r="L3375" s="194" t="n">
        <v>0</v>
      </c>
      <c r="M3375" s="195" t="n">
        <v>0</v>
      </c>
      <c r="N3375" s="196" t="n">
        <v>0</v>
      </c>
      <c r="O3375" s="197" t="n">
        <v>0</v>
      </c>
      <c r="P3375" s="118" t="inlineStr">
        <is>
          <t>Включено</t>
        </is>
      </c>
      <c r="Q3375" s="104" t="n"/>
    </row>
    <row r="3376" outlineLevel="3" ht="50.25" customHeight="1">
      <c r="A3376" s="3" t="n"/>
      <c r="B3376" s="3" t="n"/>
      <c r="C3376" s="25" t="n"/>
      <c r="D3376" s="271" t="inlineStr">
        <is>
          <t>10.4.9.10.</t>
        </is>
      </c>
      <c r="E3376" s="3" t="inlineStr">
        <is>
          <t>Переходник прямоугольного сечения 500х350-400х350</t>
        </is>
      </c>
      <c r="F3376" s="18" t="inlineStr">
        <is>
          <t>шт</t>
        </is>
      </c>
      <c r="G3376" s="645" t="n">
        <v>2</v>
      </c>
      <c r="H3376" s="194" t="n"/>
      <c r="I3376" s="195" t="n">
        <v>0</v>
      </c>
      <c r="J3376" s="196" t="n">
        <v>0</v>
      </c>
      <c r="K3376" s="197" t="n">
        <v>0</v>
      </c>
      <c r="L3376" s="194" t="n">
        <v>0</v>
      </c>
      <c r="M3376" s="195" t="n">
        <v>0</v>
      </c>
      <c r="N3376" s="196" t="n">
        <v>0</v>
      </c>
      <c r="O3376" s="197" t="n">
        <v>0</v>
      </c>
      <c r="P3376" s="118" t="inlineStr">
        <is>
          <t>Включено</t>
        </is>
      </c>
      <c r="Q3376" s="104" t="n"/>
    </row>
    <row r="3377" outlineLevel="3" ht="50.25" customHeight="1">
      <c r="A3377" s="3" t="n"/>
      <c r="B3377" s="3" t="n"/>
      <c r="C3377" s="25" t="n"/>
      <c r="D3377" s="271" t="inlineStr">
        <is>
          <t>10.4.9.11.</t>
        </is>
      </c>
      <c r="E3377" s="3" t="inlineStr">
        <is>
          <t>Переходник прямоугольного сечения 550х500-400х350</t>
        </is>
      </c>
      <c r="F3377" s="18" t="inlineStr">
        <is>
          <t>шт</t>
        </is>
      </c>
      <c r="G3377" s="645" t="n">
        <v>1</v>
      </c>
      <c r="H3377" s="194" t="n"/>
      <c r="I3377" s="195" t="n">
        <v>0</v>
      </c>
      <c r="J3377" s="196" t="n">
        <v>0</v>
      </c>
      <c r="K3377" s="197" t="n">
        <v>0</v>
      </c>
      <c r="L3377" s="194" t="n">
        <v>0</v>
      </c>
      <c r="M3377" s="195" t="n">
        <v>0</v>
      </c>
      <c r="N3377" s="196" t="n">
        <v>0</v>
      </c>
      <c r="O3377" s="197" t="n">
        <v>0</v>
      </c>
      <c r="P3377" s="118" t="inlineStr">
        <is>
          <t>Включено</t>
        </is>
      </c>
      <c r="Q3377" s="104" t="n"/>
    </row>
    <row r="3378" outlineLevel="3" ht="50.25" customHeight="1">
      <c r="A3378" s="3" t="n"/>
      <c r="B3378"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378" s="25" t="n"/>
      <c r="D3378" s="271" t="inlineStr">
        <is>
          <t>10.4.9.12.</t>
        </is>
      </c>
      <c r="E3378" s="3" t="inlineStr">
        <is>
          <t>Маты прошивные Wired MAT 105 из минеральной ваты, 50 мм</t>
        </is>
      </c>
      <c r="F3378" s="18" t="inlineStr">
        <is>
          <t>м2</t>
        </is>
      </c>
      <c r="G3378" s="645" t="n">
        <v>34</v>
      </c>
      <c r="H3378" s="194" t="n">
        <v>1310.489111872604</v>
      </c>
      <c r="I3378" s="195" t="n">
        <v>431.4073700991118</v>
      </c>
      <c r="J3378" s="196" t="n">
        <v>217.7370602464645</v>
      </c>
      <c r="K3378" s="197" t="n">
        <v>1959.633542218181</v>
      </c>
      <c r="L3378" s="194" t="n">
        <v>44556.62980366854</v>
      </c>
      <c r="M3378" s="195" t="n">
        <v>14667.8505833698</v>
      </c>
      <c r="N3378" s="196" t="n">
        <v>7403.060048379793</v>
      </c>
      <c r="O3378" s="197" t="n">
        <v>66627.54043541814</v>
      </c>
      <c r="P3378" s="118" t="n"/>
      <c r="Q3378" s="104" t="n"/>
    </row>
    <row r="3379" outlineLevel="2" ht="50.25" customHeight="1">
      <c r="A3379" s="3" t="n"/>
      <c r="B3379" s="3" t="n"/>
      <c r="C3379" s="240" t="n"/>
      <c r="D3379" s="391" t="inlineStr">
        <is>
          <t>10.4.10.</t>
        </is>
      </c>
      <c r="E3379" s="392" t="inlineStr">
        <is>
          <t>3В2.4</t>
        </is>
      </c>
      <c r="F3379" s="405" t="inlineStr">
        <is>
          <t>комплект</t>
        </is>
      </c>
      <c r="G3379" s="422" t="n">
        <v>1</v>
      </c>
      <c r="H3379" s="428">
        <f>IFERROR(L3379/G3379,0)</f>
        <v/>
      </c>
      <c r="I3379" s="429">
        <f>IFERROR(M3379/G3379,0)</f>
        <v/>
      </c>
      <c r="J3379" s="430">
        <f>IFERROR(N3379/G3379,0)</f>
        <v/>
      </c>
      <c r="K3379" s="432">
        <f>+IFERROR(O3379/G3379,0)</f>
        <v/>
      </c>
      <c r="L3379" s="431">
        <f>SUBTOTAL(9,L3380:L3387)</f>
        <v/>
      </c>
      <c r="M3379" s="429">
        <f>SUBTOTAL(9,M3380:M3387)</f>
        <v/>
      </c>
      <c r="N3379" s="430">
        <f>SUBTOTAL(9,N3380:N3387)</f>
        <v/>
      </c>
      <c r="O3379" s="431">
        <f>SUBTOTAL(9,O3380:O3387)</f>
        <v/>
      </c>
      <c r="P3379" s="394" t="n"/>
      <c r="Q3379" s="243" t="n"/>
    </row>
    <row r="3380" outlineLevel="3" ht="50.25" customHeight="1">
      <c r="A3380" s="3" t="n"/>
      <c r="B3380" s="3" t="inlineStr">
        <is>
          <t>Монтаж приточно-вытяжных установок (установки общеобменной вентиляции, вентиляторы и пр.)</t>
        </is>
      </c>
      <c r="C3380" s="25" t="n"/>
      <c r="D3380" s="271" t="inlineStr">
        <is>
          <t>10.4.10.1.</t>
        </is>
      </c>
      <c r="E3380" s="3" t="inlineStr">
        <is>
          <t>Агрегат вытяжной Geniox 06.06</t>
        </is>
      </c>
      <c r="F3380" s="18" t="inlineStr">
        <is>
          <t>шт</t>
        </is>
      </c>
      <c r="G3380" s="645" t="n">
        <v>1</v>
      </c>
      <c r="H3380" s="194" t="n">
        <v>1846986.605787313</v>
      </c>
      <c r="I3380" s="195" t="n">
        <v>500039.5653631744</v>
      </c>
      <c r="J3380" s="196" t="n">
        <v>293378.2713938109</v>
      </c>
      <c r="K3380" s="197" t="n">
        <v>2640404.442544298</v>
      </c>
      <c r="L3380" s="194" t="n">
        <v>1846986.605787313</v>
      </c>
      <c r="M3380" s="195" t="n">
        <v>500039.5653631744</v>
      </c>
      <c r="N3380" s="196" t="n">
        <v>293378.2713938109</v>
      </c>
      <c r="O3380" s="197" t="n">
        <v>2640404.442544298</v>
      </c>
      <c r="P3380" s="118" t="n"/>
      <c r="Q3380" s="104" t="n"/>
    </row>
    <row r="3381" outlineLevel="3" ht="93" customHeight="1">
      <c r="A3381" s="3" t="n"/>
      <c r="B3381" s="3" t="inlineStr">
        <is>
          <t>Монтаж оконечных устройств системы противодымной вентиляции (решетки, датчики, клапаны)</t>
        </is>
      </c>
      <c r="C3381" s="25" t="n"/>
      <c r="D3381" s="271" t="inlineStr">
        <is>
          <t>10.4.10.2.</t>
        </is>
      </c>
      <c r="E3381" s="3"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морозостойкий
400х350</t>
        </is>
      </c>
      <c r="F3381" s="18" t="inlineStr">
        <is>
          <t>шт</t>
        </is>
      </c>
      <c r="G3381" s="645" t="n">
        <v>1</v>
      </c>
      <c r="H3381" s="194" t="n">
        <v>10383.15225018785</v>
      </c>
      <c r="I3381" s="195" t="n">
        <v>4314.073700991118</v>
      </c>
      <c r="J3381" s="196" t="n">
        <v>1837.153243897371</v>
      </c>
      <c r="K3381" s="197" t="n">
        <v>16534.37919507634</v>
      </c>
      <c r="L3381" s="194" t="n">
        <v>10383.15225018785</v>
      </c>
      <c r="M3381" s="195" t="n">
        <v>4314.073700991118</v>
      </c>
      <c r="N3381" s="196" t="n">
        <v>1837.153243897371</v>
      </c>
      <c r="O3381" s="197" t="n">
        <v>16534.37919507634</v>
      </c>
      <c r="P3381" s="118" t="n"/>
      <c r="Q3381" s="104" t="n"/>
    </row>
    <row r="3382" outlineLevel="3" ht="50.25" customHeight="1">
      <c r="A3382" s="3" t="n"/>
      <c r="B338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382" s="25" t="n"/>
      <c r="D3382" s="271" t="inlineStr">
        <is>
          <t>10.4.10.3.</t>
        </is>
      </c>
      <c r="E3382" s="212" t="inlineStr">
        <is>
          <t>Воздуховод из тонколистовой оцинкованной стали b=0,7</t>
        </is>
      </c>
      <c r="F3382" s="211" t="inlineStr">
        <is>
          <t>м2</t>
        </is>
      </c>
      <c r="G3382" s="649" t="n">
        <v>6</v>
      </c>
      <c r="H3382" s="194" t="n">
        <v>1686.040200136836</v>
      </c>
      <c r="I3382" s="195" t="n">
        <v>1668.108333333333</v>
      </c>
      <c r="J3382" s="196" t="n">
        <v>419.2685666837712</v>
      </c>
      <c r="K3382" s="197" t="n">
        <v>3773.41710015394</v>
      </c>
      <c r="L3382" s="194" t="n">
        <v>10116.24120082101</v>
      </c>
      <c r="M3382" s="195" t="n">
        <v>10008.65</v>
      </c>
      <c r="N3382" s="196" t="n">
        <v>2515.611400102627</v>
      </c>
      <c r="O3382" s="197" t="n">
        <v>22640.50260092364</v>
      </c>
      <c r="P3382" s="118" t="n"/>
      <c r="Q3382" s="104" t="n"/>
    </row>
    <row r="3383" outlineLevel="3" ht="50.25" customHeight="1">
      <c r="A3383" s="3" t="n"/>
      <c r="B338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383" s="25" t="n"/>
      <c r="D3383" s="271" t="inlineStr">
        <is>
          <t>10.4.10.4.</t>
        </is>
      </c>
      <c r="E3383" s="212" t="inlineStr">
        <is>
          <t>Воздуховод из тонколистовой оцинкованной стали b=0,7</t>
        </is>
      </c>
      <c r="F3383" s="211" t="inlineStr">
        <is>
          <t>м2</t>
        </is>
      </c>
      <c r="G3383" s="649" t="n">
        <v>1.7</v>
      </c>
      <c r="H3383" s="194" t="n">
        <v>1686.044265842964</v>
      </c>
      <c r="I3383" s="195" t="n">
        <v>1624.123529411765</v>
      </c>
      <c r="J3383" s="196" t="n">
        <v>413.7709744068411</v>
      </c>
      <c r="K3383" s="197" t="n">
        <v>3723.93876966157</v>
      </c>
      <c r="L3383" s="194" t="n">
        <v>2866.275251933039</v>
      </c>
      <c r="M3383" s="195" t="n">
        <v>2761.01</v>
      </c>
      <c r="N3383" s="196" t="n">
        <v>703.4106564916299</v>
      </c>
      <c r="O3383" s="197" t="n">
        <v>6330.695908424669</v>
      </c>
      <c r="P3383" s="118" t="n"/>
      <c r="Q3383" s="104" t="n"/>
    </row>
    <row r="3384" outlineLevel="3" ht="50.25" customHeight="1">
      <c r="A3384" s="3" t="n"/>
      <c r="B3384" s="3" t="n"/>
      <c r="C3384" s="25" t="n"/>
      <c r="D3384" s="271" t="inlineStr">
        <is>
          <t>10.4.10.5.</t>
        </is>
      </c>
      <c r="E3384" s="3" t="inlineStr">
        <is>
          <t>Защита от атмосферных осадков КОЗЫРЕК 500x350</t>
        </is>
      </c>
      <c r="F3384" s="18" t="inlineStr">
        <is>
          <t>шт</t>
        </is>
      </c>
      <c r="G3384" s="645" t="n">
        <v>1</v>
      </c>
      <c r="H3384" s="194" t="n"/>
      <c r="I3384" s="195" t="n">
        <v>0</v>
      </c>
      <c r="J3384" s="196" t="n">
        <v>0</v>
      </c>
      <c r="K3384" s="197" t="n">
        <v>0</v>
      </c>
      <c r="L3384" s="194" t="n">
        <v>0</v>
      </c>
      <c r="M3384" s="195" t="n">
        <v>0</v>
      </c>
      <c r="N3384" s="196" t="n">
        <v>0</v>
      </c>
      <c r="O3384" s="197" t="n">
        <v>0</v>
      </c>
      <c r="P3384" s="118" t="inlineStr">
        <is>
          <t>Включено</t>
        </is>
      </c>
      <c r="Q3384" s="104" t="n"/>
    </row>
    <row r="3385" outlineLevel="3" ht="50.25" customHeight="1">
      <c r="A3385" s="3" t="n"/>
      <c r="B3385" s="3" t="n"/>
      <c r="C3385" s="25" t="n"/>
      <c r="D3385" s="271" t="inlineStr">
        <is>
          <t>10.4.10.6.</t>
        </is>
      </c>
      <c r="E3385" s="3" t="inlineStr">
        <is>
          <t>Отвод прямоугольного сечения 400x350</t>
        </is>
      </c>
      <c r="F3385" s="18" t="inlineStr">
        <is>
          <t>шт</t>
        </is>
      </c>
      <c r="G3385" s="645" t="n">
        <v>2</v>
      </c>
      <c r="H3385" s="194" t="n"/>
      <c r="I3385" s="195" t="n">
        <v>0</v>
      </c>
      <c r="J3385" s="196" t="n">
        <v>0</v>
      </c>
      <c r="K3385" s="197" t="n">
        <v>0</v>
      </c>
      <c r="L3385" s="194" t="n">
        <v>0</v>
      </c>
      <c r="M3385" s="195" t="n">
        <v>0</v>
      </c>
      <c r="N3385" s="196" t="n">
        <v>0</v>
      </c>
      <c r="O3385" s="197" t="n">
        <v>0</v>
      </c>
      <c r="P3385" s="118" t="inlineStr">
        <is>
          <t>Включено</t>
        </is>
      </c>
      <c r="Q3385" s="104" t="n"/>
    </row>
    <row r="3386" outlineLevel="3" ht="50.25" customHeight="1">
      <c r="A3386" s="3" t="n"/>
      <c r="B3386" s="3" t="n"/>
      <c r="C3386" s="25" t="n"/>
      <c r="D3386" s="271" t="inlineStr">
        <is>
          <t>10.4.10.7.</t>
        </is>
      </c>
      <c r="E3386" s="3" t="inlineStr">
        <is>
          <t>Переходник прямоугольного сечения 500х350-400х350</t>
        </is>
      </c>
      <c r="F3386" s="18" t="inlineStr">
        <is>
          <t>шт</t>
        </is>
      </c>
      <c r="G3386" s="645" t="n">
        <v>1</v>
      </c>
      <c r="H3386" s="194" t="n"/>
      <c r="I3386" s="195" t="n">
        <v>0</v>
      </c>
      <c r="J3386" s="196" t="n">
        <v>0</v>
      </c>
      <c r="K3386" s="197" t="n">
        <v>0</v>
      </c>
      <c r="L3386" s="194" t="n">
        <v>0</v>
      </c>
      <c r="M3386" s="195" t="n">
        <v>0</v>
      </c>
      <c r="N3386" s="196" t="n">
        <v>0</v>
      </c>
      <c r="O3386" s="197" t="n">
        <v>0</v>
      </c>
      <c r="P3386" s="118" t="inlineStr">
        <is>
          <t>Включено</t>
        </is>
      </c>
      <c r="Q3386" s="104" t="n"/>
    </row>
    <row r="3387" outlineLevel="3" ht="50.25" customHeight="1">
      <c r="A3387" s="3" t="n"/>
      <c r="B3387"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387" s="25" t="n"/>
      <c r="D3387" s="271" t="inlineStr">
        <is>
          <t>10.4.10.8.</t>
        </is>
      </c>
      <c r="E3387" s="3" t="inlineStr">
        <is>
          <t>Маты прошивные Wired MAT 105 из минеральной ваты, 25 мм</t>
        </is>
      </c>
      <c r="F3387" s="18" t="inlineStr">
        <is>
          <t>м2</t>
        </is>
      </c>
      <c r="G3387" s="645" t="n">
        <v>6</v>
      </c>
      <c r="H3387" s="194" t="n">
        <v>849.6313776184404</v>
      </c>
      <c r="I3387" s="195" t="n">
        <v>431.4073700991118</v>
      </c>
      <c r="J3387" s="196" t="n">
        <v>160.129843464694</v>
      </c>
      <c r="K3387" s="197" t="n">
        <v>1441.168591182246</v>
      </c>
      <c r="L3387" s="194" t="n">
        <v>5097.788265710642</v>
      </c>
      <c r="M3387" s="195" t="n">
        <v>2588.444220594671</v>
      </c>
      <c r="N3387" s="196" t="n">
        <v>960.7790607881642</v>
      </c>
      <c r="O3387" s="197" t="n">
        <v>8647.011547093478</v>
      </c>
      <c r="P3387" s="118" t="n"/>
      <c r="Q3387" s="104" t="n"/>
    </row>
    <row r="3388" outlineLevel="2" ht="50.25" customHeight="1">
      <c r="A3388" s="3" t="n"/>
      <c r="B3388" s="3" t="n"/>
      <c r="C3388" s="240" t="n"/>
      <c r="D3388" s="391" t="inlineStr">
        <is>
          <t>10.4.11.</t>
        </is>
      </c>
      <c r="E3388" s="392" t="inlineStr">
        <is>
          <t>3ДВ2.1</t>
        </is>
      </c>
      <c r="F3388" s="405" t="inlineStr">
        <is>
          <t>комплект</t>
        </is>
      </c>
      <c r="G3388" s="422" t="n">
        <v>1</v>
      </c>
      <c r="H3388" s="428">
        <f>IFERROR(L3388/G3388,0)</f>
        <v/>
      </c>
      <c r="I3388" s="429">
        <f>IFERROR(M3388/G3388,0)</f>
        <v/>
      </c>
      <c r="J3388" s="430">
        <f>IFERROR(N3388/G3388,0)</f>
        <v/>
      </c>
      <c r="K3388" s="432">
        <f>+IFERROR(O3388/G3388,0)</f>
        <v/>
      </c>
      <c r="L3388" s="431">
        <f>SUBTOTAL(9,L3389:L3405)</f>
        <v/>
      </c>
      <c r="M3388" s="429">
        <f>SUBTOTAL(9,M3389:M3405)</f>
        <v/>
      </c>
      <c r="N3388" s="430">
        <f>SUBTOTAL(9,N3389:N3405)</f>
        <v/>
      </c>
      <c r="O3388" s="431">
        <f>SUBTOTAL(9,O3389:O3405)</f>
        <v/>
      </c>
      <c r="P3388" s="394" t="n"/>
      <c r="Q3388" s="243" t="n"/>
    </row>
    <row r="3389" outlineLevel="3" ht="50.25" customHeight="1">
      <c r="A3389" s="3" t="n"/>
      <c r="B3389" s="3" t="inlineStr">
        <is>
          <t>Монтаж оборудования противодымной вентиляции (вентиляторы, установки и пр.)</t>
        </is>
      </c>
      <c r="C3389" s="25" t="n"/>
      <c r="D3389" s="271" t="inlineStr">
        <is>
          <t>10.4.11.1.</t>
        </is>
      </c>
      <c r="E3389" s="3" t="inlineStr">
        <is>
          <t>Вентилятор радиальный ВРАН9</t>
        </is>
      </c>
      <c r="F3389" s="18" t="inlineStr">
        <is>
          <t>шт.</t>
        </is>
      </c>
      <c r="G3389" s="645" t="n">
        <v>1</v>
      </c>
      <c r="H3389" s="194" t="n">
        <v>303537.0942687244</v>
      </c>
      <c r="I3389" s="195" t="n">
        <v>128996.5593188411</v>
      </c>
      <c r="J3389" s="196" t="n">
        <v>54066.70669844569</v>
      </c>
      <c r="K3389" s="197" t="n">
        <v>486600.3602860112</v>
      </c>
      <c r="L3389" s="194" t="n">
        <v>303537.0942687244</v>
      </c>
      <c r="M3389" s="195" t="n">
        <v>128996.5593188411</v>
      </c>
      <c r="N3389" s="196" t="n">
        <v>54066.70669844569</v>
      </c>
      <c r="O3389" s="197" t="n">
        <v>486600.3602860112</v>
      </c>
      <c r="P3389" s="118" t="n"/>
      <c r="Q3389" s="104" t="n"/>
    </row>
    <row r="3390" outlineLevel="3" ht="50.25" customHeight="1">
      <c r="A3390" s="3" t="n"/>
      <c r="B3390" s="3" t="n"/>
      <c r="C3390" s="25" t="n"/>
      <c r="D3390" s="271" t="inlineStr">
        <is>
          <t>10.4.11.2.</t>
        </is>
      </c>
      <c r="E3390" s="3" t="inlineStr">
        <is>
          <t>Защита от атмосферных осадков</t>
        </is>
      </c>
      <c r="F3390" s="18" t="inlineStr">
        <is>
          <t>шт.</t>
        </is>
      </c>
      <c r="G3390" s="645" t="n">
        <v>1</v>
      </c>
      <c r="H3390" s="194" t="n"/>
      <c r="I3390" s="195" t="n">
        <v>0</v>
      </c>
      <c r="J3390" s="196" t="n">
        <v>0</v>
      </c>
      <c r="K3390" s="197" t="n">
        <v>0</v>
      </c>
      <c r="L3390" s="194" t="n">
        <v>0</v>
      </c>
      <c r="M3390" s="195" t="n">
        <v>0</v>
      </c>
      <c r="N3390" s="196" t="n">
        <v>0</v>
      </c>
      <c r="O3390" s="197" t="n">
        <v>0</v>
      </c>
      <c r="P3390" s="118" t="inlineStr">
        <is>
          <t>Включено</t>
        </is>
      </c>
      <c r="Q3390" s="104" t="n"/>
    </row>
    <row r="3391" outlineLevel="3" ht="50.25" customHeight="1">
      <c r="A3391" s="3" t="n"/>
      <c r="B3391" s="3" t="n"/>
      <c r="C3391" s="25" t="n"/>
      <c r="D3391" s="271" t="inlineStr">
        <is>
          <t>10.4.11.3.</t>
        </is>
      </c>
      <c r="E3391" s="3" t="inlineStr">
        <is>
          <t>Соединитель мягкий</t>
        </is>
      </c>
      <c r="F3391" s="18" t="inlineStr">
        <is>
          <t>шт.</t>
        </is>
      </c>
      <c r="G3391" s="645" t="n">
        <v>1</v>
      </c>
      <c r="H3391" s="194" t="n"/>
      <c r="I3391" s="195" t="n">
        <v>0</v>
      </c>
      <c r="J3391" s="196" t="n">
        <v>0</v>
      </c>
      <c r="K3391" s="197" t="n">
        <v>0</v>
      </c>
      <c r="L3391" s="194" t="n">
        <v>0</v>
      </c>
      <c r="M3391" s="195" t="n">
        <v>0</v>
      </c>
      <c r="N3391" s="196" t="n">
        <v>0</v>
      </c>
      <c r="O3391" s="197" t="n">
        <v>0</v>
      </c>
      <c r="P3391" s="118" t="inlineStr">
        <is>
          <t>Включено</t>
        </is>
      </c>
      <c r="Q3391" s="104" t="n"/>
    </row>
    <row r="3392" outlineLevel="3" ht="50.25" customHeight="1">
      <c r="A3392" s="3" t="n"/>
      <c r="B3392" s="3" t="n"/>
      <c r="C3392" s="25" t="n"/>
      <c r="D3392" s="271" t="inlineStr">
        <is>
          <t>10.4.11.4.</t>
        </is>
      </c>
      <c r="E3392" s="3" t="inlineStr">
        <is>
          <t xml:space="preserve">Комплект виброизоляторов </t>
        </is>
      </c>
      <c r="F3392" s="18" t="inlineStr">
        <is>
          <t>шт.</t>
        </is>
      </c>
      <c r="G3392" s="645" t="n">
        <v>1</v>
      </c>
      <c r="H3392" s="194" t="n"/>
      <c r="I3392" s="195" t="n">
        <v>0</v>
      </c>
      <c r="J3392" s="196" t="n">
        <v>0</v>
      </c>
      <c r="K3392" s="197" t="n">
        <v>0</v>
      </c>
      <c r="L3392" s="194" t="n">
        <v>0</v>
      </c>
      <c r="M3392" s="195" t="n">
        <v>0</v>
      </c>
      <c r="N3392" s="196" t="n">
        <v>0</v>
      </c>
      <c r="O3392" s="197" t="n">
        <v>0</v>
      </c>
      <c r="P3392" s="118" t="inlineStr">
        <is>
          <t>Включено</t>
        </is>
      </c>
      <c r="Q3392" s="104" t="n"/>
    </row>
    <row r="3393" outlineLevel="3" ht="50.25" customHeight="1">
      <c r="A3393" s="3" t="n"/>
      <c r="B3393"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393" s="25" t="n"/>
      <c r="D3393" s="271" t="inlineStr">
        <is>
          <t>10.4.11.5.</t>
        </is>
      </c>
      <c r="E3393" s="212" t="inlineStr">
        <is>
          <t>Воздуховод из тонколистовой оцинкованной стали b=0,9</t>
        </is>
      </c>
      <c r="F3393" s="211" t="inlineStr">
        <is>
          <t>м2</t>
        </is>
      </c>
      <c r="G3393" s="649" t="n">
        <v>127.6</v>
      </c>
      <c r="H3393" s="194" t="n">
        <v>1985.712003112827</v>
      </c>
      <c r="I3393" s="195" t="n">
        <v>1647.976175548589</v>
      </c>
      <c r="J3393" s="196" t="n">
        <v>454.2110223326771</v>
      </c>
      <c r="K3393" s="197" t="n">
        <v>4087.899200994094</v>
      </c>
      <c r="L3393" s="194" t="n">
        <v>253376.8515971967</v>
      </c>
      <c r="M3393" s="195" t="n">
        <v>210281.76</v>
      </c>
      <c r="N3393" s="196" t="n">
        <v>57957.3264496496</v>
      </c>
      <c r="O3393" s="197" t="n">
        <v>521615.9380468464</v>
      </c>
      <c r="P3393" s="118" t="n"/>
      <c r="Q3393" s="104" t="n"/>
    </row>
    <row r="3394" outlineLevel="3" ht="50.25" customHeight="1">
      <c r="A3394" s="3" t="n"/>
      <c r="B3394"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394" s="25" t="n"/>
      <c r="D3394" s="271" t="inlineStr">
        <is>
          <t>10.4.11.6.</t>
        </is>
      </c>
      <c r="E3394" s="212" t="inlineStr">
        <is>
          <t>Воздуховод из тонколистовой оцинкованной стали b=0,9</t>
        </is>
      </c>
      <c r="F3394" s="211" t="inlineStr">
        <is>
          <t>м2</t>
        </is>
      </c>
      <c r="G3394" s="649" t="n">
        <v>8.6</v>
      </c>
      <c r="H3394" s="194" t="n">
        <v>1985.712643668281</v>
      </c>
      <c r="I3394" s="195" t="n">
        <v>1647.975581395349</v>
      </c>
      <c r="J3394" s="196" t="n">
        <v>454.2110281329537</v>
      </c>
      <c r="K3394" s="197" t="n">
        <v>4087.899253196583</v>
      </c>
      <c r="L3394" s="194" t="n">
        <v>17077.12873554721</v>
      </c>
      <c r="M3394" s="195" t="n">
        <v>14172.59</v>
      </c>
      <c r="N3394" s="196" t="n">
        <v>3906.214841943402</v>
      </c>
      <c r="O3394" s="197" t="n">
        <v>35155.93357749061</v>
      </c>
      <c r="P3394" s="118" t="n"/>
      <c r="Q3394" s="104" t="n"/>
    </row>
    <row r="3395" outlineLevel="3" ht="50.25" customHeight="1">
      <c r="A3395" s="3" t="n"/>
      <c r="B3395"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395" s="25" t="n"/>
      <c r="D3395" s="271" t="inlineStr">
        <is>
          <t>10.4.11.7.</t>
        </is>
      </c>
      <c r="E3395" s="212" t="inlineStr">
        <is>
          <t>Воздуховод из тонколистовой оцинкованной стали b=1</t>
        </is>
      </c>
      <c r="F3395" s="211" t="inlineStr">
        <is>
          <t>м2</t>
        </is>
      </c>
      <c r="G3395" s="649" t="n">
        <v>9.42</v>
      </c>
      <c r="H3395" s="194" t="n">
        <v>2192.762271383968</v>
      </c>
      <c r="I3395" s="195" t="n">
        <v>1647.976645435244</v>
      </c>
      <c r="J3395" s="196" t="n">
        <v>480.0923646024016</v>
      </c>
      <c r="K3395" s="197" t="n">
        <v>4320.831281421614</v>
      </c>
      <c r="L3395" s="194" t="n">
        <v>20655.82059643698</v>
      </c>
      <c r="M3395" s="195" t="n">
        <v>15523.94</v>
      </c>
      <c r="N3395" s="196" t="n">
        <v>4522.470074554622</v>
      </c>
      <c r="O3395" s="197" t="n">
        <v>40702.23067099161</v>
      </c>
      <c r="P3395" s="118" t="n"/>
      <c r="Q3395" s="104" t="n"/>
    </row>
    <row r="3396" outlineLevel="3" ht="50.25" customHeight="1">
      <c r="A3396" s="3" t="n"/>
      <c r="B3396" s="3" t="n"/>
      <c r="C3396" s="25" t="n"/>
      <c r="D3396" s="271" t="inlineStr">
        <is>
          <t>10.4.11.8.</t>
        </is>
      </c>
      <c r="E3396" s="212" t="inlineStr">
        <is>
          <t>Врезка прямоугольного сечения 450х1700</t>
        </is>
      </c>
      <c r="F3396" s="211" t="inlineStr">
        <is>
          <t>шт.</t>
        </is>
      </c>
      <c r="G3396" s="649" t="n">
        <v>6</v>
      </c>
      <c r="H3396" s="194" t="n"/>
      <c r="I3396" s="195" t="n">
        <v>0</v>
      </c>
      <c r="J3396" s="196" t="n">
        <v>0</v>
      </c>
      <c r="K3396" s="197" t="n">
        <v>0</v>
      </c>
      <c r="L3396" s="194" t="n">
        <v>0</v>
      </c>
      <c r="M3396" s="195" t="n">
        <v>0</v>
      </c>
      <c r="N3396" s="196" t="n">
        <v>0</v>
      </c>
      <c r="O3396" s="197" t="n">
        <v>0</v>
      </c>
      <c r="P3396" s="118" t="inlineStr">
        <is>
          <t>Включено</t>
        </is>
      </c>
      <c r="Q3396" s="104" t="n"/>
    </row>
    <row r="3397" outlineLevel="3" ht="50.25" customHeight="1">
      <c r="A3397" s="3" t="n"/>
      <c r="B3397" s="3" t="n"/>
      <c r="C3397" s="25" t="n"/>
      <c r="D3397" s="271" t="inlineStr">
        <is>
          <t>10.4.11.9.</t>
        </is>
      </c>
      <c r="E3397" s="212" t="inlineStr">
        <is>
          <t>Врезка прямоугольного сечения 500х1700</t>
        </is>
      </c>
      <c r="F3397" s="211" t="inlineStr">
        <is>
          <t>шт.</t>
        </is>
      </c>
      <c r="G3397" s="649" t="n">
        <v>1</v>
      </c>
      <c r="H3397" s="194" t="n"/>
      <c r="I3397" s="195" t="n">
        <v>0</v>
      </c>
      <c r="J3397" s="196" t="n">
        <v>0</v>
      </c>
      <c r="K3397" s="197" t="n">
        <v>0</v>
      </c>
      <c r="L3397" s="194" t="n">
        <v>0</v>
      </c>
      <c r="M3397" s="195" t="n">
        <v>0</v>
      </c>
      <c r="N3397" s="196" t="n">
        <v>0</v>
      </c>
      <c r="O3397" s="197" t="n">
        <v>0</v>
      </c>
      <c r="P3397" s="118" t="inlineStr">
        <is>
          <t>Включено</t>
        </is>
      </c>
      <c r="Q3397" s="104" t="n"/>
    </row>
    <row r="3398" outlineLevel="3" ht="50.25" customHeight="1">
      <c r="A3398" s="3" t="n"/>
      <c r="B3398" s="3" t="n"/>
      <c r="C3398" s="25" t="n"/>
      <c r="D3398" s="271" t="inlineStr">
        <is>
          <t>10.4.11.10.</t>
        </is>
      </c>
      <c r="E3398" s="212" t="inlineStr">
        <is>
          <t>Заглушка Воздуховода прямоугольного сечения 500х1700</t>
        </is>
      </c>
      <c r="F3398" s="211" t="inlineStr">
        <is>
          <t>шт</t>
        </is>
      </c>
      <c r="G3398" s="649" t="n">
        <v>1</v>
      </c>
      <c r="H3398" s="194" t="n"/>
      <c r="I3398" s="195" t="n">
        <v>0</v>
      </c>
      <c r="J3398" s="196" t="n">
        <v>0</v>
      </c>
      <c r="K3398" s="197" t="n">
        <v>0</v>
      </c>
      <c r="L3398" s="194" t="n">
        <v>0</v>
      </c>
      <c r="M3398" s="195" t="n">
        <v>0</v>
      </c>
      <c r="N3398" s="196" t="n">
        <v>0</v>
      </c>
      <c r="O3398" s="197" t="n">
        <v>0</v>
      </c>
      <c r="P3398" s="118" t="inlineStr">
        <is>
          <t>Включено</t>
        </is>
      </c>
      <c r="Q3398" s="104" t="n"/>
    </row>
    <row r="3399" outlineLevel="3" ht="50.25" customHeight="1">
      <c r="A3399" s="3" t="n"/>
      <c r="B3399" s="3" t="n"/>
      <c r="C3399" s="25" t="n"/>
      <c r="D3399" s="271" t="inlineStr">
        <is>
          <t>10.4.11.11.</t>
        </is>
      </c>
      <c r="E3399" s="212" t="inlineStr">
        <is>
          <t>Отвод прямоугольного  сечения 500х1700</t>
        </is>
      </c>
      <c r="F3399" s="211" t="inlineStr">
        <is>
          <t>шт.</t>
        </is>
      </c>
      <c r="G3399" s="649" t="n">
        <v>2</v>
      </c>
      <c r="H3399" s="194" t="n"/>
      <c r="I3399" s="195" t="n">
        <v>0</v>
      </c>
      <c r="J3399" s="196" t="n">
        <v>0</v>
      </c>
      <c r="K3399" s="197" t="n">
        <v>0</v>
      </c>
      <c r="L3399" s="194" t="n">
        <v>0</v>
      </c>
      <c r="M3399" s="195" t="n">
        <v>0</v>
      </c>
      <c r="N3399" s="196" t="n">
        <v>0</v>
      </c>
      <c r="O3399" s="197" t="n">
        <v>0</v>
      </c>
      <c r="P3399" s="118" t="inlineStr">
        <is>
          <t>Включено</t>
        </is>
      </c>
      <c r="Q3399" s="104" t="n"/>
    </row>
    <row r="3400" outlineLevel="3" ht="50.25" customHeight="1">
      <c r="A3400" s="3" t="n"/>
      <c r="B3400" s="3" t="n"/>
      <c r="C3400" s="25" t="n"/>
      <c r="D3400" s="271" t="inlineStr">
        <is>
          <t>10.4.11.12.</t>
        </is>
      </c>
      <c r="E3400" s="212" t="inlineStr">
        <is>
          <t>Переходник круглого- прямоугольного сечения 500х1700-Ø1000</t>
        </is>
      </c>
      <c r="F3400" s="211" t="inlineStr">
        <is>
          <t>шт.</t>
        </is>
      </c>
      <c r="G3400" s="649" t="n">
        <v>1</v>
      </c>
      <c r="H3400" s="194" t="n"/>
      <c r="I3400" s="195" t="n">
        <v>0</v>
      </c>
      <c r="J3400" s="196" t="n">
        <v>0</v>
      </c>
      <c r="K3400" s="197" t="n">
        <v>0</v>
      </c>
      <c r="L3400" s="194" t="n">
        <v>0</v>
      </c>
      <c r="M3400" s="195" t="n">
        <v>0</v>
      </c>
      <c r="N3400" s="196" t="n">
        <v>0</v>
      </c>
      <c r="O3400" s="197" t="n">
        <v>0</v>
      </c>
      <c r="P3400" s="118" t="inlineStr">
        <is>
          <t>Включено</t>
        </is>
      </c>
      <c r="Q3400" s="104" t="n"/>
    </row>
    <row r="3401" outlineLevel="3" ht="50.25" customHeight="1">
      <c r="A3401" s="3" t="n"/>
      <c r="B3401" s="3" t="n"/>
      <c r="C3401" s="25" t="n"/>
      <c r="D3401" s="271" t="inlineStr">
        <is>
          <t>10.4.11.13.</t>
        </is>
      </c>
      <c r="E3401" s="212" t="inlineStr">
        <is>
          <t>Переходник прямоугольного сечения 1270х700-1270х700</t>
        </is>
      </c>
      <c r="F3401" s="211" t="inlineStr">
        <is>
          <t>шт</t>
        </is>
      </c>
      <c r="G3401" s="649" t="n">
        <v>1</v>
      </c>
      <c r="H3401" s="194" t="n"/>
      <c r="I3401" s="195" t="n">
        <v>0</v>
      </c>
      <c r="J3401" s="196" t="n">
        <v>0</v>
      </c>
      <c r="K3401" s="197" t="n">
        <v>0</v>
      </c>
      <c r="L3401" s="194" t="n">
        <v>0</v>
      </c>
      <c r="M3401" s="195" t="n">
        <v>0</v>
      </c>
      <c r="N3401" s="196" t="n">
        <v>0</v>
      </c>
      <c r="O3401" s="197" t="n">
        <v>0</v>
      </c>
      <c r="P3401" s="118" t="inlineStr">
        <is>
          <t>Включено</t>
        </is>
      </c>
      <c r="Q3401" s="104" t="n"/>
    </row>
    <row r="3402" outlineLevel="3" ht="71.25" customHeight="1">
      <c r="A3402" s="3" t="n"/>
      <c r="B3402" s="3" t="inlineStr">
        <is>
          <t>Монтаж оконечных устройств системы противодымной вентиляции (решетки, датчики, клапаны)</t>
        </is>
      </c>
      <c r="C3402" s="25" t="n"/>
      <c r="D3402" s="271" t="inlineStr">
        <is>
          <t>10.4.11.14.</t>
        </is>
      </c>
      <c r="E3402" s="212" t="inlineStr">
        <is>
          <t>Клапан противопожарный с пределом огестойкости 60 мин., нормально закрытый,
канального типа, с реверсивным приводом, расположенным внутри клапана 1700х450</t>
        </is>
      </c>
      <c r="F3402" s="211" t="inlineStr">
        <is>
          <t>шт.</t>
        </is>
      </c>
      <c r="G3402" s="649" t="n">
        <v>6</v>
      </c>
      <c r="H3402" s="194" t="n">
        <v>31231.03022909369</v>
      </c>
      <c r="I3402" s="195" t="n">
        <v>4314.073700991118</v>
      </c>
      <c r="J3402" s="196" t="n">
        <v>4443.137991260602</v>
      </c>
      <c r="K3402" s="197" t="n">
        <v>39988.24192134541</v>
      </c>
      <c r="L3402" s="194" t="n">
        <v>187386.1813745621</v>
      </c>
      <c r="M3402" s="195" t="n">
        <v>25884.44220594671</v>
      </c>
      <c r="N3402" s="196" t="n">
        <v>26658.82794756361</v>
      </c>
      <c r="O3402" s="197" t="n">
        <v>239929.4515280725</v>
      </c>
      <c r="P3402" s="118" t="n"/>
      <c r="Q3402" s="104" t="n"/>
    </row>
    <row r="3403" outlineLevel="3" ht="78.75" customHeight="1">
      <c r="A3403" s="3" t="n"/>
      <c r="B3403" s="3" t="inlineStr">
        <is>
          <t>Монтаж оконечных устройств системы противодымной вентиляции (решетки, датчики, клапаны)</t>
        </is>
      </c>
      <c r="C3403" s="25" t="n"/>
      <c r="D3403" s="271" t="inlineStr">
        <is>
          <t>10.4.11.15.</t>
        </is>
      </c>
      <c r="E3403"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морозостойкий
1700х500</t>
        </is>
      </c>
      <c r="F3403" s="211" t="inlineStr">
        <is>
          <t>шт.</t>
        </is>
      </c>
      <c r="G3403" s="649" t="n">
        <v>1</v>
      </c>
      <c r="H3403" s="194" t="n">
        <v>36048.79432657208</v>
      </c>
      <c r="I3403" s="195" t="n">
        <v>4314.073700991118</v>
      </c>
      <c r="J3403" s="196" t="n">
        <v>5045.358503445399</v>
      </c>
      <c r="K3403" s="197" t="n">
        <v>45408.22653100859</v>
      </c>
      <c r="L3403" s="194" t="n">
        <v>36048.79432657208</v>
      </c>
      <c r="M3403" s="195" t="n">
        <v>4314.073700991118</v>
      </c>
      <c r="N3403" s="196" t="n">
        <v>5045.358503445399</v>
      </c>
      <c r="O3403" s="197" t="n">
        <v>45408.22653100859</v>
      </c>
      <c r="P3403" s="118" t="n"/>
      <c r="Q3403" s="104" t="n"/>
    </row>
    <row r="3404" outlineLevel="3" ht="50.25" customHeight="1">
      <c r="A3404" s="3" t="n"/>
      <c r="B3404" s="3" t="n"/>
      <c r="C3404" s="25" t="n"/>
      <c r="D3404" s="271" t="inlineStr">
        <is>
          <t>10.4.11.16.</t>
        </is>
      </c>
      <c r="E3404" s="3" t="inlineStr">
        <is>
          <t>Декоративная решетка</t>
        </is>
      </c>
      <c r="F3404" s="211" t="inlineStr">
        <is>
          <t>шт.</t>
        </is>
      </c>
      <c r="G3404" s="645" t="n">
        <v>0</v>
      </c>
      <c r="H3404" s="194" t="n">
        <v>5725.037385422452</v>
      </c>
      <c r="I3404" s="195" t="n">
        <v>2588.444220594671</v>
      </c>
      <c r="J3404" s="196" t="n">
        <v>1039.18520075214</v>
      </c>
      <c r="K3404" s="197" t="n">
        <v>9352.666806769263</v>
      </c>
      <c r="L3404" s="194" t="n">
        <v>0</v>
      </c>
      <c r="M3404" s="195" t="n">
        <v>0</v>
      </c>
      <c r="N3404" s="196" t="n">
        <v>0</v>
      </c>
      <c r="O3404" s="197" t="n">
        <v>0</v>
      </c>
      <c r="P3404" s="524" t="inlineStr">
        <is>
          <t>Исключено</t>
        </is>
      </c>
      <c r="Q3404" s="104" t="n"/>
    </row>
    <row r="3405" outlineLevel="3" ht="50.25" customHeight="1">
      <c r="A3405" s="3" t="n"/>
      <c r="B3405"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405" s="25" t="n"/>
      <c r="D3405" s="271" t="inlineStr">
        <is>
          <t>10.4.11.17.</t>
        </is>
      </c>
      <c r="E3405" s="212" t="inlineStr">
        <is>
          <t>Огнезащитная изоляция EI30, матриал: рулонная базальтовая фольгированная огнезащита, толщина 5мм, расход клеящего состава 0.6кг/м2</t>
        </is>
      </c>
      <c r="F3405" s="211" t="inlineStr">
        <is>
          <t>м²</t>
        </is>
      </c>
      <c r="G3405" s="649" t="n">
        <v>140</v>
      </c>
      <c r="H3405" s="194" t="n">
        <v>231.3524233255785</v>
      </c>
      <c r="I3405" s="195" t="n">
        <v>431.4073700991118</v>
      </c>
      <c r="J3405" s="196" t="n">
        <v>82.84497417808629</v>
      </c>
      <c r="K3405" s="197" t="n">
        <v>745.6047676027766</v>
      </c>
      <c r="L3405" s="194" t="n">
        <v>32389.33926558099</v>
      </c>
      <c r="M3405" s="195" t="n">
        <v>60397.03181387566</v>
      </c>
      <c r="N3405" s="196" t="n">
        <v>11598.29638493208</v>
      </c>
      <c r="O3405" s="197" t="n">
        <v>104384.6674643887</v>
      </c>
      <c r="P3405" s="118" t="n"/>
      <c r="Q3405" s="104" t="n"/>
    </row>
    <row r="3406" outlineLevel="2" ht="50.25" customHeight="1">
      <c r="A3406" s="3" t="n"/>
      <c r="B3406" s="3" t="n"/>
      <c r="C3406" s="240" t="n"/>
      <c r="D3406" s="391" t="inlineStr">
        <is>
          <t>10.4.12.</t>
        </is>
      </c>
      <c r="E3406" s="392" t="inlineStr">
        <is>
          <t>3ДП1.1-3ДП2.4</t>
        </is>
      </c>
      <c r="F3406" s="405" t="inlineStr">
        <is>
          <t>комплект</t>
        </is>
      </c>
      <c r="G3406" s="422" t="n">
        <v>1</v>
      </c>
      <c r="H3406" s="428">
        <f>IFERROR(L3406/G3406,0)</f>
        <v/>
      </c>
      <c r="I3406" s="429">
        <f>IFERROR(M3406/G3406,0)</f>
        <v/>
      </c>
      <c r="J3406" s="430">
        <f>IFERROR(N3406/G3406,0)</f>
        <v/>
      </c>
      <c r="K3406" s="432">
        <f>+IFERROR(O3406/G3406,0)</f>
        <v/>
      </c>
      <c r="L3406" s="431">
        <f>SUBTOTAL(9,L3407:L3484)</f>
        <v/>
      </c>
      <c r="M3406" s="429">
        <f>SUBTOTAL(9,M3407:M3484)</f>
        <v/>
      </c>
      <c r="N3406" s="430">
        <f>SUBTOTAL(9,N3407:N3484)</f>
        <v/>
      </c>
      <c r="O3406" s="431">
        <f>SUBTOTAL(9,O3407:O3484)</f>
        <v/>
      </c>
      <c r="P3406" s="394" t="n"/>
      <c r="Q3406" s="243" t="n"/>
    </row>
    <row r="3407" outlineLevel="3" ht="50.25" customHeight="1">
      <c r="A3407" s="3" t="n"/>
      <c r="B3407" s="3" t="inlineStr">
        <is>
          <t>Монтаж оборудования противодымной вентиляции (вентиляторы, установки и пр.)</t>
        </is>
      </c>
      <c r="C3407" s="25" t="n"/>
      <c r="D3407" s="271" t="inlineStr">
        <is>
          <t>10.4.12.1.</t>
        </is>
      </c>
      <c r="E3407" s="3" t="inlineStr">
        <is>
          <t>Вентилятор канальный прямоугольный, типоразмер 60-30, число полюсов электродвигателя
4, напряжение питания электродвигателя 400 В</t>
        </is>
      </c>
      <c r="F3407" s="211" t="inlineStr">
        <is>
          <t>шт.</t>
        </is>
      </c>
      <c r="G3407" s="645" t="n">
        <v>1</v>
      </c>
      <c r="H3407" s="194" t="n">
        <v>823106.0393815772</v>
      </c>
      <c r="I3407" s="195" t="n">
        <v>353765.8439367757</v>
      </c>
      <c r="J3407" s="196" t="n">
        <v>147108.9854147941</v>
      </c>
      <c r="K3407" s="197" t="n">
        <v>1323980.868733147</v>
      </c>
      <c r="L3407" s="194" t="n">
        <v>823106.0393815772</v>
      </c>
      <c r="M3407" s="195" t="n">
        <v>353765.8439367757</v>
      </c>
      <c r="N3407" s="196" t="n">
        <v>147108.9854147941</v>
      </c>
      <c r="O3407" s="197" t="n">
        <v>1323980.868733147</v>
      </c>
      <c r="P3407" s="118" t="n"/>
      <c r="Q3407" s="104" t="n"/>
    </row>
    <row r="3408" outlineLevel="3" ht="84" customHeight="1">
      <c r="A3408" s="3" t="n"/>
      <c r="B3408" s="3" t="n"/>
      <c r="C3408" s="25" t="n"/>
      <c r="D3408" s="271" t="inlineStr">
        <is>
          <t>10.4.12.2.</t>
        </is>
      </c>
      <c r="E3408" s="3" t="inlineStr">
        <is>
          <t>Вентилятор канальный прямоугольный, типоразмер 60-35, число полюсов электродвигателя
4, напряжение питания электродвигателя 400 В</t>
        </is>
      </c>
      <c r="F3408" s="211" t="inlineStr">
        <is>
          <t>шт.</t>
        </is>
      </c>
      <c r="G3408" s="645" t="n">
        <v>1</v>
      </c>
      <c r="H3408" s="194" t="n"/>
      <c r="I3408" s="195" t="n">
        <v>0</v>
      </c>
      <c r="J3408" s="196" t="n">
        <v>0</v>
      </c>
      <c r="K3408" s="197" t="n">
        <v>0</v>
      </c>
      <c r="L3408" s="194" t="n">
        <v>0</v>
      </c>
      <c r="M3408" s="195" t="n">
        <v>0</v>
      </c>
      <c r="N3408" s="196" t="n">
        <v>0</v>
      </c>
      <c r="O3408" s="197" t="n">
        <v>0</v>
      </c>
      <c r="P3408" s="118" t="inlineStr">
        <is>
          <t>Включено</t>
        </is>
      </c>
      <c r="Q3408" s="104" t="n"/>
    </row>
    <row r="3409" outlineLevel="3" ht="93" customHeight="1">
      <c r="A3409" s="3" t="n"/>
      <c r="B3409" s="3" t="n"/>
      <c r="C3409" s="25" t="n"/>
      <c r="D3409" s="271" t="inlineStr">
        <is>
          <t>10.4.12.3.</t>
        </is>
      </c>
      <c r="E3409" s="3" t="inlineStr">
        <is>
          <t>Вентилятор осевой ОСА 300 типоразмер 063/1, угол установки колеса 55 градусов,
общепромышленного исполнения, номинальная мощность двигателя 7.5кВт, число полюсов 2,
климатическое исполнение У1, тип корпуса 01</t>
        </is>
      </c>
      <c r="F3409" s="211" t="inlineStr">
        <is>
          <t>шт.</t>
        </is>
      </c>
      <c r="G3409" s="645" t="n">
        <v>2</v>
      </c>
      <c r="H3409" s="194" t="n"/>
      <c r="I3409" s="195" t="n">
        <v>0</v>
      </c>
      <c r="J3409" s="196" t="n">
        <v>0</v>
      </c>
      <c r="K3409" s="197" t="n">
        <v>0</v>
      </c>
      <c r="L3409" s="194" t="n">
        <v>0</v>
      </c>
      <c r="M3409" s="195" t="n">
        <v>0</v>
      </c>
      <c r="N3409" s="196" t="n">
        <v>0</v>
      </c>
      <c r="O3409" s="197" t="n">
        <v>0</v>
      </c>
      <c r="P3409" s="118" t="inlineStr">
        <is>
          <t>Включено</t>
        </is>
      </c>
      <c r="Q3409" s="104" t="n"/>
    </row>
    <row r="3410" outlineLevel="3" ht="50.25" customHeight="1">
      <c r="A3410" s="3" t="n"/>
      <c r="B3410" s="3" t="n"/>
      <c r="C3410" s="25" t="n"/>
      <c r="D3410" s="271" t="inlineStr">
        <is>
          <t>10.4.12.4.</t>
        </is>
      </c>
      <c r="E3410" s="3" t="inlineStr">
        <is>
          <t>Вентилятор осевой ОСА 501, типоразмер 050, общепромышленного исполнения, номинальная
мощность 5.5кВт, число полюсов 2, климатическое исполнение У2</t>
        </is>
      </c>
      <c r="F3410" s="211" t="inlineStr">
        <is>
          <t>шт.</t>
        </is>
      </c>
      <c r="G3410" s="645" t="n">
        <v>1</v>
      </c>
      <c r="H3410" s="194" t="n"/>
      <c r="I3410" s="195" t="n">
        <v>0</v>
      </c>
      <c r="J3410" s="196" t="n">
        <v>0</v>
      </c>
      <c r="K3410" s="197" t="n">
        <v>0</v>
      </c>
      <c r="L3410" s="194" t="n">
        <v>0</v>
      </c>
      <c r="M3410" s="195" t="n">
        <v>0</v>
      </c>
      <c r="N3410" s="196" t="n">
        <v>0</v>
      </c>
      <c r="O3410" s="197" t="n">
        <v>0</v>
      </c>
      <c r="P3410" s="118" t="inlineStr">
        <is>
          <t>Включено</t>
        </is>
      </c>
      <c r="Q3410" s="104" t="n"/>
    </row>
    <row r="3411" outlineLevel="3" ht="50.25" customHeight="1">
      <c r="A3411" s="3" t="n"/>
      <c r="B3411" s="3" t="n"/>
      <c r="C3411" s="25" t="n"/>
      <c r="D3411" s="271" t="inlineStr">
        <is>
          <t>10.4.12.5.</t>
        </is>
      </c>
      <c r="E3411" s="3" t="inlineStr">
        <is>
          <t>Вентилятор осевой ОСА-ЭВО</t>
        </is>
      </c>
      <c r="F3411" s="211" t="inlineStr">
        <is>
          <t>шт.</t>
        </is>
      </c>
      <c r="G3411" s="645" t="n">
        <v>1</v>
      </c>
      <c r="H3411" s="194" t="n"/>
      <c r="I3411" s="195" t="n">
        <v>0</v>
      </c>
      <c r="J3411" s="196" t="n">
        <v>0</v>
      </c>
      <c r="K3411" s="197" t="n">
        <v>0</v>
      </c>
      <c r="L3411" s="194" t="n">
        <v>0</v>
      </c>
      <c r="M3411" s="195" t="n">
        <v>0</v>
      </c>
      <c r="N3411" s="196" t="n">
        <v>0</v>
      </c>
      <c r="O3411" s="197" t="n">
        <v>0</v>
      </c>
      <c r="P3411" s="118" t="inlineStr">
        <is>
          <t>Включено</t>
        </is>
      </c>
      <c r="Q3411" s="104" t="n"/>
    </row>
    <row r="3412" outlineLevel="3" ht="50.25" customHeight="1">
      <c r="A3412" s="3" t="n"/>
      <c r="B3412" s="3" t="n"/>
      <c r="C3412" s="25" t="n"/>
      <c r="D3412" s="271" t="inlineStr">
        <is>
          <t>10.4.12.6.</t>
        </is>
      </c>
      <c r="E3412" s="3" t="inlineStr">
        <is>
          <t>Вентилятор осевой ОСА-ЭВО</t>
        </is>
      </c>
      <c r="F3412" s="211" t="inlineStr">
        <is>
          <t>шт.</t>
        </is>
      </c>
      <c r="G3412" s="645" t="n">
        <v>1</v>
      </c>
      <c r="H3412" s="194" t="n"/>
      <c r="I3412" s="195" t="n">
        <v>0</v>
      </c>
      <c r="J3412" s="196" t="n">
        <v>0</v>
      </c>
      <c r="K3412" s="197" t="n">
        <v>0</v>
      </c>
      <c r="L3412" s="194" t="n">
        <v>0</v>
      </c>
      <c r="M3412" s="195" t="n">
        <v>0</v>
      </c>
      <c r="N3412" s="196" t="n">
        <v>0</v>
      </c>
      <c r="O3412" s="197" t="n">
        <v>0</v>
      </c>
      <c r="P3412" s="118" t="inlineStr">
        <is>
          <t>Включено</t>
        </is>
      </c>
      <c r="Q3412" s="104" t="n"/>
    </row>
    <row r="3413" outlineLevel="3" ht="50.25" customHeight="1">
      <c r="A3413" s="3" t="n"/>
      <c r="B3413" s="3" t="n"/>
      <c r="C3413" s="25" t="n"/>
      <c r="D3413" s="271" t="inlineStr">
        <is>
          <t>10.4.12.7.</t>
        </is>
      </c>
      <c r="E3413" s="3" t="inlineStr">
        <is>
          <t>Канальный электрический воздухонагреватель</t>
        </is>
      </c>
      <c r="F3413" s="211" t="inlineStr">
        <is>
          <t>шт.</t>
        </is>
      </c>
      <c r="G3413" s="645" t="n">
        <v>1</v>
      </c>
      <c r="H3413" s="194" t="n"/>
      <c r="I3413" s="195" t="n">
        <v>0</v>
      </c>
      <c r="J3413" s="196" t="n">
        <v>0</v>
      </c>
      <c r="K3413" s="197" t="n">
        <v>0</v>
      </c>
      <c r="L3413" s="194" t="n">
        <v>0</v>
      </c>
      <c r="M3413" s="195" t="n">
        <v>0</v>
      </c>
      <c r="N3413" s="196" t="n">
        <v>0</v>
      </c>
      <c r="O3413" s="197" t="n">
        <v>0</v>
      </c>
      <c r="P3413" s="118" t="inlineStr">
        <is>
          <t>Включено</t>
        </is>
      </c>
      <c r="Q3413" s="104" t="n"/>
    </row>
    <row r="3414" outlineLevel="3" ht="50.25" customHeight="1">
      <c r="A3414" s="3" t="n"/>
      <c r="B3414" s="3" t="n"/>
      <c r="C3414" s="25" t="n"/>
      <c r="D3414" s="271" t="inlineStr">
        <is>
          <t>10.4.12.8.</t>
        </is>
      </c>
      <c r="E3414" s="3" t="inlineStr">
        <is>
          <t>Канал-ГКВ гибкая канальная вставка, типоразмер 60-30, является монтажным сетевым
элементом, изготавливается из специального профиля из оцинкованной стали</t>
        </is>
      </c>
      <c r="F3414" s="211" t="inlineStr">
        <is>
          <t>шт.</t>
        </is>
      </c>
      <c r="G3414" s="645" t="n">
        <v>2</v>
      </c>
      <c r="H3414" s="194" t="n"/>
      <c r="I3414" s="195" t="n">
        <v>0</v>
      </c>
      <c r="J3414" s="196" t="n">
        <v>0</v>
      </c>
      <c r="K3414" s="197" t="n">
        <v>0</v>
      </c>
      <c r="L3414" s="194" t="n">
        <v>0</v>
      </c>
      <c r="M3414" s="195" t="n">
        <v>0</v>
      </c>
      <c r="N3414" s="196" t="n">
        <v>0</v>
      </c>
      <c r="O3414" s="197" t="n">
        <v>0</v>
      </c>
      <c r="P3414" s="118" t="inlineStr">
        <is>
          <t>Включено</t>
        </is>
      </c>
      <c r="Q3414" s="104" t="n"/>
    </row>
    <row r="3415" outlineLevel="3" ht="50.25" customHeight="1">
      <c r="A3415" s="3" t="n"/>
      <c r="B3415" s="3" t="n"/>
      <c r="C3415" s="25" t="n"/>
      <c r="D3415" s="271" t="inlineStr">
        <is>
          <t>10.4.12.9.</t>
        </is>
      </c>
      <c r="E3415" s="3" t="inlineStr">
        <is>
          <t>Канал-ГКВ гибкая канальная вставка, типоразмер 60-35, является монтажным сетевым
элементом, изготавливается из специального профиля из оцинкованной стали</t>
        </is>
      </c>
      <c r="F3415" s="211" t="inlineStr">
        <is>
          <t>шт.</t>
        </is>
      </c>
      <c r="G3415" s="645" t="n">
        <v>2</v>
      </c>
      <c r="H3415" s="194" t="n"/>
      <c r="I3415" s="195" t="n">
        <v>0</v>
      </c>
      <c r="J3415" s="196" t="n">
        <v>0</v>
      </c>
      <c r="K3415" s="197" t="n">
        <v>0</v>
      </c>
      <c r="L3415" s="194" t="n">
        <v>0</v>
      </c>
      <c r="M3415" s="195" t="n">
        <v>0</v>
      </c>
      <c r="N3415" s="196" t="n">
        <v>0</v>
      </c>
      <c r="O3415" s="197" t="n">
        <v>0</v>
      </c>
      <c r="P3415" s="118" t="inlineStr">
        <is>
          <t>Включено</t>
        </is>
      </c>
      <c r="Q3415" s="104" t="n"/>
    </row>
    <row r="3416" outlineLevel="3" ht="50.25" customHeight="1">
      <c r="A3416" s="3" t="n"/>
      <c r="B3416" s="3" t="n"/>
      <c r="C3416" s="25" t="n"/>
      <c r="D3416" s="271" t="inlineStr">
        <is>
          <t>10.4.12.10.</t>
        </is>
      </c>
      <c r="E3416" s="3" t="inlineStr">
        <is>
          <t>Фильтр канальный прямоугольный, типоразмер 60-35, класс очистки воздуха G4</t>
        </is>
      </c>
      <c r="F3416" s="211" t="inlineStr">
        <is>
          <t>шт.</t>
        </is>
      </c>
      <c r="G3416" s="645" t="n">
        <v>1</v>
      </c>
      <c r="H3416" s="194" t="n"/>
      <c r="I3416" s="195" t="n">
        <v>0</v>
      </c>
      <c r="J3416" s="196" t="n">
        <v>0</v>
      </c>
      <c r="K3416" s="197" t="n">
        <v>0</v>
      </c>
      <c r="L3416" s="194" t="n">
        <v>0</v>
      </c>
      <c r="M3416" s="195" t="n">
        <v>0</v>
      </c>
      <c r="N3416" s="196" t="n">
        <v>0</v>
      </c>
      <c r="O3416" s="197" t="n">
        <v>0</v>
      </c>
      <c r="P3416" s="118" t="inlineStr">
        <is>
          <t>Включено</t>
        </is>
      </c>
      <c r="Q3416" s="104" t="n"/>
    </row>
    <row r="3417" outlineLevel="3" ht="50.25" customHeight="1">
      <c r="A3417" s="3" t="n"/>
      <c r="B3417"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417" s="25" t="n"/>
      <c r="D3417" s="271" t="inlineStr">
        <is>
          <t>10.4.12.11.</t>
        </is>
      </c>
      <c r="E3417" s="212" t="inlineStr">
        <is>
          <t>Воздуховод из тонколистовой оцинкованной стали b=0,7</t>
        </is>
      </c>
      <c r="F3417" s="211" t="inlineStr">
        <is>
          <t>м2</t>
        </is>
      </c>
      <c r="G3417" s="649" t="n">
        <v>3</v>
      </c>
      <c r="H3417" s="194" t="n">
        <v>3220.461884038935</v>
      </c>
      <c r="I3417" s="195" t="n">
        <v>1647.976666666667</v>
      </c>
      <c r="J3417" s="196" t="n">
        <v>608.5548188382002</v>
      </c>
      <c r="K3417" s="197" t="n">
        <v>5476.993369543801</v>
      </c>
      <c r="L3417" s="194" t="n">
        <v>9661.385652116805</v>
      </c>
      <c r="M3417" s="195" t="n">
        <v>4943.93</v>
      </c>
      <c r="N3417" s="196" t="n">
        <v>1825.6644565146</v>
      </c>
      <c r="O3417" s="197" t="n">
        <v>16430.9801086314</v>
      </c>
      <c r="P3417" s="118" t="n"/>
      <c r="Q3417" s="104" t="n"/>
    </row>
    <row r="3418" outlineLevel="3" ht="50.25" customHeight="1">
      <c r="A3418" s="3" t="n"/>
      <c r="B341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418" s="25" t="n"/>
      <c r="D3418" s="271" t="inlineStr">
        <is>
          <t>10.4.12.12.</t>
        </is>
      </c>
      <c r="E3418" s="212" t="inlineStr">
        <is>
          <t>Воздуховод из тонколистовой оцинкованной стали b=0,7</t>
        </is>
      </c>
      <c r="F3418" s="211" t="inlineStr">
        <is>
          <t>м2</t>
        </is>
      </c>
      <c r="G3418" s="649" t="n">
        <v>36.1</v>
      </c>
      <c r="H3418" s="194" t="n">
        <v>1686.048624370033</v>
      </c>
      <c r="I3418" s="195" t="n">
        <v>1634.806925207756</v>
      </c>
      <c r="J3418" s="196" t="n">
        <v>415.1069436972236</v>
      </c>
      <c r="K3418" s="197" t="n">
        <v>3735.962493275013</v>
      </c>
      <c r="L3418" s="194" t="n">
        <v>60866.35533975819</v>
      </c>
      <c r="M3418" s="195" t="n">
        <v>59016.53</v>
      </c>
      <c r="N3418" s="196" t="n">
        <v>14985.36066746977</v>
      </c>
      <c r="O3418" s="197" t="n">
        <v>134868.246007228</v>
      </c>
      <c r="P3418" s="118" t="n"/>
      <c r="Q3418" s="104" t="n"/>
    </row>
    <row r="3419" outlineLevel="3" ht="50.25" customHeight="1">
      <c r="A3419" s="3" t="n"/>
      <c r="B341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419" s="25" t="n"/>
      <c r="D3419" s="271" t="inlineStr">
        <is>
          <t>10.4.12.13.</t>
        </is>
      </c>
      <c r="E3419" s="212" t="inlineStr">
        <is>
          <t>Воздуховод из тонколистовой оцинкованной стали b=0,7</t>
        </is>
      </c>
      <c r="F3419" s="211" t="inlineStr">
        <is>
          <t>м2</t>
        </is>
      </c>
      <c r="G3419" s="649" t="n">
        <v>4</v>
      </c>
      <c r="H3419" s="194" t="n">
        <v>3220.461884038934</v>
      </c>
      <c r="I3419" s="195" t="n">
        <v>1647.975</v>
      </c>
      <c r="J3419" s="196" t="n">
        <v>608.5546105048668</v>
      </c>
      <c r="K3419" s="197" t="n">
        <v>5476.991494543801</v>
      </c>
      <c r="L3419" s="194" t="n">
        <v>12881.84753615574</v>
      </c>
      <c r="M3419" s="195" t="n">
        <v>6591.9</v>
      </c>
      <c r="N3419" s="196" t="n">
        <v>2434.218442019467</v>
      </c>
      <c r="O3419" s="197" t="n">
        <v>21907.96597817521</v>
      </c>
      <c r="P3419" s="118" t="n"/>
      <c r="Q3419" s="104" t="n"/>
    </row>
    <row r="3420" outlineLevel="3" ht="50.25" customHeight="1">
      <c r="A3420" s="3" t="n"/>
      <c r="B342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420" s="25" t="n"/>
      <c r="D3420" s="271" t="inlineStr">
        <is>
          <t>10.4.12.14.</t>
        </is>
      </c>
      <c r="E3420" s="212" t="inlineStr">
        <is>
          <t>Воздуховод из тонколистовой оцинкованной стали b=0,7</t>
        </is>
      </c>
      <c r="F3420" s="211" t="inlineStr">
        <is>
          <t>м2</t>
        </is>
      </c>
      <c r="G3420" s="649" t="n">
        <v>2.8</v>
      </c>
      <c r="H3420" s="194" t="n">
        <v>3220.431521926381</v>
      </c>
      <c r="I3420" s="195" t="n">
        <v>1647.975</v>
      </c>
      <c r="J3420" s="196" t="n">
        <v>608.5508152407976</v>
      </c>
      <c r="K3420" s="197" t="n">
        <v>5476.957337167179</v>
      </c>
      <c r="L3420" s="194" t="n">
        <v>9017.208261393867</v>
      </c>
      <c r="M3420" s="195" t="n">
        <v>4614.33</v>
      </c>
      <c r="N3420" s="196" t="n">
        <v>1703.942282674233</v>
      </c>
      <c r="O3420" s="197" t="n">
        <v>15335.4805440681</v>
      </c>
      <c r="P3420" s="118" t="n"/>
      <c r="Q3420" s="104" t="n"/>
    </row>
    <row r="3421" outlineLevel="3" ht="50.25" customHeight="1">
      <c r="A3421" s="3" t="n"/>
      <c r="B342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421" s="25" t="n"/>
      <c r="D3421" s="271" t="inlineStr">
        <is>
          <t>10.4.12.15.</t>
        </is>
      </c>
      <c r="E3421" s="212" t="inlineStr">
        <is>
          <t>Воздуховод из тонколистовой оцинкованной стали b=0,7</t>
        </is>
      </c>
      <c r="F3421" s="211" t="inlineStr">
        <is>
          <t>м2</t>
        </is>
      </c>
      <c r="G3421" s="649" t="n">
        <v>8</v>
      </c>
      <c r="H3421" s="194" t="n">
        <v>3220.40486251048</v>
      </c>
      <c r="I3421" s="195" t="n">
        <v>1647.97625</v>
      </c>
      <c r="J3421" s="196" t="n">
        <v>608.54763906381</v>
      </c>
      <c r="K3421" s="197" t="n">
        <v>5476.928751574291</v>
      </c>
      <c r="L3421" s="194" t="n">
        <v>25763.23890008384</v>
      </c>
      <c r="M3421" s="195" t="n">
        <v>13183.81</v>
      </c>
      <c r="N3421" s="196" t="n">
        <v>4868.38111251048</v>
      </c>
      <c r="O3421" s="197" t="n">
        <v>43815.43001259433</v>
      </c>
      <c r="P3421" s="118" t="n"/>
      <c r="Q3421" s="104" t="n"/>
    </row>
    <row r="3422" outlineLevel="3" ht="50.25" customHeight="1">
      <c r="A3422" s="3" t="n"/>
      <c r="B342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422" s="25" t="n"/>
      <c r="D3422" s="271" t="inlineStr">
        <is>
          <t>10.4.12.16.</t>
        </is>
      </c>
      <c r="E3422" s="212" t="inlineStr">
        <is>
          <t>Воздуховод из тонколистовой оцинкованной стали b=0,7</t>
        </is>
      </c>
      <c r="F3422" s="211" t="inlineStr">
        <is>
          <t>м2</t>
        </is>
      </c>
      <c r="G3422" s="649" t="n">
        <v>1.8</v>
      </c>
      <c r="H3422" s="194" t="n">
        <v>3220.408894335724</v>
      </c>
      <c r="I3422" s="195" t="n">
        <v>1647.977777777778</v>
      </c>
      <c r="J3422" s="196" t="n">
        <v>608.5483340141877</v>
      </c>
      <c r="K3422" s="197" t="n">
        <v>5476.935006127689</v>
      </c>
      <c r="L3422" s="194" t="n">
        <v>5796.736009804304</v>
      </c>
      <c r="M3422" s="195" t="n">
        <v>2966.36</v>
      </c>
      <c r="N3422" s="196" t="n">
        <v>1095.387001225538</v>
      </c>
      <c r="O3422" s="197" t="n">
        <v>9858.483011029841</v>
      </c>
      <c r="P3422" s="118" t="n"/>
      <c r="Q3422" s="104" t="n"/>
    </row>
    <row r="3423" outlineLevel="3" ht="50.25" customHeight="1">
      <c r="A3423" s="3" t="n"/>
      <c r="B342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423" s="25" t="n"/>
      <c r="D3423" s="271" t="inlineStr">
        <is>
          <t>10.4.12.17.</t>
        </is>
      </c>
      <c r="E3423" s="212" t="inlineStr">
        <is>
          <t>Воздуховод из тонколистовой оцинкованной стали b=0,7</t>
        </is>
      </c>
      <c r="F3423" s="211" t="inlineStr">
        <is>
          <t>м2</t>
        </is>
      </c>
      <c r="G3423" s="649" t="n">
        <v>1.9</v>
      </c>
      <c r="H3423" s="194" t="n">
        <v>3220.379489294469</v>
      </c>
      <c r="I3423" s="195" t="n">
        <v>1647.973684210526</v>
      </c>
      <c r="J3423" s="196" t="n">
        <v>608.5441466881244</v>
      </c>
      <c r="K3423" s="197" t="n">
        <v>5476.89732019312</v>
      </c>
      <c r="L3423" s="194" t="n">
        <v>6118.721029659491</v>
      </c>
      <c r="M3423" s="195" t="n">
        <v>3131.15</v>
      </c>
      <c r="N3423" s="196" t="n">
        <v>1156.233878707436</v>
      </c>
      <c r="O3423" s="197" t="n">
        <v>10406.10490836693</v>
      </c>
      <c r="P3423" s="118" t="n"/>
      <c r="Q3423" s="104" t="n"/>
    </row>
    <row r="3424" outlineLevel="3" ht="50.25" customHeight="1">
      <c r="A3424" s="3" t="n"/>
      <c r="B342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424" s="25" t="n"/>
      <c r="D3424" s="271" t="inlineStr">
        <is>
          <t>10.4.12.18.</t>
        </is>
      </c>
      <c r="E3424" s="212" t="inlineStr">
        <is>
          <t>Воздуховод из тонколистовой оцинкованной стали b=0,7</t>
        </is>
      </c>
      <c r="F3424" s="211" t="inlineStr">
        <is>
          <t>м2</t>
        </is>
      </c>
      <c r="G3424" s="649" t="n">
        <v>15.4</v>
      </c>
      <c r="H3424" s="194" t="n">
        <v>3220.399544091651</v>
      </c>
      <c r="I3424" s="195" t="n">
        <v>1647.975974025974</v>
      </c>
      <c r="J3424" s="196" t="n">
        <v>608.5469397647032</v>
      </c>
      <c r="K3424" s="197" t="n">
        <v>5476.922457882329</v>
      </c>
      <c r="L3424" s="194" t="n">
        <v>49594.15297901144</v>
      </c>
      <c r="M3424" s="195" t="n">
        <v>25378.83</v>
      </c>
      <c r="N3424" s="196" t="n">
        <v>9371.622872376429</v>
      </c>
      <c r="O3424" s="197" t="n">
        <v>84344.60585138787</v>
      </c>
      <c r="P3424" s="118" t="n"/>
      <c r="Q3424" s="104" t="n"/>
    </row>
    <row r="3425" outlineLevel="3" ht="50.25" customHeight="1">
      <c r="A3425" s="3" t="n"/>
      <c r="B342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425" s="25" t="n"/>
      <c r="D3425" s="271" t="inlineStr">
        <is>
          <t>10.4.12.19.</t>
        </is>
      </c>
      <c r="E3425" s="212" t="inlineStr">
        <is>
          <t>Воздуховод из тонколистовой оцинкованной стали b=0,7</t>
        </is>
      </c>
      <c r="F3425" s="211" t="inlineStr">
        <is>
          <t>м2</t>
        </is>
      </c>
      <c r="G3425" s="649" t="n">
        <v>11.2</v>
      </c>
      <c r="H3425" s="194" t="n">
        <v>3220.38801524071</v>
      </c>
      <c r="I3425" s="195" t="n">
        <v>1647.975892857143</v>
      </c>
      <c r="J3425" s="196" t="n">
        <v>608.5454885122317</v>
      </c>
      <c r="K3425" s="197" t="n">
        <v>5476.909396610085</v>
      </c>
      <c r="L3425" s="194" t="n">
        <v>36068.34577069595</v>
      </c>
      <c r="M3425" s="195" t="n">
        <v>18457.33</v>
      </c>
      <c r="N3425" s="196" t="n">
        <v>6815.709471336995</v>
      </c>
      <c r="O3425" s="197" t="n">
        <v>61341.38524203295</v>
      </c>
      <c r="P3425" s="118" t="n"/>
      <c r="Q3425" s="104" t="n"/>
    </row>
    <row r="3426" outlineLevel="3" ht="50.25" customHeight="1">
      <c r="A3426" s="3" t="n"/>
      <c r="B3426"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426" s="25" t="n"/>
      <c r="D3426" s="271" t="inlineStr">
        <is>
          <t>10.4.12.20.</t>
        </is>
      </c>
      <c r="E3426" s="212" t="inlineStr">
        <is>
          <t>Воздуховод из тонколистовой оцинкованной стали b=0,7</t>
        </is>
      </c>
      <c r="F3426" s="211" t="inlineStr">
        <is>
          <t>м2</t>
        </is>
      </c>
      <c r="G3426" s="649" t="n">
        <v>3</v>
      </c>
      <c r="H3426" s="194" t="n">
        <v>3220.423869686632</v>
      </c>
      <c r="I3426" s="195" t="n">
        <v>1647.976666666667</v>
      </c>
      <c r="J3426" s="196" t="n">
        <v>608.5500670441623</v>
      </c>
      <c r="K3426" s="197" t="n">
        <v>5476.950603397461</v>
      </c>
      <c r="L3426" s="194" t="n">
        <v>9661.271609059895</v>
      </c>
      <c r="M3426" s="195" t="n">
        <v>4943.93</v>
      </c>
      <c r="N3426" s="196" t="n">
        <v>1825.650201132487</v>
      </c>
      <c r="O3426" s="197" t="n">
        <v>16430.85181019238</v>
      </c>
      <c r="P3426" s="118" t="n"/>
      <c r="Q3426" s="104" t="n"/>
    </row>
    <row r="3427" outlineLevel="3" ht="50.25" customHeight="1">
      <c r="A3427" s="3" t="n"/>
      <c r="B3427"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427" s="25" t="n"/>
      <c r="D3427" s="271" t="inlineStr">
        <is>
          <t>10.4.12.21.</t>
        </is>
      </c>
      <c r="E3427" s="212" t="inlineStr">
        <is>
          <t>Воздуховод из тонколистовой оцинкованной стали b=0,7</t>
        </is>
      </c>
      <c r="F3427" s="211" t="inlineStr">
        <is>
          <t>м2</t>
        </is>
      </c>
      <c r="G3427" s="649" t="n">
        <v>12</v>
      </c>
      <c r="H3427" s="194" t="n">
        <v>3220.40486251048</v>
      </c>
      <c r="I3427" s="195" t="n">
        <v>1647.975833333333</v>
      </c>
      <c r="J3427" s="196" t="n">
        <v>608.5475869804767</v>
      </c>
      <c r="K3427" s="197" t="n">
        <v>5476.92828282429</v>
      </c>
      <c r="L3427" s="194" t="n">
        <v>38644.85835012576</v>
      </c>
      <c r="M3427" s="195" t="n">
        <v>19775.71</v>
      </c>
      <c r="N3427" s="196" t="n">
        <v>7302.57104376572</v>
      </c>
      <c r="O3427" s="197" t="n">
        <v>65723.13939389148</v>
      </c>
      <c r="P3427" s="118" t="n"/>
      <c r="Q3427" s="104" t="n"/>
    </row>
    <row r="3428" outlineLevel="3" ht="50.25" customHeight="1">
      <c r="A3428" s="3" t="n"/>
      <c r="B342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428" s="25" t="n"/>
      <c r="D3428" s="271" t="inlineStr">
        <is>
          <t>10.4.12.22.</t>
        </is>
      </c>
      <c r="E3428" s="212" t="inlineStr">
        <is>
          <t>Воздуховод из тонколистовой оцинкованной стали b=0,7</t>
        </is>
      </c>
      <c r="F3428" s="211" t="inlineStr">
        <is>
          <t>м2</t>
        </is>
      </c>
      <c r="G3428" s="649" t="n">
        <v>16</v>
      </c>
      <c r="H3428" s="194" t="n">
        <v>3220.419117892594</v>
      </c>
      <c r="I3428" s="195" t="n">
        <v>1647.97625</v>
      </c>
      <c r="J3428" s="196" t="n">
        <v>608.5494209865742</v>
      </c>
      <c r="K3428" s="197" t="n">
        <v>5476.944788879167</v>
      </c>
      <c r="L3428" s="194" t="n">
        <v>51526.7058862815</v>
      </c>
      <c r="M3428" s="195" t="n">
        <v>26367.62</v>
      </c>
      <c r="N3428" s="196" t="n">
        <v>9736.790735785187</v>
      </c>
      <c r="O3428" s="197" t="n">
        <v>87631.11662206668</v>
      </c>
      <c r="P3428" s="118" t="n"/>
      <c r="Q3428" s="104" t="n"/>
    </row>
    <row r="3429" outlineLevel="3" ht="50.25" customHeight="1">
      <c r="A3429" s="3" t="n"/>
      <c r="B342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429" s="25" t="n"/>
      <c r="D3429" s="271" t="inlineStr">
        <is>
          <t>10.4.12.23.</t>
        </is>
      </c>
      <c r="E3429" s="212" t="inlineStr">
        <is>
          <t>Воздуховод из тонколистовой оцинкованной стали b=0,7</t>
        </is>
      </c>
      <c r="F3429" s="211" t="inlineStr">
        <is>
          <t>м2</t>
        </is>
      </c>
      <c r="G3429" s="649" t="n">
        <v>3.4</v>
      </c>
      <c r="H3429" s="194" t="n">
        <v>3220.414315277229</v>
      </c>
      <c r="I3429" s="195" t="n">
        <v>1647.976470588235</v>
      </c>
      <c r="J3429" s="196" t="n">
        <v>608.5488482331831</v>
      </c>
      <c r="K3429" s="197" t="n">
        <v>5476.939634098648</v>
      </c>
      <c r="L3429" s="194" t="n">
        <v>10949.40867194258</v>
      </c>
      <c r="M3429" s="195" t="n">
        <v>5603.12</v>
      </c>
      <c r="N3429" s="196" t="n">
        <v>2069.066083992822</v>
      </c>
      <c r="O3429" s="197" t="n">
        <v>18621.5947559354</v>
      </c>
      <c r="P3429" s="118" t="n"/>
      <c r="Q3429" s="104" t="n"/>
    </row>
    <row r="3430" outlineLevel="3" ht="50.25" customHeight="1">
      <c r="A3430" s="3" t="n"/>
      <c r="B343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430" s="25" t="n"/>
      <c r="D3430" s="271" t="inlineStr">
        <is>
          <t>10.4.12.24.</t>
        </is>
      </c>
      <c r="E3430" s="212" t="inlineStr">
        <is>
          <t>Воздуховод из тонколистовой оцинкованной стали b=0,7</t>
        </is>
      </c>
      <c r="F3430" s="211" t="inlineStr">
        <is>
          <t>м2</t>
        </is>
      </c>
      <c r="G3430" s="649" t="n">
        <v>3.8</v>
      </c>
      <c r="H3430" s="194" t="n">
        <v>3220.406772322438</v>
      </c>
      <c r="I3430" s="195" t="n">
        <v>1647.976315789474</v>
      </c>
      <c r="J3430" s="196" t="n">
        <v>608.547886013989</v>
      </c>
      <c r="K3430" s="197" t="n">
        <v>5476.930974125901</v>
      </c>
      <c r="L3430" s="194" t="n">
        <v>12237.54573482526</v>
      </c>
      <c r="M3430" s="195" t="n">
        <v>6262.31</v>
      </c>
      <c r="N3430" s="196" t="n">
        <v>2312.481966853158</v>
      </c>
      <c r="O3430" s="197" t="n">
        <v>20812.33770167843</v>
      </c>
      <c r="P3430" s="118" t="n"/>
      <c r="Q3430" s="104" t="n"/>
    </row>
    <row r="3431" outlineLevel="3" ht="50.25" customHeight="1">
      <c r="A3431" s="3" t="n"/>
      <c r="B3431"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431" s="25" t="n"/>
      <c r="D3431" s="271" t="inlineStr">
        <is>
          <t>10.4.12.25.</t>
        </is>
      </c>
      <c r="E3431" s="212" t="inlineStr">
        <is>
          <t>Воздуховод из тонколистовой оцинкованной стали b=0,9</t>
        </is>
      </c>
      <c r="F3431" s="211" t="inlineStr">
        <is>
          <t>м2</t>
        </is>
      </c>
      <c r="G3431" s="649" t="n">
        <v>77</v>
      </c>
      <c r="H3431" s="194" t="n">
        <v>1985.72551621453</v>
      </c>
      <c r="I3431" s="195" t="n">
        <v>1647.976103896104</v>
      </c>
      <c r="J3431" s="196" t="n">
        <v>454.2127025138293</v>
      </c>
      <c r="K3431" s="197" t="n">
        <v>4087.914322624464</v>
      </c>
      <c r="L3431" s="194" t="n">
        <v>152900.8647485188</v>
      </c>
      <c r="M3431" s="195" t="n">
        <v>126894.16</v>
      </c>
      <c r="N3431" s="196" t="n">
        <v>34974.37809356485</v>
      </c>
      <c r="O3431" s="197" t="n">
        <v>314769.4028420837</v>
      </c>
      <c r="P3431" s="118" t="n"/>
      <c r="Q3431" s="104" t="n"/>
    </row>
    <row r="3432" outlineLevel="3" ht="50.25" customHeight="1">
      <c r="A3432" s="3" t="n"/>
      <c r="B343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432" s="25" t="n"/>
      <c r="D3432" s="271" t="inlineStr">
        <is>
          <t>10.4.12.26.</t>
        </is>
      </c>
      <c r="E3432" s="212" t="inlineStr">
        <is>
          <t>Воздуховод из тонколистовой оцинкованной стали b=0,7</t>
        </is>
      </c>
      <c r="F3432" s="211" t="inlineStr">
        <is>
          <t>м2</t>
        </is>
      </c>
      <c r="G3432" s="649" t="n">
        <v>1.57</v>
      </c>
      <c r="H3432" s="194" t="n">
        <v>3220.412159417132</v>
      </c>
      <c r="I3432" s="195" t="n">
        <v>1647.974522292994</v>
      </c>
      <c r="J3432" s="196" t="n">
        <v>608.5483352137658</v>
      </c>
      <c r="K3432" s="197" t="n">
        <v>5476.935016923891</v>
      </c>
      <c r="L3432" s="194" t="n">
        <v>5056.047090284898</v>
      </c>
      <c r="M3432" s="195" t="n">
        <v>2587.32</v>
      </c>
      <c r="N3432" s="196" t="n">
        <v>955.4208862856123</v>
      </c>
      <c r="O3432" s="197" t="n">
        <v>8598.787976570509</v>
      </c>
      <c r="P3432" s="118" t="n"/>
      <c r="Q3432" s="104" t="n"/>
    </row>
    <row r="3433" outlineLevel="3" ht="50.25" customHeight="1">
      <c r="A3433" s="3" t="n"/>
      <c r="B343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433" s="25" t="n"/>
      <c r="D3433" s="271" t="inlineStr">
        <is>
          <t>10.4.12.27.</t>
        </is>
      </c>
      <c r="E3433" s="212" t="inlineStr">
        <is>
          <t>Воздуховод из тонколистовой оцинкованной стали b=0,7</t>
        </is>
      </c>
      <c r="F3433" s="211" t="inlineStr">
        <is>
          <t>м2</t>
        </is>
      </c>
      <c r="G3433" s="649" t="n">
        <v>3.96</v>
      </c>
      <c r="H3433" s="194" t="n">
        <v>3217.485559226817</v>
      </c>
      <c r="I3433" s="195" t="n">
        <v>1646.477272727273</v>
      </c>
      <c r="J3433" s="196" t="n">
        <v>607.9953539942612</v>
      </c>
      <c r="K3433" s="197" t="n">
        <v>5471.958185948351</v>
      </c>
      <c r="L3433" s="194" t="n">
        <v>12741.24281453819</v>
      </c>
      <c r="M3433" s="195" t="n">
        <v>6520.05</v>
      </c>
      <c r="N3433" s="196" t="n">
        <v>2407.661601817274</v>
      </c>
      <c r="O3433" s="197" t="n">
        <v>21668.95441635547</v>
      </c>
      <c r="P3433" s="118" t="n"/>
      <c r="Q3433" s="104" t="n"/>
    </row>
    <row r="3434" outlineLevel="3" ht="50.25" customHeight="1">
      <c r="A3434" s="3" t="n"/>
      <c r="B3434" s="3" t="n"/>
      <c r="C3434" s="25" t="n"/>
      <c r="D3434" s="271" t="inlineStr">
        <is>
          <t>10.4.12.28.</t>
        </is>
      </c>
      <c r="E3434" s="212" t="inlineStr">
        <is>
          <t>Вентиляционная решетка</t>
        </is>
      </c>
      <c r="F3434" s="211" t="inlineStr">
        <is>
          <t>шт</t>
        </is>
      </c>
      <c r="G3434" s="645" t="n">
        <v>0</v>
      </c>
      <c r="H3434" s="194" t="n">
        <v>4767.891754305304</v>
      </c>
      <c r="I3434" s="195" t="n">
        <v>2588.444220594671</v>
      </c>
      <c r="J3434" s="196" t="n">
        <v>919.5419968624968</v>
      </c>
      <c r="K3434" s="197" t="n">
        <v>8275.877971762471</v>
      </c>
      <c r="L3434" s="194" t="n">
        <v>0</v>
      </c>
      <c r="M3434" s="195" t="n">
        <v>0</v>
      </c>
      <c r="N3434" s="196" t="n">
        <v>0</v>
      </c>
      <c r="O3434" s="197" t="n">
        <v>0</v>
      </c>
      <c r="P3434" s="524" t="inlineStr">
        <is>
          <t>Исключено</t>
        </is>
      </c>
      <c r="Q3434" s="104" t="n"/>
    </row>
    <row r="3435" outlineLevel="3" ht="50.25" customHeight="1">
      <c r="A3435" s="3" t="n"/>
      <c r="B3435" s="3" t="n"/>
      <c r="C3435" s="25" t="n"/>
      <c r="D3435" s="271" t="inlineStr">
        <is>
          <t>10.4.12.29.</t>
        </is>
      </c>
      <c r="E3435" s="212" t="inlineStr">
        <is>
          <t>Врезка круглого сечения Ø100</t>
        </is>
      </c>
      <c r="F3435" s="211" t="inlineStr">
        <is>
          <t>шт</t>
        </is>
      </c>
      <c r="G3435" s="649" t="n">
        <v>1</v>
      </c>
      <c r="H3435" s="194" t="n"/>
      <c r="I3435" s="195" t="n">
        <v>0</v>
      </c>
      <c r="J3435" s="196" t="n">
        <v>0</v>
      </c>
      <c r="K3435" s="197" t="n">
        <v>0</v>
      </c>
      <c r="L3435" s="194" t="n">
        <v>0</v>
      </c>
      <c r="M3435" s="195" t="n">
        <v>0</v>
      </c>
      <c r="N3435" s="196" t="n">
        <v>0</v>
      </c>
      <c r="O3435" s="197" t="n">
        <v>0</v>
      </c>
      <c r="P3435" s="118" t="inlineStr">
        <is>
          <t>Включено</t>
        </is>
      </c>
      <c r="Q3435" s="104" t="n"/>
    </row>
    <row r="3436" outlineLevel="3" ht="50.25" customHeight="1">
      <c r="A3436" s="3" t="n"/>
      <c r="B3436" s="3" t="n"/>
      <c r="C3436" s="25" t="n"/>
      <c r="D3436" s="271" t="inlineStr">
        <is>
          <t>10.4.12.30.</t>
        </is>
      </c>
      <c r="E3436" s="212" t="inlineStr">
        <is>
          <t>Врезка круглого сечения Ø200</t>
        </is>
      </c>
      <c r="F3436" s="211" t="inlineStr">
        <is>
          <t>шт.</t>
        </is>
      </c>
      <c r="G3436" s="649" t="n">
        <v>2</v>
      </c>
      <c r="H3436" s="194" t="n"/>
      <c r="I3436" s="195" t="n">
        <v>0</v>
      </c>
      <c r="J3436" s="196" t="n">
        <v>0</v>
      </c>
      <c r="K3436" s="197" t="n">
        <v>0</v>
      </c>
      <c r="L3436" s="194" t="n">
        <v>0</v>
      </c>
      <c r="M3436" s="195" t="n">
        <v>0</v>
      </c>
      <c r="N3436" s="196" t="n">
        <v>0</v>
      </c>
      <c r="O3436" s="197" t="n">
        <v>0</v>
      </c>
      <c r="P3436" s="118" t="inlineStr">
        <is>
          <t>Включено</t>
        </is>
      </c>
      <c r="Q3436" s="104" t="n"/>
    </row>
    <row r="3437" outlineLevel="3" ht="50.25" customHeight="1">
      <c r="A3437" s="3" t="n"/>
      <c r="B3437" s="3" t="n"/>
      <c r="C3437" s="25" t="n"/>
      <c r="D3437" s="271" t="inlineStr">
        <is>
          <t>10.4.12.31.</t>
        </is>
      </c>
      <c r="E3437" s="212" t="inlineStr">
        <is>
          <t>Врезка круглого сечения Ø200</t>
        </is>
      </c>
      <c r="F3437" s="211" t="inlineStr">
        <is>
          <t>шт.</t>
        </is>
      </c>
      <c r="G3437" s="649" t="n">
        <v>6</v>
      </c>
      <c r="H3437" s="194" t="n"/>
      <c r="I3437" s="195" t="n">
        <v>0</v>
      </c>
      <c r="J3437" s="196" t="n">
        <v>0</v>
      </c>
      <c r="K3437" s="197" t="n">
        <v>0</v>
      </c>
      <c r="L3437" s="194" t="n">
        <v>0</v>
      </c>
      <c r="M3437" s="195" t="n">
        <v>0</v>
      </c>
      <c r="N3437" s="196" t="n">
        <v>0</v>
      </c>
      <c r="O3437" s="197" t="n">
        <v>0</v>
      </c>
      <c r="P3437" s="118" t="inlineStr">
        <is>
          <t>Включено</t>
        </is>
      </c>
      <c r="Q3437" s="104" t="n"/>
    </row>
    <row r="3438" outlineLevel="3" ht="50.25" customHeight="1">
      <c r="A3438" s="3" t="n"/>
      <c r="B3438" s="3" t="n"/>
      <c r="C3438" s="25" t="n"/>
      <c r="D3438" s="271" t="inlineStr">
        <is>
          <t>10.4.12.32.</t>
        </is>
      </c>
      <c r="E3438" s="212" t="inlineStr">
        <is>
          <t>Врезка прямоугольного сечения 200х300</t>
        </is>
      </c>
      <c r="F3438" s="211" t="inlineStr">
        <is>
          <t>шт.</t>
        </is>
      </c>
      <c r="G3438" s="649" t="n">
        <v>5</v>
      </c>
      <c r="H3438" s="194" t="n"/>
      <c r="I3438" s="195" t="n">
        <v>0</v>
      </c>
      <c r="J3438" s="196" t="n">
        <v>0</v>
      </c>
      <c r="K3438" s="197" t="n">
        <v>0</v>
      </c>
      <c r="L3438" s="194" t="n">
        <v>0</v>
      </c>
      <c r="M3438" s="195" t="n">
        <v>0</v>
      </c>
      <c r="N3438" s="196" t="n">
        <v>0</v>
      </c>
      <c r="O3438" s="197" t="n">
        <v>0</v>
      </c>
      <c r="P3438" s="118" t="inlineStr">
        <is>
          <t>Включено</t>
        </is>
      </c>
      <c r="Q3438" s="104" t="n"/>
    </row>
    <row r="3439" outlineLevel="3" ht="50.25" customHeight="1">
      <c r="A3439" s="3" t="n"/>
      <c r="B3439" s="3" t="n"/>
      <c r="C3439" s="25" t="n"/>
      <c r="D3439" s="271" t="inlineStr">
        <is>
          <t>10.4.12.33.</t>
        </is>
      </c>
      <c r="E3439" s="212" t="inlineStr">
        <is>
          <t>Врезка прямоугольного сечения 250х700</t>
        </is>
      </c>
      <c r="F3439" s="211" t="inlineStr">
        <is>
          <t>шт.</t>
        </is>
      </c>
      <c r="G3439" s="649" t="n">
        <v>1</v>
      </c>
      <c r="H3439" s="194" t="n"/>
      <c r="I3439" s="195" t="n">
        <v>0</v>
      </c>
      <c r="J3439" s="196" t="n">
        <v>0</v>
      </c>
      <c r="K3439" s="197" t="n">
        <v>0</v>
      </c>
      <c r="L3439" s="194" t="n">
        <v>0</v>
      </c>
      <c r="M3439" s="195" t="n">
        <v>0</v>
      </c>
      <c r="N3439" s="196" t="n">
        <v>0</v>
      </c>
      <c r="O3439" s="197" t="n">
        <v>0</v>
      </c>
      <c r="P3439" s="118" t="inlineStr">
        <is>
          <t>Включено</t>
        </is>
      </c>
      <c r="Q3439" s="104" t="n"/>
    </row>
    <row r="3440" outlineLevel="3" ht="50.25" customHeight="1">
      <c r="A3440" s="3" t="n"/>
      <c r="B3440" s="3" t="n"/>
      <c r="C3440" s="25" t="n"/>
      <c r="D3440" s="271" t="inlineStr">
        <is>
          <t>10.4.12.34.</t>
        </is>
      </c>
      <c r="E3440" s="212" t="inlineStr">
        <is>
          <t>Врезка прямоугольного сечения 400х1200</t>
        </is>
      </c>
      <c r="F3440" s="211" t="inlineStr">
        <is>
          <t>шт.</t>
        </is>
      </c>
      <c r="G3440" s="649" t="n">
        <v>2</v>
      </c>
      <c r="H3440" s="194" t="n"/>
      <c r="I3440" s="195" t="n">
        <v>0</v>
      </c>
      <c r="J3440" s="196" t="n">
        <v>0</v>
      </c>
      <c r="K3440" s="197" t="n">
        <v>0</v>
      </c>
      <c r="L3440" s="194" t="n">
        <v>0</v>
      </c>
      <c r="M3440" s="195" t="n">
        <v>0</v>
      </c>
      <c r="N3440" s="196" t="n">
        <v>0</v>
      </c>
      <c r="O3440" s="197" t="n">
        <v>0</v>
      </c>
      <c r="P3440" s="118" t="inlineStr">
        <is>
          <t>Включено</t>
        </is>
      </c>
      <c r="Q3440" s="104" t="n"/>
    </row>
    <row r="3441" outlineLevel="3" ht="50.25" customHeight="1">
      <c r="A3441" s="3" t="n"/>
      <c r="B3441" s="3" t="n"/>
      <c r="C3441" s="25" t="n"/>
      <c r="D3441" s="271" t="inlineStr">
        <is>
          <t>10.4.12.35.</t>
        </is>
      </c>
      <c r="E3441" s="212" t="inlineStr">
        <is>
          <t>Врезка прямоугольного сечения 400х1200</t>
        </is>
      </c>
      <c r="F3441" s="211" t="inlineStr">
        <is>
          <t>шт.</t>
        </is>
      </c>
      <c r="G3441" s="649" t="n">
        <v>3</v>
      </c>
      <c r="H3441" s="194" t="n"/>
      <c r="I3441" s="195" t="n">
        <v>0</v>
      </c>
      <c r="J3441" s="196" t="n">
        <v>0</v>
      </c>
      <c r="K3441" s="197" t="n">
        <v>0</v>
      </c>
      <c r="L3441" s="194" t="n">
        <v>0</v>
      </c>
      <c r="M3441" s="195" t="n">
        <v>0</v>
      </c>
      <c r="N3441" s="196" t="n">
        <v>0</v>
      </c>
      <c r="O3441" s="197" t="n">
        <v>0</v>
      </c>
      <c r="P3441" s="118" t="inlineStr">
        <is>
          <t>Включено</t>
        </is>
      </c>
      <c r="Q3441" s="104" t="n"/>
    </row>
    <row r="3442" outlineLevel="3" ht="50.25" customHeight="1">
      <c r="A3442" s="3" t="n"/>
      <c r="B3442" s="3" t="n"/>
      <c r="C3442" s="25" t="n"/>
      <c r="D3442" s="271" t="inlineStr">
        <is>
          <t>10.4.12.36.</t>
        </is>
      </c>
      <c r="E3442" s="212" t="inlineStr">
        <is>
          <t>Врезка прямоугольного сечения 600х900</t>
        </is>
      </c>
      <c r="F3442" s="211" t="inlineStr">
        <is>
          <t>шт.</t>
        </is>
      </c>
      <c r="G3442" s="649" t="n">
        <v>1</v>
      </c>
      <c r="H3442" s="194" t="n"/>
      <c r="I3442" s="195" t="n">
        <v>0</v>
      </c>
      <c r="J3442" s="196" t="n">
        <v>0</v>
      </c>
      <c r="K3442" s="197" t="n">
        <v>0</v>
      </c>
      <c r="L3442" s="194" t="n">
        <v>0</v>
      </c>
      <c r="M3442" s="195" t="n">
        <v>0</v>
      </c>
      <c r="N3442" s="196" t="n">
        <v>0</v>
      </c>
      <c r="O3442" s="197" t="n">
        <v>0</v>
      </c>
      <c r="P3442" s="118" t="inlineStr">
        <is>
          <t>Включено</t>
        </is>
      </c>
      <c r="Q3442" s="104" t="n"/>
    </row>
    <row r="3443" outlineLevel="3" ht="50.25" customHeight="1">
      <c r="A3443" s="3" t="n"/>
      <c r="B3443" s="3" t="n"/>
      <c r="C3443" s="25" t="n"/>
      <c r="D3443" s="271" t="inlineStr">
        <is>
          <t>10.4.12.37.</t>
        </is>
      </c>
      <c r="E3443" s="212" t="inlineStr">
        <is>
          <t>Врезка прямоугольного сечения 700х1200</t>
        </is>
      </c>
      <c r="F3443" s="211" t="inlineStr">
        <is>
          <t>шт.</t>
        </is>
      </c>
      <c r="G3443" s="649" t="n">
        <v>5</v>
      </c>
      <c r="H3443" s="194" t="n"/>
      <c r="I3443" s="195" t="n">
        <v>0</v>
      </c>
      <c r="J3443" s="196" t="n">
        <v>0</v>
      </c>
      <c r="K3443" s="197" t="n">
        <v>0</v>
      </c>
      <c r="L3443" s="194" t="n">
        <v>0</v>
      </c>
      <c r="M3443" s="195" t="n">
        <v>0</v>
      </c>
      <c r="N3443" s="196" t="n">
        <v>0</v>
      </c>
      <c r="O3443" s="197" t="n">
        <v>0</v>
      </c>
      <c r="P3443" s="118" t="inlineStr">
        <is>
          <t>Включено</t>
        </is>
      </c>
      <c r="Q3443" s="104" t="n"/>
    </row>
    <row r="3444" outlineLevel="3" ht="50.25" customHeight="1">
      <c r="A3444" s="3" t="n"/>
      <c r="B3444" s="3" t="n"/>
      <c r="C3444" s="25" t="n"/>
      <c r="D3444" s="271" t="inlineStr">
        <is>
          <t>10.4.12.38.</t>
        </is>
      </c>
      <c r="E3444" s="212" t="inlineStr">
        <is>
          <t>Заглушка Воздуховода прямоугольного сечения 200х300</t>
        </is>
      </c>
      <c r="F3444" s="211" t="inlineStr">
        <is>
          <t>шт.</t>
        </is>
      </c>
      <c r="G3444" s="649" t="n">
        <v>5</v>
      </c>
      <c r="H3444" s="194" t="n"/>
      <c r="I3444" s="195" t="n">
        <v>0</v>
      </c>
      <c r="J3444" s="196" t="n">
        <v>0</v>
      </c>
      <c r="K3444" s="197" t="n">
        <v>0</v>
      </c>
      <c r="L3444" s="194" t="n">
        <v>0</v>
      </c>
      <c r="M3444" s="195" t="n">
        <v>0</v>
      </c>
      <c r="N3444" s="196" t="n">
        <v>0</v>
      </c>
      <c r="O3444" s="197" t="n">
        <v>0</v>
      </c>
      <c r="P3444" s="118" t="inlineStr">
        <is>
          <t>Включено</t>
        </is>
      </c>
      <c r="Q3444" s="104" t="n"/>
    </row>
    <row r="3445" outlineLevel="3" ht="50.25" customHeight="1">
      <c r="A3445" s="3" t="n"/>
      <c r="B3445" s="3" t="n"/>
      <c r="C3445" s="25" t="n"/>
      <c r="D3445" s="271" t="inlineStr">
        <is>
          <t>10.4.12.39.</t>
        </is>
      </c>
      <c r="E3445" s="212" t="inlineStr">
        <is>
          <t>Заглушка Воздуховода прямоугольного сечения 200х300</t>
        </is>
      </c>
      <c r="F3445" s="211" t="inlineStr">
        <is>
          <t>шт.</t>
        </is>
      </c>
      <c r="G3445" s="649" t="n">
        <v>1</v>
      </c>
      <c r="H3445" s="194" t="n"/>
      <c r="I3445" s="195" t="n">
        <v>0</v>
      </c>
      <c r="J3445" s="196" t="n">
        <v>0</v>
      </c>
      <c r="K3445" s="197" t="n">
        <v>0</v>
      </c>
      <c r="L3445" s="194" t="n">
        <v>0</v>
      </c>
      <c r="M3445" s="195" t="n">
        <v>0</v>
      </c>
      <c r="N3445" s="196" t="n">
        <v>0</v>
      </c>
      <c r="O3445" s="197" t="n">
        <v>0</v>
      </c>
      <c r="P3445" s="118" t="inlineStr">
        <is>
          <t>Включено</t>
        </is>
      </c>
      <c r="Q3445" s="104" t="n"/>
    </row>
    <row r="3446" outlineLevel="3" ht="50.25" customHeight="1">
      <c r="A3446" s="3" t="n"/>
      <c r="B3446" s="3" t="n"/>
      <c r="C3446" s="25" t="n"/>
      <c r="D3446" s="271" t="inlineStr">
        <is>
          <t>10.4.12.40.</t>
        </is>
      </c>
      <c r="E3446" s="212" t="inlineStr">
        <is>
          <t>Заглушка Воздуховода прямоугольного сечения 350х1400</t>
        </is>
      </c>
      <c r="F3446" s="211" t="inlineStr">
        <is>
          <t>шт.</t>
        </is>
      </c>
      <c r="G3446" s="649" t="n">
        <v>2</v>
      </c>
      <c r="H3446" s="194" t="n"/>
      <c r="I3446" s="195" t="n">
        <v>0</v>
      </c>
      <c r="J3446" s="196" t="n">
        <v>0</v>
      </c>
      <c r="K3446" s="197" t="n">
        <v>0</v>
      </c>
      <c r="L3446" s="194" t="n">
        <v>0</v>
      </c>
      <c r="M3446" s="195" t="n">
        <v>0</v>
      </c>
      <c r="N3446" s="196" t="n">
        <v>0</v>
      </c>
      <c r="O3446" s="197" t="n">
        <v>0</v>
      </c>
      <c r="P3446" s="118" t="inlineStr">
        <is>
          <t>Включено</t>
        </is>
      </c>
      <c r="Q3446" s="104" t="n"/>
    </row>
    <row r="3447" outlineLevel="3" ht="50.25" customHeight="1">
      <c r="A3447" s="3" t="n"/>
      <c r="B3447" s="3" t="n"/>
      <c r="C3447" s="25" t="n"/>
      <c r="D3447" s="271" t="inlineStr">
        <is>
          <t>10.4.12.41.</t>
        </is>
      </c>
      <c r="E3447" s="212" t="inlineStr">
        <is>
          <t>Заглушка Воздуховода прямоугольного сечения 400х1200</t>
        </is>
      </c>
      <c r="F3447" s="211" t="inlineStr">
        <is>
          <t>шт.</t>
        </is>
      </c>
      <c r="G3447" s="649" t="n">
        <v>5</v>
      </c>
      <c r="H3447" s="194" t="n"/>
      <c r="I3447" s="195" t="n">
        <v>0</v>
      </c>
      <c r="J3447" s="196" t="n">
        <v>0</v>
      </c>
      <c r="K3447" s="197" t="n">
        <v>0</v>
      </c>
      <c r="L3447" s="194" t="n">
        <v>0</v>
      </c>
      <c r="M3447" s="195" t="n">
        <v>0</v>
      </c>
      <c r="N3447" s="196" t="n">
        <v>0</v>
      </c>
      <c r="O3447" s="197" t="n">
        <v>0</v>
      </c>
      <c r="P3447" s="118" t="inlineStr">
        <is>
          <t>Включено</t>
        </is>
      </c>
      <c r="Q3447" s="104" t="n"/>
    </row>
    <row r="3448" outlineLevel="3" ht="50.25" customHeight="1">
      <c r="A3448" s="3" t="n"/>
      <c r="B3448" s="3" t="n"/>
      <c r="C3448" s="25" t="n"/>
      <c r="D3448" s="271" t="inlineStr">
        <is>
          <t>10.4.12.42.</t>
        </is>
      </c>
      <c r="E3448" s="212" t="inlineStr">
        <is>
          <t>Отвод круглого сечения Ø500</t>
        </is>
      </c>
      <c r="F3448" s="211" t="inlineStr">
        <is>
          <t>шт.</t>
        </is>
      </c>
      <c r="G3448" s="649" t="n">
        <v>1</v>
      </c>
      <c r="H3448" s="194" t="n"/>
      <c r="I3448" s="195" t="n">
        <v>0</v>
      </c>
      <c r="J3448" s="196" t="n">
        <v>0</v>
      </c>
      <c r="K3448" s="197" t="n">
        <v>0</v>
      </c>
      <c r="L3448" s="194" t="n">
        <v>0</v>
      </c>
      <c r="M3448" s="195" t="n">
        <v>0</v>
      </c>
      <c r="N3448" s="196" t="n">
        <v>0</v>
      </c>
      <c r="O3448" s="197" t="n">
        <v>0</v>
      </c>
      <c r="P3448" s="118" t="inlineStr">
        <is>
          <t>Включено</t>
        </is>
      </c>
      <c r="Q3448" s="104" t="n"/>
    </row>
    <row r="3449" outlineLevel="3" ht="50.25" customHeight="1">
      <c r="A3449" s="3" t="n"/>
      <c r="B3449" s="3" t="n"/>
      <c r="C3449" s="25" t="n"/>
      <c r="D3449" s="271" t="inlineStr">
        <is>
          <t>10.4.12.43.</t>
        </is>
      </c>
      <c r="E3449" s="212" t="inlineStr">
        <is>
          <t>Отвод прямоугольного  сечения 200x300</t>
        </is>
      </c>
      <c r="F3449" s="211" t="inlineStr">
        <is>
          <t>шт.</t>
        </is>
      </c>
      <c r="G3449" s="649" t="n">
        <v>2</v>
      </c>
      <c r="H3449" s="194" t="n"/>
      <c r="I3449" s="195" t="n">
        <v>0</v>
      </c>
      <c r="J3449" s="196" t="n">
        <v>0</v>
      </c>
      <c r="K3449" s="197" t="n">
        <v>0</v>
      </c>
      <c r="L3449" s="194" t="n">
        <v>0</v>
      </c>
      <c r="M3449" s="195" t="n">
        <v>0</v>
      </c>
      <c r="N3449" s="196" t="n">
        <v>0</v>
      </c>
      <c r="O3449" s="197" t="n">
        <v>0</v>
      </c>
      <c r="P3449" s="118" t="inlineStr">
        <is>
          <t>Включено</t>
        </is>
      </c>
      <c r="Q3449" s="104" t="n"/>
    </row>
    <row r="3450" outlineLevel="3" ht="50.25" customHeight="1">
      <c r="A3450" s="3" t="n"/>
      <c r="B3450" s="3" t="n"/>
      <c r="C3450" s="25" t="n"/>
      <c r="D3450" s="271" t="inlineStr">
        <is>
          <t>10.4.12.44.</t>
        </is>
      </c>
      <c r="E3450" s="212" t="inlineStr">
        <is>
          <t>Отвод прямоугольного сечения 250x700</t>
        </is>
      </c>
      <c r="F3450" s="211" t="inlineStr">
        <is>
          <t>шт.</t>
        </is>
      </c>
      <c r="G3450" s="649" t="n">
        <v>4</v>
      </c>
      <c r="H3450" s="194" t="n"/>
      <c r="I3450" s="195" t="n">
        <v>0</v>
      </c>
      <c r="J3450" s="196" t="n">
        <v>0</v>
      </c>
      <c r="K3450" s="197" t="n">
        <v>0</v>
      </c>
      <c r="L3450" s="194" t="n">
        <v>0</v>
      </c>
      <c r="M3450" s="195" t="n">
        <v>0</v>
      </c>
      <c r="N3450" s="196" t="n">
        <v>0</v>
      </c>
      <c r="O3450" s="197" t="n">
        <v>0</v>
      </c>
      <c r="P3450" s="118" t="inlineStr">
        <is>
          <t>Включено</t>
        </is>
      </c>
      <c r="Q3450" s="104" t="n"/>
    </row>
    <row r="3451" outlineLevel="3" ht="50.25" customHeight="1">
      <c r="A3451" s="3" t="n"/>
      <c r="B3451" s="3" t="n"/>
      <c r="C3451" s="25" t="n"/>
      <c r="D3451" s="271" t="inlineStr">
        <is>
          <t>10.4.12.45.</t>
        </is>
      </c>
      <c r="E3451" s="212" t="inlineStr">
        <is>
          <t>Отвод прямоугольного  сечения 300x200</t>
        </is>
      </c>
      <c r="F3451" s="211" t="inlineStr">
        <is>
          <t>шт.</t>
        </is>
      </c>
      <c r="G3451" s="649" t="n">
        <v>1</v>
      </c>
      <c r="H3451" s="194" t="n"/>
      <c r="I3451" s="195" t="n">
        <v>0</v>
      </c>
      <c r="J3451" s="196" t="n">
        <v>0</v>
      </c>
      <c r="K3451" s="197" t="n">
        <v>0</v>
      </c>
      <c r="L3451" s="194" t="n">
        <v>0</v>
      </c>
      <c r="M3451" s="195" t="n">
        <v>0</v>
      </c>
      <c r="N3451" s="196" t="n">
        <v>0</v>
      </c>
      <c r="O3451" s="197" t="n">
        <v>0</v>
      </c>
      <c r="P3451" s="118" t="inlineStr">
        <is>
          <t>Включено</t>
        </is>
      </c>
      <c r="Q3451" s="104" t="n"/>
    </row>
    <row r="3452" outlineLevel="3" ht="50.25" customHeight="1">
      <c r="A3452" s="3" t="n"/>
      <c r="B3452" s="3" t="n"/>
      <c r="C3452" s="25" t="n"/>
      <c r="D3452" s="271" t="inlineStr">
        <is>
          <t>10.4.12.46.</t>
        </is>
      </c>
      <c r="E3452" s="212" t="inlineStr">
        <is>
          <t>Отвод прямоугольного  сечения 300х400</t>
        </is>
      </c>
      <c r="F3452" s="211" t="inlineStr">
        <is>
          <t>шт.</t>
        </is>
      </c>
      <c r="G3452" s="649" t="n">
        <v>1</v>
      </c>
      <c r="H3452" s="194" t="n"/>
      <c r="I3452" s="195" t="n">
        <v>0</v>
      </c>
      <c r="J3452" s="196" t="n">
        <v>0</v>
      </c>
      <c r="K3452" s="197" t="n">
        <v>0</v>
      </c>
      <c r="L3452" s="194" t="n">
        <v>0</v>
      </c>
      <c r="M3452" s="195" t="n">
        <v>0</v>
      </c>
      <c r="N3452" s="196" t="n">
        <v>0</v>
      </c>
      <c r="O3452" s="197" t="n">
        <v>0</v>
      </c>
      <c r="P3452" s="118" t="inlineStr">
        <is>
          <t>Включено</t>
        </is>
      </c>
      <c r="Q3452" s="104" t="n"/>
    </row>
    <row r="3453" outlineLevel="3" ht="50.25" customHeight="1">
      <c r="A3453" s="3" t="n"/>
      <c r="B3453" s="3" t="n"/>
      <c r="C3453" s="25" t="n"/>
      <c r="D3453" s="271" t="inlineStr">
        <is>
          <t>10.4.12.47.</t>
        </is>
      </c>
      <c r="E3453" s="212" t="inlineStr">
        <is>
          <t>Отвод прямоугольного  сечения 400x300</t>
        </is>
      </c>
      <c r="F3453" s="211" t="inlineStr">
        <is>
          <t>шт.</t>
        </is>
      </c>
      <c r="G3453" s="649" t="n">
        <v>1</v>
      </c>
      <c r="H3453" s="194" t="n"/>
      <c r="I3453" s="195" t="n">
        <v>0</v>
      </c>
      <c r="J3453" s="196" t="n">
        <v>0</v>
      </c>
      <c r="K3453" s="197" t="n">
        <v>0</v>
      </c>
      <c r="L3453" s="194" t="n">
        <v>0</v>
      </c>
      <c r="M3453" s="195" t="n">
        <v>0</v>
      </c>
      <c r="N3453" s="196" t="n">
        <v>0</v>
      </c>
      <c r="O3453" s="197" t="n">
        <v>0</v>
      </c>
      <c r="P3453" s="118" t="inlineStr">
        <is>
          <t>Включено</t>
        </is>
      </c>
      <c r="Q3453" s="104" t="n"/>
    </row>
    <row r="3454" outlineLevel="3" ht="50.25" customHeight="1">
      <c r="A3454" s="3" t="n"/>
      <c r="B3454" s="3" t="n"/>
      <c r="C3454" s="25" t="n"/>
      <c r="D3454" s="271" t="inlineStr">
        <is>
          <t>10.4.12.48.</t>
        </is>
      </c>
      <c r="E3454" s="212" t="inlineStr">
        <is>
          <t>Отвод прямоугольного  сечения 400х600</t>
        </is>
      </c>
      <c r="F3454" s="211" t="inlineStr">
        <is>
          <t>шт.</t>
        </is>
      </c>
      <c r="G3454" s="649" t="n">
        <v>3</v>
      </c>
      <c r="H3454" s="194" t="n"/>
      <c r="I3454" s="195" t="n">
        <v>0</v>
      </c>
      <c r="J3454" s="196" t="n">
        <v>0</v>
      </c>
      <c r="K3454" s="197" t="n">
        <v>0</v>
      </c>
      <c r="L3454" s="194" t="n">
        <v>0</v>
      </c>
      <c r="M3454" s="195" t="n">
        <v>0</v>
      </c>
      <c r="N3454" s="196" t="n">
        <v>0</v>
      </c>
      <c r="O3454" s="197" t="n">
        <v>0</v>
      </c>
      <c r="P3454" s="118" t="inlineStr">
        <is>
          <t>Включено</t>
        </is>
      </c>
      <c r="Q3454" s="104" t="n"/>
    </row>
    <row r="3455" outlineLevel="3" ht="50.25" customHeight="1">
      <c r="A3455" s="3" t="n"/>
      <c r="B3455" s="3" t="n"/>
      <c r="C3455" s="25" t="n"/>
      <c r="D3455" s="271" t="inlineStr">
        <is>
          <t>10.4.12.49.</t>
        </is>
      </c>
      <c r="E3455" s="212" t="inlineStr">
        <is>
          <t>Отвод прямоугольного  сечения 450х700</t>
        </is>
      </c>
      <c r="F3455" s="211" t="inlineStr">
        <is>
          <t>шт.</t>
        </is>
      </c>
      <c r="G3455" s="649" t="n">
        <v>6</v>
      </c>
      <c r="H3455" s="194" t="n"/>
      <c r="I3455" s="195" t="n">
        <v>0</v>
      </c>
      <c r="J3455" s="196" t="n">
        <v>0</v>
      </c>
      <c r="K3455" s="197" t="n">
        <v>0</v>
      </c>
      <c r="L3455" s="194" t="n">
        <v>0</v>
      </c>
      <c r="M3455" s="195" t="n">
        <v>0</v>
      </c>
      <c r="N3455" s="196" t="n">
        <v>0</v>
      </c>
      <c r="O3455" s="197" t="n">
        <v>0</v>
      </c>
      <c r="P3455" s="118" t="inlineStr">
        <is>
          <t>Включено</t>
        </is>
      </c>
      <c r="Q3455" s="104" t="n"/>
    </row>
    <row r="3456" outlineLevel="3" ht="50.25" customHeight="1">
      <c r="A3456" s="3" t="n"/>
      <c r="B3456" s="3" t="n"/>
      <c r="C3456" s="25" t="n"/>
      <c r="D3456" s="271" t="inlineStr">
        <is>
          <t>10.4.12.50.</t>
        </is>
      </c>
      <c r="E3456" s="212" t="inlineStr">
        <is>
          <t>Отвод прямоугольного  сечения 700х700</t>
        </is>
      </c>
      <c r="F3456" s="211" t="inlineStr">
        <is>
          <t>шт.</t>
        </is>
      </c>
      <c r="G3456" s="649" t="n">
        <v>2</v>
      </c>
      <c r="H3456" s="194" t="n"/>
      <c r="I3456" s="195" t="n">
        <v>0</v>
      </c>
      <c r="J3456" s="196" t="n">
        <v>0</v>
      </c>
      <c r="K3456" s="197" t="n">
        <v>0</v>
      </c>
      <c r="L3456" s="194" t="n">
        <v>0</v>
      </c>
      <c r="M3456" s="195" t="n">
        <v>0</v>
      </c>
      <c r="N3456" s="196" t="n">
        <v>0</v>
      </c>
      <c r="O3456" s="197" t="n">
        <v>0</v>
      </c>
      <c r="P3456" s="118" t="inlineStr">
        <is>
          <t>Включено</t>
        </is>
      </c>
      <c r="Q3456" s="104" t="n"/>
    </row>
    <row r="3457" outlineLevel="3" ht="50.25" customHeight="1">
      <c r="A3457" s="3" t="n"/>
      <c r="B3457" s="3" t="n"/>
      <c r="C3457" s="25" t="n"/>
      <c r="D3457" s="271" t="inlineStr">
        <is>
          <t>10.4.12.51.</t>
        </is>
      </c>
      <c r="E3457" s="212" t="inlineStr">
        <is>
          <t>Отвод прямоугольного  сечения 1000х1000</t>
        </is>
      </c>
      <c r="F3457" s="211" t="inlineStr">
        <is>
          <t>шт.</t>
        </is>
      </c>
      <c r="G3457" s="649" t="n">
        <v>1</v>
      </c>
      <c r="H3457" s="194" t="n"/>
      <c r="I3457" s="195" t="n">
        <v>0</v>
      </c>
      <c r="J3457" s="196" t="n">
        <v>0</v>
      </c>
      <c r="K3457" s="197" t="n">
        <v>0</v>
      </c>
      <c r="L3457" s="194" t="n">
        <v>0</v>
      </c>
      <c r="M3457" s="195" t="n">
        <v>0</v>
      </c>
      <c r="N3457" s="196" t="n">
        <v>0</v>
      </c>
      <c r="O3457" s="197" t="n">
        <v>0</v>
      </c>
      <c r="P3457" s="118" t="inlineStr">
        <is>
          <t>Включено</t>
        </is>
      </c>
      <c r="Q3457" s="104" t="n"/>
    </row>
    <row r="3458" outlineLevel="3" ht="50.25" customHeight="1">
      <c r="A3458" s="3" t="n"/>
      <c r="B3458" s="3" t="n"/>
      <c r="C3458" s="25" t="n"/>
      <c r="D3458" s="271" t="inlineStr">
        <is>
          <t>10.4.12.52.</t>
        </is>
      </c>
      <c r="E3458" s="212" t="inlineStr">
        <is>
          <t>Переходник круглого- прямоугольного сечения 1000x1000-Ø950</t>
        </is>
      </c>
      <c r="F3458" s="211" t="inlineStr">
        <is>
          <t>шт.</t>
        </is>
      </c>
      <c r="G3458" s="649" t="n">
        <v>1</v>
      </c>
      <c r="H3458" s="194" t="n"/>
      <c r="I3458" s="195" t="n">
        <v>0</v>
      </c>
      <c r="J3458" s="196" t="n">
        <v>0</v>
      </c>
      <c r="K3458" s="197" t="n">
        <v>0</v>
      </c>
      <c r="L3458" s="194" t="n">
        <v>0</v>
      </c>
      <c r="M3458" s="195" t="n">
        <v>0</v>
      </c>
      <c r="N3458" s="196" t="n">
        <v>0</v>
      </c>
      <c r="O3458" s="197" t="n">
        <v>0</v>
      </c>
      <c r="P3458" s="118" t="inlineStr">
        <is>
          <t>Включено</t>
        </is>
      </c>
      <c r="Q3458" s="104" t="n"/>
    </row>
    <row r="3459" outlineLevel="3" ht="50.25" customHeight="1">
      <c r="A3459" s="3" t="n"/>
      <c r="B3459" s="3" t="n"/>
      <c r="C3459" s="25" t="n"/>
      <c r="D3459" s="271" t="inlineStr">
        <is>
          <t>10.4.12.53.</t>
        </is>
      </c>
      <c r="E3459" s="212" t="inlineStr">
        <is>
          <t>Переходник круглого- прямоугольного сечения 450x700-Ø500</t>
        </is>
      </c>
      <c r="F3459" s="211" t="inlineStr">
        <is>
          <t>шт.</t>
        </is>
      </c>
      <c r="G3459" s="649" t="n">
        <v>1</v>
      </c>
      <c r="H3459" s="194" t="n"/>
      <c r="I3459" s="195" t="n">
        <v>0</v>
      </c>
      <c r="J3459" s="196" t="n">
        <v>0</v>
      </c>
      <c r="K3459" s="197" t="n">
        <v>0</v>
      </c>
      <c r="L3459" s="194" t="n">
        <v>0</v>
      </c>
      <c r="M3459" s="195" t="n">
        <v>0</v>
      </c>
      <c r="N3459" s="196" t="n">
        <v>0</v>
      </c>
      <c r="O3459" s="197" t="n">
        <v>0</v>
      </c>
      <c r="P3459" s="118" t="inlineStr">
        <is>
          <t>Включено</t>
        </is>
      </c>
      <c r="Q3459" s="104" t="n"/>
    </row>
    <row r="3460" outlineLevel="3" ht="50.25" customHeight="1">
      <c r="A3460" s="3" t="n"/>
      <c r="B3460" s="3" t="n"/>
      <c r="C3460" s="25" t="n"/>
      <c r="D3460" s="271" t="inlineStr">
        <is>
          <t>10.4.12.54.</t>
        </is>
      </c>
      <c r="E3460" s="212" t="inlineStr">
        <is>
          <t>Переходник круглого- прямоугольного сечения 600x900-Ø630</t>
        </is>
      </c>
      <c r="F3460" s="211" t="inlineStr">
        <is>
          <t>шт.</t>
        </is>
      </c>
      <c r="G3460" s="649" t="n">
        <v>1</v>
      </c>
      <c r="H3460" s="194" t="n"/>
      <c r="I3460" s="195" t="n">
        <v>0</v>
      </c>
      <c r="J3460" s="196" t="n">
        <v>0</v>
      </c>
      <c r="K3460" s="197" t="n">
        <v>0</v>
      </c>
      <c r="L3460" s="194" t="n">
        <v>0</v>
      </c>
      <c r="M3460" s="195" t="n">
        <v>0</v>
      </c>
      <c r="N3460" s="196" t="n">
        <v>0</v>
      </c>
      <c r="O3460" s="197" t="n">
        <v>0</v>
      </c>
      <c r="P3460" s="118" t="inlineStr">
        <is>
          <t>Включено</t>
        </is>
      </c>
      <c r="Q3460" s="104" t="n"/>
    </row>
    <row r="3461" outlineLevel="3" ht="50.25" customHeight="1">
      <c r="A3461" s="3" t="n"/>
      <c r="B3461" s="3" t="n"/>
      <c r="C3461" s="25" t="n"/>
      <c r="D3461" s="271" t="inlineStr">
        <is>
          <t>10.4.12.55.</t>
        </is>
      </c>
      <c r="E3461" s="212" t="inlineStr">
        <is>
          <t>Переходник круглого- прямоугольного сечения 700x700-Ø630</t>
        </is>
      </c>
      <c r="F3461" s="211" t="inlineStr">
        <is>
          <t>шт.</t>
        </is>
      </c>
      <c r="G3461" s="649" t="n">
        <v>2</v>
      </c>
      <c r="H3461" s="194" t="n"/>
      <c r="I3461" s="195" t="n">
        <v>0</v>
      </c>
      <c r="J3461" s="196" t="n">
        <v>0</v>
      </c>
      <c r="K3461" s="197" t="n">
        <v>0</v>
      </c>
      <c r="L3461" s="194" t="n">
        <v>0</v>
      </c>
      <c r="M3461" s="195" t="n">
        <v>0</v>
      </c>
      <c r="N3461" s="196" t="n">
        <v>0</v>
      </c>
      <c r="O3461" s="197" t="n">
        <v>0</v>
      </c>
      <c r="P3461" s="118" t="inlineStr">
        <is>
          <t>Включено</t>
        </is>
      </c>
      <c r="Q3461" s="104" t="n"/>
    </row>
    <row r="3462" outlineLevel="3" ht="50.25" customHeight="1">
      <c r="A3462" s="3" t="n"/>
      <c r="B3462" s="3" t="n"/>
      <c r="C3462" s="25" t="n"/>
      <c r="D3462" s="271" t="inlineStr">
        <is>
          <t>10.4.12.56.</t>
        </is>
      </c>
      <c r="E3462" s="212" t="inlineStr">
        <is>
          <t>Переходник прямоугольного сечения 200х300-300х600</t>
        </is>
      </c>
      <c r="F3462" s="211" t="inlineStr">
        <is>
          <t>шт.</t>
        </is>
      </c>
      <c r="G3462" s="649" t="n">
        <v>2</v>
      </c>
      <c r="H3462" s="194" t="n"/>
      <c r="I3462" s="195" t="n">
        <v>0</v>
      </c>
      <c r="J3462" s="196" t="n">
        <v>0</v>
      </c>
      <c r="K3462" s="197" t="n">
        <v>0</v>
      </c>
      <c r="L3462" s="194" t="n">
        <v>0</v>
      </c>
      <c r="M3462" s="195" t="n">
        <v>0</v>
      </c>
      <c r="N3462" s="196" t="n">
        <v>0</v>
      </c>
      <c r="O3462" s="197" t="n">
        <v>0</v>
      </c>
      <c r="P3462" s="118" t="inlineStr">
        <is>
          <t>Включено</t>
        </is>
      </c>
      <c r="Q3462" s="104" t="n"/>
    </row>
    <row r="3463" outlineLevel="3" ht="50.25" customHeight="1">
      <c r="A3463" s="3" t="n"/>
      <c r="B3463" s="3" t="n"/>
      <c r="C3463" s="25" t="n"/>
      <c r="D3463" s="271" t="inlineStr">
        <is>
          <t>10.4.12.57.</t>
        </is>
      </c>
      <c r="E3463" s="212" t="inlineStr">
        <is>
          <t>Переходник прямоугольного сечения 300х400-350х600</t>
        </is>
      </c>
      <c r="F3463" s="211" t="inlineStr">
        <is>
          <t>шт.</t>
        </is>
      </c>
      <c r="G3463" s="649" t="n">
        <v>2</v>
      </c>
      <c r="H3463" s="194" t="n"/>
      <c r="I3463" s="195" t="n">
        <v>0</v>
      </c>
      <c r="J3463" s="196" t="n">
        <v>0</v>
      </c>
      <c r="K3463" s="197" t="n">
        <v>0</v>
      </c>
      <c r="L3463" s="194" t="n">
        <v>0</v>
      </c>
      <c r="M3463" s="195" t="n">
        <v>0</v>
      </c>
      <c r="N3463" s="196" t="n">
        <v>0</v>
      </c>
      <c r="O3463" s="197" t="n">
        <v>0</v>
      </c>
      <c r="P3463" s="118" t="inlineStr">
        <is>
          <t>Включено</t>
        </is>
      </c>
      <c r="Q3463" s="104" t="n"/>
    </row>
    <row r="3464" outlineLevel="3" ht="50.25" customHeight="1">
      <c r="A3464" s="3" t="n"/>
      <c r="B3464" s="3" t="n"/>
      <c r="C3464" s="25" t="n"/>
      <c r="D3464" s="271" t="inlineStr">
        <is>
          <t>10.4.12.58.</t>
        </is>
      </c>
      <c r="E3464" s="212" t="inlineStr">
        <is>
          <t>Переходник прямоугольного сечения 400х600-450х700</t>
        </is>
      </c>
      <c r="F3464" s="211" t="inlineStr">
        <is>
          <t>шт.</t>
        </is>
      </c>
      <c r="G3464" s="649" t="n">
        <v>1</v>
      </c>
      <c r="H3464" s="194" t="n"/>
      <c r="I3464" s="195" t="n">
        <v>0</v>
      </c>
      <c r="J3464" s="196" t="n">
        <v>0</v>
      </c>
      <c r="K3464" s="197" t="n">
        <v>0</v>
      </c>
      <c r="L3464" s="194" t="n">
        <v>0</v>
      </c>
      <c r="M3464" s="195" t="n">
        <v>0</v>
      </c>
      <c r="N3464" s="196" t="n">
        <v>0</v>
      </c>
      <c r="O3464" s="197" t="n">
        <v>0</v>
      </c>
      <c r="P3464" s="118" t="inlineStr">
        <is>
          <t>Включено</t>
        </is>
      </c>
      <c r="Q3464" s="104" t="n"/>
    </row>
    <row r="3465" outlineLevel="3" ht="50.25" customHeight="1">
      <c r="A3465" s="3" t="n"/>
      <c r="B3465" s="3" t="n"/>
      <c r="C3465" s="25" t="n"/>
      <c r="D3465" s="271" t="inlineStr">
        <is>
          <t>10.4.12.59.</t>
        </is>
      </c>
      <c r="E3465" s="212" t="inlineStr">
        <is>
          <t>Переходник прямоугольного сечения 400х600-500х1200</t>
        </is>
      </c>
      <c r="F3465" s="211" t="inlineStr">
        <is>
          <t>шт.</t>
        </is>
      </c>
      <c r="G3465" s="649" t="n">
        <v>1</v>
      </c>
      <c r="H3465" s="194" t="n"/>
      <c r="I3465" s="195" t="n">
        <v>0</v>
      </c>
      <c r="J3465" s="196" t="n">
        <v>0</v>
      </c>
      <c r="K3465" s="197" t="n">
        <v>0</v>
      </c>
      <c r="L3465" s="194" t="n">
        <v>0</v>
      </c>
      <c r="M3465" s="195" t="n">
        <v>0</v>
      </c>
      <c r="N3465" s="196" t="n">
        <v>0</v>
      </c>
      <c r="O3465" s="197" t="n">
        <v>0</v>
      </c>
      <c r="P3465" s="118" t="inlineStr">
        <is>
          <t>Включено</t>
        </is>
      </c>
      <c r="Q3465" s="104" t="n"/>
    </row>
    <row r="3466" outlineLevel="3" ht="81" customHeight="1">
      <c r="A3466" s="3" t="n"/>
      <c r="B3466" s="3" t="inlineStr">
        <is>
          <t>Монтаж оконечных устройств системы противодымной вентиляции (решетки, датчики, клапаны)</t>
        </is>
      </c>
      <c r="C3466" s="25" t="n"/>
      <c r="D3466" s="271" t="inlineStr">
        <is>
          <t>10.4.12.60.</t>
        </is>
      </c>
      <c r="E3466"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300х200</t>
        </is>
      </c>
      <c r="F3466" s="211" t="inlineStr">
        <is>
          <t>шт.</t>
        </is>
      </c>
      <c r="G3466" s="649" t="n">
        <v>5</v>
      </c>
      <c r="H3466" s="194" t="n">
        <v>9192.841633204915</v>
      </c>
      <c r="I3466" s="195" t="n">
        <v>4314.073700991118</v>
      </c>
      <c r="J3466" s="196" t="n">
        <v>1688.364416774504</v>
      </c>
      <c r="K3466" s="197" t="n">
        <v>15195.27975097054</v>
      </c>
      <c r="L3466" s="194" t="n">
        <v>45964.20816602457</v>
      </c>
      <c r="M3466" s="195" t="n">
        <v>21570.36850495559</v>
      </c>
      <c r="N3466" s="196" t="n">
        <v>8441.822083872521</v>
      </c>
      <c r="O3466" s="197" t="n">
        <v>75976.39875485269</v>
      </c>
      <c r="P3466" s="118" t="n"/>
      <c r="Q3466" s="104" t="n"/>
    </row>
    <row r="3467" outlineLevel="3" ht="75" customHeight="1">
      <c r="A3467" s="3" t="n"/>
      <c r="B3467" s="3" t="inlineStr">
        <is>
          <t>Монтаж оконечных устройств системы противодымной вентиляции (решетки, датчики, клапаны)</t>
        </is>
      </c>
      <c r="C3467" s="25" t="n"/>
      <c r="D3467" s="271" t="inlineStr">
        <is>
          <t>10.4.12.61.</t>
        </is>
      </c>
      <c r="E3467"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400х300</t>
        </is>
      </c>
      <c r="F3467" s="211" t="inlineStr">
        <is>
          <t>шт.</t>
        </is>
      </c>
      <c r="G3467" s="649" t="n">
        <v>1</v>
      </c>
      <c r="H3467" s="194" t="n">
        <v>9413.711779835747</v>
      </c>
      <c r="I3467" s="195" t="n">
        <v>4314.073700991118</v>
      </c>
      <c r="J3467" s="196" t="n">
        <v>1715.973185103358</v>
      </c>
      <c r="K3467" s="197" t="n">
        <v>15443.75866593022</v>
      </c>
      <c r="L3467" s="194" t="n">
        <v>9413.711779835747</v>
      </c>
      <c r="M3467" s="195" t="n">
        <v>4314.073700991118</v>
      </c>
      <c r="N3467" s="196" t="n">
        <v>1715.973185103358</v>
      </c>
      <c r="O3467" s="197" t="n">
        <v>15443.75866593022</v>
      </c>
      <c r="P3467" s="118" t="n"/>
      <c r="Q3467" s="104" t="n"/>
    </row>
    <row r="3468" outlineLevel="3" ht="76.5" customHeight="1">
      <c r="A3468" s="3" t="n"/>
      <c r="B3468" s="3" t="inlineStr">
        <is>
          <t>Монтаж оконечных устройств системы противодымной вентиляции (решетки, датчики, клапаны)</t>
        </is>
      </c>
      <c r="C3468" s="25" t="n"/>
      <c r="D3468" s="271" t="inlineStr">
        <is>
          <t>10.4.12.62.</t>
        </is>
      </c>
      <c r="E3468"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1200х400</t>
        </is>
      </c>
      <c r="F3468" s="211" t="inlineStr">
        <is>
          <t>шт.</t>
        </is>
      </c>
      <c r="G3468" s="649" t="n">
        <v>5</v>
      </c>
      <c r="H3468" s="194" t="n">
        <v>15456.92786447607</v>
      </c>
      <c r="I3468" s="195" t="n">
        <v>4314.073700991118</v>
      </c>
      <c r="J3468" s="196" t="n">
        <v>2471.375195683398</v>
      </c>
      <c r="K3468" s="197" t="n">
        <v>22242.37676115059</v>
      </c>
      <c r="L3468" s="194" t="n">
        <v>77284.63932238036</v>
      </c>
      <c r="M3468" s="195" t="n">
        <v>21570.36850495559</v>
      </c>
      <c r="N3468" s="196" t="n">
        <v>12356.87597841699</v>
      </c>
      <c r="O3468" s="197" t="n">
        <v>111211.8838057529</v>
      </c>
      <c r="P3468" s="118" t="n"/>
      <c r="Q3468" s="104" t="n"/>
    </row>
    <row r="3469" outlineLevel="3" ht="77.25" customHeight="1">
      <c r="A3469" s="3" t="n"/>
      <c r="B3469" s="3" t="inlineStr">
        <is>
          <t>Монтаж оконечных устройств системы противодымной вентиляции (решетки, датчики, клапаны)</t>
        </is>
      </c>
      <c r="C3469" s="25" t="n"/>
      <c r="D3469" s="271" t="inlineStr">
        <is>
          <t>10.4.12.63.</t>
        </is>
      </c>
      <c r="E3469"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Ø500</t>
        </is>
      </c>
      <c r="F3469" s="211" t="inlineStr">
        <is>
          <t>шт.</t>
        </is>
      </c>
      <c r="G3469" s="649" t="n">
        <v>1</v>
      </c>
      <c r="H3469" s="194" t="n">
        <v>9785.491901367943</v>
      </c>
      <c r="I3469" s="195" t="n">
        <v>4314.073700991118</v>
      </c>
      <c r="J3469" s="196" t="n">
        <v>1762.445700294882</v>
      </c>
      <c r="K3469" s="197" t="n">
        <v>15862.01130265394</v>
      </c>
      <c r="L3469" s="194" t="n">
        <v>9785.491901367943</v>
      </c>
      <c r="M3469" s="195" t="n">
        <v>4314.073700991118</v>
      </c>
      <c r="N3469" s="196" t="n">
        <v>1762.445700294882</v>
      </c>
      <c r="O3469" s="197" t="n">
        <v>15862.01130265394</v>
      </c>
      <c r="P3469" s="118" t="n"/>
      <c r="Q3469" s="104" t="n"/>
    </row>
    <row r="3470" outlineLevel="3" ht="96" customHeight="1">
      <c r="A3470" s="3" t="n"/>
      <c r="B3470" s="3" t="inlineStr">
        <is>
          <t>Монтаж оконечных устройств системы противодымной вентиляции (решетки, датчики, клапаны)</t>
        </is>
      </c>
      <c r="C3470" s="25" t="n"/>
      <c r="D3470" s="271" t="inlineStr">
        <is>
          <t>10.4.12.64.</t>
        </is>
      </c>
      <c r="E3470"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морозостойкий
700х250</t>
        </is>
      </c>
      <c r="F3470" s="211" t="inlineStr">
        <is>
          <t>шт.</t>
        </is>
      </c>
      <c r="G3470" s="649" t="n">
        <v>1</v>
      </c>
      <c r="H3470" s="194" t="n">
        <v>11220.84635568465</v>
      </c>
      <c r="I3470" s="195" t="n">
        <v>4314.073700991118</v>
      </c>
      <c r="J3470" s="196" t="n">
        <v>1941.865007084471</v>
      </c>
      <c r="K3470" s="197" t="n">
        <v>17476.78506376024</v>
      </c>
      <c r="L3470" s="194" t="n">
        <v>11220.84635568465</v>
      </c>
      <c r="M3470" s="195" t="n">
        <v>4314.073700991118</v>
      </c>
      <c r="N3470" s="196" t="n">
        <v>1941.865007084471</v>
      </c>
      <c r="O3470" s="197" t="n">
        <v>17476.78506376024</v>
      </c>
      <c r="P3470" s="118" t="n"/>
      <c r="Q3470" s="104" t="n"/>
    </row>
    <row r="3471" outlineLevel="3" ht="117.75" customHeight="1">
      <c r="A3471" s="3" t="n"/>
      <c r="B3471" s="3" t="inlineStr">
        <is>
          <t>Монтаж оконечных устройств системы противодымной вентиляции (решетки, датчики, клапаны)</t>
        </is>
      </c>
      <c r="C3471" s="25" t="n"/>
      <c r="D3471" s="271" t="inlineStr">
        <is>
          <t>10.4.12.65.</t>
        </is>
      </c>
      <c r="E3471"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морозостойкий
1000х1000</t>
        </is>
      </c>
      <c r="F3471" s="211" t="inlineStr">
        <is>
          <t>шт.</t>
        </is>
      </c>
      <c r="G3471" s="649" t="n">
        <v>1</v>
      </c>
      <c r="H3471" s="194" t="n">
        <v>17104.57493298702</v>
      </c>
      <c r="I3471" s="195" t="n">
        <v>4314.073700991118</v>
      </c>
      <c r="J3471" s="196" t="n">
        <v>2677.331079247268</v>
      </c>
      <c r="K3471" s="197" t="n">
        <v>24095.97971322541</v>
      </c>
      <c r="L3471" s="194" t="n">
        <v>17104.57493298702</v>
      </c>
      <c r="M3471" s="195" t="n">
        <v>4314.073700991118</v>
      </c>
      <c r="N3471" s="196" t="n">
        <v>2677.331079247268</v>
      </c>
      <c r="O3471" s="197" t="n">
        <v>24095.97971322541</v>
      </c>
      <c r="P3471" s="118" t="n"/>
      <c r="Q3471" s="104" t="n"/>
    </row>
    <row r="3472" outlineLevel="3" ht="86.25" customHeight="1">
      <c r="A3472" s="3" t="n"/>
      <c r="B3472" s="3" t="inlineStr">
        <is>
          <t>Монтаж оконечных устройств системы противодымной вентиляции (решетки, датчики, клапаны)</t>
        </is>
      </c>
      <c r="C3472" s="25" t="n"/>
      <c r="D3472" s="271" t="inlineStr">
        <is>
          <t>10.4.12.66.</t>
        </is>
      </c>
      <c r="E3472"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морозостойкий
Ø630</t>
        </is>
      </c>
      <c r="F3472" s="211" t="inlineStr">
        <is>
          <t>шт.</t>
        </is>
      </c>
      <c r="G3472" s="649" t="n">
        <v>3</v>
      </c>
      <c r="H3472" s="194" t="n">
        <v>11719.87045308437</v>
      </c>
      <c r="I3472" s="195" t="n">
        <v>4314.073700991118</v>
      </c>
      <c r="J3472" s="196" t="n">
        <v>2004.243019259436</v>
      </c>
      <c r="K3472" s="197" t="n">
        <v>18038.18717333493</v>
      </c>
      <c r="L3472" s="194" t="n">
        <v>35159.61135925312</v>
      </c>
      <c r="M3472" s="195" t="n">
        <v>12942.22110297336</v>
      </c>
      <c r="N3472" s="196" t="n">
        <v>6012.729057778308</v>
      </c>
      <c r="O3472" s="197" t="n">
        <v>54114.56152000478</v>
      </c>
      <c r="P3472" s="118" t="n"/>
      <c r="Q3472" s="104" t="n"/>
    </row>
    <row r="3473" outlineLevel="3" ht="99" customHeight="1">
      <c r="A3473" s="3" t="n"/>
      <c r="B3473" s="3" t="inlineStr">
        <is>
          <t>Монтаж оконечных устройств системы противодымной вентиляции (решетки, датчики, клапаны)</t>
        </is>
      </c>
      <c r="C3473" s="25" t="n"/>
      <c r="D3473" s="271" t="inlineStr">
        <is>
          <t>10.4.12.67.</t>
        </is>
      </c>
      <c r="E3473"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300х200</t>
        </is>
      </c>
      <c r="F3473" s="211" t="inlineStr">
        <is>
          <t>шт.</t>
        </is>
      </c>
      <c r="G3473" s="649" t="n">
        <v>1</v>
      </c>
      <c r="H3473" s="194" t="n">
        <v>9975.849720187687</v>
      </c>
      <c r="I3473" s="195" t="n">
        <v>4314.073700991118</v>
      </c>
      <c r="J3473" s="196" t="n">
        <v>1786.240427647351</v>
      </c>
      <c r="K3473" s="197" t="n">
        <v>16076.16384882616</v>
      </c>
      <c r="L3473" s="194" t="n">
        <v>9975.849720187687</v>
      </c>
      <c r="M3473" s="195" t="n">
        <v>4314.073700991118</v>
      </c>
      <c r="N3473" s="196" t="n">
        <v>1786.240427647351</v>
      </c>
      <c r="O3473" s="197" t="n">
        <v>16076.16384882616</v>
      </c>
      <c r="P3473" s="118" t="n"/>
      <c r="Q3473" s="104" t="n"/>
    </row>
    <row r="3474" outlineLevel="3" ht="50.25" customHeight="1">
      <c r="A3474" s="3" t="n"/>
      <c r="B3474" s="3" t="inlineStr">
        <is>
          <t>Монтаж оконечных устройств системы противодымной вентиляции (решетки, датчики, клапаны)</t>
        </is>
      </c>
      <c r="C3474" s="25" t="n"/>
      <c r="D3474" s="271" t="inlineStr">
        <is>
          <t>10.4.12.68.</t>
        </is>
      </c>
      <c r="E3474" s="212" t="inlineStr">
        <is>
          <t>Устройство воздухоприёмное РОН 130</t>
        </is>
      </c>
      <c r="F3474" s="211" t="inlineStr">
        <is>
          <t>шт</t>
        </is>
      </c>
      <c r="G3474" s="645" t="n">
        <v>1</v>
      </c>
      <c r="H3474" s="194" t="n">
        <v>4482.292616328226</v>
      </c>
      <c r="I3474" s="195" t="n">
        <v>2964.390841929449</v>
      </c>
      <c r="J3474" s="196" t="n">
        <v>930.8354322822095</v>
      </c>
      <c r="K3474" s="197" t="n">
        <v>8377.518890539885</v>
      </c>
      <c r="L3474" s="194" t="n">
        <v>4482.292616328226</v>
      </c>
      <c r="M3474" s="195" t="n">
        <v>2964.390841929449</v>
      </c>
      <c r="N3474" s="196" t="n">
        <v>930.8354322822095</v>
      </c>
      <c r="O3474" s="197" t="n">
        <v>8377.518890539885</v>
      </c>
      <c r="P3474" s="118" t="n"/>
      <c r="Q3474" s="104" t="n"/>
    </row>
    <row r="3475" outlineLevel="3" ht="50.25" customHeight="1">
      <c r="A3475" s="3" t="n"/>
      <c r="B3475" s="3" t="inlineStr">
        <is>
          <t>Монтаж оконечных устройств системы противодымной вентиляции (решетки, датчики, клапаны)</t>
        </is>
      </c>
      <c r="C3475" s="25" t="n"/>
      <c r="D3475" s="271" t="inlineStr">
        <is>
          <t>10.4.12.69.</t>
        </is>
      </c>
      <c r="E3475" s="212" t="inlineStr">
        <is>
          <t>Устройство воздухоприёмное РОН 130</t>
        </is>
      </c>
      <c r="F3475" s="211" t="inlineStr">
        <is>
          <t>шт</t>
        </is>
      </c>
      <c r="G3475" s="645" t="n">
        <v>5</v>
      </c>
      <c r="H3475" s="194" t="n">
        <v>854.3272989000028</v>
      </c>
      <c r="I3475" s="195" t="n">
        <v>2660.099842937853</v>
      </c>
      <c r="J3475" s="196" t="n">
        <v>439.303392729732</v>
      </c>
      <c r="K3475" s="197" t="n">
        <v>3953.730534567588</v>
      </c>
      <c r="L3475" s="194" t="n">
        <v>4271.636494500014</v>
      </c>
      <c r="M3475" s="195" t="n">
        <v>13300.49921468927</v>
      </c>
      <c r="N3475" s="196" t="n">
        <v>2196.51696364866</v>
      </c>
      <c r="O3475" s="197" t="n">
        <v>19768.65267283794</v>
      </c>
      <c r="P3475" s="118" t="n"/>
      <c r="Q3475" s="104" t="n"/>
    </row>
    <row r="3476" outlineLevel="3" ht="50.25" customHeight="1">
      <c r="A3476" s="3" t="n"/>
      <c r="B3476" s="3" t="inlineStr">
        <is>
          <t>Монтаж оконечных устройств системы противодымной вентиляции (решетки, датчики, клапаны)</t>
        </is>
      </c>
      <c r="C3476" s="25" t="n"/>
      <c r="D3476" s="271" t="inlineStr">
        <is>
          <t>10.4.12.70.</t>
        </is>
      </c>
      <c r="E3476" s="212" t="inlineStr">
        <is>
          <t>Устройство воздухоприёмное РОН 130</t>
        </is>
      </c>
      <c r="F3476" s="211" t="inlineStr">
        <is>
          <t>шт</t>
        </is>
      </c>
      <c r="G3476" s="645" t="n">
        <v>5</v>
      </c>
      <c r="H3476" s="194" t="n">
        <v>5804.744287354779</v>
      </c>
      <c r="I3476" s="195" t="n">
        <v>3075.309818981225</v>
      </c>
      <c r="J3476" s="196" t="n">
        <v>1110.006763292</v>
      </c>
      <c r="K3476" s="197" t="n">
        <v>9990.060869628003</v>
      </c>
      <c r="L3476" s="194" t="n">
        <v>29023.72143677389</v>
      </c>
      <c r="M3476" s="195" t="n">
        <v>15376.54909490612</v>
      </c>
      <c r="N3476" s="196" t="n">
        <v>5550.033816460002</v>
      </c>
      <c r="O3476" s="197" t="n">
        <v>49950.30434814002</v>
      </c>
      <c r="P3476" s="118" t="n"/>
      <c r="Q3476" s="104" t="n"/>
    </row>
    <row r="3477" outlineLevel="3" ht="50.25" customHeight="1">
      <c r="A3477" s="3" t="n"/>
      <c r="B3477" s="3" t="n"/>
      <c r="C3477" s="25" t="n"/>
      <c r="D3477" s="271" t="inlineStr">
        <is>
          <t>10.4.12.71.</t>
        </is>
      </c>
      <c r="E3477" s="212" t="inlineStr">
        <is>
          <t>Маты прошивные Wired MAT 105  из минеральной ваты,10 мм</t>
        </is>
      </c>
      <c r="F3477" s="211" t="inlineStr">
        <is>
          <t>м²</t>
        </is>
      </c>
      <c r="G3477" s="649" t="n">
        <v>6</v>
      </c>
      <c r="H3477" s="194" t="n">
        <v>600.9737219830022</v>
      </c>
      <c r="I3477" s="195" t="n">
        <v>431.4073700991118</v>
      </c>
      <c r="J3477" s="196" t="n">
        <v>129.0476365102643</v>
      </c>
      <c r="K3477" s="197" t="n">
        <v>1161.428728592378</v>
      </c>
      <c r="L3477" s="194" t="n">
        <v>3605.842331898013</v>
      </c>
      <c r="M3477" s="195" t="n">
        <v>2588.444220594671</v>
      </c>
      <c r="N3477" s="196" t="n">
        <v>774.2858190615855</v>
      </c>
      <c r="O3477" s="197" t="n">
        <v>6968.57237155427</v>
      </c>
      <c r="P3477" s="118" t="n"/>
      <c r="Q3477" s="104" t="n"/>
    </row>
    <row r="3478" outlineLevel="3" ht="50.25" customHeight="1">
      <c r="A3478" s="3" t="n"/>
      <c r="B3478"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478" s="25" t="n"/>
      <c r="D3478" s="271" t="inlineStr">
        <is>
          <t>10.4.12.72.</t>
        </is>
      </c>
      <c r="E3478" s="212" t="inlineStr">
        <is>
          <t>Маты прошивные Wired MAT 105 из минеральной ваты, 5 мм</t>
        </is>
      </c>
      <c r="F3478" s="211" t="inlineStr">
        <is>
          <t>м²</t>
        </is>
      </c>
      <c r="G3478" s="649" t="n">
        <v>1</v>
      </c>
      <c r="H3478" s="194" t="n">
        <v>231.4678005561947</v>
      </c>
      <c r="I3478" s="195" t="n">
        <v>431.4073700991118</v>
      </c>
      <c r="J3478" s="196" t="n">
        <v>82.85939633191332</v>
      </c>
      <c r="K3478" s="197" t="n">
        <v>745.7345669872199</v>
      </c>
      <c r="L3478" s="194" t="n">
        <v>231.4678005561947</v>
      </c>
      <c r="M3478" s="195" t="n">
        <v>431.4073700991118</v>
      </c>
      <c r="N3478" s="196" t="n">
        <v>82.85939633191332</v>
      </c>
      <c r="O3478" s="197" t="n">
        <v>745.7345669872199</v>
      </c>
      <c r="P3478" s="118" t="n"/>
      <c r="Q3478" s="104" t="n"/>
    </row>
    <row r="3479" outlineLevel="3" ht="50.25" customHeight="1">
      <c r="A3479" s="3" t="n"/>
      <c r="B3479"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479" s="25" t="n"/>
      <c r="D3479" s="271" t="inlineStr">
        <is>
          <t>10.4.12.73.</t>
        </is>
      </c>
      <c r="E3479" s="212" t="inlineStr">
        <is>
          <t>Маты прошивные Wired MAT 105 из минеральной ваты, 10 мм</t>
        </is>
      </c>
      <c r="F3479" s="211" t="inlineStr">
        <is>
          <t>м²</t>
        </is>
      </c>
      <c r="G3479" s="649" t="n">
        <v>1</v>
      </c>
      <c r="H3479" s="194" t="n">
        <v>386.7417877290588</v>
      </c>
      <c r="I3479" s="195" t="n">
        <v>431.4073700991118</v>
      </c>
      <c r="J3479" s="196" t="n">
        <v>102.2686447285213</v>
      </c>
      <c r="K3479" s="197" t="n">
        <v>920.4178025566921</v>
      </c>
      <c r="L3479" s="194" t="n">
        <v>386.7417877290588</v>
      </c>
      <c r="M3479" s="195" t="n">
        <v>431.4073700991118</v>
      </c>
      <c r="N3479" s="196" t="n">
        <v>102.2686447285213</v>
      </c>
      <c r="O3479" s="197" t="n">
        <v>920.4178025566921</v>
      </c>
      <c r="P3479" s="118" t="n"/>
      <c r="Q3479" s="104" t="n"/>
    </row>
    <row r="3480" outlineLevel="3" ht="50.25" customHeight="1">
      <c r="A3480" s="3" t="n"/>
      <c r="B3480"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480" s="25" t="n"/>
      <c r="D3480" s="271" t="inlineStr">
        <is>
          <t>10.4.12.74.</t>
        </is>
      </c>
      <c r="E3480" s="212" t="inlineStr">
        <is>
          <t>Маты прошивные Wired MAT 105 из минеральной ваты, 10 мм</t>
        </is>
      </c>
      <c r="F3480" s="211" t="inlineStr">
        <is>
          <t>м²</t>
        </is>
      </c>
      <c r="G3480" s="649" t="n">
        <v>1</v>
      </c>
      <c r="H3480" s="194" t="n">
        <v>386.7417877290588</v>
      </c>
      <c r="I3480" s="195" t="n">
        <v>431.4073700991118</v>
      </c>
      <c r="J3480" s="196" t="n">
        <v>102.2686447285213</v>
      </c>
      <c r="K3480" s="197" t="n">
        <v>920.4178025566921</v>
      </c>
      <c r="L3480" s="194" t="n">
        <v>386.7417877290588</v>
      </c>
      <c r="M3480" s="195" t="n">
        <v>431.4073700991118</v>
      </c>
      <c r="N3480" s="196" t="n">
        <v>102.2686447285213</v>
      </c>
      <c r="O3480" s="197" t="n">
        <v>920.4178025566921</v>
      </c>
      <c r="P3480" s="118" t="n"/>
      <c r="Q3480" s="104" t="n"/>
    </row>
    <row r="3481" outlineLevel="3" ht="50.25" customHeight="1">
      <c r="A3481" s="3" t="n"/>
      <c r="B3481"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481" s="25" t="n"/>
      <c r="D3481" s="271" t="inlineStr">
        <is>
          <t>10.4.12.75.</t>
        </is>
      </c>
      <c r="E3481" s="212" t="inlineStr">
        <is>
          <t>Маты прошивные Wired MAT 105 из минеральной ваты, 15 мм</t>
        </is>
      </c>
      <c r="F3481" s="211" t="inlineStr">
        <is>
          <t>м²</t>
        </is>
      </c>
      <c r="G3481" s="649" t="n">
        <v>1</v>
      </c>
      <c r="H3481" s="194" t="n">
        <v>386.7417877290588</v>
      </c>
      <c r="I3481" s="195" t="n">
        <v>431.4073700991118</v>
      </c>
      <c r="J3481" s="196" t="n">
        <v>102.2686447285213</v>
      </c>
      <c r="K3481" s="197" t="n">
        <v>920.4178025566921</v>
      </c>
      <c r="L3481" s="194" t="n">
        <v>386.7417877290588</v>
      </c>
      <c r="M3481" s="195" t="n">
        <v>431.4073700991118</v>
      </c>
      <c r="N3481" s="196" t="n">
        <v>102.2686447285213</v>
      </c>
      <c r="O3481" s="197" t="n">
        <v>920.4178025566921</v>
      </c>
      <c r="P3481" s="118" t="n"/>
      <c r="Q3481" s="104" t="n"/>
    </row>
    <row r="3482" outlineLevel="3" ht="50.25" customHeight="1">
      <c r="A3482" s="3" t="n"/>
      <c r="B3482"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482" s="25" t="n"/>
      <c r="D3482" s="271" t="inlineStr">
        <is>
          <t>10.4.12.76.</t>
        </is>
      </c>
      <c r="E3482" s="212" t="inlineStr">
        <is>
          <t>Маты прошивные Wired MAT 105 из минеральной ваты, 25 мм</t>
        </is>
      </c>
      <c r="F3482" s="211" t="inlineStr">
        <is>
          <t>м²</t>
        </is>
      </c>
      <c r="G3482" s="649" t="n">
        <v>4</v>
      </c>
      <c r="H3482" s="194" t="n">
        <v>849.6313776184404</v>
      </c>
      <c r="I3482" s="195" t="n">
        <v>431.4073700991118</v>
      </c>
      <c r="J3482" s="196" t="n">
        <v>160.129843464694</v>
      </c>
      <c r="K3482" s="197" t="n">
        <v>1441.168591182246</v>
      </c>
      <c r="L3482" s="194" t="n">
        <v>3398.525510473762</v>
      </c>
      <c r="M3482" s="195" t="n">
        <v>1725.629480396447</v>
      </c>
      <c r="N3482" s="196" t="n">
        <v>640.5193738587761</v>
      </c>
      <c r="O3482" s="197" t="n">
        <v>5764.674364728985</v>
      </c>
      <c r="P3482" s="118" t="n"/>
      <c r="Q3482" s="104" t="n"/>
    </row>
    <row r="3483" outlineLevel="3" ht="50.25" customHeight="1">
      <c r="A3483" s="3" t="n"/>
      <c r="B3483"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483" s="25" t="n"/>
      <c r="D3483" s="271" t="inlineStr">
        <is>
          <t>10.4.12.77.</t>
        </is>
      </c>
      <c r="E3483" s="212" t="inlineStr">
        <is>
          <t>Маты прошивные Wired MAT 105 из минеральной ваты, 50 мм</t>
        </is>
      </c>
      <c r="F3483" s="211" t="inlineStr">
        <is>
          <t>м²</t>
        </is>
      </c>
      <c r="G3483" s="649" t="n">
        <v>7</v>
      </c>
      <c r="H3483" s="194" t="n">
        <v>1310.489122682917</v>
      </c>
      <c r="I3483" s="195" t="n">
        <v>431.4073700991118</v>
      </c>
      <c r="J3483" s="196" t="n">
        <v>217.7370615977536</v>
      </c>
      <c r="K3483" s="197" t="n">
        <v>1959.633554379782</v>
      </c>
      <c r="L3483" s="194" t="n">
        <v>9173.423858780418</v>
      </c>
      <c r="M3483" s="195" t="n">
        <v>3019.851590693783</v>
      </c>
      <c r="N3483" s="196" t="n">
        <v>1524.159431184275</v>
      </c>
      <c r="O3483" s="197" t="n">
        <v>13717.43488065847</v>
      </c>
      <c r="P3483" s="118" t="n"/>
      <c r="Q3483" s="104" t="n"/>
    </row>
    <row r="3484" outlineLevel="3" ht="50.25" customHeight="1">
      <c r="A3484" s="3" t="n"/>
      <c r="B3484"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484" s="25" t="n"/>
      <c r="D3484" s="271" t="inlineStr">
        <is>
          <t>10.4.12.78.</t>
        </is>
      </c>
      <c r="E3484" s="212" t="inlineStr">
        <is>
          <t>Огнезащитная изоляция EI60, матриал: рулонная базальтовая фольгированная огнезащита, толщина 5мм, расход клеящего состава 0.6кг/м2</t>
        </is>
      </c>
      <c r="F3484" s="211" t="inlineStr">
        <is>
          <t>м²</t>
        </is>
      </c>
      <c r="G3484" s="649" t="n">
        <v>124</v>
      </c>
      <c r="H3484" s="194" t="n">
        <v>231.3524227327549</v>
      </c>
      <c r="I3484" s="195" t="n">
        <v>431.4073700991118</v>
      </c>
      <c r="J3484" s="196" t="n">
        <v>82.84497410398333</v>
      </c>
      <c r="K3484" s="197" t="n">
        <v>745.60476693585</v>
      </c>
      <c r="L3484" s="194" t="n">
        <v>28687.70041886161</v>
      </c>
      <c r="M3484" s="195" t="n">
        <v>53494.51389228986</v>
      </c>
      <c r="N3484" s="196" t="n">
        <v>10272.77678889393</v>
      </c>
      <c r="O3484" s="197" t="n">
        <v>92454.9911000454</v>
      </c>
      <c r="P3484" s="118" t="n"/>
      <c r="Q3484" s="104" t="n"/>
    </row>
    <row r="3485" outlineLevel="2" ht="50.25" customHeight="1">
      <c r="A3485" s="3" t="n"/>
      <c r="B3485" s="3" t="n"/>
      <c r="C3485" s="240" t="n"/>
      <c r="D3485" s="391" t="inlineStr">
        <is>
          <t>10.4.13.</t>
        </is>
      </c>
      <c r="E3485" s="392" t="inlineStr">
        <is>
          <t>3КДВ2.1</t>
        </is>
      </c>
      <c r="F3485" s="405" t="inlineStr">
        <is>
          <t>комплект</t>
        </is>
      </c>
      <c r="G3485" s="422" t="n">
        <v>1</v>
      </c>
      <c r="H3485" s="428">
        <f>IFERROR(L3485/G3485,0)</f>
        <v/>
      </c>
      <c r="I3485" s="429">
        <f>IFERROR(M3485/G3485,0)</f>
        <v/>
      </c>
      <c r="J3485" s="430">
        <f>IFERROR(N3485/G3485,0)</f>
        <v/>
      </c>
      <c r="K3485" s="432">
        <f>+IFERROR(O3485/G3485,0)</f>
        <v/>
      </c>
      <c r="L3485" s="431">
        <f>SUBTOTAL(9,L3486:L3512)</f>
        <v/>
      </c>
      <c r="M3485" s="429">
        <f>SUBTOTAL(9,M3486:M3512)</f>
        <v/>
      </c>
      <c r="N3485" s="430">
        <f>SUBTOTAL(9,N3486:N3512)</f>
        <v/>
      </c>
      <c r="O3485" s="431">
        <f>SUBTOTAL(9,O3486:O3512)</f>
        <v/>
      </c>
      <c r="P3485" s="394" t="n"/>
      <c r="Q3485" s="243" t="n"/>
    </row>
    <row r="3486" outlineLevel="3" ht="50.25" customHeight="1">
      <c r="A3486" s="3" t="n"/>
      <c r="B3486" s="3" t="inlineStr">
        <is>
          <t>Монтаж приточно-вытяжных установок (установки общеобменной вентиляции, вентиляторы и пр.)</t>
        </is>
      </c>
      <c r="C3486" s="25" t="n"/>
      <c r="D3486" s="271" t="inlineStr">
        <is>
          <t>10.4.13.1.</t>
        </is>
      </c>
      <c r="E3486" s="3" t="inlineStr">
        <is>
          <t>Осевой вентилятор, система 3КДВ2.1, L=18650м3/ч, dpсеть=600Па</t>
        </is>
      </c>
      <c r="F3486" s="18" t="inlineStr">
        <is>
          <t>шт.</t>
        </is>
      </c>
      <c r="G3486" s="645" t="n">
        <v>1</v>
      </c>
      <c r="H3486" s="194" t="n">
        <v>110791.6025501469</v>
      </c>
      <c r="I3486" s="195" t="n">
        <v>61061.39016272125</v>
      </c>
      <c r="J3486" s="196" t="n">
        <v>21481.62408910851</v>
      </c>
      <c r="K3486" s="197" t="n">
        <v>193334.6168019766</v>
      </c>
      <c r="L3486" s="194" t="n">
        <v>110791.6025501469</v>
      </c>
      <c r="M3486" s="195" t="n">
        <v>61061.39016272125</v>
      </c>
      <c r="N3486" s="196" t="n">
        <v>21481.62408910851</v>
      </c>
      <c r="O3486" s="197" t="n">
        <v>193334.6168019766</v>
      </c>
      <c r="P3486" s="118" t="n"/>
      <c r="Q3486" s="104" t="n"/>
    </row>
    <row r="3487" outlineLevel="3" ht="50.25" customHeight="1">
      <c r="A3487" s="3" t="n"/>
      <c r="B3487"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487" s="25" t="n"/>
      <c r="D3487" s="271" t="inlineStr">
        <is>
          <t>10.4.13.2.</t>
        </is>
      </c>
      <c r="E3487" s="212" t="inlineStr">
        <is>
          <t>Воздуховод из тонколистовой оцинкованной стали b=0,7</t>
        </is>
      </c>
      <c r="F3487" s="211" t="inlineStr">
        <is>
          <t>м2</t>
        </is>
      </c>
      <c r="G3487" s="649" t="n">
        <v>19</v>
      </c>
      <c r="H3487" s="194" t="n">
        <v>3220.377852312791</v>
      </c>
      <c r="I3487" s="195" t="n">
        <v>1647.976315789474</v>
      </c>
      <c r="J3487" s="196" t="n">
        <v>608.5442710127832</v>
      </c>
      <c r="K3487" s="197" t="n">
        <v>5476.898439115048</v>
      </c>
      <c r="L3487" s="194" t="n">
        <v>61187.17919394303</v>
      </c>
      <c r="M3487" s="195" t="n">
        <v>31311.55</v>
      </c>
      <c r="N3487" s="196" t="n">
        <v>11562.34114924288</v>
      </c>
      <c r="O3487" s="197" t="n">
        <v>104061.0703431859</v>
      </c>
      <c r="P3487" s="118" t="n"/>
      <c r="Q3487" s="104" t="n"/>
    </row>
    <row r="3488" outlineLevel="3" ht="50.25" customHeight="1">
      <c r="A3488" s="3" t="n"/>
      <c r="B348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488" s="25" t="n"/>
      <c r="D3488" s="271" t="inlineStr">
        <is>
          <t>10.4.13.3.</t>
        </is>
      </c>
      <c r="E3488" s="212" t="inlineStr">
        <is>
          <t>Воздуховод из тонколистовой оцинкованной стали b=0,7</t>
        </is>
      </c>
      <c r="F3488" s="211" t="inlineStr">
        <is>
          <t>м2</t>
        </is>
      </c>
      <c r="G3488" s="649" t="n">
        <v>6</v>
      </c>
      <c r="H3488" s="194" t="n">
        <v>1686.078214489138</v>
      </c>
      <c r="I3488" s="195" t="n">
        <v>1639.348333333333</v>
      </c>
      <c r="J3488" s="196" t="n">
        <v>415.6783184778089</v>
      </c>
      <c r="K3488" s="197" t="n">
        <v>3741.10486630028</v>
      </c>
      <c r="L3488" s="194" t="n">
        <v>10116.46928693483</v>
      </c>
      <c r="M3488" s="195" t="n">
        <v>9836.09</v>
      </c>
      <c r="N3488" s="196" t="n">
        <v>2494.069910866854</v>
      </c>
      <c r="O3488" s="197" t="n">
        <v>22446.62919780168</v>
      </c>
      <c r="P3488" s="118" t="n"/>
      <c r="Q3488" s="104" t="n"/>
    </row>
    <row r="3489" outlineLevel="3" ht="50.25" customHeight="1">
      <c r="A3489" s="3" t="n"/>
      <c r="B348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489" s="25" t="n"/>
      <c r="D3489" s="271" t="inlineStr">
        <is>
          <t>10.4.13.4.</t>
        </is>
      </c>
      <c r="E3489" s="212" t="inlineStr">
        <is>
          <t>Воздуховод из тонколистовой оцинкованной стали b=0,7</t>
        </is>
      </c>
      <c r="F3489" s="211" t="inlineStr">
        <is>
          <t>м2</t>
        </is>
      </c>
      <c r="G3489" s="649" t="n">
        <v>2.8</v>
      </c>
      <c r="H3489" s="194" t="n">
        <v>3220.387089566546</v>
      </c>
      <c r="I3489" s="195" t="n">
        <v>1647.975</v>
      </c>
      <c r="J3489" s="196" t="n">
        <v>608.5452611958183</v>
      </c>
      <c r="K3489" s="197" t="n">
        <v>5476.907350762364</v>
      </c>
      <c r="L3489" s="194" t="n">
        <v>9017.08385078633</v>
      </c>
      <c r="M3489" s="195" t="n">
        <v>4614.33</v>
      </c>
      <c r="N3489" s="196" t="n">
        <v>1703.926731348291</v>
      </c>
      <c r="O3489" s="197" t="n">
        <v>15335.34058213462</v>
      </c>
      <c r="P3489" s="118" t="n"/>
      <c r="Q3489" s="104" t="n"/>
    </row>
    <row r="3490" outlineLevel="3" ht="50.25" customHeight="1">
      <c r="A3490" s="3" t="n"/>
      <c r="B349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490" s="25" t="n"/>
      <c r="D3490" s="271" t="inlineStr">
        <is>
          <t>10.4.13.5.</t>
        </is>
      </c>
      <c r="E3490" s="212" t="inlineStr">
        <is>
          <t>Воздуховод из тонколистовой оцинкованной стали b=0,7</t>
        </is>
      </c>
      <c r="F3490" s="211" t="inlineStr">
        <is>
          <t>м2</t>
        </is>
      </c>
      <c r="G3490" s="649" t="n">
        <v>6.6</v>
      </c>
      <c r="H3490" s="194" t="n">
        <v>3220.399992903367</v>
      </c>
      <c r="I3490" s="195" t="n">
        <v>1647.975757575758</v>
      </c>
      <c r="J3490" s="196" t="n">
        <v>608.5469688098906</v>
      </c>
      <c r="K3490" s="197" t="n">
        <v>5476.922719289016</v>
      </c>
      <c r="L3490" s="194" t="n">
        <v>21254.63995316222</v>
      </c>
      <c r="M3490" s="195" t="n">
        <v>10876.64</v>
      </c>
      <c r="N3490" s="196" t="n">
        <v>4016.409994145278</v>
      </c>
      <c r="O3490" s="197" t="n">
        <v>36147.6899473075</v>
      </c>
      <c r="P3490" s="118" t="n"/>
      <c r="Q3490" s="104" t="n"/>
    </row>
    <row r="3491" outlineLevel="3" ht="50.25" customHeight="1">
      <c r="A3491" s="3" t="n"/>
      <c r="B3491"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491" s="25" t="n"/>
      <c r="D3491" s="271" t="inlineStr">
        <is>
          <t>10.4.13.6.</t>
        </is>
      </c>
      <c r="E3491" s="212" t="inlineStr">
        <is>
          <t>Воздуховод из тонколистовой оцинкованной стали b=0,9</t>
        </is>
      </c>
      <c r="F3491" s="211" t="inlineStr">
        <is>
          <t>м2</t>
        </is>
      </c>
      <c r="G3491" s="649" t="n">
        <v>152</v>
      </c>
      <c r="H3491" s="194" t="n">
        <v>1985.720298778338</v>
      </c>
      <c r="I3491" s="195" t="n">
        <v>1647.976184210526</v>
      </c>
      <c r="J3491" s="196" t="n">
        <v>454.212060373608</v>
      </c>
      <c r="K3491" s="197" t="n">
        <v>4087.908543362472</v>
      </c>
      <c r="L3491" s="194" t="n">
        <v>301829.4854143073</v>
      </c>
      <c r="M3491" s="195" t="n">
        <v>250492.38</v>
      </c>
      <c r="N3491" s="196" t="n">
        <v>69040.23317678842</v>
      </c>
      <c r="O3491" s="197" t="n">
        <v>621362.0985910958</v>
      </c>
      <c r="P3491" s="118" t="n"/>
      <c r="Q3491" s="104" t="n"/>
    </row>
    <row r="3492" outlineLevel="3" ht="50.25" customHeight="1">
      <c r="A3492" s="3" t="n"/>
      <c r="B3492"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492" s="25" t="n"/>
      <c r="D3492" s="271" t="inlineStr">
        <is>
          <t>10.4.13.7.</t>
        </is>
      </c>
      <c r="E3492" s="212" t="inlineStr">
        <is>
          <t>Воздуховод из тонколистовой оцинкованной стали b=0,9</t>
        </is>
      </c>
      <c r="F3492" s="211" t="inlineStr">
        <is>
          <t>м2</t>
        </is>
      </c>
      <c r="G3492" s="649" t="n">
        <v>9</v>
      </c>
      <c r="H3492" s="194" t="n">
        <v>1985.710795190262</v>
      </c>
      <c r="I3492" s="195" t="n">
        <v>1647.976666666667</v>
      </c>
      <c r="J3492" s="196" t="n">
        <v>454.210932732116</v>
      </c>
      <c r="K3492" s="197" t="n">
        <v>4087.898394589044</v>
      </c>
      <c r="L3492" s="194" t="n">
        <v>17871.39715671236</v>
      </c>
      <c r="M3492" s="195" t="n">
        <v>14831.79</v>
      </c>
      <c r="N3492" s="196" t="n">
        <v>4087.898394589044</v>
      </c>
      <c r="O3492" s="197" t="n">
        <v>36791.0855513014</v>
      </c>
      <c r="P3492" s="118" t="n"/>
      <c r="Q3492" s="104" t="n"/>
    </row>
    <row r="3493" outlineLevel="3" ht="50.25" customHeight="1">
      <c r="A3493" s="3" t="n"/>
      <c r="B349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493" s="25" t="n"/>
      <c r="D3493" s="271" t="inlineStr">
        <is>
          <t>10.4.13.8.</t>
        </is>
      </c>
      <c r="E3493" s="212" t="inlineStr">
        <is>
          <t>Воздуховод из тонколистовой оцинкованной стали b=0,7</t>
        </is>
      </c>
      <c r="F3493" s="211" t="inlineStr">
        <is>
          <t>м2</t>
        </is>
      </c>
      <c r="G3493" s="649" t="n">
        <v>3.52</v>
      </c>
      <c r="H3493" s="194" t="n">
        <v>3217.448579011508</v>
      </c>
      <c r="I3493" s="195" t="n">
        <v>1646.477272727273</v>
      </c>
      <c r="J3493" s="196" t="n">
        <v>607.9907314673476</v>
      </c>
      <c r="K3493" s="197" t="n">
        <v>5471.916583206128</v>
      </c>
      <c r="L3493" s="194" t="n">
        <v>11325.41899812051</v>
      </c>
      <c r="M3493" s="195" t="n">
        <v>5795.6</v>
      </c>
      <c r="N3493" s="196" t="n">
        <v>2140.127374765063</v>
      </c>
      <c r="O3493" s="197" t="n">
        <v>19261.14637288557</v>
      </c>
      <c r="P3493" s="118" t="n"/>
      <c r="Q3493" s="104" t="n"/>
    </row>
    <row r="3494" outlineLevel="3" ht="50.25" customHeight="1">
      <c r="A3494" s="3" t="n"/>
      <c r="B3494" s="3" t="n"/>
      <c r="C3494" s="25" t="n"/>
      <c r="D3494" s="271" t="inlineStr">
        <is>
          <t>10.4.13.9.</t>
        </is>
      </c>
      <c r="E3494" s="212" t="inlineStr">
        <is>
          <t>Врезка прямоугольного сечения 200х400</t>
        </is>
      </c>
      <c r="F3494" s="211" t="inlineStr">
        <is>
          <t>шт.</t>
        </is>
      </c>
      <c r="G3494" s="649" t="n">
        <v>1</v>
      </c>
      <c r="H3494" s="194" t="n"/>
      <c r="I3494" s="195" t="n">
        <v>0</v>
      </c>
      <c r="J3494" s="196" t="n">
        <v>0</v>
      </c>
      <c r="K3494" s="197" t="n">
        <v>0</v>
      </c>
      <c r="L3494" s="194" t="n">
        <v>0</v>
      </c>
      <c r="M3494" s="195" t="n">
        <v>0</v>
      </c>
      <c r="N3494" s="196" t="n">
        <v>0</v>
      </c>
      <c r="O3494" s="197" t="n">
        <v>0</v>
      </c>
      <c r="P3494" s="118" t="inlineStr">
        <is>
          <t>Включено</t>
        </is>
      </c>
      <c r="Q3494" s="104" t="n"/>
    </row>
    <row r="3495" outlineLevel="3" ht="50.25" customHeight="1">
      <c r="A3495" s="3" t="n"/>
      <c r="B3495" s="3" t="n"/>
      <c r="C3495" s="25" t="n"/>
      <c r="D3495" s="271" t="inlineStr">
        <is>
          <t>10.4.13.10.</t>
        </is>
      </c>
      <c r="E3495" s="212" t="inlineStr">
        <is>
          <t>Врезка прямоугольного сечения 250х700</t>
        </is>
      </c>
      <c r="F3495" s="211" t="inlineStr">
        <is>
          <t>шт.</t>
        </is>
      </c>
      <c r="G3495" s="649" t="n">
        <v>3</v>
      </c>
      <c r="H3495" s="194" t="n"/>
      <c r="I3495" s="195" t="n">
        <v>0</v>
      </c>
      <c r="J3495" s="196" t="n">
        <v>0</v>
      </c>
      <c r="K3495" s="197" t="n">
        <v>0</v>
      </c>
      <c r="L3495" s="194" t="n">
        <v>0</v>
      </c>
      <c r="M3495" s="195" t="n">
        <v>0</v>
      </c>
      <c r="N3495" s="196" t="n">
        <v>0</v>
      </c>
      <c r="O3495" s="197" t="n">
        <v>0</v>
      </c>
      <c r="P3495" s="118" t="inlineStr">
        <is>
          <t>Включено</t>
        </is>
      </c>
      <c r="Q3495" s="104" t="n"/>
    </row>
    <row r="3496" outlineLevel="3" ht="50.25" customHeight="1">
      <c r="A3496" s="3" t="n"/>
      <c r="B3496" s="3" t="n"/>
      <c r="C3496" s="25" t="n"/>
      <c r="D3496" s="271" t="inlineStr">
        <is>
          <t>10.4.13.11.</t>
        </is>
      </c>
      <c r="E3496" s="212" t="inlineStr">
        <is>
          <t>Врезка прямоугольного сечения 350х200</t>
        </is>
      </c>
      <c r="F3496" s="211" t="inlineStr">
        <is>
          <t>шт.</t>
        </is>
      </c>
      <c r="G3496" s="649" t="n">
        <v>1</v>
      </c>
      <c r="H3496" s="194" t="n"/>
      <c r="I3496" s="195" t="n">
        <v>0</v>
      </c>
      <c r="J3496" s="196" t="n">
        <v>0</v>
      </c>
      <c r="K3496" s="197" t="n">
        <v>0</v>
      </c>
      <c r="L3496" s="194" t="n">
        <v>0</v>
      </c>
      <c r="M3496" s="195" t="n">
        <v>0</v>
      </c>
      <c r="N3496" s="196" t="n">
        <v>0</v>
      </c>
      <c r="O3496" s="197" t="n">
        <v>0</v>
      </c>
      <c r="P3496" s="118" t="inlineStr">
        <is>
          <t>Включено</t>
        </is>
      </c>
      <c r="Q3496" s="104" t="n"/>
    </row>
    <row r="3497" outlineLevel="3" ht="50.25" customHeight="1">
      <c r="A3497" s="3" t="n"/>
      <c r="B3497" s="3" t="n"/>
      <c r="C3497" s="25" t="n"/>
      <c r="D3497" s="271" t="inlineStr">
        <is>
          <t>10.4.13.12.</t>
        </is>
      </c>
      <c r="E3497" s="212" t="inlineStr">
        <is>
          <t>Врезка прямоугольного сечения 400х1000</t>
        </is>
      </c>
      <c r="F3497" s="211" t="inlineStr">
        <is>
          <t>шт.</t>
        </is>
      </c>
      <c r="G3497" s="649" t="n">
        <v>2</v>
      </c>
      <c r="H3497" s="194" t="n"/>
      <c r="I3497" s="195" t="n">
        <v>0</v>
      </c>
      <c r="J3497" s="196" t="n">
        <v>0</v>
      </c>
      <c r="K3497" s="197" t="n">
        <v>0</v>
      </c>
      <c r="L3497" s="194" t="n">
        <v>0</v>
      </c>
      <c r="M3497" s="195" t="n">
        <v>0</v>
      </c>
      <c r="N3497" s="196" t="n">
        <v>0</v>
      </c>
      <c r="O3497" s="197" t="n">
        <v>0</v>
      </c>
      <c r="P3497" s="118" t="inlineStr">
        <is>
          <t>Включено</t>
        </is>
      </c>
      <c r="Q3497" s="104" t="n"/>
    </row>
    <row r="3498" outlineLevel="3" ht="50.25" customHeight="1">
      <c r="A3498" s="3" t="n"/>
      <c r="B3498" s="3" t="n"/>
      <c r="C3498" s="25" t="n"/>
      <c r="D3498" s="271" t="inlineStr">
        <is>
          <t>10.4.13.13.</t>
        </is>
      </c>
      <c r="E3498" s="212" t="inlineStr">
        <is>
          <t>Врезка прямоугольного сечения 600х900</t>
        </is>
      </c>
      <c r="F3498" s="211" t="inlineStr">
        <is>
          <t>шт.</t>
        </is>
      </c>
      <c r="G3498" s="649" t="n">
        <v>6</v>
      </c>
      <c r="H3498" s="194" t="n"/>
      <c r="I3498" s="195" t="n">
        <v>0</v>
      </c>
      <c r="J3498" s="196" t="n">
        <v>0</v>
      </c>
      <c r="K3498" s="197" t="n">
        <v>0</v>
      </c>
      <c r="L3498" s="194" t="n">
        <v>0</v>
      </c>
      <c r="M3498" s="195" t="n">
        <v>0</v>
      </c>
      <c r="N3498" s="196" t="n">
        <v>0</v>
      </c>
      <c r="O3498" s="197" t="n">
        <v>0</v>
      </c>
      <c r="P3498" s="118" t="inlineStr">
        <is>
          <t>Включено</t>
        </is>
      </c>
      <c r="Q3498" s="104" t="n"/>
    </row>
    <row r="3499" outlineLevel="3" ht="50.25" customHeight="1">
      <c r="A3499" s="3" t="n"/>
      <c r="B3499" s="3" t="n"/>
      <c r="C3499" s="25" t="n"/>
      <c r="D3499" s="271" t="inlineStr">
        <is>
          <t>10.4.13.14.</t>
        </is>
      </c>
      <c r="E3499" s="212" t="inlineStr">
        <is>
          <t>Заглушка Воздуховода прямоугольного сечения 250х700</t>
        </is>
      </c>
      <c r="F3499" s="211" t="inlineStr">
        <is>
          <t>шт.</t>
        </is>
      </c>
      <c r="G3499" s="649" t="n">
        <v>4</v>
      </c>
      <c r="H3499" s="194" t="n"/>
      <c r="I3499" s="195" t="n">
        <v>0</v>
      </c>
      <c r="J3499" s="196" t="n">
        <v>0</v>
      </c>
      <c r="K3499" s="197" t="n">
        <v>0</v>
      </c>
      <c r="L3499" s="194" t="n">
        <v>0</v>
      </c>
      <c r="M3499" s="195" t="n">
        <v>0</v>
      </c>
      <c r="N3499" s="196" t="n">
        <v>0</v>
      </c>
      <c r="O3499" s="197" t="n">
        <v>0</v>
      </c>
      <c r="P3499" s="118" t="inlineStr">
        <is>
          <t>Включено</t>
        </is>
      </c>
      <c r="Q3499" s="104" t="n"/>
    </row>
    <row r="3500" outlineLevel="3" ht="50.25" customHeight="1">
      <c r="A3500" s="3" t="n"/>
      <c r="B3500" s="3" t="n"/>
      <c r="C3500" s="25" t="n"/>
      <c r="D3500" s="271" t="inlineStr">
        <is>
          <t>10.4.13.15.</t>
        </is>
      </c>
      <c r="E3500" s="212" t="inlineStr">
        <is>
          <t>Заглушка Воздуховода прямоугольного сечения 550х1350</t>
        </is>
      </c>
      <c r="F3500" s="211" t="inlineStr">
        <is>
          <t>шт.</t>
        </is>
      </c>
      <c r="G3500" s="649" t="n">
        <v>1</v>
      </c>
      <c r="H3500" s="194" t="n"/>
      <c r="I3500" s="195" t="n">
        <v>0</v>
      </c>
      <c r="J3500" s="196" t="n">
        <v>0</v>
      </c>
      <c r="K3500" s="197" t="n">
        <v>0</v>
      </c>
      <c r="L3500" s="194" t="n">
        <v>0</v>
      </c>
      <c r="M3500" s="195" t="n">
        <v>0</v>
      </c>
      <c r="N3500" s="196" t="n">
        <v>0</v>
      </c>
      <c r="O3500" s="197" t="n">
        <v>0</v>
      </c>
      <c r="P3500" s="118" t="inlineStr">
        <is>
          <t>Включено</t>
        </is>
      </c>
      <c r="Q3500" s="104" t="n"/>
    </row>
    <row r="3501" outlineLevel="3" ht="50.25" customHeight="1">
      <c r="A3501" s="3" t="n"/>
      <c r="B3501" s="3" t="n"/>
      <c r="C3501" s="25" t="n"/>
      <c r="D3501" s="271" t="inlineStr">
        <is>
          <t>10.4.13.16.</t>
        </is>
      </c>
      <c r="E3501" s="212" t="inlineStr">
        <is>
          <t>Отвод прямоугольного  сечения 550х1100</t>
        </is>
      </c>
      <c r="F3501" s="211" t="inlineStr">
        <is>
          <t>шт.</t>
        </is>
      </c>
      <c r="G3501" s="649" t="n">
        <v>1</v>
      </c>
      <c r="H3501" s="194" t="n"/>
      <c r="I3501" s="195" t="n">
        <v>0</v>
      </c>
      <c r="J3501" s="196" t="n">
        <v>0</v>
      </c>
      <c r="K3501" s="197" t="n">
        <v>0</v>
      </c>
      <c r="L3501" s="194" t="n">
        <v>0</v>
      </c>
      <c r="M3501" s="195" t="n">
        <v>0</v>
      </c>
      <c r="N3501" s="196" t="n">
        <v>0</v>
      </c>
      <c r="O3501" s="197" t="n">
        <v>0</v>
      </c>
      <c r="P3501" s="118" t="inlineStr">
        <is>
          <t>Включено</t>
        </is>
      </c>
      <c r="Q3501" s="104" t="n"/>
    </row>
    <row r="3502" outlineLevel="3" ht="50.25" customHeight="1">
      <c r="A3502" s="3" t="n"/>
      <c r="B3502" s="3" t="n"/>
      <c r="C3502" s="25" t="n"/>
      <c r="D3502" s="271" t="inlineStr">
        <is>
          <t>10.4.13.17.</t>
        </is>
      </c>
      <c r="E3502" s="212" t="inlineStr">
        <is>
          <t>Отвод прямоугольного  сечения 550х1350</t>
        </is>
      </c>
      <c r="F3502" s="211" t="inlineStr">
        <is>
          <t>шт.</t>
        </is>
      </c>
      <c r="G3502" s="649" t="n">
        <v>1</v>
      </c>
      <c r="H3502" s="194" t="n"/>
      <c r="I3502" s="195" t="n">
        <v>0</v>
      </c>
      <c r="J3502" s="196" t="n">
        <v>0</v>
      </c>
      <c r="K3502" s="197" t="n">
        <v>0</v>
      </c>
      <c r="L3502" s="194" t="n">
        <v>0</v>
      </c>
      <c r="M3502" s="195" t="n">
        <v>0</v>
      </c>
      <c r="N3502" s="196" t="n">
        <v>0</v>
      </c>
      <c r="O3502" s="197" t="n">
        <v>0</v>
      </c>
      <c r="P3502" s="118" t="inlineStr">
        <is>
          <t>Включено</t>
        </is>
      </c>
      <c r="Q3502" s="104" t="n"/>
    </row>
    <row r="3503" outlineLevel="3" ht="50.25" customHeight="1">
      <c r="A3503" s="3" t="n"/>
      <c r="B3503" s="3" t="n"/>
      <c r="C3503" s="25" t="n"/>
      <c r="D3503" s="271" t="inlineStr">
        <is>
          <t>10.4.13.18.</t>
        </is>
      </c>
      <c r="E3503" s="212" t="inlineStr">
        <is>
          <t>Переходник прямоугольного сечения 400х1000-900х1350</t>
        </is>
      </c>
      <c r="F3503" s="211" t="inlineStr">
        <is>
          <t>шт.</t>
        </is>
      </c>
      <c r="G3503" s="649" t="n">
        <v>1</v>
      </c>
      <c r="H3503" s="194" t="n"/>
      <c r="I3503" s="195" t="n">
        <v>0</v>
      </c>
      <c r="J3503" s="196" t="n">
        <v>0</v>
      </c>
      <c r="K3503" s="197" t="n">
        <v>0</v>
      </c>
      <c r="L3503" s="194" t="n">
        <v>0</v>
      </c>
      <c r="M3503" s="195" t="n">
        <v>0</v>
      </c>
      <c r="N3503" s="196" t="n">
        <v>0</v>
      </c>
      <c r="O3503" s="197" t="n">
        <v>0</v>
      </c>
      <c r="P3503" s="118" t="inlineStr">
        <is>
          <t>Включено</t>
        </is>
      </c>
      <c r="Q3503" s="104" t="n"/>
    </row>
    <row r="3504" outlineLevel="3" ht="50.25" customHeight="1">
      <c r="A3504" s="3" t="n"/>
      <c r="B3504" s="3" t="n"/>
      <c r="C3504" s="25" t="n"/>
      <c r="D3504" s="271" t="inlineStr">
        <is>
          <t>10.4.13.19.</t>
        </is>
      </c>
      <c r="E3504" s="212" t="inlineStr">
        <is>
          <t>Переходник прямоугольного сечения 550х1100-550х1250</t>
        </is>
      </c>
      <c r="F3504" s="211" t="inlineStr">
        <is>
          <t>шт.</t>
        </is>
      </c>
      <c r="G3504" s="649" t="n">
        <v>1</v>
      </c>
      <c r="H3504" s="194" t="n"/>
      <c r="I3504" s="195" t="n">
        <v>0</v>
      </c>
      <c r="J3504" s="196" t="n">
        <v>0</v>
      </c>
      <c r="K3504" s="197" t="n">
        <v>0</v>
      </c>
      <c r="L3504" s="194" t="n">
        <v>0</v>
      </c>
      <c r="M3504" s="195" t="n">
        <v>0</v>
      </c>
      <c r="N3504" s="196" t="n">
        <v>0</v>
      </c>
      <c r="O3504" s="197" t="n">
        <v>0</v>
      </c>
      <c r="P3504" s="118" t="inlineStr">
        <is>
          <t>Включено</t>
        </is>
      </c>
      <c r="Q3504" s="104" t="n"/>
    </row>
    <row r="3505" outlineLevel="3" ht="50.25" customHeight="1">
      <c r="A3505" s="3" t="n"/>
      <c r="B3505" s="3" t="n"/>
      <c r="C3505" s="25" t="n"/>
      <c r="D3505" s="271" t="inlineStr">
        <is>
          <t>10.4.13.20.</t>
        </is>
      </c>
      <c r="E3505" s="212" t="inlineStr">
        <is>
          <t>Переходник прямоугольного сечения 550х1100-550х1350</t>
        </is>
      </c>
      <c r="F3505" s="211" t="inlineStr">
        <is>
          <t>шт.</t>
        </is>
      </c>
      <c r="G3505" s="649" t="n">
        <v>1</v>
      </c>
      <c r="H3505" s="194" t="n"/>
      <c r="I3505" s="195" t="n">
        <v>0</v>
      </c>
      <c r="J3505" s="196" t="n">
        <v>0</v>
      </c>
      <c r="K3505" s="197" t="n">
        <v>0</v>
      </c>
      <c r="L3505" s="194" t="n">
        <v>0</v>
      </c>
      <c r="M3505" s="195" t="n">
        <v>0</v>
      </c>
      <c r="N3505" s="196" t="n">
        <v>0</v>
      </c>
      <c r="O3505" s="197" t="n">
        <v>0</v>
      </c>
      <c r="P3505" s="118" t="inlineStr">
        <is>
          <t>Включено</t>
        </is>
      </c>
      <c r="Q3505" s="104" t="n"/>
    </row>
    <row r="3506" outlineLevel="3" ht="50.25" customHeight="1">
      <c r="A3506" s="3" t="n"/>
      <c r="B3506" s="3" t="n"/>
      <c r="C3506" s="25" t="n"/>
      <c r="D3506" s="271" t="inlineStr">
        <is>
          <t>10.4.13.21.</t>
        </is>
      </c>
      <c r="E3506" s="212" t="inlineStr">
        <is>
          <t>Переходник прямоугольного сечения 550х1350-900х1350</t>
        </is>
      </c>
      <c r="F3506" s="211" t="inlineStr">
        <is>
          <t>шт.</t>
        </is>
      </c>
      <c r="G3506" s="649" t="n">
        <v>1</v>
      </c>
      <c r="H3506" s="194" t="n"/>
      <c r="I3506" s="195" t="n">
        <v>0</v>
      </c>
      <c r="J3506" s="196" t="n">
        <v>0</v>
      </c>
      <c r="K3506" s="197" t="n">
        <v>0</v>
      </c>
      <c r="L3506" s="194" t="n">
        <v>0</v>
      </c>
      <c r="M3506" s="195" t="n">
        <v>0</v>
      </c>
      <c r="N3506" s="196" t="n">
        <v>0</v>
      </c>
      <c r="O3506" s="197" t="n">
        <v>0</v>
      </c>
      <c r="P3506" s="118" t="inlineStr">
        <is>
          <t>Включено</t>
        </is>
      </c>
      <c r="Q3506" s="104" t="n"/>
    </row>
    <row r="3507" outlineLevel="3" ht="50.25" customHeight="1">
      <c r="A3507" s="3" t="n"/>
      <c r="B3507" s="3" t="inlineStr">
        <is>
          <t>Монтаж оконечных устройств системы противодымной вентиляции (решетки, датчики, клапаны)</t>
        </is>
      </c>
      <c r="C3507" s="25" t="n"/>
      <c r="D3507" s="271" t="inlineStr">
        <is>
          <t>10.4.13.22.</t>
        </is>
      </c>
      <c r="E3507"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морозостойкий</t>
        </is>
      </c>
      <c r="F3507" s="211" t="inlineStr">
        <is>
          <t>шт.</t>
        </is>
      </c>
      <c r="G3507" s="649" t="n">
        <v>1</v>
      </c>
      <c r="H3507" s="194" t="n">
        <v>9185.718820532244</v>
      </c>
      <c r="I3507" s="195" t="n">
        <v>4314.073700991118</v>
      </c>
      <c r="J3507" s="196" t="n">
        <v>1687.47406519042</v>
      </c>
      <c r="K3507" s="197" t="n">
        <v>15187.26658671378</v>
      </c>
      <c r="L3507" s="194" t="n">
        <v>9185.718820532244</v>
      </c>
      <c r="M3507" s="195" t="n">
        <v>4314.073700991118</v>
      </c>
      <c r="N3507" s="196" t="n">
        <v>1687.47406519042</v>
      </c>
      <c r="O3507" s="197" t="n">
        <v>15187.26658671378</v>
      </c>
      <c r="P3507" s="118" t="n"/>
      <c r="Q3507" s="104" t="n"/>
    </row>
    <row r="3508" outlineLevel="3" ht="50.25" customHeight="1">
      <c r="A3508" s="3" t="n"/>
      <c r="B3508" s="3" t="inlineStr">
        <is>
          <t>Монтаж оконечных устройств системы противодымной вентиляции (решетки, датчики, клапаны)</t>
        </is>
      </c>
      <c r="C3508" s="25" t="n"/>
      <c r="D3508" s="271" t="inlineStr">
        <is>
          <t>10.4.13.23.</t>
        </is>
      </c>
      <c r="E3508" s="212" t="inlineStr">
        <is>
          <t>Клапан противопожарный с пределом огестойкости 60 мин., нормально закрытый, стенового типа, с электромагнитным приводом, расположенным внутри клапана</t>
        </is>
      </c>
      <c r="F3508" s="211" t="inlineStr">
        <is>
          <t>шт.</t>
        </is>
      </c>
      <c r="G3508" s="649" t="n">
        <v>6</v>
      </c>
      <c r="H3508" s="194" t="n">
        <v>11207.75500496467</v>
      </c>
      <c r="I3508" s="195" t="n">
        <v>4314.073700991118</v>
      </c>
      <c r="J3508" s="196" t="n">
        <v>1940.228588244473</v>
      </c>
      <c r="K3508" s="197" t="n">
        <v>17462.05729420026</v>
      </c>
      <c r="L3508" s="194" t="n">
        <v>67246.53002978799</v>
      </c>
      <c r="M3508" s="195" t="n">
        <v>25884.44220594671</v>
      </c>
      <c r="N3508" s="196" t="n">
        <v>11641.37152946684</v>
      </c>
      <c r="O3508" s="197" t="n">
        <v>104772.3437652015</v>
      </c>
      <c r="P3508" s="118" t="n"/>
      <c r="Q3508" s="104" t="n"/>
    </row>
    <row r="3509" outlineLevel="3" ht="50.25" customHeight="1">
      <c r="A3509" s="3" t="n"/>
      <c r="B3509" s="3" t="inlineStr">
        <is>
          <t>Монтаж оконечных устройств системы противодымной вентиляции (решетки, датчики, клапаны)</t>
        </is>
      </c>
      <c r="C3509" s="25" t="n"/>
      <c r="D3509" s="271" t="inlineStr">
        <is>
          <t>10.4.13.24.</t>
        </is>
      </c>
      <c r="E3509" s="212" t="inlineStr">
        <is>
          <t>Клапан противопожарный с пределом огестойкости 60 мин., нормально открытый, канального типа, с реверсивным приводом, расположенным снаружи клапана, морозостойкий</t>
        </is>
      </c>
      <c r="F3509" s="211" t="inlineStr">
        <is>
          <t>шт.</t>
        </is>
      </c>
      <c r="G3509" s="649" t="n">
        <v>1</v>
      </c>
      <c r="H3509" s="194" t="n">
        <v>12605.92488849196</v>
      </c>
      <c r="I3509" s="195" t="n">
        <v>4314.073700991118</v>
      </c>
      <c r="J3509" s="196" t="n">
        <v>2114.999823685384</v>
      </c>
      <c r="K3509" s="197" t="n">
        <v>19034.99841316846</v>
      </c>
      <c r="L3509" s="194" t="n">
        <v>12605.92488849196</v>
      </c>
      <c r="M3509" s="195" t="n">
        <v>4314.073700991118</v>
      </c>
      <c r="N3509" s="196" t="n">
        <v>2114.999823685384</v>
      </c>
      <c r="O3509" s="197" t="n">
        <v>19034.99841316846</v>
      </c>
      <c r="P3509" s="118" t="n"/>
      <c r="Q3509" s="104" t="n"/>
    </row>
    <row r="3510" outlineLevel="3" ht="50.25" customHeight="1">
      <c r="A3510" s="3" t="n"/>
      <c r="B3510" s="3" t="n"/>
      <c r="C3510" s="25" t="n"/>
      <c r="D3510" s="271" t="inlineStr">
        <is>
          <t>10.4.13.25.</t>
        </is>
      </c>
      <c r="E3510" s="3" t="inlineStr">
        <is>
          <t>Декоративная решетка</t>
        </is>
      </c>
      <c r="F3510" s="211" t="inlineStr">
        <is>
          <t>шт.</t>
        </is>
      </c>
      <c r="G3510" s="645" t="n">
        <v>0</v>
      </c>
      <c r="H3510" s="194" t="n">
        <v>3276.73070665508</v>
      </c>
      <c r="I3510" s="195" t="n">
        <v>2588.444220594671</v>
      </c>
      <c r="J3510" s="196" t="n">
        <v>733.1468659062189</v>
      </c>
      <c r="K3510" s="197" t="n">
        <v>6598.32179315597</v>
      </c>
      <c r="L3510" s="194" t="n">
        <v>0</v>
      </c>
      <c r="M3510" s="195" t="n">
        <v>0</v>
      </c>
      <c r="N3510" s="196" t="n">
        <v>0</v>
      </c>
      <c r="O3510" s="197" t="n">
        <v>0</v>
      </c>
      <c r="P3510" s="524" t="inlineStr">
        <is>
          <t>Исключено</t>
        </is>
      </c>
      <c r="Q3510" s="104" t="n"/>
    </row>
    <row r="3511" outlineLevel="3" ht="50.25" customHeight="1">
      <c r="A3511" s="3" t="n"/>
      <c r="B3511" s="3" t="inlineStr">
        <is>
          <t>Монтаж оконечных устройств системы противодымной вентиляции (решетки, датчики, клапаны)</t>
        </is>
      </c>
      <c r="C3511" s="25" t="n"/>
      <c r="D3511" s="271" t="inlineStr">
        <is>
          <t>10.4.13.26.</t>
        </is>
      </c>
      <c r="E3511" s="212" t="inlineStr">
        <is>
          <t>Устройство воздухоприёмное РОН 130</t>
        </is>
      </c>
      <c r="F3511" s="211" t="inlineStr">
        <is>
          <t>шт</t>
        </is>
      </c>
      <c r="G3511" s="649" t="n">
        <v>3</v>
      </c>
      <c r="H3511" s="194" t="n">
        <v>3534.340251876586</v>
      </c>
      <c r="I3511" s="195" t="n">
        <v>2884.882548644549</v>
      </c>
      <c r="J3511" s="196" t="n">
        <v>802.4028500651418</v>
      </c>
      <c r="K3511" s="197" t="n">
        <v>7221.625650586277</v>
      </c>
      <c r="L3511" s="194" t="n">
        <v>10603.02075562976</v>
      </c>
      <c r="M3511" s="195" t="n">
        <v>8654.647645933646</v>
      </c>
      <c r="N3511" s="196" t="n">
        <v>2407.208550195425</v>
      </c>
      <c r="O3511" s="197" t="n">
        <v>21664.87695175883</v>
      </c>
      <c r="P3511" s="118" t="n"/>
      <c r="Q3511" s="104" t="n"/>
    </row>
    <row r="3512" outlineLevel="3" ht="50.25" customHeight="1">
      <c r="A3512" s="3" t="n"/>
      <c r="B3512"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512" s="25" t="n"/>
      <c r="D3512" s="271" t="inlineStr">
        <is>
          <t>10.4.13.27.</t>
        </is>
      </c>
      <c r="E3512" s="212" t="inlineStr">
        <is>
          <t>Маты прошивные Wired MAT 105  из минеральной ваты, 50 мм</t>
        </is>
      </c>
      <c r="F3512" s="211" t="inlineStr">
        <is>
          <t>м²</t>
        </is>
      </c>
      <c r="G3512" s="645" t="n">
        <v>198</v>
      </c>
      <c r="H3512" s="194" t="n">
        <v>1310.489107832386</v>
      </c>
      <c r="I3512" s="195" t="n">
        <v>431.4073700991118</v>
      </c>
      <c r="J3512" s="196" t="n">
        <v>217.7370597414373</v>
      </c>
      <c r="K3512" s="197" t="n">
        <v>1959.633537672935</v>
      </c>
      <c r="L3512" s="194" t="n">
        <v>259476.8433508125</v>
      </c>
      <c r="M3512" s="195" t="n">
        <v>85418.65927962413</v>
      </c>
      <c r="N3512" s="196" t="n">
        <v>43111.93782880458</v>
      </c>
      <c r="O3512" s="197" t="n">
        <v>388007.4404592412</v>
      </c>
      <c r="P3512" s="118" t="n"/>
      <c r="Q3512" s="104" t="n"/>
    </row>
    <row r="3513" outlineLevel="2" ht="50.25" customHeight="1">
      <c r="A3513" s="3" t="n"/>
      <c r="B3513" s="3" t="n"/>
      <c r="C3513" s="240" t="n"/>
      <c r="D3513" s="391" t="inlineStr">
        <is>
          <t>10.4.14.</t>
        </is>
      </c>
      <c r="E3513" s="392" t="inlineStr">
        <is>
          <t>3П2.4</t>
        </is>
      </c>
      <c r="F3513" s="405" t="inlineStr">
        <is>
          <t>комплект</t>
        </is>
      </c>
      <c r="G3513" s="422" t="n">
        <v>1</v>
      </c>
      <c r="H3513" s="428">
        <f>IFERROR(L3513/G3513,0)</f>
        <v/>
      </c>
      <c r="I3513" s="429">
        <f>IFERROR(M3513/G3513,0)</f>
        <v/>
      </c>
      <c r="J3513" s="430">
        <f>IFERROR(N3513/G3513,0)</f>
        <v/>
      </c>
      <c r="K3513" s="432">
        <f>+IFERROR(O3513/G3513,0)</f>
        <v/>
      </c>
      <c r="L3513" s="431">
        <f>SUBTOTAL(9,L3514:L3526)</f>
        <v/>
      </c>
      <c r="M3513" s="429">
        <f>SUBTOTAL(9,M3514:M3526)</f>
        <v/>
      </c>
      <c r="N3513" s="430">
        <f>SUBTOTAL(9,N3514:N3526)</f>
        <v/>
      </c>
      <c r="O3513" s="431">
        <f>SUBTOTAL(9,O3514:O3526)</f>
        <v/>
      </c>
      <c r="P3513" s="394" t="n"/>
      <c r="Q3513" s="243" t="n"/>
    </row>
    <row r="3514" outlineLevel="3" ht="50.25" customHeight="1">
      <c r="A3514" s="3" t="n"/>
      <c r="B3514" s="3" t="inlineStr">
        <is>
          <t>Монтаж приточно-вытяжных установок (установки общеобменной вентиляции, вентиляторы и пр.)</t>
        </is>
      </c>
      <c r="C3514" s="25" t="n"/>
      <c r="D3514" s="271" t="inlineStr">
        <is>
          <t>10.4.14.1.</t>
        </is>
      </c>
      <c r="E3514" s="3" t="inlineStr">
        <is>
          <t>Агрегат приточный Geniox 06.06</t>
        </is>
      </c>
      <c r="F3514" s="18" t="inlineStr">
        <is>
          <t>шт</t>
        </is>
      </c>
      <c r="G3514" s="645" t="n">
        <v>1</v>
      </c>
      <c r="H3514" s="194" t="n">
        <v>4398568.331545783</v>
      </c>
      <c r="I3514" s="195" t="n">
        <v>1663146.474858739</v>
      </c>
      <c r="J3514" s="196" t="n">
        <v>757714.3508005653</v>
      </c>
      <c r="K3514" s="197" t="n">
        <v>6819429.157205088</v>
      </c>
      <c r="L3514" s="194" t="n">
        <v>4398568.331545783</v>
      </c>
      <c r="M3514" s="195" t="n">
        <v>1663146.474858739</v>
      </c>
      <c r="N3514" s="196" t="n">
        <v>757714.3508005653</v>
      </c>
      <c r="O3514" s="197" t="n">
        <v>6819429.157205088</v>
      </c>
      <c r="P3514" s="118" t="n"/>
      <c r="Q3514" s="104" t="n"/>
    </row>
    <row r="3515" outlineLevel="3" ht="72.75" customHeight="1">
      <c r="A3515" s="3" t="n"/>
      <c r="B3515" s="3" t="inlineStr">
        <is>
          <t>Монтаж оконечных устройств системы противодымной вентиляции (решетки, датчики, клапаны)</t>
        </is>
      </c>
      <c r="C3515" s="25" t="n"/>
      <c r="D3515" s="271" t="inlineStr">
        <is>
          <t>10.4.14.2.</t>
        </is>
      </c>
      <c r="E3515" s="3"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морозостойкий
500х350</t>
        </is>
      </c>
      <c r="F3515" s="18" t="inlineStr">
        <is>
          <t>шт</t>
        </is>
      </c>
      <c r="G3515" s="645" t="n">
        <v>1</v>
      </c>
      <c r="H3515" s="194" t="n">
        <v>10550.547921925</v>
      </c>
      <c r="I3515" s="195" t="n">
        <v>4314.073700991118</v>
      </c>
      <c r="J3515" s="196" t="n">
        <v>1858.077702864515</v>
      </c>
      <c r="K3515" s="197" t="n">
        <v>16722.69932578064</v>
      </c>
      <c r="L3515" s="194" t="n">
        <v>10550.547921925</v>
      </c>
      <c r="M3515" s="195" t="n">
        <v>4314.073700991118</v>
      </c>
      <c r="N3515" s="196" t="n">
        <v>1858.077702864515</v>
      </c>
      <c r="O3515" s="197" t="n">
        <v>16722.69932578064</v>
      </c>
      <c r="P3515" s="118" t="n"/>
      <c r="Q3515" s="104" t="n"/>
    </row>
    <row r="3516" outlineLevel="3" ht="50.25" customHeight="1">
      <c r="A3516" s="3" t="n"/>
      <c r="B3516"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516" s="25" t="n"/>
      <c r="D3516" s="271" t="inlineStr">
        <is>
          <t>10.4.14.3.</t>
        </is>
      </c>
      <c r="E3516" s="212" t="inlineStr">
        <is>
          <t>Воздуховод из тонколистовой оцинкованной стали b=0,7</t>
        </is>
      </c>
      <c r="F3516" s="211" t="inlineStr">
        <is>
          <t>м2</t>
        </is>
      </c>
      <c r="G3516" s="649" t="n">
        <v>8.5</v>
      </c>
      <c r="H3516" s="194" t="n">
        <v>1686.045485554803</v>
      </c>
      <c r="I3516" s="195" t="n">
        <v>1624.122352941177</v>
      </c>
      <c r="J3516" s="196" t="n">
        <v>413.7709798119974</v>
      </c>
      <c r="K3516" s="197" t="n">
        <v>3723.938818307977</v>
      </c>
      <c r="L3516" s="194" t="n">
        <v>14331.38662721582</v>
      </c>
      <c r="M3516" s="195" t="n">
        <v>13805.04</v>
      </c>
      <c r="N3516" s="196" t="n">
        <v>3517.053328401978</v>
      </c>
      <c r="O3516" s="197" t="n">
        <v>31653.47995561781</v>
      </c>
      <c r="P3516" s="118" t="n"/>
      <c r="Q3516" s="104" t="n"/>
    </row>
    <row r="3517" outlineLevel="3" ht="50.25" customHeight="1">
      <c r="A3517" s="3" t="n"/>
      <c r="B3517"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517" s="25" t="n"/>
      <c r="D3517" s="271" t="inlineStr">
        <is>
          <t>10.4.14.4.</t>
        </is>
      </c>
      <c r="E3517" s="212" t="inlineStr">
        <is>
          <t>Воздуховод из тонколистовой оцинкованной стали b=0,7</t>
        </is>
      </c>
      <c r="F3517" s="211" t="inlineStr">
        <is>
          <t>м2</t>
        </is>
      </c>
      <c r="G3517" s="649" t="n">
        <v>22.1</v>
      </c>
      <c r="H3517" s="194" t="n">
        <v>1686.044734962902</v>
      </c>
      <c r="I3517" s="195" t="n">
        <v>1624.121719457013</v>
      </c>
      <c r="J3517" s="196" t="n">
        <v>413.7708068024894</v>
      </c>
      <c r="K3517" s="197" t="n">
        <v>3723.937261222405</v>
      </c>
      <c r="L3517" s="194" t="n">
        <v>37261.58864268014</v>
      </c>
      <c r="M3517" s="195" t="n">
        <v>35893.09</v>
      </c>
      <c r="N3517" s="196" t="n">
        <v>9144.334830335016</v>
      </c>
      <c r="O3517" s="197" t="n">
        <v>82299.01347301515</v>
      </c>
      <c r="P3517" s="118" t="n"/>
      <c r="Q3517" s="104" t="n"/>
    </row>
    <row r="3518" outlineLevel="3" ht="50.25" customHeight="1">
      <c r="A3518" s="3" t="n"/>
      <c r="B351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518" s="25" t="n"/>
      <c r="D3518" s="271" t="inlineStr">
        <is>
          <t>10.4.14.5.</t>
        </is>
      </c>
      <c r="E3518" s="212" t="inlineStr">
        <is>
          <t>Воздуховод из тонколистовой оцинкованной стали b=0,7</t>
        </is>
      </c>
      <c r="F3518" s="211" t="inlineStr">
        <is>
          <t>м2</t>
        </is>
      </c>
      <c r="G3518" s="649" t="n">
        <v>2.1</v>
      </c>
      <c r="H3518" s="194" t="n">
        <v>1686.050073994576</v>
      </c>
      <c r="I3518" s="195" t="n">
        <v>1643.457142857143</v>
      </c>
      <c r="J3518" s="196" t="n">
        <v>416.1884021064649</v>
      </c>
      <c r="K3518" s="197" t="n">
        <v>3745.695618958184</v>
      </c>
      <c r="L3518" s="194" t="n">
        <v>3540.705155388611</v>
      </c>
      <c r="M3518" s="195" t="n">
        <v>3451.26</v>
      </c>
      <c r="N3518" s="196" t="n">
        <v>873.9956444235763</v>
      </c>
      <c r="O3518" s="197" t="n">
        <v>7865.960799812186</v>
      </c>
      <c r="P3518" s="118" t="n"/>
      <c r="Q3518" s="104" t="n"/>
    </row>
    <row r="3519" outlineLevel="3" ht="50.25" customHeight="1">
      <c r="A3519" s="3" t="n"/>
      <c r="B3519" s="3" t="inlineStr">
        <is>
          <t>Монтаж оконечных устройств системы общеобменной вентиляции (диффузоры, решетки и пр.)</t>
        </is>
      </c>
      <c r="C3519" s="25" t="n"/>
      <c r="D3519" s="271" t="inlineStr">
        <is>
          <t>10.4.14.6.</t>
        </is>
      </c>
      <c r="E3519" s="3" t="inlineStr">
        <is>
          <t>Устройство воздухоприемное РОН 130 вытяжное 550х500</t>
        </is>
      </c>
      <c r="F3519" s="18" t="inlineStr">
        <is>
          <t>шт</t>
        </is>
      </c>
      <c r="G3519" s="645" t="n">
        <v>1</v>
      </c>
      <c r="H3519" s="194" t="n">
        <v>7770.86720896325</v>
      </c>
      <c r="I3519" s="195" t="n">
        <v>3240.215908757316</v>
      </c>
      <c r="J3519" s="196" t="n">
        <v>1376.385389715071</v>
      </c>
      <c r="K3519" s="197" t="n">
        <v>12387.46850743564</v>
      </c>
      <c r="L3519" s="194" t="n">
        <v>7770.86720896325</v>
      </c>
      <c r="M3519" s="195" t="n">
        <v>3240.215908757316</v>
      </c>
      <c r="N3519" s="196" t="n">
        <v>1376.385389715071</v>
      </c>
      <c r="O3519" s="197" t="n">
        <v>12387.46850743564</v>
      </c>
      <c r="P3519" s="118" t="n"/>
      <c r="Q3519" s="104" t="n"/>
    </row>
    <row r="3520" outlineLevel="3" ht="50.25" customHeight="1">
      <c r="A3520" s="3" t="n"/>
      <c r="B3520" s="3" t="n"/>
      <c r="C3520" s="25" t="n"/>
      <c r="D3520" s="271" t="inlineStr">
        <is>
          <t>10.4.14.7.</t>
        </is>
      </c>
      <c r="E3520" s="3" t="inlineStr">
        <is>
          <t>Врезка прямоугольного сечения 350х500</t>
        </is>
      </c>
      <c r="F3520" s="18" t="inlineStr">
        <is>
          <t>шт</t>
        </is>
      </c>
      <c r="G3520" s="645" t="n">
        <v>1</v>
      </c>
      <c r="H3520" s="194" t="n"/>
      <c r="I3520" s="195" t="n">
        <v>0</v>
      </c>
      <c r="J3520" s="196" t="n">
        <v>0</v>
      </c>
      <c r="K3520" s="197" t="n">
        <v>0</v>
      </c>
      <c r="L3520" s="194" t="n">
        <v>0</v>
      </c>
      <c r="M3520" s="195" t="n">
        <v>0</v>
      </c>
      <c r="N3520" s="196" t="n">
        <v>0</v>
      </c>
      <c r="O3520" s="197" t="n">
        <v>0</v>
      </c>
      <c r="P3520" s="118" t="inlineStr">
        <is>
          <t>Включено</t>
        </is>
      </c>
      <c r="Q3520" s="104" t="n"/>
    </row>
    <row r="3521" outlineLevel="3" ht="50.25" customHeight="1">
      <c r="A3521" s="3" t="n"/>
      <c r="B3521" s="3" t="n"/>
      <c r="C3521" s="25" t="n"/>
      <c r="D3521" s="271" t="inlineStr">
        <is>
          <t>10.4.14.8.</t>
        </is>
      </c>
      <c r="E3521" s="3" t="inlineStr">
        <is>
          <t>Заглушка Воздуховода прямоугольного сечения 350х500</t>
        </is>
      </c>
      <c r="F3521" s="18" t="inlineStr">
        <is>
          <t>шт</t>
        </is>
      </c>
      <c r="G3521" s="645" t="n">
        <v>1</v>
      </c>
      <c r="H3521" s="194" t="n"/>
      <c r="I3521" s="195" t="n">
        <v>0</v>
      </c>
      <c r="J3521" s="196" t="n">
        <v>0</v>
      </c>
      <c r="K3521" s="197" t="n">
        <v>0</v>
      </c>
      <c r="L3521" s="194" t="n">
        <v>0</v>
      </c>
      <c r="M3521" s="195" t="n">
        <v>0</v>
      </c>
      <c r="N3521" s="196" t="n">
        <v>0</v>
      </c>
      <c r="O3521" s="197" t="n">
        <v>0</v>
      </c>
      <c r="P3521" s="118" t="inlineStr">
        <is>
          <t>Включено</t>
        </is>
      </c>
      <c r="Q3521" s="104" t="n"/>
    </row>
    <row r="3522" outlineLevel="3" ht="50.25" customHeight="1">
      <c r="A3522" s="3" t="n"/>
      <c r="B3522" s="3" t="n"/>
      <c r="C3522" s="25" t="n"/>
      <c r="D3522" s="271" t="inlineStr">
        <is>
          <t>10.4.14.9.</t>
        </is>
      </c>
      <c r="E3522" s="3" t="inlineStr">
        <is>
          <t>Отвод прямоугольного сечения 350х500</t>
        </is>
      </c>
      <c r="F3522" s="18" t="inlineStr">
        <is>
          <t>шт</t>
        </is>
      </c>
      <c r="G3522" s="645" t="n">
        <v>3</v>
      </c>
      <c r="H3522" s="194" t="n"/>
      <c r="I3522" s="195" t="n">
        <v>0</v>
      </c>
      <c r="J3522" s="196" t="n">
        <v>0</v>
      </c>
      <c r="K3522" s="197" t="n">
        <v>0</v>
      </c>
      <c r="L3522" s="194" t="n">
        <v>0</v>
      </c>
      <c r="M3522" s="195" t="n">
        <v>0</v>
      </c>
      <c r="N3522" s="196" t="n">
        <v>0</v>
      </c>
      <c r="O3522" s="197" t="n">
        <v>0</v>
      </c>
      <c r="P3522" s="118" t="inlineStr">
        <is>
          <t>Включено</t>
        </is>
      </c>
      <c r="Q3522" s="104" t="n"/>
    </row>
    <row r="3523" outlineLevel="3" ht="50.25" customHeight="1">
      <c r="A3523" s="3" t="n"/>
      <c r="B3523" s="3" t="n"/>
      <c r="C3523" s="25" t="n"/>
      <c r="D3523" s="271" t="inlineStr">
        <is>
          <t>10.4.14.10.</t>
        </is>
      </c>
      <c r="E3523" s="3" t="inlineStr">
        <is>
          <t>Отвод прямоугольного сечения 500x350</t>
        </is>
      </c>
      <c r="F3523" s="18" t="inlineStr">
        <is>
          <t>шт</t>
        </is>
      </c>
      <c r="G3523" s="645" t="n">
        <v>3</v>
      </c>
      <c r="H3523" s="194" t="n"/>
      <c r="I3523" s="195" t="n">
        <v>0</v>
      </c>
      <c r="J3523" s="196" t="n">
        <v>0</v>
      </c>
      <c r="K3523" s="197" t="n">
        <v>0</v>
      </c>
      <c r="L3523" s="194" t="n">
        <v>0</v>
      </c>
      <c r="M3523" s="195" t="n">
        <v>0</v>
      </c>
      <c r="N3523" s="196" t="n">
        <v>0</v>
      </c>
      <c r="O3523" s="197" t="n">
        <v>0</v>
      </c>
      <c r="P3523" s="118" t="inlineStr">
        <is>
          <t>Включено</t>
        </is>
      </c>
      <c r="Q3523" s="104" t="n"/>
    </row>
    <row r="3524" outlineLevel="3" ht="50.25" customHeight="1">
      <c r="A3524" s="3" t="n"/>
      <c r="B3524" s="3" t="n"/>
      <c r="C3524" s="25" t="n"/>
      <c r="D3524" s="271" t="inlineStr">
        <is>
          <t>10.4.14.11.</t>
        </is>
      </c>
      <c r="E3524" s="3" t="inlineStr">
        <is>
          <t>Переходник прямоугольного сечения 500х350-500х350</t>
        </is>
      </c>
      <c r="F3524" s="18" t="inlineStr">
        <is>
          <t>шт</t>
        </is>
      </c>
      <c r="G3524" s="645" t="n">
        <v>1</v>
      </c>
      <c r="H3524" s="194" t="n"/>
      <c r="I3524" s="195" t="n">
        <v>0</v>
      </c>
      <c r="J3524" s="196" t="n">
        <v>0</v>
      </c>
      <c r="K3524" s="197" t="n">
        <v>0</v>
      </c>
      <c r="L3524" s="194" t="n">
        <v>0</v>
      </c>
      <c r="M3524" s="195" t="n">
        <v>0</v>
      </c>
      <c r="N3524" s="196" t="n">
        <v>0</v>
      </c>
      <c r="O3524" s="197" t="n">
        <v>0</v>
      </c>
      <c r="P3524" s="118" t="inlineStr">
        <is>
          <t>Включено</t>
        </is>
      </c>
      <c r="Q3524" s="104" t="n"/>
    </row>
    <row r="3525" outlineLevel="3" ht="50.25" customHeight="1">
      <c r="A3525" s="3" t="n"/>
      <c r="B3525" s="3" t="n"/>
      <c r="C3525" s="25" t="n"/>
      <c r="D3525" s="271" t="inlineStr">
        <is>
          <t>10.4.14.12.</t>
        </is>
      </c>
      <c r="E3525" s="3" t="inlineStr">
        <is>
          <t>Переходник прямоугольного сечения 550х500-500х350</t>
        </is>
      </c>
      <c r="F3525" s="18" t="inlineStr">
        <is>
          <t>шт</t>
        </is>
      </c>
      <c r="G3525" s="645" t="n">
        <v>1</v>
      </c>
      <c r="H3525" s="194" t="n"/>
      <c r="I3525" s="195" t="n">
        <v>0</v>
      </c>
      <c r="J3525" s="196" t="n">
        <v>0</v>
      </c>
      <c r="K3525" s="197" t="n">
        <v>0</v>
      </c>
      <c r="L3525" s="194" t="n">
        <v>0</v>
      </c>
      <c r="M3525" s="195" t="n">
        <v>0</v>
      </c>
      <c r="N3525" s="196" t="n">
        <v>0</v>
      </c>
      <c r="O3525" s="197" t="n">
        <v>0</v>
      </c>
      <c r="P3525" s="118" t="inlineStr">
        <is>
          <t>Включено</t>
        </is>
      </c>
      <c r="Q3525" s="104" t="n"/>
    </row>
    <row r="3526" outlineLevel="3" ht="50.25" customHeight="1">
      <c r="A3526" s="3" t="n"/>
      <c r="B3526"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526" s="25" t="n"/>
      <c r="D3526" s="271" t="inlineStr">
        <is>
          <t>10.4.14.13.</t>
        </is>
      </c>
      <c r="E3526" s="3" t="inlineStr">
        <is>
          <t>Маты прошивные Wired MAT 105 из минеральной ваты, 50 мм</t>
        </is>
      </c>
      <c r="F3526" s="18" t="inlineStr">
        <is>
          <t>м2</t>
        </is>
      </c>
      <c r="G3526" s="645" t="n">
        <v>37</v>
      </c>
      <c r="H3526" s="194" t="n">
        <v>1310.489112749116</v>
      </c>
      <c r="I3526" s="195" t="n">
        <v>431.4073700991118</v>
      </c>
      <c r="J3526" s="196" t="n">
        <v>217.7370603560285</v>
      </c>
      <c r="K3526" s="197" t="n">
        <v>1959.633543204256</v>
      </c>
      <c r="L3526" s="194" t="n">
        <v>48488.09717171729</v>
      </c>
      <c r="M3526" s="195" t="n">
        <v>15962.07269366714</v>
      </c>
      <c r="N3526" s="196" t="n">
        <v>8056.271233173054</v>
      </c>
      <c r="O3526" s="197" t="n">
        <v>72506.44109855748</v>
      </c>
      <c r="P3526" s="118" t="n"/>
      <c r="Q3526" s="104" t="n"/>
    </row>
    <row r="3527" outlineLevel="2" ht="50.25" customHeight="1">
      <c r="A3527" s="3" t="n"/>
      <c r="B3527" s="3" t="n"/>
      <c r="C3527" s="240" t="n"/>
      <c r="D3527" s="391" t="inlineStr">
        <is>
          <t>10.4.15.</t>
        </is>
      </c>
      <c r="E3527" s="392" t="inlineStr">
        <is>
          <t>4В2.4</t>
        </is>
      </c>
      <c r="F3527" s="405" t="inlineStr">
        <is>
          <t>комплект</t>
        </is>
      </c>
      <c r="G3527" s="422" t="n">
        <v>1</v>
      </c>
      <c r="H3527" s="428">
        <f>IFERROR(L3527/G3527,0)</f>
        <v/>
      </c>
      <c r="I3527" s="429">
        <f>IFERROR(M3527/G3527,0)</f>
        <v/>
      </c>
      <c r="J3527" s="430">
        <f>IFERROR(N3527/G3527,0)</f>
        <v/>
      </c>
      <c r="K3527" s="432">
        <f>+IFERROR(O3527/G3527,0)</f>
        <v/>
      </c>
      <c r="L3527" s="431">
        <f>SUBTOTAL(9,L3528:L3532)</f>
        <v/>
      </c>
      <c r="M3527" s="429">
        <f>SUBTOTAL(9,M3528:M3532)</f>
        <v/>
      </c>
      <c r="N3527" s="430">
        <f>SUBTOTAL(9,N3528:N3532)</f>
        <v/>
      </c>
      <c r="O3527" s="431">
        <f>SUBTOTAL(9,O3528:O3532)</f>
        <v/>
      </c>
      <c r="P3527" s="394" t="n"/>
      <c r="Q3527" s="243" t="n"/>
    </row>
    <row r="3528" outlineLevel="3" ht="50.25" customHeight="1">
      <c r="A3528" s="3" t="n"/>
      <c r="B3528" s="3" t="inlineStr">
        <is>
          <t>Монтаж приточно-вытяжных установок (установки общеобменной вентиляции, вентиляторы и пр.)</t>
        </is>
      </c>
      <c r="C3528" s="25" t="n"/>
      <c r="D3528" s="271" t="inlineStr">
        <is>
          <t>10.4.15.1.</t>
        </is>
      </c>
      <c r="E3528" s="3" t="inlineStr">
        <is>
          <t>Агрегат вытяжной Geniox 06.06</t>
        </is>
      </c>
      <c r="F3528" s="18" t="inlineStr">
        <is>
          <t>шт</t>
        </is>
      </c>
      <c r="G3528" s="645" t="n">
        <v>1</v>
      </c>
      <c r="H3528" s="194" t="n">
        <v>934422.1483840717</v>
      </c>
      <c r="I3528" s="195" t="n">
        <v>423499.3738550509</v>
      </c>
      <c r="J3528" s="196" t="n">
        <v>169740.1902798903</v>
      </c>
      <c r="K3528" s="197" t="n">
        <v>1527661.712519013</v>
      </c>
      <c r="L3528" s="194" t="n">
        <v>934422.1483840717</v>
      </c>
      <c r="M3528" s="195" t="n">
        <v>423499.3738550509</v>
      </c>
      <c r="N3528" s="196" t="n">
        <v>169740.1902798903</v>
      </c>
      <c r="O3528" s="197" t="n">
        <v>1527661.712519013</v>
      </c>
      <c r="P3528" s="118" t="n"/>
      <c r="Q3528" s="104" t="n"/>
    </row>
    <row r="3529" outlineLevel="3" ht="108.75" customHeight="1">
      <c r="A3529" s="3" t="n"/>
      <c r="B3529" s="3" t="inlineStr">
        <is>
          <t>Монтаж оконечных устройств системы противодымной вентиляции (решетки, датчики, клапаны)</t>
        </is>
      </c>
      <c r="C3529" s="25" t="n"/>
      <c r="D3529" s="271" t="inlineStr">
        <is>
          <t>10.4.15.2.</t>
        </is>
      </c>
      <c r="E3529" s="3"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морозостойкий
500х350</t>
        </is>
      </c>
      <c r="F3529" s="18" t="inlineStr">
        <is>
          <t>шт</t>
        </is>
      </c>
      <c r="G3529" s="645" t="n">
        <v>1</v>
      </c>
      <c r="H3529" s="194" t="n">
        <v>10550.547921925</v>
      </c>
      <c r="I3529" s="195" t="n">
        <v>4314.073700991118</v>
      </c>
      <c r="J3529" s="196" t="n">
        <v>1858.077702864515</v>
      </c>
      <c r="K3529" s="197" t="n">
        <v>16722.69932578064</v>
      </c>
      <c r="L3529" s="194" t="n">
        <v>10550.547921925</v>
      </c>
      <c r="M3529" s="195" t="n">
        <v>4314.073700991118</v>
      </c>
      <c r="N3529" s="196" t="n">
        <v>1858.077702864515</v>
      </c>
      <c r="O3529" s="197" t="n">
        <v>16722.69932578064</v>
      </c>
      <c r="P3529" s="118" t="n"/>
      <c r="Q3529" s="104" t="n"/>
    </row>
    <row r="3530" outlineLevel="3" ht="50.25" customHeight="1">
      <c r="A3530" s="3" t="n"/>
      <c r="B353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530" s="25" t="n"/>
      <c r="D3530" s="271" t="inlineStr">
        <is>
          <t>10.4.15.3.</t>
        </is>
      </c>
      <c r="E3530" s="212" t="inlineStr">
        <is>
          <t>Воздуховод из тонколистовой оцинкованной стали b=0,7</t>
        </is>
      </c>
      <c r="F3530" s="211" t="inlineStr">
        <is>
          <t>м2</t>
        </is>
      </c>
      <c r="G3530" s="649" t="n">
        <v>1.7</v>
      </c>
      <c r="H3530" s="194" t="n">
        <v>1686.044265842964</v>
      </c>
      <c r="I3530" s="195" t="n">
        <v>1624.123529411765</v>
      </c>
      <c r="J3530" s="196" t="n">
        <v>413.7709744068411</v>
      </c>
      <c r="K3530" s="197" t="n">
        <v>3723.93876966157</v>
      </c>
      <c r="L3530" s="194" t="n">
        <v>2866.275251933039</v>
      </c>
      <c r="M3530" s="195" t="n">
        <v>2761.01</v>
      </c>
      <c r="N3530" s="196" t="n">
        <v>703.4106564916299</v>
      </c>
      <c r="O3530" s="197" t="n">
        <v>6330.695908424669</v>
      </c>
      <c r="P3530" s="118" t="n"/>
      <c r="Q3530" s="104" t="n"/>
    </row>
    <row r="3531" outlineLevel="3" ht="50.25" customHeight="1">
      <c r="A3531" s="3" t="n"/>
      <c r="B3531" s="3" t="n"/>
      <c r="C3531" s="25" t="n"/>
      <c r="D3531" s="271" t="inlineStr">
        <is>
          <t>10.4.15.4.</t>
        </is>
      </c>
      <c r="E3531" s="3" t="inlineStr">
        <is>
          <t>Защита от атмосферных осадков КОЗЫРЕК 500x350</t>
        </is>
      </c>
      <c r="F3531" s="18" t="inlineStr">
        <is>
          <t>шт</t>
        </is>
      </c>
      <c r="G3531" s="645" t="n">
        <v>1</v>
      </c>
      <c r="H3531" s="194" t="n"/>
      <c r="I3531" s="195" t="n">
        <v>0</v>
      </c>
      <c r="J3531" s="196" t="n">
        <v>0</v>
      </c>
      <c r="K3531" s="197" t="n">
        <v>0</v>
      </c>
      <c r="L3531" s="194" t="n">
        <v>0</v>
      </c>
      <c r="M3531" s="195" t="n">
        <v>0</v>
      </c>
      <c r="N3531" s="196" t="n">
        <v>0</v>
      </c>
      <c r="O3531" s="197" t="n">
        <v>0</v>
      </c>
      <c r="P3531" s="118" t="inlineStr">
        <is>
          <t>Включено</t>
        </is>
      </c>
      <c r="Q3531" s="104" t="n"/>
    </row>
    <row r="3532" outlineLevel="3" ht="50.25" customHeight="1">
      <c r="A3532" s="3" t="n"/>
      <c r="B3532"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532" s="25" t="n"/>
      <c r="D3532" s="271" t="inlineStr">
        <is>
          <t>10.4.15.5.</t>
        </is>
      </c>
      <c r="E3532" s="3" t="inlineStr">
        <is>
          <t>Маты прошивные Wired MAT 105 из минеральной ваты, 25 мм</t>
        </is>
      </c>
      <c r="F3532" s="18" t="inlineStr">
        <is>
          <t>м2</t>
        </is>
      </c>
      <c r="G3532" s="645" t="n">
        <v>1</v>
      </c>
      <c r="H3532" s="194" t="n">
        <v>849.6313776184404</v>
      </c>
      <c r="I3532" s="195" t="n">
        <v>431.4073700991118</v>
      </c>
      <c r="J3532" s="196" t="n">
        <v>160.129843464694</v>
      </c>
      <c r="K3532" s="197" t="n">
        <v>1441.168591182246</v>
      </c>
      <c r="L3532" s="194" t="n">
        <v>849.6313776184404</v>
      </c>
      <c r="M3532" s="195" t="n">
        <v>431.4073700991118</v>
      </c>
      <c r="N3532" s="196" t="n">
        <v>160.129843464694</v>
      </c>
      <c r="O3532" s="197" t="n">
        <v>1441.168591182246</v>
      </c>
      <c r="P3532" s="118" t="n"/>
      <c r="Q3532" s="104" t="n"/>
    </row>
    <row r="3533" outlineLevel="2" ht="50.25" customHeight="1">
      <c r="A3533" s="3" t="n"/>
      <c r="B3533" s="3" t="n"/>
      <c r="C3533" s="240" t="n"/>
      <c r="D3533" s="391" t="inlineStr">
        <is>
          <t>10.4.16.</t>
        </is>
      </c>
      <c r="E3533" s="392" t="inlineStr">
        <is>
          <t>4ДВ2.1</t>
        </is>
      </c>
      <c r="F3533" s="405" t="inlineStr">
        <is>
          <t>комплект</t>
        </is>
      </c>
      <c r="G3533" s="422" t="n">
        <v>1</v>
      </c>
      <c r="H3533" s="428">
        <f>IFERROR(L3533/G3533,0)</f>
        <v/>
      </c>
      <c r="I3533" s="429">
        <f>IFERROR(M3533/G3533,0)</f>
        <v/>
      </c>
      <c r="J3533" s="430">
        <f>IFERROR(N3533/G3533,0)</f>
        <v/>
      </c>
      <c r="K3533" s="432">
        <f>+IFERROR(O3533/G3533,0)</f>
        <v/>
      </c>
      <c r="L3533" s="431">
        <f>SUBTOTAL(9,L3534:L3549)</f>
        <v/>
      </c>
      <c r="M3533" s="429">
        <f>SUBTOTAL(9,M3534:M3549)</f>
        <v/>
      </c>
      <c r="N3533" s="430">
        <f>SUBTOTAL(9,N3534:N3549)</f>
        <v/>
      </c>
      <c r="O3533" s="431">
        <f>SUBTOTAL(9,O3534:O3549)</f>
        <v/>
      </c>
      <c r="P3533" s="394" t="n"/>
      <c r="Q3533" s="243" t="n"/>
    </row>
    <row r="3534" outlineLevel="3" ht="50.25" customHeight="1">
      <c r="A3534" s="3" t="n"/>
      <c r="B3534" s="3" t="inlineStr">
        <is>
          <t>Монтаж оборудования противодымной вентиляции (вентиляторы, установки и пр.)</t>
        </is>
      </c>
      <c r="C3534" s="25" t="n"/>
      <c r="D3534" s="271" t="inlineStr">
        <is>
          <t>10.4.16.1.</t>
        </is>
      </c>
      <c r="E3534" s="3" t="inlineStr">
        <is>
          <t>Вентилятор радиальный ВРАН9</t>
        </is>
      </c>
      <c r="F3534" s="18" t="inlineStr">
        <is>
          <t>шт.</t>
        </is>
      </c>
      <c r="G3534" s="645" t="n">
        <v>1</v>
      </c>
      <c r="H3534" s="194" t="n">
        <v>303537.0942687244</v>
      </c>
      <c r="I3534" s="195" t="n">
        <v>128996.5593188411</v>
      </c>
      <c r="J3534" s="196" t="n">
        <v>54066.70669844569</v>
      </c>
      <c r="K3534" s="197" t="n">
        <v>486600.3602860112</v>
      </c>
      <c r="L3534" s="194" t="n">
        <v>303537.0942687244</v>
      </c>
      <c r="M3534" s="195" t="n">
        <v>128996.5593188411</v>
      </c>
      <c r="N3534" s="196" t="n">
        <v>54066.70669844569</v>
      </c>
      <c r="O3534" s="197" t="n">
        <v>486600.3602860112</v>
      </c>
      <c r="P3534" s="118" t="n"/>
      <c r="Q3534" s="104" t="n"/>
    </row>
    <row r="3535" outlineLevel="3" ht="50.25" customHeight="1">
      <c r="A3535" s="3" t="n"/>
      <c r="B3535" s="3" t="n"/>
      <c r="C3535" s="25" t="n"/>
      <c r="D3535" s="271" t="inlineStr">
        <is>
          <t>10.4.16.2.</t>
        </is>
      </c>
      <c r="E3535" s="3" t="inlineStr">
        <is>
          <t>Защита от атмосферных осадков</t>
        </is>
      </c>
      <c r="F3535" s="18" t="inlineStr">
        <is>
          <t>шт.</t>
        </is>
      </c>
      <c r="G3535" s="645" t="n">
        <v>1</v>
      </c>
      <c r="H3535" s="194" t="n"/>
      <c r="I3535" s="195" t="n">
        <v>0</v>
      </c>
      <c r="J3535" s="196" t="n">
        <v>0</v>
      </c>
      <c r="K3535" s="197" t="n">
        <v>0</v>
      </c>
      <c r="L3535" s="194" t="n">
        <v>0</v>
      </c>
      <c r="M3535" s="195" t="n">
        <v>0</v>
      </c>
      <c r="N3535" s="196" t="n">
        <v>0</v>
      </c>
      <c r="O3535" s="197" t="n">
        <v>0</v>
      </c>
      <c r="P3535" s="118" t="inlineStr">
        <is>
          <t>Включено</t>
        </is>
      </c>
      <c r="Q3535" s="104" t="n"/>
    </row>
    <row r="3536" outlineLevel="3" ht="50.25" customHeight="1">
      <c r="A3536" s="3" t="n"/>
      <c r="B3536" s="3" t="n"/>
      <c r="C3536" s="25" t="n"/>
      <c r="D3536" s="271" t="inlineStr">
        <is>
          <t>10.4.16.3.</t>
        </is>
      </c>
      <c r="E3536" s="3" t="inlineStr">
        <is>
          <t>Соединитель мягкий</t>
        </is>
      </c>
      <c r="F3536" s="18" t="inlineStr">
        <is>
          <t>шт.</t>
        </is>
      </c>
      <c r="G3536" s="645" t="n">
        <v>1</v>
      </c>
      <c r="H3536" s="194" t="n"/>
      <c r="I3536" s="195" t="n">
        <v>0</v>
      </c>
      <c r="J3536" s="196" t="n">
        <v>0</v>
      </c>
      <c r="K3536" s="197" t="n">
        <v>0</v>
      </c>
      <c r="L3536" s="194" t="n">
        <v>0</v>
      </c>
      <c r="M3536" s="195" t="n">
        <v>0</v>
      </c>
      <c r="N3536" s="196" t="n">
        <v>0</v>
      </c>
      <c r="O3536" s="197" t="n">
        <v>0</v>
      </c>
      <c r="P3536" s="118" t="inlineStr">
        <is>
          <t>Включено</t>
        </is>
      </c>
      <c r="Q3536" s="104" t="n"/>
    </row>
    <row r="3537" outlineLevel="3" ht="50.25" customHeight="1">
      <c r="A3537" s="3" t="n"/>
      <c r="B3537" s="3" t="n"/>
      <c r="C3537" s="25" t="n"/>
      <c r="D3537" s="271" t="inlineStr">
        <is>
          <t>10.4.16.4.</t>
        </is>
      </c>
      <c r="E3537" s="3" t="inlineStr">
        <is>
          <t xml:space="preserve">Комплект виброизоляторов </t>
        </is>
      </c>
      <c r="F3537" s="18" t="inlineStr">
        <is>
          <t>шт.</t>
        </is>
      </c>
      <c r="G3537" s="645" t="n">
        <v>1</v>
      </c>
      <c r="H3537" s="194" t="n"/>
      <c r="I3537" s="195" t="n">
        <v>0</v>
      </c>
      <c r="J3537" s="196" t="n">
        <v>0</v>
      </c>
      <c r="K3537" s="197" t="n">
        <v>0</v>
      </c>
      <c r="L3537" s="194" t="n">
        <v>0</v>
      </c>
      <c r="M3537" s="195" t="n">
        <v>0</v>
      </c>
      <c r="N3537" s="196" t="n">
        <v>0</v>
      </c>
      <c r="O3537" s="197" t="n">
        <v>0</v>
      </c>
      <c r="P3537" s="118" t="inlineStr">
        <is>
          <t>Включено</t>
        </is>
      </c>
      <c r="Q3537" s="104" t="n"/>
    </row>
    <row r="3538" outlineLevel="3" ht="50.25" customHeight="1">
      <c r="A3538" s="3" t="n"/>
      <c r="B3538"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538" s="25" t="n"/>
      <c r="D3538" s="271" t="inlineStr">
        <is>
          <t>10.4.16.5.</t>
        </is>
      </c>
      <c r="E3538" s="212" t="inlineStr">
        <is>
          <t>Воздуховод из тонколистовой оцинкованной стали b=0,9</t>
        </is>
      </c>
      <c r="F3538" s="211" t="inlineStr">
        <is>
          <t>м2</t>
        </is>
      </c>
      <c r="G3538" s="649" t="n">
        <v>127.6</v>
      </c>
      <c r="H3538" s="194" t="n">
        <v>1985.712003112827</v>
      </c>
      <c r="I3538" s="195" t="n">
        <v>1647.976175548589</v>
      </c>
      <c r="J3538" s="196" t="n">
        <v>454.2110223326771</v>
      </c>
      <c r="K3538" s="197" t="n">
        <v>4087.899200994094</v>
      </c>
      <c r="L3538" s="194" t="n">
        <v>253376.8515971967</v>
      </c>
      <c r="M3538" s="195" t="n">
        <v>210281.76</v>
      </c>
      <c r="N3538" s="196" t="n">
        <v>57957.3264496496</v>
      </c>
      <c r="O3538" s="197" t="n">
        <v>521615.9380468464</v>
      </c>
      <c r="P3538" s="118" t="n"/>
      <c r="Q3538" s="104" t="n"/>
    </row>
    <row r="3539" outlineLevel="3" ht="50.25" customHeight="1">
      <c r="A3539" s="3" t="n"/>
      <c r="B3539"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539" s="25" t="n"/>
      <c r="D3539" s="271" t="inlineStr">
        <is>
          <t>10.4.16.6.</t>
        </is>
      </c>
      <c r="E3539" s="212" t="inlineStr">
        <is>
          <t>Воздуховод из тонколистовой оцинкованной стали b=0,9</t>
        </is>
      </c>
      <c r="F3539" s="211" t="inlineStr">
        <is>
          <t>м2</t>
        </is>
      </c>
      <c r="G3539" s="649" t="n">
        <v>4.3</v>
      </c>
      <c r="H3539" s="194" t="n">
        <v>1985.713849197424</v>
      </c>
      <c r="I3539" s="195" t="n">
        <v>1647.976744186047</v>
      </c>
      <c r="J3539" s="196" t="n">
        <v>454.2113241729338</v>
      </c>
      <c r="K3539" s="197" t="n">
        <v>4087.901917556404</v>
      </c>
      <c r="L3539" s="194" t="n">
        <v>8538.569551548922</v>
      </c>
      <c r="M3539" s="195" t="n">
        <v>7086.3</v>
      </c>
      <c r="N3539" s="196" t="n">
        <v>1953.108693943615</v>
      </c>
      <c r="O3539" s="197" t="n">
        <v>17577.97824549254</v>
      </c>
      <c r="P3539" s="118" t="n"/>
      <c r="Q3539" s="104" t="n"/>
    </row>
    <row r="3540" outlineLevel="3" ht="50.25" customHeight="1">
      <c r="A3540" s="3" t="n"/>
      <c r="B3540"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540" s="25" t="n"/>
      <c r="D3540" s="271" t="inlineStr">
        <is>
          <t>10.4.16.7.</t>
        </is>
      </c>
      <c r="E3540" s="212" t="inlineStr">
        <is>
          <t>Воздуховод из тонколистовой оцинкованной стали b=1</t>
        </is>
      </c>
      <c r="F3540" s="211" t="inlineStr">
        <is>
          <t>м2</t>
        </is>
      </c>
      <c r="G3540" s="649" t="n">
        <v>3.14</v>
      </c>
      <c r="H3540" s="194" t="n">
        <v>2192.763371973207</v>
      </c>
      <c r="I3540" s="195" t="n">
        <v>1647.977707006369</v>
      </c>
      <c r="J3540" s="196" t="n">
        <v>480.092634872447</v>
      </c>
      <c r="K3540" s="197" t="n">
        <v>4320.833713852023</v>
      </c>
      <c r="L3540" s="194" t="n">
        <v>6885.276987995869</v>
      </c>
      <c r="M3540" s="195" t="n">
        <v>5174.65</v>
      </c>
      <c r="N3540" s="196" t="n">
        <v>1507.490873499484</v>
      </c>
      <c r="O3540" s="197" t="n">
        <v>13567.41786149535</v>
      </c>
      <c r="P3540" s="118" t="n"/>
      <c r="Q3540" s="104" t="n"/>
    </row>
    <row r="3541" outlineLevel="3" ht="50.25" customHeight="1">
      <c r="A3541" s="3" t="n"/>
      <c r="B3541" s="3" t="n"/>
      <c r="C3541" s="25" t="n"/>
      <c r="D3541" s="271" t="inlineStr">
        <is>
          <t>10.4.16.8.</t>
        </is>
      </c>
      <c r="E3541" s="212" t="inlineStr">
        <is>
          <t>Врезка прямоугольного сечения 450х1700</t>
        </is>
      </c>
      <c r="F3541" s="211" t="inlineStr">
        <is>
          <t>шт.</t>
        </is>
      </c>
      <c r="G3541" s="649" t="n">
        <v>6</v>
      </c>
      <c r="H3541" s="194" t="n"/>
      <c r="I3541" s="195" t="n">
        <v>0</v>
      </c>
      <c r="J3541" s="196" t="n">
        <v>0</v>
      </c>
      <c r="K3541" s="197" t="n">
        <v>0</v>
      </c>
      <c r="L3541" s="194" t="n">
        <v>0</v>
      </c>
      <c r="M3541" s="195" t="n">
        <v>0</v>
      </c>
      <c r="N3541" s="196" t="n">
        <v>0</v>
      </c>
      <c r="O3541" s="197" t="n">
        <v>0</v>
      </c>
      <c r="P3541" s="118" t="inlineStr">
        <is>
          <t>Включено</t>
        </is>
      </c>
      <c r="Q3541" s="104" t="n"/>
    </row>
    <row r="3542" outlineLevel="3" ht="50.25" customHeight="1">
      <c r="A3542" s="3" t="n"/>
      <c r="B3542" s="3" t="n"/>
      <c r="C3542" s="25" t="n"/>
      <c r="D3542" s="271" t="inlineStr">
        <is>
          <t>10.4.16.9.</t>
        </is>
      </c>
      <c r="E3542" s="212" t="inlineStr">
        <is>
          <t>Заглушка Воздуховода прямоугольного сечения 500х1700</t>
        </is>
      </c>
      <c r="F3542" s="211" t="inlineStr">
        <is>
          <t>шт.</t>
        </is>
      </c>
      <c r="G3542" s="649" t="n">
        <v>1</v>
      </c>
      <c r="H3542" s="194" t="n"/>
      <c r="I3542" s="195" t="n">
        <v>0</v>
      </c>
      <c r="J3542" s="196" t="n">
        <v>0</v>
      </c>
      <c r="K3542" s="197" t="n">
        <v>0</v>
      </c>
      <c r="L3542" s="194" t="n">
        <v>0</v>
      </c>
      <c r="M3542" s="195" t="n">
        <v>0</v>
      </c>
      <c r="N3542" s="196" t="n">
        <v>0</v>
      </c>
      <c r="O3542" s="197" t="n">
        <v>0</v>
      </c>
      <c r="P3542" s="118" t="inlineStr">
        <is>
          <t>Включено</t>
        </is>
      </c>
      <c r="Q3542" s="104" t="n"/>
    </row>
    <row r="3543" outlineLevel="3" ht="50.25" customHeight="1">
      <c r="A3543" s="3" t="n"/>
      <c r="B3543" s="3" t="n"/>
      <c r="C3543" s="25" t="n"/>
      <c r="D3543" s="271" t="inlineStr">
        <is>
          <t>10.4.16.10.</t>
        </is>
      </c>
      <c r="E3543" s="212" t="inlineStr">
        <is>
          <t>Отвод прямоугольного  сечения 500х1700</t>
        </is>
      </c>
      <c r="F3543" s="211" t="inlineStr">
        <is>
          <t>шт.</t>
        </is>
      </c>
      <c r="G3543" s="649" t="n">
        <v>4</v>
      </c>
      <c r="H3543" s="194" t="n"/>
      <c r="I3543" s="195" t="n">
        <v>0</v>
      </c>
      <c r="J3543" s="196" t="n">
        <v>0</v>
      </c>
      <c r="K3543" s="197" t="n">
        <v>0</v>
      </c>
      <c r="L3543" s="194" t="n">
        <v>0</v>
      </c>
      <c r="M3543" s="195" t="n">
        <v>0</v>
      </c>
      <c r="N3543" s="196" t="n">
        <v>0</v>
      </c>
      <c r="O3543" s="197" t="n">
        <v>0</v>
      </c>
      <c r="P3543" s="118" t="inlineStr">
        <is>
          <t>Включено</t>
        </is>
      </c>
      <c r="Q3543" s="104" t="n"/>
    </row>
    <row r="3544" outlineLevel="3" ht="50.25" customHeight="1">
      <c r="A3544" s="3" t="n"/>
      <c r="B3544" s="3" t="n"/>
      <c r="C3544" s="25" t="n"/>
      <c r="D3544" s="271" t="inlineStr">
        <is>
          <t>10.4.16.11.</t>
        </is>
      </c>
      <c r="E3544" s="212" t="inlineStr">
        <is>
          <t>Переходник круглого- прямоугольного сечения 500х1700-Ø1000</t>
        </is>
      </c>
      <c r="F3544" s="211" t="inlineStr">
        <is>
          <t>шт.</t>
        </is>
      </c>
      <c r="G3544" s="649" t="n">
        <v>1</v>
      </c>
      <c r="H3544" s="194" t="n"/>
      <c r="I3544" s="195" t="n">
        <v>0</v>
      </c>
      <c r="J3544" s="196" t="n">
        <v>0</v>
      </c>
      <c r="K3544" s="197" t="n">
        <v>0</v>
      </c>
      <c r="L3544" s="194" t="n">
        <v>0</v>
      </c>
      <c r="M3544" s="195" t="n">
        <v>0</v>
      </c>
      <c r="N3544" s="196" t="n">
        <v>0</v>
      </c>
      <c r="O3544" s="197" t="n">
        <v>0</v>
      </c>
      <c r="P3544" s="118" t="inlineStr">
        <is>
          <t>Включено</t>
        </is>
      </c>
      <c r="Q3544" s="104" t="n"/>
    </row>
    <row r="3545" outlineLevel="3" ht="50.25" customHeight="1">
      <c r="A3545" s="3" t="n"/>
      <c r="B3545" s="3" t="n"/>
      <c r="C3545" s="25" t="n"/>
      <c r="D3545" s="271" t="inlineStr">
        <is>
          <t>10.4.16.12.</t>
        </is>
      </c>
      <c r="E3545" s="212" t="inlineStr">
        <is>
          <t>Переходник прямоугольного сечения 1270х700-1270х700</t>
        </is>
      </c>
      <c r="F3545" s="211" t="inlineStr">
        <is>
          <t>шт.</t>
        </is>
      </c>
      <c r="G3545" s="649" t="n">
        <v>1</v>
      </c>
      <c r="H3545" s="194" t="n"/>
      <c r="I3545" s="195" t="n">
        <v>0</v>
      </c>
      <c r="J3545" s="196" t="n">
        <v>0</v>
      </c>
      <c r="K3545" s="197" t="n">
        <v>0</v>
      </c>
      <c r="L3545" s="194" t="n">
        <v>0</v>
      </c>
      <c r="M3545" s="195" t="n">
        <v>0</v>
      </c>
      <c r="N3545" s="196" t="n">
        <v>0</v>
      </c>
      <c r="O3545" s="197" t="n">
        <v>0</v>
      </c>
      <c r="P3545" s="118" t="inlineStr">
        <is>
          <t>Включено</t>
        </is>
      </c>
      <c r="Q3545" s="104" t="n"/>
    </row>
    <row r="3546" outlineLevel="3" ht="81.75" customHeight="1">
      <c r="A3546" s="3" t="n"/>
      <c r="B3546" s="3" t="inlineStr">
        <is>
          <t>Монтаж оконечных устройств системы противодымной вентиляции (решетки, датчики, клапаны)</t>
        </is>
      </c>
      <c r="C3546" s="25" t="n"/>
      <c r="D3546" s="271" t="inlineStr">
        <is>
          <t>10.4.16.13.</t>
        </is>
      </c>
      <c r="E3546" s="212" t="inlineStr">
        <is>
          <t>Клапан противопожарный с пределом огестойкости 60 мин., нормально закрытый,
канального типа, с реверсивным приводом, расположенным внутри клапана 1700х450</t>
        </is>
      </c>
      <c r="F3546" s="211" t="inlineStr">
        <is>
          <t>шт.</t>
        </is>
      </c>
      <c r="G3546" s="649" t="n">
        <v>6</v>
      </c>
      <c r="H3546" s="194" t="n">
        <v>31231.03022909369</v>
      </c>
      <c r="I3546" s="195" t="n">
        <v>4314.073700991118</v>
      </c>
      <c r="J3546" s="196" t="n">
        <v>4443.137991260602</v>
      </c>
      <c r="K3546" s="197" t="n">
        <v>39988.24192134541</v>
      </c>
      <c r="L3546" s="194" t="n">
        <v>187386.1813745621</v>
      </c>
      <c r="M3546" s="195" t="n">
        <v>25884.44220594671</v>
      </c>
      <c r="N3546" s="196" t="n">
        <v>26658.82794756361</v>
      </c>
      <c r="O3546" s="197" t="n">
        <v>239929.4515280725</v>
      </c>
      <c r="P3546" s="118" t="n"/>
      <c r="Q3546" s="104" t="n"/>
    </row>
    <row r="3547" outlineLevel="3" ht="84" customHeight="1">
      <c r="A3547" s="3" t="n"/>
      <c r="B3547" s="3" t="inlineStr">
        <is>
          <t>Монтаж оконечных устройств системы противодымной вентиляции (решетки, датчики, клапаны)</t>
        </is>
      </c>
      <c r="C3547" s="25" t="n"/>
      <c r="D3547" s="271" t="inlineStr">
        <is>
          <t>10.4.16.14.</t>
        </is>
      </c>
      <c r="E3547"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морозостойкий
1700х500</t>
        </is>
      </c>
      <c r="F3547" s="211" t="inlineStr">
        <is>
          <t>шт.</t>
        </is>
      </c>
      <c r="G3547" s="649" t="n">
        <v>1</v>
      </c>
      <c r="H3547" s="194" t="n">
        <v>36048.79432657208</v>
      </c>
      <c r="I3547" s="195" t="n">
        <v>4314.073700991118</v>
      </c>
      <c r="J3547" s="196" t="n">
        <v>5045.358503445399</v>
      </c>
      <c r="K3547" s="197" t="n">
        <v>45408.22653100859</v>
      </c>
      <c r="L3547" s="194" t="n">
        <v>36048.79432657208</v>
      </c>
      <c r="M3547" s="195" t="n">
        <v>4314.073700991118</v>
      </c>
      <c r="N3547" s="196" t="n">
        <v>5045.358503445399</v>
      </c>
      <c r="O3547" s="197" t="n">
        <v>45408.22653100859</v>
      </c>
      <c r="P3547" s="118" t="n"/>
      <c r="Q3547" s="104" t="n"/>
    </row>
    <row r="3548" outlineLevel="3" ht="50.25" customHeight="1">
      <c r="A3548" s="3" t="n"/>
      <c r="B3548" s="3" t="n"/>
      <c r="C3548" s="25" t="n"/>
      <c r="D3548" s="271" t="inlineStr">
        <is>
          <t>10.4.16.15.</t>
        </is>
      </c>
      <c r="E3548" s="3" t="inlineStr">
        <is>
          <t>Декоративная решетка</t>
        </is>
      </c>
      <c r="F3548" s="211" t="inlineStr">
        <is>
          <t>шт.</t>
        </is>
      </c>
      <c r="G3548" s="645" t="n">
        <v>0</v>
      </c>
      <c r="H3548" s="194" t="n">
        <v>5725.037385422452</v>
      </c>
      <c r="I3548" s="195" t="n">
        <v>2588.444220594671</v>
      </c>
      <c r="J3548" s="196" t="n">
        <v>1039.18520075214</v>
      </c>
      <c r="K3548" s="197" t="n">
        <v>9352.666806769263</v>
      </c>
      <c r="L3548" s="194" t="n">
        <v>0</v>
      </c>
      <c r="M3548" s="195" t="n">
        <v>0</v>
      </c>
      <c r="N3548" s="196" t="n">
        <v>0</v>
      </c>
      <c r="O3548" s="197" t="n">
        <v>0</v>
      </c>
      <c r="P3548" s="524" t="inlineStr">
        <is>
          <t>Исключено</t>
        </is>
      </c>
      <c r="Q3548" s="104" t="n"/>
    </row>
    <row r="3549" outlineLevel="3" ht="50.25" customHeight="1">
      <c r="A3549" s="3" t="n"/>
      <c r="B3549"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549" s="25" t="n"/>
      <c r="D3549" s="271" t="inlineStr">
        <is>
          <t>10.4.16.16.</t>
        </is>
      </c>
      <c r="E3549" s="212" t="inlineStr">
        <is>
          <t>Огнезащитная изоляция EI30, матриал: рулонная базальтовая фольгированная огнезащита, толщина 5мм, расход клеящего состава 0.6кг/м2</t>
        </is>
      </c>
      <c r="F3549" s="211" t="inlineStr">
        <is>
          <t>м²</t>
        </is>
      </c>
      <c r="G3549" s="649" t="n">
        <v>136</v>
      </c>
      <c r="H3549" s="194" t="n">
        <v>231.3524238660941</v>
      </c>
      <c r="I3549" s="195" t="n">
        <v>431.4073700991118</v>
      </c>
      <c r="J3549" s="196" t="n">
        <v>82.84497424565075</v>
      </c>
      <c r="K3549" s="197" t="n">
        <v>745.6047682108567</v>
      </c>
      <c r="L3549" s="194" t="n">
        <v>31463.9296457888</v>
      </c>
      <c r="M3549" s="195" t="n">
        <v>58671.40233347921</v>
      </c>
      <c r="N3549" s="196" t="n">
        <v>11266.9164974085</v>
      </c>
      <c r="O3549" s="197" t="n">
        <v>101402.2484766765</v>
      </c>
      <c r="P3549" s="118" t="n"/>
      <c r="Q3549" s="104" t="n"/>
    </row>
    <row r="3550" outlineLevel="2" ht="50.25" customHeight="1">
      <c r="A3550" s="3" t="n"/>
      <c r="B3550" s="3" t="n"/>
      <c r="C3550" s="240" t="n"/>
      <c r="D3550" s="391" t="inlineStr">
        <is>
          <t>10.4.17.</t>
        </is>
      </c>
      <c r="E3550" s="392" t="inlineStr">
        <is>
          <t>4ДП1.1-4ДП2.4</t>
        </is>
      </c>
      <c r="F3550" s="405" t="inlineStr">
        <is>
          <t>комплект</t>
        </is>
      </c>
      <c r="G3550" s="422" t="n">
        <v>1</v>
      </c>
      <c r="H3550" s="428">
        <f>IFERROR(L3550/G3550,0)</f>
        <v/>
      </c>
      <c r="I3550" s="429">
        <f>IFERROR(M3550/G3550,0)</f>
        <v/>
      </c>
      <c r="J3550" s="430">
        <f>IFERROR(N3550/G3550,0)</f>
        <v/>
      </c>
      <c r="K3550" s="432">
        <f>+IFERROR(O3550/G3550,0)</f>
        <v/>
      </c>
      <c r="L3550" s="431">
        <f>SUBTOTAL(9,L3551:L3617)</f>
        <v/>
      </c>
      <c r="M3550" s="429">
        <f>SUBTOTAL(9,M3551:M3617)</f>
        <v/>
      </c>
      <c r="N3550" s="430">
        <f>SUBTOTAL(9,N3551:N3617)</f>
        <v/>
      </c>
      <c r="O3550" s="431">
        <f>SUBTOTAL(9,O3551:O3617)</f>
        <v/>
      </c>
      <c r="P3550" s="394" t="n"/>
      <c r="Q3550" s="243" t="n"/>
    </row>
    <row r="3551" outlineLevel="3" ht="64.5" customHeight="1">
      <c r="A3551" s="3" t="n"/>
      <c r="B3551" s="3" t="inlineStr">
        <is>
          <t>Монтаж оборудования противодымной вентиляции (вентиляторы, установки и пр.)</t>
        </is>
      </c>
      <c r="C3551" s="25" t="n"/>
      <c r="D3551" s="271" t="inlineStr">
        <is>
          <t>10.4.17.1.</t>
        </is>
      </c>
      <c r="E3551" s="3" t="inlineStr">
        <is>
          <t>Вентилятор канальный прямоугольный, типоразмер 60-30, число полюсов электродвигателя
4, напряжение питания электродвигателя 400 В</t>
        </is>
      </c>
      <c r="F3551" s="18" t="inlineStr">
        <is>
          <t>шт</t>
        </is>
      </c>
      <c r="G3551" s="645" t="n">
        <v>1</v>
      </c>
      <c r="H3551" s="194" t="n">
        <v>867393.9367183604</v>
      </c>
      <c r="I3551" s="195" t="n">
        <v>357480.4354076378</v>
      </c>
      <c r="J3551" s="196" t="n">
        <v>153109.2965157498</v>
      </c>
      <c r="K3551" s="197" t="n">
        <v>1377983.668641748</v>
      </c>
      <c r="L3551" s="194" t="n">
        <v>867393.9367183604</v>
      </c>
      <c r="M3551" s="195" t="n">
        <v>357480.4354076378</v>
      </c>
      <c r="N3551" s="196" t="n">
        <v>153109.2965157498</v>
      </c>
      <c r="O3551" s="197" t="n">
        <v>1377983.668641748</v>
      </c>
      <c r="P3551" s="118" t="n"/>
      <c r="Q3551" s="104" t="n"/>
    </row>
    <row r="3552" outlineLevel="3" ht="50.25" customHeight="1">
      <c r="A3552" s="3" t="n"/>
      <c r="B3552" s="3" t="n"/>
      <c r="C3552" s="25" t="n"/>
      <c r="D3552" s="271" t="inlineStr">
        <is>
          <t>10.4.17.2.</t>
        </is>
      </c>
      <c r="E3552" s="3" t="inlineStr">
        <is>
          <t>Вентилятор канальный прямоугольный, типоразмер 60-35, число полюсов электродвигателя
4, напряжение питания электродвигателя 400 В</t>
        </is>
      </c>
      <c r="F3552" s="18" t="inlineStr">
        <is>
          <t>шт</t>
        </is>
      </c>
      <c r="G3552" s="645" t="n">
        <v>1</v>
      </c>
      <c r="H3552" s="194" t="n"/>
      <c r="I3552" s="195" t="n">
        <v>0</v>
      </c>
      <c r="J3552" s="196" t="n">
        <v>0</v>
      </c>
      <c r="K3552" s="197" t="n">
        <v>0</v>
      </c>
      <c r="L3552" s="194" t="n">
        <v>0</v>
      </c>
      <c r="M3552" s="195" t="n">
        <v>0</v>
      </c>
      <c r="N3552" s="196" t="n">
        <v>0</v>
      </c>
      <c r="O3552" s="197" t="n">
        <v>0</v>
      </c>
      <c r="P3552" s="118" t="inlineStr">
        <is>
          <t>Включено</t>
        </is>
      </c>
      <c r="Q3552" s="104" t="n"/>
    </row>
    <row r="3553" outlineLevel="3" ht="89.25" customHeight="1">
      <c r="A3553" s="3" t="n"/>
      <c r="B3553" s="3" t="n"/>
      <c r="C3553" s="25" t="n"/>
      <c r="D3553" s="271" t="inlineStr">
        <is>
          <t>10.4.17.3.</t>
        </is>
      </c>
      <c r="E3553" s="3" t="inlineStr">
        <is>
          <t>Вентилятор осевой ОСА 300 типоразмер 063/1, угол установки колеса 55 градусов,
общепромышленного исполнения, номинальная мощность двигателя 7.5кВт, число полюсов 2,
климатическое исполнение У1, тип корпуса 01</t>
        </is>
      </c>
      <c r="F3553" s="18" t="inlineStr">
        <is>
          <t>шт</t>
        </is>
      </c>
      <c r="G3553" s="645" t="n">
        <v>2</v>
      </c>
      <c r="H3553" s="194" t="n"/>
      <c r="I3553" s="195" t="n">
        <v>0</v>
      </c>
      <c r="J3553" s="196" t="n">
        <v>0</v>
      </c>
      <c r="K3553" s="197" t="n">
        <v>0</v>
      </c>
      <c r="L3553" s="194" t="n">
        <v>0</v>
      </c>
      <c r="M3553" s="195" t="n">
        <v>0</v>
      </c>
      <c r="N3553" s="196" t="n">
        <v>0</v>
      </c>
      <c r="O3553" s="197" t="n">
        <v>0</v>
      </c>
      <c r="P3553" s="118" t="inlineStr">
        <is>
          <t>Включено</t>
        </is>
      </c>
      <c r="Q3553" s="104" t="n"/>
    </row>
    <row r="3554" outlineLevel="3" ht="90.75" customHeight="1">
      <c r="A3554" s="3" t="n"/>
      <c r="B3554" s="3" t="n"/>
      <c r="C3554" s="25" t="n"/>
      <c r="D3554" s="271" t="inlineStr">
        <is>
          <t>10.4.17.4.</t>
        </is>
      </c>
      <c r="E3554" s="3" t="inlineStr">
        <is>
          <t>Вентилятор осевой ОСА 301 типоразмер 112/8, угол установки колеса 55 градусов,
общепромышленного исполнения, номинальная мощность двигателя 15кВт, число полюсов 4,
климатическое исполнение У1, тип корпуса 01</t>
        </is>
      </c>
      <c r="F3554" s="18" t="inlineStr">
        <is>
          <t>шт</t>
        </is>
      </c>
      <c r="G3554" s="645" t="n">
        <v>1</v>
      </c>
      <c r="H3554" s="194" t="n"/>
      <c r="I3554" s="195" t="n">
        <v>0</v>
      </c>
      <c r="J3554" s="196" t="n">
        <v>0</v>
      </c>
      <c r="K3554" s="197" t="n">
        <v>0</v>
      </c>
      <c r="L3554" s="194" t="n">
        <v>0</v>
      </c>
      <c r="M3554" s="195" t="n">
        <v>0</v>
      </c>
      <c r="N3554" s="196" t="n">
        <v>0</v>
      </c>
      <c r="O3554" s="197" t="n">
        <v>0</v>
      </c>
      <c r="P3554" s="118" t="inlineStr">
        <is>
          <t>Включено</t>
        </is>
      </c>
      <c r="Q3554" s="104" t="n"/>
    </row>
    <row r="3555" outlineLevel="3" ht="69" customHeight="1">
      <c r="A3555" s="3" t="n"/>
      <c r="B3555" s="3" t="n"/>
      <c r="C3555" s="25" t="n"/>
      <c r="D3555" s="271" t="inlineStr">
        <is>
          <t>10.4.17.5.</t>
        </is>
      </c>
      <c r="E3555" s="3" t="inlineStr">
        <is>
          <t>Вентилятор осевой ОСА 501, типоразмер 050, общепромышленного исполнения, номинальная
мощность 5.5кВт, число полюсов 2, климатическое исполнение У2</t>
        </is>
      </c>
      <c r="F3555" s="18" t="inlineStr">
        <is>
          <t>шт</t>
        </is>
      </c>
      <c r="G3555" s="645" t="n">
        <v>1</v>
      </c>
      <c r="H3555" s="194" t="n"/>
      <c r="I3555" s="195" t="n">
        <v>0</v>
      </c>
      <c r="J3555" s="196" t="n">
        <v>0</v>
      </c>
      <c r="K3555" s="197" t="n">
        <v>0</v>
      </c>
      <c r="L3555" s="194" t="n">
        <v>0</v>
      </c>
      <c r="M3555" s="195" t="n">
        <v>0</v>
      </c>
      <c r="N3555" s="196" t="n">
        <v>0</v>
      </c>
      <c r="O3555" s="197" t="n">
        <v>0</v>
      </c>
      <c r="P3555" s="118" t="inlineStr">
        <is>
          <t>Включено</t>
        </is>
      </c>
      <c r="Q3555" s="104" t="n"/>
    </row>
    <row r="3556" outlineLevel="3" ht="50.25" customHeight="1">
      <c r="A3556" s="3" t="n"/>
      <c r="B3556" s="3" t="n"/>
      <c r="C3556" s="25" t="n"/>
      <c r="D3556" s="271" t="inlineStr">
        <is>
          <t>10.4.17.6.</t>
        </is>
      </c>
      <c r="E3556" s="3" t="inlineStr">
        <is>
          <t>Вентилятор осевой ОСА-ЭВО</t>
        </is>
      </c>
      <c r="F3556" s="18" t="inlineStr">
        <is>
          <t>шт</t>
        </is>
      </c>
      <c r="G3556" s="645" t="n">
        <v>1</v>
      </c>
      <c r="H3556" s="194" t="n"/>
      <c r="I3556" s="195" t="n">
        <v>0</v>
      </c>
      <c r="J3556" s="196" t="n">
        <v>0</v>
      </c>
      <c r="K3556" s="197" t="n">
        <v>0</v>
      </c>
      <c r="L3556" s="194" t="n">
        <v>0</v>
      </c>
      <c r="M3556" s="195" t="n">
        <v>0</v>
      </c>
      <c r="N3556" s="196" t="n">
        <v>0</v>
      </c>
      <c r="O3556" s="197" t="n">
        <v>0</v>
      </c>
      <c r="P3556" s="118" t="inlineStr">
        <is>
          <t>Включено</t>
        </is>
      </c>
      <c r="Q3556" s="104" t="n"/>
    </row>
    <row r="3557" outlineLevel="3" ht="50.25" customHeight="1">
      <c r="A3557" s="3" t="n"/>
      <c r="B3557" s="3" t="n"/>
      <c r="C3557" s="25" t="n"/>
      <c r="D3557" s="271" t="inlineStr">
        <is>
          <t>10.4.17.7.</t>
        </is>
      </c>
      <c r="E3557" s="3" t="inlineStr">
        <is>
          <t>Канальный электрический воздухонагреватель</t>
        </is>
      </c>
      <c r="F3557" s="18" t="inlineStr">
        <is>
          <t>шт</t>
        </is>
      </c>
      <c r="G3557" s="645" t="n">
        <v>1</v>
      </c>
      <c r="H3557" s="194" t="n"/>
      <c r="I3557" s="195" t="n">
        <v>0</v>
      </c>
      <c r="J3557" s="196" t="n">
        <v>0</v>
      </c>
      <c r="K3557" s="197" t="n">
        <v>0</v>
      </c>
      <c r="L3557" s="194" t="n">
        <v>0</v>
      </c>
      <c r="M3557" s="195" t="n">
        <v>0</v>
      </c>
      <c r="N3557" s="196" t="n">
        <v>0</v>
      </c>
      <c r="O3557" s="197" t="n">
        <v>0</v>
      </c>
      <c r="P3557" s="118" t="inlineStr">
        <is>
          <t>Включено</t>
        </is>
      </c>
      <c r="Q3557" s="104" t="n"/>
    </row>
    <row r="3558" outlineLevel="3" ht="50.25" customHeight="1">
      <c r="A3558" s="3" t="n"/>
      <c r="B3558" s="3" t="n"/>
      <c r="C3558" s="25" t="n"/>
      <c r="D3558" s="271" t="inlineStr">
        <is>
          <t>10.4.17.8.</t>
        </is>
      </c>
      <c r="E3558" s="3" t="inlineStr">
        <is>
          <t>Канал-ГКВ гибкая канальная вставка, типоразмер 60-30, является монтажным сетевым
элементом, изготавливается из специального профиля из оцинкованной стали</t>
        </is>
      </c>
      <c r="F3558" s="18" t="inlineStr">
        <is>
          <t>шт</t>
        </is>
      </c>
      <c r="G3558" s="645" t="n">
        <v>2</v>
      </c>
      <c r="H3558" s="194" t="n"/>
      <c r="I3558" s="195" t="n">
        <v>0</v>
      </c>
      <c r="J3558" s="196" t="n">
        <v>0</v>
      </c>
      <c r="K3558" s="197" t="n">
        <v>0</v>
      </c>
      <c r="L3558" s="194" t="n">
        <v>0</v>
      </c>
      <c r="M3558" s="195" t="n">
        <v>0</v>
      </c>
      <c r="N3558" s="196" t="n">
        <v>0</v>
      </c>
      <c r="O3558" s="197" t="n">
        <v>0</v>
      </c>
      <c r="P3558" s="118" t="inlineStr">
        <is>
          <t>Включено</t>
        </is>
      </c>
      <c r="Q3558" s="104" t="n"/>
    </row>
    <row r="3559" outlineLevel="3" ht="50.25" customHeight="1">
      <c r="A3559" s="3" t="n"/>
      <c r="B3559" s="3" t="n"/>
      <c r="C3559" s="25" t="n"/>
      <c r="D3559" s="271" t="inlineStr">
        <is>
          <t>10.4.17.9.</t>
        </is>
      </c>
      <c r="E3559" s="3" t="inlineStr">
        <is>
          <t>Канал-ГКВ гибкая канальная вставка, типоразмер 60-35, является монтажным сетевым
элементом, изготавливается из специального профиля из оцинкованной стали</t>
        </is>
      </c>
      <c r="F3559" s="18" t="inlineStr">
        <is>
          <t>шт</t>
        </is>
      </c>
      <c r="G3559" s="645" t="n">
        <v>2</v>
      </c>
      <c r="H3559" s="194" t="n"/>
      <c r="I3559" s="195" t="n">
        <v>0</v>
      </c>
      <c r="J3559" s="196" t="n">
        <v>0</v>
      </c>
      <c r="K3559" s="197" t="n">
        <v>0</v>
      </c>
      <c r="L3559" s="194" t="n">
        <v>0</v>
      </c>
      <c r="M3559" s="195" t="n">
        <v>0</v>
      </c>
      <c r="N3559" s="196" t="n">
        <v>0</v>
      </c>
      <c r="O3559" s="197" t="n">
        <v>0</v>
      </c>
      <c r="P3559" s="118" t="inlineStr">
        <is>
          <t>Включено</t>
        </is>
      </c>
      <c r="Q3559" s="104" t="n"/>
    </row>
    <row r="3560" outlineLevel="3" ht="50.25" customHeight="1">
      <c r="A3560" s="3" t="n"/>
      <c r="B3560" s="3" t="n"/>
      <c r="C3560" s="25" t="n"/>
      <c r="D3560" s="271" t="inlineStr">
        <is>
          <t>10.4.17.10.</t>
        </is>
      </c>
      <c r="E3560" s="3" t="inlineStr">
        <is>
          <t>Фильтр канальный прямоугольный, типоразмер 60-35, класс очистки воздуха G4</t>
        </is>
      </c>
      <c r="F3560" s="18" t="inlineStr">
        <is>
          <t>шт</t>
        </is>
      </c>
      <c r="G3560" s="645" t="n">
        <v>1</v>
      </c>
      <c r="H3560" s="194" t="n"/>
      <c r="I3560" s="195" t="n">
        <v>0</v>
      </c>
      <c r="J3560" s="196" t="n">
        <v>0</v>
      </c>
      <c r="K3560" s="197" t="n">
        <v>0</v>
      </c>
      <c r="L3560" s="194" t="n">
        <v>0</v>
      </c>
      <c r="M3560" s="195" t="n">
        <v>0</v>
      </c>
      <c r="N3560" s="196" t="n">
        <v>0</v>
      </c>
      <c r="O3560" s="197" t="n">
        <v>0</v>
      </c>
      <c r="P3560" s="118" t="inlineStr">
        <is>
          <t>Включено</t>
        </is>
      </c>
      <c r="Q3560" s="104" t="n"/>
    </row>
    <row r="3561" outlineLevel="3" ht="50.25" customHeight="1">
      <c r="A3561" s="3" t="n"/>
      <c r="B356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561" s="25" t="n"/>
      <c r="D3561" s="271" t="inlineStr">
        <is>
          <t>10.4.17.11.</t>
        </is>
      </c>
      <c r="E3561" s="212" t="inlineStr">
        <is>
          <t>Воздуховод из тонколистовой оцинкованной стали b=0,7</t>
        </is>
      </c>
      <c r="F3561" s="211" t="inlineStr">
        <is>
          <t>м2</t>
        </is>
      </c>
      <c r="G3561" s="649" t="n">
        <v>39.9</v>
      </c>
      <c r="H3561" s="194" t="n">
        <v>1686.65601705384</v>
      </c>
      <c r="I3561" s="195" t="n">
        <v>1657.512531328321</v>
      </c>
      <c r="J3561" s="196" t="n">
        <v>418.0210685477701</v>
      </c>
      <c r="K3561" s="197" t="n">
        <v>3762.189616929931</v>
      </c>
      <c r="L3561" s="194" t="n">
        <v>67297.57508044821</v>
      </c>
      <c r="M3561" s="195" t="n">
        <v>66134.75</v>
      </c>
      <c r="N3561" s="196" t="n">
        <v>16679.04063505603</v>
      </c>
      <c r="O3561" s="197" t="n">
        <v>150111.3657155042</v>
      </c>
      <c r="P3561" s="118" t="n"/>
      <c r="Q3561" s="104" t="n"/>
    </row>
    <row r="3562" outlineLevel="3" ht="50.25" customHeight="1">
      <c r="A3562" s="3" t="n"/>
      <c r="B356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562" s="25" t="n"/>
      <c r="D3562" s="271" t="inlineStr">
        <is>
          <t>10.4.17.12.</t>
        </is>
      </c>
      <c r="E3562" s="212" t="inlineStr">
        <is>
          <t>Воздуховод из тонколистовой оцинкованной стали b=0,7</t>
        </is>
      </c>
      <c r="F3562" s="211" t="inlineStr">
        <is>
          <t>м2</t>
        </is>
      </c>
      <c r="G3562" s="649" t="n">
        <v>8</v>
      </c>
      <c r="H3562" s="194" t="n">
        <v>3220.463179982763</v>
      </c>
      <c r="I3562" s="195" t="n">
        <v>1647.97625</v>
      </c>
      <c r="J3562" s="196" t="n">
        <v>608.5549287478453</v>
      </c>
      <c r="K3562" s="197" t="n">
        <v>5476.994358730608</v>
      </c>
      <c r="L3562" s="194" t="n">
        <v>25763.7054398621</v>
      </c>
      <c r="M3562" s="195" t="n">
        <v>13183.81</v>
      </c>
      <c r="N3562" s="196" t="n">
        <v>4868.439429982763</v>
      </c>
      <c r="O3562" s="197" t="n">
        <v>43815.95486984486</v>
      </c>
      <c r="P3562" s="118" t="n"/>
      <c r="Q3562" s="104" t="n"/>
    </row>
    <row r="3563" outlineLevel="3" ht="50.25" customHeight="1">
      <c r="A3563" s="3" t="n"/>
      <c r="B356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563" s="25" t="n"/>
      <c r="D3563" s="271" t="inlineStr">
        <is>
          <t>10.4.17.13.</t>
        </is>
      </c>
      <c r="E3563" s="212" t="inlineStr">
        <is>
          <t>Воздуховод из тонколистовой оцинкованной стали b=0,7</t>
        </is>
      </c>
      <c r="F3563" s="211" t="inlineStr">
        <is>
          <t>м2</t>
        </is>
      </c>
      <c r="G3563" s="649" t="n">
        <v>1.4</v>
      </c>
      <c r="H3563" s="194" t="n">
        <v>3220.427819229728</v>
      </c>
      <c r="I3563" s="195" t="n">
        <v>1647.978571428572</v>
      </c>
      <c r="J3563" s="196" t="n">
        <v>608.5507988322875</v>
      </c>
      <c r="K3563" s="197" t="n">
        <v>5476.957189490588</v>
      </c>
      <c r="L3563" s="194" t="n">
        <v>4508.598946921619</v>
      </c>
      <c r="M3563" s="195" t="n">
        <v>2307.17</v>
      </c>
      <c r="N3563" s="196" t="n">
        <v>851.9711183652024</v>
      </c>
      <c r="O3563" s="197" t="n">
        <v>7667.740065286822</v>
      </c>
      <c r="P3563" s="118" t="n"/>
      <c r="Q3563" s="104" t="n"/>
    </row>
    <row r="3564" outlineLevel="3" ht="50.25" customHeight="1">
      <c r="A3564" s="3" t="n"/>
      <c r="B356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564" s="25" t="n"/>
      <c r="D3564" s="271" t="inlineStr">
        <is>
          <t>10.4.17.14.</t>
        </is>
      </c>
      <c r="E3564" s="212" t="inlineStr">
        <is>
          <t>Воздуховод из тонколистовой оцинкованной стали b=0,7</t>
        </is>
      </c>
      <c r="F3564" s="211" t="inlineStr">
        <is>
          <t>м2</t>
        </is>
      </c>
      <c r="G3564" s="649" t="n">
        <v>1.8</v>
      </c>
      <c r="H3564" s="194" t="n">
        <v>3220.408894335724</v>
      </c>
      <c r="I3564" s="195" t="n">
        <v>1647.977777777778</v>
      </c>
      <c r="J3564" s="196" t="n">
        <v>608.5483340141877</v>
      </c>
      <c r="K3564" s="197" t="n">
        <v>5476.935006127689</v>
      </c>
      <c r="L3564" s="194" t="n">
        <v>5796.736009804304</v>
      </c>
      <c r="M3564" s="195" t="n">
        <v>2966.36</v>
      </c>
      <c r="N3564" s="196" t="n">
        <v>1095.387001225538</v>
      </c>
      <c r="O3564" s="197" t="n">
        <v>9858.483011029841</v>
      </c>
      <c r="P3564" s="118" t="n"/>
      <c r="Q3564" s="104" t="n"/>
    </row>
    <row r="3565" outlineLevel="3" ht="50.25" customHeight="1">
      <c r="A3565" s="3" t="n"/>
      <c r="B356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565" s="25" t="n"/>
      <c r="D3565" s="271" t="inlineStr">
        <is>
          <t>10.4.17.15.</t>
        </is>
      </c>
      <c r="E3565" s="212" t="inlineStr">
        <is>
          <t>Воздуховод из тонколистовой оцинкованной стали b=0,7</t>
        </is>
      </c>
      <c r="F3565" s="211" t="inlineStr">
        <is>
          <t>м2</t>
        </is>
      </c>
      <c r="G3565" s="649" t="n">
        <v>1.9</v>
      </c>
      <c r="H3565" s="194" t="n">
        <v>1686.047475610961</v>
      </c>
      <c r="I3565" s="195" t="n">
        <v>1634.805263157895</v>
      </c>
      <c r="J3565" s="196" t="n">
        <v>415.1065923461069</v>
      </c>
      <c r="K3565" s="197" t="n">
        <v>3735.959331114962</v>
      </c>
      <c r="L3565" s="194" t="n">
        <v>3203.490203660825</v>
      </c>
      <c r="M3565" s="195" t="n">
        <v>3106.13</v>
      </c>
      <c r="N3565" s="196" t="n">
        <v>788.7025254576031</v>
      </c>
      <c r="O3565" s="197" t="n">
        <v>7098.322729118428</v>
      </c>
      <c r="P3565" s="118" t="n"/>
      <c r="Q3565" s="104" t="n"/>
    </row>
    <row r="3566" outlineLevel="3" ht="50.25" customHeight="1">
      <c r="A3566" s="3" t="n"/>
      <c r="B3566"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566" s="25" t="n"/>
      <c r="D3566" s="271" t="inlineStr">
        <is>
          <t>10.4.17.16.</t>
        </is>
      </c>
      <c r="E3566" s="212" t="inlineStr">
        <is>
          <t>Воздуховод из тонколистовой оцинкованной стали b=0,7</t>
        </is>
      </c>
      <c r="F3566" s="211" t="inlineStr">
        <is>
          <t>м2</t>
        </is>
      </c>
      <c r="G3566" s="649" t="n">
        <v>39.6</v>
      </c>
      <c r="H3566" s="194" t="n">
        <v>3220.399731096533</v>
      </c>
      <c r="I3566" s="195" t="n">
        <v>1647.976262626262</v>
      </c>
      <c r="J3566" s="196" t="n">
        <v>608.5469992153495</v>
      </c>
      <c r="K3566" s="197" t="n">
        <v>5476.922992938145</v>
      </c>
      <c r="L3566" s="194" t="n">
        <v>127527.8293514227</v>
      </c>
      <c r="M3566" s="195" t="n">
        <v>65259.86</v>
      </c>
      <c r="N3566" s="196" t="n">
        <v>24098.46116892784</v>
      </c>
      <c r="O3566" s="197" t="n">
        <v>216886.1505203506</v>
      </c>
      <c r="P3566" s="118" t="n"/>
      <c r="Q3566" s="104" t="n"/>
    </row>
    <row r="3567" outlineLevel="3" ht="50.25" customHeight="1">
      <c r="A3567" s="3" t="n"/>
      <c r="B3567"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567" s="25" t="n"/>
      <c r="D3567" s="271" t="inlineStr">
        <is>
          <t>10.4.17.17.</t>
        </is>
      </c>
      <c r="E3567" s="212" t="inlineStr">
        <is>
          <t>Воздуховод из тонколистовой оцинкованной стали b=0,7</t>
        </is>
      </c>
      <c r="F3567" s="211" t="inlineStr">
        <is>
          <t>м2</t>
        </is>
      </c>
      <c r="G3567" s="649" t="n">
        <v>11.2</v>
      </c>
      <c r="H3567" s="194" t="n">
        <v>3220.38801524071</v>
      </c>
      <c r="I3567" s="195" t="n">
        <v>1647.975892857143</v>
      </c>
      <c r="J3567" s="196" t="n">
        <v>608.5454885122317</v>
      </c>
      <c r="K3567" s="197" t="n">
        <v>5476.909396610085</v>
      </c>
      <c r="L3567" s="194" t="n">
        <v>36068.34577069595</v>
      </c>
      <c r="M3567" s="195" t="n">
        <v>18457.33</v>
      </c>
      <c r="N3567" s="196" t="n">
        <v>6815.709471336995</v>
      </c>
      <c r="O3567" s="197" t="n">
        <v>61341.38524203295</v>
      </c>
      <c r="P3567" s="118" t="n"/>
      <c r="Q3567" s="104" t="n"/>
    </row>
    <row r="3568" outlineLevel="3" ht="50.25" customHeight="1">
      <c r="A3568" s="3" t="n"/>
      <c r="B356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568" s="25" t="n"/>
      <c r="D3568" s="271" t="inlineStr">
        <is>
          <t>10.4.17.18.</t>
        </is>
      </c>
      <c r="E3568" s="212" t="inlineStr">
        <is>
          <t>Воздуховод из тонколистовой оцинкованной стали b=0,7</t>
        </is>
      </c>
      <c r="F3568" s="211" t="inlineStr">
        <is>
          <t>м2</t>
        </is>
      </c>
      <c r="G3568" s="649" t="n">
        <v>3</v>
      </c>
      <c r="H3568" s="194" t="n">
        <v>3220.423869686632</v>
      </c>
      <c r="I3568" s="195" t="n">
        <v>1647.976666666667</v>
      </c>
      <c r="J3568" s="196" t="n">
        <v>608.5500670441623</v>
      </c>
      <c r="K3568" s="197" t="n">
        <v>5476.950603397461</v>
      </c>
      <c r="L3568" s="194" t="n">
        <v>9661.271609059895</v>
      </c>
      <c r="M3568" s="195" t="n">
        <v>4943.93</v>
      </c>
      <c r="N3568" s="196" t="n">
        <v>1825.650201132487</v>
      </c>
      <c r="O3568" s="197" t="n">
        <v>16430.85181019238</v>
      </c>
      <c r="P3568" s="118" t="n"/>
      <c r="Q3568" s="104" t="n"/>
    </row>
    <row r="3569" outlineLevel="3" ht="50.25" customHeight="1">
      <c r="A3569" s="3" t="n"/>
      <c r="B356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569" s="25" t="n"/>
      <c r="D3569" s="271" t="inlineStr">
        <is>
          <t>10.4.17.19.</t>
        </is>
      </c>
      <c r="E3569" s="212" t="inlineStr">
        <is>
          <t>Воздуховод из тонколистовой оцинкованной стали b=0,7</t>
        </is>
      </c>
      <c r="F3569" s="211" t="inlineStr">
        <is>
          <t>м2</t>
        </is>
      </c>
      <c r="G3569" s="649" t="n">
        <v>20</v>
      </c>
      <c r="H3569" s="194" t="n">
        <v>3220.40486251048</v>
      </c>
      <c r="I3569" s="195" t="n">
        <v>1647.976</v>
      </c>
      <c r="J3569" s="196" t="n">
        <v>608.5476078138099</v>
      </c>
      <c r="K3569" s="197" t="n">
        <v>5476.928470324289</v>
      </c>
      <c r="L3569" s="194" t="n">
        <v>64408.0972502096</v>
      </c>
      <c r="M3569" s="195" t="n">
        <v>32959.52</v>
      </c>
      <c r="N3569" s="196" t="n">
        <v>12170.9521562762</v>
      </c>
      <c r="O3569" s="197" t="n">
        <v>109538.5694064858</v>
      </c>
      <c r="P3569" s="118" t="n"/>
      <c r="Q3569" s="104" t="n"/>
    </row>
    <row r="3570" outlineLevel="3" ht="50.25" customHeight="1">
      <c r="A3570" s="3" t="n"/>
      <c r="B357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570" s="25" t="n"/>
      <c r="D3570" s="271" t="inlineStr">
        <is>
          <t>10.4.17.20.</t>
        </is>
      </c>
      <c r="E3570" s="212" t="inlineStr">
        <is>
          <t>Воздуховод из тонколистовой оцинкованной стали b=0,7</t>
        </is>
      </c>
      <c r="F3570" s="211" t="inlineStr">
        <is>
          <t>м2</t>
        </is>
      </c>
      <c r="G3570" s="649" t="n">
        <v>19.2</v>
      </c>
      <c r="H3570" s="194" t="n">
        <v>3220.419333883232</v>
      </c>
      <c r="I3570" s="195" t="n">
        <v>1647.976041666667</v>
      </c>
      <c r="J3570" s="196" t="n">
        <v>608.5494219437373</v>
      </c>
      <c r="K3570" s="197" t="n">
        <v>5476.944797493636</v>
      </c>
      <c r="L3570" s="194" t="n">
        <v>61832.05121055805</v>
      </c>
      <c r="M3570" s="195" t="n">
        <v>31641.14</v>
      </c>
      <c r="N3570" s="196" t="n">
        <v>11684.14890131976</v>
      </c>
      <c r="O3570" s="197" t="n">
        <v>105157.3401118778</v>
      </c>
      <c r="P3570" s="118" t="n"/>
      <c r="Q3570" s="104" t="n"/>
    </row>
    <row r="3571" outlineLevel="3" ht="50.25" customHeight="1">
      <c r="A3571" s="3" t="n"/>
      <c r="B357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571" s="25" t="n"/>
      <c r="D3571" s="271" t="inlineStr">
        <is>
          <t>10.4.17.21.</t>
        </is>
      </c>
      <c r="E3571" s="212" t="inlineStr">
        <is>
          <t>Воздуховод из тонколистовой оцинкованной стали b=0,7</t>
        </is>
      </c>
      <c r="F3571" s="211" t="inlineStr">
        <is>
          <t>м2</t>
        </is>
      </c>
      <c r="G3571" s="649" t="n">
        <v>3.4</v>
      </c>
      <c r="H3571" s="194" t="n">
        <v>3220.414315277229</v>
      </c>
      <c r="I3571" s="195" t="n">
        <v>1647.976470588235</v>
      </c>
      <c r="J3571" s="196" t="n">
        <v>608.5488482331831</v>
      </c>
      <c r="K3571" s="197" t="n">
        <v>5476.939634098648</v>
      </c>
      <c r="L3571" s="194" t="n">
        <v>10949.40867194258</v>
      </c>
      <c r="M3571" s="195" t="n">
        <v>5603.12</v>
      </c>
      <c r="N3571" s="196" t="n">
        <v>2069.066083992822</v>
      </c>
      <c r="O3571" s="197" t="n">
        <v>18621.5947559354</v>
      </c>
      <c r="P3571" s="118" t="n"/>
      <c r="Q3571" s="104" t="n"/>
    </row>
    <row r="3572" outlineLevel="3" ht="50.25" customHeight="1">
      <c r="A3572" s="3" t="n"/>
      <c r="B357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572" s="25" t="n"/>
      <c r="D3572" s="271" t="inlineStr">
        <is>
          <t>10.4.17.22.</t>
        </is>
      </c>
      <c r="E3572" s="212" t="inlineStr">
        <is>
          <t>Воздуховод из тонколистовой оцинкованной стали b=0,7</t>
        </is>
      </c>
      <c r="F3572" s="211" t="inlineStr">
        <is>
          <t>м2</t>
        </is>
      </c>
      <c r="G3572" s="649" t="n">
        <v>3.8</v>
      </c>
      <c r="H3572" s="194" t="n">
        <v>3220.406772322438</v>
      </c>
      <c r="I3572" s="195" t="n">
        <v>1647.976315789474</v>
      </c>
      <c r="J3572" s="196" t="n">
        <v>608.547886013989</v>
      </c>
      <c r="K3572" s="197" t="n">
        <v>5476.930974125901</v>
      </c>
      <c r="L3572" s="194" t="n">
        <v>12237.54573482526</v>
      </c>
      <c r="M3572" s="195" t="n">
        <v>6262.31</v>
      </c>
      <c r="N3572" s="196" t="n">
        <v>2312.481966853158</v>
      </c>
      <c r="O3572" s="197" t="n">
        <v>20812.33770167843</v>
      </c>
      <c r="P3572" s="118" t="n"/>
      <c r="Q3572" s="104" t="n"/>
    </row>
    <row r="3573" outlineLevel="3" ht="50.25" customHeight="1">
      <c r="A3573" s="3" t="n"/>
      <c r="B3573"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573" s="25" t="n"/>
      <c r="D3573" s="271" t="inlineStr">
        <is>
          <t>10.4.17.23.</t>
        </is>
      </c>
      <c r="E3573" s="212" t="inlineStr">
        <is>
          <t>Воздуховод из тонколистовой оцинкованной стали b=0,9</t>
        </is>
      </c>
      <c r="F3573" s="211" t="inlineStr">
        <is>
          <t>м2</t>
        </is>
      </c>
      <c r="G3573" s="649" t="n">
        <v>77</v>
      </c>
      <c r="H3573" s="194" t="n">
        <v>1985.72551621453</v>
      </c>
      <c r="I3573" s="195" t="n">
        <v>1647.976103896104</v>
      </c>
      <c r="J3573" s="196" t="n">
        <v>454.2127025138293</v>
      </c>
      <c r="K3573" s="197" t="n">
        <v>4087.914322624464</v>
      </c>
      <c r="L3573" s="194" t="n">
        <v>152900.8647485188</v>
      </c>
      <c r="M3573" s="195" t="n">
        <v>126894.16</v>
      </c>
      <c r="N3573" s="196" t="n">
        <v>34974.37809356485</v>
      </c>
      <c r="O3573" s="197" t="n">
        <v>314769.4028420837</v>
      </c>
      <c r="P3573" s="118" t="n"/>
      <c r="Q3573" s="104" t="n"/>
    </row>
    <row r="3574" outlineLevel="3" ht="50.25" customHeight="1">
      <c r="A3574" s="3" t="n"/>
      <c r="B357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574" s="25" t="n"/>
      <c r="D3574" s="271" t="inlineStr">
        <is>
          <t>10.4.17.24.</t>
        </is>
      </c>
      <c r="E3574" s="212" t="inlineStr">
        <is>
          <t>Воздуховод из тонколистовой оцинкованной стали b=0,7</t>
        </is>
      </c>
      <c r="F3574" s="211" t="inlineStr">
        <is>
          <t>м2</t>
        </is>
      </c>
      <c r="G3574" s="649" t="n">
        <v>3.96</v>
      </c>
      <c r="H3574" s="194" t="n">
        <v>3217.485559226817</v>
      </c>
      <c r="I3574" s="195" t="n">
        <v>1646.477272727273</v>
      </c>
      <c r="J3574" s="196" t="n">
        <v>607.9953539942612</v>
      </c>
      <c r="K3574" s="197" t="n">
        <v>5471.958185948351</v>
      </c>
      <c r="L3574" s="194" t="n">
        <v>12741.24281453819</v>
      </c>
      <c r="M3574" s="195" t="n">
        <v>6520.05</v>
      </c>
      <c r="N3574" s="196" t="n">
        <v>2407.661601817274</v>
      </c>
      <c r="O3574" s="197" t="n">
        <v>21668.95441635547</v>
      </c>
      <c r="P3574" s="118" t="n"/>
      <c r="Q3574" s="104" t="n"/>
    </row>
    <row r="3575" outlineLevel="3" ht="50.25" customHeight="1">
      <c r="A3575" s="3" t="n"/>
      <c r="B3575" s="3" t="n"/>
      <c r="C3575" s="25" t="n"/>
      <c r="D3575" s="271" t="inlineStr">
        <is>
          <t>10.4.17.25.</t>
        </is>
      </c>
      <c r="E3575" s="212" t="inlineStr">
        <is>
          <t>Вентиляционная решетка</t>
        </is>
      </c>
      <c r="F3575" s="211" t="inlineStr">
        <is>
          <t>шт</t>
        </is>
      </c>
      <c r="G3575" s="645" t="n">
        <v>0</v>
      </c>
      <c r="H3575" s="194" t="n">
        <v>3693.095896210176</v>
      </c>
      <c r="I3575" s="195" t="n">
        <v>2588.444220594671</v>
      </c>
      <c r="J3575" s="196" t="n">
        <v>785.1925146006058</v>
      </c>
      <c r="K3575" s="197" t="n">
        <v>7066.732631405453</v>
      </c>
      <c r="L3575" s="194" t="n">
        <v>0</v>
      </c>
      <c r="M3575" s="195" t="n">
        <v>0</v>
      </c>
      <c r="N3575" s="196" t="n">
        <v>0</v>
      </c>
      <c r="O3575" s="197" t="n">
        <v>0</v>
      </c>
      <c r="P3575" s="524" t="inlineStr">
        <is>
          <t>Исключено</t>
        </is>
      </c>
      <c r="Q3575" s="104" t="n"/>
    </row>
    <row r="3576" outlineLevel="3" ht="50.25" customHeight="1">
      <c r="A3576" s="3" t="n"/>
      <c r="B3576" s="3" t="n"/>
      <c r="C3576" s="25" t="n"/>
      <c r="D3576" s="271" t="inlineStr">
        <is>
          <t>10.4.17.26.</t>
        </is>
      </c>
      <c r="E3576" s="212" t="inlineStr">
        <is>
          <t>Врезка круглого сечения Ø200</t>
        </is>
      </c>
      <c r="F3576" s="211" t="inlineStr">
        <is>
          <t>шт.</t>
        </is>
      </c>
      <c r="G3576" s="649" t="n">
        <v>1</v>
      </c>
      <c r="H3576" s="194" t="n"/>
      <c r="I3576" s="195" t="n">
        <v>0</v>
      </c>
      <c r="J3576" s="196" t="n">
        <v>0</v>
      </c>
      <c r="K3576" s="197" t="n">
        <v>0</v>
      </c>
      <c r="L3576" s="194" t="n">
        <v>0</v>
      </c>
      <c r="M3576" s="195" t="n">
        <v>0</v>
      </c>
      <c r="N3576" s="196" t="n">
        <v>0</v>
      </c>
      <c r="O3576" s="197" t="n">
        <v>0</v>
      </c>
      <c r="P3576" s="118" t="inlineStr">
        <is>
          <t>Включено</t>
        </is>
      </c>
      <c r="Q3576" s="104" t="n"/>
    </row>
    <row r="3577" outlineLevel="3" ht="50.25" customHeight="1">
      <c r="A3577" s="3" t="n"/>
      <c r="B3577" s="3" t="n"/>
      <c r="C3577" s="25" t="n"/>
      <c r="D3577" s="271" t="inlineStr">
        <is>
          <t>10.4.17.27.</t>
        </is>
      </c>
      <c r="E3577" s="212" t="inlineStr">
        <is>
          <t>Врезка круглого сечения Ø200</t>
        </is>
      </c>
      <c r="F3577" s="211" t="inlineStr">
        <is>
          <t>шт.</t>
        </is>
      </c>
      <c r="G3577" s="649" t="n">
        <v>1</v>
      </c>
      <c r="H3577" s="194" t="n"/>
      <c r="I3577" s="195" t="n">
        <v>0</v>
      </c>
      <c r="J3577" s="196" t="n">
        <v>0</v>
      </c>
      <c r="K3577" s="197" t="n">
        <v>0</v>
      </c>
      <c r="L3577" s="194" t="n">
        <v>0</v>
      </c>
      <c r="M3577" s="195" t="n">
        <v>0</v>
      </c>
      <c r="N3577" s="196" t="n">
        <v>0</v>
      </c>
      <c r="O3577" s="197" t="n">
        <v>0</v>
      </c>
      <c r="P3577" s="118" t="inlineStr">
        <is>
          <t>Включено</t>
        </is>
      </c>
      <c r="Q3577" s="104" t="n"/>
    </row>
    <row r="3578" outlineLevel="3" ht="50.25" customHeight="1">
      <c r="A3578" s="3" t="n"/>
      <c r="B3578" s="3" t="n"/>
      <c r="C3578" s="25" t="n"/>
      <c r="D3578" s="271" t="inlineStr">
        <is>
          <t>10.4.17.28.</t>
        </is>
      </c>
      <c r="E3578" s="212" t="inlineStr">
        <is>
          <t>Врезка прямоугольного сечения 200х300</t>
        </is>
      </c>
      <c r="F3578" s="211" t="inlineStr">
        <is>
          <t>шт.</t>
        </is>
      </c>
      <c r="G3578" s="649" t="n">
        <v>4</v>
      </c>
      <c r="H3578" s="194" t="n"/>
      <c r="I3578" s="195" t="n">
        <v>0</v>
      </c>
      <c r="J3578" s="196" t="n">
        <v>0</v>
      </c>
      <c r="K3578" s="197" t="n">
        <v>0</v>
      </c>
      <c r="L3578" s="194" t="n">
        <v>0</v>
      </c>
      <c r="M3578" s="195" t="n">
        <v>0</v>
      </c>
      <c r="N3578" s="196" t="n">
        <v>0</v>
      </c>
      <c r="O3578" s="197" t="n">
        <v>0</v>
      </c>
      <c r="P3578" s="118" t="inlineStr">
        <is>
          <t>Включено</t>
        </is>
      </c>
      <c r="Q3578" s="104" t="n"/>
    </row>
    <row r="3579" outlineLevel="3" ht="50.25" customHeight="1">
      <c r="A3579" s="3" t="n"/>
      <c r="B3579" s="3" t="n"/>
      <c r="C3579" s="25" t="n"/>
      <c r="D3579" s="271" t="inlineStr">
        <is>
          <t>10.4.17.29.</t>
        </is>
      </c>
      <c r="E3579" s="212" t="inlineStr">
        <is>
          <t>Врезка прямоугольного сечения 200х300</t>
        </is>
      </c>
      <c r="F3579" s="211" t="inlineStr">
        <is>
          <t>шт.</t>
        </is>
      </c>
      <c r="G3579" s="649" t="n">
        <v>5</v>
      </c>
      <c r="H3579" s="194" t="n"/>
      <c r="I3579" s="195" t="n">
        <v>0</v>
      </c>
      <c r="J3579" s="196" t="n">
        <v>0</v>
      </c>
      <c r="K3579" s="197" t="n">
        <v>0</v>
      </c>
      <c r="L3579" s="194" t="n">
        <v>0</v>
      </c>
      <c r="M3579" s="195" t="n">
        <v>0</v>
      </c>
      <c r="N3579" s="196" t="n">
        <v>0</v>
      </c>
      <c r="O3579" s="197" t="n">
        <v>0</v>
      </c>
      <c r="P3579" s="118" t="inlineStr">
        <is>
          <t>Включено</t>
        </is>
      </c>
      <c r="Q3579" s="104" t="n"/>
    </row>
    <row r="3580" outlineLevel="3" ht="50.25" customHeight="1">
      <c r="A3580" s="3" t="n"/>
      <c r="B3580" s="3" t="n"/>
      <c r="C3580" s="25" t="n"/>
      <c r="D3580" s="271" t="inlineStr">
        <is>
          <t>10.4.17.30.</t>
        </is>
      </c>
      <c r="E3580" s="212" t="inlineStr">
        <is>
          <t>Врезка прямоугольного сечения 400х1200</t>
        </is>
      </c>
      <c r="F3580" s="211" t="inlineStr">
        <is>
          <t>шт.</t>
        </is>
      </c>
      <c r="G3580" s="649" t="n">
        <v>2</v>
      </c>
      <c r="H3580" s="194" t="n"/>
      <c r="I3580" s="195" t="n">
        <v>0</v>
      </c>
      <c r="J3580" s="196" t="n">
        <v>0</v>
      </c>
      <c r="K3580" s="197" t="n">
        <v>0</v>
      </c>
      <c r="L3580" s="194" t="n">
        <v>0</v>
      </c>
      <c r="M3580" s="195" t="n">
        <v>0</v>
      </c>
      <c r="N3580" s="196" t="n">
        <v>0</v>
      </c>
      <c r="O3580" s="197" t="n">
        <v>0</v>
      </c>
      <c r="P3580" s="118" t="inlineStr">
        <is>
          <t>Включено</t>
        </is>
      </c>
      <c r="Q3580" s="104" t="n"/>
    </row>
    <row r="3581" outlineLevel="3" ht="50.25" customHeight="1">
      <c r="A3581" s="3" t="n"/>
      <c r="B3581" s="3" t="n"/>
      <c r="C3581" s="25" t="n"/>
      <c r="D3581" s="271" t="inlineStr">
        <is>
          <t>10.4.17.31.</t>
        </is>
      </c>
      <c r="E3581" s="212" t="inlineStr">
        <is>
          <t>Врезка прямоугольного сечения 400х1200</t>
        </is>
      </c>
      <c r="F3581" s="211" t="inlineStr">
        <is>
          <t>шт.</t>
        </is>
      </c>
      <c r="G3581" s="649" t="n">
        <v>3</v>
      </c>
      <c r="H3581" s="194" t="n"/>
      <c r="I3581" s="195" t="n">
        <v>0</v>
      </c>
      <c r="J3581" s="196" t="n">
        <v>0</v>
      </c>
      <c r="K3581" s="197" t="n">
        <v>0</v>
      </c>
      <c r="L3581" s="194" t="n">
        <v>0</v>
      </c>
      <c r="M3581" s="195" t="n">
        <v>0</v>
      </c>
      <c r="N3581" s="196" t="n">
        <v>0</v>
      </c>
      <c r="O3581" s="197" t="n">
        <v>0</v>
      </c>
      <c r="P3581" s="118" t="inlineStr">
        <is>
          <t>Включено</t>
        </is>
      </c>
      <c r="Q3581" s="104" t="n"/>
    </row>
    <row r="3582" outlineLevel="3" ht="50.25" customHeight="1">
      <c r="A3582" s="3" t="n"/>
      <c r="B3582" s="3" t="n"/>
      <c r="C3582" s="25" t="n"/>
      <c r="D3582" s="271" t="inlineStr">
        <is>
          <t>10.4.17.32.</t>
        </is>
      </c>
      <c r="E3582" s="212" t="inlineStr">
        <is>
          <t>Врезка прямоугольного сечения 600х900</t>
        </is>
      </c>
      <c r="F3582" s="211" t="inlineStr">
        <is>
          <t>шт.</t>
        </is>
      </c>
      <c r="G3582" s="649" t="n">
        <v>1</v>
      </c>
      <c r="H3582" s="194" t="n"/>
      <c r="I3582" s="195" t="n">
        <v>0</v>
      </c>
      <c r="J3582" s="196" t="n">
        <v>0</v>
      </c>
      <c r="K3582" s="197" t="n">
        <v>0</v>
      </c>
      <c r="L3582" s="194" t="n">
        <v>0</v>
      </c>
      <c r="M3582" s="195" t="n">
        <v>0</v>
      </c>
      <c r="N3582" s="196" t="n">
        <v>0</v>
      </c>
      <c r="O3582" s="197" t="n">
        <v>0</v>
      </c>
      <c r="P3582" s="118" t="inlineStr">
        <is>
          <t>Включено</t>
        </is>
      </c>
      <c r="Q3582" s="104" t="n"/>
    </row>
    <row r="3583" outlineLevel="3" ht="50.25" customHeight="1">
      <c r="A3583" s="3" t="n"/>
      <c r="B3583" s="3" t="n"/>
      <c r="C3583" s="25" t="n"/>
      <c r="D3583" s="271" t="inlineStr">
        <is>
          <t>10.4.17.33.</t>
        </is>
      </c>
      <c r="E3583" s="212" t="inlineStr">
        <is>
          <t>Врезка прямоугольного сечения 700х1200</t>
        </is>
      </c>
      <c r="F3583" s="211" t="inlineStr">
        <is>
          <t>шт.</t>
        </is>
      </c>
      <c r="G3583" s="649" t="n">
        <v>5</v>
      </c>
      <c r="H3583" s="194" t="n"/>
      <c r="I3583" s="195" t="n">
        <v>0</v>
      </c>
      <c r="J3583" s="196" t="n">
        <v>0</v>
      </c>
      <c r="K3583" s="197" t="n">
        <v>0</v>
      </c>
      <c r="L3583" s="194" t="n">
        <v>0</v>
      </c>
      <c r="M3583" s="195" t="n">
        <v>0</v>
      </c>
      <c r="N3583" s="196" t="n">
        <v>0</v>
      </c>
      <c r="O3583" s="197" t="n">
        <v>0</v>
      </c>
      <c r="P3583" s="118" t="inlineStr">
        <is>
          <t>Включено</t>
        </is>
      </c>
      <c r="Q3583" s="104" t="n"/>
    </row>
    <row r="3584" outlineLevel="3" ht="50.25" customHeight="1">
      <c r="A3584" s="3" t="n"/>
      <c r="B3584" s="3" t="n"/>
      <c r="C3584" s="25" t="n"/>
      <c r="D3584" s="271" t="inlineStr">
        <is>
          <t>10.4.17.34.</t>
        </is>
      </c>
      <c r="E3584" s="212" t="inlineStr">
        <is>
          <t>Заглушка Воздуховода прямоугольного сечения 200х300</t>
        </is>
      </c>
      <c r="F3584" s="211" t="inlineStr">
        <is>
          <t>шт.</t>
        </is>
      </c>
      <c r="G3584" s="649" t="n">
        <v>5</v>
      </c>
      <c r="H3584" s="194" t="n"/>
      <c r="I3584" s="195" t="n">
        <v>0</v>
      </c>
      <c r="J3584" s="196" t="n">
        <v>0</v>
      </c>
      <c r="K3584" s="197" t="n">
        <v>0</v>
      </c>
      <c r="L3584" s="194" t="n">
        <v>0</v>
      </c>
      <c r="M3584" s="195" t="n">
        <v>0</v>
      </c>
      <c r="N3584" s="196" t="n">
        <v>0</v>
      </c>
      <c r="O3584" s="197" t="n">
        <v>0</v>
      </c>
      <c r="P3584" s="118" t="inlineStr">
        <is>
          <t>Включено</t>
        </is>
      </c>
      <c r="Q3584" s="104" t="n"/>
    </row>
    <row r="3585" outlineLevel="3" ht="50.25" customHeight="1">
      <c r="A3585" s="3" t="n"/>
      <c r="B3585" s="3" t="n"/>
      <c r="C3585" s="25" t="n"/>
      <c r="D3585" s="271" t="inlineStr">
        <is>
          <t>10.4.17.35.</t>
        </is>
      </c>
      <c r="E3585" s="212" t="inlineStr">
        <is>
          <t>Заглушка Воздуховода прямоугольного сечения 250х700</t>
        </is>
      </c>
      <c r="F3585" s="211" t="inlineStr">
        <is>
          <t>шт.</t>
        </is>
      </c>
      <c r="G3585" s="649" t="n">
        <v>1</v>
      </c>
      <c r="H3585" s="194" t="n"/>
      <c r="I3585" s="195" t="n">
        <v>0</v>
      </c>
      <c r="J3585" s="196" t="n">
        <v>0</v>
      </c>
      <c r="K3585" s="197" t="n">
        <v>0</v>
      </c>
      <c r="L3585" s="194" t="n">
        <v>0</v>
      </c>
      <c r="M3585" s="195" t="n">
        <v>0</v>
      </c>
      <c r="N3585" s="196" t="n">
        <v>0</v>
      </c>
      <c r="O3585" s="197" t="n">
        <v>0</v>
      </c>
      <c r="P3585" s="118" t="inlineStr">
        <is>
          <t>Включено</t>
        </is>
      </c>
      <c r="Q3585" s="104" t="n"/>
    </row>
    <row r="3586" outlineLevel="3" ht="50.25" customHeight="1">
      <c r="A3586" s="3" t="n"/>
      <c r="B3586" s="3" t="n"/>
      <c r="C3586" s="25" t="n"/>
      <c r="D3586" s="271" t="inlineStr">
        <is>
          <t>10.4.17.36.</t>
        </is>
      </c>
      <c r="E3586" s="212" t="inlineStr">
        <is>
          <t>Заглушка Воздуховода прямоугольного сечения 350х1400</t>
        </is>
      </c>
      <c r="F3586" s="211" t="inlineStr">
        <is>
          <t>шт.</t>
        </is>
      </c>
      <c r="G3586" s="649" t="n">
        <v>1</v>
      </c>
      <c r="H3586" s="194" t="n"/>
      <c r="I3586" s="195" t="n">
        <v>0</v>
      </c>
      <c r="J3586" s="196" t="n">
        <v>0</v>
      </c>
      <c r="K3586" s="197" t="n">
        <v>0</v>
      </c>
      <c r="L3586" s="194" t="n">
        <v>0</v>
      </c>
      <c r="M3586" s="195" t="n">
        <v>0</v>
      </c>
      <c r="N3586" s="196" t="n">
        <v>0</v>
      </c>
      <c r="O3586" s="197" t="n">
        <v>0</v>
      </c>
      <c r="P3586" s="118" t="inlineStr">
        <is>
          <t>Включено</t>
        </is>
      </c>
      <c r="Q3586" s="104" t="n"/>
    </row>
    <row r="3587" outlineLevel="3" ht="50.25" customHeight="1">
      <c r="A3587" s="3" t="n"/>
      <c r="B3587" s="3" t="n"/>
      <c r="C3587" s="25" t="n"/>
      <c r="D3587" s="271" t="inlineStr">
        <is>
          <t>10.4.17.37.</t>
        </is>
      </c>
      <c r="E3587" s="212" t="inlineStr">
        <is>
          <t>Заглушка Воздуховода прямоугольного сечения 400х1200</t>
        </is>
      </c>
      <c r="F3587" s="211" t="inlineStr">
        <is>
          <t>шт.</t>
        </is>
      </c>
      <c r="G3587" s="649" t="n">
        <v>5</v>
      </c>
      <c r="H3587" s="194" t="n"/>
      <c r="I3587" s="195" t="n">
        <v>0</v>
      </c>
      <c r="J3587" s="196" t="n">
        <v>0</v>
      </c>
      <c r="K3587" s="197" t="n">
        <v>0</v>
      </c>
      <c r="L3587" s="194" t="n">
        <v>0</v>
      </c>
      <c r="M3587" s="195" t="n">
        <v>0</v>
      </c>
      <c r="N3587" s="196" t="n">
        <v>0</v>
      </c>
      <c r="O3587" s="197" t="n">
        <v>0</v>
      </c>
      <c r="P3587" s="118" t="inlineStr">
        <is>
          <t>Включено</t>
        </is>
      </c>
      <c r="Q3587" s="104" t="n"/>
    </row>
    <row r="3588" outlineLevel="3" ht="50.25" customHeight="1">
      <c r="A3588" s="3" t="n"/>
      <c r="B3588" s="3" t="n"/>
      <c r="C3588" s="25" t="n"/>
      <c r="D3588" s="271" t="inlineStr">
        <is>
          <t>10.4.17.38.</t>
        </is>
      </c>
      <c r="E3588" s="212" t="inlineStr">
        <is>
          <t>Отвод прямоугольного  сечения 250x700</t>
        </is>
      </c>
      <c r="F3588" s="211" t="inlineStr">
        <is>
          <t>шт.</t>
        </is>
      </c>
      <c r="G3588" s="649" t="n">
        <v>4</v>
      </c>
      <c r="H3588" s="194" t="n"/>
      <c r="I3588" s="195" t="n">
        <v>0</v>
      </c>
      <c r="J3588" s="196" t="n">
        <v>0</v>
      </c>
      <c r="K3588" s="197" t="n">
        <v>0</v>
      </c>
      <c r="L3588" s="194" t="n">
        <v>0</v>
      </c>
      <c r="M3588" s="195" t="n">
        <v>0</v>
      </c>
      <c r="N3588" s="196" t="n">
        <v>0</v>
      </c>
      <c r="O3588" s="197" t="n">
        <v>0</v>
      </c>
      <c r="P3588" s="118" t="inlineStr">
        <is>
          <t>Включено</t>
        </is>
      </c>
      <c r="Q3588" s="104" t="n"/>
    </row>
    <row r="3589" outlineLevel="3" ht="50.25" customHeight="1">
      <c r="A3589" s="3" t="n"/>
      <c r="B3589" s="3" t="n"/>
      <c r="C3589" s="25" t="n"/>
      <c r="D3589" s="271" t="inlineStr">
        <is>
          <t>10.4.17.39.</t>
        </is>
      </c>
      <c r="E3589" s="212" t="inlineStr">
        <is>
          <t>Отвод прямоугольного  сечения 300x200</t>
        </is>
      </c>
      <c r="F3589" s="211" t="inlineStr">
        <is>
          <t>шт.</t>
        </is>
      </c>
      <c r="G3589" s="649" t="n">
        <v>1</v>
      </c>
      <c r="H3589" s="194" t="n"/>
      <c r="I3589" s="195" t="n">
        <v>0</v>
      </c>
      <c r="J3589" s="196" t="n">
        <v>0</v>
      </c>
      <c r="K3589" s="197" t="n">
        <v>0</v>
      </c>
      <c r="L3589" s="194" t="n">
        <v>0</v>
      </c>
      <c r="M3589" s="195" t="n">
        <v>0</v>
      </c>
      <c r="N3589" s="196" t="n">
        <v>0</v>
      </c>
      <c r="O3589" s="197" t="n">
        <v>0</v>
      </c>
      <c r="P3589" s="118" t="inlineStr">
        <is>
          <t>Включено</t>
        </is>
      </c>
      <c r="Q3589" s="104" t="n"/>
    </row>
    <row r="3590" outlineLevel="3" ht="50.25" customHeight="1">
      <c r="A3590" s="3" t="n"/>
      <c r="B3590" s="3" t="n"/>
      <c r="C3590" s="25" t="n"/>
      <c r="D3590" s="271" t="inlineStr">
        <is>
          <t>10.4.17.40.</t>
        </is>
      </c>
      <c r="E3590" s="212" t="inlineStr">
        <is>
          <t>Отвод прямоугольного  сечения 400x300</t>
        </is>
      </c>
      <c r="F3590" s="211" t="inlineStr">
        <is>
          <t>шт.</t>
        </is>
      </c>
      <c r="G3590" s="649" t="n">
        <v>1</v>
      </c>
      <c r="H3590" s="194" t="n"/>
      <c r="I3590" s="195" t="n">
        <v>0</v>
      </c>
      <c r="J3590" s="196" t="n">
        <v>0</v>
      </c>
      <c r="K3590" s="197" t="n">
        <v>0</v>
      </c>
      <c r="L3590" s="194" t="n">
        <v>0</v>
      </c>
      <c r="M3590" s="195" t="n">
        <v>0</v>
      </c>
      <c r="N3590" s="196" t="n">
        <v>0</v>
      </c>
      <c r="O3590" s="197" t="n">
        <v>0</v>
      </c>
      <c r="P3590" s="118" t="inlineStr">
        <is>
          <t>Включено</t>
        </is>
      </c>
      <c r="Q3590" s="104" t="n"/>
    </row>
    <row r="3591" outlineLevel="3" ht="50.25" customHeight="1">
      <c r="A3591" s="3" t="n"/>
      <c r="B3591" s="3" t="n"/>
      <c r="C3591" s="25" t="n"/>
      <c r="D3591" s="271" t="inlineStr">
        <is>
          <t>10.4.17.41.</t>
        </is>
      </c>
      <c r="E3591" s="212" t="inlineStr">
        <is>
          <t>Отвод прямоугольного  сечения 450х700</t>
        </is>
      </c>
      <c r="F3591" s="211" t="inlineStr">
        <is>
          <t>шт.</t>
        </is>
      </c>
      <c r="G3591" s="649" t="n">
        <v>5</v>
      </c>
      <c r="H3591" s="194" t="n"/>
      <c r="I3591" s="195" t="n">
        <v>0</v>
      </c>
      <c r="J3591" s="196" t="n">
        <v>0</v>
      </c>
      <c r="K3591" s="197" t="n">
        <v>0</v>
      </c>
      <c r="L3591" s="194" t="n">
        <v>0</v>
      </c>
      <c r="M3591" s="195" t="n">
        <v>0</v>
      </c>
      <c r="N3591" s="196" t="n">
        <v>0</v>
      </c>
      <c r="O3591" s="197" t="n">
        <v>0</v>
      </c>
      <c r="P3591" s="118" t="inlineStr">
        <is>
          <t>Включено</t>
        </is>
      </c>
      <c r="Q3591" s="104" t="n"/>
    </row>
    <row r="3592" outlineLevel="3" ht="50.25" customHeight="1">
      <c r="A3592" s="3" t="n"/>
      <c r="B3592" s="3" t="n"/>
      <c r="C3592" s="25" t="n"/>
      <c r="D3592" s="271" t="inlineStr">
        <is>
          <t>10.4.17.42.</t>
        </is>
      </c>
      <c r="E3592" s="212" t="inlineStr">
        <is>
          <t>Отвод прямоугольного  сечения 700х700</t>
        </is>
      </c>
      <c r="F3592" s="211" t="inlineStr">
        <is>
          <t>шт.</t>
        </is>
      </c>
      <c r="G3592" s="649" t="n">
        <v>2</v>
      </c>
      <c r="H3592" s="194" t="n"/>
      <c r="I3592" s="195" t="n">
        <v>0</v>
      </c>
      <c r="J3592" s="196" t="n">
        <v>0</v>
      </c>
      <c r="K3592" s="197" t="n">
        <v>0</v>
      </c>
      <c r="L3592" s="194" t="n">
        <v>0</v>
      </c>
      <c r="M3592" s="195" t="n">
        <v>0</v>
      </c>
      <c r="N3592" s="196" t="n">
        <v>0</v>
      </c>
      <c r="O3592" s="197" t="n">
        <v>0</v>
      </c>
      <c r="P3592" s="118" t="inlineStr">
        <is>
          <t>Включено</t>
        </is>
      </c>
      <c r="Q3592" s="104" t="n"/>
    </row>
    <row r="3593" outlineLevel="3" ht="50.25" customHeight="1">
      <c r="A3593" s="3" t="n"/>
      <c r="B3593" s="3" t="n"/>
      <c r="C3593" s="25" t="n"/>
      <c r="D3593" s="271" t="inlineStr">
        <is>
          <t>10.4.17.43.</t>
        </is>
      </c>
      <c r="E3593" s="212" t="inlineStr">
        <is>
          <t>Отвод прямоугольного  сечения 800х500</t>
        </is>
      </c>
      <c r="F3593" s="211" t="inlineStr">
        <is>
          <t>шт.</t>
        </is>
      </c>
      <c r="G3593" s="649" t="n">
        <v>1</v>
      </c>
      <c r="H3593" s="194" t="n"/>
      <c r="I3593" s="195" t="n">
        <v>0</v>
      </c>
      <c r="J3593" s="196" t="n">
        <v>0</v>
      </c>
      <c r="K3593" s="197" t="n">
        <v>0</v>
      </c>
      <c r="L3593" s="194" t="n">
        <v>0</v>
      </c>
      <c r="M3593" s="195" t="n">
        <v>0</v>
      </c>
      <c r="N3593" s="196" t="n">
        <v>0</v>
      </c>
      <c r="O3593" s="197" t="n">
        <v>0</v>
      </c>
      <c r="P3593" s="118" t="inlineStr">
        <is>
          <t>Включено</t>
        </is>
      </c>
      <c r="Q3593" s="104" t="n"/>
    </row>
    <row r="3594" outlineLevel="3" ht="50.25" customHeight="1">
      <c r="A3594" s="3" t="n"/>
      <c r="B3594" s="3" t="n"/>
      <c r="C3594" s="25" t="n"/>
      <c r="D3594" s="271" t="inlineStr">
        <is>
          <t>10.4.17.44.</t>
        </is>
      </c>
      <c r="E3594" s="212" t="inlineStr">
        <is>
          <t>Отвод прямоугольного  сечения 1000х1000</t>
        </is>
      </c>
      <c r="F3594" s="211" t="inlineStr">
        <is>
          <t>шт.</t>
        </is>
      </c>
      <c r="G3594" s="649" t="n">
        <v>1</v>
      </c>
      <c r="H3594" s="194" t="n"/>
      <c r="I3594" s="195" t="n">
        <v>0</v>
      </c>
      <c r="J3594" s="196" t="n">
        <v>0</v>
      </c>
      <c r="K3594" s="197" t="n">
        <v>0</v>
      </c>
      <c r="L3594" s="194" t="n">
        <v>0</v>
      </c>
      <c r="M3594" s="195" t="n">
        <v>0</v>
      </c>
      <c r="N3594" s="196" t="n">
        <v>0</v>
      </c>
      <c r="O3594" s="197" t="n">
        <v>0</v>
      </c>
      <c r="P3594" s="118" t="inlineStr">
        <is>
          <t>Включено</t>
        </is>
      </c>
      <c r="Q3594" s="104" t="n"/>
    </row>
    <row r="3595" outlineLevel="3" ht="50.25" customHeight="1">
      <c r="A3595" s="3" t="n"/>
      <c r="B3595" s="3" t="n"/>
      <c r="C3595" s="25" t="n"/>
      <c r="D3595" s="271" t="inlineStr">
        <is>
          <t>10.4.17.45.</t>
        </is>
      </c>
      <c r="E3595" s="212" t="inlineStr">
        <is>
          <t>Переходник круглого- прямоугольного сечения 450x700-Ø500</t>
        </is>
      </c>
      <c r="F3595" s="211" t="inlineStr">
        <is>
          <t>шт.</t>
        </is>
      </c>
      <c r="G3595" s="649" t="n">
        <v>1</v>
      </c>
      <c r="H3595" s="194" t="n"/>
      <c r="I3595" s="195" t="n">
        <v>0</v>
      </c>
      <c r="J3595" s="196" t="n">
        <v>0</v>
      </c>
      <c r="K3595" s="197" t="n">
        <v>0</v>
      </c>
      <c r="L3595" s="194" t="n">
        <v>0</v>
      </c>
      <c r="M3595" s="195" t="n">
        <v>0</v>
      </c>
      <c r="N3595" s="196" t="n">
        <v>0</v>
      </c>
      <c r="O3595" s="197" t="n">
        <v>0</v>
      </c>
      <c r="P3595" s="118" t="inlineStr">
        <is>
          <t>Включено</t>
        </is>
      </c>
      <c r="Q3595" s="104" t="n"/>
    </row>
    <row r="3596" outlineLevel="3" ht="50.25" customHeight="1">
      <c r="A3596" s="3" t="n"/>
      <c r="B3596" s="3" t="n"/>
      <c r="C3596" s="25" t="n"/>
      <c r="D3596" s="271" t="inlineStr">
        <is>
          <t>10.4.17.46.</t>
        </is>
      </c>
      <c r="E3596" s="212" t="inlineStr">
        <is>
          <t>Переходник круглого- прямоугольного сечения 450x700-Ø500</t>
        </is>
      </c>
      <c r="F3596" s="211" t="inlineStr">
        <is>
          <t>шт.</t>
        </is>
      </c>
      <c r="G3596" s="649" t="n">
        <v>1</v>
      </c>
      <c r="H3596" s="194" t="n"/>
      <c r="I3596" s="195" t="n">
        <v>0</v>
      </c>
      <c r="J3596" s="196" t="n">
        <v>0</v>
      </c>
      <c r="K3596" s="197" t="n">
        <v>0</v>
      </c>
      <c r="L3596" s="194" t="n">
        <v>0</v>
      </c>
      <c r="M3596" s="195" t="n">
        <v>0</v>
      </c>
      <c r="N3596" s="196" t="n">
        <v>0</v>
      </c>
      <c r="O3596" s="197" t="n">
        <v>0</v>
      </c>
      <c r="P3596" s="118" t="inlineStr">
        <is>
          <t>Включено</t>
        </is>
      </c>
      <c r="Q3596" s="104" t="n"/>
    </row>
    <row r="3597" outlineLevel="3" ht="50.25" customHeight="1">
      <c r="A3597" s="3" t="n"/>
      <c r="B3597" s="3" t="n"/>
      <c r="C3597" s="25" t="n"/>
      <c r="D3597" s="271" t="inlineStr">
        <is>
          <t>10.4.17.47.</t>
        </is>
      </c>
      <c r="E3597" s="212" t="inlineStr">
        <is>
          <t>Переходник круглого- прямоугольного сечения 600x900-Ø630</t>
        </is>
      </c>
      <c r="F3597" s="211" t="inlineStr">
        <is>
          <t>шт.</t>
        </is>
      </c>
      <c r="G3597" s="649" t="n">
        <v>1</v>
      </c>
      <c r="H3597" s="194" t="n"/>
      <c r="I3597" s="195" t="n">
        <v>0</v>
      </c>
      <c r="J3597" s="196" t="n">
        <v>0</v>
      </c>
      <c r="K3597" s="197" t="n">
        <v>0</v>
      </c>
      <c r="L3597" s="194" t="n">
        <v>0</v>
      </c>
      <c r="M3597" s="195" t="n">
        <v>0</v>
      </c>
      <c r="N3597" s="196" t="n">
        <v>0</v>
      </c>
      <c r="O3597" s="197" t="n">
        <v>0</v>
      </c>
      <c r="P3597" s="118" t="inlineStr">
        <is>
          <t>Включено</t>
        </is>
      </c>
      <c r="Q3597" s="104" t="n"/>
    </row>
    <row r="3598" outlineLevel="3" ht="50.25" customHeight="1">
      <c r="A3598" s="3" t="n"/>
      <c r="B3598" s="3" t="n"/>
      <c r="C3598" s="25" t="n"/>
      <c r="D3598" s="271" t="inlineStr">
        <is>
          <t>10.4.17.48.</t>
        </is>
      </c>
      <c r="E3598" s="212" t="inlineStr">
        <is>
          <t>Переходник круглого- прямоугольного сечения 700x700-Ø630</t>
        </is>
      </c>
      <c r="F3598" s="211" t="inlineStr">
        <is>
          <t>шт.</t>
        </is>
      </c>
      <c r="G3598" s="649" t="n">
        <v>2</v>
      </c>
      <c r="H3598" s="194" t="n"/>
      <c r="I3598" s="195" t="n">
        <v>0</v>
      </c>
      <c r="J3598" s="196" t="n">
        <v>0</v>
      </c>
      <c r="K3598" s="197" t="n">
        <v>0</v>
      </c>
      <c r="L3598" s="194" t="n">
        <v>0</v>
      </c>
      <c r="M3598" s="195" t="n">
        <v>0</v>
      </c>
      <c r="N3598" s="196" t="n">
        <v>0</v>
      </c>
      <c r="O3598" s="197" t="n">
        <v>0</v>
      </c>
      <c r="P3598" s="118" t="inlineStr">
        <is>
          <t>Включено</t>
        </is>
      </c>
      <c r="Q3598" s="104" t="n"/>
    </row>
    <row r="3599" outlineLevel="3" ht="50.25" customHeight="1">
      <c r="A3599" s="3" t="n"/>
      <c r="B3599" s="3" t="n"/>
      <c r="C3599" s="25" t="n"/>
      <c r="D3599" s="271" t="inlineStr">
        <is>
          <t>10.4.17.49.</t>
        </is>
      </c>
      <c r="E3599" s="212" t="inlineStr">
        <is>
          <t>Переходник круглого- прямоугольного сечения 1000х1000-Ø900</t>
        </is>
      </c>
      <c r="F3599" s="211" t="inlineStr">
        <is>
          <t>шт.</t>
        </is>
      </c>
      <c r="G3599" s="649" t="n">
        <v>1</v>
      </c>
      <c r="H3599" s="194" t="n"/>
      <c r="I3599" s="195" t="n">
        <v>0</v>
      </c>
      <c r="J3599" s="196" t="n">
        <v>0</v>
      </c>
      <c r="K3599" s="197" t="n">
        <v>0</v>
      </c>
      <c r="L3599" s="194" t="n">
        <v>0</v>
      </c>
      <c r="M3599" s="195" t="n">
        <v>0</v>
      </c>
      <c r="N3599" s="196" t="n">
        <v>0</v>
      </c>
      <c r="O3599" s="197" t="n">
        <v>0</v>
      </c>
      <c r="P3599" s="118" t="inlineStr">
        <is>
          <t>Включено</t>
        </is>
      </c>
      <c r="Q3599" s="104" t="n"/>
    </row>
    <row r="3600" outlineLevel="3" ht="50.25" customHeight="1">
      <c r="A3600" s="3" t="n"/>
      <c r="B3600" s="3" t="n"/>
      <c r="C3600" s="25" t="n"/>
      <c r="D3600" s="271" t="inlineStr">
        <is>
          <t>10.4.17.50.</t>
        </is>
      </c>
      <c r="E3600" s="212" t="inlineStr">
        <is>
          <t>Переходник прямоугольного сечения 200х300-300х600</t>
        </is>
      </c>
      <c r="F3600" s="211" t="inlineStr">
        <is>
          <t>шт.</t>
        </is>
      </c>
      <c r="G3600" s="649" t="n">
        <v>2</v>
      </c>
      <c r="H3600" s="194" t="n"/>
      <c r="I3600" s="195" t="n">
        <v>0</v>
      </c>
      <c r="J3600" s="196" t="n">
        <v>0</v>
      </c>
      <c r="K3600" s="197" t="n">
        <v>0</v>
      </c>
      <c r="L3600" s="194" t="n">
        <v>0</v>
      </c>
      <c r="M3600" s="195" t="n">
        <v>0</v>
      </c>
      <c r="N3600" s="196" t="n">
        <v>0</v>
      </c>
      <c r="O3600" s="197" t="n">
        <v>0</v>
      </c>
      <c r="P3600" s="118" t="inlineStr">
        <is>
          <t>Включено</t>
        </is>
      </c>
      <c r="Q3600" s="104" t="n"/>
    </row>
    <row r="3601" outlineLevel="3" ht="50.25" customHeight="1">
      <c r="A3601" s="3" t="n"/>
      <c r="B3601" s="3" t="n"/>
      <c r="C3601" s="25" t="n"/>
      <c r="D3601" s="271" t="inlineStr">
        <is>
          <t>10.4.17.51.</t>
        </is>
      </c>
      <c r="E3601" s="212" t="inlineStr">
        <is>
          <t>Переходник прямоугольного сечения 300х400-350х600</t>
        </is>
      </c>
      <c r="F3601" s="211" t="inlineStr">
        <is>
          <t>шт.</t>
        </is>
      </c>
      <c r="G3601" s="649" t="n">
        <v>2</v>
      </c>
      <c r="H3601" s="194" t="n"/>
      <c r="I3601" s="195" t="n">
        <v>0</v>
      </c>
      <c r="J3601" s="196" t="n">
        <v>0</v>
      </c>
      <c r="K3601" s="197" t="n">
        <v>0</v>
      </c>
      <c r="L3601" s="194" t="n">
        <v>0</v>
      </c>
      <c r="M3601" s="195" t="n">
        <v>0</v>
      </c>
      <c r="N3601" s="196" t="n">
        <v>0</v>
      </c>
      <c r="O3601" s="197" t="n">
        <v>0</v>
      </c>
      <c r="P3601" s="118" t="inlineStr">
        <is>
          <t>Включено</t>
        </is>
      </c>
      <c r="Q3601" s="104" t="n"/>
    </row>
    <row r="3602" outlineLevel="3" ht="50.25" customHeight="1">
      <c r="A3602" s="3" t="n"/>
      <c r="B3602" s="3" t="n"/>
      <c r="C3602" s="25" t="n"/>
      <c r="D3602" s="271" t="inlineStr">
        <is>
          <t>10.4.17.52.</t>
        </is>
      </c>
      <c r="E3602" s="212" t="inlineStr">
        <is>
          <t>Переходник прямоугольного сечения 350х400-350х1400</t>
        </is>
      </c>
      <c r="F3602" s="211" t="inlineStr">
        <is>
          <t>шт.</t>
        </is>
      </c>
      <c r="G3602" s="649" t="n">
        <v>1</v>
      </c>
      <c r="H3602" s="194" t="n"/>
      <c r="I3602" s="195" t="n">
        <v>0</v>
      </c>
      <c r="J3602" s="196" t="n">
        <v>0</v>
      </c>
      <c r="K3602" s="197" t="n">
        <v>0</v>
      </c>
      <c r="L3602" s="194" t="n">
        <v>0</v>
      </c>
      <c r="M3602" s="195" t="n">
        <v>0</v>
      </c>
      <c r="N3602" s="196" t="n">
        <v>0</v>
      </c>
      <c r="O3602" s="197" t="n">
        <v>0</v>
      </c>
      <c r="P3602" s="118" t="inlineStr">
        <is>
          <t>Включено</t>
        </is>
      </c>
      <c r="Q3602" s="104" t="n"/>
    </row>
    <row r="3603" outlineLevel="3" ht="50.25" customHeight="1">
      <c r="A3603" s="3" t="n"/>
      <c r="B3603" s="3" t="n"/>
      <c r="C3603" s="25" t="n"/>
      <c r="D3603" s="271" t="inlineStr">
        <is>
          <t>10.4.17.53.</t>
        </is>
      </c>
      <c r="E3603" s="212" t="inlineStr">
        <is>
          <t>Переходник прямоугольного сечения 450х700-500х1200</t>
        </is>
      </c>
      <c r="F3603" s="211" t="inlineStr">
        <is>
          <t>шт.</t>
        </is>
      </c>
      <c r="G3603" s="649" t="n">
        <v>1</v>
      </c>
      <c r="H3603" s="194" t="n"/>
      <c r="I3603" s="195" t="n">
        <v>0</v>
      </c>
      <c r="J3603" s="196" t="n">
        <v>0</v>
      </c>
      <c r="K3603" s="197" t="n">
        <v>0</v>
      </c>
      <c r="L3603" s="194" t="n">
        <v>0</v>
      </c>
      <c r="M3603" s="195" t="n">
        <v>0</v>
      </c>
      <c r="N3603" s="196" t="n">
        <v>0</v>
      </c>
      <c r="O3603" s="197" t="n">
        <v>0</v>
      </c>
      <c r="P3603" s="118" t="inlineStr">
        <is>
          <t>Включено</t>
        </is>
      </c>
      <c r="Q3603" s="104" t="n"/>
    </row>
    <row r="3604" outlineLevel="3" ht="69.75" customHeight="1">
      <c r="A3604" s="3" t="n"/>
      <c r="B3604" s="3" t="inlineStr">
        <is>
          <t>Монтаж оконечных устройств системы противодымной вентиляции (решетки, датчики, клапаны)</t>
        </is>
      </c>
      <c r="C3604" s="25" t="n"/>
      <c r="D3604" s="271" t="inlineStr">
        <is>
          <t>10.4.17.54.</t>
        </is>
      </c>
      <c r="E3604"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300х200</t>
        </is>
      </c>
      <c r="F3604" s="211" t="inlineStr">
        <is>
          <t>шт.</t>
        </is>
      </c>
      <c r="G3604" s="649" t="n">
        <v>1</v>
      </c>
      <c r="H3604" s="194" t="n">
        <v>9192.841780225164</v>
      </c>
      <c r="I3604" s="195" t="n">
        <v>4314.073700991118</v>
      </c>
      <c r="J3604" s="196" t="n">
        <v>1688.364435152035</v>
      </c>
      <c r="K3604" s="197" t="n">
        <v>15195.27991636832</v>
      </c>
      <c r="L3604" s="194" t="n">
        <v>9192.841780225164</v>
      </c>
      <c r="M3604" s="195" t="n">
        <v>4314.073700991118</v>
      </c>
      <c r="N3604" s="196" t="n">
        <v>1688.364435152035</v>
      </c>
      <c r="O3604" s="197" t="n">
        <v>15195.27991636832</v>
      </c>
      <c r="P3604" s="118" t="n"/>
      <c r="Q3604" s="104" t="n"/>
    </row>
    <row r="3605" outlineLevel="3" ht="74.25" customHeight="1">
      <c r="A3605" s="3" t="n"/>
      <c r="B3605" s="3" t="inlineStr">
        <is>
          <t>Монтаж оконечных устройств системы противодымной вентиляции (решетки, датчики, клапаны)</t>
        </is>
      </c>
      <c r="C3605" s="25" t="n"/>
      <c r="D3605" s="271" t="inlineStr">
        <is>
          <t>10.4.17.55.</t>
        </is>
      </c>
      <c r="E3605"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400х300</t>
        </is>
      </c>
      <c r="F3605" s="211" t="inlineStr">
        <is>
          <t>шт.</t>
        </is>
      </c>
      <c r="G3605" s="649" t="n">
        <v>1</v>
      </c>
      <c r="H3605" s="194" t="n">
        <v>9413.711779835747</v>
      </c>
      <c r="I3605" s="195" t="n">
        <v>4314.073700991118</v>
      </c>
      <c r="J3605" s="196" t="n">
        <v>1715.973185103358</v>
      </c>
      <c r="K3605" s="197" t="n">
        <v>15443.75866593022</v>
      </c>
      <c r="L3605" s="194" t="n">
        <v>9413.711779835747</v>
      </c>
      <c r="M3605" s="195" t="n">
        <v>4314.073700991118</v>
      </c>
      <c r="N3605" s="196" t="n">
        <v>1715.973185103358</v>
      </c>
      <c r="O3605" s="197" t="n">
        <v>15443.75866593022</v>
      </c>
      <c r="P3605" s="118" t="n"/>
      <c r="Q3605" s="104" t="n"/>
    </row>
    <row r="3606" outlineLevel="3" ht="76.5" customHeight="1">
      <c r="A3606" s="3" t="n"/>
      <c r="B3606" s="3" t="inlineStr">
        <is>
          <t>Монтаж оконечных устройств системы противодымной вентиляции (решетки, датчики, клапаны)</t>
        </is>
      </c>
      <c r="C3606" s="25" t="n"/>
      <c r="D3606" s="271" t="inlineStr">
        <is>
          <t>10.4.17.56.</t>
        </is>
      </c>
      <c r="E3606"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700х450</t>
        </is>
      </c>
      <c r="F3606" s="211" t="inlineStr">
        <is>
          <t>шт.</t>
        </is>
      </c>
      <c r="G3606" s="649" t="n">
        <v>1</v>
      </c>
      <c r="H3606" s="194" t="n">
        <v>10797.95880267326</v>
      </c>
      <c r="I3606" s="195" t="n">
        <v>4314.073700991118</v>
      </c>
      <c r="J3606" s="196" t="n">
        <v>1889.004062958047</v>
      </c>
      <c r="K3606" s="197" t="n">
        <v>17001.03656662242</v>
      </c>
      <c r="L3606" s="194" t="n">
        <v>10797.95880267326</v>
      </c>
      <c r="M3606" s="195" t="n">
        <v>4314.073700991118</v>
      </c>
      <c r="N3606" s="196" t="n">
        <v>1889.004062958047</v>
      </c>
      <c r="O3606" s="197" t="n">
        <v>17001.03656662242</v>
      </c>
      <c r="P3606" s="118" t="n"/>
      <c r="Q3606" s="104" t="n"/>
    </row>
    <row r="3607" outlineLevel="3" ht="81.75" customHeight="1">
      <c r="A3607" s="3" t="n"/>
      <c r="B3607" s="3" t="inlineStr">
        <is>
          <t>Монтаж оконечных устройств системы противодымной вентиляции (решетки, датчики, клапаны)</t>
        </is>
      </c>
      <c r="C3607" s="25" t="n"/>
      <c r="D3607" s="271" t="inlineStr">
        <is>
          <t>10.4.17.57.</t>
        </is>
      </c>
      <c r="E3607"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1200х400</t>
        </is>
      </c>
      <c r="F3607" s="211" t="inlineStr">
        <is>
          <t>шт.</t>
        </is>
      </c>
      <c r="G3607" s="649" t="n">
        <v>5</v>
      </c>
      <c r="H3607" s="194" t="n">
        <v>15456.92786447607</v>
      </c>
      <c r="I3607" s="195" t="n">
        <v>4314.073700991118</v>
      </c>
      <c r="J3607" s="196" t="n">
        <v>2471.375195683398</v>
      </c>
      <c r="K3607" s="197" t="n">
        <v>22242.37676115059</v>
      </c>
      <c r="L3607" s="194" t="n">
        <v>77284.63932238036</v>
      </c>
      <c r="M3607" s="195" t="n">
        <v>21570.36850495559</v>
      </c>
      <c r="N3607" s="196" t="n">
        <v>12356.87597841699</v>
      </c>
      <c r="O3607" s="197" t="n">
        <v>111211.8838057529</v>
      </c>
      <c r="P3607" s="118" t="n"/>
      <c r="Q3607" s="104" t="n"/>
    </row>
    <row r="3608" outlineLevel="3" ht="81.75" customHeight="1">
      <c r="A3608" s="3" t="n"/>
      <c r="B3608" s="3" t="inlineStr">
        <is>
          <t>Монтаж оконечных устройств системы противодымной вентиляции (решетки, датчики, клапаны)</t>
        </is>
      </c>
      <c r="C3608" s="25" t="n"/>
      <c r="D3608" s="271" t="inlineStr">
        <is>
          <t>10.4.17.58.</t>
        </is>
      </c>
      <c r="E3608"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морозостойкий
700х250</t>
        </is>
      </c>
      <c r="F3608" s="211" t="inlineStr">
        <is>
          <t>шт.</t>
        </is>
      </c>
      <c r="G3608" s="649" t="n">
        <v>1</v>
      </c>
      <c r="H3608" s="194" t="n">
        <v>11220.84635568465</v>
      </c>
      <c r="I3608" s="195" t="n">
        <v>4314.073700991118</v>
      </c>
      <c r="J3608" s="196" t="n">
        <v>1941.865007084471</v>
      </c>
      <c r="K3608" s="197" t="n">
        <v>17476.78506376024</v>
      </c>
      <c r="L3608" s="194" t="n">
        <v>11220.84635568465</v>
      </c>
      <c r="M3608" s="195" t="n">
        <v>4314.073700991118</v>
      </c>
      <c r="N3608" s="196" t="n">
        <v>1941.865007084471</v>
      </c>
      <c r="O3608" s="197" t="n">
        <v>17476.78506376024</v>
      </c>
      <c r="P3608" s="118" t="n"/>
      <c r="Q3608" s="104" t="n"/>
    </row>
    <row r="3609" outlineLevel="3" ht="71.25" customHeight="1">
      <c r="A3609" s="3" t="n"/>
      <c r="B3609" s="3" t="inlineStr">
        <is>
          <t>Монтаж оконечных устройств системы противодымной вентиляции (решетки, датчики, клапаны)</t>
        </is>
      </c>
      <c r="C3609" s="25" t="n"/>
      <c r="D3609" s="271" t="inlineStr">
        <is>
          <t>10.4.17.59.</t>
        </is>
      </c>
      <c r="E3609"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морозостойкий
1000х1000</t>
        </is>
      </c>
      <c r="F3609" s="211" t="inlineStr">
        <is>
          <t>шт.</t>
        </is>
      </c>
      <c r="G3609" s="649" t="n">
        <v>1</v>
      </c>
      <c r="H3609" s="194" t="n">
        <v>17104.57493298702</v>
      </c>
      <c r="I3609" s="195" t="n">
        <v>4314.073700991118</v>
      </c>
      <c r="J3609" s="196" t="n">
        <v>2677.331079247268</v>
      </c>
      <c r="K3609" s="197" t="n">
        <v>24095.97971322541</v>
      </c>
      <c r="L3609" s="194" t="n">
        <v>17104.57493298702</v>
      </c>
      <c r="M3609" s="195" t="n">
        <v>4314.073700991118</v>
      </c>
      <c r="N3609" s="196" t="n">
        <v>2677.331079247268</v>
      </c>
      <c r="O3609" s="197" t="n">
        <v>24095.97971322541</v>
      </c>
      <c r="P3609" s="118" t="n"/>
      <c r="Q3609" s="104" t="n"/>
    </row>
    <row r="3610" outlineLevel="3" ht="84.75" customHeight="1">
      <c r="A3610" s="3" t="n"/>
      <c r="B3610" s="3" t="inlineStr">
        <is>
          <t>Монтаж оконечных устройств системы противодымной вентиляции (решетки, датчики, клапаны)</t>
        </is>
      </c>
      <c r="C3610" s="25" t="n"/>
      <c r="D3610" s="271" t="inlineStr">
        <is>
          <t>10.4.17.60.</t>
        </is>
      </c>
      <c r="E3610"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морозостойкий
Ø630</t>
        </is>
      </c>
      <c r="F3610" s="211" t="inlineStr">
        <is>
          <t>шт.</t>
        </is>
      </c>
      <c r="G3610" s="649" t="n">
        <v>3</v>
      </c>
      <c r="H3610" s="194" t="n">
        <v>11719.87045308437</v>
      </c>
      <c r="I3610" s="195" t="n">
        <v>4314.073700991118</v>
      </c>
      <c r="J3610" s="196" t="n">
        <v>2004.243019259436</v>
      </c>
      <c r="K3610" s="197" t="n">
        <v>18038.18717333493</v>
      </c>
      <c r="L3610" s="194" t="n">
        <v>35159.61135925312</v>
      </c>
      <c r="M3610" s="195" t="n">
        <v>12942.22110297336</v>
      </c>
      <c r="N3610" s="196" t="n">
        <v>6012.729057778308</v>
      </c>
      <c r="O3610" s="197" t="n">
        <v>54114.56152000478</v>
      </c>
      <c r="P3610" s="118" t="n"/>
      <c r="Q3610" s="104" t="n"/>
    </row>
    <row r="3611" outlineLevel="3" ht="87" customHeight="1">
      <c r="A3611" s="3" t="n"/>
      <c r="B3611" s="3" t="inlineStr">
        <is>
          <t>Монтаж оконечных устройств системы противодымной вентиляции (решетки, датчики, клапаны)</t>
        </is>
      </c>
      <c r="C3611" s="25" t="n"/>
      <c r="D3611" s="271" t="inlineStr">
        <is>
          <t>10.4.17.61.</t>
        </is>
      </c>
      <c r="E3611"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300х200</t>
        </is>
      </c>
      <c r="F3611" s="211" t="inlineStr">
        <is>
          <t>шт.</t>
        </is>
      </c>
      <c r="G3611" s="649" t="n">
        <v>5</v>
      </c>
      <c r="H3611" s="194" t="n">
        <v>9975.849573167436</v>
      </c>
      <c r="I3611" s="195" t="n">
        <v>4314.073700991118</v>
      </c>
      <c r="J3611" s="196" t="n">
        <v>1786.240409269819</v>
      </c>
      <c r="K3611" s="197" t="n">
        <v>16076.16368342837</v>
      </c>
      <c r="L3611" s="194" t="n">
        <v>49879.24786583718</v>
      </c>
      <c r="M3611" s="195" t="n">
        <v>21570.36850495559</v>
      </c>
      <c r="N3611" s="196" t="n">
        <v>8931.202046349097</v>
      </c>
      <c r="O3611" s="197" t="n">
        <v>80380.81841714187</v>
      </c>
      <c r="P3611" s="118" t="n"/>
      <c r="Q3611" s="104" t="n"/>
    </row>
    <row r="3612" outlineLevel="3" ht="50.25" customHeight="1">
      <c r="A3612" s="3" t="n"/>
      <c r="B3612" s="3" t="inlineStr">
        <is>
          <t>Монтаж оконечных устройств системы противодымной вентиляции (решетки, датчики, клапаны)</t>
        </is>
      </c>
      <c r="C3612" s="25" t="n"/>
      <c r="D3612" s="271" t="inlineStr">
        <is>
          <t>10.4.17.62.</t>
        </is>
      </c>
      <c r="E3612" s="212" t="inlineStr">
        <is>
          <t>Устройство воздухоприёмное РОН 130</t>
        </is>
      </c>
      <c r="F3612" s="211" t="inlineStr">
        <is>
          <t>шт</t>
        </is>
      </c>
      <c r="G3612" s="645" t="n">
        <v>1</v>
      </c>
      <c r="H3612" s="194" t="n">
        <v>4482.292616328226</v>
      </c>
      <c r="I3612" s="195" t="n">
        <v>2964.390841929449</v>
      </c>
      <c r="J3612" s="196" t="n">
        <v>930.8354322822095</v>
      </c>
      <c r="K3612" s="197" t="n">
        <v>8377.518890539885</v>
      </c>
      <c r="L3612" s="194" t="n">
        <v>4482.292616328226</v>
      </c>
      <c r="M3612" s="195" t="n">
        <v>2964.390841929449</v>
      </c>
      <c r="N3612" s="196" t="n">
        <v>930.8354322822095</v>
      </c>
      <c r="O3612" s="197" t="n">
        <v>8377.518890539885</v>
      </c>
      <c r="P3612" s="118" t="n"/>
      <c r="Q3612" s="104" t="n"/>
    </row>
    <row r="3613" outlineLevel="3" ht="50.25" customHeight="1">
      <c r="A3613" s="3" t="n"/>
      <c r="B3613" s="3" t="inlineStr">
        <is>
          <t>Монтаж оконечных устройств системы противодымной вентиляции (решетки, датчики, клапаны)</t>
        </is>
      </c>
      <c r="C3613" s="25" t="n"/>
      <c r="D3613" s="271" t="inlineStr">
        <is>
          <t>10.4.17.63.</t>
        </is>
      </c>
      <c r="E3613" s="212" t="inlineStr">
        <is>
          <t>Устройство воздухоприёмное РОН 130</t>
        </is>
      </c>
      <c r="F3613" s="211" t="inlineStr">
        <is>
          <t>шт</t>
        </is>
      </c>
      <c r="G3613" s="645" t="n">
        <v>5</v>
      </c>
      <c r="H3613" s="194" t="n">
        <v>854.3272989000028</v>
      </c>
      <c r="I3613" s="195" t="n">
        <v>2660.099842937853</v>
      </c>
      <c r="J3613" s="196" t="n">
        <v>439.303392729732</v>
      </c>
      <c r="K3613" s="197" t="n">
        <v>3953.730534567588</v>
      </c>
      <c r="L3613" s="194" t="n">
        <v>4271.636494500014</v>
      </c>
      <c r="M3613" s="195" t="n">
        <v>13300.49921468927</v>
      </c>
      <c r="N3613" s="196" t="n">
        <v>2196.51696364866</v>
      </c>
      <c r="O3613" s="197" t="n">
        <v>19768.65267283794</v>
      </c>
      <c r="P3613" s="118" t="n"/>
      <c r="Q3613" s="104" t="n"/>
    </row>
    <row r="3614" outlineLevel="3" ht="50.25" customHeight="1">
      <c r="A3614" s="3" t="n"/>
      <c r="B3614" s="3" t="inlineStr">
        <is>
          <t>Монтаж оконечных устройств системы противодымной вентиляции (решетки, датчики, клапаны)</t>
        </is>
      </c>
      <c r="C3614" s="25" t="n"/>
      <c r="D3614" s="271" t="inlineStr">
        <is>
          <t>10.4.17.64.</t>
        </is>
      </c>
      <c r="E3614" s="212" t="inlineStr">
        <is>
          <t>Устройство воздухоприёмное РОН 130</t>
        </is>
      </c>
      <c r="F3614" s="211" t="inlineStr">
        <is>
          <t>шт</t>
        </is>
      </c>
      <c r="G3614" s="645" t="n">
        <v>5</v>
      </c>
      <c r="H3614" s="194" t="n">
        <v>5804.744287354779</v>
      </c>
      <c r="I3614" s="195" t="n">
        <v>3075.309818981225</v>
      </c>
      <c r="J3614" s="196" t="n">
        <v>1110.006763292</v>
      </c>
      <c r="K3614" s="197" t="n">
        <v>9990.060869628003</v>
      </c>
      <c r="L3614" s="194" t="n">
        <v>29023.72143677389</v>
      </c>
      <c r="M3614" s="195" t="n">
        <v>15376.54909490612</v>
      </c>
      <c r="N3614" s="196" t="n">
        <v>5550.033816460002</v>
      </c>
      <c r="O3614" s="197" t="n">
        <v>49950.30434814002</v>
      </c>
      <c r="P3614" s="118" t="n"/>
      <c r="Q3614" s="104" t="n"/>
    </row>
    <row r="3615" outlineLevel="3" ht="50.25" customHeight="1">
      <c r="A3615" s="3" t="n"/>
      <c r="B3615"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615" s="25" t="n"/>
      <c r="D3615" s="271" t="inlineStr">
        <is>
          <t>10.4.17.65.</t>
        </is>
      </c>
      <c r="E3615" s="212" t="inlineStr">
        <is>
          <t>Маты прошивные Wired MAT 105  из минеральной ваты,10 мм</t>
        </is>
      </c>
      <c r="F3615" s="211" t="inlineStr">
        <is>
          <t>м²</t>
        </is>
      </c>
      <c r="G3615" s="649" t="n">
        <v>7</v>
      </c>
      <c r="H3615" s="194" t="n">
        <v>600.9737307342076</v>
      </c>
      <c r="I3615" s="195" t="n">
        <v>431.4073700991118</v>
      </c>
      <c r="J3615" s="196" t="n">
        <v>129.0476376041649</v>
      </c>
      <c r="K3615" s="197" t="n">
        <v>1161.428738437484</v>
      </c>
      <c r="L3615" s="194" t="n">
        <v>4206.816115139453</v>
      </c>
      <c r="M3615" s="195" t="n">
        <v>3019.851590693783</v>
      </c>
      <c r="N3615" s="196" t="n">
        <v>903.3334632291544</v>
      </c>
      <c r="O3615" s="197" t="n">
        <v>8130.001169062391</v>
      </c>
      <c r="P3615" s="118" t="n"/>
      <c r="Q3615" s="104" t="n"/>
    </row>
    <row r="3616" outlineLevel="3" ht="50.25" customHeight="1">
      <c r="A3616" s="3" t="n"/>
      <c r="B3616"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616" s="25" t="n"/>
      <c r="D3616" s="271" t="inlineStr">
        <is>
          <t>10.4.17.66.</t>
        </is>
      </c>
      <c r="E3616" s="212" t="inlineStr">
        <is>
          <t>Маты прошивные Wired MAT 105  из минеральной ваты, 50 мм</t>
        </is>
      </c>
      <c r="F3616" s="211" t="inlineStr">
        <is>
          <t>м²</t>
        </is>
      </c>
      <c r="G3616" s="649" t="n">
        <v>19</v>
      </c>
      <c r="H3616" s="194" t="n">
        <v>1310.489103338147</v>
      </c>
      <c r="I3616" s="195" t="n">
        <v>431.4073700991118</v>
      </c>
      <c r="J3616" s="196" t="n">
        <v>217.7370591796573</v>
      </c>
      <c r="K3616" s="197" t="n">
        <v>1959.633532616916</v>
      </c>
      <c r="L3616" s="194" t="n">
        <v>24899.29296342479</v>
      </c>
      <c r="M3616" s="195" t="n">
        <v>8196.740031883124</v>
      </c>
      <c r="N3616" s="196" t="n">
        <v>4137.004124413489</v>
      </c>
      <c r="O3616" s="197" t="n">
        <v>37233.0371197214</v>
      </c>
      <c r="P3616" s="118" t="n"/>
      <c r="Q3616" s="104" t="n"/>
    </row>
    <row r="3617" outlineLevel="3" ht="50.25" customHeight="1">
      <c r="A3617" s="3" t="n"/>
      <c r="B3617"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617" s="25" t="n"/>
      <c r="D3617" s="271" t="inlineStr">
        <is>
          <t>10.4.17.67.</t>
        </is>
      </c>
      <c r="E3617" s="212" t="inlineStr">
        <is>
          <t>Огнезащитная изоляция EI60, матриал: рулонная базальтовая фольгированная огнезащита, толщина 5мм, расход клеящего состава 0.6кг/м2</t>
        </is>
      </c>
      <c r="F3617" s="211" t="inlineStr">
        <is>
          <t>м²</t>
        </is>
      </c>
      <c r="G3617" s="649" t="n">
        <v>171</v>
      </c>
      <c r="H3617" s="194" t="n">
        <v>231.352424292817</v>
      </c>
      <c r="I3617" s="195" t="n">
        <v>431.4073700991118</v>
      </c>
      <c r="J3617" s="196" t="n">
        <v>82.8449742989911</v>
      </c>
      <c r="K3617" s="197" t="n">
        <v>745.60476869092</v>
      </c>
      <c r="L3617" s="194" t="n">
        <v>39561.26455407171</v>
      </c>
      <c r="M3617" s="195" t="n">
        <v>73770.66028694811</v>
      </c>
      <c r="N3617" s="196" t="n">
        <v>14166.49060512748</v>
      </c>
      <c r="O3617" s="197" t="n">
        <v>127498.4154461473</v>
      </c>
      <c r="P3617" s="118" t="n"/>
      <c r="Q3617" s="104" t="n"/>
    </row>
    <row r="3618" outlineLevel="2" ht="50.25" customHeight="1">
      <c r="A3618" s="3" t="n"/>
      <c r="B3618" s="3" t="n"/>
      <c r="C3618" s="240" t="n"/>
      <c r="D3618" s="391" t="inlineStr">
        <is>
          <t>10.4.18.</t>
        </is>
      </c>
      <c r="E3618" s="392" t="inlineStr">
        <is>
          <t>4КДВ2.1</t>
        </is>
      </c>
      <c r="F3618" s="405" t="inlineStr">
        <is>
          <t>комплект</t>
        </is>
      </c>
      <c r="G3618" s="422" t="n">
        <v>1</v>
      </c>
      <c r="H3618" s="428">
        <f>IFERROR(L3618/G3618,0)</f>
        <v/>
      </c>
      <c r="I3618" s="429">
        <f>IFERROR(M3618/G3618,0)</f>
        <v/>
      </c>
      <c r="J3618" s="430">
        <f>IFERROR(N3618/G3618,0)</f>
        <v/>
      </c>
      <c r="K3618" s="432">
        <f>+IFERROR(O3618/G3618,0)</f>
        <v/>
      </c>
      <c r="L3618" s="431">
        <f>SUBTOTAL(9,L3619:L3654)</f>
        <v/>
      </c>
      <c r="M3618" s="429">
        <f>SUBTOTAL(9,M3619:M3654)</f>
        <v/>
      </c>
      <c r="N3618" s="430">
        <f>SUBTOTAL(9,N3619:N3654)</f>
        <v/>
      </c>
      <c r="O3618" s="431">
        <f>SUBTOTAL(9,O3619:O3654)</f>
        <v/>
      </c>
      <c r="P3618" s="394" t="n"/>
      <c r="Q3618" s="243" t="n"/>
    </row>
    <row r="3619" outlineLevel="3" ht="50.25" customHeight="1">
      <c r="A3619" s="3" t="n"/>
      <c r="B3619" s="3" t="inlineStr">
        <is>
          <t>Монтаж приточно-вытяжных установок (установки общеобменной вентиляции, вентиляторы и пр.)</t>
        </is>
      </c>
      <c r="C3619" s="25" t="n"/>
      <c r="D3619" s="271" t="inlineStr">
        <is>
          <t>10.4.18.1.</t>
        </is>
      </c>
      <c r="E3619" s="3" t="inlineStr">
        <is>
          <t>Осевой вентилятор, система 4КДВ2.1, L=18450м3/ч, dpсеть=600Па</t>
        </is>
      </c>
      <c r="F3619" s="18" t="inlineStr">
        <is>
          <t>шт.</t>
        </is>
      </c>
      <c r="G3619" s="645" t="n">
        <v>1</v>
      </c>
      <c r="H3619" s="194" t="n">
        <v>110791.6025501469</v>
      </c>
      <c r="I3619" s="195" t="n">
        <v>61061.39016272125</v>
      </c>
      <c r="J3619" s="196" t="n">
        <v>21481.62408910851</v>
      </c>
      <c r="K3619" s="197" t="n">
        <v>193334.6168019766</v>
      </c>
      <c r="L3619" s="194" t="n">
        <v>110791.6025501469</v>
      </c>
      <c r="M3619" s="195" t="n">
        <v>61061.39016272125</v>
      </c>
      <c r="N3619" s="196" t="n">
        <v>21481.62408910851</v>
      </c>
      <c r="O3619" s="197" t="n">
        <v>193334.6168019766</v>
      </c>
      <c r="P3619" s="118" t="n"/>
      <c r="Q3619" s="104" t="n"/>
    </row>
    <row r="3620" outlineLevel="3" ht="50.25" customHeight="1">
      <c r="A3620" s="3" t="n"/>
      <c r="B3620" s="3" t="n"/>
      <c r="C3620" s="25" t="n"/>
      <c r="D3620" s="271" t="inlineStr">
        <is>
          <t>10.4.18.2.</t>
        </is>
      </c>
      <c r="E3620" s="3" t="inlineStr">
        <is>
          <t>Монтажная опора</t>
        </is>
      </c>
      <c r="F3620" s="18" t="inlineStr">
        <is>
          <t>шт.</t>
        </is>
      </c>
      <c r="G3620" s="645" t="n">
        <v>1</v>
      </c>
      <c r="H3620" s="194" t="n"/>
      <c r="I3620" s="195" t="n">
        <v>0</v>
      </c>
      <c r="J3620" s="196" t="n">
        <v>0</v>
      </c>
      <c r="K3620" s="197" t="n">
        <v>0</v>
      </c>
      <c r="L3620" s="194" t="n">
        <v>0</v>
      </c>
      <c r="M3620" s="195" t="n">
        <v>0</v>
      </c>
      <c r="N3620" s="196" t="n">
        <v>0</v>
      </c>
      <c r="O3620" s="197" t="n">
        <v>0</v>
      </c>
      <c r="P3620" s="118" t="inlineStr">
        <is>
          <t>Включено</t>
        </is>
      </c>
      <c r="Q3620" s="104" t="n"/>
    </row>
    <row r="3621" outlineLevel="3" ht="50.25" customHeight="1">
      <c r="A3621" s="3" t="n"/>
      <c r="B3621" s="3" t="n"/>
      <c r="C3621" s="25" t="n"/>
      <c r="D3621" s="271" t="inlineStr">
        <is>
          <t>10.4.18.3.</t>
        </is>
      </c>
      <c r="E3621" s="3" t="inlineStr">
        <is>
          <t>Соединитель мягкий</t>
        </is>
      </c>
      <c r="F3621" s="18" t="inlineStr">
        <is>
          <t>шт.</t>
        </is>
      </c>
      <c r="G3621" s="645" t="n">
        <v>1</v>
      </c>
      <c r="H3621" s="194" t="n"/>
      <c r="I3621" s="195" t="n">
        <v>0</v>
      </c>
      <c r="J3621" s="196" t="n">
        <v>0</v>
      </c>
      <c r="K3621" s="197" t="n">
        <v>0</v>
      </c>
      <c r="L3621" s="194" t="n">
        <v>0</v>
      </c>
      <c r="M3621" s="195" t="n">
        <v>0</v>
      </c>
      <c r="N3621" s="196" t="n">
        <v>0</v>
      </c>
      <c r="O3621" s="197" t="n">
        <v>0</v>
      </c>
      <c r="P3621" s="118" t="inlineStr">
        <is>
          <t>Включено</t>
        </is>
      </c>
      <c r="Q3621" s="104" t="n"/>
    </row>
    <row r="3622" outlineLevel="3" ht="50.25" customHeight="1">
      <c r="A3622" s="3" t="n"/>
      <c r="B3622" s="3" t="n"/>
      <c r="C3622" s="25" t="n"/>
      <c r="D3622" s="271" t="inlineStr">
        <is>
          <t>10.4.18.4.</t>
        </is>
      </c>
      <c r="E3622" s="3" t="inlineStr">
        <is>
          <t>Сетка защитная</t>
        </is>
      </c>
      <c r="F3622" s="18" t="inlineStr">
        <is>
          <t>шт.</t>
        </is>
      </c>
      <c r="G3622" s="645" t="n">
        <v>1</v>
      </c>
      <c r="H3622" s="194" t="n"/>
      <c r="I3622" s="195" t="n">
        <v>0</v>
      </c>
      <c r="J3622" s="196" t="n">
        <v>0</v>
      </c>
      <c r="K3622" s="197" t="n">
        <v>0</v>
      </c>
      <c r="L3622" s="194" t="n">
        <v>0</v>
      </c>
      <c r="M3622" s="195" t="n">
        <v>0</v>
      </c>
      <c r="N3622" s="196" t="n">
        <v>0</v>
      </c>
      <c r="O3622" s="197" t="n">
        <v>0</v>
      </c>
      <c r="P3622" s="118" t="inlineStr">
        <is>
          <t>Включено</t>
        </is>
      </c>
      <c r="Q3622" s="104" t="n"/>
    </row>
    <row r="3623" outlineLevel="3" ht="50.25" customHeight="1">
      <c r="A3623" s="3" t="n"/>
      <c r="B362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623" s="25" t="n"/>
      <c r="D3623" s="271" t="inlineStr">
        <is>
          <t>10.4.18.5.</t>
        </is>
      </c>
      <c r="E3623" s="212" t="inlineStr">
        <is>
          <t>Воздуховод из тонколистовой оцинкованной стали b=0,7</t>
        </is>
      </c>
      <c r="F3623" s="211" t="inlineStr">
        <is>
          <t>м2</t>
        </is>
      </c>
      <c r="G3623" s="649" t="n">
        <v>13.6</v>
      </c>
      <c r="H3623" s="194" t="n">
        <v>1686.045028162863</v>
      </c>
      <c r="I3623" s="195" t="n">
        <v>1624.12205882353</v>
      </c>
      <c r="J3623" s="196" t="n">
        <v>413.7708858732991</v>
      </c>
      <c r="K3623" s="197" t="n">
        <v>3723.937972859692</v>
      </c>
      <c r="L3623" s="194" t="n">
        <v>22930.21238301494</v>
      </c>
      <c r="M3623" s="195" t="n">
        <v>22088.06</v>
      </c>
      <c r="N3623" s="196" t="n">
        <v>5627.284047876868</v>
      </c>
      <c r="O3623" s="197" t="n">
        <v>50645.55643089181</v>
      </c>
      <c r="P3623" s="118" t="n"/>
      <c r="Q3623" s="104" t="n"/>
    </row>
    <row r="3624" outlineLevel="3" ht="50.25" customHeight="1">
      <c r="A3624" s="3" t="n"/>
      <c r="B362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624" s="25" t="n"/>
      <c r="D3624" s="271" t="inlineStr">
        <is>
          <t>10.4.18.6.</t>
        </is>
      </c>
      <c r="E3624" s="212" t="inlineStr">
        <is>
          <t>Воздуховод из тонколистовой оцинкованной стали b=0,7</t>
        </is>
      </c>
      <c r="F3624" s="211" t="inlineStr">
        <is>
          <t>м2</t>
        </is>
      </c>
      <c r="G3624" s="649" t="n">
        <v>2.7</v>
      </c>
      <c r="H3624" s="194" t="n">
        <v>3220.410814252507</v>
      </c>
      <c r="I3624" s="195" t="n">
        <v>1647.977777777778</v>
      </c>
      <c r="J3624" s="196" t="n">
        <v>608.5485740037857</v>
      </c>
      <c r="K3624" s="197" t="n">
        <v>5476.937166034071</v>
      </c>
      <c r="L3624" s="194" t="n">
        <v>8695.10919848177</v>
      </c>
      <c r="M3624" s="195" t="n">
        <v>4449.54</v>
      </c>
      <c r="N3624" s="196" t="n">
        <v>1643.081149810221</v>
      </c>
      <c r="O3624" s="197" t="n">
        <v>14787.73034829199</v>
      </c>
      <c r="P3624" s="118" t="n"/>
      <c r="Q3624" s="104" t="n"/>
    </row>
    <row r="3625" outlineLevel="3" ht="50.25" customHeight="1">
      <c r="A3625" s="3" t="n"/>
      <c r="B362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625" s="25" t="n"/>
      <c r="D3625" s="271" t="inlineStr">
        <is>
          <t>10.4.18.7.</t>
        </is>
      </c>
      <c r="E3625" s="212" t="inlineStr">
        <is>
          <t>Воздуховод из тонколистовой оцинкованной стали b=0,7</t>
        </is>
      </c>
      <c r="F3625" s="211" t="inlineStr">
        <is>
          <t>м2</t>
        </is>
      </c>
      <c r="G3625" s="649" t="n">
        <v>3</v>
      </c>
      <c r="H3625" s="194" t="n">
        <v>1686.078214489138</v>
      </c>
      <c r="I3625" s="195" t="n">
        <v>1639.346666666667</v>
      </c>
      <c r="J3625" s="196" t="n">
        <v>415.6781101444756</v>
      </c>
      <c r="K3625" s="197" t="n">
        <v>3741.102991300281</v>
      </c>
      <c r="L3625" s="194" t="n">
        <v>5058.234643467415</v>
      </c>
      <c r="M3625" s="195" t="n">
        <v>4918.04</v>
      </c>
      <c r="N3625" s="196" t="n">
        <v>1247.034330433427</v>
      </c>
      <c r="O3625" s="197" t="n">
        <v>11223.30897390084</v>
      </c>
      <c r="P3625" s="118" t="n"/>
      <c r="Q3625" s="104" t="n"/>
    </row>
    <row r="3626" outlineLevel="3" ht="50.25" customHeight="1">
      <c r="A3626" s="3" t="n"/>
      <c r="B3626"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626" s="25" t="n"/>
      <c r="D3626" s="271" t="inlineStr">
        <is>
          <t>10.4.18.8.</t>
        </is>
      </c>
      <c r="E3626" s="212" t="inlineStr">
        <is>
          <t>Воздуховод из тонколистовой оцинкованной стали b=0,7</t>
        </is>
      </c>
      <c r="F3626" s="211" t="inlineStr">
        <is>
          <t>м2</t>
        </is>
      </c>
      <c r="G3626" s="649" t="n">
        <v>2.8</v>
      </c>
      <c r="H3626" s="194" t="n">
        <v>3220.387089566546</v>
      </c>
      <c r="I3626" s="195" t="n">
        <v>1647.975</v>
      </c>
      <c r="J3626" s="196" t="n">
        <v>608.5452611958183</v>
      </c>
      <c r="K3626" s="197" t="n">
        <v>5476.907350762364</v>
      </c>
      <c r="L3626" s="194" t="n">
        <v>9017.08385078633</v>
      </c>
      <c r="M3626" s="195" t="n">
        <v>4614.33</v>
      </c>
      <c r="N3626" s="196" t="n">
        <v>1703.926731348291</v>
      </c>
      <c r="O3626" s="197" t="n">
        <v>15335.34058213462</v>
      </c>
      <c r="P3626" s="118" t="n"/>
      <c r="Q3626" s="104" t="n"/>
    </row>
    <row r="3627" outlineLevel="3" ht="50.25" customHeight="1">
      <c r="A3627" s="3" t="n"/>
      <c r="B3627"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627" s="25" t="n"/>
      <c r="D3627" s="271" t="inlineStr">
        <is>
          <t>10.4.18.9.</t>
        </is>
      </c>
      <c r="E3627" s="212" t="inlineStr">
        <is>
          <t>Воздуховод из тонколистовой оцинкованной стали b=0,7</t>
        </is>
      </c>
      <c r="F3627" s="211" t="inlineStr">
        <is>
          <t>м2</t>
        </is>
      </c>
      <c r="G3627" s="649" t="n">
        <v>89.90000000000001</v>
      </c>
      <c r="H3627" s="194" t="n">
        <v>1686.060343245953</v>
      </c>
      <c r="I3627" s="195" t="n">
        <v>1642.131256952169</v>
      </c>
      <c r="J3627" s="196" t="n">
        <v>416.0239500247653</v>
      </c>
      <c r="K3627" s="197" t="n">
        <v>3744.215550222887</v>
      </c>
      <c r="L3627" s="194" t="n">
        <v>151576.8248578112</v>
      </c>
      <c r="M3627" s="195" t="n">
        <v>147627.6</v>
      </c>
      <c r="N3627" s="196" t="n">
        <v>37400.5531072264</v>
      </c>
      <c r="O3627" s="197" t="n">
        <v>336604.9779650376</v>
      </c>
      <c r="P3627" s="118" t="n"/>
      <c r="Q3627" s="104" t="n"/>
    </row>
    <row r="3628" outlineLevel="3" ht="50.25" customHeight="1">
      <c r="A3628" s="3" t="n"/>
      <c r="B362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628" s="25" t="n"/>
      <c r="D3628" s="271" t="inlineStr">
        <is>
          <t>10.4.18.10.</t>
        </is>
      </c>
      <c r="E3628" s="212" t="inlineStr">
        <is>
          <t>Воздуховод из тонколистовой оцинкованной стали b=0,7</t>
        </is>
      </c>
      <c r="F3628" s="211" t="inlineStr">
        <is>
          <t>м2</t>
        </is>
      </c>
      <c r="G3628" s="649" t="n">
        <v>49.5</v>
      </c>
      <c r="H3628" s="194" t="n">
        <v>3220.3997834579</v>
      </c>
      <c r="I3628" s="195" t="n">
        <v>1647.976161616162</v>
      </c>
      <c r="J3628" s="196" t="n">
        <v>608.5469931342577</v>
      </c>
      <c r="K3628" s="197" t="n">
        <v>5476.922938208319</v>
      </c>
      <c r="L3628" s="194" t="n">
        <v>159409.789281166</v>
      </c>
      <c r="M3628" s="195" t="n">
        <v>81574.82000000001</v>
      </c>
      <c r="N3628" s="196" t="n">
        <v>30123.07616014576</v>
      </c>
      <c r="O3628" s="197" t="n">
        <v>271107.6854413118</v>
      </c>
      <c r="P3628" s="118" t="n"/>
      <c r="Q3628" s="104" t="n"/>
    </row>
    <row r="3629" outlineLevel="3" ht="50.25" customHeight="1">
      <c r="A3629" s="3" t="n"/>
      <c r="B362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629" s="25" t="n"/>
      <c r="D3629" s="271" t="inlineStr">
        <is>
          <t>10.4.18.11.</t>
        </is>
      </c>
      <c r="E3629" s="212" t="inlineStr">
        <is>
          <t>Воздуховод из тонколистовой оцинкованной стали b=0,7</t>
        </is>
      </c>
      <c r="F3629" s="211" t="inlineStr">
        <is>
          <t>м2</t>
        </is>
      </c>
      <c r="G3629" s="649" t="n">
        <v>8.800000000000001</v>
      </c>
      <c r="H3629" s="194" t="n">
        <v>3220.399207482864</v>
      </c>
      <c r="I3629" s="195" t="n">
        <v>1647.976136363636</v>
      </c>
      <c r="J3629" s="196" t="n">
        <v>608.5469179808126</v>
      </c>
      <c r="K3629" s="197" t="n">
        <v>5476.922261827313</v>
      </c>
      <c r="L3629" s="194" t="n">
        <v>28339.51302584921</v>
      </c>
      <c r="M3629" s="195" t="n">
        <v>14502.19</v>
      </c>
      <c r="N3629" s="196" t="n">
        <v>5355.212878231151</v>
      </c>
      <c r="O3629" s="197" t="n">
        <v>48196.91590408036</v>
      </c>
      <c r="P3629" s="118" t="n"/>
      <c r="Q3629" s="104" t="n"/>
    </row>
    <row r="3630" outlineLevel="3" ht="50.25" customHeight="1">
      <c r="A3630" s="3" t="n"/>
      <c r="B363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630" s="25" t="n"/>
      <c r="D3630" s="271" t="inlineStr">
        <is>
          <t>10.4.18.12.</t>
        </is>
      </c>
      <c r="E3630" s="212" t="inlineStr">
        <is>
          <t>Воздуховод из тонколистовой оцинкованной стали b=0,7</t>
        </is>
      </c>
      <c r="F3630" s="211" t="inlineStr">
        <is>
          <t>м2</t>
        </is>
      </c>
      <c r="G3630" s="649" t="n">
        <v>1.76</v>
      </c>
      <c r="H3630" s="194" t="n">
        <v>3217.445633684625</v>
      </c>
      <c r="I3630" s="195" t="n">
        <v>1646.477272727273</v>
      </c>
      <c r="J3630" s="196" t="n">
        <v>607.9903633014873</v>
      </c>
      <c r="K3630" s="197" t="n">
        <v>5471.913269713385</v>
      </c>
      <c r="L3630" s="194" t="n">
        <v>5662.70431528494</v>
      </c>
      <c r="M3630" s="195" t="n">
        <v>2897.8</v>
      </c>
      <c r="N3630" s="196" t="n">
        <v>1070.063039410618</v>
      </c>
      <c r="O3630" s="197" t="n">
        <v>9630.567354695559</v>
      </c>
      <c r="P3630" s="118" t="n"/>
      <c r="Q3630" s="104" t="n"/>
    </row>
    <row r="3631" outlineLevel="3" ht="50.25" customHeight="1">
      <c r="A3631" s="3" t="n"/>
      <c r="B3631" s="3" t="n"/>
      <c r="C3631" s="25" t="n"/>
      <c r="D3631" s="271" t="inlineStr">
        <is>
          <t>10.4.18.13.</t>
        </is>
      </c>
      <c r="E3631" s="212" t="inlineStr">
        <is>
          <t>Врезка прямоугольного  сечения 200x500</t>
        </is>
      </c>
      <c r="F3631" s="211" t="inlineStr">
        <is>
          <t>шт.</t>
        </is>
      </c>
      <c r="G3631" s="649" t="n">
        <v>1</v>
      </c>
      <c r="H3631" s="194" t="n"/>
      <c r="I3631" s="195" t="n">
        <v>0</v>
      </c>
      <c r="J3631" s="196" t="n">
        <v>0</v>
      </c>
      <c r="K3631" s="197" t="n">
        <v>0</v>
      </c>
      <c r="L3631" s="194" t="n">
        <v>0</v>
      </c>
      <c r="M3631" s="195" t="n">
        <v>0</v>
      </c>
      <c r="N3631" s="196" t="n">
        <v>0</v>
      </c>
      <c r="O3631" s="197" t="n">
        <v>0</v>
      </c>
      <c r="P3631" s="118" t="inlineStr">
        <is>
          <t>Включено</t>
        </is>
      </c>
      <c r="Q3631" s="104" t="n"/>
    </row>
    <row r="3632" outlineLevel="3" ht="50.25" customHeight="1">
      <c r="A3632" s="3" t="n"/>
      <c r="B3632" s="3" t="n"/>
      <c r="C3632" s="25" t="n"/>
      <c r="D3632" s="271" t="inlineStr">
        <is>
          <t>10.4.18.14.</t>
        </is>
      </c>
      <c r="E3632" s="212" t="inlineStr">
        <is>
          <t>Врезка прямоугольного  сечения 250x500</t>
        </is>
      </c>
      <c r="F3632" s="211" t="inlineStr">
        <is>
          <t>шт.</t>
        </is>
      </c>
      <c r="G3632" s="649" t="n">
        <v>4</v>
      </c>
      <c r="H3632" s="194" t="n"/>
      <c r="I3632" s="195" t="n">
        <v>0</v>
      </c>
      <c r="J3632" s="196" t="n">
        <v>0</v>
      </c>
      <c r="K3632" s="197" t="n">
        <v>0</v>
      </c>
      <c r="L3632" s="194" t="n">
        <v>0</v>
      </c>
      <c r="M3632" s="195" t="n">
        <v>0</v>
      </c>
      <c r="N3632" s="196" t="n">
        <v>0</v>
      </c>
      <c r="O3632" s="197" t="n">
        <v>0</v>
      </c>
      <c r="P3632" s="118" t="inlineStr">
        <is>
          <t>Включено</t>
        </is>
      </c>
      <c r="Q3632" s="104" t="n"/>
    </row>
    <row r="3633" outlineLevel="3" ht="50.25" customHeight="1">
      <c r="A3633" s="3" t="n"/>
      <c r="B3633" s="3" t="n"/>
      <c r="C3633" s="25" t="n"/>
      <c r="D3633" s="271" t="inlineStr">
        <is>
          <t>10.4.18.15.</t>
        </is>
      </c>
      <c r="E3633" s="212" t="inlineStr">
        <is>
          <t>Врезка прямоугольного сечения 150х200</t>
        </is>
      </c>
      <c r="F3633" s="211" t="inlineStr">
        <is>
          <t>шт.</t>
        </is>
      </c>
      <c r="G3633" s="649" t="n">
        <v>1</v>
      </c>
      <c r="H3633" s="194" t="n"/>
      <c r="I3633" s="195" t="n">
        <v>0</v>
      </c>
      <c r="J3633" s="196" t="n">
        <v>0</v>
      </c>
      <c r="K3633" s="197" t="n">
        <v>0</v>
      </c>
      <c r="L3633" s="194" t="n">
        <v>0</v>
      </c>
      <c r="M3633" s="195" t="n">
        <v>0</v>
      </c>
      <c r="N3633" s="196" t="n">
        <v>0</v>
      </c>
      <c r="O3633" s="197" t="n">
        <v>0</v>
      </c>
      <c r="P3633" s="118" t="inlineStr">
        <is>
          <t>Включено</t>
        </is>
      </c>
      <c r="Q3633" s="104" t="n"/>
    </row>
    <row r="3634" outlineLevel="3" ht="50.25" customHeight="1">
      <c r="A3634" s="3" t="n"/>
      <c r="B3634" s="3" t="n"/>
      <c r="C3634" s="25" t="n"/>
      <c r="D3634" s="271" t="inlineStr">
        <is>
          <t>10.4.18.16.</t>
        </is>
      </c>
      <c r="E3634" s="212" t="inlineStr">
        <is>
          <t>Врезка прямоугольного сечения 200х300</t>
        </is>
      </c>
      <c r="F3634" s="211" t="inlineStr">
        <is>
          <t>шт.</t>
        </is>
      </c>
      <c r="G3634" s="649" t="n">
        <v>1</v>
      </c>
      <c r="H3634" s="194" t="n"/>
      <c r="I3634" s="195" t="n">
        <v>0</v>
      </c>
      <c r="J3634" s="196" t="n">
        <v>0</v>
      </c>
      <c r="K3634" s="197" t="n">
        <v>0</v>
      </c>
      <c r="L3634" s="194" t="n">
        <v>0</v>
      </c>
      <c r="M3634" s="195" t="n">
        <v>0</v>
      </c>
      <c r="N3634" s="196" t="n">
        <v>0</v>
      </c>
      <c r="O3634" s="197" t="n">
        <v>0</v>
      </c>
      <c r="P3634" s="118" t="inlineStr">
        <is>
          <t>Включено</t>
        </is>
      </c>
      <c r="Q3634" s="104" t="n"/>
    </row>
    <row r="3635" outlineLevel="3" ht="50.25" customHeight="1">
      <c r="A3635" s="3" t="n"/>
      <c r="B3635" s="3" t="n"/>
      <c r="C3635" s="25" t="n"/>
      <c r="D3635" s="271" t="inlineStr">
        <is>
          <t>10.4.18.17.</t>
        </is>
      </c>
      <c r="E3635" s="212" t="inlineStr">
        <is>
          <t>Врезка прямоугольного сечения 400х1000</t>
        </is>
      </c>
      <c r="F3635" s="211" t="inlineStr">
        <is>
          <t>шт.</t>
        </is>
      </c>
      <c r="G3635" s="649" t="n">
        <v>2</v>
      </c>
      <c r="H3635" s="194" t="n"/>
      <c r="I3635" s="195" t="n">
        <v>0</v>
      </c>
      <c r="J3635" s="196" t="n">
        <v>0</v>
      </c>
      <c r="K3635" s="197" t="n">
        <v>0</v>
      </c>
      <c r="L3635" s="194" t="n">
        <v>0</v>
      </c>
      <c r="M3635" s="195" t="n">
        <v>0</v>
      </c>
      <c r="N3635" s="196" t="n">
        <v>0</v>
      </c>
      <c r="O3635" s="197" t="n">
        <v>0</v>
      </c>
      <c r="P3635" s="118" t="inlineStr">
        <is>
          <t>Включено</t>
        </is>
      </c>
      <c r="Q3635" s="104" t="n"/>
    </row>
    <row r="3636" outlineLevel="3" ht="50.25" customHeight="1">
      <c r="A3636" s="3" t="n"/>
      <c r="B3636" s="3" t="n"/>
      <c r="C3636" s="25" t="n"/>
      <c r="D3636" s="271" t="inlineStr">
        <is>
          <t>10.4.18.18.</t>
        </is>
      </c>
      <c r="E3636" s="212" t="inlineStr">
        <is>
          <t>Врезка прямоугольного сечения 600х900</t>
        </is>
      </c>
      <c r="F3636" s="211" t="inlineStr">
        <is>
          <t>шт.</t>
        </is>
      </c>
      <c r="G3636" s="649" t="n">
        <v>6</v>
      </c>
      <c r="H3636" s="194" t="n"/>
      <c r="I3636" s="195" t="n">
        <v>0</v>
      </c>
      <c r="J3636" s="196" t="n">
        <v>0</v>
      </c>
      <c r="K3636" s="197" t="n">
        <v>0</v>
      </c>
      <c r="L3636" s="194" t="n">
        <v>0</v>
      </c>
      <c r="M3636" s="195" t="n">
        <v>0</v>
      </c>
      <c r="N3636" s="196" t="n">
        <v>0</v>
      </c>
      <c r="O3636" s="197" t="n">
        <v>0</v>
      </c>
      <c r="P3636" s="118" t="inlineStr">
        <is>
          <t>Включено</t>
        </is>
      </c>
      <c r="Q3636" s="104" t="n"/>
    </row>
    <row r="3637" outlineLevel="3" ht="50.25" customHeight="1">
      <c r="A3637" s="3" t="n"/>
      <c r="B3637" s="3" t="n"/>
      <c r="C3637" s="25" t="n"/>
      <c r="D3637" s="271" t="inlineStr">
        <is>
          <t>10.4.18.19.</t>
        </is>
      </c>
      <c r="E3637" s="212" t="inlineStr">
        <is>
          <t>Врезка прямоугольного сечения 650х700</t>
        </is>
      </c>
      <c r="F3637" s="211" t="inlineStr">
        <is>
          <t>шт.</t>
        </is>
      </c>
      <c r="G3637" s="649" t="n">
        <v>1</v>
      </c>
      <c r="H3637" s="194" t="n"/>
      <c r="I3637" s="195" t="n">
        <v>0</v>
      </c>
      <c r="J3637" s="196" t="n">
        <v>0</v>
      </c>
      <c r="K3637" s="197" t="n">
        <v>0</v>
      </c>
      <c r="L3637" s="194" t="n">
        <v>0</v>
      </c>
      <c r="M3637" s="195" t="n">
        <v>0</v>
      </c>
      <c r="N3637" s="196" t="n">
        <v>0</v>
      </c>
      <c r="O3637" s="197" t="n">
        <v>0</v>
      </c>
      <c r="P3637" s="118" t="inlineStr">
        <is>
          <t>Включено</t>
        </is>
      </c>
      <c r="Q3637" s="104" t="n"/>
    </row>
    <row r="3638" outlineLevel="3" ht="50.25" customHeight="1">
      <c r="A3638" s="3" t="n"/>
      <c r="B3638" s="3" t="n"/>
      <c r="C3638" s="25" t="n"/>
      <c r="D3638" s="271" t="inlineStr">
        <is>
          <t>10.4.18.20.</t>
        </is>
      </c>
      <c r="E3638" s="212" t="inlineStr">
        <is>
          <t>Заглушка Воздуховода прямоугольного сечения 250х700</t>
        </is>
      </c>
      <c r="F3638" s="211" t="inlineStr">
        <is>
          <t>шт.</t>
        </is>
      </c>
      <c r="G3638" s="649" t="n">
        <v>4</v>
      </c>
      <c r="H3638" s="194" t="n"/>
      <c r="I3638" s="195" t="n">
        <v>0</v>
      </c>
      <c r="J3638" s="196" t="n">
        <v>0</v>
      </c>
      <c r="K3638" s="197" t="n">
        <v>0</v>
      </c>
      <c r="L3638" s="194" t="n">
        <v>0</v>
      </c>
      <c r="M3638" s="195" t="n">
        <v>0</v>
      </c>
      <c r="N3638" s="196" t="n">
        <v>0</v>
      </c>
      <c r="O3638" s="197" t="n">
        <v>0</v>
      </c>
      <c r="P3638" s="118" t="inlineStr">
        <is>
          <t>Включено</t>
        </is>
      </c>
      <c r="Q3638" s="104" t="n"/>
    </row>
    <row r="3639" outlineLevel="3" ht="50.25" customHeight="1">
      <c r="A3639" s="3" t="n"/>
      <c r="B3639" s="3" t="n"/>
      <c r="C3639" s="25" t="n"/>
      <c r="D3639" s="271" t="inlineStr">
        <is>
          <t>10.4.18.21.</t>
        </is>
      </c>
      <c r="E3639" s="212" t="inlineStr">
        <is>
          <t>Заглушка Воздуховода прямоугольного сечения 550х1100</t>
        </is>
      </c>
      <c r="F3639" s="211" t="inlineStr">
        <is>
          <t>шт.</t>
        </is>
      </c>
      <c r="G3639" s="649" t="n">
        <v>1</v>
      </c>
      <c r="H3639" s="194" t="n"/>
      <c r="I3639" s="195" t="n">
        <v>0</v>
      </c>
      <c r="J3639" s="196" t="n">
        <v>0</v>
      </c>
      <c r="K3639" s="197" t="n">
        <v>0</v>
      </c>
      <c r="L3639" s="194" t="n">
        <v>0</v>
      </c>
      <c r="M3639" s="195" t="n">
        <v>0</v>
      </c>
      <c r="N3639" s="196" t="n">
        <v>0</v>
      </c>
      <c r="O3639" s="197" t="n">
        <v>0</v>
      </c>
      <c r="P3639" s="118" t="inlineStr">
        <is>
          <t>Включено</t>
        </is>
      </c>
      <c r="Q3639" s="104" t="n"/>
    </row>
    <row r="3640" outlineLevel="3" ht="50.25" customHeight="1">
      <c r="A3640" s="3" t="n"/>
      <c r="B3640" s="3" t="n"/>
      <c r="C3640" s="25" t="n"/>
      <c r="D3640" s="271" t="inlineStr">
        <is>
          <t>10.4.18.22.</t>
        </is>
      </c>
      <c r="E3640" s="212" t="inlineStr">
        <is>
          <t>Отвод прямоугольного  сечения 550x1000</t>
        </is>
      </c>
      <c r="F3640" s="211" t="inlineStr">
        <is>
          <t>шт.</t>
        </is>
      </c>
      <c r="G3640" s="649" t="n">
        <v>1</v>
      </c>
      <c r="H3640" s="194" t="n"/>
      <c r="I3640" s="195" t="n">
        <v>0</v>
      </c>
      <c r="J3640" s="196" t="n">
        <v>0</v>
      </c>
      <c r="K3640" s="197" t="n">
        <v>0</v>
      </c>
      <c r="L3640" s="194" t="n">
        <v>0</v>
      </c>
      <c r="M3640" s="195" t="n">
        <v>0</v>
      </c>
      <c r="N3640" s="196" t="n">
        <v>0</v>
      </c>
      <c r="O3640" s="197" t="n">
        <v>0</v>
      </c>
      <c r="P3640" s="118" t="inlineStr">
        <is>
          <t>Включено</t>
        </is>
      </c>
      <c r="Q3640" s="104" t="n"/>
    </row>
    <row r="3641" outlineLevel="3" ht="50.25" customHeight="1">
      <c r="A3641" s="3" t="n"/>
      <c r="B3641" s="3" t="n"/>
      <c r="C3641" s="25" t="n"/>
      <c r="D3641" s="271" t="inlineStr">
        <is>
          <t>10.4.18.23.</t>
        </is>
      </c>
      <c r="E3641" s="212" t="inlineStr">
        <is>
          <t>Отвод прямоугольного  сечения 600x250</t>
        </is>
      </c>
      <c r="F3641" s="211" t="inlineStr">
        <is>
          <t>шт.</t>
        </is>
      </c>
      <c r="G3641" s="649" t="n">
        <v>2</v>
      </c>
      <c r="H3641" s="194" t="n"/>
      <c r="I3641" s="195" t="n">
        <v>0</v>
      </c>
      <c r="J3641" s="196" t="n">
        <v>0</v>
      </c>
      <c r="K3641" s="197" t="n">
        <v>0</v>
      </c>
      <c r="L3641" s="194" t="n">
        <v>0</v>
      </c>
      <c r="M3641" s="195" t="n">
        <v>0</v>
      </c>
      <c r="N3641" s="196" t="n">
        <v>0</v>
      </c>
      <c r="O3641" s="197" t="n">
        <v>0</v>
      </c>
      <c r="P3641" s="118" t="inlineStr">
        <is>
          <t>Включено</t>
        </is>
      </c>
      <c r="Q3641" s="104" t="n"/>
    </row>
    <row r="3642" outlineLevel="3" ht="50.25" customHeight="1">
      <c r="A3642" s="3" t="n"/>
      <c r="B3642" s="3" t="n"/>
      <c r="C3642" s="25" t="n"/>
      <c r="D3642" s="271" t="inlineStr">
        <is>
          <t>10.4.18.24.</t>
        </is>
      </c>
      <c r="E3642" s="212" t="inlineStr">
        <is>
          <t>Отвод прямоугольного  сечения 600x250</t>
        </is>
      </c>
      <c r="F3642" s="211" t="inlineStr">
        <is>
          <t>шт.</t>
        </is>
      </c>
      <c r="G3642" s="649" t="n">
        <v>2</v>
      </c>
      <c r="H3642" s="194" t="n"/>
      <c r="I3642" s="195" t="n">
        <v>0</v>
      </c>
      <c r="J3642" s="196" t="n">
        <v>0</v>
      </c>
      <c r="K3642" s="197" t="n">
        <v>0</v>
      </c>
      <c r="L3642" s="194" t="n">
        <v>0</v>
      </c>
      <c r="M3642" s="195" t="n">
        <v>0</v>
      </c>
      <c r="N3642" s="196" t="n">
        <v>0</v>
      </c>
      <c r="O3642" s="197" t="n">
        <v>0</v>
      </c>
      <c r="P3642" s="118" t="inlineStr">
        <is>
          <t>Включено</t>
        </is>
      </c>
      <c r="Q3642" s="104" t="n"/>
    </row>
    <row r="3643" outlineLevel="3" ht="50.25" customHeight="1">
      <c r="A3643" s="3" t="n"/>
      <c r="B3643" s="3" t="n"/>
      <c r="C3643" s="25" t="n"/>
      <c r="D3643" s="271" t="inlineStr">
        <is>
          <t>10.4.18.25.</t>
        </is>
      </c>
      <c r="E3643" s="212" t="inlineStr">
        <is>
          <t>Отвод прямоугольного  сечения 650x1000</t>
        </is>
      </c>
      <c r="F3643" s="211" t="inlineStr">
        <is>
          <t>шт.</t>
        </is>
      </c>
      <c r="G3643" s="649" t="n">
        <v>3</v>
      </c>
      <c r="H3643" s="194" t="n"/>
      <c r="I3643" s="195" t="n">
        <v>0</v>
      </c>
      <c r="J3643" s="196" t="n">
        <v>0</v>
      </c>
      <c r="K3643" s="197" t="n">
        <v>0</v>
      </c>
      <c r="L3643" s="194" t="n">
        <v>0</v>
      </c>
      <c r="M3643" s="195" t="n">
        <v>0</v>
      </c>
      <c r="N3643" s="196" t="n">
        <v>0</v>
      </c>
      <c r="O3643" s="197" t="n">
        <v>0</v>
      </c>
      <c r="P3643" s="118" t="inlineStr">
        <is>
          <t>Включено</t>
        </is>
      </c>
      <c r="Q3643" s="104" t="n"/>
    </row>
    <row r="3644" outlineLevel="3" ht="50.25" customHeight="1">
      <c r="A3644" s="3" t="n"/>
      <c r="B3644" s="3" t="n"/>
      <c r="C3644" s="25" t="n"/>
      <c r="D3644" s="271" t="inlineStr">
        <is>
          <t>10.4.18.26.</t>
        </is>
      </c>
      <c r="E3644" s="212" t="inlineStr">
        <is>
          <t>Отвод прямоугольного сечения 150х250</t>
        </is>
      </c>
      <c r="F3644" s="211" t="inlineStr">
        <is>
          <t>шт.</t>
        </is>
      </c>
      <c r="G3644" s="649" t="n">
        <v>1</v>
      </c>
      <c r="H3644" s="194" t="n"/>
      <c r="I3644" s="195" t="n">
        <v>0</v>
      </c>
      <c r="J3644" s="196" t="n">
        <v>0</v>
      </c>
      <c r="K3644" s="197" t="n">
        <v>0</v>
      </c>
      <c r="L3644" s="194" t="n">
        <v>0</v>
      </c>
      <c r="M3644" s="195" t="n">
        <v>0</v>
      </c>
      <c r="N3644" s="196" t="n">
        <v>0</v>
      </c>
      <c r="O3644" s="197" t="n">
        <v>0</v>
      </c>
      <c r="P3644" s="118" t="inlineStr">
        <is>
          <t>Включено</t>
        </is>
      </c>
      <c r="Q3644" s="104" t="n"/>
    </row>
    <row r="3645" outlineLevel="3" ht="50.25" customHeight="1">
      <c r="A3645" s="3" t="n"/>
      <c r="B3645" s="3" t="n"/>
      <c r="C3645" s="25" t="n"/>
      <c r="D3645" s="271" t="inlineStr">
        <is>
          <t>10.4.18.27.</t>
        </is>
      </c>
      <c r="E3645" s="212" t="inlineStr">
        <is>
          <t>Переходник круглого- прямоугольного сечения 650х700-Ø560</t>
        </is>
      </c>
      <c r="F3645" s="211" t="inlineStr">
        <is>
          <t>шт.</t>
        </is>
      </c>
      <c r="G3645" s="649" t="n">
        <v>1</v>
      </c>
      <c r="H3645" s="194" t="n"/>
      <c r="I3645" s="195" t="n">
        <v>0</v>
      </c>
      <c r="J3645" s="196" t="n">
        <v>0</v>
      </c>
      <c r="K3645" s="197" t="n">
        <v>0</v>
      </c>
      <c r="L3645" s="194" t="n">
        <v>0</v>
      </c>
      <c r="M3645" s="195" t="n">
        <v>0</v>
      </c>
      <c r="N3645" s="196" t="n">
        <v>0</v>
      </c>
      <c r="O3645" s="197" t="n">
        <v>0</v>
      </c>
      <c r="P3645" s="118" t="inlineStr">
        <is>
          <t>Включено</t>
        </is>
      </c>
      <c r="Q3645" s="104" t="n"/>
    </row>
    <row r="3646" outlineLevel="3" ht="50.25" customHeight="1">
      <c r="A3646" s="3" t="n"/>
      <c r="B3646" s="3" t="n"/>
      <c r="C3646" s="25" t="n"/>
      <c r="D3646" s="271" t="inlineStr">
        <is>
          <t>10.4.18.28.</t>
        </is>
      </c>
      <c r="E3646" s="212" t="inlineStr">
        <is>
          <t>Переходник прямоугольного сечения 400х1000-1000х1100</t>
        </is>
      </c>
      <c r="F3646" s="211" t="inlineStr">
        <is>
          <t>шт.</t>
        </is>
      </c>
      <c r="G3646" s="649" t="n">
        <v>1</v>
      </c>
      <c r="H3646" s="194" t="n"/>
      <c r="I3646" s="195" t="n">
        <v>0</v>
      </c>
      <c r="J3646" s="196" t="n">
        <v>0</v>
      </c>
      <c r="K3646" s="197" t="n">
        <v>0</v>
      </c>
      <c r="L3646" s="194" t="n">
        <v>0</v>
      </c>
      <c r="M3646" s="195" t="n">
        <v>0</v>
      </c>
      <c r="N3646" s="196" t="n">
        <v>0</v>
      </c>
      <c r="O3646" s="197" t="n">
        <v>0</v>
      </c>
      <c r="P3646" s="118" t="inlineStr">
        <is>
          <t>Включено</t>
        </is>
      </c>
      <c r="Q3646" s="104" t="n"/>
    </row>
    <row r="3647" outlineLevel="3" ht="50.25" customHeight="1">
      <c r="A3647" s="3" t="n"/>
      <c r="B3647" s="3" t="n"/>
      <c r="C3647" s="25" t="n"/>
      <c r="D3647" s="271" t="inlineStr">
        <is>
          <t>10.4.18.29.</t>
        </is>
      </c>
      <c r="E3647" s="212" t="inlineStr">
        <is>
          <t>Переходник прямоугольного сечения 550х1000-650х1000</t>
        </is>
      </c>
      <c r="F3647" s="211" t="inlineStr">
        <is>
          <t>шт.</t>
        </is>
      </c>
      <c r="G3647" s="649" t="n">
        <v>1</v>
      </c>
      <c r="H3647" s="194" t="n"/>
      <c r="I3647" s="195" t="n">
        <v>0</v>
      </c>
      <c r="J3647" s="196" t="n">
        <v>0</v>
      </c>
      <c r="K3647" s="197" t="n">
        <v>0</v>
      </c>
      <c r="L3647" s="194" t="n">
        <v>0</v>
      </c>
      <c r="M3647" s="195" t="n">
        <v>0</v>
      </c>
      <c r="N3647" s="196" t="n">
        <v>0</v>
      </c>
      <c r="O3647" s="197" t="n">
        <v>0</v>
      </c>
      <c r="P3647" s="118" t="inlineStr">
        <is>
          <t>Включено</t>
        </is>
      </c>
      <c r="Q3647" s="104" t="n"/>
    </row>
    <row r="3648" outlineLevel="3" ht="50.25" customHeight="1">
      <c r="A3648" s="3" t="n"/>
      <c r="B3648" s="3" t="n"/>
      <c r="C3648" s="25" t="n"/>
      <c r="D3648" s="271" t="inlineStr">
        <is>
          <t>10.4.18.30.</t>
        </is>
      </c>
      <c r="E3648" s="212" t="inlineStr">
        <is>
          <t>Переходник прямоугольного сечения 650х1000-1000х1100</t>
        </is>
      </c>
      <c r="F3648" s="211" t="inlineStr">
        <is>
          <t>шт.</t>
        </is>
      </c>
      <c r="G3648" s="649" t="n">
        <v>1</v>
      </c>
      <c r="H3648" s="194" t="n"/>
      <c r="I3648" s="195" t="n">
        <v>0</v>
      </c>
      <c r="J3648" s="196" t="n">
        <v>0</v>
      </c>
      <c r="K3648" s="197" t="n">
        <v>0</v>
      </c>
      <c r="L3648" s="194" t="n">
        <v>0</v>
      </c>
      <c r="M3648" s="195" t="n">
        <v>0</v>
      </c>
      <c r="N3648" s="196" t="n">
        <v>0</v>
      </c>
      <c r="O3648" s="197" t="n">
        <v>0</v>
      </c>
      <c r="P3648" s="118" t="inlineStr">
        <is>
          <t>Включено</t>
        </is>
      </c>
      <c r="Q3648" s="104" t="n"/>
    </row>
    <row r="3649" outlineLevel="3" ht="81" customHeight="1">
      <c r="A3649" s="3" t="n"/>
      <c r="B3649" s="3" t="inlineStr">
        <is>
          <t>Монтаж оконечных устройств системы противодымной вентиляции (решетки, датчики, клапаны)</t>
        </is>
      </c>
      <c r="C3649" s="25" t="n"/>
      <c r="D3649" s="271" t="inlineStr">
        <is>
          <t>10.4.18.31.</t>
        </is>
      </c>
      <c r="E3649" s="212" t="inlineStr">
        <is>
          <t>Клапан противопожарный с пределом огестойкости 60 мин., нормально закрытый,
канального типа, с реверсивным приводом, расположенным внутри клапана, морозостойкий
900х600</t>
        </is>
      </c>
      <c r="F3649" s="211" t="inlineStr">
        <is>
          <t>шт.</t>
        </is>
      </c>
      <c r="G3649" s="649" t="n">
        <v>6</v>
      </c>
      <c r="H3649" s="194" t="n">
        <v>15372.56042778804</v>
      </c>
      <c r="I3649" s="195" t="n">
        <v>4314.073700991118</v>
      </c>
      <c r="J3649" s="196" t="n">
        <v>2460.829266097395</v>
      </c>
      <c r="K3649" s="197" t="n">
        <v>22147.46339487656</v>
      </c>
      <c r="L3649" s="194" t="n">
        <v>92235.36256672826</v>
      </c>
      <c r="M3649" s="195" t="n">
        <v>25884.44220594671</v>
      </c>
      <c r="N3649" s="196" t="n">
        <v>14764.97559658437</v>
      </c>
      <c r="O3649" s="197" t="n">
        <v>132884.7803692594</v>
      </c>
      <c r="P3649" s="118" t="n"/>
      <c r="Q3649" s="104" t="n"/>
    </row>
    <row r="3650" outlineLevel="3" ht="76.5" customHeight="1">
      <c r="A3650" s="3" t="n"/>
      <c r="B3650" s="3" t="inlineStr">
        <is>
          <t>Монтаж оконечных устройств системы противодымной вентиляции (решетки, датчики, клапаны)</t>
        </is>
      </c>
      <c r="C3650" s="25" t="n"/>
      <c r="D3650" s="271" t="inlineStr">
        <is>
          <t>10.4.18.32.</t>
        </is>
      </c>
      <c r="E3650"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морозостойкий
700х650</t>
        </is>
      </c>
      <c r="F3650" s="211" t="inlineStr">
        <is>
          <t>шт.</t>
        </is>
      </c>
      <c r="G3650" s="649" t="n">
        <v>1</v>
      </c>
      <c r="H3650" s="194" t="n">
        <v>12491.56460025651</v>
      </c>
      <c r="I3650" s="195" t="n">
        <v>4314.073700991118</v>
      </c>
      <c r="J3650" s="196" t="n">
        <v>2100.704787655953</v>
      </c>
      <c r="K3650" s="197" t="n">
        <v>18906.34308890358</v>
      </c>
      <c r="L3650" s="194" t="n">
        <v>12491.56460025651</v>
      </c>
      <c r="M3650" s="195" t="n">
        <v>4314.073700991118</v>
      </c>
      <c r="N3650" s="196" t="n">
        <v>2100.704787655953</v>
      </c>
      <c r="O3650" s="197" t="n">
        <v>18906.34308890358</v>
      </c>
      <c r="P3650" s="118" t="n"/>
      <c r="Q3650" s="104" t="n"/>
    </row>
    <row r="3651" outlineLevel="3" ht="99" customHeight="1">
      <c r="A3651" s="3" t="n"/>
      <c r="B3651" s="3" t="inlineStr">
        <is>
          <t>Монтаж оконечных устройств системы противодымной вентиляции (решетки, датчики, клапаны)</t>
        </is>
      </c>
      <c r="C3651" s="25" t="n"/>
      <c r="D3651" s="271" t="inlineStr">
        <is>
          <t>10.4.18.33.</t>
        </is>
      </c>
      <c r="E3651"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морозостойкий
1000х650</t>
        </is>
      </c>
      <c r="F3651" s="211" t="inlineStr">
        <is>
          <t>шт.</t>
        </is>
      </c>
      <c r="G3651" s="649" t="n">
        <v>1</v>
      </c>
      <c r="H3651" s="194" t="n">
        <v>15899.02562683755</v>
      </c>
      <c r="I3651" s="195" t="n">
        <v>4314.073700991118</v>
      </c>
      <c r="J3651" s="196" t="n">
        <v>2526.637415978584</v>
      </c>
      <c r="K3651" s="197" t="n">
        <v>22739.73674380725</v>
      </c>
      <c r="L3651" s="194" t="n">
        <v>15899.02562683755</v>
      </c>
      <c r="M3651" s="195" t="n">
        <v>4314.073700991118</v>
      </c>
      <c r="N3651" s="196" t="n">
        <v>2526.637415978584</v>
      </c>
      <c r="O3651" s="197" t="n">
        <v>22739.73674380725</v>
      </c>
      <c r="P3651" s="118" t="n"/>
      <c r="Q3651" s="104" t="n"/>
    </row>
    <row r="3652" outlineLevel="3" ht="50.25" customHeight="1">
      <c r="A3652" s="3" t="n"/>
      <c r="B3652" s="3" t="n"/>
      <c r="C3652" s="25" t="n"/>
      <c r="D3652" s="271" t="inlineStr">
        <is>
          <t>10.4.18.34.</t>
        </is>
      </c>
      <c r="E3652" s="3" t="inlineStr">
        <is>
          <t>Декоративная решетка</t>
        </is>
      </c>
      <c r="F3652" s="211" t="inlineStr">
        <is>
          <t>шт.</t>
        </is>
      </c>
      <c r="G3652" s="645" t="n">
        <v>0</v>
      </c>
      <c r="H3652" s="194" t="n">
        <v>3276.73070665508</v>
      </c>
      <c r="I3652" s="195" t="n">
        <v>2588.444220594671</v>
      </c>
      <c r="J3652" s="196" t="n">
        <v>733.1468659062189</v>
      </c>
      <c r="K3652" s="197" t="n">
        <v>6598.32179315597</v>
      </c>
      <c r="L3652" s="194" t="n">
        <v>0</v>
      </c>
      <c r="M3652" s="195" t="n">
        <v>0</v>
      </c>
      <c r="N3652" s="196" t="n">
        <v>0</v>
      </c>
      <c r="O3652" s="197" t="n">
        <v>0</v>
      </c>
      <c r="P3652" s="524" t="inlineStr">
        <is>
          <t>Исключено</t>
        </is>
      </c>
      <c r="Q3652" s="104" t="n"/>
    </row>
    <row r="3653" outlineLevel="3" ht="50.25" customHeight="1">
      <c r="A3653" s="3" t="n"/>
      <c r="B3653" s="3" t="inlineStr">
        <is>
          <t>Монтаж оконечных устройств системы противодымной вентиляции (решетки, датчики, клапаны)</t>
        </is>
      </c>
      <c r="C3653" s="25" t="n"/>
      <c r="D3653" s="271" t="inlineStr">
        <is>
          <t>10.4.18.35.</t>
        </is>
      </c>
      <c r="E3653" s="212" t="inlineStr">
        <is>
          <t>Устройство воздухоприёмное РОН 130</t>
        </is>
      </c>
      <c r="F3653" s="211" t="inlineStr">
        <is>
          <t>шт.</t>
        </is>
      </c>
      <c r="G3653" s="649" t="n">
        <v>3</v>
      </c>
      <c r="H3653" s="194" t="n">
        <v>3534.340251876586</v>
      </c>
      <c r="I3653" s="195" t="n">
        <v>2884.882548644549</v>
      </c>
      <c r="J3653" s="196" t="n">
        <v>802.4028500651418</v>
      </c>
      <c r="K3653" s="197" t="n">
        <v>7221.625650586277</v>
      </c>
      <c r="L3653" s="194" t="n">
        <v>10603.02075562976</v>
      </c>
      <c r="M3653" s="195" t="n">
        <v>8654.647645933646</v>
      </c>
      <c r="N3653" s="196" t="n">
        <v>2407.208550195425</v>
      </c>
      <c r="O3653" s="197" t="n">
        <v>21664.87695175883</v>
      </c>
      <c r="P3653" s="118" t="n"/>
      <c r="Q3653" s="104" t="n"/>
    </row>
    <row r="3654" outlineLevel="3" ht="50.25" customHeight="1">
      <c r="A3654" s="3" t="n"/>
      <c r="B3654"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654" s="25" t="n"/>
      <c r="D3654" s="271" t="inlineStr">
        <is>
          <t>10.4.18.36.</t>
        </is>
      </c>
      <c r="E3654" s="212" t="inlineStr">
        <is>
          <t>Маты прошивные Wired MAT 105  из минеральной ваты, 50 мм</t>
        </is>
      </c>
      <c r="F3654" s="211" t="inlineStr">
        <is>
          <t>м²</t>
        </is>
      </c>
      <c r="G3654" s="649" t="n">
        <v>176</v>
      </c>
      <c r="H3654" s="194" t="n">
        <v>1310.489108064426</v>
      </c>
      <c r="I3654" s="195" t="n">
        <v>431.4073700991118</v>
      </c>
      <c r="J3654" s="196" t="n">
        <v>217.7370597704422</v>
      </c>
      <c r="K3654" s="197" t="n">
        <v>1959.63353793398</v>
      </c>
      <c r="L3654" s="194" t="n">
        <v>230646.083019339</v>
      </c>
      <c r="M3654" s="195" t="n">
        <v>75927.69713744368</v>
      </c>
      <c r="N3654" s="196" t="n">
        <v>38321.72251959783</v>
      </c>
      <c r="O3654" s="197" t="n">
        <v>344895.5026763804</v>
      </c>
      <c r="P3654" s="118" t="n"/>
      <c r="Q3654" s="104" t="n"/>
    </row>
    <row r="3655" outlineLevel="2" ht="50.25" customHeight="1">
      <c r="A3655" s="3" t="n"/>
      <c r="B3655" s="3" t="n"/>
      <c r="C3655" s="240" t="n"/>
      <c r="D3655" s="391" t="inlineStr">
        <is>
          <t>10.4.19.</t>
        </is>
      </c>
      <c r="E3655" s="392" t="inlineStr">
        <is>
          <t>4П2.4</t>
        </is>
      </c>
      <c r="F3655" s="405" t="inlineStr">
        <is>
          <t>комплект</t>
        </is>
      </c>
      <c r="G3655" s="422" t="n">
        <v>1</v>
      </c>
      <c r="H3655" s="428">
        <f>IFERROR(L3655/G3655,0)</f>
        <v/>
      </c>
      <c r="I3655" s="429">
        <f>IFERROR(M3655/G3655,0)</f>
        <v/>
      </c>
      <c r="J3655" s="430">
        <f>IFERROR(N3655/G3655,0)</f>
        <v/>
      </c>
      <c r="K3655" s="432">
        <f>+IFERROR(O3655/G3655,0)</f>
        <v/>
      </c>
      <c r="L3655" s="431">
        <f>SUBTOTAL(9,L3656:L3664)</f>
        <v/>
      </c>
      <c r="M3655" s="429">
        <f>SUBTOTAL(9,M3656:M3664)</f>
        <v/>
      </c>
      <c r="N3655" s="430">
        <f>SUBTOTAL(9,N3656:N3664)</f>
        <v/>
      </c>
      <c r="O3655" s="431">
        <f>SUBTOTAL(9,O3656:O3664)</f>
        <v/>
      </c>
      <c r="P3655" s="394" t="n"/>
      <c r="Q3655" s="243" t="n"/>
    </row>
    <row r="3656" outlineLevel="3" ht="50.25" customHeight="1">
      <c r="A3656" s="3" t="n"/>
      <c r="B3656" s="3" t="inlineStr">
        <is>
          <t>Монтаж приточно-вытяжных установок (установки общеобменной вентиляции, вентиляторы и пр.)</t>
        </is>
      </c>
      <c r="C3656" s="25" t="n"/>
      <c r="D3656" s="271" t="inlineStr">
        <is>
          <t>10.4.19.1.</t>
        </is>
      </c>
      <c r="E3656" s="3" t="inlineStr">
        <is>
          <t>Агрегат приточный Geniox 08.06</t>
        </is>
      </c>
      <c r="F3656" s="18" t="inlineStr">
        <is>
          <t>шт</t>
        </is>
      </c>
      <c r="G3656" s="645" t="n">
        <v>1</v>
      </c>
      <c r="H3656" s="194" t="n">
        <v>2225311.032840721</v>
      </c>
      <c r="I3656" s="195" t="n">
        <v>1467925.042075638</v>
      </c>
      <c r="J3656" s="196" t="n">
        <v>461654.5093645448</v>
      </c>
      <c r="K3656" s="197" t="n">
        <v>4154890.584280903</v>
      </c>
      <c r="L3656" s="194" t="n">
        <v>2225311.032840721</v>
      </c>
      <c r="M3656" s="195" t="n">
        <v>1467925.042075638</v>
      </c>
      <c r="N3656" s="196" t="n">
        <v>461654.5093645448</v>
      </c>
      <c r="O3656" s="197" t="n">
        <v>4154890.584280903</v>
      </c>
      <c r="P3656" s="118" t="n"/>
      <c r="Q3656" s="104" t="n"/>
    </row>
    <row r="3657" outlineLevel="3" ht="50.25" customHeight="1">
      <c r="A3657" s="3" t="n"/>
      <c r="B3657" s="3" t="inlineStr">
        <is>
          <t>Монтаж оконечных устройств системы противодымной вентиляции (решетки, датчики, клапаны)</t>
        </is>
      </c>
      <c r="C3657" s="25" t="n"/>
      <c r="D3657" s="271" t="inlineStr">
        <is>
          <t>10.4.19.2.</t>
        </is>
      </c>
      <c r="E3657" s="3"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морозостойкий
500х350</t>
        </is>
      </c>
      <c r="F3657" s="18" t="inlineStr">
        <is>
          <t>шт</t>
        </is>
      </c>
      <c r="G3657" s="645" t="n">
        <v>1</v>
      </c>
      <c r="H3657" s="194" t="n">
        <v>10550.547921925</v>
      </c>
      <c r="I3657" s="195" t="n">
        <v>4314.073700991118</v>
      </c>
      <c r="J3657" s="196" t="n">
        <v>1858.077702864515</v>
      </c>
      <c r="K3657" s="197" t="n">
        <v>16722.69932578064</v>
      </c>
      <c r="L3657" s="194" t="n">
        <v>10550.547921925</v>
      </c>
      <c r="M3657" s="195" t="n">
        <v>4314.073700991118</v>
      </c>
      <c r="N3657" s="196" t="n">
        <v>1858.077702864515</v>
      </c>
      <c r="O3657" s="197" t="n">
        <v>16722.69932578064</v>
      </c>
      <c r="P3657" s="118" t="n"/>
      <c r="Q3657" s="104" t="n"/>
    </row>
    <row r="3658" outlineLevel="3" ht="50.25" customHeight="1">
      <c r="A3658" s="3" t="n"/>
      <c r="B365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658" s="25" t="n"/>
      <c r="D3658" s="271" t="inlineStr">
        <is>
          <t>10.4.19.3.</t>
        </is>
      </c>
      <c r="E3658" s="212" t="inlineStr">
        <is>
          <t>Воздуховод из тонколистовой оцинкованной стали b=0,7</t>
        </is>
      </c>
      <c r="F3658" s="211" t="inlineStr">
        <is>
          <t>м2</t>
        </is>
      </c>
      <c r="G3658" s="649" t="n">
        <v>8.5</v>
      </c>
      <c r="H3658" s="194" t="n">
        <v>1686.045485554803</v>
      </c>
      <c r="I3658" s="195" t="n">
        <v>1624.122352941177</v>
      </c>
      <c r="J3658" s="196" t="n">
        <v>413.7709798119974</v>
      </c>
      <c r="K3658" s="197" t="n">
        <v>3723.938818307977</v>
      </c>
      <c r="L3658" s="194" t="n">
        <v>14331.38662721582</v>
      </c>
      <c r="M3658" s="195" t="n">
        <v>13805.04</v>
      </c>
      <c r="N3658" s="196" t="n">
        <v>3517.053328401978</v>
      </c>
      <c r="O3658" s="197" t="n">
        <v>31653.47995561781</v>
      </c>
      <c r="P3658" s="118" t="n"/>
      <c r="Q3658" s="104" t="n"/>
    </row>
    <row r="3659" outlineLevel="3" ht="50.25" customHeight="1">
      <c r="A3659" s="3" t="n"/>
      <c r="B365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659" s="25" t="n"/>
      <c r="D3659" s="271" t="inlineStr">
        <is>
          <t>10.4.19.4.</t>
        </is>
      </c>
      <c r="E3659" s="212" t="inlineStr">
        <is>
          <t>Воздуховод из тонколистовой оцинкованной стали b=0,7</t>
        </is>
      </c>
      <c r="F3659" s="211" t="inlineStr">
        <is>
          <t>м2</t>
        </is>
      </c>
      <c r="G3659" s="649" t="n">
        <v>8.4</v>
      </c>
      <c r="H3659" s="194" t="n">
        <v>1686.051308226794</v>
      </c>
      <c r="I3659" s="195" t="n">
        <v>1643.457142857143</v>
      </c>
      <c r="J3659" s="196" t="n">
        <v>416.1885563854921</v>
      </c>
      <c r="K3659" s="197" t="n">
        <v>3745.697007469429</v>
      </c>
      <c r="L3659" s="194" t="n">
        <v>14162.83098910507</v>
      </c>
      <c r="M3659" s="195" t="n">
        <v>13805.04</v>
      </c>
      <c r="N3659" s="196" t="n">
        <v>3495.983873638134</v>
      </c>
      <c r="O3659" s="197" t="n">
        <v>31463.85486274321</v>
      </c>
      <c r="P3659" s="118" t="n"/>
      <c r="Q3659" s="104" t="n"/>
    </row>
    <row r="3660" outlineLevel="3" ht="50.25" customHeight="1">
      <c r="A3660" s="3" t="n"/>
      <c r="B3660" s="3" t="inlineStr">
        <is>
          <t>Монтаж оконечных устройств системы общеобменной вентиляции (диффузоры, решетки и пр.)</t>
        </is>
      </c>
      <c r="C3660" s="25" t="n"/>
      <c r="D3660" s="271" t="inlineStr">
        <is>
          <t>10.4.19.5.</t>
        </is>
      </c>
      <c r="E3660" s="3" t="inlineStr">
        <is>
          <t>Устройство воздухоприемное РОН 130 вытяжное 550х500</t>
        </is>
      </c>
      <c r="F3660" s="18" t="inlineStr">
        <is>
          <t>шт</t>
        </is>
      </c>
      <c r="G3660" s="645" t="n">
        <v>1</v>
      </c>
      <c r="H3660" s="194" t="n">
        <v>7770.86720896325</v>
      </c>
      <c r="I3660" s="195" t="n">
        <v>3240.215908757316</v>
      </c>
      <c r="J3660" s="196" t="n">
        <v>1376.385389715071</v>
      </c>
      <c r="K3660" s="197" t="n">
        <v>12387.46850743564</v>
      </c>
      <c r="L3660" s="194" t="n">
        <v>7770.86720896325</v>
      </c>
      <c r="M3660" s="195" t="n">
        <v>3240.215908757316</v>
      </c>
      <c r="N3660" s="196" t="n">
        <v>1376.385389715071</v>
      </c>
      <c r="O3660" s="197" t="n">
        <v>12387.46850743564</v>
      </c>
      <c r="P3660" s="118" t="n"/>
      <c r="Q3660" s="104" t="n"/>
    </row>
    <row r="3661" outlineLevel="3" ht="50.25" customHeight="1">
      <c r="A3661" s="3" t="n"/>
      <c r="B3661" s="3" t="n"/>
      <c r="C3661" s="25" t="n"/>
      <c r="D3661" s="271" t="inlineStr">
        <is>
          <t>10.4.19.6.</t>
        </is>
      </c>
      <c r="E3661" s="3" t="inlineStr">
        <is>
          <t>Отвод прямоугольного сечения 500x350</t>
        </is>
      </c>
      <c r="F3661" s="18" t="inlineStr">
        <is>
          <t>шт</t>
        </is>
      </c>
      <c r="G3661" s="645" t="n">
        <v>2</v>
      </c>
      <c r="H3661" s="194" t="n"/>
      <c r="I3661" s="195" t="n">
        <v>0</v>
      </c>
      <c r="J3661" s="196" t="n">
        <v>0</v>
      </c>
      <c r="K3661" s="197" t="n">
        <v>0</v>
      </c>
      <c r="L3661" s="194" t="n">
        <v>0</v>
      </c>
      <c r="M3661" s="195" t="n">
        <v>0</v>
      </c>
      <c r="N3661" s="196" t="n">
        <v>0</v>
      </c>
      <c r="O3661" s="197" t="n">
        <v>0</v>
      </c>
      <c r="P3661" s="118" t="inlineStr">
        <is>
          <t>Включено</t>
        </is>
      </c>
      <c r="Q3661" s="104" t="n"/>
    </row>
    <row r="3662" outlineLevel="3" ht="50.25" customHeight="1">
      <c r="A3662" s="3" t="n"/>
      <c r="B3662" s="3" t="n"/>
      <c r="C3662" s="25" t="n"/>
      <c r="D3662" s="271" t="inlineStr">
        <is>
          <t>10.4.19.7.</t>
        </is>
      </c>
      <c r="E3662" s="3" t="inlineStr">
        <is>
          <t>Отвод прямоугольного сечения 500x550</t>
        </is>
      </c>
      <c r="F3662" s="18" t="inlineStr">
        <is>
          <t>шт</t>
        </is>
      </c>
      <c r="G3662" s="645" t="n">
        <v>2</v>
      </c>
      <c r="H3662" s="194" t="n"/>
      <c r="I3662" s="195" t="n">
        <v>0</v>
      </c>
      <c r="J3662" s="196" t="n">
        <v>0</v>
      </c>
      <c r="K3662" s="197" t="n">
        <v>0</v>
      </c>
      <c r="L3662" s="194" t="n">
        <v>0</v>
      </c>
      <c r="M3662" s="195" t="n">
        <v>0</v>
      </c>
      <c r="N3662" s="196" t="n">
        <v>0</v>
      </c>
      <c r="O3662" s="197" t="n">
        <v>0</v>
      </c>
      <c r="P3662" s="118" t="inlineStr">
        <is>
          <t>Включено</t>
        </is>
      </c>
      <c r="Q3662" s="104" t="n"/>
    </row>
    <row r="3663" outlineLevel="3" ht="50.25" customHeight="1">
      <c r="A3663" s="3" t="n"/>
      <c r="B3663" s="3" t="n"/>
      <c r="C3663" s="25" t="n"/>
      <c r="D3663" s="271" t="inlineStr">
        <is>
          <t>10.4.19.8.</t>
        </is>
      </c>
      <c r="E3663" s="3" t="inlineStr">
        <is>
          <t>Переходник прямоугольного сечения 550х500-500х350</t>
        </is>
      </c>
      <c r="F3663" s="18" t="inlineStr">
        <is>
          <t>шт</t>
        </is>
      </c>
      <c r="G3663" s="645" t="n">
        <v>1</v>
      </c>
      <c r="H3663" s="194" t="n"/>
      <c r="I3663" s="195" t="n">
        <v>0</v>
      </c>
      <c r="J3663" s="196" t="n">
        <v>0</v>
      </c>
      <c r="K3663" s="197" t="n">
        <v>0</v>
      </c>
      <c r="L3663" s="194" t="n">
        <v>0</v>
      </c>
      <c r="M3663" s="195" t="n">
        <v>0</v>
      </c>
      <c r="N3663" s="196" t="n">
        <v>0</v>
      </c>
      <c r="O3663" s="197" t="n">
        <v>0</v>
      </c>
      <c r="P3663" s="118" t="inlineStr">
        <is>
          <t>Включено</t>
        </is>
      </c>
      <c r="Q3663" s="104" t="n"/>
    </row>
    <row r="3664" outlineLevel="3" ht="50.25" customHeight="1">
      <c r="A3664" s="3" t="n"/>
      <c r="B3664"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664" s="25" t="n"/>
      <c r="D3664" s="271" t="inlineStr">
        <is>
          <t>10.4.19.9.</t>
        </is>
      </c>
      <c r="E3664" s="3" t="inlineStr">
        <is>
          <t>Маты прошивные Wired MAT 105 из минеральной ваты, 50 мм</t>
        </is>
      </c>
      <c r="F3664" s="18" t="inlineStr">
        <is>
          <t>м2</t>
        </is>
      </c>
      <c r="G3664" s="645" t="n">
        <v>19</v>
      </c>
      <c r="H3664" s="194" t="n">
        <v>1310.489103338147</v>
      </c>
      <c r="I3664" s="195" t="n">
        <v>431.4073700991118</v>
      </c>
      <c r="J3664" s="196" t="n">
        <v>217.7370591796573</v>
      </c>
      <c r="K3664" s="197" t="n">
        <v>1959.633532616916</v>
      </c>
      <c r="L3664" s="194" t="n">
        <v>24899.29296342479</v>
      </c>
      <c r="M3664" s="195" t="n">
        <v>8196.740031883124</v>
      </c>
      <c r="N3664" s="196" t="n">
        <v>4137.004124413489</v>
      </c>
      <c r="O3664" s="197" t="n">
        <v>37233.0371197214</v>
      </c>
      <c r="P3664" s="118" t="n"/>
      <c r="Q3664" s="104" t="n"/>
    </row>
    <row r="3665" outlineLevel="2" ht="50.25" customHeight="1">
      <c r="A3665" s="3" t="n"/>
      <c r="B3665" s="3" t="n"/>
      <c r="C3665" s="240" t="n"/>
      <c r="D3665" s="391" t="inlineStr">
        <is>
          <t>10.4.20.</t>
        </is>
      </c>
      <c r="E3665" s="392" t="inlineStr">
        <is>
          <t>В1.1-В1.10</t>
        </is>
      </c>
      <c r="F3665" s="405" t="inlineStr">
        <is>
          <t>комплект</t>
        </is>
      </c>
      <c r="G3665" s="422" t="n">
        <v>1</v>
      </c>
      <c r="H3665" s="428">
        <f>IFERROR(L3665/G3665,0)</f>
        <v/>
      </c>
      <c r="I3665" s="429">
        <f>IFERROR(M3665/G3665,0)</f>
        <v/>
      </c>
      <c r="J3665" s="430">
        <f>IFERROR(N3665/G3665,0)</f>
        <v/>
      </c>
      <c r="K3665" s="432">
        <f>+IFERROR(O3665/G3665,0)</f>
        <v/>
      </c>
      <c r="L3665" s="431">
        <f>SUBTOTAL(9,L3666:L3871)</f>
        <v/>
      </c>
      <c r="M3665" s="429">
        <f>SUBTOTAL(9,M3666:M3871)</f>
        <v/>
      </c>
      <c r="N3665" s="430">
        <f>SUBTOTAL(9,N3666:N3871)</f>
        <v/>
      </c>
      <c r="O3665" s="431">
        <f>SUBTOTAL(9,O3666:O3871)</f>
        <v/>
      </c>
      <c r="P3665" s="394" t="n"/>
      <c r="Q3665" s="243" t="n"/>
    </row>
    <row r="3666" outlineLevel="3" ht="50.25" customHeight="1">
      <c r="A3666" s="3" t="n"/>
      <c r="B3666" s="3" t="n"/>
      <c r="C3666" s="25" t="n"/>
      <c r="D3666" s="271" t="inlineStr">
        <is>
          <t>10.4.20.1.</t>
        </is>
      </c>
      <c r="E3666" s="213" t="inlineStr">
        <is>
          <t>Вентилятор круглый канальный</t>
        </is>
      </c>
      <c r="F3666" s="18" t="inlineStr">
        <is>
          <t>шт.</t>
        </is>
      </c>
      <c r="G3666" s="645" t="n">
        <v>1</v>
      </c>
      <c r="H3666" s="194" t="n"/>
      <c r="I3666" s="195" t="n">
        <v>0</v>
      </c>
      <c r="J3666" s="196" t="n">
        <v>0</v>
      </c>
      <c r="K3666" s="197" t="n">
        <v>0</v>
      </c>
      <c r="L3666" s="194" t="n">
        <v>0</v>
      </c>
      <c r="M3666" s="195" t="n">
        <v>0</v>
      </c>
      <c r="N3666" s="196" t="n">
        <v>0</v>
      </c>
      <c r="O3666" s="197" t="n">
        <v>0</v>
      </c>
      <c r="P3666" s="118" t="inlineStr">
        <is>
          <t>Включено</t>
        </is>
      </c>
      <c r="Q3666" s="104" t="n"/>
    </row>
    <row r="3667" outlineLevel="3" ht="50.25" customHeight="1">
      <c r="A3667" s="3" t="n"/>
      <c r="B3667" s="3" t="inlineStr">
        <is>
          <t>Монтаж приточно-вытяжных установок (установки общеобменной вентиляции, вентиляторы и пр.)</t>
        </is>
      </c>
      <c r="C3667" s="25" t="n"/>
      <c r="D3667" s="271" t="inlineStr">
        <is>
          <t>10.4.20.2.</t>
        </is>
      </c>
      <c r="E3667" s="3" t="inlineStr">
        <is>
          <t>Вытяжная установка, системы В1.1</t>
        </is>
      </c>
      <c r="F3667" s="18" t="inlineStr">
        <is>
          <t>шт.</t>
        </is>
      </c>
      <c r="G3667" s="645" t="n">
        <v>1</v>
      </c>
      <c r="H3667" s="194" t="n">
        <v>2182339.972638835</v>
      </c>
      <c r="I3667" s="195" t="n">
        <v>801439.9754944352</v>
      </c>
      <c r="J3667" s="196" t="n">
        <v>372972.4935166587</v>
      </c>
      <c r="K3667" s="197" t="n">
        <v>3356752.441649929</v>
      </c>
      <c r="L3667" s="194" t="n">
        <v>2182339.972638835</v>
      </c>
      <c r="M3667" s="195" t="n">
        <v>801439.9754944352</v>
      </c>
      <c r="N3667" s="196" t="n">
        <v>372972.4935166587</v>
      </c>
      <c r="O3667" s="197" t="n">
        <v>3356752.441649929</v>
      </c>
      <c r="P3667" s="118" t="n"/>
      <c r="Q3667" s="104" t="n"/>
    </row>
    <row r="3668" outlineLevel="3" ht="50.25" customHeight="1">
      <c r="A3668" s="3" t="n"/>
      <c r="B3668" s="3" t="inlineStr">
        <is>
          <t>Монтаж приточно-вытяжных установок (установки общеобменной вентиляции, вентиляторы и пр.)</t>
        </is>
      </c>
      <c r="C3668" s="25" t="n"/>
      <c r="D3668" s="271" t="inlineStr">
        <is>
          <t>10.4.20.3.</t>
        </is>
      </c>
      <c r="E3668" s="3" t="inlineStr">
        <is>
          <t>Вытяжная установка, системы В1.2</t>
        </is>
      </c>
      <c r="F3668" s="18" t="inlineStr">
        <is>
          <t>шт.</t>
        </is>
      </c>
      <c r="G3668" s="645" t="n">
        <v>1</v>
      </c>
      <c r="H3668" s="194" t="n">
        <v>1227310.564655796</v>
      </c>
      <c r="I3668" s="195" t="n">
        <v>450716.0943469352</v>
      </c>
      <c r="J3668" s="196" t="n">
        <v>209753.3323753414</v>
      </c>
      <c r="K3668" s="197" t="n">
        <v>1887779.991378072</v>
      </c>
      <c r="L3668" s="194" t="n">
        <v>1227310.564655796</v>
      </c>
      <c r="M3668" s="195" t="n">
        <v>450716.0943469352</v>
      </c>
      <c r="N3668" s="196" t="n">
        <v>209753.3323753414</v>
      </c>
      <c r="O3668" s="197" t="n">
        <v>1887779.991378072</v>
      </c>
      <c r="P3668" s="118" t="n"/>
      <c r="Q3668" s="104" t="n"/>
    </row>
    <row r="3669" outlineLevel="3" ht="50.25" customHeight="1">
      <c r="A3669" s="3" t="n"/>
      <c r="B3669" s="3" t="inlineStr">
        <is>
          <t>Монтаж приточно-вытяжных установок (установки общеобменной вентиляции, вентиляторы и пр.)</t>
        </is>
      </c>
      <c r="C3669" s="25" t="n"/>
      <c r="D3669" s="271" t="inlineStr">
        <is>
          <t>10.4.20.4.</t>
        </is>
      </c>
      <c r="E3669" s="3" t="inlineStr">
        <is>
          <t>Вытяжная установка, системы В1.5.1</t>
        </is>
      </c>
      <c r="F3669" s="18" t="inlineStr">
        <is>
          <t>шт.</t>
        </is>
      </c>
      <c r="G3669" s="645" t="n">
        <v>1</v>
      </c>
      <c r="H3669" s="194" t="n">
        <v>1224114.507769249</v>
      </c>
      <c r="I3669" s="195" t="n">
        <v>449542.378156343</v>
      </c>
      <c r="J3669" s="196" t="n">
        <v>209207.110740699</v>
      </c>
      <c r="K3669" s="197" t="n">
        <v>1882863.996666291</v>
      </c>
      <c r="L3669" s="194" t="n">
        <v>1224114.507769249</v>
      </c>
      <c r="M3669" s="195" t="n">
        <v>449542.378156343</v>
      </c>
      <c r="N3669" s="196" t="n">
        <v>209207.110740699</v>
      </c>
      <c r="O3669" s="197" t="n">
        <v>1882863.996666291</v>
      </c>
      <c r="P3669" s="118" t="n"/>
      <c r="Q3669" s="104" t="n"/>
    </row>
    <row r="3670" outlineLevel="3" ht="50.25" customHeight="1">
      <c r="A3670" s="3" t="n"/>
      <c r="B3670" s="3" t="inlineStr">
        <is>
          <t>Монтаж приточно-вытяжных установок (установки общеобменной вентиляции, вентиляторы и пр.)</t>
        </is>
      </c>
      <c r="C3670" s="25" t="n"/>
      <c r="D3670" s="271" t="inlineStr">
        <is>
          <t>10.4.20.5.</t>
        </is>
      </c>
      <c r="E3670" s="3" t="inlineStr">
        <is>
          <t>Вытяжная установка, системы В1.5.2</t>
        </is>
      </c>
      <c r="F3670" s="18" t="inlineStr">
        <is>
          <t>шт.</t>
        </is>
      </c>
      <c r="G3670" s="645" t="n">
        <v>1</v>
      </c>
      <c r="H3670" s="194" t="n">
        <v>1225648.701308106</v>
      </c>
      <c r="I3670" s="195" t="n">
        <v>450105.793500556</v>
      </c>
      <c r="J3670" s="196" t="n">
        <v>209469.3118510827</v>
      </c>
      <c r="K3670" s="197" t="n">
        <v>1885223.806659745</v>
      </c>
      <c r="L3670" s="194" t="n">
        <v>1225648.701308106</v>
      </c>
      <c r="M3670" s="195" t="n">
        <v>450105.793500556</v>
      </c>
      <c r="N3670" s="196" t="n">
        <v>209469.3118510827</v>
      </c>
      <c r="O3670" s="197" t="n">
        <v>1885223.806659745</v>
      </c>
      <c r="P3670" s="118" t="n"/>
      <c r="Q3670" s="104" t="n"/>
    </row>
    <row r="3671" outlineLevel="3" ht="50.25" customHeight="1">
      <c r="A3671" s="3" t="n"/>
      <c r="B3671" s="3" t="n"/>
      <c r="C3671" s="25" t="n"/>
      <c r="D3671" s="271" t="inlineStr">
        <is>
          <t>10.4.20.6.</t>
        </is>
      </c>
      <c r="E3671" s="3" t="inlineStr">
        <is>
          <t>Прямоугольный канальный вентилятор, N=4.8 кВт, n=1400 об/мин, U=400 В, I=8 А</t>
        </is>
      </c>
      <c r="F3671" s="18" t="inlineStr">
        <is>
          <t>шт.</t>
        </is>
      </c>
      <c r="G3671" s="645" t="n">
        <v>1</v>
      </c>
      <c r="H3671" s="194" t="n"/>
      <c r="I3671" s="195" t="n">
        <v>0</v>
      </c>
      <c r="J3671" s="196" t="n">
        <v>0</v>
      </c>
      <c r="K3671" s="197" t="n">
        <v>0</v>
      </c>
      <c r="L3671" s="194" t="n">
        <v>0</v>
      </c>
      <c r="M3671" s="195" t="n">
        <v>0</v>
      </c>
      <c r="N3671" s="196" t="n">
        <v>0</v>
      </c>
      <c r="O3671" s="197" t="n">
        <v>0</v>
      </c>
      <c r="P3671" s="118" t="inlineStr">
        <is>
          <t>Включено</t>
        </is>
      </c>
      <c r="Q3671" s="104" t="n"/>
    </row>
    <row r="3672" outlineLevel="3" ht="50.25" customHeight="1">
      <c r="A3672" s="3" t="n"/>
      <c r="B3672" s="3" t="n"/>
      <c r="C3672" s="25" t="n"/>
      <c r="D3672" s="271" t="inlineStr">
        <is>
          <t>10.4.20.7.</t>
        </is>
      </c>
      <c r="E3672" s="3" t="inlineStr">
        <is>
          <t>Радиальный вентилятор для круглых каналов, N=0,157 кВт, n=2600 об/мин, U=230 В, I=0,72 A</t>
        </is>
      </c>
      <c r="F3672" s="18" t="inlineStr">
        <is>
          <t>шт.</t>
        </is>
      </c>
      <c r="G3672" s="645" t="n">
        <v>1</v>
      </c>
      <c r="H3672" s="194" t="n"/>
      <c r="I3672" s="195" t="n">
        <v>0</v>
      </c>
      <c r="J3672" s="196" t="n">
        <v>0</v>
      </c>
      <c r="K3672" s="197" t="n">
        <v>0</v>
      </c>
      <c r="L3672" s="194" t="n">
        <v>0</v>
      </c>
      <c r="M3672" s="195" t="n">
        <v>0</v>
      </c>
      <c r="N3672" s="196" t="n">
        <v>0</v>
      </c>
      <c r="O3672" s="197" t="n">
        <v>0</v>
      </c>
      <c r="P3672" s="118" t="inlineStr">
        <is>
          <t>Включено</t>
        </is>
      </c>
      <c r="Q3672" s="104" t="n"/>
    </row>
    <row r="3673" outlineLevel="3" ht="50.25" customHeight="1">
      <c r="A3673" s="3" t="n"/>
      <c r="B3673" s="3" t="n"/>
      <c r="C3673" s="25" t="n"/>
      <c r="D3673" s="271" t="inlineStr">
        <is>
          <t>10.4.20.8.</t>
        </is>
      </c>
      <c r="E3673" s="3" t="inlineStr">
        <is>
          <t>Радиальный вентилятор для круглых каналов, N=0.295 кВт, n=2500 об/мин, U=230 В, I=1.34 A</t>
        </is>
      </c>
      <c r="F3673" s="18" t="inlineStr">
        <is>
          <t>шт.</t>
        </is>
      </c>
      <c r="G3673" s="645" t="n">
        <v>1</v>
      </c>
      <c r="H3673" s="194" t="n"/>
      <c r="I3673" s="195" t="n">
        <v>0</v>
      </c>
      <c r="J3673" s="196" t="n">
        <v>0</v>
      </c>
      <c r="K3673" s="197" t="n">
        <v>0</v>
      </c>
      <c r="L3673" s="194" t="n">
        <v>0</v>
      </c>
      <c r="M3673" s="195" t="n">
        <v>0</v>
      </c>
      <c r="N3673" s="196" t="n">
        <v>0</v>
      </c>
      <c r="O3673" s="197" t="n">
        <v>0</v>
      </c>
      <c r="P3673" s="118" t="inlineStr">
        <is>
          <t>Включено</t>
        </is>
      </c>
      <c r="Q3673" s="104" t="n"/>
    </row>
    <row r="3674" outlineLevel="3" ht="50.25" customHeight="1">
      <c r="A3674" s="3" t="n"/>
      <c r="B367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674" s="25" t="n"/>
      <c r="D3674" s="271" t="inlineStr">
        <is>
          <t>10.4.20.9.</t>
        </is>
      </c>
      <c r="E3674" s="212" t="inlineStr">
        <is>
          <t>Воздуховод из тонколистовой оцинкованной стали b=0,7</t>
        </is>
      </c>
      <c r="F3674" s="211" t="inlineStr">
        <is>
          <t>м2</t>
        </is>
      </c>
      <c r="G3674" s="649" t="n">
        <v>0.8</v>
      </c>
      <c r="H3674" s="194" t="n">
        <v>3220.342657206711</v>
      </c>
      <c r="I3674" s="195" t="n">
        <v>1647.975</v>
      </c>
      <c r="J3674" s="196" t="n">
        <v>608.5397071508389</v>
      </c>
      <c r="K3674" s="197" t="n">
        <v>5476.85736435755</v>
      </c>
      <c r="L3674" s="194" t="n">
        <v>2576.274125765369</v>
      </c>
      <c r="M3674" s="195" t="n">
        <v>1318.38</v>
      </c>
      <c r="N3674" s="196" t="n">
        <v>486.8317657206712</v>
      </c>
      <c r="O3674" s="197" t="n">
        <v>4381.485891486041</v>
      </c>
      <c r="P3674" s="118" t="n"/>
      <c r="Q3674" s="104" t="n"/>
    </row>
    <row r="3675" outlineLevel="3" ht="50.25" customHeight="1">
      <c r="A3675" s="3" t="n"/>
      <c r="B3675"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675" s="25" t="n"/>
      <c r="D3675" s="271" t="inlineStr">
        <is>
          <t>10.4.20.10.</t>
        </is>
      </c>
      <c r="E3675" s="212" t="inlineStr">
        <is>
          <t>Воздуховод из тонколистовой оцинкованной стали b=0,5</t>
        </is>
      </c>
      <c r="F3675" s="211" t="inlineStr">
        <is>
          <t>м2</t>
        </is>
      </c>
      <c r="G3675" s="649" t="n">
        <v>3.6</v>
      </c>
      <c r="H3675" s="194" t="n">
        <v>2453.40597937227</v>
      </c>
      <c r="I3675" s="195" t="n">
        <v>1647.975</v>
      </c>
      <c r="J3675" s="196" t="n">
        <v>512.6726224215338</v>
      </c>
      <c r="K3675" s="197" t="n">
        <v>4614.053601793804</v>
      </c>
      <c r="L3675" s="194" t="n">
        <v>8832.261525740174</v>
      </c>
      <c r="M3675" s="195" t="n">
        <v>5932.71</v>
      </c>
      <c r="N3675" s="196" t="n">
        <v>1845.621440717522</v>
      </c>
      <c r="O3675" s="197" t="n">
        <v>16610.59296645769</v>
      </c>
      <c r="P3675" s="118" t="n"/>
      <c r="Q3675" s="104" t="n"/>
    </row>
    <row r="3676" outlineLevel="3" ht="50.25" customHeight="1">
      <c r="A3676" s="3" t="n"/>
      <c r="B3676"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676" s="25" t="n"/>
      <c r="D3676" s="271" t="inlineStr">
        <is>
          <t>10.4.20.11.</t>
        </is>
      </c>
      <c r="E3676" s="212" t="inlineStr">
        <is>
          <t>Воздуховод из тонколистовой оцинкованной стали b=0,5</t>
        </is>
      </c>
      <c r="F3676" s="211" t="inlineStr">
        <is>
          <t>м2</t>
        </is>
      </c>
      <c r="G3676" s="649" t="n">
        <v>11.9</v>
      </c>
      <c r="H3676" s="194" t="n">
        <v>2453.378051843268</v>
      </c>
      <c r="I3676" s="195" t="n">
        <v>1647.976470588235</v>
      </c>
      <c r="J3676" s="196" t="n">
        <v>512.6693153039379</v>
      </c>
      <c r="K3676" s="197" t="n">
        <v>4614.023837735441</v>
      </c>
      <c r="L3676" s="194" t="n">
        <v>29195.19881693489</v>
      </c>
      <c r="M3676" s="195" t="n">
        <v>19610.92</v>
      </c>
      <c r="N3676" s="196" t="n">
        <v>6100.764852116861</v>
      </c>
      <c r="O3676" s="197" t="n">
        <v>54906.88366905175</v>
      </c>
      <c r="P3676" s="118" t="n"/>
      <c r="Q3676" s="104" t="n"/>
    </row>
    <row r="3677" outlineLevel="3" ht="50.25" customHeight="1">
      <c r="A3677" s="3" t="n"/>
      <c r="B3677"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677" s="25" t="n"/>
      <c r="D3677" s="271" t="inlineStr">
        <is>
          <t>10.4.20.12.</t>
        </is>
      </c>
      <c r="E3677" s="212" t="inlineStr">
        <is>
          <t>Воздуховод из тонколистовой оцинкованной стали b=0,5</t>
        </is>
      </c>
      <c r="F3677" s="211" t="inlineStr">
        <is>
          <t>м2</t>
        </is>
      </c>
      <c r="G3677" s="649" t="n">
        <v>7.2</v>
      </c>
      <c r="H3677" s="194" t="n">
        <v>2453.357021494305</v>
      </c>
      <c r="I3677" s="195" t="n">
        <v>1647.976388888889</v>
      </c>
      <c r="J3677" s="196" t="n">
        <v>512.6666762978991</v>
      </c>
      <c r="K3677" s="197" t="n">
        <v>4614.000086681092</v>
      </c>
      <c r="L3677" s="194" t="n">
        <v>17664.170554759</v>
      </c>
      <c r="M3677" s="195" t="n">
        <v>11865.43</v>
      </c>
      <c r="N3677" s="196" t="n">
        <v>3691.200069344874</v>
      </c>
      <c r="O3677" s="197" t="n">
        <v>33220.80062410387</v>
      </c>
      <c r="P3677" s="118" t="n"/>
      <c r="Q3677" s="104" t="n"/>
    </row>
    <row r="3678" outlineLevel="3" ht="50.25" customHeight="1">
      <c r="A3678" s="3" t="n"/>
      <c r="B367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678" s="25" t="n"/>
      <c r="D3678" s="271" t="inlineStr">
        <is>
          <t>10.4.20.13.</t>
        </is>
      </c>
      <c r="E3678" s="212" t="inlineStr">
        <is>
          <t>Воздуховод из тонколистовой оцинкованной стали b=0,7</t>
        </is>
      </c>
      <c r="F3678" s="211" t="inlineStr">
        <is>
          <t>м2</t>
        </is>
      </c>
      <c r="G3678" s="649" t="n">
        <v>1</v>
      </c>
      <c r="H3678" s="194" t="n">
        <v>3220.461884038934</v>
      </c>
      <c r="I3678" s="195" t="n">
        <v>1647.98</v>
      </c>
      <c r="J3678" s="196" t="n">
        <v>608.5552355048668</v>
      </c>
      <c r="K3678" s="197" t="n">
        <v>5476.997119543801</v>
      </c>
      <c r="L3678" s="194" t="n">
        <v>3220.461884038934</v>
      </c>
      <c r="M3678" s="195" t="n">
        <v>1647.98</v>
      </c>
      <c r="N3678" s="196" t="n">
        <v>608.5552355048668</v>
      </c>
      <c r="O3678" s="197" t="n">
        <v>5476.997119543801</v>
      </c>
      <c r="P3678" s="118" t="n"/>
      <c r="Q3678" s="104" t="n"/>
    </row>
    <row r="3679" outlineLevel="3" ht="50.25" customHeight="1">
      <c r="A3679" s="3" t="n"/>
      <c r="B3679"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679" s="25" t="n"/>
      <c r="D3679" s="271" t="inlineStr">
        <is>
          <t>10.4.20.14.</t>
        </is>
      </c>
      <c r="E3679" s="212" t="inlineStr">
        <is>
          <t>Воздуховод из тонколистовой оцинкованной стали b=0,5</t>
        </is>
      </c>
      <c r="F3679" s="211" t="inlineStr">
        <is>
          <t>м2</t>
        </is>
      </c>
      <c r="G3679" s="649" t="n">
        <v>1.6</v>
      </c>
      <c r="H3679" s="194" t="n">
        <v>2453.215187641963</v>
      </c>
      <c r="I3679" s="195" t="n">
        <v>1647.975</v>
      </c>
      <c r="J3679" s="196" t="n">
        <v>512.6487734552453</v>
      </c>
      <c r="K3679" s="197" t="n">
        <v>4613.838961097208</v>
      </c>
      <c r="L3679" s="194" t="n">
        <v>3925.14430022714</v>
      </c>
      <c r="M3679" s="195" t="n">
        <v>2636.76</v>
      </c>
      <c r="N3679" s="196" t="n">
        <v>820.2380375283925</v>
      </c>
      <c r="O3679" s="197" t="n">
        <v>7382.142337755533</v>
      </c>
      <c r="P3679" s="118" t="n"/>
      <c r="Q3679" s="104" t="n"/>
    </row>
    <row r="3680" outlineLevel="3" ht="50.25" customHeight="1">
      <c r="A3680" s="3" t="n"/>
      <c r="B368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680" s="25" t="n"/>
      <c r="D3680" s="271" t="inlineStr">
        <is>
          <t>10.4.20.15.</t>
        </is>
      </c>
      <c r="E3680" s="212" t="inlineStr">
        <is>
          <t>Воздуховод из тонколистовой оцинкованной стали b=0,7</t>
        </is>
      </c>
      <c r="F3680" s="211" t="inlineStr">
        <is>
          <t>м2</t>
        </is>
      </c>
      <c r="G3680" s="649" t="n">
        <v>2.4</v>
      </c>
      <c r="H3680" s="194" t="n">
        <v>3220.346977019474</v>
      </c>
      <c r="I3680" s="195" t="n">
        <v>1647.975</v>
      </c>
      <c r="J3680" s="196" t="n">
        <v>608.5402471274342</v>
      </c>
      <c r="K3680" s="197" t="n">
        <v>5476.862224146907</v>
      </c>
      <c r="L3680" s="194" t="n">
        <v>7728.832744846737</v>
      </c>
      <c r="M3680" s="195" t="n">
        <v>3955.139999999999</v>
      </c>
      <c r="N3680" s="196" t="n">
        <v>1460.496593105842</v>
      </c>
      <c r="O3680" s="197" t="n">
        <v>13144.46933795258</v>
      </c>
      <c r="P3680" s="118" t="n"/>
      <c r="Q3680" s="104" t="n"/>
    </row>
    <row r="3681" outlineLevel="3" ht="50.25" customHeight="1">
      <c r="A3681" s="3" t="n"/>
      <c r="B368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681" s="25" t="n"/>
      <c r="D3681" s="271" t="inlineStr">
        <is>
          <t>10.4.20.16.</t>
        </is>
      </c>
      <c r="E3681" s="212" t="inlineStr">
        <is>
          <t>Воздуховод из тонколистовой оцинкованной стали b=0,7</t>
        </is>
      </c>
      <c r="F3681" s="211" t="inlineStr">
        <is>
          <t>м2</t>
        </is>
      </c>
      <c r="G3681" s="649" t="n">
        <v>0.9</v>
      </c>
      <c r="H3681" s="194" t="n">
        <v>3220.414654086073</v>
      </c>
      <c r="I3681" s="195" t="n">
        <v>1647.977777777778</v>
      </c>
      <c r="J3681" s="196" t="n">
        <v>608.5490539829814</v>
      </c>
      <c r="K3681" s="197" t="n">
        <v>5476.941485846833</v>
      </c>
      <c r="L3681" s="194" t="n">
        <v>2898.373188677466</v>
      </c>
      <c r="M3681" s="195" t="n">
        <v>1483.18</v>
      </c>
      <c r="N3681" s="196" t="n">
        <v>547.6941485846833</v>
      </c>
      <c r="O3681" s="197" t="n">
        <v>4929.24733726215</v>
      </c>
      <c r="P3681" s="118" t="n"/>
      <c r="Q3681" s="104" t="n"/>
    </row>
    <row r="3682" outlineLevel="3" ht="50.25" customHeight="1">
      <c r="A3682" s="3" t="n"/>
      <c r="B368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682" s="25" t="n"/>
      <c r="D3682" s="271" t="inlineStr">
        <is>
          <t>10.4.20.17.</t>
        </is>
      </c>
      <c r="E3682" s="212" t="inlineStr">
        <is>
          <t>Воздуховод из тонколистовой оцинкованной стали b=0,7</t>
        </is>
      </c>
      <c r="F3682" s="211" t="inlineStr">
        <is>
          <t>м2</t>
        </is>
      </c>
      <c r="G3682" s="649" t="n">
        <v>32</v>
      </c>
      <c r="H3682" s="194" t="n">
        <v>3220.462532010849</v>
      </c>
      <c r="I3682" s="195" t="n">
        <v>1647.97625</v>
      </c>
      <c r="J3682" s="196" t="n">
        <v>608.5548477513561</v>
      </c>
      <c r="K3682" s="197" t="n">
        <v>5476.993629762204</v>
      </c>
      <c r="L3682" s="194" t="n">
        <v>103054.8010243472</v>
      </c>
      <c r="M3682" s="195" t="n">
        <v>52735.24</v>
      </c>
      <c r="N3682" s="196" t="n">
        <v>19473.75512804339</v>
      </c>
      <c r="O3682" s="197" t="n">
        <v>175263.7961523905</v>
      </c>
      <c r="P3682" s="118" t="n"/>
      <c r="Q3682" s="104" t="n"/>
    </row>
    <row r="3683" outlineLevel="3" ht="50.25" customHeight="1">
      <c r="A3683" s="3" t="n"/>
      <c r="B368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683" s="25" t="n"/>
      <c r="D3683" s="271" t="inlineStr">
        <is>
          <t>10.4.20.18.</t>
        </is>
      </c>
      <c r="E3683" s="212" t="inlineStr">
        <is>
          <t>Воздуховод из тонколистовой оцинкованной стали b=0,7</t>
        </is>
      </c>
      <c r="F3683" s="211" t="inlineStr">
        <is>
          <t>м2</t>
        </is>
      </c>
      <c r="G3683" s="649" t="n">
        <v>2.2</v>
      </c>
      <c r="H3683" s="194" t="n">
        <v>3220.401563744371</v>
      </c>
      <c r="I3683" s="195" t="n">
        <v>1647.977272727273</v>
      </c>
      <c r="J3683" s="196" t="n">
        <v>608.5473545589555</v>
      </c>
      <c r="K3683" s="197" t="n">
        <v>5476.9261910306</v>
      </c>
      <c r="L3683" s="194" t="n">
        <v>7084.883440237616</v>
      </c>
      <c r="M3683" s="195" t="n">
        <v>3625.55</v>
      </c>
      <c r="N3683" s="196" t="n">
        <v>1338.804180029702</v>
      </c>
      <c r="O3683" s="197" t="n">
        <v>12049.23762026732</v>
      </c>
      <c r="P3683" s="118" t="n"/>
      <c r="Q3683" s="104" t="n"/>
    </row>
    <row r="3684" outlineLevel="3" ht="50.25" customHeight="1">
      <c r="A3684" s="3" t="n"/>
      <c r="B368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684" s="25" t="n"/>
      <c r="D3684" s="271" t="inlineStr">
        <is>
          <t>10.4.20.19.</t>
        </is>
      </c>
      <c r="E3684" s="212" t="inlineStr">
        <is>
          <t>Воздуховод из тонколистовой оцинкованной стали b=0,7</t>
        </is>
      </c>
      <c r="F3684" s="211" t="inlineStr">
        <is>
          <t>м2</t>
        </is>
      </c>
      <c r="G3684" s="649" t="n">
        <v>51.8</v>
      </c>
      <c r="H3684" s="194" t="n">
        <v>3220.429620541613</v>
      </c>
      <c r="I3684" s="195" t="n">
        <v>1647.976061776062</v>
      </c>
      <c r="J3684" s="196" t="n">
        <v>608.5507102897094</v>
      </c>
      <c r="K3684" s="197" t="n">
        <v>5476.956392607384</v>
      </c>
      <c r="L3684" s="194" t="n">
        <v>166818.2543440555</v>
      </c>
      <c r="M3684" s="195" t="n">
        <v>85365.16</v>
      </c>
      <c r="N3684" s="196" t="n">
        <v>31522.92679300694</v>
      </c>
      <c r="O3684" s="197" t="n">
        <v>283706.3411370625</v>
      </c>
      <c r="P3684" s="118" t="n"/>
      <c r="Q3684" s="104" t="n"/>
    </row>
    <row r="3685" outlineLevel="3" ht="50.25" customHeight="1">
      <c r="A3685" s="3" t="n"/>
      <c r="B368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685" s="25" t="n"/>
      <c r="D3685" s="271" t="inlineStr">
        <is>
          <t>10.4.20.20.</t>
        </is>
      </c>
      <c r="E3685" s="212" t="inlineStr">
        <is>
          <t>Воздуховод из тонколистовой оцинкованной стали b=0,7</t>
        </is>
      </c>
      <c r="F3685" s="211" t="inlineStr">
        <is>
          <t>м2</t>
        </is>
      </c>
      <c r="G3685" s="649" t="n">
        <v>26.4</v>
      </c>
      <c r="H3685" s="194" t="n">
        <v>3220.443583741235</v>
      </c>
      <c r="I3685" s="195" t="n">
        <v>1647.976136363636</v>
      </c>
      <c r="J3685" s="196" t="n">
        <v>608.5524650131089</v>
      </c>
      <c r="K3685" s="197" t="n">
        <v>5476.97218511798</v>
      </c>
      <c r="L3685" s="194" t="n">
        <v>85019.7106107686</v>
      </c>
      <c r="M3685" s="195" t="n">
        <v>43506.57</v>
      </c>
      <c r="N3685" s="196" t="n">
        <v>16065.78507634607</v>
      </c>
      <c r="O3685" s="197" t="n">
        <v>144592.0656871147</v>
      </c>
      <c r="P3685" s="118" t="n"/>
      <c r="Q3685" s="104" t="n"/>
    </row>
    <row r="3686" outlineLevel="3" ht="50.25" customHeight="1">
      <c r="A3686" s="3" t="n"/>
      <c r="B3686"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686" s="25" t="n"/>
      <c r="D3686" s="271" t="inlineStr">
        <is>
          <t>10.4.20.21.</t>
        </is>
      </c>
      <c r="E3686" s="212" t="inlineStr">
        <is>
          <t>Воздуховод из тонколистовой оцинкованной стали b=0,7</t>
        </is>
      </c>
      <c r="F3686" s="211" t="inlineStr">
        <is>
          <t>м2</t>
        </is>
      </c>
      <c r="G3686" s="649" t="n">
        <v>28</v>
      </c>
      <c r="H3686" s="194" t="n">
        <v>3220.429670578054</v>
      </c>
      <c r="I3686" s="195" t="n">
        <v>1647.976071428571</v>
      </c>
      <c r="J3686" s="196" t="n">
        <v>608.5507177508282</v>
      </c>
      <c r="K3686" s="197" t="n">
        <v>5476.956459757454</v>
      </c>
      <c r="L3686" s="194" t="n">
        <v>90172.03077618552</v>
      </c>
      <c r="M3686" s="195" t="n">
        <v>46143.33</v>
      </c>
      <c r="N3686" s="196" t="n">
        <v>17039.42009702319</v>
      </c>
      <c r="O3686" s="197" t="n">
        <v>153354.7808732087</v>
      </c>
      <c r="P3686" s="118" t="n"/>
      <c r="Q3686" s="104" t="n"/>
    </row>
    <row r="3687" outlineLevel="3" ht="50.25" customHeight="1">
      <c r="A3687" s="3" t="n"/>
      <c r="B3687"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687" s="25" t="n"/>
      <c r="D3687" s="271" t="inlineStr">
        <is>
          <t>10.4.20.22.</t>
        </is>
      </c>
      <c r="E3687" s="212" t="inlineStr">
        <is>
          <t>Воздуховод из тонколистовой оцинкованной стали b=0,7</t>
        </is>
      </c>
      <c r="F3687" s="211" t="inlineStr">
        <is>
          <t>м2</t>
        </is>
      </c>
      <c r="G3687" s="649" t="n">
        <v>24</v>
      </c>
      <c r="H3687" s="194" t="n">
        <v>3220.41954987387</v>
      </c>
      <c r="I3687" s="195" t="n">
        <v>1647.97625</v>
      </c>
      <c r="J3687" s="196" t="n">
        <v>608.5494749842337</v>
      </c>
      <c r="K3687" s="197" t="n">
        <v>5476.945274858103</v>
      </c>
      <c r="L3687" s="194" t="n">
        <v>77290.06919697287</v>
      </c>
      <c r="M3687" s="195" t="n">
        <v>39551.43</v>
      </c>
      <c r="N3687" s="196" t="n">
        <v>14605.18739962161</v>
      </c>
      <c r="O3687" s="197" t="n">
        <v>131446.6865965945</v>
      </c>
      <c r="P3687" s="118" t="n"/>
      <c r="Q3687" s="104" t="n"/>
    </row>
    <row r="3688" outlineLevel="3" ht="50.25" customHeight="1">
      <c r="A3688" s="3" t="n"/>
      <c r="B368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688" s="25" t="n"/>
      <c r="D3688" s="271" t="inlineStr">
        <is>
          <t>10.4.20.23.</t>
        </is>
      </c>
      <c r="E3688" s="212" t="inlineStr">
        <is>
          <t>Воздуховод из тонколистовой оцинкованной стали b=0,7</t>
        </is>
      </c>
      <c r="F3688" s="211" t="inlineStr">
        <is>
          <t>м2</t>
        </is>
      </c>
      <c r="G3688" s="649" t="n">
        <v>1.3</v>
      </c>
      <c r="H3688" s="194" t="n">
        <v>3220.392501200116</v>
      </c>
      <c r="I3688" s="195" t="n">
        <v>1647.976923076923</v>
      </c>
      <c r="J3688" s="196" t="n">
        <v>608.5461780346299</v>
      </c>
      <c r="K3688" s="197" t="n">
        <v>5476.915602311668</v>
      </c>
      <c r="L3688" s="194" t="n">
        <v>4186.510251560151</v>
      </c>
      <c r="M3688" s="195" t="n">
        <v>2142.37</v>
      </c>
      <c r="N3688" s="196" t="n">
        <v>791.1100314450189</v>
      </c>
      <c r="O3688" s="197" t="n">
        <v>7119.990283005169</v>
      </c>
      <c r="P3688" s="118" t="n"/>
      <c r="Q3688" s="104" t="n"/>
    </row>
    <row r="3689" outlineLevel="3" ht="50.25" customHeight="1">
      <c r="A3689" s="3" t="n"/>
      <c r="B368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689" s="25" t="n"/>
      <c r="D3689" s="271" t="inlineStr">
        <is>
          <t>10.4.20.24.</t>
        </is>
      </c>
      <c r="E3689" s="212" t="inlineStr">
        <is>
          <t>Воздуховод из тонколистовой оцинкованной стали b=0,7</t>
        </is>
      </c>
      <c r="F3689" s="211" t="inlineStr">
        <is>
          <t>м2</t>
        </is>
      </c>
      <c r="G3689" s="649" t="n">
        <v>57.6</v>
      </c>
      <c r="H3689" s="194" t="n">
        <v>3220.419333883232</v>
      </c>
      <c r="I3689" s="195" t="n">
        <v>1647.976215277778</v>
      </c>
      <c r="J3689" s="196" t="n">
        <v>608.5494436451261</v>
      </c>
      <c r="K3689" s="197" t="n">
        <v>5476.944992806135</v>
      </c>
      <c r="L3689" s="194" t="n">
        <v>185496.1536316741</v>
      </c>
      <c r="M3689" s="195" t="n">
        <v>94923.42999999999</v>
      </c>
      <c r="N3689" s="196" t="n">
        <v>35052.44795395926</v>
      </c>
      <c r="O3689" s="197" t="n">
        <v>315472.0315856334</v>
      </c>
      <c r="P3689" s="118" t="n"/>
      <c r="Q3689" s="104" t="n"/>
    </row>
    <row r="3690" outlineLevel="3" ht="50.25" customHeight="1">
      <c r="A3690" s="3" t="n"/>
      <c r="B369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690" s="25" t="n"/>
      <c r="D3690" s="271" t="inlineStr">
        <is>
          <t>10.4.20.25.</t>
        </is>
      </c>
      <c r="E3690" s="212" t="inlineStr">
        <is>
          <t>Воздуховод из тонколистовой оцинкованной стали b=0,7</t>
        </is>
      </c>
      <c r="F3690" s="211" t="inlineStr">
        <is>
          <t>м2</t>
        </is>
      </c>
      <c r="G3690" s="649" t="n">
        <v>7.2</v>
      </c>
      <c r="H3690" s="194" t="n">
        <v>3220.411774210898</v>
      </c>
      <c r="I3690" s="195" t="n">
        <v>1647.976388888889</v>
      </c>
      <c r="J3690" s="196" t="n">
        <v>608.5485203874734</v>
      </c>
      <c r="K3690" s="197" t="n">
        <v>5476.936683487261</v>
      </c>
      <c r="L3690" s="194" t="n">
        <v>23186.96477431847</v>
      </c>
      <c r="M3690" s="195" t="n">
        <v>11865.43</v>
      </c>
      <c r="N3690" s="196" t="n">
        <v>4381.549346789809</v>
      </c>
      <c r="O3690" s="197" t="n">
        <v>39433.94412110828</v>
      </c>
      <c r="P3690" s="118" t="n"/>
      <c r="Q3690" s="104" t="n"/>
    </row>
    <row r="3691" outlineLevel="3" ht="50.25" customHeight="1">
      <c r="A3691" s="3" t="n"/>
      <c r="B369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691" s="25" t="n"/>
      <c r="D3691" s="271" t="inlineStr">
        <is>
          <t>10.4.20.26.</t>
        </is>
      </c>
      <c r="E3691" s="212" t="inlineStr">
        <is>
          <t>Воздуховод из тонколистовой оцинкованной стали b=0,7</t>
        </is>
      </c>
      <c r="F3691" s="211" t="inlineStr">
        <is>
          <t>м2</t>
        </is>
      </c>
      <c r="G3691" s="649" t="n">
        <v>11.9</v>
      </c>
      <c r="H3691" s="194" t="n">
        <v>3220.380773201668</v>
      </c>
      <c r="I3691" s="195" t="n">
        <v>1647.976470588235</v>
      </c>
      <c r="J3691" s="196" t="n">
        <v>608.5446554737379</v>
      </c>
      <c r="K3691" s="197" t="n">
        <v>5476.901899263641</v>
      </c>
      <c r="L3691" s="194" t="n">
        <v>38322.53120109985</v>
      </c>
      <c r="M3691" s="195" t="n">
        <v>19610.92</v>
      </c>
      <c r="N3691" s="196" t="n">
        <v>7241.681400137481</v>
      </c>
      <c r="O3691" s="197" t="n">
        <v>65175.13260123733</v>
      </c>
      <c r="P3691" s="118" t="n"/>
      <c r="Q3691" s="104" t="n"/>
    </row>
    <row r="3692" outlineLevel="3" ht="50.25" customHeight="1">
      <c r="A3692" s="3" t="n"/>
      <c r="B369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692" s="25" t="n"/>
      <c r="D3692" s="271" t="inlineStr">
        <is>
          <t>10.4.20.27.</t>
        </is>
      </c>
      <c r="E3692" s="212" t="inlineStr">
        <is>
          <t>Воздуховод из тонколистовой оцинкованной стали b=0,7</t>
        </is>
      </c>
      <c r="F3692" s="211" t="inlineStr">
        <is>
          <t>м2</t>
        </is>
      </c>
      <c r="G3692" s="649" t="n">
        <v>14.4</v>
      </c>
      <c r="H3692" s="194" t="n">
        <v>3220.419693867628</v>
      </c>
      <c r="I3692" s="195" t="n">
        <v>1647.976388888889</v>
      </c>
      <c r="J3692" s="196" t="n">
        <v>608.5495103445646</v>
      </c>
      <c r="K3692" s="197" t="n">
        <v>5476.945593101082</v>
      </c>
      <c r="L3692" s="194" t="n">
        <v>46374.04359169384</v>
      </c>
      <c r="M3692" s="195" t="n">
        <v>23730.86</v>
      </c>
      <c r="N3692" s="196" t="n">
        <v>8763.112948961731</v>
      </c>
      <c r="O3692" s="197" t="n">
        <v>78868.01654065558</v>
      </c>
      <c r="P3692" s="118" t="n"/>
      <c r="Q3692" s="104" t="n"/>
    </row>
    <row r="3693" outlineLevel="3" ht="50.25" customHeight="1">
      <c r="A3693" s="3" t="n"/>
      <c r="B369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693" s="25" t="n"/>
      <c r="D3693" s="271" t="inlineStr">
        <is>
          <t>10.4.20.28.</t>
        </is>
      </c>
      <c r="E3693" s="212" t="inlineStr">
        <is>
          <t>Воздуховод из тонколистовой оцинкованной стали b=0,7</t>
        </is>
      </c>
      <c r="F3693" s="211" t="inlineStr">
        <is>
          <t>м2</t>
        </is>
      </c>
      <c r="G3693" s="649" t="n">
        <v>28</v>
      </c>
      <c r="H3693" s="194" t="n">
        <v>3220.347100442696</v>
      </c>
      <c r="I3693" s="195" t="n">
        <v>1647.976071428571</v>
      </c>
      <c r="J3693" s="196" t="n">
        <v>608.5403964839084</v>
      </c>
      <c r="K3693" s="197" t="n">
        <v>5476.863568355175</v>
      </c>
      <c r="L3693" s="194" t="n">
        <v>90169.71881239547</v>
      </c>
      <c r="M3693" s="195" t="n">
        <v>46143.33</v>
      </c>
      <c r="N3693" s="196" t="n">
        <v>17039.13110154944</v>
      </c>
      <c r="O3693" s="197" t="n">
        <v>153352.1799139449</v>
      </c>
      <c r="P3693" s="118" t="n"/>
      <c r="Q3693" s="104" t="n"/>
    </row>
    <row r="3694" outlineLevel="3" ht="50.25" customHeight="1">
      <c r="A3694" s="3" t="n"/>
      <c r="B369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694" s="25" t="n"/>
      <c r="D3694" s="271" t="inlineStr">
        <is>
          <t>10.4.20.29.</t>
        </is>
      </c>
      <c r="E3694" s="212" t="inlineStr">
        <is>
          <t>Воздуховод из тонколистовой оцинкованной стали b=0,7</t>
        </is>
      </c>
      <c r="F3694" s="211" t="inlineStr">
        <is>
          <t>м2</t>
        </is>
      </c>
      <c r="G3694" s="649" t="n">
        <v>6.4</v>
      </c>
      <c r="H3694" s="194" t="n">
        <v>3220.418793906636</v>
      </c>
      <c r="I3694" s="195" t="n">
        <v>1647.9765625</v>
      </c>
      <c r="J3694" s="196" t="n">
        <v>608.5494195508295</v>
      </c>
      <c r="K3694" s="197" t="n">
        <v>5476.944775957465</v>
      </c>
      <c r="L3694" s="194" t="n">
        <v>20610.68028100247</v>
      </c>
      <c r="M3694" s="195" t="n">
        <v>10547.05</v>
      </c>
      <c r="N3694" s="196" t="n">
        <v>3894.716285125309</v>
      </c>
      <c r="O3694" s="197" t="n">
        <v>35052.44656612778</v>
      </c>
      <c r="P3694" s="118" t="n"/>
      <c r="Q3694" s="104" t="n"/>
    </row>
    <row r="3695" outlineLevel="3" ht="50.25" customHeight="1">
      <c r="A3695" s="3" t="n"/>
      <c r="B369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695" s="25" t="n"/>
      <c r="D3695" s="271" t="inlineStr">
        <is>
          <t>10.4.20.30.</t>
        </is>
      </c>
      <c r="E3695" s="212" t="inlineStr">
        <is>
          <t>Воздуховод из тонколистовой оцинкованной стали b=0,7</t>
        </is>
      </c>
      <c r="F3695" s="211" t="inlineStr">
        <is>
          <t>м2</t>
        </is>
      </c>
      <c r="G3695" s="649" t="n">
        <v>6.6</v>
      </c>
      <c r="H3695" s="194" t="n">
        <v>3220.399992903367</v>
      </c>
      <c r="I3695" s="195" t="n">
        <v>1647.975757575758</v>
      </c>
      <c r="J3695" s="196" t="n">
        <v>608.5469688098906</v>
      </c>
      <c r="K3695" s="197" t="n">
        <v>5476.922719289016</v>
      </c>
      <c r="L3695" s="194" t="n">
        <v>21254.63995316222</v>
      </c>
      <c r="M3695" s="195" t="n">
        <v>10876.64</v>
      </c>
      <c r="N3695" s="196" t="n">
        <v>4016.409994145278</v>
      </c>
      <c r="O3695" s="197" t="n">
        <v>36147.6899473075</v>
      </c>
      <c r="P3695" s="118" t="n"/>
      <c r="Q3695" s="104" t="n"/>
    </row>
    <row r="3696" outlineLevel="3" ht="50.25" customHeight="1">
      <c r="A3696" s="3" t="n"/>
      <c r="B3696"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696" s="25" t="n"/>
      <c r="D3696" s="271" t="inlineStr">
        <is>
          <t>10.4.20.31.</t>
        </is>
      </c>
      <c r="E3696" s="212" t="inlineStr">
        <is>
          <t>Воздуховод из тонколистовой оцинкованной стали b=0,7</t>
        </is>
      </c>
      <c r="F3696" s="211" t="inlineStr">
        <is>
          <t>м2</t>
        </is>
      </c>
      <c r="G3696" s="649" t="n">
        <v>45.6</v>
      </c>
      <c r="H3696" s="194" t="n">
        <v>3220.395404394118</v>
      </c>
      <c r="I3696" s="195" t="n">
        <v>1647.976096491228</v>
      </c>
      <c r="J3696" s="196" t="n">
        <v>608.5464376106682</v>
      </c>
      <c r="K3696" s="197" t="n">
        <v>5476.917938496014</v>
      </c>
      <c r="L3696" s="194" t="n">
        <v>146850.0304403718</v>
      </c>
      <c r="M3696" s="195" t="n">
        <v>75147.71000000001</v>
      </c>
      <c r="N3696" s="196" t="n">
        <v>27749.71755504647</v>
      </c>
      <c r="O3696" s="197" t="n">
        <v>249747.4579954183</v>
      </c>
      <c r="P3696" s="118" t="n"/>
      <c r="Q3696" s="104" t="n"/>
    </row>
    <row r="3697" outlineLevel="3" ht="50.25" customHeight="1">
      <c r="A3697" s="3" t="n"/>
      <c r="B3697"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697" s="25" t="n"/>
      <c r="D3697" s="271" t="inlineStr">
        <is>
          <t>10.4.20.32.</t>
        </is>
      </c>
      <c r="E3697" s="212" t="inlineStr">
        <is>
          <t>Воздуховод из тонколистовой оцинкованной стали b=0,7</t>
        </is>
      </c>
      <c r="F3697" s="211" t="inlineStr">
        <is>
          <t>м2</t>
        </is>
      </c>
      <c r="G3697" s="649" t="n">
        <v>42</v>
      </c>
      <c r="H3697" s="194" t="n">
        <v>3220.424116533075</v>
      </c>
      <c r="I3697" s="195" t="n">
        <v>1647.97619047619</v>
      </c>
      <c r="J3697" s="196" t="n">
        <v>608.5500383761582</v>
      </c>
      <c r="K3697" s="197" t="n">
        <v>5476.950345385424</v>
      </c>
      <c r="L3697" s="194" t="n">
        <v>135257.8128943891</v>
      </c>
      <c r="M3697" s="195" t="n">
        <v>69215</v>
      </c>
      <c r="N3697" s="196" t="n">
        <v>25559.10161179864</v>
      </c>
      <c r="O3697" s="197" t="n">
        <v>230031.9145061878</v>
      </c>
      <c r="P3697" s="118" t="n"/>
      <c r="Q3697" s="104" t="n"/>
    </row>
    <row r="3698" outlineLevel="3" ht="50.25" customHeight="1">
      <c r="A3698" s="3" t="n"/>
      <c r="B369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698" s="25" t="n"/>
      <c r="D3698" s="271" t="inlineStr">
        <is>
          <t>10.4.20.33.</t>
        </is>
      </c>
      <c r="E3698" s="212" t="inlineStr">
        <is>
          <t>Воздуховод из тонколистовой оцинкованной стали b=0,7</t>
        </is>
      </c>
      <c r="F3698" s="211" t="inlineStr">
        <is>
          <t>м2</t>
        </is>
      </c>
      <c r="G3698" s="649" t="n">
        <v>2.8</v>
      </c>
      <c r="H3698" s="194" t="n">
        <v>3220.387089566546</v>
      </c>
      <c r="I3698" s="195" t="n">
        <v>1647.975</v>
      </c>
      <c r="J3698" s="196" t="n">
        <v>608.5452611958183</v>
      </c>
      <c r="K3698" s="197" t="n">
        <v>5476.907350762364</v>
      </c>
      <c r="L3698" s="194" t="n">
        <v>9017.08385078633</v>
      </c>
      <c r="M3698" s="195" t="n">
        <v>4614.33</v>
      </c>
      <c r="N3698" s="196" t="n">
        <v>1703.926731348291</v>
      </c>
      <c r="O3698" s="197" t="n">
        <v>15335.34058213462</v>
      </c>
      <c r="P3698" s="118" t="n"/>
      <c r="Q3698" s="104" t="n"/>
    </row>
    <row r="3699" outlineLevel="3" ht="50.25" customHeight="1">
      <c r="A3699" s="3" t="n"/>
      <c r="B369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699" s="25" t="n"/>
      <c r="D3699" s="271" t="inlineStr">
        <is>
          <t>10.4.20.34.</t>
        </is>
      </c>
      <c r="E3699" s="212" t="inlineStr">
        <is>
          <t>Воздуховод из тонколистовой оцинкованной стали b=0,7</t>
        </is>
      </c>
      <c r="F3699" s="211" t="inlineStr">
        <is>
          <t>м2</t>
        </is>
      </c>
      <c r="G3699" s="649" t="n">
        <v>84</v>
      </c>
      <c r="H3699" s="194" t="n">
        <v>3220.424239956297</v>
      </c>
      <c r="I3699" s="195" t="n">
        <v>1647.97619047619</v>
      </c>
      <c r="J3699" s="196" t="n">
        <v>608.5500538040609</v>
      </c>
      <c r="K3699" s="197" t="n">
        <v>5476.950484236548</v>
      </c>
      <c r="L3699" s="194" t="n">
        <v>270515.636156329</v>
      </c>
      <c r="M3699" s="195" t="n">
        <v>138430</v>
      </c>
      <c r="N3699" s="196" t="n">
        <v>51118.20451954111</v>
      </c>
      <c r="O3699" s="197" t="n">
        <v>460063.84067587</v>
      </c>
      <c r="P3699" s="118" t="n"/>
      <c r="Q3699" s="104" t="n"/>
    </row>
    <row r="3700" outlineLevel="3" ht="50.25" customHeight="1">
      <c r="A3700" s="3" t="n"/>
      <c r="B370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700" s="25" t="n"/>
      <c r="D3700" s="271" t="inlineStr">
        <is>
          <t>10.4.20.35.</t>
        </is>
      </c>
      <c r="E3700" s="212" t="inlineStr">
        <is>
          <t>Воздуховод из тонколистовой оцинкованной стали b=0,7</t>
        </is>
      </c>
      <c r="F3700" s="211" t="inlineStr">
        <is>
          <t>м2</t>
        </is>
      </c>
      <c r="G3700" s="649" t="n">
        <v>131.2</v>
      </c>
      <c r="H3700" s="194" t="n">
        <v>3220.419386563876</v>
      </c>
      <c r="I3700" s="195" t="n">
        <v>1647.976143292683</v>
      </c>
      <c r="J3700" s="196" t="n">
        <v>608.5494412320699</v>
      </c>
      <c r="K3700" s="197" t="n">
        <v>5476.944971088628</v>
      </c>
      <c r="L3700" s="194" t="n">
        <v>422519.0235171805</v>
      </c>
      <c r="M3700" s="195" t="n">
        <v>216214.47</v>
      </c>
      <c r="N3700" s="196" t="n">
        <v>79841.68668964755</v>
      </c>
      <c r="O3700" s="197" t="n">
        <v>718575.1802068279</v>
      </c>
      <c r="P3700" s="118" t="n"/>
      <c r="Q3700" s="104" t="n"/>
    </row>
    <row r="3701" outlineLevel="3" ht="50.25" customHeight="1">
      <c r="A3701" s="3" t="n"/>
      <c r="B370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701" s="25" t="n"/>
      <c r="D3701" s="271" t="inlineStr">
        <is>
          <t>10.4.20.36.</t>
        </is>
      </c>
      <c r="E3701" s="212" t="inlineStr">
        <is>
          <t>Воздуховод из тонколистовой оцинкованной стали b=0,7</t>
        </is>
      </c>
      <c r="F3701" s="211" t="inlineStr">
        <is>
          <t>м2</t>
        </is>
      </c>
      <c r="G3701" s="649" t="n">
        <v>111.6</v>
      </c>
      <c r="H3701" s="194" t="n">
        <v>3220.403134585375</v>
      </c>
      <c r="I3701" s="195" t="n">
        <v>1647.976164874552</v>
      </c>
      <c r="J3701" s="196" t="n">
        <v>608.547412432491</v>
      </c>
      <c r="K3701" s="197" t="n">
        <v>5476.926711892419</v>
      </c>
      <c r="L3701" s="194" t="n">
        <v>359396.9898197279</v>
      </c>
      <c r="M3701" s="195" t="n">
        <v>183914.14</v>
      </c>
      <c r="N3701" s="196" t="n">
        <v>67913.891227466</v>
      </c>
      <c r="O3701" s="197" t="n">
        <v>611225.0210471939</v>
      </c>
      <c r="P3701" s="118" t="n"/>
      <c r="Q3701" s="104" t="n"/>
    </row>
    <row r="3702" outlineLevel="3" ht="50.25" customHeight="1">
      <c r="A3702" s="3" t="n"/>
      <c r="B370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702" s="25" t="n"/>
      <c r="D3702" s="271" t="inlineStr">
        <is>
          <t>10.4.20.37.</t>
        </is>
      </c>
      <c r="E3702" s="212" t="inlineStr">
        <is>
          <t>Воздуховод из тонколистовой оцинкованной стали b=0,7</t>
        </is>
      </c>
      <c r="F3702" s="211" t="inlineStr">
        <is>
          <t>м2</t>
        </is>
      </c>
      <c r="G3702" s="649" t="n">
        <v>2.8</v>
      </c>
      <c r="H3702" s="194" t="n">
        <v>3220.387089566546</v>
      </c>
      <c r="I3702" s="195" t="n">
        <v>1647.975</v>
      </c>
      <c r="J3702" s="196" t="n">
        <v>608.5452611958183</v>
      </c>
      <c r="K3702" s="197" t="n">
        <v>5476.907350762364</v>
      </c>
      <c r="L3702" s="194" t="n">
        <v>9017.08385078633</v>
      </c>
      <c r="M3702" s="195" t="n">
        <v>4614.33</v>
      </c>
      <c r="N3702" s="196" t="n">
        <v>1703.926731348291</v>
      </c>
      <c r="O3702" s="197" t="n">
        <v>15335.34058213462</v>
      </c>
      <c r="P3702" s="118" t="n"/>
      <c r="Q3702" s="104" t="n"/>
    </row>
    <row r="3703" outlineLevel="3" ht="50.25" customHeight="1">
      <c r="A3703" s="3" t="n"/>
      <c r="B3703"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703" s="25" t="n"/>
      <c r="D3703" s="271" t="inlineStr">
        <is>
          <t>10.4.20.38.</t>
        </is>
      </c>
      <c r="E3703" s="212" t="inlineStr">
        <is>
          <t>Воздуховод из тонколистовой оцинкованной стали b=0,9</t>
        </is>
      </c>
      <c r="F3703" s="211" t="inlineStr">
        <is>
          <t>м2</t>
        </is>
      </c>
      <c r="G3703" s="649" t="n">
        <v>4.16</v>
      </c>
      <c r="H3703" s="194" t="n">
        <v>1987.628924973766</v>
      </c>
      <c r="I3703" s="195" t="n">
        <v>1649.560096153846</v>
      </c>
      <c r="J3703" s="196" t="n">
        <v>454.6486276409515</v>
      </c>
      <c r="K3703" s="197" t="n">
        <v>4091.837648768563</v>
      </c>
      <c r="L3703" s="194" t="n">
        <v>8268.536327890864</v>
      </c>
      <c r="M3703" s="195" t="n">
        <v>6862.17</v>
      </c>
      <c r="N3703" s="196" t="n">
        <v>1891.338290986358</v>
      </c>
      <c r="O3703" s="197" t="n">
        <v>17022.04461887722</v>
      </c>
      <c r="P3703" s="118" t="n"/>
      <c r="Q3703" s="104" t="n"/>
    </row>
    <row r="3704" outlineLevel="3" ht="50.25" customHeight="1">
      <c r="A3704" s="3" t="n"/>
      <c r="B3704"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704" s="25" t="n"/>
      <c r="D3704" s="271" t="inlineStr">
        <is>
          <t>10.4.20.39.</t>
        </is>
      </c>
      <c r="E3704" s="212" t="inlineStr">
        <is>
          <t>Воздуховод из тонколистовой оцинкованной стали b=0,9</t>
        </is>
      </c>
      <c r="F3704" s="211" t="inlineStr">
        <is>
          <t>м2</t>
        </is>
      </c>
      <c r="G3704" s="649" t="n">
        <v>15.6</v>
      </c>
      <c r="H3704" s="194" t="n">
        <v>1985.703617655211</v>
      </c>
      <c r="I3704" s="195" t="n">
        <v>1647.976282051282</v>
      </c>
      <c r="J3704" s="196" t="n">
        <v>454.2099874633117</v>
      </c>
      <c r="K3704" s="197" t="n">
        <v>4087.889887169805</v>
      </c>
      <c r="L3704" s="194" t="n">
        <v>30976.9764354213</v>
      </c>
      <c r="M3704" s="195" t="n">
        <v>25708.43</v>
      </c>
      <c r="N3704" s="196" t="n">
        <v>7085.675804427662</v>
      </c>
      <c r="O3704" s="197" t="n">
        <v>63771.08223984896</v>
      </c>
      <c r="P3704" s="118" t="n"/>
      <c r="Q3704" s="104" t="n"/>
    </row>
    <row r="3705" outlineLevel="3" ht="50.25" customHeight="1">
      <c r="A3705" s="3" t="n"/>
      <c r="B3705"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705" s="25" t="n"/>
      <c r="D3705" s="271" t="inlineStr">
        <is>
          <t>10.4.20.40.</t>
        </is>
      </c>
      <c r="E3705" s="212" t="inlineStr">
        <is>
          <t>Воздуховод из тонколистовой оцинкованной стали b=0,5</t>
        </is>
      </c>
      <c r="F3705" s="211" t="inlineStr">
        <is>
          <t>м2</t>
        </is>
      </c>
      <c r="G3705" s="649" t="n">
        <v>30.47</v>
      </c>
      <c r="H3705" s="194" t="n">
        <v>2452.430661016421</v>
      </c>
      <c r="I3705" s="195" t="n">
        <v>1647.32720708894</v>
      </c>
      <c r="J3705" s="196" t="n">
        <v>512.4697335131701</v>
      </c>
      <c r="K3705" s="197" t="n">
        <v>4612.227601618531</v>
      </c>
      <c r="L3705" s="194" t="n">
        <v>74725.56224117034</v>
      </c>
      <c r="M3705" s="195" t="n">
        <v>50194.06</v>
      </c>
      <c r="N3705" s="196" t="n">
        <v>15614.95278014629</v>
      </c>
      <c r="O3705" s="197" t="n">
        <v>140534.5750213166</v>
      </c>
      <c r="P3705" s="118" t="n"/>
      <c r="Q3705" s="104" t="n"/>
    </row>
    <row r="3706" outlineLevel="3" ht="50.25" customHeight="1">
      <c r="A3706" s="3" t="n"/>
      <c r="B3706"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706" s="25" t="n"/>
      <c r="D3706" s="271" t="inlineStr">
        <is>
          <t>10.4.20.41.</t>
        </is>
      </c>
      <c r="E3706" s="212" t="inlineStr">
        <is>
          <t>Воздуховод из тонколистовой оцинкованной стали b=0,5</t>
        </is>
      </c>
      <c r="F3706" s="211" t="inlineStr">
        <is>
          <t>м2</t>
        </is>
      </c>
      <c r="G3706" s="649" t="n">
        <v>28.27</v>
      </c>
      <c r="H3706" s="194" t="n">
        <v>2452.455653163216</v>
      </c>
      <c r="I3706" s="195" t="n">
        <v>1647.393349840821</v>
      </c>
      <c r="J3706" s="196" t="n">
        <v>512.4811253755046</v>
      </c>
      <c r="K3706" s="197" t="n">
        <v>4612.330128379541</v>
      </c>
      <c r="L3706" s="194" t="n">
        <v>69330.92131492411</v>
      </c>
      <c r="M3706" s="195" t="n">
        <v>46571.81</v>
      </c>
      <c r="N3706" s="196" t="n">
        <v>14487.84141436551</v>
      </c>
      <c r="O3706" s="197" t="n">
        <v>130390.5727292896</v>
      </c>
      <c r="P3706" s="118" t="n"/>
      <c r="Q3706" s="104" t="n"/>
    </row>
    <row r="3707" outlineLevel="3" ht="50.25" customHeight="1">
      <c r="A3707" s="3" t="n"/>
      <c r="B3707"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707" s="25" t="n"/>
      <c r="D3707" s="271" t="inlineStr">
        <is>
          <t>10.4.20.42.</t>
        </is>
      </c>
      <c r="E3707" s="212" t="inlineStr">
        <is>
          <t>Воздуховод из тонколистовой оцинкованной стали b=0,5</t>
        </is>
      </c>
      <c r="F3707" s="211" t="inlineStr">
        <is>
          <t>м2</t>
        </is>
      </c>
      <c r="G3707" s="649" t="n">
        <v>91.48</v>
      </c>
      <c r="H3707" s="194" t="n">
        <v>2452.284303880076</v>
      </c>
      <c r="I3707" s="195" t="n">
        <v>1647.197966768693</v>
      </c>
      <c r="J3707" s="196" t="n">
        <v>512.4352838310961</v>
      </c>
      <c r="K3707" s="197" t="n">
        <v>4611.917554479865</v>
      </c>
      <c r="L3707" s="194" t="n">
        <v>224334.9681189494</v>
      </c>
      <c r="M3707" s="195" t="n">
        <v>150685.67</v>
      </c>
      <c r="N3707" s="196" t="n">
        <v>46877.57976486867</v>
      </c>
      <c r="O3707" s="197" t="n">
        <v>421898.217883818</v>
      </c>
      <c r="P3707" s="118" t="n"/>
      <c r="Q3707" s="104" t="n"/>
    </row>
    <row r="3708" outlineLevel="3" ht="50.25" customHeight="1">
      <c r="A3708" s="3" t="n"/>
      <c r="B3708"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708" s="25" t="n"/>
      <c r="D3708" s="271" t="inlineStr">
        <is>
          <t>10.4.20.43.</t>
        </is>
      </c>
      <c r="E3708" s="212" t="inlineStr">
        <is>
          <t>Воздуховод из тонколистовой оцинкованной стали b=0,5</t>
        </is>
      </c>
      <c r="F3708" s="211" t="inlineStr">
        <is>
          <t>м2</t>
        </is>
      </c>
      <c r="G3708" s="649" t="n">
        <v>123.78</v>
      </c>
      <c r="H3708" s="194" t="n">
        <v>2452.128417606925</v>
      </c>
      <c r="I3708" s="195" t="n">
        <v>1647.124091129423</v>
      </c>
      <c r="J3708" s="196" t="n">
        <v>512.4065635920435</v>
      </c>
      <c r="K3708" s="197" t="n">
        <v>4611.659072328392</v>
      </c>
      <c r="L3708" s="194" t="n">
        <v>303524.4555313851</v>
      </c>
      <c r="M3708" s="195" t="n">
        <v>203881.02</v>
      </c>
      <c r="N3708" s="196" t="n">
        <v>63425.68444142315</v>
      </c>
      <c r="O3708" s="197" t="n">
        <v>570831.1599728083</v>
      </c>
      <c r="P3708" s="118" t="n"/>
      <c r="Q3708" s="104" t="n"/>
    </row>
    <row r="3709" outlineLevel="3" ht="50.25" customHeight="1">
      <c r="A3709" s="3" t="n"/>
      <c r="B370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709" s="25" t="n"/>
      <c r="D3709" s="271" t="inlineStr">
        <is>
          <t>10.4.20.44.</t>
        </is>
      </c>
      <c r="E3709" s="212" t="inlineStr">
        <is>
          <t>Воздуховод из тонколистовой оцинкованной стали b=0,6</t>
        </is>
      </c>
      <c r="F3709" s="211" t="inlineStr">
        <is>
          <t>м2</t>
        </is>
      </c>
      <c r="G3709" s="649" t="n">
        <v>11</v>
      </c>
      <c r="H3709" s="194" t="n">
        <v>3217.481684485673</v>
      </c>
      <c r="I3709" s="195" t="n">
        <v>1646.478181818182</v>
      </c>
      <c r="J3709" s="196" t="n">
        <v>607.9949832879818</v>
      </c>
      <c r="K3709" s="197" t="n">
        <v>5471.954849591836</v>
      </c>
      <c r="L3709" s="194" t="n">
        <v>35392.2985293424</v>
      </c>
      <c r="M3709" s="195" t="n">
        <v>18111.26</v>
      </c>
      <c r="N3709" s="196" t="n">
        <v>6687.944816167799</v>
      </c>
      <c r="O3709" s="197" t="n">
        <v>60191.50334551019</v>
      </c>
      <c r="P3709" s="118" t="n"/>
      <c r="Q3709" s="104" t="n"/>
    </row>
    <row r="3710" outlineLevel="3" ht="50.25" customHeight="1">
      <c r="A3710" s="3" t="n"/>
      <c r="B371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710" s="25" t="n"/>
      <c r="D3710" s="271" t="inlineStr">
        <is>
          <t>10.4.20.45.</t>
        </is>
      </c>
      <c r="E3710" s="212" t="inlineStr">
        <is>
          <t>Воздуховод из тонколистовой оцинкованной стали b=0,6</t>
        </is>
      </c>
      <c r="F3710" s="211" t="inlineStr">
        <is>
          <t>м2</t>
        </is>
      </c>
      <c r="G3710" s="649" t="n">
        <v>16.82</v>
      </c>
      <c r="H3710" s="194" t="n">
        <v>3219.338971055393</v>
      </c>
      <c r="I3710" s="195" t="n">
        <v>1647.456599286564</v>
      </c>
      <c r="J3710" s="196" t="n">
        <v>608.3494462927447</v>
      </c>
      <c r="K3710" s="197" t="n">
        <v>5475.145016634702</v>
      </c>
      <c r="L3710" s="194" t="n">
        <v>54149.28149315172</v>
      </c>
      <c r="M3710" s="195" t="n">
        <v>27710.22</v>
      </c>
      <c r="N3710" s="196" t="n">
        <v>10232.43768664397</v>
      </c>
      <c r="O3710" s="197" t="n">
        <v>92091.93917979569</v>
      </c>
      <c r="P3710" s="118" t="n"/>
      <c r="Q3710" s="104" t="n"/>
    </row>
    <row r="3711" outlineLevel="3" ht="50.25" customHeight="1">
      <c r="A3711" s="3" t="n"/>
      <c r="B3711" s="3" t="n"/>
      <c r="C3711" s="25" t="n"/>
      <c r="D3711" s="271" t="inlineStr">
        <is>
          <t>10.4.20.46.</t>
        </is>
      </c>
      <c r="E3711" s="212" t="inlineStr">
        <is>
          <t>Вентиляционная решетка</t>
        </is>
      </c>
      <c r="F3711" s="211" t="inlineStr">
        <is>
          <t>шт.</t>
        </is>
      </c>
      <c r="G3711" s="645" t="n">
        <v>0</v>
      </c>
      <c r="H3711" s="194" t="n">
        <v>1455.765493044569</v>
      </c>
      <c r="I3711" s="195" t="n">
        <v>2588.444220594671</v>
      </c>
      <c r="J3711" s="196" t="n">
        <v>505.5262142049049</v>
      </c>
      <c r="K3711" s="197" t="n">
        <v>4549.735927844144</v>
      </c>
      <c r="L3711" s="194" t="n">
        <v>0</v>
      </c>
      <c r="M3711" s="195" t="n">
        <v>0</v>
      </c>
      <c r="N3711" s="196" t="n">
        <v>0</v>
      </c>
      <c r="O3711" s="197" t="n">
        <v>0</v>
      </c>
      <c r="P3711" s="524" t="inlineStr">
        <is>
          <t>Исключено</t>
        </is>
      </c>
      <c r="Q3711" s="104" t="n"/>
    </row>
    <row r="3712" outlineLevel="3" ht="50.25" customHeight="1">
      <c r="A3712" s="3" t="n"/>
      <c r="B3712" s="3" t="n"/>
      <c r="C3712" s="25" t="n"/>
      <c r="D3712" s="271" t="inlineStr">
        <is>
          <t>10.4.20.47.</t>
        </is>
      </c>
      <c r="E3712" s="212" t="inlineStr">
        <is>
          <t>Вентиляционная решетка</t>
        </is>
      </c>
      <c r="F3712" s="211" t="inlineStr">
        <is>
          <t>шт.</t>
        </is>
      </c>
      <c r="G3712" s="645" t="n">
        <v>0</v>
      </c>
      <c r="H3712" s="194" t="n">
        <v>1119.819625455988</v>
      </c>
      <c r="I3712" s="195" t="n">
        <v>2588.444220594671</v>
      </c>
      <c r="J3712" s="196" t="n">
        <v>463.5329807563324</v>
      </c>
      <c r="K3712" s="197" t="n">
        <v>4171.796826806992</v>
      </c>
      <c r="L3712" s="194" t="n">
        <v>0</v>
      </c>
      <c r="M3712" s="195" t="n">
        <v>0</v>
      </c>
      <c r="N3712" s="196" t="n">
        <v>0</v>
      </c>
      <c r="O3712" s="197" t="n">
        <v>0</v>
      </c>
      <c r="P3712" s="524" t="inlineStr">
        <is>
          <t>Исключено</t>
        </is>
      </c>
      <c r="Q3712" s="104" t="n"/>
    </row>
    <row r="3713" outlineLevel="3" ht="50.25" customHeight="1">
      <c r="A3713" s="3" t="n"/>
      <c r="B3713" s="3" t="n"/>
      <c r="C3713" s="25" t="n"/>
      <c r="D3713" s="271" t="inlineStr">
        <is>
          <t>10.4.20.48.</t>
        </is>
      </c>
      <c r="E3713" s="212" t="inlineStr">
        <is>
          <t>Вентиляционная решетка</t>
        </is>
      </c>
      <c r="F3713" s="211" t="inlineStr">
        <is>
          <t>шт.</t>
        </is>
      </c>
      <c r="G3713" s="645" t="n">
        <v>0</v>
      </c>
      <c r="H3713" s="194" t="n">
        <v>1208.712468994979</v>
      </c>
      <c r="I3713" s="195" t="n">
        <v>2588.444220594671</v>
      </c>
      <c r="J3713" s="196" t="n">
        <v>474.6445861987062</v>
      </c>
      <c r="K3713" s="197" t="n">
        <v>4271.801275788355</v>
      </c>
      <c r="L3713" s="194" t="n">
        <v>0</v>
      </c>
      <c r="M3713" s="195" t="n">
        <v>0</v>
      </c>
      <c r="N3713" s="196" t="n">
        <v>0</v>
      </c>
      <c r="O3713" s="197" t="n">
        <v>0</v>
      </c>
      <c r="P3713" s="524" t="inlineStr">
        <is>
          <t>Исключено</t>
        </is>
      </c>
      <c r="Q3713" s="104" t="n"/>
    </row>
    <row r="3714" outlineLevel="3" ht="50.25" customHeight="1">
      <c r="A3714" s="3" t="n"/>
      <c r="B3714" s="3" t="n"/>
      <c r="C3714" s="25" t="n"/>
      <c r="D3714" s="271" t="inlineStr">
        <is>
          <t>10.4.20.49.</t>
        </is>
      </c>
      <c r="E3714" s="212" t="inlineStr">
        <is>
          <t>Вентиляционная решетка</t>
        </is>
      </c>
      <c r="F3714" s="211" t="inlineStr">
        <is>
          <t>шт.</t>
        </is>
      </c>
      <c r="G3714" s="645" t="n">
        <v>0</v>
      </c>
      <c r="H3714" s="194" t="n">
        <v>1795.174757554054</v>
      </c>
      <c r="I3714" s="195" t="n">
        <v>2588.444220594671</v>
      </c>
      <c r="J3714" s="196" t="n">
        <v>547.9523722685906</v>
      </c>
      <c r="K3714" s="197" t="n">
        <v>4931.571350417315</v>
      </c>
      <c r="L3714" s="194" t="n">
        <v>0</v>
      </c>
      <c r="M3714" s="195" t="n">
        <v>0</v>
      </c>
      <c r="N3714" s="196" t="n">
        <v>0</v>
      </c>
      <c r="O3714" s="197" t="n">
        <v>0</v>
      </c>
      <c r="P3714" s="524" t="inlineStr">
        <is>
          <t>Исключено</t>
        </is>
      </c>
      <c r="Q3714" s="104" t="n"/>
    </row>
    <row r="3715" outlineLevel="3" ht="50.25" customHeight="1">
      <c r="A3715" s="3" t="n"/>
      <c r="B3715" s="3" t="n"/>
      <c r="C3715" s="25" t="n"/>
      <c r="D3715" s="271" t="inlineStr">
        <is>
          <t>10.4.20.50.</t>
        </is>
      </c>
      <c r="E3715" s="212" t="inlineStr">
        <is>
          <t>Вентиляционная решетка</t>
        </is>
      </c>
      <c r="F3715" s="211" t="inlineStr">
        <is>
          <t>шт.</t>
        </is>
      </c>
      <c r="G3715" s="645" t="n">
        <v>0</v>
      </c>
      <c r="H3715" s="194" t="n">
        <v>1305.686680610584</v>
      </c>
      <c r="I3715" s="195" t="n">
        <v>2588.444220594671</v>
      </c>
      <c r="J3715" s="196" t="n">
        <v>486.7663626506568</v>
      </c>
      <c r="K3715" s="197" t="n">
        <v>4380.897263855911</v>
      </c>
      <c r="L3715" s="194" t="n">
        <v>0</v>
      </c>
      <c r="M3715" s="195" t="n">
        <v>0</v>
      </c>
      <c r="N3715" s="196" t="n">
        <v>0</v>
      </c>
      <c r="O3715" s="197" t="n">
        <v>0</v>
      </c>
      <c r="P3715" s="524" t="inlineStr">
        <is>
          <t>Исключено</t>
        </is>
      </c>
      <c r="Q3715" s="104" t="n"/>
    </row>
    <row r="3716" outlineLevel="3" ht="50.25" customHeight="1">
      <c r="A3716" s="3" t="n"/>
      <c r="B3716" s="3" t="n"/>
      <c r="C3716" s="25" t="n"/>
      <c r="D3716" s="271" t="inlineStr">
        <is>
          <t>10.4.20.51.</t>
        </is>
      </c>
      <c r="E3716" s="212" t="inlineStr">
        <is>
          <t>Вентиляционная решетка</t>
        </is>
      </c>
      <c r="F3716" s="211" t="inlineStr">
        <is>
          <t>шт.</t>
        </is>
      </c>
      <c r="G3716" s="645" t="n">
        <v>0</v>
      </c>
      <c r="H3716" s="194" t="n">
        <v>1274.516345798335</v>
      </c>
      <c r="I3716" s="195" t="n">
        <v>2588.444220594671</v>
      </c>
      <c r="J3716" s="196" t="n">
        <v>482.8700707991258</v>
      </c>
      <c r="K3716" s="197" t="n">
        <v>4345.830637192132</v>
      </c>
      <c r="L3716" s="194" t="n">
        <v>0</v>
      </c>
      <c r="M3716" s="195" t="n">
        <v>0</v>
      </c>
      <c r="N3716" s="196" t="n">
        <v>0</v>
      </c>
      <c r="O3716" s="197" t="n">
        <v>0</v>
      </c>
      <c r="P3716" s="524" t="inlineStr">
        <is>
          <t>Исключено</t>
        </is>
      </c>
      <c r="Q3716" s="104" t="n"/>
    </row>
    <row r="3717" outlineLevel="3" ht="50.25" customHeight="1">
      <c r="A3717" s="3" t="n"/>
      <c r="B3717" s="3" t="n"/>
      <c r="C3717" s="25" t="n"/>
      <c r="D3717" s="271" t="inlineStr">
        <is>
          <t>10.4.20.52.</t>
        </is>
      </c>
      <c r="E3717" s="212" t="inlineStr">
        <is>
          <t>Вентиляционная решетка</t>
        </is>
      </c>
      <c r="F3717" s="211" t="inlineStr">
        <is>
          <t>шт.</t>
        </is>
      </c>
      <c r="G3717" s="645" t="n">
        <v>0</v>
      </c>
      <c r="H3717" s="194" t="n">
        <v>1469.6190139008</v>
      </c>
      <c r="I3717" s="195" t="n">
        <v>2588.444220594671</v>
      </c>
      <c r="J3717" s="196" t="n">
        <v>507.2579043119339</v>
      </c>
      <c r="K3717" s="197" t="n">
        <v>4565.321138807405</v>
      </c>
      <c r="L3717" s="194" t="n">
        <v>0</v>
      </c>
      <c r="M3717" s="195" t="n">
        <v>0</v>
      </c>
      <c r="N3717" s="196" t="n">
        <v>0</v>
      </c>
      <c r="O3717" s="197" t="n">
        <v>0</v>
      </c>
      <c r="P3717" s="524" t="inlineStr">
        <is>
          <t>Исключено</t>
        </is>
      </c>
      <c r="Q3717" s="104" t="n"/>
    </row>
    <row r="3718" outlineLevel="3" ht="50.25" customHeight="1">
      <c r="A3718" s="3" t="n"/>
      <c r="B3718" s="3" t="n"/>
      <c r="C3718" s="25" t="n"/>
      <c r="D3718" s="271" t="inlineStr">
        <is>
          <t>10.4.20.53.</t>
        </is>
      </c>
      <c r="E3718" s="212" t="inlineStr">
        <is>
          <t>Вентиляционная решетка</t>
        </is>
      </c>
      <c r="F3718" s="211" t="inlineStr">
        <is>
          <t>шт.</t>
        </is>
      </c>
      <c r="G3718" s="645" t="n">
        <v>0</v>
      </c>
      <c r="H3718" s="194" t="n">
        <v>2632.153391902813</v>
      </c>
      <c r="I3718" s="195" t="n">
        <v>2588.444220594671</v>
      </c>
      <c r="J3718" s="196" t="n">
        <v>652.5747015621855</v>
      </c>
      <c r="K3718" s="197" t="n">
        <v>5873.17231405967</v>
      </c>
      <c r="L3718" s="194" t="n">
        <v>0</v>
      </c>
      <c r="M3718" s="195" t="n">
        <v>0</v>
      </c>
      <c r="N3718" s="196" t="n">
        <v>0</v>
      </c>
      <c r="O3718" s="197" t="n">
        <v>0</v>
      </c>
      <c r="P3718" s="524" t="inlineStr">
        <is>
          <t>Исключено</t>
        </is>
      </c>
      <c r="Q3718" s="104" t="n"/>
    </row>
    <row r="3719" outlineLevel="3" ht="50.25" customHeight="1">
      <c r="A3719" s="3" t="n"/>
      <c r="B3719" s="3" t="n"/>
      <c r="C3719" s="25" t="n"/>
      <c r="D3719" s="271" t="inlineStr">
        <is>
          <t>10.4.20.54.</t>
        </is>
      </c>
      <c r="E3719" s="212" t="inlineStr">
        <is>
          <t>Вентиляционная решетка</t>
        </is>
      </c>
      <c r="F3719" s="211" t="inlineStr">
        <is>
          <t>шт.</t>
        </is>
      </c>
      <c r="G3719" s="645" t="n">
        <v>0</v>
      </c>
      <c r="H3719" s="194" t="n">
        <v>4767.891754305304</v>
      </c>
      <c r="I3719" s="195" t="n">
        <v>2588.444220594671</v>
      </c>
      <c r="J3719" s="196" t="n">
        <v>919.5419968624968</v>
      </c>
      <c r="K3719" s="197" t="n">
        <v>8275.877971762471</v>
      </c>
      <c r="L3719" s="194" t="n">
        <v>0</v>
      </c>
      <c r="M3719" s="195" t="n">
        <v>0</v>
      </c>
      <c r="N3719" s="196" t="n">
        <v>0</v>
      </c>
      <c r="O3719" s="197" t="n">
        <v>0</v>
      </c>
      <c r="P3719" s="524" t="inlineStr">
        <is>
          <t>Исключено</t>
        </is>
      </c>
      <c r="Q3719" s="104" t="n"/>
    </row>
    <row r="3720" outlineLevel="3" ht="50.25" customHeight="1">
      <c r="A3720" s="3" t="n"/>
      <c r="B3720" s="3" t="n"/>
      <c r="C3720" s="25" t="n"/>
      <c r="D3720" s="271" t="inlineStr">
        <is>
          <t>10.4.20.55.</t>
        </is>
      </c>
      <c r="E3720" s="212" t="inlineStr">
        <is>
          <t>Вентиляционная решетка</t>
        </is>
      </c>
      <c r="F3720" s="211" t="inlineStr">
        <is>
          <t>шт.</t>
        </is>
      </c>
      <c r="G3720" s="645" t="n">
        <v>0</v>
      </c>
      <c r="H3720" s="194" t="n">
        <v>5032.261637658065</v>
      </c>
      <c r="I3720" s="195" t="n">
        <v>2588.444220594671</v>
      </c>
      <c r="J3720" s="196" t="n">
        <v>952.588232281592</v>
      </c>
      <c r="K3720" s="197" t="n">
        <v>8573.294090534328</v>
      </c>
      <c r="L3720" s="194" t="n">
        <v>0</v>
      </c>
      <c r="M3720" s="195" t="n">
        <v>0</v>
      </c>
      <c r="N3720" s="196" t="n">
        <v>0</v>
      </c>
      <c r="O3720" s="197" t="n">
        <v>0</v>
      </c>
      <c r="P3720" s="524" t="inlineStr">
        <is>
          <t>Исключено</t>
        </is>
      </c>
      <c r="Q3720" s="104" t="n"/>
    </row>
    <row r="3721" outlineLevel="3" ht="50.25" customHeight="1">
      <c r="A3721" s="3" t="n"/>
      <c r="B3721" s="3" t="n"/>
      <c r="C3721" s="25" t="n"/>
      <c r="D3721" s="271" t="inlineStr">
        <is>
          <t>10.4.20.56.</t>
        </is>
      </c>
      <c r="E3721" s="212" t="inlineStr">
        <is>
          <t>Вентиляционная решетка</t>
        </is>
      </c>
      <c r="F3721" s="211" t="inlineStr">
        <is>
          <t>шт.</t>
        </is>
      </c>
      <c r="G3721" s="645" t="n">
        <v>0</v>
      </c>
      <c r="H3721" s="194" t="n">
        <v>11500.662860829</v>
      </c>
      <c r="I3721" s="195" t="n">
        <v>2588.444220594671</v>
      </c>
      <c r="J3721" s="196" t="n">
        <v>1761.138385177959</v>
      </c>
      <c r="K3721" s="197" t="n">
        <v>15850.24546660163</v>
      </c>
      <c r="L3721" s="194" t="n">
        <v>0</v>
      </c>
      <c r="M3721" s="195" t="n">
        <v>0</v>
      </c>
      <c r="N3721" s="196" t="n">
        <v>0</v>
      </c>
      <c r="O3721" s="197" t="n">
        <v>0</v>
      </c>
      <c r="P3721" s="524" t="inlineStr">
        <is>
          <t>Исключено</t>
        </is>
      </c>
      <c r="Q3721" s="104" t="n"/>
    </row>
    <row r="3722" outlineLevel="3" ht="50.25" customHeight="1">
      <c r="A3722" s="3" t="n"/>
      <c r="B3722" s="3" t="n"/>
      <c r="C3722" s="25" t="n"/>
      <c r="D3722" s="271" t="inlineStr">
        <is>
          <t>10.4.20.57.</t>
        </is>
      </c>
      <c r="E3722" s="212" t="inlineStr">
        <is>
          <t>Врезка круглого сечения Ø100</t>
        </is>
      </c>
      <c r="F3722" s="211" t="inlineStr">
        <is>
          <t>шт.</t>
        </is>
      </c>
      <c r="G3722" s="649" t="n">
        <v>12</v>
      </c>
      <c r="H3722" s="194" t="n"/>
      <c r="I3722" s="195" t="n">
        <v>0</v>
      </c>
      <c r="J3722" s="196" t="n">
        <v>0</v>
      </c>
      <c r="K3722" s="197" t="n">
        <v>0</v>
      </c>
      <c r="L3722" s="194" t="n">
        <v>0</v>
      </c>
      <c r="M3722" s="195" t="n">
        <v>0</v>
      </c>
      <c r="N3722" s="196" t="n">
        <v>0</v>
      </c>
      <c r="O3722" s="197" t="n">
        <v>0</v>
      </c>
      <c r="P3722" s="118" t="inlineStr">
        <is>
          <t>Включено</t>
        </is>
      </c>
      <c r="Q3722" s="104" t="n"/>
    </row>
    <row r="3723" outlineLevel="3" ht="50.25" customHeight="1">
      <c r="A3723" s="3" t="n"/>
      <c r="B3723" s="3" t="n"/>
      <c r="C3723" s="25" t="n"/>
      <c r="D3723" s="271" t="inlineStr">
        <is>
          <t>10.4.20.58.</t>
        </is>
      </c>
      <c r="E3723" s="212" t="inlineStr">
        <is>
          <t>Врезка круглого сечения Ø160</t>
        </is>
      </c>
      <c r="F3723" s="211" t="inlineStr">
        <is>
          <t>шт.</t>
        </is>
      </c>
      <c r="G3723" s="649" t="n">
        <v>9</v>
      </c>
      <c r="H3723" s="194" t="n"/>
      <c r="I3723" s="195" t="n">
        <v>0</v>
      </c>
      <c r="J3723" s="196" t="n">
        <v>0</v>
      </c>
      <c r="K3723" s="197" t="n">
        <v>0</v>
      </c>
      <c r="L3723" s="194" t="n">
        <v>0</v>
      </c>
      <c r="M3723" s="195" t="n">
        <v>0</v>
      </c>
      <c r="N3723" s="196" t="n">
        <v>0</v>
      </c>
      <c r="O3723" s="197" t="n">
        <v>0</v>
      </c>
      <c r="P3723" s="118" t="inlineStr">
        <is>
          <t>Включено</t>
        </is>
      </c>
      <c r="Q3723" s="104" t="n"/>
    </row>
    <row r="3724" outlineLevel="3" ht="50.25" customHeight="1">
      <c r="A3724" s="3" t="n"/>
      <c r="B3724" s="3" t="n"/>
      <c r="C3724" s="25" t="n"/>
      <c r="D3724" s="271" t="inlineStr">
        <is>
          <t>10.4.20.59.</t>
        </is>
      </c>
      <c r="E3724" s="212" t="inlineStr">
        <is>
          <t>Врезка круглого сечения Ø200</t>
        </is>
      </c>
      <c r="F3724" s="211" t="inlineStr">
        <is>
          <t>шт.</t>
        </is>
      </c>
      <c r="G3724" s="649" t="n">
        <v>3</v>
      </c>
      <c r="H3724" s="194" t="n"/>
      <c r="I3724" s="195" t="n">
        <v>0</v>
      </c>
      <c r="J3724" s="196" t="n">
        <v>0</v>
      </c>
      <c r="K3724" s="197" t="n">
        <v>0</v>
      </c>
      <c r="L3724" s="194" t="n">
        <v>0</v>
      </c>
      <c r="M3724" s="195" t="n">
        <v>0</v>
      </c>
      <c r="N3724" s="196" t="n">
        <v>0</v>
      </c>
      <c r="O3724" s="197" t="n">
        <v>0</v>
      </c>
      <c r="P3724" s="118" t="inlineStr">
        <is>
          <t>Включено</t>
        </is>
      </c>
      <c r="Q3724" s="104" t="n"/>
    </row>
    <row r="3725" outlineLevel="3" ht="50.25" customHeight="1">
      <c r="A3725" s="3" t="n"/>
      <c r="B3725" s="3" t="n"/>
      <c r="C3725" s="25" t="n"/>
      <c r="D3725" s="271" t="inlineStr">
        <is>
          <t>10.4.20.60.</t>
        </is>
      </c>
      <c r="E3725" s="212" t="inlineStr">
        <is>
          <t>Врезка круглого сечения Ø200</t>
        </is>
      </c>
      <c r="F3725" s="211" t="inlineStr">
        <is>
          <t>шт.</t>
        </is>
      </c>
      <c r="G3725" s="649" t="n">
        <v>9</v>
      </c>
      <c r="H3725" s="194" t="n"/>
      <c r="I3725" s="195" t="n">
        <v>0</v>
      </c>
      <c r="J3725" s="196" t="n">
        <v>0</v>
      </c>
      <c r="K3725" s="197" t="n">
        <v>0</v>
      </c>
      <c r="L3725" s="194" t="n">
        <v>0</v>
      </c>
      <c r="M3725" s="195" t="n">
        <v>0</v>
      </c>
      <c r="N3725" s="196" t="n">
        <v>0</v>
      </c>
      <c r="O3725" s="197" t="n">
        <v>0</v>
      </c>
      <c r="P3725" s="118" t="inlineStr">
        <is>
          <t>Включено</t>
        </is>
      </c>
      <c r="Q3725" s="104" t="n"/>
    </row>
    <row r="3726" outlineLevel="3" ht="50.25" customHeight="1">
      <c r="A3726" s="3" t="n"/>
      <c r="B3726" s="3" t="n"/>
      <c r="C3726" s="25" t="n"/>
      <c r="D3726" s="271" t="inlineStr">
        <is>
          <t>10.4.20.61.</t>
        </is>
      </c>
      <c r="E3726" s="212" t="inlineStr">
        <is>
          <t>Врезка прямоугольного сечения 100х300</t>
        </is>
      </c>
      <c r="F3726" s="211" t="inlineStr">
        <is>
          <t>шт.</t>
        </is>
      </c>
      <c r="G3726" s="649" t="n">
        <v>38</v>
      </c>
      <c r="H3726" s="194" t="n"/>
      <c r="I3726" s="195" t="n">
        <v>0</v>
      </c>
      <c r="J3726" s="196" t="n">
        <v>0</v>
      </c>
      <c r="K3726" s="197" t="n">
        <v>0</v>
      </c>
      <c r="L3726" s="194" t="n">
        <v>0</v>
      </c>
      <c r="M3726" s="195" t="n">
        <v>0</v>
      </c>
      <c r="N3726" s="196" t="n">
        <v>0</v>
      </c>
      <c r="O3726" s="197" t="n">
        <v>0</v>
      </c>
      <c r="P3726" s="118" t="inlineStr">
        <is>
          <t>Включено</t>
        </is>
      </c>
      <c r="Q3726" s="104" t="n"/>
    </row>
    <row r="3727" outlineLevel="3" ht="50.25" customHeight="1">
      <c r="A3727" s="3" t="n"/>
      <c r="B3727" s="3" t="n"/>
      <c r="C3727" s="25" t="n"/>
      <c r="D3727" s="271" t="inlineStr">
        <is>
          <t>10.4.20.62.</t>
        </is>
      </c>
      <c r="E3727" s="212" t="inlineStr">
        <is>
          <t>Врезка прямоугольного сечения 150х150</t>
        </is>
      </c>
      <c r="F3727" s="211" t="inlineStr">
        <is>
          <t>шт.</t>
        </is>
      </c>
      <c r="G3727" s="649" t="n">
        <v>1</v>
      </c>
      <c r="H3727" s="194" t="n"/>
      <c r="I3727" s="195" t="n">
        <v>0</v>
      </c>
      <c r="J3727" s="196" t="n">
        <v>0</v>
      </c>
      <c r="K3727" s="197" t="n">
        <v>0</v>
      </c>
      <c r="L3727" s="194" t="n">
        <v>0</v>
      </c>
      <c r="M3727" s="195" t="n">
        <v>0</v>
      </c>
      <c r="N3727" s="196" t="n">
        <v>0</v>
      </c>
      <c r="O3727" s="197" t="n">
        <v>0</v>
      </c>
      <c r="P3727" s="118" t="inlineStr">
        <is>
          <t>Включено</t>
        </is>
      </c>
      <c r="Q3727" s="104" t="n"/>
    </row>
    <row r="3728" outlineLevel="3" ht="50.25" customHeight="1">
      <c r="A3728" s="3" t="n"/>
      <c r="B3728" s="3" t="n"/>
      <c r="C3728" s="25" t="n"/>
      <c r="D3728" s="271" t="inlineStr">
        <is>
          <t>10.4.20.63.</t>
        </is>
      </c>
      <c r="E3728" s="212" t="inlineStr">
        <is>
          <t>Врезка прямоугольного сечения 150х200</t>
        </is>
      </c>
      <c r="F3728" s="211" t="inlineStr">
        <is>
          <t>шт.</t>
        </is>
      </c>
      <c r="G3728" s="649" t="n">
        <v>3</v>
      </c>
      <c r="H3728" s="194" t="n"/>
      <c r="I3728" s="195" t="n">
        <v>0</v>
      </c>
      <c r="J3728" s="196" t="n">
        <v>0</v>
      </c>
      <c r="K3728" s="197" t="n">
        <v>0</v>
      </c>
      <c r="L3728" s="194" t="n">
        <v>0</v>
      </c>
      <c r="M3728" s="195" t="n">
        <v>0</v>
      </c>
      <c r="N3728" s="196" t="n">
        <v>0</v>
      </c>
      <c r="O3728" s="197" t="n">
        <v>0</v>
      </c>
      <c r="P3728" s="118" t="inlineStr">
        <is>
          <t>Включено</t>
        </is>
      </c>
      <c r="Q3728" s="104" t="n"/>
    </row>
    <row r="3729" outlineLevel="3" ht="50.25" customHeight="1">
      <c r="A3729" s="3" t="n"/>
      <c r="B3729" s="3" t="n"/>
      <c r="C3729" s="25" t="n"/>
      <c r="D3729" s="271" t="inlineStr">
        <is>
          <t>10.4.20.64.</t>
        </is>
      </c>
      <c r="E3729" s="212" t="inlineStr">
        <is>
          <t>Врезка прямоугольного сечения 150х300</t>
        </is>
      </c>
      <c r="F3729" s="211" t="inlineStr">
        <is>
          <t>шт.</t>
        </is>
      </c>
      <c r="G3729" s="649" t="n">
        <v>1</v>
      </c>
      <c r="H3729" s="194" t="n"/>
      <c r="I3729" s="195" t="n">
        <v>0</v>
      </c>
      <c r="J3729" s="196" t="n">
        <v>0</v>
      </c>
      <c r="K3729" s="197" t="n">
        <v>0</v>
      </c>
      <c r="L3729" s="194" t="n">
        <v>0</v>
      </c>
      <c r="M3729" s="195" t="n">
        <v>0</v>
      </c>
      <c r="N3729" s="196" t="n">
        <v>0</v>
      </c>
      <c r="O3729" s="197" t="n">
        <v>0</v>
      </c>
      <c r="P3729" s="118" t="inlineStr">
        <is>
          <t>Включено</t>
        </is>
      </c>
      <c r="Q3729" s="104" t="n"/>
    </row>
    <row r="3730" outlineLevel="3" ht="50.25" customHeight="1">
      <c r="A3730" s="3" t="n"/>
      <c r="B3730" s="3" t="n"/>
      <c r="C3730" s="25" t="n"/>
      <c r="D3730" s="271" t="inlineStr">
        <is>
          <t>10.4.20.65.</t>
        </is>
      </c>
      <c r="E3730" s="212" t="inlineStr">
        <is>
          <t>Врезка прямоугольного сечения 150х500</t>
        </is>
      </c>
      <c r="F3730" s="211" t="inlineStr">
        <is>
          <t>шт.</t>
        </is>
      </c>
      <c r="G3730" s="649" t="n">
        <v>1</v>
      </c>
      <c r="H3730" s="194" t="n"/>
      <c r="I3730" s="195" t="n">
        <v>0</v>
      </c>
      <c r="J3730" s="196" t="n">
        <v>0</v>
      </c>
      <c r="K3730" s="197" t="n">
        <v>0</v>
      </c>
      <c r="L3730" s="194" t="n">
        <v>0</v>
      </c>
      <c r="M3730" s="195" t="n">
        <v>0</v>
      </c>
      <c r="N3730" s="196" t="n">
        <v>0</v>
      </c>
      <c r="O3730" s="197" t="n">
        <v>0</v>
      </c>
      <c r="P3730" s="118" t="inlineStr">
        <is>
          <t>Включено</t>
        </is>
      </c>
      <c r="Q3730" s="104" t="n"/>
    </row>
    <row r="3731" outlineLevel="3" ht="50.25" customHeight="1">
      <c r="A3731" s="3" t="n"/>
      <c r="B3731" s="3" t="n"/>
      <c r="C3731" s="25" t="n"/>
      <c r="D3731" s="271" t="inlineStr">
        <is>
          <t>10.4.20.66.</t>
        </is>
      </c>
      <c r="E3731" s="212" t="inlineStr">
        <is>
          <t>Врезка прямоугольного сечения 200х200</t>
        </is>
      </c>
      <c r="F3731" s="211" t="inlineStr">
        <is>
          <t>шт.</t>
        </is>
      </c>
      <c r="G3731" s="649" t="n">
        <v>1</v>
      </c>
      <c r="H3731" s="194" t="n"/>
      <c r="I3731" s="195" t="n">
        <v>0</v>
      </c>
      <c r="J3731" s="196" t="n">
        <v>0</v>
      </c>
      <c r="K3731" s="197" t="n">
        <v>0</v>
      </c>
      <c r="L3731" s="194" t="n">
        <v>0</v>
      </c>
      <c r="M3731" s="195" t="n">
        <v>0</v>
      </c>
      <c r="N3731" s="196" t="n">
        <v>0</v>
      </c>
      <c r="O3731" s="197" t="n">
        <v>0</v>
      </c>
      <c r="P3731" s="118" t="inlineStr">
        <is>
          <t>Включено</t>
        </is>
      </c>
      <c r="Q3731" s="104" t="n"/>
    </row>
    <row r="3732" outlineLevel="3" ht="50.25" customHeight="1">
      <c r="A3732" s="3" t="n"/>
      <c r="B3732" s="3" t="n"/>
      <c r="C3732" s="25" t="n"/>
      <c r="D3732" s="271" t="inlineStr">
        <is>
          <t>10.4.20.67.</t>
        </is>
      </c>
      <c r="E3732" s="212" t="inlineStr">
        <is>
          <t>Врезка прямоугольного сечения 200х300</t>
        </is>
      </c>
      <c r="F3732" s="211" t="inlineStr">
        <is>
          <t>шт.</t>
        </is>
      </c>
      <c r="G3732" s="649" t="n">
        <v>13</v>
      </c>
      <c r="H3732" s="194" t="n"/>
      <c r="I3732" s="195" t="n">
        <v>0</v>
      </c>
      <c r="J3732" s="196" t="n">
        <v>0</v>
      </c>
      <c r="K3732" s="197" t="n">
        <v>0</v>
      </c>
      <c r="L3732" s="194" t="n">
        <v>0</v>
      </c>
      <c r="M3732" s="195" t="n">
        <v>0</v>
      </c>
      <c r="N3732" s="196" t="n">
        <v>0</v>
      </c>
      <c r="O3732" s="197" t="n">
        <v>0</v>
      </c>
      <c r="P3732" s="118" t="inlineStr">
        <is>
          <t>Включено</t>
        </is>
      </c>
      <c r="Q3732" s="104" t="n"/>
    </row>
    <row r="3733" outlineLevel="3" ht="50.25" customHeight="1">
      <c r="A3733" s="3" t="n"/>
      <c r="B3733" s="3" t="n"/>
      <c r="C3733" s="25" t="n"/>
      <c r="D3733" s="271" t="inlineStr">
        <is>
          <t>10.4.20.68.</t>
        </is>
      </c>
      <c r="E3733" s="212" t="inlineStr">
        <is>
          <t>Врезка прямоугольного сечения 200х1200</t>
        </is>
      </c>
      <c r="F3733" s="211" t="inlineStr">
        <is>
          <t>шт.</t>
        </is>
      </c>
      <c r="G3733" s="649" t="n">
        <v>2</v>
      </c>
      <c r="H3733" s="194" t="n"/>
      <c r="I3733" s="195" t="n">
        <v>0</v>
      </c>
      <c r="J3733" s="196" t="n">
        <v>0</v>
      </c>
      <c r="K3733" s="197" t="n">
        <v>0</v>
      </c>
      <c r="L3733" s="194" t="n">
        <v>0</v>
      </c>
      <c r="M3733" s="195" t="n">
        <v>0</v>
      </c>
      <c r="N3733" s="196" t="n">
        <v>0</v>
      </c>
      <c r="O3733" s="197" t="n">
        <v>0</v>
      </c>
      <c r="P3733" s="118" t="inlineStr">
        <is>
          <t>Включено</t>
        </is>
      </c>
      <c r="Q3733" s="104" t="n"/>
    </row>
    <row r="3734" outlineLevel="3" ht="50.25" customHeight="1">
      <c r="A3734" s="3" t="n"/>
      <c r="B3734" s="3" t="n"/>
      <c r="C3734" s="25" t="n"/>
      <c r="D3734" s="271" t="inlineStr">
        <is>
          <t>10.4.20.69.</t>
        </is>
      </c>
      <c r="E3734" s="212" t="inlineStr">
        <is>
          <t>Врезка прямоугольного сечения 300х400</t>
        </is>
      </c>
      <c r="F3734" s="211" t="inlineStr">
        <is>
          <t>шт.</t>
        </is>
      </c>
      <c r="G3734" s="649" t="n">
        <v>2</v>
      </c>
      <c r="H3734" s="194" t="n"/>
      <c r="I3734" s="195" t="n">
        <v>0</v>
      </c>
      <c r="J3734" s="196" t="n">
        <v>0</v>
      </c>
      <c r="K3734" s="197" t="n">
        <v>0</v>
      </c>
      <c r="L3734" s="194" t="n">
        <v>0</v>
      </c>
      <c r="M3734" s="195" t="n">
        <v>0</v>
      </c>
      <c r="N3734" s="196" t="n">
        <v>0</v>
      </c>
      <c r="O3734" s="197" t="n">
        <v>0</v>
      </c>
      <c r="P3734" s="118" t="inlineStr">
        <is>
          <t>Включено</t>
        </is>
      </c>
      <c r="Q3734" s="104" t="n"/>
    </row>
    <row r="3735" outlineLevel="3" ht="50.25" customHeight="1">
      <c r="A3735" s="3" t="n"/>
      <c r="B3735" s="3" t="n"/>
      <c r="C3735" s="25" t="n"/>
      <c r="D3735" s="271" t="inlineStr">
        <is>
          <t>10.4.20.70.</t>
        </is>
      </c>
      <c r="E3735" s="212" t="inlineStr">
        <is>
          <t>Врезка прямоугольного сечения 400х500</t>
        </is>
      </c>
      <c r="F3735" s="211" t="inlineStr">
        <is>
          <t>шт.</t>
        </is>
      </c>
      <c r="G3735" s="649" t="n">
        <v>1</v>
      </c>
      <c r="H3735" s="194" t="n"/>
      <c r="I3735" s="195" t="n">
        <v>0</v>
      </c>
      <c r="J3735" s="196" t="n">
        <v>0</v>
      </c>
      <c r="K3735" s="197" t="n">
        <v>0</v>
      </c>
      <c r="L3735" s="194" t="n">
        <v>0</v>
      </c>
      <c r="M3735" s="195" t="n">
        <v>0</v>
      </c>
      <c r="N3735" s="196" t="n">
        <v>0</v>
      </c>
      <c r="O3735" s="197" t="n">
        <v>0</v>
      </c>
      <c r="P3735" s="118" t="inlineStr">
        <is>
          <t>Включено</t>
        </is>
      </c>
      <c r="Q3735" s="104" t="n"/>
    </row>
    <row r="3736" outlineLevel="3" ht="50.25" customHeight="1">
      <c r="A3736" s="3" t="n"/>
      <c r="B3736" s="3" t="n"/>
      <c r="C3736" s="25" t="n"/>
      <c r="D3736" s="271" t="inlineStr">
        <is>
          <t>10.4.20.71.</t>
        </is>
      </c>
      <c r="E3736" s="212" t="inlineStr">
        <is>
          <t>Врезка прямоугольного сечения 400х600</t>
        </is>
      </c>
      <c r="F3736" s="211" t="inlineStr">
        <is>
          <t>шт.</t>
        </is>
      </c>
      <c r="G3736" s="649" t="n">
        <v>1</v>
      </c>
      <c r="H3736" s="194" t="n"/>
      <c r="I3736" s="195" t="n">
        <v>0</v>
      </c>
      <c r="J3736" s="196" t="n">
        <v>0</v>
      </c>
      <c r="K3736" s="197" t="n">
        <v>0</v>
      </c>
      <c r="L3736" s="194" t="n">
        <v>0</v>
      </c>
      <c r="M3736" s="195" t="n">
        <v>0</v>
      </c>
      <c r="N3736" s="196" t="n">
        <v>0</v>
      </c>
      <c r="O3736" s="197" t="n">
        <v>0</v>
      </c>
      <c r="P3736" s="118" t="inlineStr">
        <is>
          <t>Включено</t>
        </is>
      </c>
      <c r="Q3736" s="104" t="n"/>
    </row>
    <row r="3737" outlineLevel="3" ht="50.25" customHeight="1">
      <c r="A3737" s="3" t="n"/>
      <c r="B3737" s="3" t="n"/>
      <c r="C3737" s="25" t="n"/>
      <c r="D3737" s="271" t="inlineStr">
        <is>
          <t>10.4.20.72.</t>
        </is>
      </c>
      <c r="E3737" s="212" t="inlineStr">
        <is>
          <t>Врезка прямоугольного сечения 600х600</t>
        </is>
      </c>
      <c r="F3737" s="211" t="inlineStr">
        <is>
          <t>шт.</t>
        </is>
      </c>
      <c r="G3737" s="649" t="n">
        <v>2</v>
      </c>
      <c r="H3737" s="194" t="n"/>
      <c r="I3737" s="195" t="n">
        <v>0</v>
      </c>
      <c r="J3737" s="196" t="n">
        <v>0</v>
      </c>
      <c r="K3737" s="197" t="n">
        <v>0</v>
      </c>
      <c r="L3737" s="194" t="n">
        <v>0</v>
      </c>
      <c r="M3737" s="195" t="n">
        <v>0</v>
      </c>
      <c r="N3737" s="196" t="n">
        <v>0</v>
      </c>
      <c r="O3737" s="197" t="n">
        <v>0</v>
      </c>
      <c r="P3737" s="118" t="inlineStr">
        <is>
          <t>Включено</t>
        </is>
      </c>
      <c r="Q3737" s="104" t="n"/>
    </row>
    <row r="3738" outlineLevel="3" ht="50.25" customHeight="1">
      <c r="A3738" s="3" t="n"/>
      <c r="B3738" s="3" t="n"/>
      <c r="C3738" s="25" t="n"/>
      <c r="D3738" s="271" t="inlineStr">
        <is>
          <t>10.4.20.73.</t>
        </is>
      </c>
      <c r="E3738" s="212" t="inlineStr">
        <is>
          <t>Врезка прямоугольного сечения 600х1000</t>
        </is>
      </c>
      <c r="F3738" s="211" t="inlineStr">
        <is>
          <t>шт.</t>
        </is>
      </c>
      <c r="G3738" s="649" t="n">
        <v>2</v>
      </c>
      <c r="H3738" s="194" t="n"/>
      <c r="I3738" s="195" t="n">
        <v>0</v>
      </c>
      <c r="J3738" s="196" t="n">
        <v>0</v>
      </c>
      <c r="K3738" s="197" t="n">
        <v>0</v>
      </c>
      <c r="L3738" s="194" t="n">
        <v>0</v>
      </c>
      <c r="M3738" s="195" t="n">
        <v>0</v>
      </c>
      <c r="N3738" s="196" t="n">
        <v>0</v>
      </c>
      <c r="O3738" s="197" t="n">
        <v>0</v>
      </c>
      <c r="P3738" s="118" t="inlineStr">
        <is>
          <t>Включено</t>
        </is>
      </c>
      <c r="Q3738" s="104" t="n"/>
    </row>
    <row r="3739" outlineLevel="3" ht="50.25" customHeight="1">
      <c r="A3739" s="3" t="n"/>
      <c r="B3739" s="3" t="n"/>
      <c r="C3739" s="25" t="n"/>
      <c r="D3739" s="271" t="inlineStr">
        <is>
          <t>10.4.20.74.</t>
        </is>
      </c>
      <c r="E3739" s="212" t="inlineStr">
        <is>
          <t>Врезка прямоугольного сечения 600х1200</t>
        </is>
      </c>
      <c r="F3739" s="211" t="inlineStr">
        <is>
          <t>шт.</t>
        </is>
      </c>
      <c r="G3739" s="649" t="n">
        <v>2</v>
      </c>
      <c r="H3739" s="194" t="n"/>
      <c r="I3739" s="195" t="n">
        <v>0</v>
      </c>
      <c r="J3739" s="196" t="n">
        <v>0</v>
      </c>
      <c r="K3739" s="197" t="n">
        <v>0</v>
      </c>
      <c r="L3739" s="194" t="n">
        <v>0</v>
      </c>
      <c r="M3739" s="195" t="n">
        <v>0</v>
      </c>
      <c r="N3739" s="196" t="n">
        <v>0</v>
      </c>
      <c r="O3739" s="197" t="n">
        <v>0</v>
      </c>
      <c r="P3739" s="118" t="inlineStr">
        <is>
          <t>Включено</t>
        </is>
      </c>
      <c r="Q3739" s="104" t="n"/>
    </row>
    <row r="3740" outlineLevel="3" ht="50.25" customHeight="1">
      <c r="A3740" s="3" t="n"/>
      <c r="B3740" s="3" t="n"/>
      <c r="C3740" s="25" t="n"/>
      <c r="D3740" s="271" t="inlineStr">
        <is>
          <t>10.4.20.75.</t>
        </is>
      </c>
      <c r="E3740" s="212" t="inlineStr">
        <is>
          <t>Врезка прямоугольного сечения 800х400</t>
        </is>
      </c>
      <c r="F3740" s="211" t="inlineStr">
        <is>
          <t>шт.</t>
        </is>
      </c>
      <c r="G3740" s="649" t="n">
        <v>1</v>
      </c>
      <c r="H3740" s="194" t="n"/>
      <c r="I3740" s="195" t="n">
        <v>0</v>
      </c>
      <c r="J3740" s="196" t="n">
        <v>0</v>
      </c>
      <c r="K3740" s="197" t="n">
        <v>0</v>
      </c>
      <c r="L3740" s="194" t="n">
        <v>0</v>
      </c>
      <c r="M3740" s="195" t="n">
        <v>0</v>
      </c>
      <c r="N3740" s="196" t="n">
        <v>0</v>
      </c>
      <c r="O3740" s="197" t="n">
        <v>0</v>
      </c>
      <c r="P3740" s="118" t="inlineStr">
        <is>
          <t>Включено</t>
        </is>
      </c>
      <c r="Q3740" s="104" t="n"/>
    </row>
    <row r="3741" outlineLevel="3" ht="50.25" customHeight="1">
      <c r="A3741" s="3" t="n"/>
      <c r="B3741" s="3" t="n"/>
      <c r="C3741" s="25" t="n"/>
      <c r="D3741" s="271" t="inlineStr">
        <is>
          <t>10.4.20.76.</t>
        </is>
      </c>
      <c r="E3741" s="212" t="inlineStr">
        <is>
          <t>Заглушка Воздуховода круглого сечения  Ø160</t>
        </is>
      </c>
      <c r="F3741" s="211" t="inlineStr">
        <is>
          <t>шт.</t>
        </is>
      </c>
      <c r="G3741" s="649" t="n">
        <v>11</v>
      </c>
      <c r="H3741" s="194" t="n"/>
      <c r="I3741" s="195" t="n">
        <v>0</v>
      </c>
      <c r="J3741" s="196" t="n">
        <v>0</v>
      </c>
      <c r="K3741" s="197" t="n">
        <v>0</v>
      </c>
      <c r="L3741" s="194" t="n">
        <v>0</v>
      </c>
      <c r="M3741" s="195" t="n">
        <v>0</v>
      </c>
      <c r="N3741" s="196" t="n">
        <v>0</v>
      </c>
      <c r="O3741" s="197" t="n">
        <v>0</v>
      </c>
      <c r="P3741" s="118" t="inlineStr">
        <is>
          <t>Включено</t>
        </is>
      </c>
      <c r="Q3741" s="104" t="n"/>
    </row>
    <row r="3742" outlineLevel="3" ht="50.25" customHeight="1">
      <c r="A3742" s="3" t="n"/>
      <c r="B3742" s="3" t="n"/>
      <c r="C3742" s="25" t="n"/>
      <c r="D3742" s="271" t="inlineStr">
        <is>
          <t>10.4.20.77.</t>
        </is>
      </c>
      <c r="E3742" s="212" t="inlineStr">
        <is>
          <t>Заглушка Воздуховода круглого сечения  Ø200</t>
        </is>
      </c>
      <c r="F3742" s="211" t="inlineStr">
        <is>
          <t>шт.</t>
        </is>
      </c>
      <c r="G3742" s="649" t="n">
        <v>15</v>
      </c>
      <c r="H3742" s="194" t="n"/>
      <c r="I3742" s="195" t="n">
        <v>0</v>
      </c>
      <c r="J3742" s="196" t="n">
        <v>0</v>
      </c>
      <c r="K3742" s="197" t="n">
        <v>0</v>
      </c>
      <c r="L3742" s="194" t="n">
        <v>0</v>
      </c>
      <c r="M3742" s="195" t="n">
        <v>0</v>
      </c>
      <c r="N3742" s="196" t="n">
        <v>0</v>
      </c>
      <c r="O3742" s="197" t="n">
        <v>0</v>
      </c>
      <c r="P3742" s="118" t="inlineStr">
        <is>
          <t>Включено</t>
        </is>
      </c>
      <c r="Q3742" s="104" t="n"/>
    </row>
    <row r="3743" outlineLevel="3" ht="50.25" customHeight="1">
      <c r="A3743" s="3" t="n"/>
      <c r="B3743" s="3" t="n"/>
      <c r="C3743" s="25" t="n"/>
      <c r="D3743" s="271" t="inlineStr">
        <is>
          <t>10.4.20.78.</t>
        </is>
      </c>
      <c r="E3743" s="212" t="inlineStr">
        <is>
          <t>Заглушка Воздуховода прямоугольного сечения 150х150</t>
        </is>
      </c>
      <c r="F3743" s="211" t="inlineStr">
        <is>
          <t>шт.</t>
        </is>
      </c>
      <c r="G3743" s="649" t="n">
        <v>1</v>
      </c>
      <c r="H3743" s="194" t="n"/>
      <c r="I3743" s="195" t="n">
        <v>0</v>
      </c>
      <c r="J3743" s="196" t="n">
        <v>0</v>
      </c>
      <c r="K3743" s="197" t="n">
        <v>0</v>
      </c>
      <c r="L3743" s="194" t="n">
        <v>0</v>
      </c>
      <c r="M3743" s="195" t="n">
        <v>0</v>
      </c>
      <c r="N3743" s="196" t="n">
        <v>0</v>
      </c>
      <c r="O3743" s="197" t="n">
        <v>0</v>
      </c>
      <c r="P3743" s="118" t="inlineStr">
        <is>
          <t>Включено</t>
        </is>
      </c>
      <c r="Q3743" s="104" t="n"/>
    </row>
    <row r="3744" outlineLevel="3" ht="50.25" customHeight="1">
      <c r="A3744" s="3" t="n"/>
      <c r="B3744" s="3" t="n"/>
      <c r="C3744" s="25" t="n"/>
      <c r="D3744" s="271" t="inlineStr">
        <is>
          <t>10.4.20.79.</t>
        </is>
      </c>
      <c r="E3744" s="212" t="inlineStr">
        <is>
          <t>Заглушка Воздуховода прямоугольного сечения 300х500</t>
        </is>
      </c>
      <c r="F3744" s="211" t="inlineStr">
        <is>
          <t>шт.</t>
        </is>
      </c>
      <c r="G3744" s="649" t="n">
        <v>1</v>
      </c>
      <c r="H3744" s="194" t="n"/>
      <c r="I3744" s="195" t="n">
        <v>0</v>
      </c>
      <c r="J3744" s="196" t="n">
        <v>0</v>
      </c>
      <c r="K3744" s="197" t="n">
        <v>0</v>
      </c>
      <c r="L3744" s="194" t="n">
        <v>0</v>
      </c>
      <c r="M3744" s="195" t="n">
        <v>0</v>
      </c>
      <c r="N3744" s="196" t="n">
        <v>0</v>
      </c>
      <c r="O3744" s="197" t="n">
        <v>0</v>
      </c>
      <c r="P3744" s="118" t="inlineStr">
        <is>
          <t>Включено</t>
        </is>
      </c>
      <c r="Q3744" s="104" t="n"/>
    </row>
    <row r="3745" outlineLevel="3" ht="50.25" customHeight="1">
      <c r="A3745" s="3" t="n"/>
      <c r="B3745" s="3" t="n"/>
      <c r="C3745" s="25" t="n"/>
      <c r="D3745" s="271" t="inlineStr">
        <is>
          <t>10.4.20.80.</t>
        </is>
      </c>
      <c r="E3745" s="212" t="inlineStr">
        <is>
          <t>Заглушка Воздуховода прямоугольного сечения 350х1000</t>
        </is>
      </c>
      <c r="F3745" s="211" t="inlineStr">
        <is>
          <t>шт.</t>
        </is>
      </c>
      <c r="G3745" s="649" t="n">
        <v>1</v>
      </c>
      <c r="H3745" s="194" t="n"/>
      <c r="I3745" s="195" t="n">
        <v>0</v>
      </c>
      <c r="J3745" s="196" t="n">
        <v>0</v>
      </c>
      <c r="K3745" s="197" t="n">
        <v>0</v>
      </c>
      <c r="L3745" s="194" t="n">
        <v>0</v>
      </c>
      <c r="M3745" s="195" t="n">
        <v>0</v>
      </c>
      <c r="N3745" s="196" t="n">
        <v>0</v>
      </c>
      <c r="O3745" s="197" t="n">
        <v>0</v>
      </c>
      <c r="P3745" s="118" t="inlineStr">
        <is>
          <t>Включено</t>
        </is>
      </c>
      <c r="Q3745" s="104" t="n"/>
    </row>
    <row r="3746" outlineLevel="3" ht="50.25" customHeight="1">
      <c r="A3746" s="3" t="n"/>
      <c r="B3746" s="3" t="n"/>
      <c r="C3746" s="25" t="n"/>
      <c r="D3746" s="271" t="inlineStr">
        <is>
          <t>10.4.20.81.</t>
        </is>
      </c>
      <c r="E3746" s="212" t="inlineStr">
        <is>
          <t>Заглушка Воздуховода прямоугольного сечения 400х800</t>
        </is>
      </c>
      <c r="F3746" s="211" t="inlineStr">
        <is>
          <t>шт.</t>
        </is>
      </c>
      <c r="G3746" s="649" t="n">
        <v>2</v>
      </c>
      <c r="H3746" s="194" t="n"/>
      <c r="I3746" s="195" t="n">
        <v>0</v>
      </c>
      <c r="J3746" s="196" t="n">
        <v>0</v>
      </c>
      <c r="K3746" s="197" t="n">
        <v>0</v>
      </c>
      <c r="L3746" s="194" t="n">
        <v>0</v>
      </c>
      <c r="M3746" s="195" t="n">
        <v>0</v>
      </c>
      <c r="N3746" s="196" t="n">
        <v>0</v>
      </c>
      <c r="O3746" s="197" t="n">
        <v>0</v>
      </c>
      <c r="P3746" s="118" t="inlineStr">
        <is>
          <t>Включено</t>
        </is>
      </c>
      <c r="Q3746" s="104" t="n"/>
    </row>
    <row r="3747" outlineLevel="3" ht="50.25" customHeight="1">
      <c r="A3747" s="3" t="n"/>
      <c r="B3747" s="3" t="n"/>
      <c r="C3747" s="25" t="n"/>
      <c r="D3747" s="271" t="inlineStr">
        <is>
          <t>10.4.20.82.</t>
        </is>
      </c>
      <c r="E3747" s="212" t="inlineStr">
        <is>
          <t>Заглушка Воздуховода прямоугольного сечения 800х1800</t>
        </is>
      </c>
      <c r="F3747" s="211" t="inlineStr">
        <is>
          <t>шт.</t>
        </is>
      </c>
      <c r="G3747" s="649" t="n">
        <v>2</v>
      </c>
      <c r="H3747" s="194" t="n"/>
      <c r="I3747" s="195" t="n">
        <v>0</v>
      </c>
      <c r="J3747" s="196" t="n">
        <v>0</v>
      </c>
      <c r="K3747" s="197" t="n">
        <v>0</v>
      </c>
      <c r="L3747" s="194" t="n">
        <v>0</v>
      </c>
      <c r="M3747" s="195" t="n">
        <v>0</v>
      </c>
      <c r="N3747" s="196" t="n">
        <v>0</v>
      </c>
      <c r="O3747" s="197" t="n">
        <v>0</v>
      </c>
      <c r="P3747" s="118" t="inlineStr">
        <is>
          <t>Включено</t>
        </is>
      </c>
      <c r="Q3747" s="104" t="n"/>
    </row>
    <row r="3748" outlineLevel="3" ht="50.25" customHeight="1">
      <c r="A3748" s="3" t="n"/>
      <c r="B3748" s="3" t="n"/>
      <c r="C3748" s="25" t="n"/>
      <c r="D3748" s="271" t="inlineStr">
        <is>
          <t>10.4.20.83.</t>
        </is>
      </c>
      <c r="E3748" s="212" t="inlineStr">
        <is>
          <t>Объединение Воздуховодов Прямоугольное Разделитель</t>
        </is>
      </c>
      <c r="F3748" s="211" t="inlineStr">
        <is>
          <t>шт.</t>
        </is>
      </c>
      <c r="G3748" s="649" t="n">
        <v>6</v>
      </c>
      <c r="H3748" s="194" t="n"/>
      <c r="I3748" s="195" t="n">
        <v>0</v>
      </c>
      <c r="J3748" s="196" t="n">
        <v>0</v>
      </c>
      <c r="K3748" s="197" t="n">
        <v>0</v>
      </c>
      <c r="L3748" s="194" t="n">
        <v>0</v>
      </c>
      <c r="M3748" s="195" t="n">
        <v>0</v>
      </c>
      <c r="N3748" s="196" t="n">
        <v>0</v>
      </c>
      <c r="O3748" s="197" t="n">
        <v>0</v>
      </c>
      <c r="P3748" s="118" t="inlineStr">
        <is>
          <t>Включено</t>
        </is>
      </c>
      <c r="Q3748" s="104" t="n"/>
    </row>
    <row r="3749" outlineLevel="3" ht="50.25" customHeight="1">
      <c r="A3749" s="3" t="n"/>
      <c r="B3749" s="3" t="n"/>
      <c r="C3749" s="25" t="n"/>
      <c r="D3749" s="271" t="inlineStr">
        <is>
          <t>10.4.20.84.</t>
        </is>
      </c>
      <c r="E3749" s="212" t="inlineStr">
        <is>
          <t>Объединение воздуховодов круглого сечения Ø160</t>
        </is>
      </c>
      <c r="F3749" s="211" t="inlineStr">
        <is>
          <t>шт.</t>
        </is>
      </c>
      <c r="G3749" s="649" t="n">
        <v>2</v>
      </c>
      <c r="H3749" s="194" t="n"/>
      <c r="I3749" s="195" t="n">
        <v>0</v>
      </c>
      <c r="J3749" s="196" t="n">
        <v>0</v>
      </c>
      <c r="K3749" s="197" t="n">
        <v>0</v>
      </c>
      <c r="L3749" s="194" t="n">
        <v>0</v>
      </c>
      <c r="M3749" s="195" t="n">
        <v>0</v>
      </c>
      <c r="N3749" s="196" t="n">
        <v>0</v>
      </c>
      <c r="O3749" s="197" t="n">
        <v>0</v>
      </c>
      <c r="P3749" s="118" t="inlineStr">
        <is>
          <t>Включено</t>
        </is>
      </c>
      <c r="Q3749" s="104" t="n"/>
    </row>
    <row r="3750" outlineLevel="3" ht="50.25" customHeight="1">
      <c r="A3750" s="3" t="n"/>
      <c r="B3750" s="3" t="n"/>
      <c r="C3750" s="25" t="n"/>
      <c r="D3750" s="271" t="inlineStr">
        <is>
          <t>10.4.20.85.</t>
        </is>
      </c>
      <c r="E3750" s="212" t="inlineStr">
        <is>
          <t>Объединение воздуховодов круглого сечения Ø200</t>
        </is>
      </c>
      <c r="F3750" s="211" t="inlineStr">
        <is>
          <t>шт.</t>
        </is>
      </c>
      <c r="G3750" s="649" t="n">
        <v>3</v>
      </c>
      <c r="H3750" s="194" t="n"/>
      <c r="I3750" s="195" t="n">
        <v>0</v>
      </c>
      <c r="J3750" s="196" t="n">
        <v>0</v>
      </c>
      <c r="K3750" s="197" t="n">
        <v>0</v>
      </c>
      <c r="L3750" s="194" t="n">
        <v>0</v>
      </c>
      <c r="M3750" s="195" t="n">
        <v>0</v>
      </c>
      <c r="N3750" s="196" t="n">
        <v>0</v>
      </c>
      <c r="O3750" s="197" t="n">
        <v>0</v>
      </c>
      <c r="P3750" s="118" t="inlineStr">
        <is>
          <t>Включено</t>
        </is>
      </c>
      <c r="Q3750" s="104" t="n"/>
    </row>
    <row r="3751" outlineLevel="3" ht="50.25" customHeight="1">
      <c r="A3751" s="3" t="n"/>
      <c r="B3751" s="3" t="n"/>
      <c r="C3751" s="25" t="n"/>
      <c r="D3751" s="271" t="inlineStr">
        <is>
          <t>10.4.20.86.</t>
        </is>
      </c>
      <c r="E3751" s="212" t="inlineStr">
        <is>
          <t>Отвод круглого сечения Ø100</t>
        </is>
      </c>
      <c r="F3751" s="211" t="inlineStr">
        <is>
          <t>шт.</t>
        </is>
      </c>
      <c r="G3751" s="649" t="n">
        <v>33</v>
      </c>
      <c r="H3751" s="194" t="n"/>
      <c r="I3751" s="195" t="n">
        <v>0</v>
      </c>
      <c r="J3751" s="196" t="n">
        <v>0</v>
      </c>
      <c r="K3751" s="197" t="n">
        <v>0</v>
      </c>
      <c r="L3751" s="194" t="n">
        <v>0</v>
      </c>
      <c r="M3751" s="195" t="n">
        <v>0</v>
      </c>
      <c r="N3751" s="196" t="n">
        <v>0</v>
      </c>
      <c r="O3751" s="197" t="n">
        <v>0</v>
      </c>
      <c r="P3751" s="118" t="inlineStr">
        <is>
          <t>Включено</t>
        </is>
      </c>
      <c r="Q3751" s="104" t="n"/>
    </row>
    <row r="3752" outlineLevel="3" ht="50.25" customHeight="1">
      <c r="A3752" s="3" t="n"/>
      <c r="B3752" s="3" t="n"/>
      <c r="C3752" s="25" t="n"/>
      <c r="D3752" s="271" t="inlineStr">
        <is>
          <t>10.4.20.87.</t>
        </is>
      </c>
      <c r="E3752" s="212" t="inlineStr">
        <is>
          <t>Отвод круглого сечения Ø125</t>
        </is>
      </c>
      <c r="F3752" s="211" t="inlineStr">
        <is>
          <t>шт.</t>
        </is>
      </c>
      <c r="G3752" s="649" t="n">
        <v>19</v>
      </c>
      <c r="H3752" s="194" t="n"/>
      <c r="I3752" s="195" t="n">
        <v>0</v>
      </c>
      <c r="J3752" s="196" t="n">
        <v>0</v>
      </c>
      <c r="K3752" s="197" t="n">
        <v>0</v>
      </c>
      <c r="L3752" s="194" t="n">
        <v>0</v>
      </c>
      <c r="M3752" s="195" t="n">
        <v>0</v>
      </c>
      <c r="N3752" s="196" t="n">
        <v>0</v>
      </c>
      <c r="O3752" s="197" t="n">
        <v>0</v>
      </c>
      <c r="P3752" s="118" t="inlineStr">
        <is>
          <t>Включено</t>
        </is>
      </c>
      <c r="Q3752" s="104" t="n"/>
    </row>
    <row r="3753" outlineLevel="3" ht="50.25" customHeight="1">
      <c r="A3753" s="3" t="n"/>
      <c r="B3753" s="3" t="n"/>
      <c r="C3753" s="25" t="n"/>
      <c r="D3753" s="271" t="inlineStr">
        <is>
          <t>10.4.20.88.</t>
        </is>
      </c>
      <c r="E3753" s="212" t="inlineStr">
        <is>
          <t>Отвод круглого сечения Ø160</t>
        </is>
      </c>
      <c r="F3753" s="211" t="inlineStr">
        <is>
          <t>шт.</t>
        </is>
      </c>
      <c r="G3753" s="649" t="n">
        <v>4</v>
      </c>
      <c r="H3753" s="194" t="n"/>
      <c r="I3753" s="195" t="n">
        <v>0</v>
      </c>
      <c r="J3753" s="196" t="n">
        <v>0</v>
      </c>
      <c r="K3753" s="197" t="n">
        <v>0</v>
      </c>
      <c r="L3753" s="194" t="n">
        <v>0</v>
      </c>
      <c r="M3753" s="195" t="n">
        <v>0</v>
      </c>
      <c r="N3753" s="196" t="n">
        <v>0</v>
      </c>
      <c r="O3753" s="197" t="n">
        <v>0</v>
      </c>
      <c r="P3753" s="118" t="inlineStr">
        <is>
          <t>Включено</t>
        </is>
      </c>
      <c r="Q3753" s="104" t="n"/>
    </row>
    <row r="3754" outlineLevel="3" ht="50.25" customHeight="1">
      <c r="A3754" s="3" t="n"/>
      <c r="B3754" s="3" t="n"/>
      <c r="C3754" s="25" t="n"/>
      <c r="D3754" s="271" t="inlineStr">
        <is>
          <t>10.4.20.89.</t>
        </is>
      </c>
      <c r="E3754" s="212" t="inlineStr">
        <is>
          <t>Отвод круглого сечения Ø160</t>
        </is>
      </c>
      <c r="F3754" s="211" t="inlineStr">
        <is>
          <t>шт.</t>
        </is>
      </c>
      <c r="G3754" s="649" t="n">
        <v>43</v>
      </c>
      <c r="H3754" s="194" t="n"/>
      <c r="I3754" s="195" t="n">
        <v>0</v>
      </c>
      <c r="J3754" s="196" t="n">
        <v>0</v>
      </c>
      <c r="K3754" s="197" t="n">
        <v>0</v>
      </c>
      <c r="L3754" s="194" t="n">
        <v>0</v>
      </c>
      <c r="M3754" s="195" t="n">
        <v>0</v>
      </c>
      <c r="N3754" s="196" t="n">
        <v>0</v>
      </c>
      <c r="O3754" s="197" t="n">
        <v>0</v>
      </c>
      <c r="P3754" s="118" t="inlineStr">
        <is>
          <t>Включено</t>
        </is>
      </c>
      <c r="Q3754" s="104" t="n"/>
    </row>
    <row r="3755" outlineLevel="3" ht="50.25" customHeight="1">
      <c r="A3755" s="3" t="n"/>
      <c r="B3755" s="3" t="n"/>
      <c r="C3755" s="25" t="n"/>
      <c r="D3755" s="271" t="inlineStr">
        <is>
          <t>10.4.20.90.</t>
        </is>
      </c>
      <c r="E3755" s="212" t="inlineStr">
        <is>
          <t>Отвод круглого сечения Ø200</t>
        </is>
      </c>
      <c r="F3755" s="211" t="inlineStr">
        <is>
          <t>шт.</t>
        </is>
      </c>
      <c r="G3755" s="649" t="n">
        <v>9</v>
      </c>
      <c r="H3755" s="194" t="n"/>
      <c r="I3755" s="195" t="n">
        <v>0</v>
      </c>
      <c r="J3755" s="196" t="n">
        <v>0</v>
      </c>
      <c r="K3755" s="197" t="n">
        <v>0</v>
      </c>
      <c r="L3755" s="194" t="n">
        <v>0</v>
      </c>
      <c r="M3755" s="195" t="n">
        <v>0</v>
      </c>
      <c r="N3755" s="196" t="n">
        <v>0</v>
      </c>
      <c r="O3755" s="197" t="n">
        <v>0</v>
      </c>
      <c r="P3755" s="118" t="inlineStr">
        <is>
          <t>Включено</t>
        </is>
      </c>
      <c r="Q3755" s="104" t="n"/>
    </row>
    <row r="3756" outlineLevel="3" ht="50.25" customHeight="1">
      <c r="A3756" s="3" t="n"/>
      <c r="B3756" s="3" t="n"/>
      <c r="C3756" s="25" t="n"/>
      <c r="D3756" s="271" t="inlineStr">
        <is>
          <t>10.4.20.91.</t>
        </is>
      </c>
      <c r="E3756" s="212" t="inlineStr">
        <is>
          <t>Отвод круглого сечения Ø200</t>
        </is>
      </c>
      <c r="F3756" s="211" t="inlineStr">
        <is>
          <t>шт.</t>
        </is>
      </c>
      <c r="G3756" s="649" t="n">
        <v>55</v>
      </c>
      <c r="H3756" s="194" t="n"/>
      <c r="I3756" s="195" t="n">
        <v>0</v>
      </c>
      <c r="J3756" s="196" t="n">
        <v>0</v>
      </c>
      <c r="K3756" s="197" t="n">
        <v>0</v>
      </c>
      <c r="L3756" s="194" t="n">
        <v>0</v>
      </c>
      <c r="M3756" s="195" t="n">
        <v>0</v>
      </c>
      <c r="N3756" s="196" t="n">
        <v>0</v>
      </c>
      <c r="O3756" s="197" t="n">
        <v>0</v>
      </c>
      <c r="P3756" s="118" t="inlineStr">
        <is>
          <t>Включено</t>
        </is>
      </c>
      <c r="Q3756" s="104" t="n"/>
    </row>
    <row r="3757" outlineLevel="3" ht="50.25" customHeight="1">
      <c r="A3757" s="3" t="n"/>
      <c r="B3757" s="3" t="n"/>
      <c r="C3757" s="25" t="n"/>
      <c r="D3757" s="271" t="inlineStr">
        <is>
          <t>10.4.20.92.</t>
        </is>
      </c>
      <c r="E3757" s="212" t="inlineStr">
        <is>
          <t>Отвод круглого сечения Ø315</t>
        </is>
      </c>
      <c r="F3757" s="211" t="inlineStr">
        <is>
          <t>шт.</t>
        </is>
      </c>
      <c r="G3757" s="649" t="n">
        <v>6</v>
      </c>
      <c r="H3757" s="194" t="n"/>
      <c r="I3757" s="195" t="n">
        <v>0</v>
      </c>
      <c r="J3757" s="196" t="n">
        <v>0</v>
      </c>
      <c r="K3757" s="197" t="n">
        <v>0</v>
      </c>
      <c r="L3757" s="194" t="n">
        <v>0</v>
      </c>
      <c r="M3757" s="195" t="n">
        <v>0</v>
      </c>
      <c r="N3757" s="196" t="n">
        <v>0</v>
      </c>
      <c r="O3757" s="197" t="n">
        <v>0</v>
      </c>
      <c r="P3757" s="118" t="inlineStr">
        <is>
          <t>Включено</t>
        </is>
      </c>
      <c r="Q3757" s="104" t="n"/>
    </row>
    <row r="3758" outlineLevel="3" ht="50.25" customHeight="1">
      <c r="A3758" s="3" t="n"/>
      <c r="B3758" s="3" t="n"/>
      <c r="C3758" s="25" t="n"/>
      <c r="D3758" s="271" t="inlineStr">
        <is>
          <t>10.4.20.93.</t>
        </is>
      </c>
      <c r="E3758" s="212" t="inlineStr">
        <is>
          <t>Отвод прямоугольного сечения 400x800</t>
        </is>
      </c>
      <c r="F3758" s="211" t="inlineStr">
        <is>
          <t>шт.</t>
        </is>
      </c>
      <c r="G3758" s="649" t="n">
        <v>6</v>
      </c>
      <c r="H3758" s="194" t="n"/>
      <c r="I3758" s="195" t="n">
        <v>0</v>
      </c>
      <c r="J3758" s="196" t="n">
        <v>0</v>
      </c>
      <c r="K3758" s="197" t="n">
        <v>0</v>
      </c>
      <c r="L3758" s="194" t="n">
        <v>0</v>
      </c>
      <c r="M3758" s="195" t="n">
        <v>0</v>
      </c>
      <c r="N3758" s="196" t="n">
        <v>0</v>
      </c>
      <c r="O3758" s="197" t="n">
        <v>0</v>
      </c>
      <c r="P3758" s="118" t="inlineStr">
        <is>
          <t>Включено</t>
        </is>
      </c>
      <c r="Q3758" s="104" t="n"/>
    </row>
    <row r="3759" outlineLevel="3" ht="50.25" customHeight="1">
      <c r="A3759" s="3" t="n"/>
      <c r="B3759" s="3" t="n"/>
      <c r="C3759" s="25" t="n"/>
      <c r="D3759" s="271" t="inlineStr">
        <is>
          <t>10.4.20.94.</t>
        </is>
      </c>
      <c r="E3759" s="212" t="inlineStr">
        <is>
          <t>Отвод прямоугольного сечения 150х150</t>
        </is>
      </c>
      <c r="F3759" s="211" t="inlineStr">
        <is>
          <t>шт.</t>
        </is>
      </c>
      <c r="G3759" s="649" t="n">
        <v>4</v>
      </c>
      <c r="H3759" s="194" t="n"/>
      <c r="I3759" s="195" t="n">
        <v>0</v>
      </c>
      <c r="J3759" s="196" t="n">
        <v>0</v>
      </c>
      <c r="K3759" s="197" t="n">
        <v>0</v>
      </c>
      <c r="L3759" s="194" t="n">
        <v>0</v>
      </c>
      <c r="M3759" s="195" t="n">
        <v>0</v>
      </c>
      <c r="N3759" s="196" t="n">
        <v>0</v>
      </c>
      <c r="O3759" s="197" t="n">
        <v>0</v>
      </c>
      <c r="P3759" s="118" t="inlineStr">
        <is>
          <t>Включено</t>
        </is>
      </c>
      <c r="Q3759" s="104" t="n"/>
    </row>
    <row r="3760" outlineLevel="3" ht="50.25" customHeight="1">
      <c r="A3760" s="3" t="n"/>
      <c r="B3760" s="3" t="n"/>
      <c r="C3760" s="25" t="n"/>
      <c r="D3760" s="271" t="inlineStr">
        <is>
          <t>10.4.20.95.</t>
        </is>
      </c>
      <c r="E3760" s="212" t="inlineStr">
        <is>
          <t>Отвод прямоугольного сечения 150х200</t>
        </is>
      </c>
      <c r="F3760" s="211" t="inlineStr">
        <is>
          <t>шт.</t>
        </is>
      </c>
      <c r="G3760" s="649" t="n">
        <v>5</v>
      </c>
      <c r="H3760" s="194" t="n"/>
      <c r="I3760" s="195" t="n">
        <v>0</v>
      </c>
      <c r="J3760" s="196" t="n">
        <v>0</v>
      </c>
      <c r="K3760" s="197" t="n">
        <v>0</v>
      </c>
      <c r="L3760" s="194" t="n">
        <v>0</v>
      </c>
      <c r="M3760" s="195" t="n">
        <v>0</v>
      </c>
      <c r="N3760" s="196" t="n">
        <v>0</v>
      </c>
      <c r="O3760" s="197" t="n">
        <v>0</v>
      </c>
      <c r="P3760" s="118" t="inlineStr">
        <is>
          <t>Включено</t>
        </is>
      </c>
      <c r="Q3760" s="104" t="n"/>
    </row>
    <row r="3761" outlineLevel="3" ht="50.25" customHeight="1">
      <c r="A3761" s="3" t="n"/>
      <c r="B3761" s="3" t="n"/>
      <c r="C3761" s="25" t="n"/>
      <c r="D3761" s="271" t="inlineStr">
        <is>
          <t>10.4.20.96.</t>
        </is>
      </c>
      <c r="E3761" s="212" t="inlineStr">
        <is>
          <t>Отвод прямоугольного сечения 200x200</t>
        </is>
      </c>
      <c r="F3761" s="211" t="inlineStr">
        <is>
          <t>шт.</t>
        </is>
      </c>
      <c r="G3761" s="649" t="n">
        <v>1</v>
      </c>
      <c r="H3761" s="194" t="n"/>
      <c r="I3761" s="195" t="n">
        <v>0</v>
      </c>
      <c r="J3761" s="196" t="n">
        <v>0</v>
      </c>
      <c r="K3761" s="197" t="n">
        <v>0</v>
      </c>
      <c r="L3761" s="194" t="n">
        <v>0</v>
      </c>
      <c r="M3761" s="195" t="n">
        <v>0</v>
      </c>
      <c r="N3761" s="196" t="n">
        <v>0</v>
      </c>
      <c r="O3761" s="197" t="n">
        <v>0</v>
      </c>
      <c r="P3761" s="118" t="inlineStr">
        <is>
          <t>Включено</t>
        </is>
      </c>
      <c r="Q3761" s="104" t="n"/>
    </row>
    <row r="3762" outlineLevel="3" ht="50.25" customHeight="1">
      <c r="A3762" s="3" t="n"/>
      <c r="B3762" s="3" t="n"/>
      <c r="C3762" s="25" t="n"/>
      <c r="D3762" s="271" t="inlineStr">
        <is>
          <t>10.4.20.97.</t>
        </is>
      </c>
      <c r="E3762" s="212" t="inlineStr">
        <is>
          <t>Отвод прямоугольного сечения 200x300</t>
        </is>
      </c>
      <c r="F3762" s="211" t="inlineStr">
        <is>
          <t>шт.</t>
        </is>
      </c>
      <c r="G3762" s="649" t="n">
        <v>8</v>
      </c>
      <c r="H3762" s="194" t="n"/>
      <c r="I3762" s="195" t="n">
        <v>0</v>
      </c>
      <c r="J3762" s="196" t="n">
        <v>0</v>
      </c>
      <c r="K3762" s="197" t="n">
        <v>0</v>
      </c>
      <c r="L3762" s="194" t="n">
        <v>0</v>
      </c>
      <c r="M3762" s="195" t="n">
        <v>0</v>
      </c>
      <c r="N3762" s="196" t="n">
        <v>0</v>
      </c>
      <c r="O3762" s="197" t="n">
        <v>0</v>
      </c>
      <c r="P3762" s="118" t="inlineStr">
        <is>
          <t>Включено</t>
        </is>
      </c>
      <c r="Q3762" s="104" t="n"/>
    </row>
    <row r="3763" outlineLevel="3" ht="50.25" customHeight="1">
      <c r="A3763" s="3" t="n"/>
      <c r="B3763" s="3" t="n"/>
      <c r="C3763" s="25" t="n"/>
      <c r="D3763" s="271" t="inlineStr">
        <is>
          <t>10.4.20.98.</t>
        </is>
      </c>
      <c r="E3763" s="212" t="inlineStr">
        <is>
          <t>Отвод прямоугольного сечения 200x400</t>
        </is>
      </c>
      <c r="F3763" s="211" t="inlineStr">
        <is>
          <t>шт.</t>
        </is>
      </c>
      <c r="G3763" s="649" t="n">
        <v>2</v>
      </c>
      <c r="H3763" s="194" t="n"/>
      <c r="I3763" s="195" t="n">
        <v>0</v>
      </c>
      <c r="J3763" s="196" t="n">
        <v>0</v>
      </c>
      <c r="K3763" s="197" t="n">
        <v>0</v>
      </c>
      <c r="L3763" s="194" t="n">
        <v>0</v>
      </c>
      <c r="M3763" s="195" t="n">
        <v>0</v>
      </c>
      <c r="N3763" s="196" t="n">
        <v>0</v>
      </c>
      <c r="O3763" s="197" t="n">
        <v>0</v>
      </c>
      <c r="P3763" s="118" t="inlineStr">
        <is>
          <t>Включено</t>
        </is>
      </c>
      <c r="Q3763" s="104" t="n"/>
    </row>
    <row r="3764" outlineLevel="3" ht="50.25" customHeight="1">
      <c r="A3764" s="3" t="n"/>
      <c r="B3764" s="3" t="n"/>
      <c r="C3764" s="25" t="n"/>
      <c r="D3764" s="271" t="inlineStr">
        <is>
          <t>10.4.20.99.</t>
        </is>
      </c>
      <c r="E3764" s="212" t="inlineStr">
        <is>
          <t>Отвод прямоугольного сечения 200x600</t>
        </is>
      </c>
      <c r="F3764" s="211" t="inlineStr">
        <is>
          <t>шт.</t>
        </is>
      </c>
      <c r="G3764" s="649" t="n">
        <v>4</v>
      </c>
      <c r="H3764" s="194" t="n"/>
      <c r="I3764" s="195" t="n">
        <v>0</v>
      </c>
      <c r="J3764" s="196" t="n">
        <v>0</v>
      </c>
      <c r="K3764" s="197" t="n">
        <v>0</v>
      </c>
      <c r="L3764" s="194" t="n">
        <v>0</v>
      </c>
      <c r="M3764" s="195" t="n">
        <v>0</v>
      </c>
      <c r="N3764" s="196" t="n">
        <v>0</v>
      </c>
      <c r="O3764" s="197" t="n">
        <v>0</v>
      </c>
      <c r="P3764" s="118" t="inlineStr">
        <is>
          <t>Включено</t>
        </is>
      </c>
      <c r="Q3764" s="104" t="n"/>
    </row>
    <row r="3765" outlineLevel="3" ht="50.25" customHeight="1">
      <c r="A3765" s="3" t="n"/>
      <c r="B3765" s="3" t="n"/>
      <c r="C3765" s="25" t="n"/>
      <c r="D3765" s="271" t="inlineStr">
        <is>
          <t>10.4.20.100.</t>
        </is>
      </c>
      <c r="E3765" s="212" t="inlineStr">
        <is>
          <t>Отвод прямоугольного сечения 200х600</t>
        </is>
      </c>
      <c r="F3765" s="211" t="inlineStr">
        <is>
          <t>шт.</t>
        </is>
      </c>
      <c r="G3765" s="649" t="n">
        <v>3</v>
      </c>
      <c r="H3765" s="194" t="n"/>
      <c r="I3765" s="195" t="n">
        <v>0</v>
      </c>
      <c r="J3765" s="196" t="n">
        <v>0</v>
      </c>
      <c r="K3765" s="197" t="n">
        <v>0</v>
      </c>
      <c r="L3765" s="194" t="n">
        <v>0</v>
      </c>
      <c r="M3765" s="195" t="n">
        <v>0</v>
      </c>
      <c r="N3765" s="196" t="n">
        <v>0</v>
      </c>
      <c r="O3765" s="197" t="n">
        <v>0</v>
      </c>
      <c r="P3765" s="118" t="inlineStr">
        <is>
          <t>Включено</t>
        </is>
      </c>
      <c r="Q3765" s="104" t="n"/>
    </row>
    <row r="3766" outlineLevel="3" ht="50.25" customHeight="1">
      <c r="A3766" s="3" t="n"/>
      <c r="B3766" s="3" t="n"/>
      <c r="C3766" s="25" t="n"/>
      <c r="D3766" s="271" t="inlineStr">
        <is>
          <t>10.4.20.101.</t>
        </is>
      </c>
      <c r="E3766" s="212" t="inlineStr">
        <is>
          <t>Отвод прямоугольного сечения 300x200</t>
        </is>
      </c>
      <c r="F3766" s="211" t="inlineStr">
        <is>
          <t>шт.</t>
        </is>
      </c>
      <c r="G3766" s="649" t="n">
        <v>1</v>
      </c>
      <c r="H3766" s="194" t="n"/>
      <c r="I3766" s="195" t="n">
        <v>0</v>
      </c>
      <c r="J3766" s="196" t="n">
        <v>0</v>
      </c>
      <c r="K3766" s="197" t="n">
        <v>0</v>
      </c>
      <c r="L3766" s="194" t="n">
        <v>0</v>
      </c>
      <c r="M3766" s="195" t="n">
        <v>0</v>
      </c>
      <c r="N3766" s="196" t="n">
        <v>0</v>
      </c>
      <c r="O3766" s="197" t="n">
        <v>0</v>
      </c>
      <c r="P3766" s="118" t="inlineStr">
        <is>
          <t>Включено</t>
        </is>
      </c>
      <c r="Q3766" s="104" t="n"/>
    </row>
    <row r="3767" outlineLevel="3" ht="50.25" customHeight="1">
      <c r="A3767" s="3" t="n"/>
      <c r="B3767" s="3" t="n"/>
      <c r="C3767" s="25" t="n"/>
      <c r="D3767" s="271" t="inlineStr">
        <is>
          <t>10.4.20.102.</t>
        </is>
      </c>
      <c r="E3767" s="212" t="inlineStr">
        <is>
          <t>Отвод прямоугольного сечения 300х400</t>
        </is>
      </c>
      <c r="F3767" s="211" t="inlineStr">
        <is>
          <t>шт.</t>
        </is>
      </c>
      <c r="G3767" s="649" t="n">
        <v>4</v>
      </c>
      <c r="H3767" s="194" t="n"/>
      <c r="I3767" s="195" t="n">
        <v>0</v>
      </c>
      <c r="J3767" s="196" t="n">
        <v>0</v>
      </c>
      <c r="K3767" s="197" t="n">
        <v>0</v>
      </c>
      <c r="L3767" s="194" t="n">
        <v>0</v>
      </c>
      <c r="M3767" s="195" t="n">
        <v>0</v>
      </c>
      <c r="N3767" s="196" t="n">
        <v>0</v>
      </c>
      <c r="O3767" s="197" t="n">
        <v>0</v>
      </c>
      <c r="P3767" s="118" t="inlineStr">
        <is>
          <t>Включено</t>
        </is>
      </c>
      <c r="Q3767" s="104" t="n"/>
    </row>
    <row r="3768" outlineLevel="3" ht="50.25" customHeight="1">
      <c r="A3768" s="3" t="n"/>
      <c r="B3768" s="3" t="n"/>
      <c r="C3768" s="25" t="n"/>
      <c r="D3768" s="271" t="inlineStr">
        <is>
          <t>10.4.20.103.</t>
        </is>
      </c>
      <c r="E3768" s="212" t="inlineStr">
        <is>
          <t>Отвод прямоугольного сечения 300х500</t>
        </is>
      </c>
      <c r="F3768" s="211" t="inlineStr">
        <is>
          <t>шт.</t>
        </is>
      </c>
      <c r="G3768" s="649" t="n">
        <v>5</v>
      </c>
      <c r="H3768" s="194" t="n"/>
      <c r="I3768" s="195" t="n">
        <v>0</v>
      </c>
      <c r="J3768" s="196" t="n">
        <v>0</v>
      </c>
      <c r="K3768" s="197" t="n">
        <v>0</v>
      </c>
      <c r="L3768" s="194" t="n">
        <v>0</v>
      </c>
      <c r="M3768" s="195" t="n">
        <v>0</v>
      </c>
      <c r="N3768" s="196" t="n">
        <v>0</v>
      </c>
      <c r="O3768" s="197" t="n">
        <v>0</v>
      </c>
      <c r="P3768" s="118" t="inlineStr">
        <is>
          <t>Включено</t>
        </is>
      </c>
      <c r="Q3768" s="104" t="n"/>
    </row>
    <row r="3769" outlineLevel="3" ht="50.25" customHeight="1">
      <c r="A3769" s="3" t="n"/>
      <c r="B3769" s="3" t="n"/>
      <c r="C3769" s="25" t="n"/>
      <c r="D3769" s="271" t="inlineStr">
        <is>
          <t>10.4.20.104.</t>
        </is>
      </c>
      <c r="E3769" s="212" t="inlineStr">
        <is>
          <t>Отвод прямоугольного сечения 300х550</t>
        </is>
      </c>
      <c r="F3769" s="211" t="inlineStr">
        <is>
          <t>шт.</t>
        </is>
      </c>
      <c r="G3769" s="649" t="n">
        <v>2</v>
      </c>
      <c r="H3769" s="194" t="n"/>
      <c r="I3769" s="195" t="n">
        <v>0</v>
      </c>
      <c r="J3769" s="196" t="n">
        <v>0</v>
      </c>
      <c r="K3769" s="197" t="n">
        <v>0</v>
      </c>
      <c r="L3769" s="194" t="n">
        <v>0</v>
      </c>
      <c r="M3769" s="195" t="n">
        <v>0</v>
      </c>
      <c r="N3769" s="196" t="n">
        <v>0</v>
      </c>
      <c r="O3769" s="197" t="n">
        <v>0</v>
      </c>
      <c r="P3769" s="118" t="inlineStr">
        <is>
          <t>Включено</t>
        </is>
      </c>
      <c r="Q3769" s="104" t="n"/>
    </row>
    <row r="3770" outlineLevel="3" ht="50.25" customHeight="1">
      <c r="A3770" s="3" t="n"/>
      <c r="B3770" s="3" t="n"/>
      <c r="C3770" s="25" t="n"/>
      <c r="D3770" s="271" t="inlineStr">
        <is>
          <t>10.4.20.105.</t>
        </is>
      </c>
      <c r="E3770" s="212" t="inlineStr">
        <is>
          <t>Отвод прямоугольного сечения 300х800</t>
        </is>
      </c>
      <c r="F3770" s="211" t="inlineStr">
        <is>
          <t>шт.</t>
        </is>
      </c>
      <c r="G3770" s="649" t="n">
        <v>2</v>
      </c>
      <c r="H3770" s="194" t="n"/>
      <c r="I3770" s="195" t="n">
        <v>0</v>
      </c>
      <c r="J3770" s="196" t="n">
        <v>0</v>
      </c>
      <c r="K3770" s="197" t="n">
        <v>0</v>
      </c>
      <c r="L3770" s="194" t="n">
        <v>0</v>
      </c>
      <c r="M3770" s="195" t="n">
        <v>0</v>
      </c>
      <c r="N3770" s="196" t="n">
        <v>0</v>
      </c>
      <c r="O3770" s="197" t="n">
        <v>0</v>
      </c>
      <c r="P3770" s="118" t="inlineStr">
        <is>
          <t>Включено</t>
        </is>
      </c>
      <c r="Q3770" s="104" t="n"/>
    </row>
    <row r="3771" outlineLevel="3" ht="50.25" customHeight="1">
      <c r="A3771" s="3" t="n"/>
      <c r="B3771" s="3" t="n"/>
      <c r="C3771" s="25" t="n"/>
      <c r="D3771" s="271" t="inlineStr">
        <is>
          <t>10.4.20.106.</t>
        </is>
      </c>
      <c r="E3771" s="212" t="inlineStr">
        <is>
          <t>Отвод прямоугольного сечения 350х350</t>
        </is>
      </c>
      <c r="F3771" s="211" t="inlineStr">
        <is>
          <t>шт.</t>
        </is>
      </c>
      <c r="G3771" s="649" t="n">
        <v>1</v>
      </c>
      <c r="H3771" s="194" t="n"/>
      <c r="I3771" s="195" t="n">
        <v>0</v>
      </c>
      <c r="J3771" s="196" t="n">
        <v>0</v>
      </c>
      <c r="K3771" s="197" t="n">
        <v>0</v>
      </c>
      <c r="L3771" s="194" t="n">
        <v>0</v>
      </c>
      <c r="M3771" s="195" t="n">
        <v>0</v>
      </c>
      <c r="N3771" s="196" t="n">
        <v>0</v>
      </c>
      <c r="O3771" s="197" t="n">
        <v>0</v>
      </c>
      <c r="P3771" s="118" t="inlineStr">
        <is>
          <t>Включено</t>
        </is>
      </c>
      <c r="Q3771" s="104" t="n"/>
    </row>
    <row r="3772" outlineLevel="3" ht="50.25" customHeight="1">
      <c r="A3772" s="3" t="n"/>
      <c r="B3772" s="3" t="n"/>
      <c r="C3772" s="25" t="n"/>
      <c r="D3772" s="271" t="inlineStr">
        <is>
          <t>10.4.20.107.</t>
        </is>
      </c>
      <c r="E3772" s="212" t="inlineStr">
        <is>
          <t>Отвод прямоугольного сечения 350х1000</t>
        </is>
      </c>
      <c r="F3772" s="211" t="inlineStr">
        <is>
          <t>шт.</t>
        </is>
      </c>
      <c r="G3772" s="649" t="n">
        <v>2</v>
      </c>
      <c r="H3772" s="194" t="n"/>
      <c r="I3772" s="195" t="n">
        <v>0</v>
      </c>
      <c r="J3772" s="196" t="n">
        <v>0</v>
      </c>
      <c r="K3772" s="197" t="n">
        <v>0</v>
      </c>
      <c r="L3772" s="194" t="n">
        <v>0</v>
      </c>
      <c r="M3772" s="195" t="n">
        <v>0</v>
      </c>
      <c r="N3772" s="196" t="n">
        <v>0</v>
      </c>
      <c r="O3772" s="197" t="n">
        <v>0</v>
      </c>
      <c r="P3772" s="118" t="inlineStr">
        <is>
          <t>Включено</t>
        </is>
      </c>
      <c r="Q3772" s="104" t="n"/>
    </row>
    <row r="3773" outlineLevel="3" ht="50.25" customHeight="1">
      <c r="A3773" s="3" t="n"/>
      <c r="B3773" s="3" t="n"/>
      <c r="C3773" s="25" t="n"/>
      <c r="D3773" s="271" t="inlineStr">
        <is>
          <t>10.4.20.108.</t>
        </is>
      </c>
      <c r="E3773" s="212" t="inlineStr">
        <is>
          <t>Отвод прямоугольного сечения 400x300</t>
        </is>
      </c>
      <c r="F3773" s="211" t="inlineStr">
        <is>
          <t>шт.</t>
        </is>
      </c>
      <c r="G3773" s="649" t="n">
        <v>2</v>
      </c>
      <c r="H3773" s="194" t="n"/>
      <c r="I3773" s="195" t="n">
        <v>0</v>
      </c>
      <c r="J3773" s="196" t="n">
        <v>0</v>
      </c>
      <c r="K3773" s="197" t="n">
        <v>0</v>
      </c>
      <c r="L3773" s="194" t="n">
        <v>0</v>
      </c>
      <c r="M3773" s="195" t="n">
        <v>0</v>
      </c>
      <c r="N3773" s="196" t="n">
        <v>0</v>
      </c>
      <c r="O3773" s="197" t="n">
        <v>0</v>
      </c>
      <c r="P3773" s="118" t="inlineStr">
        <is>
          <t>Включено</t>
        </is>
      </c>
      <c r="Q3773" s="104" t="n"/>
    </row>
    <row r="3774" outlineLevel="3" ht="50.25" customHeight="1">
      <c r="A3774" s="3" t="n"/>
      <c r="B3774" s="3" t="n"/>
      <c r="C3774" s="25" t="n"/>
      <c r="D3774" s="271" t="inlineStr">
        <is>
          <t>10.4.20.109.</t>
        </is>
      </c>
      <c r="E3774" s="212" t="inlineStr">
        <is>
          <t>Отвод прямоугольного сечения 400х400</t>
        </is>
      </c>
      <c r="F3774" s="211" t="inlineStr">
        <is>
          <t>шт.</t>
        </is>
      </c>
      <c r="G3774" s="649" t="n">
        <v>1</v>
      </c>
      <c r="H3774" s="194" t="n"/>
      <c r="I3774" s="195" t="n">
        <v>0</v>
      </c>
      <c r="J3774" s="196" t="n">
        <v>0</v>
      </c>
      <c r="K3774" s="197" t="n">
        <v>0</v>
      </c>
      <c r="L3774" s="194" t="n">
        <v>0</v>
      </c>
      <c r="M3774" s="195" t="n">
        <v>0</v>
      </c>
      <c r="N3774" s="196" t="n">
        <v>0</v>
      </c>
      <c r="O3774" s="197" t="n">
        <v>0</v>
      </c>
      <c r="P3774" s="118" t="inlineStr">
        <is>
          <t>Включено</t>
        </is>
      </c>
      <c r="Q3774" s="104" t="n"/>
    </row>
    <row r="3775" outlineLevel="3" ht="50.25" customHeight="1">
      <c r="A3775" s="3" t="n"/>
      <c r="B3775" s="3" t="n"/>
      <c r="C3775" s="25" t="n"/>
      <c r="D3775" s="271" t="inlineStr">
        <is>
          <t>10.4.20.110.</t>
        </is>
      </c>
      <c r="E3775" s="212" t="inlineStr">
        <is>
          <t>Отвод прямоугольного сечения 400х500</t>
        </is>
      </c>
      <c r="F3775" s="211" t="inlineStr">
        <is>
          <t>шт.</t>
        </is>
      </c>
      <c r="G3775" s="649" t="n">
        <v>2</v>
      </c>
      <c r="H3775" s="194" t="n"/>
      <c r="I3775" s="195" t="n">
        <v>0</v>
      </c>
      <c r="J3775" s="196" t="n">
        <v>0</v>
      </c>
      <c r="K3775" s="197" t="n">
        <v>0</v>
      </c>
      <c r="L3775" s="194" t="n">
        <v>0</v>
      </c>
      <c r="M3775" s="195" t="n">
        <v>0</v>
      </c>
      <c r="N3775" s="196" t="n">
        <v>0</v>
      </c>
      <c r="O3775" s="197" t="n">
        <v>0</v>
      </c>
      <c r="P3775" s="118" t="inlineStr">
        <is>
          <t>Включено</t>
        </is>
      </c>
      <c r="Q3775" s="104" t="n"/>
    </row>
    <row r="3776" outlineLevel="3" ht="50.25" customHeight="1">
      <c r="A3776" s="3" t="n"/>
      <c r="B3776" s="3" t="n"/>
      <c r="C3776" s="25" t="n"/>
      <c r="D3776" s="271" t="inlineStr">
        <is>
          <t>10.4.20.111.</t>
        </is>
      </c>
      <c r="E3776" s="212" t="inlineStr">
        <is>
          <t>Отвод прямоугольного сечения 400х600</t>
        </is>
      </c>
      <c r="F3776" s="211" t="inlineStr">
        <is>
          <t>шт.</t>
        </is>
      </c>
      <c r="G3776" s="649" t="n">
        <v>12</v>
      </c>
      <c r="H3776" s="194" t="n"/>
      <c r="I3776" s="195" t="n">
        <v>0</v>
      </c>
      <c r="J3776" s="196" t="n">
        <v>0</v>
      </c>
      <c r="K3776" s="197" t="n">
        <v>0</v>
      </c>
      <c r="L3776" s="194" t="n">
        <v>0</v>
      </c>
      <c r="M3776" s="195" t="n">
        <v>0</v>
      </c>
      <c r="N3776" s="196" t="n">
        <v>0</v>
      </c>
      <c r="O3776" s="197" t="n">
        <v>0</v>
      </c>
      <c r="P3776" s="118" t="inlineStr">
        <is>
          <t>Включено</t>
        </is>
      </c>
      <c r="Q3776" s="104" t="n"/>
    </row>
    <row r="3777" outlineLevel="3" ht="50.25" customHeight="1">
      <c r="A3777" s="3" t="n"/>
      <c r="B3777" s="3" t="n"/>
      <c r="C3777" s="25" t="n"/>
      <c r="D3777" s="271" t="inlineStr">
        <is>
          <t>10.4.20.112.</t>
        </is>
      </c>
      <c r="E3777" s="212" t="inlineStr">
        <is>
          <t>Отвод прямоугольного сечения 400х1000</t>
        </is>
      </c>
      <c r="F3777" s="211" t="inlineStr">
        <is>
          <t>шт.</t>
        </is>
      </c>
      <c r="G3777" s="649" t="n">
        <v>1</v>
      </c>
      <c r="H3777" s="194" t="n"/>
      <c r="I3777" s="195" t="n">
        <v>0</v>
      </c>
      <c r="J3777" s="196" t="n">
        <v>0</v>
      </c>
      <c r="K3777" s="197" t="n">
        <v>0</v>
      </c>
      <c r="L3777" s="194" t="n">
        <v>0</v>
      </c>
      <c r="M3777" s="195" t="n">
        <v>0</v>
      </c>
      <c r="N3777" s="196" t="n">
        <v>0</v>
      </c>
      <c r="O3777" s="197" t="n">
        <v>0</v>
      </c>
      <c r="P3777" s="118" t="inlineStr">
        <is>
          <t>Включено</t>
        </is>
      </c>
      <c r="Q3777" s="104" t="n"/>
    </row>
    <row r="3778" outlineLevel="3" ht="50.25" customHeight="1">
      <c r="A3778" s="3" t="n"/>
      <c r="B3778" s="3" t="n"/>
      <c r="C3778" s="25" t="n"/>
      <c r="D3778" s="271" t="inlineStr">
        <is>
          <t>10.4.20.113.</t>
        </is>
      </c>
      <c r="E3778" s="212" t="inlineStr">
        <is>
          <t>Отвод прямоугольного сечения 500x300</t>
        </is>
      </c>
      <c r="F3778" s="211" t="inlineStr">
        <is>
          <t>шт.</t>
        </is>
      </c>
      <c r="G3778" s="649" t="n">
        <v>2</v>
      </c>
      <c r="H3778" s="194" t="n"/>
      <c r="I3778" s="195" t="n">
        <v>0</v>
      </c>
      <c r="J3778" s="196" t="n">
        <v>0</v>
      </c>
      <c r="K3778" s="197" t="n">
        <v>0</v>
      </c>
      <c r="L3778" s="194" t="n">
        <v>0</v>
      </c>
      <c r="M3778" s="195" t="n">
        <v>0</v>
      </c>
      <c r="N3778" s="196" t="n">
        <v>0</v>
      </c>
      <c r="O3778" s="197" t="n">
        <v>0</v>
      </c>
      <c r="P3778" s="118" t="inlineStr">
        <is>
          <t>Включено</t>
        </is>
      </c>
      <c r="Q3778" s="104" t="n"/>
    </row>
    <row r="3779" outlineLevel="3" ht="50.25" customHeight="1">
      <c r="A3779" s="3" t="n"/>
      <c r="B3779" s="3" t="n"/>
      <c r="C3779" s="25" t="n"/>
      <c r="D3779" s="271" t="inlineStr">
        <is>
          <t>10.4.20.114.</t>
        </is>
      </c>
      <c r="E3779" s="212" t="inlineStr">
        <is>
          <t>Отвод прямоугольного сечения 500х1000</t>
        </is>
      </c>
      <c r="F3779" s="211" t="inlineStr">
        <is>
          <t>шт.</t>
        </is>
      </c>
      <c r="G3779" s="649" t="n">
        <v>13</v>
      </c>
      <c r="H3779" s="194" t="n"/>
      <c r="I3779" s="195" t="n">
        <v>0</v>
      </c>
      <c r="J3779" s="196" t="n">
        <v>0</v>
      </c>
      <c r="K3779" s="197" t="n">
        <v>0</v>
      </c>
      <c r="L3779" s="194" t="n">
        <v>0</v>
      </c>
      <c r="M3779" s="195" t="n">
        <v>0</v>
      </c>
      <c r="N3779" s="196" t="n">
        <v>0</v>
      </c>
      <c r="O3779" s="197" t="n">
        <v>0</v>
      </c>
      <c r="P3779" s="118" t="inlineStr">
        <is>
          <t>Включено</t>
        </is>
      </c>
      <c r="Q3779" s="104" t="n"/>
    </row>
    <row r="3780" outlineLevel="3" ht="50.25" customHeight="1">
      <c r="A3780" s="3" t="n"/>
      <c r="B3780" s="3" t="n"/>
      <c r="C3780" s="25" t="n"/>
      <c r="D3780" s="271" t="inlineStr">
        <is>
          <t>10.4.20.115.</t>
        </is>
      </c>
      <c r="E3780" s="212" t="inlineStr">
        <is>
          <t>Отвод прямоугольного сечения 600х600</t>
        </is>
      </c>
      <c r="F3780" s="211" t="inlineStr">
        <is>
          <t>шт.</t>
        </is>
      </c>
      <c r="G3780" s="649" t="n">
        <v>1</v>
      </c>
      <c r="H3780" s="194" t="n"/>
      <c r="I3780" s="195" t="n">
        <v>0</v>
      </c>
      <c r="J3780" s="196" t="n">
        <v>0</v>
      </c>
      <c r="K3780" s="197" t="n">
        <v>0</v>
      </c>
      <c r="L3780" s="194" t="n">
        <v>0</v>
      </c>
      <c r="M3780" s="195" t="n">
        <v>0</v>
      </c>
      <c r="N3780" s="196" t="n">
        <v>0</v>
      </c>
      <c r="O3780" s="197" t="n">
        <v>0</v>
      </c>
      <c r="P3780" s="118" t="inlineStr">
        <is>
          <t>Включено</t>
        </is>
      </c>
      <c r="Q3780" s="104" t="n"/>
    </row>
    <row r="3781" outlineLevel="3" ht="50.25" customHeight="1">
      <c r="A3781" s="3" t="n"/>
      <c r="B3781" s="3" t="n"/>
      <c r="C3781" s="25" t="n"/>
      <c r="D3781" s="271" t="inlineStr">
        <is>
          <t>10.4.20.116.</t>
        </is>
      </c>
      <c r="E3781" s="212" t="inlineStr">
        <is>
          <t>Отвод прямоугольного сечения 600х900</t>
        </is>
      </c>
      <c r="F3781" s="211" t="inlineStr">
        <is>
          <t>шт.</t>
        </is>
      </c>
      <c r="G3781" s="649" t="n">
        <v>1</v>
      </c>
      <c r="H3781" s="194" t="n"/>
      <c r="I3781" s="195" t="n">
        <v>0</v>
      </c>
      <c r="J3781" s="196" t="n">
        <v>0</v>
      </c>
      <c r="K3781" s="197" t="n">
        <v>0</v>
      </c>
      <c r="L3781" s="194" t="n">
        <v>0</v>
      </c>
      <c r="M3781" s="195" t="n">
        <v>0</v>
      </c>
      <c r="N3781" s="196" t="n">
        <v>0</v>
      </c>
      <c r="O3781" s="197" t="n">
        <v>0</v>
      </c>
      <c r="P3781" s="118" t="inlineStr">
        <is>
          <t>Включено</t>
        </is>
      </c>
      <c r="Q3781" s="104" t="n"/>
    </row>
    <row r="3782" outlineLevel="3" ht="50.25" customHeight="1">
      <c r="A3782" s="3" t="n"/>
      <c r="B3782" s="3" t="n"/>
      <c r="C3782" s="25" t="n"/>
      <c r="D3782" s="271" t="inlineStr">
        <is>
          <t>10.4.20.117.</t>
        </is>
      </c>
      <c r="E3782" s="212" t="inlineStr">
        <is>
          <t>Отвод прямоугольного сечения 600х1000</t>
        </is>
      </c>
      <c r="F3782" s="211" t="inlineStr">
        <is>
          <t>шт.</t>
        </is>
      </c>
      <c r="G3782" s="649" t="n">
        <v>10</v>
      </c>
      <c r="H3782" s="194" t="n"/>
      <c r="I3782" s="195" t="n">
        <v>0</v>
      </c>
      <c r="J3782" s="196" t="n">
        <v>0</v>
      </c>
      <c r="K3782" s="197" t="n">
        <v>0</v>
      </c>
      <c r="L3782" s="194" t="n">
        <v>0</v>
      </c>
      <c r="M3782" s="195" t="n">
        <v>0</v>
      </c>
      <c r="N3782" s="196" t="n">
        <v>0</v>
      </c>
      <c r="O3782" s="197" t="n">
        <v>0</v>
      </c>
      <c r="P3782" s="118" t="inlineStr">
        <is>
          <t>Включено</t>
        </is>
      </c>
      <c r="Q3782" s="104" t="n"/>
    </row>
    <row r="3783" outlineLevel="3" ht="50.25" customHeight="1">
      <c r="A3783" s="3" t="n"/>
      <c r="B3783" s="3" t="n"/>
      <c r="C3783" s="25" t="n"/>
      <c r="D3783" s="271" t="inlineStr">
        <is>
          <t>10.4.20.118.</t>
        </is>
      </c>
      <c r="E3783" s="212" t="inlineStr">
        <is>
          <t>Отвод прямоугольного сечения 800x400</t>
        </is>
      </c>
      <c r="F3783" s="211" t="inlineStr">
        <is>
          <t>шт.</t>
        </is>
      </c>
      <c r="G3783" s="649" t="n">
        <v>5</v>
      </c>
      <c r="H3783" s="194" t="n"/>
      <c r="I3783" s="195" t="n">
        <v>0</v>
      </c>
      <c r="J3783" s="196" t="n">
        <v>0</v>
      </c>
      <c r="K3783" s="197" t="n">
        <v>0</v>
      </c>
      <c r="L3783" s="194" t="n">
        <v>0</v>
      </c>
      <c r="M3783" s="195" t="n">
        <v>0</v>
      </c>
      <c r="N3783" s="196" t="n">
        <v>0</v>
      </c>
      <c r="O3783" s="197" t="n">
        <v>0</v>
      </c>
      <c r="P3783" s="118" t="inlineStr">
        <is>
          <t>Включено</t>
        </is>
      </c>
      <c r="Q3783" s="104" t="n"/>
    </row>
    <row r="3784" outlineLevel="3" ht="50.25" customHeight="1">
      <c r="A3784" s="3" t="n"/>
      <c r="B3784" s="3" t="n"/>
      <c r="C3784" s="25" t="n"/>
      <c r="D3784" s="271" t="inlineStr">
        <is>
          <t>10.4.20.119.</t>
        </is>
      </c>
      <c r="E3784" s="212" t="inlineStr">
        <is>
          <t>Отвод прямоугольного сечения 850х900</t>
        </is>
      </c>
      <c r="F3784" s="211" t="inlineStr">
        <is>
          <t>шт.</t>
        </is>
      </c>
      <c r="G3784" s="649" t="n">
        <v>3</v>
      </c>
      <c r="H3784" s="194" t="n"/>
      <c r="I3784" s="195" t="n">
        <v>0</v>
      </c>
      <c r="J3784" s="196" t="n">
        <v>0</v>
      </c>
      <c r="K3784" s="197" t="n">
        <v>0</v>
      </c>
      <c r="L3784" s="194" t="n">
        <v>0</v>
      </c>
      <c r="M3784" s="195" t="n">
        <v>0</v>
      </c>
      <c r="N3784" s="196" t="n">
        <v>0</v>
      </c>
      <c r="O3784" s="197" t="n">
        <v>0</v>
      </c>
      <c r="P3784" s="118" t="inlineStr">
        <is>
          <t>Включено</t>
        </is>
      </c>
      <c r="Q3784" s="104" t="n"/>
    </row>
    <row r="3785" outlineLevel="3" ht="50.25" customHeight="1">
      <c r="A3785" s="3" t="n"/>
      <c r="B3785" s="3" t="n"/>
      <c r="C3785" s="25" t="n"/>
      <c r="D3785" s="271" t="inlineStr">
        <is>
          <t>10.4.20.120.</t>
        </is>
      </c>
      <c r="E3785" s="212" t="inlineStr">
        <is>
          <t>Отвод прямоугольного сечения 900x400</t>
        </is>
      </c>
      <c r="F3785" s="211" t="inlineStr">
        <is>
          <t>шт.</t>
        </is>
      </c>
      <c r="G3785" s="649" t="n">
        <v>3</v>
      </c>
      <c r="H3785" s="194" t="n"/>
      <c r="I3785" s="195" t="n">
        <v>0</v>
      </c>
      <c r="J3785" s="196" t="n">
        <v>0</v>
      </c>
      <c r="K3785" s="197" t="n">
        <v>0</v>
      </c>
      <c r="L3785" s="194" t="n">
        <v>0</v>
      </c>
      <c r="M3785" s="195" t="n">
        <v>0</v>
      </c>
      <c r="N3785" s="196" t="n">
        <v>0</v>
      </c>
      <c r="O3785" s="197" t="n">
        <v>0</v>
      </c>
      <c r="P3785" s="118" t="inlineStr">
        <is>
          <t>Включено</t>
        </is>
      </c>
      <c r="Q3785" s="104" t="n"/>
    </row>
    <row r="3786" outlineLevel="3" ht="50.25" customHeight="1">
      <c r="A3786" s="3" t="n"/>
      <c r="B3786" s="3" t="n"/>
      <c r="C3786" s="25" t="n"/>
      <c r="D3786" s="271" t="inlineStr">
        <is>
          <t>10.4.20.121.</t>
        </is>
      </c>
      <c r="E3786" s="212" t="inlineStr">
        <is>
          <t>Отвод прямоугольного сечения 1000х600</t>
        </is>
      </c>
      <c r="F3786" s="211" t="inlineStr">
        <is>
          <t>шт.</t>
        </is>
      </c>
      <c r="G3786" s="649" t="n">
        <v>3</v>
      </c>
      <c r="H3786" s="194" t="n"/>
      <c r="I3786" s="195" t="n">
        <v>0</v>
      </c>
      <c r="J3786" s="196" t="n">
        <v>0</v>
      </c>
      <c r="K3786" s="197" t="n">
        <v>0</v>
      </c>
      <c r="L3786" s="194" t="n">
        <v>0</v>
      </c>
      <c r="M3786" s="195" t="n">
        <v>0</v>
      </c>
      <c r="N3786" s="196" t="n">
        <v>0</v>
      </c>
      <c r="O3786" s="197" t="n">
        <v>0</v>
      </c>
      <c r="P3786" s="118" t="inlineStr">
        <is>
          <t>Включено</t>
        </is>
      </c>
      <c r="Q3786" s="104" t="n"/>
    </row>
    <row r="3787" outlineLevel="3" ht="50.25" customHeight="1">
      <c r="A3787" s="3" t="n"/>
      <c r="B3787" s="3" t="n"/>
      <c r="C3787" s="25" t="n"/>
      <c r="D3787" s="271" t="inlineStr">
        <is>
          <t>10.4.20.122.</t>
        </is>
      </c>
      <c r="E3787" s="212" t="inlineStr">
        <is>
          <t>Отвод прямоугольного сечения 150х250</t>
        </is>
      </c>
      <c r="F3787" s="211" t="inlineStr">
        <is>
          <t>шт.</t>
        </is>
      </c>
      <c r="G3787" s="649" t="n">
        <v>1</v>
      </c>
      <c r="H3787" s="194" t="n"/>
      <c r="I3787" s="195" t="n">
        <v>0</v>
      </c>
      <c r="J3787" s="196" t="n">
        <v>0</v>
      </c>
      <c r="K3787" s="197" t="n">
        <v>0</v>
      </c>
      <c r="L3787" s="194" t="n">
        <v>0</v>
      </c>
      <c r="M3787" s="195" t="n">
        <v>0</v>
      </c>
      <c r="N3787" s="196" t="n">
        <v>0</v>
      </c>
      <c r="O3787" s="197" t="n">
        <v>0</v>
      </c>
      <c r="P3787" s="118" t="inlineStr">
        <is>
          <t>Включено</t>
        </is>
      </c>
      <c r="Q3787" s="104" t="n"/>
    </row>
    <row r="3788" outlineLevel="3" ht="50.25" customHeight="1">
      <c r="A3788" s="3" t="n"/>
      <c r="B3788" s="3" t="n"/>
      <c r="C3788" s="25" t="n"/>
      <c r="D3788" s="271" t="inlineStr">
        <is>
          <t>10.4.20.123.</t>
        </is>
      </c>
      <c r="E3788" s="212" t="inlineStr">
        <is>
          <t>Переходник круглого сечения Ø 100-100</t>
        </is>
      </c>
      <c r="F3788" s="211" t="inlineStr">
        <is>
          <t>шт.</t>
        </is>
      </c>
      <c r="G3788" s="649" t="n">
        <v>1</v>
      </c>
      <c r="H3788" s="194" t="n"/>
      <c r="I3788" s="195" t="n">
        <v>0</v>
      </c>
      <c r="J3788" s="196" t="n">
        <v>0</v>
      </c>
      <c r="K3788" s="197" t="n">
        <v>0</v>
      </c>
      <c r="L3788" s="194" t="n">
        <v>0</v>
      </c>
      <c r="M3788" s="195" t="n">
        <v>0</v>
      </c>
      <c r="N3788" s="196" t="n">
        <v>0</v>
      </c>
      <c r="O3788" s="197" t="n">
        <v>0</v>
      </c>
      <c r="P3788" s="118" t="inlineStr">
        <is>
          <t>Включено</t>
        </is>
      </c>
      <c r="Q3788" s="104" t="n"/>
    </row>
    <row r="3789" outlineLevel="3" ht="50.25" customHeight="1">
      <c r="A3789" s="3" t="n"/>
      <c r="B3789" s="3" t="n"/>
      <c r="C3789" s="25" t="n"/>
      <c r="D3789" s="271" t="inlineStr">
        <is>
          <t>10.4.20.124.</t>
        </is>
      </c>
      <c r="E3789" s="212" t="inlineStr">
        <is>
          <t>Переходник круглого сечения Ø 100-125</t>
        </is>
      </c>
      <c r="F3789" s="211" t="inlineStr">
        <is>
          <t>шт.</t>
        </is>
      </c>
      <c r="G3789" s="649" t="n">
        <v>1</v>
      </c>
      <c r="H3789" s="194" t="n"/>
      <c r="I3789" s="195" t="n">
        <v>0</v>
      </c>
      <c r="J3789" s="196" t="n">
        <v>0</v>
      </c>
      <c r="K3789" s="197" t="n">
        <v>0</v>
      </c>
      <c r="L3789" s="194" t="n">
        <v>0</v>
      </c>
      <c r="M3789" s="195" t="n">
        <v>0</v>
      </c>
      <c r="N3789" s="196" t="n">
        <v>0</v>
      </c>
      <c r="O3789" s="197" t="n">
        <v>0</v>
      </c>
      <c r="P3789" s="118" t="inlineStr">
        <is>
          <t>Включено</t>
        </is>
      </c>
      <c r="Q3789" s="104" t="n"/>
    </row>
    <row r="3790" outlineLevel="3" ht="50.25" customHeight="1">
      <c r="A3790" s="3" t="n"/>
      <c r="B3790" s="3" t="n"/>
      <c r="C3790" s="25" t="n"/>
      <c r="D3790" s="271" t="inlineStr">
        <is>
          <t>10.4.20.125.</t>
        </is>
      </c>
      <c r="E3790" s="212" t="inlineStr">
        <is>
          <t>Переходник круглого сечения Ø 125-160</t>
        </is>
      </c>
      <c r="F3790" s="211" t="inlineStr">
        <is>
          <t>шт.</t>
        </is>
      </c>
      <c r="G3790" s="649" t="n">
        <v>1</v>
      </c>
      <c r="H3790" s="194" t="n"/>
      <c r="I3790" s="195" t="n">
        <v>0</v>
      </c>
      <c r="J3790" s="196" t="n">
        <v>0</v>
      </c>
      <c r="K3790" s="197" t="n">
        <v>0</v>
      </c>
      <c r="L3790" s="194" t="n">
        <v>0</v>
      </c>
      <c r="M3790" s="195" t="n">
        <v>0</v>
      </c>
      <c r="N3790" s="196" t="n">
        <v>0</v>
      </c>
      <c r="O3790" s="197" t="n">
        <v>0</v>
      </c>
      <c r="P3790" s="118" t="inlineStr">
        <is>
          <t>Включено</t>
        </is>
      </c>
      <c r="Q3790" s="104" t="n"/>
    </row>
    <row r="3791" outlineLevel="3" ht="50.25" customHeight="1">
      <c r="A3791" s="3" t="n"/>
      <c r="B3791" s="3" t="n"/>
      <c r="C3791" s="25" t="n"/>
      <c r="D3791" s="271" t="inlineStr">
        <is>
          <t>10.4.20.126.</t>
        </is>
      </c>
      <c r="E3791" s="212" t="inlineStr">
        <is>
          <t>Переходник круглого сечения Ø 160-200</t>
        </is>
      </c>
      <c r="F3791" s="211" t="inlineStr">
        <is>
          <t>шт.</t>
        </is>
      </c>
      <c r="G3791" s="649" t="n">
        <v>4</v>
      </c>
      <c r="H3791" s="194" t="n"/>
      <c r="I3791" s="195" t="n">
        <v>0</v>
      </c>
      <c r="J3791" s="196" t="n">
        <v>0</v>
      </c>
      <c r="K3791" s="197" t="n">
        <v>0</v>
      </c>
      <c r="L3791" s="194" t="n">
        <v>0</v>
      </c>
      <c r="M3791" s="195" t="n">
        <v>0</v>
      </c>
      <c r="N3791" s="196" t="n">
        <v>0</v>
      </c>
      <c r="O3791" s="197" t="n">
        <v>0</v>
      </c>
      <c r="P3791" s="118" t="inlineStr">
        <is>
          <t>Включено</t>
        </is>
      </c>
      <c r="Q3791" s="104" t="n"/>
    </row>
    <row r="3792" outlineLevel="3" ht="50.25" customHeight="1">
      <c r="A3792" s="3" t="n"/>
      <c r="B3792" s="3" t="n"/>
      <c r="C3792" s="25" t="n"/>
      <c r="D3792" s="271" t="inlineStr">
        <is>
          <t>10.4.20.127.</t>
        </is>
      </c>
      <c r="E3792" s="212" t="inlineStr">
        <is>
          <t>Переходник круглого сечения Ø 160-250</t>
        </is>
      </c>
      <c r="F3792" s="211" t="inlineStr">
        <is>
          <t>шт.</t>
        </is>
      </c>
      <c r="G3792" s="649" t="n">
        <v>2</v>
      </c>
      <c r="H3792" s="194" t="n"/>
      <c r="I3792" s="195" t="n">
        <v>0</v>
      </c>
      <c r="J3792" s="196" t="n">
        <v>0</v>
      </c>
      <c r="K3792" s="197" t="n">
        <v>0</v>
      </c>
      <c r="L3792" s="194" t="n">
        <v>0</v>
      </c>
      <c r="M3792" s="195" t="n">
        <v>0</v>
      </c>
      <c r="N3792" s="196" t="n">
        <v>0</v>
      </c>
      <c r="O3792" s="197" t="n">
        <v>0</v>
      </c>
      <c r="P3792" s="118" t="inlineStr">
        <is>
          <t>Включено</t>
        </is>
      </c>
      <c r="Q3792" s="104" t="n"/>
    </row>
    <row r="3793" outlineLevel="3" ht="50.25" customHeight="1">
      <c r="A3793" s="3" t="n"/>
      <c r="B3793" s="3" t="n"/>
      <c r="C3793" s="25" t="n"/>
      <c r="D3793" s="271" t="inlineStr">
        <is>
          <t>10.4.20.128.</t>
        </is>
      </c>
      <c r="E3793" s="212" t="inlineStr">
        <is>
          <t>Переходник круглого сечения Ø 200-250</t>
        </is>
      </c>
      <c r="F3793" s="211" t="inlineStr">
        <is>
          <t>шт.</t>
        </is>
      </c>
      <c r="G3793" s="649" t="n">
        <v>2</v>
      </c>
      <c r="H3793" s="194" t="n"/>
      <c r="I3793" s="195" t="n">
        <v>0</v>
      </c>
      <c r="J3793" s="196" t="n">
        <v>0</v>
      </c>
      <c r="K3793" s="197" t="n">
        <v>0</v>
      </c>
      <c r="L3793" s="194" t="n">
        <v>0</v>
      </c>
      <c r="M3793" s="195" t="n">
        <v>0</v>
      </c>
      <c r="N3793" s="196" t="n">
        <v>0</v>
      </c>
      <c r="O3793" s="197" t="n">
        <v>0</v>
      </c>
      <c r="P3793" s="118" t="inlineStr">
        <is>
          <t>Включено</t>
        </is>
      </c>
      <c r="Q3793" s="104" t="n"/>
    </row>
    <row r="3794" outlineLevel="3" ht="50.25" customHeight="1">
      <c r="A3794" s="3" t="n"/>
      <c r="B3794" s="3" t="n"/>
      <c r="C3794" s="25" t="n"/>
      <c r="D3794" s="271" t="inlineStr">
        <is>
          <t>10.4.20.129.</t>
        </is>
      </c>
      <c r="E3794" s="212" t="inlineStr">
        <is>
          <t>Переходник круглого сечения Ø 200-315</t>
        </is>
      </c>
      <c r="F3794" s="211" t="inlineStr">
        <is>
          <t>шт.</t>
        </is>
      </c>
      <c r="G3794" s="649" t="n">
        <v>1</v>
      </c>
      <c r="H3794" s="194" t="n"/>
      <c r="I3794" s="195" t="n">
        <v>0</v>
      </c>
      <c r="J3794" s="196" t="n">
        <v>0</v>
      </c>
      <c r="K3794" s="197" t="n">
        <v>0</v>
      </c>
      <c r="L3794" s="194" t="n">
        <v>0</v>
      </c>
      <c r="M3794" s="195" t="n">
        <v>0</v>
      </c>
      <c r="N3794" s="196" t="n">
        <v>0</v>
      </c>
      <c r="O3794" s="197" t="n">
        <v>0</v>
      </c>
      <c r="P3794" s="118" t="inlineStr">
        <is>
          <t>Включено</t>
        </is>
      </c>
      <c r="Q3794" s="104" t="n"/>
    </row>
    <row r="3795" outlineLevel="3" ht="50.25" customHeight="1">
      <c r="A3795" s="3" t="n"/>
      <c r="B3795" s="3" t="n"/>
      <c r="C3795" s="25" t="n"/>
      <c r="D3795" s="271" t="inlineStr">
        <is>
          <t>10.4.20.130.</t>
        </is>
      </c>
      <c r="E3795" s="212" t="inlineStr">
        <is>
          <t>Переходник круглого сечения Ø 250-315</t>
        </is>
      </c>
      <c r="F3795" s="211" t="inlineStr">
        <is>
          <t>шт.</t>
        </is>
      </c>
      <c r="G3795" s="649" t="n">
        <v>2</v>
      </c>
      <c r="H3795" s="194" t="n"/>
      <c r="I3795" s="195" t="n">
        <v>0</v>
      </c>
      <c r="J3795" s="196" t="n">
        <v>0</v>
      </c>
      <c r="K3795" s="197" t="n">
        <v>0</v>
      </c>
      <c r="L3795" s="194" t="n">
        <v>0</v>
      </c>
      <c r="M3795" s="195" t="n">
        <v>0</v>
      </c>
      <c r="N3795" s="196" t="n">
        <v>0</v>
      </c>
      <c r="O3795" s="197" t="n">
        <v>0</v>
      </c>
      <c r="P3795" s="118" t="inlineStr">
        <is>
          <t>Включено</t>
        </is>
      </c>
      <c r="Q3795" s="104" t="n"/>
    </row>
    <row r="3796" outlineLevel="3" ht="50.25" customHeight="1">
      <c r="A3796" s="3" t="n"/>
      <c r="B3796" s="3" t="n"/>
      <c r="C3796" s="25" t="n"/>
      <c r="D3796" s="271" t="inlineStr">
        <is>
          <t>10.4.20.131.</t>
        </is>
      </c>
      <c r="E3796" s="212" t="inlineStr">
        <is>
          <t>Переходник круглого- прямоугольного сечения 100х300-Ø125</t>
        </is>
      </c>
      <c r="F3796" s="211" t="inlineStr">
        <is>
          <t>шт.</t>
        </is>
      </c>
      <c r="G3796" s="649" t="n">
        <v>1</v>
      </c>
      <c r="H3796" s="194" t="n"/>
      <c r="I3796" s="195" t="n">
        <v>0</v>
      </c>
      <c r="J3796" s="196" t="n">
        <v>0</v>
      </c>
      <c r="K3796" s="197" t="n">
        <v>0</v>
      </c>
      <c r="L3796" s="194" t="n">
        <v>0</v>
      </c>
      <c r="M3796" s="195" t="n">
        <v>0</v>
      </c>
      <c r="N3796" s="196" t="n">
        <v>0</v>
      </c>
      <c r="O3796" s="197" t="n">
        <v>0</v>
      </c>
      <c r="P3796" s="118" t="inlineStr">
        <is>
          <t>Включено</t>
        </is>
      </c>
      <c r="Q3796" s="104" t="n"/>
    </row>
    <row r="3797" outlineLevel="3" ht="50.25" customHeight="1">
      <c r="A3797" s="3" t="n"/>
      <c r="B3797" s="3" t="n"/>
      <c r="C3797" s="25" t="n"/>
      <c r="D3797" s="271" t="inlineStr">
        <is>
          <t>10.4.20.132.</t>
        </is>
      </c>
      <c r="E3797" s="212" t="inlineStr">
        <is>
          <t>Переходник круглого- прямоугольного сечения 150x200-Ø200</t>
        </is>
      </c>
      <c r="F3797" s="211" t="inlineStr">
        <is>
          <t>шт.</t>
        </is>
      </c>
      <c r="G3797" s="649" t="n">
        <v>1</v>
      </c>
      <c r="H3797" s="194" t="n"/>
      <c r="I3797" s="195" t="n">
        <v>0</v>
      </c>
      <c r="J3797" s="196" t="n">
        <v>0</v>
      </c>
      <c r="K3797" s="197" t="n">
        <v>0</v>
      </c>
      <c r="L3797" s="194" t="n">
        <v>0</v>
      </c>
      <c r="M3797" s="195" t="n">
        <v>0</v>
      </c>
      <c r="N3797" s="196" t="n">
        <v>0</v>
      </c>
      <c r="O3797" s="197" t="n">
        <v>0</v>
      </c>
      <c r="P3797" s="118" t="inlineStr">
        <is>
          <t>Включено</t>
        </is>
      </c>
      <c r="Q3797" s="104" t="n"/>
    </row>
    <row r="3798" outlineLevel="3" ht="50.25" customHeight="1">
      <c r="A3798" s="3" t="n"/>
      <c r="B3798" s="3" t="n"/>
      <c r="C3798" s="25" t="n"/>
      <c r="D3798" s="271" t="inlineStr">
        <is>
          <t>10.4.20.133.</t>
        </is>
      </c>
      <c r="E3798" s="212" t="inlineStr">
        <is>
          <t>Переходник круглого- прямоугольного сечения 200x400-Ø200</t>
        </is>
      </c>
      <c r="F3798" s="211" t="inlineStr">
        <is>
          <t>шт.</t>
        </is>
      </c>
      <c r="G3798" s="649" t="n">
        <v>1</v>
      </c>
      <c r="H3798" s="194" t="n"/>
      <c r="I3798" s="195" t="n">
        <v>0</v>
      </c>
      <c r="J3798" s="196" t="n">
        <v>0</v>
      </c>
      <c r="K3798" s="197" t="n">
        <v>0</v>
      </c>
      <c r="L3798" s="194" t="n">
        <v>0</v>
      </c>
      <c r="M3798" s="195" t="n">
        <v>0</v>
      </c>
      <c r="N3798" s="196" t="n">
        <v>0</v>
      </c>
      <c r="O3798" s="197" t="n">
        <v>0</v>
      </c>
      <c r="P3798" s="118" t="inlineStr">
        <is>
          <t>Включено</t>
        </is>
      </c>
      <c r="Q3798" s="104" t="n"/>
    </row>
    <row r="3799" outlineLevel="3" ht="50.25" customHeight="1">
      <c r="A3799" s="3" t="n"/>
      <c r="B3799" s="3" t="n"/>
      <c r="C3799" s="25" t="n"/>
      <c r="D3799" s="271" t="inlineStr">
        <is>
          <t>10.4.20.134.</t>
        </is>
      </c>
      <c r="E3799" s="212" t="inlineStr">
        <is>
          <t>Переходник круглого- прямоугольного сечения 200х300-Ø160</t>
        </is>
      </c>
      <c r="F3799" s="211" t="inlineStr">
        <is>
          <t>шт.</t>
        </is>
      </c>
      <c r="G3799" s="649" t="n">
        <v>1</v>
      </c>
      <c r="H3799" s="194" t="n"/>
      <c r="I3799" s="195" t="n">
        <v>0</v>
      </c>
      <c r="J3799" s="196" t="n">
        <v>0</v>
      </c>
      <c r="K3799" s="197" t="n">
        <v>0</v>
      </c>
      <c r="L3799" s="194" t="n">
        <v>0</v>
      </c>
      <c r="M3799" s="195" t="n">
        <v>0</v>
      </c>
      <c r="N3799" s="196" t="n">
        <v>0</v>
      </c>
      <c r="O3799" s="197" t="n">
        <v>0</v>
      </c>
      <c r="P3799" s="118" t="inlineStr">
        <is>
          <t>Включено</t>
        </is>
      </c>
      <c r="Q3799" s="104" t="n"/>
    </row>
    <row r="3800" outlineLevel="3" ht="50.25" customHeight="1">
      <c r="A3800" s="3" t="n"/>
      <c r="B3800" s="3" t="n"/>
      <c r="C3800" s="25" t="n"/>
      <c r="D3800" s="271" t="inlineStr">
        <is>
          <t>10.4.20.135.</t>
        </is>
      </c>
      <c r="E3800" s="212" t="inlineStr">
        <is>
          <t>Переходник круглого- прямоугольного сечения 200х300-Ø200</t>
        </is>
      </c>
      <c r="F3800" s="211" t="inlineStr">
        <is>
          <t>шт.</t>
        </is>
      </c>
      <c r="G3800" s="649" t="n">
        <v>1</v>
      </c>
      <c r="H3800" s="194" t="n"/>
      <c r="I3800" s="195" t="n">
        <v>0</v>
      </c>
      <c r="J3800" s="196" t="n">
        <v>0</v>
      </c>
      <c r="K3800" s="197" t="n">
        <v>0</v>
      </c>
      <c r="L3800" s="194" t="n">
        <v>0</v>
      </c>
      <c r="M3800" s="195" t="n">
        <v>0</v>
      </c>
      <c r="N3800" s="196" t="n">
        <v>0</v>
      </c>
      <c r="O3800" s="197" t="n">
        <v>0</v>
      </c>
      <c r="P3800" s="118" t="inlineStr">
        <is>
          <t>Включено</t>
        </is>
      </c>
      <c r="Q3800" s="104" t="n"/>
    </row>
    <row r="3801" outlineLevel="3" ht="50.25" customHeight="1">
      <c r="A3801" s="3" t="n"/>
      <c r="B3801" s="3" t="n"/>
      <c r="C3801" s="25" t="n"/>
      <c r="D3801" s="271" t="inlineStr">
        <is>
          <t>10.4.20.136.</t>
        </is>
      </c>
      <c r="E3801" s="212" t="inlineStr">
        <is>
          <t>Переходник круглого- прямоугольного сечения 300x400-Ø315</t>
        </is>
      </c>
      <c r="F3801" s="211" t="inlineStr">
        <is>
          <t>шт.</t>
        </is>
      </c>
      <c r="G3801" s="649" t="n">
        <v>1</v>
      </c>
      <c r="H3801" s="194" t="n"/>
      <c r="I3801" s="195" t="n">
        <v>0</v>
      </c>
      <c r="J3801" s="196" t="n">
        <v>0</v>
      </c>
      <c r="K3801" s="197" t="n">
        <v>0</v>
      </c>
      <c r="L3801" s="194" t="n">
        <v>0</v>
      </c>
      <c r="M3801" s="195" t="n">
        <v>0</v>
      </c>
      <c r="N3801" s="196" t="n">
        <v>0</v>
      </c>
      <c r="O3801" s="197" t="n">
        <v>0</v>
      </c>
      <c r="P3801" s="118" t="inlineStr">
        <is>
          <t>Включено</t>
        </is>
      </c>
      <c r="Q3801" s="104" t="n"/>
    </row>
    <row r="3802" outlineLevel="3" ht="50.25" customHeight="1">
      <c r="A3802" s="3" t="n"/>
      <c r="B3802" s="3" t="n"/>
      <c r="C3802" s="25" t="n"/>
      <c r="D3802" s="271" t="inlineStr">
        <is>
          <t>10.4.20.137.</t>
        </is>
      </c>
      <c r="E3802" s="212" t="inlineStr">
        <is>
          <t>Переходник круглого- прямоугольного сечения 300x500-Ø250</t>
        </is>
      </c>
      <c r="F3802" s="211" t="inlineStr">
        <is>
          <t>шт.</t>
        </is>
      </c>
      <c r="G3802" s="649" t="n">
        <v>2</v>
      </c>
      <c r="H3802" s="194" t="n"/>
      <c r="I3802" s="195" t="n">
        <v>0</v>
      </c>
      <c r="J3802" s="196" t="n">
        <v>0</v>
      </c>
      <c r="K3802" s="197" t="n">
        <v>0</v>
      </c>
      <c r="L3802" s="194" t="n">
        <v>0</v>
      </c>
      <c r="M3802" s="195" t="n">
        <v>0</v>
      </c>
      <c r="N3802" s="196" t="n">
        <v>0</v>
      </c>
      <c r="O3802" s="197" t="n">
        <v>0</v>
      </c>
      <c r="P3802" s="118" t="inlineStr">
        <is>
          <t>Включено</t>
        </is>
      </c>
      <c r="Q3802" s="104" t="n"/>
    </row>
    <row r="3803" outlineLevel="3" ht="50.25" customHeight="1">
      <c r="A3803" s="3" t="n"/>
      <c r="B3803" s="3" t="n"/>
      <c r="C3803" s="25" t="n"/>
      <c r="D3803" s="271" t="inlineStr">
        <is>
          <t>10.4.20.138.</t>
        </is>
      </c>
      <c r="E3803" s="212" t="inlineStr">
        <is>
          <t>Переходник круглого- прямоугольного сечения 400x1000-Ø315</t>
        </is>
      </c>
      <c r="F3803" s="211" t="inlineStr">
        <is>
          <t>шт.</t>
        </is>
      </c>
      <c r="G3803" s="649" t="n">
        <v>2</v>
      </c>
      <c r="H3803" s="194" t="n"/>
      <c r="I3803" s="195" t="n">
        <v>0</v>
      </c>
      <c r="J3803" s="196" t="n">
        <v>0</v>
      </c>
      <c r="K3803" s="197" t="n">
        <v>0</v>
      </c>
      <c r="L3803" s="194" t="n">
        <v>0</v>
      </c>
      <c r="M3803" s="195" t="n">
        <v>0</v>
      </c>
      <c r="N3803" s="196" t="n">
        <v>0</v>
      </c>
      <c r="O3803" s="197" t="n">
        <v>0</v>
      </c>
      <c r="P3803" s="118" t="inlineStr">
        <is>
          <t>Включено</t>
        </is>
      </c>
      <c r="Q3803" s="104" t="n"/>
    </row>
    <row r="3804" outlineLevel="3" ht="50.25" customHeight="1">
      <c r="A3804" s="3" t="n"/>
      <c r="B3804" s="3" t="n"/>
      <c r="C3804" s="25" t="n"/>
      <c r="D3804" s="271" t="inlineStr">
        <is>
          <t>10.4.20.139.</t>
        </is>
      </c>
      <c r="E3804" s="212" t="inlineStr">
        <is>
          <t>Переходник прямоугольного сечения 150х200-300х400</t>
        </is>
      </c>
      <c r="F3804" s="211" t="inlineStr">
        <is>
          <t>шт.</t>
        </is>
      </c>
      <c r="G3804" s="649" t="n">
        <v>1</v>
      </c>
      <c r="H3804" s="194" t="n"/>
      <c r="I3804" s="195" t="n">
        <v>0</v>
      </c>
      <c r="J3804" s="196" t="n">
        <v>0</v>
      </c>
      <c r="K3804" s="197" t="n">
        <v>0</v>
      </c>
      <c r="L3804" s="194" t="n">
        <v>0</v>
      </c>
      <c r="M3804" s="195" t="n">
        <v>0</v>
      </c>
      <c r="N3804" s="196" t="n">
        <v>0</v>
      </c>
      <c r="O3804" s="197" t="n">
        <v>0</v>
      </c>
      <c r="P3804" s="118" t="inlineStr">
        <is>
          <t>Включено</t>
        </is>
      </c>
      <c r="Q3804" s="104" t="n"/>
    </row>
    <row r="3805" outlineLevel="3" ht="50.25" customHeight="1">
      <c r="A3805" s="3" t="n"/>
      <c r="B3805" s="3" t="n"/>
      <c r="C3805" s="25" t="n"/>
      <c r="D3805" s="271" t="inlineStr">
        <is>
          <t>10.4.20.140.</t>
        </is>
      </c>
      <c r="E3805" s="212" t="inlineStr">
        <is>
          <t>Переходник прямоугольного сечения 200х200-150х150</t>
        </is>
      </c>
      <c r="F3805" s="211" t="inlineStr">
        <is>
          <t>шт.</t>
        </is>
      </c>
      <c r="G3805" s="649" t="n">
        <v>1</v>
      </c>
      <c r="H3805" s="194" t="n"/>
      <c r="I3805" s="195" t="n">
        <v>0</v>
      </c>
      <c r="J3805" s="196" t="n">
        <v>0</v>
      </c>
      <c r="K3805" s="197" t="n">
        <v>0</v>
      </c>
      <c r="L3805" s="194" t="n">
        <v>0</v>
      </c>
      <c r="M3805" s="195" t="n">
        <v>0</v>
      </c>
      <c r="N3805" s="196" t="n">
        <v>0</v>
      </c>
      <c r="O3805" s="197" t="n">
        <v>0</v>
      </c>
      <c r="P3805" s="118" t="inlineStr">
        <is>
          <t>Включено</t>
        </is>
      </c>
      <c r="Q3805" s="104" t="n"/>
    </row>
    <row r="3806" outlineLevel="3" ht="50.25" customHeight="1">
      <c r="A3806" s="3" t="n"/>
      <c r="B3806" s="3" t="n"/>
      <c r="C3806" s="25" t="n"/>
      <c r="D3806" s="271" t="inlineStr">
        <is>
          <t>10.4.20.141.</t>
        </is>
      </c>
      <c r="E3806" s="212" t="inlineStr">
        <is>
          <t>Переходник прямоугольного сечения 200х300-300х400</t>
        </is>
      </c>
      <c r="F3806" s="211" t="inlineStr">
        <is>
          <t>шт.</t>
        </is>
      </c>
      <c r="G3806" s="649" t="n">
        <v>1</v>
      </c>
      <c r="H3806" s="194" t="n"/>
      <c r="I3806" s="195" t="n">
        <v>0</v>
      </c>
      <c r="J3806" s="196" t="n">
        <v>0</v>
      </c>
      <c r="K3806" s="197" t="n">
        <v>0</v>
      </c>
      <c r="L3806" s="194" t="n">
        <v>0</v>
      </c>
      <c r="M3806" s="195" t="n">
        <v>0</v>
      </c>
      <c r="N3806" s="196" t="n">
        <v>0</v>
      </c>
      <c r="O3806" s="197" t="n">
        <v>0</v>
      </c>
      <c r="P3806" s="118" t="inlineStr">
        <is>
          <t>Включено</t>
        </is>
      </c>
      <c r="Q3806" s="104" t="n"/>
    </row>
    <row r="3807" outlineLevel="3" ht="50.25" customHeight="1">
      <c r="A3807" s="3" t="n"/>
      <c r="B3807" s="3" t="n"/>
      <c r="C3807" s="25" t="n"/>
      <c r="D3807" s="271" t="inlineStr">
        <is>
          <t>10.4.20.142.</t>
        </is>
      </c>
      <c r="E3807" s="212" t="inlineStr">
        <is>
          <t>Переходник прямоугольного сечения 200х400-400х400</t>
        </is>
      </c>
      <c r="F3807" s="211" t="inlineStr">
        <is>
          <t>шт.</t>
        </is>
      </c>
      <c r="G3807" s="649" t="n">
        <v>1</v>
      </c>
      <c r="H3807" s="194" t="n"/>
      <c r="I3807" s="195" t="n">
        <v>0</v>
      </c>
      <c r="J3807" s="196" t="n">
        <v>0</v>
      </c>
      <c r="K3807" s="197" t="n">
        <v>0</v>
      </c>
      <c r="L3807" s="194" t="n">
        <v>0</v>
      </c>
      <c r="M3807" s="195" t="n">
        <v>0</v>
      </c>
      <c r="N3807" s="196" t="n">
        <v>0</v>
      </c>
      <c r="O3807" s="197" t="n">
        <v>0</v>
      </c>
      <c r="P3807" s="118" t="inlineStr">
        <is>
          <t>Включено</t>
        </is>
      </c>
      <c r="Q3807" s="104" t="n"/>
    </row>
    <row r="3808" outlineLevel="3" ht="50.25" customHeight="1">
      <c r="A3808" s="3" t="n"/>
      <c r="B3808" s="3" t="n"/>
      <c r="C3808" s="25" t="n"/>
      <c r="D3808" s="271" t="inlineStr">
        <is>
          <t>10.4.20.143.</t>
        </is>
      </c>
      <c r="E3808" s="212" t="inlineStr">
        <is>
          <t>Переходник прямоугольного сечения 200х600-300х550</t>
        </is>
      </c>
      <c r="F3808" s="211" t="inlineStr">
        <is>
          <t>шт.</t>
        </is>
      </c>
      <c r="G3808" s="649" t="n">
        <v>1</v>
      </c>
      <c r="H3808" s="194" t="n"/>
      <c r="I3808" s="195" t="n">
        <v>0</v>
      </c>
      <c r="J3808" s="196" t="n">
        <v>0</v>
      </c>
      <c r="K3808" s="197" t="n">
        <v>0</v>
      </c>
      <c r="L3808" s="194" t="n">
        <v>0</v>
      </c>
      <c r="M3808" s="195" t="n">
        <v>0</v>
      </c>
      <c r="N3808" s="196" t="n">
        <v>0</v>
      </c>
      <c r="O3808" s="197" t="n">
        <v>0</v>
      </c>
      <c r="P3808" s="118" t="inlineStr">
        <is>
          <t>Включено</t>
        </is>
      </c>
      <c r="Q3808" s="104" t="n"/>
    </row>
    <row r="3809" outlineLevel="3" ht="50.25" customHeight="1">
      <c r="A3809" s="3" t="n"/>
      <c r="B3809" s="3" t="n"/>
      <c r="C3809" s="25" t="n"/>
      <c r="D3809" s="271" t="inlineStr">
        <is>
          <t>10.4.20.144.</t>
        </is>
      </c>
      <c r="E3809" s="212" t="inlineStr">
        <is>
          <t>Переходник прямоугольного сечения 200х600-800х1280</t>
        </is>
      </c>
      <c r="F3809" s="211" t="inlineStr">
        <is>
          <t>шт.</t>
        </is>
      </c>
      <c r="G3809" s="649" t="n">
        <v>1</v>
      </c>
      <c r="H3809" s="194" t="n"/>
      <c r="I3809" s="195" t="n">
        <v>0</v>
      </c>
      <c r="J3809" s="196" t="n">
        <v>0</v>
      </c>
      <c r="K3809" s="197" t="n">
        <v>0</v>
      </c>
      <c r="L3809" s="194" t="n">
        <v>0</v>
      </c>
      <c r="M3809" s="195" t="n">
        <v>0</v>
      </c>
      <c r="N3809" s="196" t="n">
        <v>0</v>
      </c>
      <c r="O3809" s="197" t="n">
        <v>0</v>
      </c>
      <c r="P3809" s="118" t="inlineStr">
        <is>
          <t>Включено</t>
        </is>
      </c>
      <c r="Q3809" s="104" t="n"/>
    </row>
    <row r="3810" outlineLevel="3" ht="50.25" customHeight="1">
      <c r="A3810" s="3" t="n"/>
      <c r="B3810" s="3" t="n"/>
      <c r="C3810" s="25" t="n"/>
      <c r="D3810" s="271" t="inlineStr">
        <is>
          <t>10.4.20.145.</t>
        </is>
      </c>
      <c r="E3810" s="212" t="inlineStr">
        <is>
          <t>Переходник прямоугольного сечения 300х400-300х500</t>
        </is>
      </c>
      <c r="F3810" s="211" t="inlineStr">
        <is>
          <t>шт.</t>
        </is>
      </c>
      <c r="G3810" s="649" t="n">
        <v>1</v>
      </c>
      <c r="H3810" s="194" t="n"/>
      <c r="I3810" s="195" t="n">
        <v>0</v>
      </c>
      <c r="J3810" s="196" t="n">
        <v>0</v>
      </c>
      <c r="K3810" s="197" t="n">
        <v>0</v>
      </c>
      <c r="L3810" s="194" t="n">
        <v>0</v>
      </c>
      <c r="M3810" s="195" t="n">
        <v>0</v>
      </c>
      <c r="N3810" s="196" t="n">
        <v>0</v>
      </c>
      <c r="O3810" s="197" t="n">
        <v>0</v>
      </c>
      <c r="P3810" s="118" t="inlineStr">
        <is>
          <t>Включено</t>
        </is>
      </c>
      <c r="Q3810" s="104" t="n"/>
    </row>
    <row r="3811" outlineLevel="3" ht="50.25" customHeight="1">
      <c r="A3811" s="3" t="n"/>
      <c r="B3811" s="3" t="n"/>
      <c r="C3811" s="25" t="n"/>
      <c r="D3811" s="271" t="inlineStr">
        <is>
          <t>10.4.20.146.</t>
        </is>
      </c>
      <c r="E3811" s="212" t="inlineStr">
        <is>
          <t>Переходник прямоугольного сечения 300х500-400х500</t>
        </is>
      </c>
      <c r="F3811" s="211" t="inlineStr">
        <is>
          <t>шт.</t>
        </is>
      </c>
      <c r="G3811" s="649" t="n">
        <v>1</v>
      </c>
      <c r="H3811" s="194" t="n"/>
      <c r="I3811" s="195" t="n">
        <v>0</v>
      </c>
      <c r="J3811" s="196" t="n">
        <v>0</v>
      </c>
      <c r="K3811" s="197" t="n">
        <v>0</v>
      </c>
      <c r="L3811" s="194" t="n">
        <v>0</v>
      </c>
      <c r="M3811" s="195" t="n">
        <v>0</v>
      </c>
      <c r="N3811" s="196" t="n">
        <v>0</v>
      </c>
      <c r="O3811" s="197" t="n">
        <v>0</v>
      </c>
      <c r="P3811" s="118" t="inlineStr">
        <is>
          <t>Включено</t>
        </is>
      </c>
      <c r="Q3811" s="104" t="n"/>
    </row>
    <row r="3812" outlineLevel="3" ht="50.25" customHeight="1">
      <c r="A3812" s="3" t="n"/>
      <c r="B3812" s="3" t="n"/>
      <c r="C3812" s="25" t="n"/>
      <c r="D3812" s="271" t="inlineStr">
        <is>
          <t>10.4.20.147.</t>
        </is>
      </c>
      <c r="E3812" s="212" t="inlineStr">
        <is>
          <t>Переходник прямоугольного сечения 300х500-400х600</t>
        </is>
      </c>
      <c r="F3812" s="211" t="inlineStr">
        <is>
          <t>шт.</t>
        </is>
      </c>
      <c r="G3812" s="649" t="n">
        <v>1</v>
      </c>
      <c r="H3812" s="194" t="n"/>
      <c r="I3812" s="195" t="n">
        <v>0</v>
      </c>
      <c r="J3812" s="196" t="n">
        <v>0</v>
      </c>
      <c r="K3812" s="197" t="n">
        <v>0</v>
      </c>
      <c r="L3812" s="194" t="n">
        <v>0</v>
      </c>
      <c r="M3812" s="195" t="n">
        <v>0</v>
      </c>
      <c r="N3812" s="196" t="n">
        <v>0</v>
      </c>
      <c r="O3812" s="197" t="n">
        <v>0</v>
      </c>
      <c r="P3812" s="118" t="inlineStr">
        <is>
          <t>Включено</t>
        </is>
      </c>
      <c r="Q3812" s="104" t="n"/>
    </row>
    <row r="3813" outlineLevel="3" ht="50.25" customHeight="1">
      <c r="A3813" s="3" t="n"/>
      <c r="B3813" s="3" t="n"/>
      <c r="C3813" s="25" t="n"/>
      <c r="D3813" s="271" t="inlineStr">
        <is>
          <t>10.4.20.148.</t>
        </is>
      </c>
      <c r="E3813" s="212" t="inlineStr">
        <is>
          <t>Переходник прямоугольного сечения 300х500-400х1000</t>
        </is>
      </c>
      <c r="F3813" s="211" t="inlineStr">
        <is>
          <t>шт.</t>
        </is>
      </c>
      <c r="G3813" s="649" t="n">
        <v>1</v>
      </c>
      <c r="H3813" s="194" t="n"/>
      <c r="I3813" s="195" t="n">
        <v>0</v>
      </c>
      <c r="J3813" s="196" t="n">
        <v>0</v>
      </c>
      <c r="K3813" s="197" t="n">
        <v>0</v>
      </c>
      <c r="L3813" s="194" t="n">
        <v>0</v>
      </c>
      <c r="M3813" s="195" t="n">
        <v>0</v>
      </c>
      <c r="N3813" s="196" t="n">
        <v>0</v>
      </c>
      <c r="O3813" s="197" t="n">
        <v>0</v>
      </c>
      <c r="P3813" s="118" t="inlineStr">
        <is>
          <t>Включено</t>
        </is>
      </c>
      <c r="Q3813" s="104" t="n"/>
    </row>
    <row r="3814" outlineLevel="3" ht="50.25" customHeight="1">
      <c r="A3814" s="3" t="n"/>
      <c r="B3814" s="3" t="n"/>
      <c r="C3814" s="25" t="n"/>
      <c r="D3814" s="271" t="inlineStr">
        <is>
          <t>10.4.20.149.</t>
        </is>
      </c>
      <c r="E3814" s="212" t="inlineStr">
        <is>
          <t>Переходник прямоугольного сечения 300х500-800х1280</t>
        </is>
      </c>
      <c r="F3814" s="211" t="inlineStr">
        <is>
          <t>шт.</t>
        </is>
      </c>
      <c r="G3814" s="649" t="n">
        <v>1</v>
      </c>
      <c r="H3814" s="194" t="n"/>
      <c r="I3814" s="195" t="n">
        <v>0</v>
      </c>
      <c r="J3814" s="196" t="n">
        <v>0</v>
      </c>
      <c r="K3814" s="197" t="n">
        <v>0</v>
      </c>
      <c r="L3814" s="194" t="n">
        <v>0</v>
      </c>
      <c r="M3814" s="195" t="n">
        <v>0</v>
      </c>
      <c r="N3814" s="196" t="n">
        <v>0</v>
      </c>
      <c r="O3814" s="197" t="n">
        <v>0</v>
      </c>
      <c r="P3814" s="118" t="inlineStr">
        <is>
          <t>Включено</t>
        </is>
      </c>
      <c r="Q3814" s="104" t="n"/>
    </row>
    <row r="3815" outlineLevel="3" ht="50.25" customHeight="1">
      <c r="A3815" s="3" t="n"/>
      <c r="B3815" s="3" t="n"/>
      <c r="C3815" s="25" t="n"/>
      <c r="D3815" s="271" t="inlineStr">
        <is>
          <t>10.4.20.150.</t>
        </is>
      </c>
      <c r="E3815" s="212" t="inlineStr">
        <is>
          <t>Переходник прямоугольного сечения 300х550-350х350</t>
        </is>
      </c>
      <c r="F3815" s="211" t="inlineStr">
        <is>
          <t>шт.</t>
        </is>
      </c>
      <c r="G3815" s="649" t="n">
        <v>1</v>
      </c>
      <c r="H3815" s="194" t="n"/>
      <c r="I3815" s="195" t="n">
        <v>0</v>
      </c>
      <c r="J3815" s="196" t="n">
        <v>0</v>
      </c>
      <c r="K3815" s="197" t="n">
        <v>0</v>
      </c>
      <c r="L3815" s="194" t="n">
        <v>0</v>
      </c>
      <c r="M3815" s="195" t="n">
        <v>0</v>
      </c>
      <c r="N3815" s="196" t="n">
        <v>0</v>
      </c>
      <c r="O3815" s="197" t="n">
        <v>0</v>
      </c>
      <c r="P3815" s="118" t="inlineStr">
        <is>
          <t>Включено</t>
        </is>
      </c>
      <c r="Q3815" s="104" t="n"/>
    </row>
    <row r="3816" outlineLevel="3" ht="50.25" customHeight="1">
      <c r="A3816" s="3" t="n"/>
      <c r="B3816" s="3" t="n"/>
      <c r="C3816" s="25" t="n"/>
      <c r="D3816" s="271" t="inlineStr">
        <is>
          <t>10.4.20.151.</t>
        </is>
      </c>
      <c r="E3816" s="212" t="inlineStr">
        <is>
          <t>Переходник прямоугольного сечения 300х800-400х1000</t>
        </is>
      </c>
      <c r="F3816" s="211" t="inlineStr">
        <is>
          <t>шт.</t>
        </is>
      </c>
      <c r="G3816" s="649" t="n">
        <v>1</v>
      </c>
      <c r="H3816" s="194" t="n"/>
      <c r="I3816" s="195" t="n">
        <v>0</v>
      </c>
      <c r="J3816" s="196" t="n">
        <v>0</v>
      </c>
      <c r="K3816" s="197" t="n">
        <v>0</v>
      </c>
      <c r="L3816" s="194" t="n">
        <v>0</v>
      </c>
      <c r="M3816" s="195" t="n">
        <v>0</v>
      </c>
      <c r="N3816" s="196" t="n">
        <v>0</v>
      </c>
      <c r="O3816" s="197" t="n">
        <v>0</v>
      </c>
      <c r="P3816" s="118" t="inlineStr">
        <is>
          <t>Включено</t>
        </is>
      </c>
      <c r="Q3816" s="104" t="n"/>
    </row>
    <row r="3817" outlineLevel="3" ht="50.25" customHeight="1">
      <c r="A3817" s="3" t="n"/>
      <c r="B3817" s="3" t="n"/>
      <c r="C3817" s="25" t="n"/>
      <c r="D3817" s="271" t="inlineStr">
        <is>
          <t>10.4.20.152.</t>
        </is>
      </c>
      <c r="E3817" s="212" t="inlineStr">
        <is>
          <t>Переходник прямоугольного сечения 300х800-500х800</t>
        </is>
      </c>
      <c r="F3817" s="211" t="inlineStr">
        <is>
          <t>шт.</t>
        </is>
      </c>
      <c r="G3817" s="649" t="n">
        <v>2</v>
      </c>
      <c r="H3817" s="194" t="n"/>
      <c r="I3817" s="195" t="n">
        <v>0</v>
      </c>
      <c r="J3817" s="196" t="n">
        <v>0</v>
      </c>
      <c r="K3817" s="197" t="n">
        <v>0</v>
      </c>
      <c r="L3817" s="194" t="n">
        <v>0</v>
      </c>
      <c r="M3817" s="195" t="n">
        <v>0</v>
      </c>
      <c r="N3817" s="196" t="n">
        <v>0</v>
      </c>
      <c r="O3817" s="197" t="n">
        <v>0</v>
      </c>
      <c r="P3817" s="118" t="inlineStr">
        <is>
          <t>Включено</t>
        </is>
      </c>
      <c r="Q3817" s="104" t="n"/>
    </row>
    <row r="3818" outlineLevel="3" ht="50.25" customHeight="1">
      <c r="A3818" s="3" t="n"/>
      <c r="B3818" s="3" t="n"/>
      <c r="C3818" s="25" t="n"/>
      <c r="D3818" s="271" t="inlineStr">
        <is>
          <t>10.4.20.153.</t>
        </is>
      </c>
      <c r="E3818" s="212" t="inlineStr">
        <is>
          <t>Переходник прямоугольного сечения 400x200-300x200</t>
        </is>
      </c>
      <c r="F3818" s="211" t="inlineStr">
        <is>
          <t>шт.</t>
        </is>
      </c>
      <c r="G3818" s="649" t="n">
        <v>1</v>
      </c>
      <c r="H3818" s="194" t="n"/>
      <c r="I3818" s="195" t="n">
        <v>0</v>
      </c>
      <c r="J3818" s="196" t="n">
        <v>0</v>
      </c>
      <c r="K3818" s="197" t="n">
        <v>0</v>
      </c>
      <c r="L3818" s="194" t="n">
        <v>0</v>
      </c>
      <c r="M3818" s="195" t="n">
        <v>0</v>
      </c>
      <c r="N3818" s="196" t="n">
        <v>0</v>
      </c>
      <c r="O3818" s="197" t="n">
        <v>0</v>
      </c>
      <c r="P3818" s="118" t="inlineStr">
        <is>
          <t>Включено</t>
        </is>
      </c>
      <c r="Q3818" s="104" t="n"/>
    </row>
    <row r="3819" outlineLevel="3" ht="50.25" customHeight="1">
      <c r="A3819" s="3" t="n"/>
      <c r="B3819" s="3" t="n"/>
      <c r="C3819" s="25" t="n"/>
      <c r="D3819" s="271" t="inlineStr">
        <is>
          <t>10.4.20.154.</t>
        </is>
      </c>
      <c r="E3819" s="212" t="inlineStr">
        <is>
          <t>Переходник прямоугольного сечения 400х400-400х800</t>
        </is>
      </c>
      <c r="F3819" s="211" t="inlineStr">
        <is>
          <t>шт.</t>
        </is>
      </c>
      <c r="G3819" s="649" t="n">
        <v>1</v>
      </c>
      <c r="H3819" s="194" t="n"/>
      <c r="I3819" s="195" t="n">
        <v>0</v>
      </c>
      <c r="J3819" s="196" t="n">
        <v>0</v>
      </c>
      <c r="K3819" s="197" t="n">
        <v>0</v>
      </c>
      <c r="L3819" s="194" t="n">
        <v>0</v>
      </c>
      <c r="M3819" s="195" t="n">
        <v>0</v>
      </c>
      <c r="N3819" s="196" t="n">
        <v>0</v>
      </c>
      <c r="O3819" s="197" t="n">
        <v>0</v>
      </c>
      <c r="P3819" s="118" t="inlineStr">
        <is>
          <t>Включено</t>
        </is>
      </c>
      <c r="Q3819" s="104" t="n"/>
    </row>
    <row r="3820" outlineLevel="3" ht="50.25" customHeight="1">
      <c r="A3820" s="3" t="n"/>
      <c r="B3820" s="3" t="n"/>
      <c r="C3820" s="25" t="n"/>
      <c r="D3820" s="271" t="inlineStr">
        <is>
          <t>10.4.20.155.</t>
        </is>
      </c>
      <c r="E3820" s="212" t="inlineStr">
        <is>
          <t>Переходник прямоугольного сечения 400х800-600х1000</t>
        </is>
      </c>
      <c r="F3820" s="211" t="inlineStr">
        <is>
          <t>шт.</t>
        </is>
      </c>
      <c r="G3820" s="649" t="n">
        <v>1</v>
      </c>
      <c r="H3820" s="194" t="n"/>
      <c r="I3820" s="195" t="n">
        <v>0</v>
      </c>
      <c r="J3820" s="196" t="n">
        <v>0</v>
      </c>
      <c r="K3820" s="197" t="n">
        <v>0</v>
      </c>
      <c r="L3820" s="194" t="n">
        <v>0</v>
      </c>
      <c r="M3820" s="195" t="n">
        <v>0</v>
      </c>
      <c r="N3820" s="196" t="n">
        <v>0</v>
      </c>
      <c r="O3820" s="197" t="n">
        <v>0</v>
      </c>
      <c r="P3820" s="118" t="inlineStr">
        <is>
          <t>Включено</t>
        </is>
      </c>
      <c r="Q3820" s="104" t="n"/>
    </row>
    <row r="3821" outlineLevel="3" ht="50.25" customHeight="1">
      <c r="A3821" s="3" t="n"/>
      <c r="B3821" s="3" t="n"/>
      <c r="C3821" s="25" t="n"/>
      <c r="D3821" s="271" t="inlineStr">
        <is>
          <t>10.4.20.156.</t>
        </is>
      </c>
      <c r="E3821" s="212" t="inlineStr">
        <is>
          <t>Переходник прямоугольного сечения 500х1000-500х1000</t>
        </is>
      </c>
      <c r="F3821" s="211" t="inlineStr">
        <is>
          <t>шт.</t>
        </is>
      </c>
      <c r="G3821" s="649" t="n">
        <v>1</v>
      </c>
      <c r="H3821" s="194" t="n"/>
      <c r="I3821" s="195" t="n">
        <v>0</v>
      </c>
      <c r="J3821" s="196" t="n">
        <v>0</v>
      </c>
      <c r="K3821" s="197" t="n">
        <v>0</v>
      </c>
      <c r="L3821" s="194" t="n">
        <v>0</v>
      </c>
      <c r="M3821" s="195" t="n">
        <v>0</v>
      </c>
      <c r="N3821" s="196" t="n">
        <v>0</v>
      </c>
      <c r="O3821" s="197" t="n">
        <v>0</v>
      </c>
      <c r="P3821" s="118" t="inlineStr">
        <is>
          <t>Включено</t>
        </is>
      </c>
      <c r="Q3821" s="104" t="n"/>
    </row>
    <row r="3822" outlineLevel="3" ht="50.25" customHeight="1">
      <c r="A3822" s="3" t="n"/>
      <c r="B3822" s="3" t="n"/>
      <c r="C3822" s="25" t="n"/>
      <c r="D3822" s="271" t="inlineStr">
        <is>
          <t>10.4.20.157.</t>
        </is>
      </c>
      <c r="E3822" s="212" t="inlineStr">
        <is>
          <t>Переходник прямоугольного сечения 500х1000-600х900</t>
        </is>
      </c>
      <c r="F3822" s="211" t="inlineStr">
        <is>
          <t>шт.</t>
        </is>
      </c>
      <c r="G3822" s="649" t="n">
        <v>1</v>
      </c>
      <c r="H3822" s="194" t="n"/>
      <c r="I3822" s="195" t="n">
        <v>0</v>
      </c>
      <c r="J3822" s="196" t="n">
        <v>0</v>
      </c>
      <c r="K3822" s="197" t="n">
        <v>0</v>
      </c>
      <c r="L3822" s="194" t="n">
        <v>0</v>
      </c>
      <c r="M3822" s="195" t="n">
        <v>0</v>
      </c>
      <c r="N3822" s="196" t="n">
        <v>0</v>
      </c>
      <c r="O3822" s="197" t="n">
        <v>0</v>
      </c>
      <c r="P3822" s="118" t="inlineStr">
        <is>
          <t>Включено</t>
        </is>
      </c>
      <c r="Q3822" s="104" t="n"/>
    </row>
    <row r="3823" outlineLevel="3" ht="50.25" customHeight="1">
      <c r="A3823" s="3" t="n"/>
      <c r="B3823" s="3" t="n"/>
      <c r="C3823" s="25" t="n"/>
      <c r="D3823" s="271" t="inlineStr">
        <is>
          <t>10.4.20.158.</t>
        </is>
      </c>
      <c r="E3823" s="212" t="inlineStr">
        <is>
          <t>Переходник прямоугольного сечения 500х1000-600х1000</t>
        </is>
      </c>
      <c r="F3823" s="211" t="inlineStr">
        <is>
          <t>шт.</t>
        </is>
      </c>
      <c r="G3823" s="649" t="n">
        <v>1</v>
      </c>
      <c r="H3823" s="194" t="n"/>
      <c r="I3823" s="195" t="n">
        <v>0</v>
      </c>
      <c r="J3823" s="196" t="n">
        <v>0</v>
      </c>
      <c r="K3823" s="197" t="n">
        <v>0</v>
      </c>
      <c r="L3823" s="194" t="n">
        <v>0</v>
      </c>
      <c r="M3823" s="195" t="n">
        <v>0</v>
      </c>
      <c r="N3823" s="196" t="n">
        <v>0</v>
      </c>
      <c r="O3823" s="197" t="n">
        <v>0</v>
      </c>
      <c r="P3823" s="118" t="inlineStr">
        <is>
          <t>Включено</t>
        </is>
      </c>
      <c r="Q3823" s="104" t="n"/>
    </row>
    <row r="3824" outlineLevel="3" ht="50.25" customHeight="1">
      <c r="A3824" s="3" t="n"/>
      <c r="B3824" s="3" t="n"/>
      <c r="C3824" s="25" t="n"/>
      <c r="D3824" s="271" t="inlineStr">
        <is>
          <t>10.4.20.159.</t>
        </is>
      </c>
      <c r="E3824" s="212" t="inlineStr">
        <is>
          <t>Переходник прямоугольного сечения 500х1050-600х900</t>
        </is>
      </c>
      <c r="F3824" s="211" t="inlineStr">
        <is>
          <t>шт.</t>
        </is>
      </c>
      <c r="G3824" s="649" t="n">
        <v>1</v>
      </c>
      <c r="H3824" s="194" t="n"/>
      <c r="I3824" s="195" t="n">
        <v>0</v>
      </c>
      <c r="J3824" s="196" t="n">
        <v>0</v>
      </c>
      <c r="K3824" s="197" t="n">
        <v>0</v>
      </c>
      <c r="L3824" s="194" t="n">
        <v>0</v>
      </c>
      <c r="M3824" s="195" t="n">
        <v>0</v>
      </c>
      <c r="N3824" s="196" t="n">
        <v>0</v>
      </c>
      <c r="O3824" s="197" t="n">
        <v>0</v>
      </c>
      <c r="P3824" s="118" t="inlineStr">
        <is>
          <t>Включено</t>
        </is>
      </c>
      <c r="Q3824" s="104" t="n"/>
    </row>
    <row r="3825" outlineLevel="3" ht="50.25" customHeight="1">
      <c r="A3825" s="3" t="n"/>
      <c r="B3825" s="3" t="n"/>
      <c r="C3825" s="25" t="n"/>
      <c r="D3825" s="271" t="inlineStr">
        <is>
          <t>10.4.20.160.</t>
        </is>
      </c>
      <c r="E3825" s="212" t="inlineStr">
        <is>
          <t>Переходник прямоугольного сечения 600х1000-600х1000</t>
        </is>
      </c>
      <c r="F3825" s="211" t="inlineStr">
        <is>
          <t>шт.</t>
        </is>
      </c>
      <c r="G3825" s="649" t="n">
        <v>1</v>
      </c>
      <c r="H3825" s="194" t="n"/>
      <c r="I3825" s="195" t="n">
        <v>0</v>
      </c>
      <c r="J3825" s="196" t="n">
        <v>0</v>
      </c>
      <c r="K3825" s="197" t="n">
        <v>0</v>
      </c>
      <c r="L3825" s="194" t="n">
        <v>0</v>
      </c>
      <c r="M3825" s="195" t="n">
        <v>0</v>
      </c>
      <c r="N3825" s="196" t="n">
        <v>0</v>
      </c>
      <c r="O3825" s="197" t="n">
        <v>0</v>
      </c>
      <c r="P3825" s="118" t="inlineStr">
        <is>
          <t>Включено</t>
        </is>
      </c>
      <c r="Q3825" s="104" t="n"/>
    </row>
    <row r="3826" outlineLevel="3" ht="50.25" customHeight="1">
      <c r="A3826" s="3" t="n"/>
      <c r="B3826" s="3" t="n"/>
      <c r="C3826" s="25" t="n"/>
      <c r="D3826" s="271" t="inlineStr">
        <is>
          <t>10.4.20.161.</t>
        </is>
      </c>
      <c r="E3826" s="212" t="inlineStr">
        <is>
          <t>Тройник круглого сечения Ø160-Ø160-Ø100</t>
        </is>
      </c>
      <c r="F3826" s="211" t="inlineStr">
        <is>
          <t>шт.</t>
        </is>
      </c>
      <c r="G3826" s="649" t="n">
        <v>1</v>
      </c>
      <c r="H3826" s="194" t="n"/>
      <c r="I3826" s="195" t="n">
        <v>0</v>
      </c>
      <c r="J3826" s="196" t="n">
        <v>0</v>
      </c>
      <c r="K3826" s="197" t="n">
        <v>0</v>
      </c>
      <c r="L3826" s="194" t="n">
        <v>0</v>
      </c>
      <c r="M3826" s="195" t="n">
        <v>0</v>
      </c>
      <c r="N3826" s="196" t="n">
        <v>0</v>
      </c>
      <c r="O3826" s="197" t="n">
        <v>0</v>
      </c>
      <c r="P3826" s="118" t="inlineStr">
        <is>
          <t>Включено</t>
        </is>
      </c>
      <c r="Q3826" s="104" t="n"/>
    </row>
    <row r="3827" outlineLevel="3" ht="50.25" customHeight="1">
      <c r="A3827" s="3" t="n"/>
      <c r="B3827" s="3" t="n"/>
      <c r="C3827" s="25" t="n"/>
      <c r="D3827" s="271" t="inlineStr">
        <is>
          <t>10.4.20.162.</t>
        </is>
      </c>
      <c r="E3827" s="212" t="inlineStr">
        <is>
          <t>Тройник круглого сечения Ø315</t>
        </is>
      </c>
      <c r="F3827" s="211" t="inlineStr">
        <is>
          <t>шт.</t>
        </is>
      </c>
      <c r="G3827" s="649" t="n">
        <v>1</v>
      </c>
      <c r="H3827" s="194" t="n"/>
      <c r="I3827" s="195" t="n">
        <v>0</v>
      </c>
      <c r="J3827" s="196" t="n">
        <v>0</v>
      </c>
      <c r="K3827" s="197" t="n">
        <v>0</v>
      </c>
      <c r="L3827" s="194" t="n">
        <v>0</v>
      </c>
      <c r="M3827" s="195" t="n">
        <v>0</v>
      </c>
      <c r="N3827" s="196" t="n">
        <v>0</v>
      </c>
      <c r="O3827" s="197" t="n">
        <v>0</v>
      </c>
      <c r="P3827" s="118" t="inlineStr">
        <is>
          <t>Включено</t>
        </is>
      </c>
      <c r="Q3827" s="104" t="n"/>
    </row>
    <row r="3828" outlineLevel="3" ht="50.25" customHeight="1">
      <c r="A3828" s="3" t="n"/>
      <c r="B382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828" s="25" t="n"/>
      <c r="D3828" s="271" t="inlineStr">
        <is>
          <t>10.4.20.163.</t>
        </is>
      </c>
      <c r="E3828" s="212" t="inlineStr">
        <is>
          <t>Воздушный клапан общего назначения круглый Ф100</t>
        </is>
      </c>
      <c r="F3828" s="211" t="inlineStr">
        <is>
          <t>шт.</t>
        </is>
      </c>
      <c r="G3828" s="649" t="n">
        <v>15</v>
      </c>
      <c r="H3828" s="194" t="n">
        <v>2162.29086886279</v>
      </c>
      <c r="I3828" s="195" t="n">
        <v>1121.659162257691</v>
      </c>
      <c r="J3828" s="196" t="n">
        <v>410.4937538900601</v>
      </c>
      <c r="K3828" s="197" t="n">
        <v>3694.443785010541</v>
      </c>
      <c r="L3828" s="194" t="n">
        <v>32434.36303294185</v>
      </c>
      <c r="M3828" s="195" t="n">
        <v>16824.88743386536</v>
      </c>
      <c r="N3828" s="196" t="n">
        <v>6157.406308350901</v>
      </c>
      <c r="O3828" s="197" t="n">
        <v>55416.65677515811</v>
      </c>
      <c r="P3828" s="118" t="n"/>
      <c r="Q3828" s="104" t="n"/>
    </row>
    <row r="3829" outlineLevel="3" ht="50.25" customHeight="1">
      <c r="A3829" s="3" t="n"/>
      <c r="B382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829" s="25" t="n"/>
      <c r="D3829" s="271" t="inlineStr">
        <is>
          <t>10.4.20.164.</t>
        </is>
      </c>
      <c r="E3829" s="212" t="inlineStr">
        <is>
          <t>Воздушный клапан общего назначения круглый Ф160</t>
        </is>
      </c>
      <c r="F3829" s="211" t="inlineStr">
        <is>
          <t>шт.</t>
        </is>
      </c>
      <c r="G3829" s="649" t="n">
        <v>11</v>
      </c>
      <c r="H3829" s="194" t="n">
        <v>2643.697864530515</v>
      </c>
      <c r="I3829" s="195" t="n">
        <v>1121.659162257691</v>
      </c>
      <c r="J3829" s="196" t="n">
        <v>470.6696283485257</v>
      </c>
      <c r="K3829" s="197" t="n">
        <v>4236.026655136731</v>
      </c>
      <c r="L3829" s="194" t="n">
        <v>29080.67650983566</v>
      </c>
      <c r="M3829" s="195" t="n">
        <v>12338.2507848346</v>
      </c>
      <c r="N3829" s="196" t="n">
        <v>5177.365911833783</v>
      </c>
      <c r="O3829" s="197" t="n">
        <v>46596.29320650404</v>
      </c>
      <c r="P3829" s="118" t="n"/>
      <c r="Q3829" s="104" t="n"/>
    </row>
    <row r="3830" outlineLevel="3" ht="50.25" customHeight="1">
      <c r="A3830" s="3" t="n"/>
      <c r="B383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830" s="25" t="n"/>
      <c r="D3830" s="271" t="inlineStr">
        <is>
          <t>10.4.20.165.</t>
        </is>
      </c>
      <c r="E3830" s="212" t="inlineStr">
        <is>
          <t>Воздушный клапан общего назначения круглый Ф200</t>
        </is>
      </c>
      <c r="F3830" s="211" t="inlineStr">
        <is>
          <t>шт.</t>
        </is>
      </c>
      <c r="G3830" s="649" t="n">
        <v>13</v>
      </c>
      <c r="H3830" s="194" t="n">
        <v>2936.928984713638</v>
      </c>
      <c r="I3830" s="195" t="n">
        <v>1121.659162257691</v>
      </c>
      <c r="J3830" s="196" t="n">
        <v>507.3235183714161</v>
      </c>
      <c r="K3830" s="197" t="n">
        <v>4565.911665342745</v>
      </c>
      <c r="L3830" s="194" t="n">
        <v>38180.0768012773</v>
      </c>
      <c r="M3830" s="195" t="n">
        <v>14581.56910934998</v>
      </c>
      <c r="N3830" s="196" t="n">
        <v>6595.205738828409</v>
      </c>
      <c r="O3830" s="197" t="n">
        <v>59356.85164945569</v>
      </c>
      <c r="P3830" s="118" t="n"/>
      <c r="Q3830" s="104" t="n"/>
    </row>
    <row r="3831" outlineLevel="3" ht="50.25" customHeight="1">
      <c r="A3831" s="3" t="n"/>
      <c r="B383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831" s="25" t="n"/>
      <c r="D3831" s="271" t="inlineStr">
        <is>
          <t>10.4.20.166.</t>
        </is>
      </c>
      <c r="E3831" s="212" t="inlineStr">
        <is>
          <t>Воздушный клапан общего назначения прямоугольный 150х150</t>
        </is>
      </c>
      <c r="F3831" s="211" t="inlineStr">
        <is>
          <t>шт.</t>
        </is>
      </c>
      <c r="G3831" s="649" t="n">
        <v>1</v>
      </c>
      <c r="H3831" s="194" t="n">
        <v>5479.034870167855</v>
      </c>
      <c r="I3831" s="195" t="n">
        <v>3882.666330892006</v>
      </c>
      <c r="J3831" s="196" t="n">
        <v>1170.212650132483</v>
      </c>
      <c r="K3831" s="197" t="n">
        <v>10531.91385119234</v>
      </c>
      <c r="L3831" s="194" t="n">
        <v>5479.034870167855</v>
      </c>
      <c r="M3831" s="195" t="n">
        <v>3882.666330892006</v>
      </c>
      <c r="N3831" s="196" t="n">
        <v>1170.212650132483</v>
      </c>
      <c r="O3831" s="197" t="n">
        <v>10531.91385119234</v>
      </c>
      <c r="P3831" s="118" t="n"/>
      <c r="Q3831" s="104" t="n"/>
    </row>
    <row r="3832" outlineLevel="3" ht="50.25" customHeight="1">
      <c r="A3832" s="3" t="n"/>
      <c r="B383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832" s="25" t="n"/>
      <c r="D3832" s="271" t="inlineStr">
        <is>
          <t>10.4.20.167.</t>
        </is>
      </c>
      <c r="E3832" s="212" t="inlineStr">
        <is>
          <t>Воздушный клапан общего назначения прямоугольный 200х150</t>
        </is>
      </c>
      <c r="F3832" s="211" t="inlineStr">
        <is>
          <t>шт.</t>
        </is>
      </c>
      <c r="G3832" s="649" t="n">
        <v>2</v>
      </c>
      <c r="H3832" s="194" t="n">
        <v>6044.717036157626</v>
      </c>
      <c r="I3832" s="195" t="n">
        <v>3882.666330892006</v>
      </c>
      <c r="J3832" s="196" t="n">
        <v>1240.922920881204</v>
      </c>
      <c r="K3832" s="197" t="n">
        <v>11168.30628793084</v>
      </c>
      <c r="L3832" s="194" t="n">
        <v>12089.43407231525</v>
      </c>
      <c r="M3832" s="195" t="n">
        <v>7765.332661784013</v>
      </c>
      <c r="N3832" s="196" t="n">
        <v>2481.845841762408</v>
      </c>
      <c r="O3832" s="197" t="n">
        <v>22336.61257586168</v>
      </c>
      <c r="P3832" s="118" t="n"/>
      <c r="Q3832" s="104" t="n"/>
    </row>
    <row r="3833" outlineLevel="3" ht="50.25" customHeight="1">
      <c r="A3833" s="3" t="n"/>
      <c r="B383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833" s="25" t="n"/>
      <c r="D3833" s="271" t="inlineStr">
        <is>
          <t>10.4.20.168.</t>
        </is>
      </c>
      <c r="E3833" s="212" t="inlineStr">
        <is>
          <t>Воздушный клапан общего назначения прямоугольный 300х100</t>
        </is>
      </c>
      <c r="F3833" s="211" t="inlineStr">
        <is>
          <t>шт.</t>
        </is>
      </c>
      <c r="G3833" s="649" t="n">
        <v>28</v>
      </c>
      <c r="H3833" s="194" t="n">
        <v>5742.250285493623</v>
      </c>
      <c r="I3833" s="195" t="n">
        <v>3882.666330892006</v>
      </c>
      <c r="J3833" s="196" t="n">
        <v>1203.114577048204</v>
      </c>
      <c r="K3833" s="197" t="n">
        <v>10828.03119343383</v>
      </c>
      <c r="L3833" s="194" t="n">
        <v>160783.0079938214</v>
      </c>
      <c r="M3833" s="195" t="n">
        <v>108714.6572649762</v>
      </c>
      <c r="N3833" s="196" t="n">
        <v>33687.20815734971</v>
      </c>
      <c r="O3833" s="197" t="n">
        <v>303184.8734161473</v>
      </c>
      <c r="P3833" s="118" t="n"/>
      <c r="Q3833" s="104" t="n"/>
    </row>
    <row r="3834" outlineLevel="3" ht="50.25" customHeight="1">
      <c r="A3834" s="3" t="n"/>
      <c r="B383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834" s="25" t="n"/>
      <c r="D3834" s="271" t="inlineStr">
        <is>
          <t>10.4.20.169.</t>
        </is>
      </c>
      <c r="E3834" s="212" t="inlineStr">
        <is>
          <t>Воздушный клапан общего назначения прямоугольный 300х200</t>
        </is>
      </c>
      <c r="F3834" s="211" t="inlineStr">
        <is>
          <t>шт.</t>
        </is>
      </c>
      <c r="G3834" s="649" t="n">
        <v>1</v>
      </c>
      <c r="H3834" s="194" t="n">
        <v>8078.863524865466</v>
      </c>
      <c r="I3834" s="195" t="n">
        <v>3882.666330892006</v>
      </c>
      <c r="J3834" s="196" t="n">
        <v>1495.191231969684</v>
      </c>
      <c r="K3834" s="197" t="n">
        <v>13456.72108772716</v>
      </c>
      <c r="L3834" s="194" t="n">
        <v>8078.863524865466</v>
      </c>
      <c r="M3834" s="195" t="n">
        <v>3882.666330892006</v>
      </c>
      <c r="N3834" s="196" t="n">
        <v>1495.191231969684</v>
      </c>
      <c r="O3834" s="197" t="n">
        <v>13456.72108772716</v>
      </c>
      <c r="P3834" s="118" t="n"/>
      <c r="Q3834" s="104" t="n"/>
    </row>
    <row r="3835" outlineLevel="3" ht="50.25" customHeight="1">
      <c r="A3835" s="3" t="n"/>
      <c r="B383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835" s="25" t="n"/>
      <c r="D3835" s="271" t="inlineStr">
        <is>
          <t>10.4.20.170.</t>
        </is>
      </c>
      <c r="E3835" s="212" t="inlineStr">
        <is>
          <t>Воздушный клапан общего назначения прямоугольный 400х300</t>
        </is>
      </c>
      <c r="F3835" s="211" t="inlineStr">
        <is>
          <t>шт.</t>
        </is>
      </c>
      <c r="G3835" s="649" t="n">
        <v>3</v>
      </c>
      <c r="H3835" s="194" t="n">
        <v>11844.69001852891</v>
      </c>
      <c r="I3835" s="195" t="n">
        <v>3882.666330892006</v>
      </c>
      <c r="J3835" s="196" t="n">
        <v>1965.919543677614</v>
      </c>
      <c r="K3835" s="197" t="n">
        <v>17693.27589309853</v>
      </c>
      <c r="L3835" s="194" t="n">
        <v>35534.07005558672</v>
      </c>
      <c r="M3835" s="195" t="n">
        <v>11647.99899267602</v>
      </c>
      <c r="N3835" s="196" t="n">
        <v>5897.758631032842</v>
      </c>
      <c r="O3835" s="197" t="n">
        <v>53079.82767929559</v>
      </c>
      <c r="P3835" s="118" t="n"/>
      <c r="Q3835" s="104" t="n"/>
    </row>
    <row r="3836" outlineLevel="3" ht="50.25" customHeight="1">
      <c r="A3836" s="3" t="n"/>
      <c r="B3836"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836" s="25" t="n"/>
      <c r="D3836" s="271" t="inlineStr">
        <is>
          <t>10.4.20.171.</t>
        </is>
      </c>
      <c r="E3836" s="212" t="inlineStr">
        <is>
          <t>Воздушный клапан общего назначения прямоугольный 400х400</t>
        </is>
      </c>
      <c r="F3836" s="211" t="inlineStr">
        <is>
          <t>шт.</t>
        </is>
      </c>
      <c r="G3836" s="649" t="n">
        <v>1</v>
      </c>
      <c r="H3836" s="194" t="n">
        <v>14456.0632572332</v>
      </c>
      <c r="I3836" s="195" t="n">
        <v>3882.666330892006</v>
      </c>
      <c r="J3836" s="196" t="n">
        <v>2292.34119851565</v>
      </c>
      <c r="K3836" s="197" t="n">
        <v>20631.07078664085</v>
      </c>
      <c r="L3836" s="194" t="n">
        <v>14456.0632572332</v>
      </c>
      <c r="M3836" s="195" t="n">
        <v>3882.666330892006</v>
      </c>
      <c r="N3836" s="196" t="n">
        <v>2292.34119851565</v>
      </c>
      <c r="O3836" s="197" t="n">
        <v>20631.07078664085</v>
      </c>
      <c r="P3836" s="118" t="n"/>
      <c r="Q3836" s="104" t="n"/>
    </row>
    <row r="3837" outlineLevel="3" ht="50.25" customHeight="1">
      <c r="A3837" s="3" t="n"/>
      <c r="B3837"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837" s="25" t="n"/>
      <c r="D3837" s="271" t="inlineStr">
        <is>
          <t>10.4.20.172.</t>
        </is>
      </c>
      <c r="E3837" s="212" t="inlineStr">
        <is>
          <t>Воздушный клапан общего назначения прямоугольный 500х400</t>
        </is>
      </c>
      <c r="F3837" s="211" t="inlineStr">
        <is>
          <t>шт.</t>
        </is>
      </c>
      <c r="G3837" s="649" t="n">
        <v>1</v>
      </c>
      <c r="H3837" s="194" t="n">
        <v>16245.46556963782</v>
      </c>
      <c r="I3837" s="195" t="n">
        <v>3882.666330892006</v>
      </c>
      <c r="J3837" s="196" t="n">
        <v>2516.016487566228</v>
      </c>
      <c r="K3837" s="197" t="n">
        <v>22644.14838809605</v>
      </c>
      <c r="L3837" s="194" t="n">
        <v>16245.46556963782</v>
      </c>
      <c r="M3837" s="195" t="n">
        <v>3882.666330892006</v>
      </c>
      <c r="N3837" s="196" t="n">
        <v>2516.016487566228</v>
      </c>
      <c r="O3837" s="197" t="n">
        <v>22644.14838809605</v>
      </c>
      <c r="P3837" s="118" t="n"/>
      <c r="Q3837" s="104" t="n"/>
    </row>
    <row r="3838" outlineLevel="3" ht="50.25" customHeight="1">
      <c r="A3838" s="3" t="n"/>
      <c r="B383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838" s="25" t="n"/>
      <c r="D3838" s="271" t="inlineStr">
        <is>
          <t>10.4.20.173.</t>
        </is>
      </c>
      <c r="E3838" s="212" t="inlineStr">
        <is>
          <t>Воздушный клапан общего назначения прямоугольный 600х400</t>
        </is>
      </c>
      <c r="F3838" s="211" t="inlineStr">
        <is>
          <t>шт.</t>
        </is>
      </c>
      <c r="G3838" s="649" t="n">
        <v>1</v>
      </c>
      <c r="H3838" s="194" t="n">
        <v>18119.14306350238</v>
      </c>
      <c r="I3838" s="195" t="n">
        <v>3882.666330892006</v>
      </c>
      <c r="J3838" s="196" t="n">
        <v>2750.226174299299</v>
      </c>
      <c r="K3838" s="197" t="n">
        <v>24752.03556869369</v>
      </c>
      <c r="L3838" s="194" t="n">
        <v>18119.14306350238</v>
      </c>
      <c r="M3838" s="195" t="n">
        <v>3882.666330892006</v>
      </c>
      <c r="N3838" s="196" t="n">
        <v>2750.226174299299</v>
      </c>
      <c r="O3838" s="197" t="n">
        <v>24752.03556869369</v>
      </c>
      <c r="P3838" s="118" t="n"/>
      <c r="Q3838" s="104" t="n"/>
    </row>
    <row r="3839" outlineLevel="3" ht="50.25" customHeight="1">
      <c r="A3839" s="3" t="n"/>
      <c r="B383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839" s="25" t="n"/>
      <c r="D3839" s="271" t="inlineStr">
        <is>
          <t>10.4.20.174.</t>
        </is>
      </c>
      <c r="E3839" s="212" t="inlineStr">
        <is>
          <t>Воздушный клапан общего назначения прямоугольный 800х300</t>
        </is>
      </c>
      <c r="F3839" s="211" t="inlineStr">
        <is>
          <t>шт.</t>
        </is>
      </c>
      <c r="G3839" s="649" t="n">
        <v>1</v>
      </c>
      <c r="H3839" s="194" t="n">
        <v>17954.05640658006</v>
      </c>
      <c r="I3839" s="195" t="n">
        <v>3882.666330892006</v>
      </c>
      <c r="J3839" s="196" t="n">
        <v>2729.590342184008</v>
      </c>
      <c r="K3839" s="197" t="n">
        <v>24566.31307965608</v>
      </c>
      <c r="L3839" s="194" t="n">
        <v>17954.05640658006</v>
      </c>
      <c r="M3839" s="195" t="n">
        <v>3882.666330892006</v>
      </c>
      <c r="N3839" s="196" t="n">
        <v>2729.590342184008</v>
      </c>
      <c r="O3839" s="197" t="n">
        <v>24566.31307965608</v>
      </c>
      <c r="P3839" s="118" t="n"/>
      <c r="Q3839" s="104" t="n"/>
    </row>
    <row r="3840" outlineLevel="3" ht="50.25" customHeight="1">
      <c r="A3840" s="3" t="n"/>
      <c r="B384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840" s="25" t="n"/>
      <c r="D3840" s="271" t="inlineStr">
        <is>
          <t>10.4.20.175.</t>
        </is>
      </c>
      <c r="E3840" s="212" t="inlineStr">
        <is>
          <t>Воздушный клапан общего назначения прямоугольный 800х400</t>
        </is>
      </c>
      <c r="F3840" s="211" t="inlineStr">
        <is>
          <t>шт.</t>
        </is>
      </c>
      <c r="G3840" s="649" t="n">
        <v>3</v>
      </c>
      <c r="H3840" s="194" t="n">
        <v>21797.23115977582</v>
      </c>
      <c r="I3840" s="195" t="n">
        <v>3882.666330892006</v>
      </c>
      <c r="J3840" s="196" t="n">
        <v>3209.987186333478</v>
      </c>
      <c r="K3840" s="197" t="n">
        <v>28889.8846770013</v>
      </c>
      <c r="L3840" s="194" t="n">
        <v>65391.69347932745</v>
      </c>
      <c r="M3840" s="195" t="n">
        <v>11647.99899267602</v>
      </c>
      <c r="N3840" s="196" t="n">
        <v>9629.961559000434</v>
      </c>
      <c r="O3840" s="197" t="n">
        <v>86669.6540310039</v>
      </c>
      <c r="P3840" s="118" t="n"/>
      <c r="Q3840" s="104" t="n"/>
    </row>
    <row r="3841" outlineLevel="3" ht="50.25" customHeight="1">
      <c r="A3841" s="3" t="n"/>
      <c r="B384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841" s="25" t="n"/>
      <c r="D3841" s="271" t="inlineStr">
        <is>
          <t>10.4.20.176.</t>
        </is>
      </c>
      <c r="E3841" s="212" t="inlineStr">
        <is>
          <t>Воздушный клапан общего назначения прямоугольный 1200х200</t>
        </is>
      </c>
      <c r="F3841" s="211" t="inlineStr">
        <is>
          <t>шт.</t>
        </is>
      </c>
      <c r="G3841" s="649" t="n">
        <v>2</v>
      </c>
      <c r="H3841" s="194" t="n">
        <v>21415.10715664268</v>
      </c>
      <c r="I3841" s="195" t="n">
        <v>3882.666330892006</v>
      </c>
      <c r="J3841" s="196" t="n">
        <v>3162.221685941835</v>
      </c>
      <c r="K3841" s="197" t="n">
        <v>28459.99517347652</v>
      </c>
      <c r="L3841" s="194" t="n">
        <v>42830.21431328535</v>
      </c>
      <c r="M3841" s="195" t="n">
        <v>7765.332661784013</v>
      </c>
      <c r="N3841" s="196" t="n">
        <v>6324.443371883671</v>
      </c>
      <c r="O3841" s="197" t="n">
        <v>56919.99034695304</v>
      </c>
      <c r="P3841" s="118" t="n"/>
      <c r="Q3841" s="104" t="n"/>
    </row>
    <row r="3842" outlineLevel="3" ht="50.25" customHeight="1">
      <c r="A3842" s="3" t="n"/>
      <c r="B384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842" s="25" t="n"/>
      <c r="D3842" s="271" t="inlineStr">
        <is>
          <t>10.4.20.177.</t>
        </is>
      </c>
      <c r="E3842" s="212" t="inlineStr">
        <is>
          <t>Воздушный клапан прямоугольный с электроприводом 1200х600</t>
        </is>
      </c>
      <c r="F3842" s="211" t="inlineStr">
        <is>
          <t>шт.</t>
        </is>
      </c>
      <c r="G3842" s="649" t="n">
        <v>2</v>
      </c>
      <c r="H3842" s="194" t="n">
        <v>45046.76433492554</v>
      </c>
      <c r="I3842" s="195" t="n">
        <v>3882.666330892006</v>
      </c>
      <c r="J3842" s="196" t="n">
        <v>6116.178833227193</v>
      </c>
      <c r="K3842" s="197" t="n">
        <v>55045.60949904473</v>
      </c>
      <c r="L3842" s="194" t="n">
        <v>90093.52866985108</v>
      </c>
      <c r="M3842" s="195" t="n">
        <v>7765.332661784013</v>
      </c>
      <c r="N3842" s="196" t="n">
        <v>12232.35766645439</v>
      </c>
      <c r="O3842" s="197" t="n">
        <v>110091.2189980895</v>
      </c>
      <c r="P3842" s="118" t="n"/>
      <c r="Q3842" s="104" t="n"/>
    </row>
    <row r="3843" outlineLevel="3" ht="50.25" customHeight="1">
      <c r="A3843" s="3" t="n"/>
      <c r="B3843" s="3" t="inlineStr">
        <is>
          <t>Монтаж оконечных устройств системы общеобменной вентиляции (диффузоры, решетки и пр.)</t>
        </is>
      </c>
      <c r="C3843" s="25" t="n"/>
      <c r="D3843" s="271" t="inlineStr">
        <is>
          <t>10.4.20.178.</t>
        </is>
      </c>
      <c r="E3843" s="212" t="inlineStr">
        <is>
          <t>Пластиковый диффузор ДПУ-М 100</t>
        </is>
      </c>
      <c r="F3843" s="211" t="inlineStr">
        <is>
          <t>шт.</t>
        </is>
      </c>
      <c r="G3843" s="649" t="n">
        <v>15</v>
      </c>
      <c r="H3843" s="194" t="n">
        <v>503.3416083807047</v>
      </c>
      <c r="I3843" s="195" t="n">
        <v>1121.659162257691</v>
      </c>
      <c r="J3843" s="196" t="n">
        <v>203.1250963297994</v>
      </c>
      <c r="K3843" s="197" t="n">
        <v>1828.125866968195</v>
      </c>
      <c r="L3843" s="194" t="n">
        <v>7550.12412571057</v>
      </c>
      <c r="M3843" s="195" t="n">
        <v>16824.88743386536</v>
      </c>
      <c r="N3843" s="196" t="n">
        <v>3046.876444946991</v>
      </c>
      <c r="O3843" s="197" t="n">
        <v>27421.88800452292</v>
      </c>
      <c r="P3843" s="118" t="n"/>
      <c r="Q3843" s="104" t="n"/>
    </row>
    <row r="3844" outlineLevel="3" ht="50.25" customHeight="1">
      <c r="A3844" s="3" t="n"/>
      <c r="B3844" s="3" t="inlineStr">
        <is>
          <t>Монтаж оконечных устройств системы общеобменной вентиляции (диффузоры, решетки и пр.)</t>
        </is>
      </c>
      <c r="C3844" s="25" t="n"/>
      <c r="D3844" s="271" t="inlineStr">
        <is>
          <t>10.4.20.179.</t>
        </is>
      </c>
      <c r="E3844" s="212" t="inlineStr">
        <is>
          <t>Пластиковый диффузор ДПУ-М 160</t>
        </is>
      </c>
      <c r="F3844" s="211" t="inlineStr">
        <is>
          <t>шт.</t>
        </is>
      </c>
      <c r="G3844" s="649" t="n">
        <v>1</v>
      </c>
      <c r="H3844" s="194" t="n">
        <v>817.3530191868747</v>
      </c>
      <c r="I3844" s="195" t="n">
        <v>1121.659162257691</v>
      </c>
      <c r="J3844" s="196" t="n">
        <v>242.3765226805707</v>
      </c>
      <c r="K3844" s="197" t="n">
        <v>2181.388704125136</v>
      </c>
      <c r="L3844" s="194" t="n">
        <v>817.3530191868747</v>
      </c>
      <c r="M3844" s="195" t="n">
        <v>1121.659162257691</v>
      </c>
      <c r="N3844" s="196" t="n">
        <v>242.3765226805707</v>
      </c>
      <c r="O3844" s="197" t="n">
        <v>2181.388704125136</v>
      </c>
      <c r="P3844" s="118" t="n"/>
      <c r="Q3844" s="104" t="n"/>
    </row>
    <row r="3845" outlineLevel="3" ht="50.25" customHeight="1">
      <c r="A3845" s="3" t="n"/>
      <c r="B3845" s="3" t="inlineStr">
        <is>
          <t>Монтаж оконечных устройств системы общеобменной вентиляции (диффузоры, решетки и пр.)</t>
        </is>
      </c>
      <c r="C3845" s="25" t="n"/>
      <c r="D3845" s="271" t="inlineStr">
        <is>
          <t>10.4.20.180.</t>
        </is>
      </c>
      <c r="E3845" s="212" t="inlineStr">
        <is>
          <t>Пластиковый диффузор ДПУ-М 200</t>
        </is>
      </c>
      <c r="F3845" s="211" t="inlineStr">
        <is>
          <t>шт.</t>
        </is>
      </c>
      <c r="G3845" s="649" t="n">
        <v>1</v>
      </c>
      <c r="H3845" s="194" t="n">
        <v>950.114938903994</v>
      </c>
      <c r="I3845" s="195" t="n">
        <v>1121.659162257691</v>
      </c>
      <c r="J3845" s="196" t="n">
        <v>258.9717626452106</v>
      </c>
      <c r="K3845" s="197" t="n">
        <v>2330.745863806895</v>
      </c>
      <c r="L3845" s="194" t="n">
        <v>950.114938903994</v>
      </c>
      <c r="M3845" s="195" t="n">
        <v>1121.659162257691</v>
      </c>
      <c r="N3845" s="196" t="n">
        <v>258.9717626452106</v>
      </c>
      <c r="O3845" s="197" t="n">
        <v>2330.745863806895</v>
      </c>
      <c r="P3845" s="118" t="n"/>
      <c r="Q3845" s="104" t="n"/>
    </row>
    <row r="3846" outlineLevel="3" ht="50.25" customHeight="1">
      <c r="A3846" s="3" t="n"/>
      <c r="B3846" s="3" t="inlineStr">
        <is>
          <t>Монтаж оконечных устройств системы противодымной вентиляции (решетки, датчики, клапаны)</t>
        </is>
      </c>
      <c r="C3846" s="25" t="n"/>
      <c r="D3846" s="271" t="inlineStr">
        <is>
          <t>10.4.20.181.</t>
        </is>
      </c>
      <c r="E3846" s="212" t="inlineStr">
        <is>
          <t>Устройство воздухоприёмное РОН 130</t>
        </is>
      </c>
      <c r="F3846" s="211" t="inlineStr">
        <is>
          <t>шт.</t>
        </is>
      </c>
      <c r="G3846" s="649" t="n">
        <v>1</v>
      </c>
      <c r="H3846" s="194" t="n">
        <v>1053.280241590432</v>
      </c>
      <c r="I3846" s="195" t="n">
        <v>2676.786768689005</v>
      </c>
      <c r="J3846" s="196" t="n">
        <v>466.2583762849296</v>
      </c>
      <c r="K3846" s="197" t="n">
        <v>4196.325386564366</v>
      </c>
      <c r="L3846" s="194" t="n">
        <v>1053.280241590432</v>
      </c>
      <c r="M3846" s="195" t="n">
        <v>2676.786768689005</v>
      </c>
      <c r="N3846" s="196" t="n">
        <v>466.2583762849296</v>
      </c>
      <c r="O3846" s="197" t="n">
        <v>4196.325386564366</v>
      </c>
      <c r="P3846" s="118" t="n"/>
      <c r="Q3846" s="104" t="n"/>
    </row>
    <row r="3847" outlineLevel="3" ht="50.25" customHeight="1">
      <c r="A3847" s="3" t="n"/>
      <c r="B3847" s="3" t="inlineStr">
        <is>
          <t>Монтаж оконечных устройств системы противодымной вентиляции (решетки, датчики, клапаны)</t>
        </is>
      </c>
      <c r="C3847" s="25" t="n"/>
      <c r="D3847" s="271" t="inlineStr">
        <is>
          <t>10.4.20.182.</t>
        </is>
      </c>
      <c r="E3847" s="212" t="inlineStr">
        <is>
          <t>Устройство воздухоприёмное РОН 130</t>
        </is>
      </c>
      <c r="F3847" s="211" t="inlineStr">
        <is>
          <t>шт.</t>
        </is>
      </c>
      <c r="G3847" s="649" t="n">
        <v>2</v>
      </c>
      <c r="H3847" s="194" t="n">
        <v>585.1556489335032</v>
      </c>
      <c r="I3847" s="195" t="n">
        <v>2637.523413980412</v>
      </c>
      <c r="J3847" s="196" t="n">
        <v>402.8348828642394</v>
      </c>
      <c r="K3847" s="197" t="n">
        <v>3625.513945778154</v>
      </c>
      <c r="L3847" s="194" t="n">
        <v>1170.311297867006</v>
      </c>
      <c r="M3847" s="195" t="n">
        <v>5275.046827960824</v>
      </c>
      <c r="N3847" s="196" t="n">
        <v>805.6697657284788</v>
      </c>
      <c r="O3847" s="197" t="n">
        <v>7251.027891556309</v>
      </c>
      <c r="P3847" s="118" t="n"/>
      <c r="Q3847" s="104" t="n"/>
    </row>
    <row r="3848" outlineLevel="3" ht="71.25" customHeight="1">
      <c r="A3848" s="3" t="n"/>
      <c r="B3848" s="3" t="inlineStr">
        <is>
          <t>Монтаж оконечных устройств системы противодымной вентиляции (решетки, датчики, клапаны)</t>
        </is>
      </c>
      <c r="C3848" s="25" t="n"/>
      <c r="D3848" s="271" t="inlineStr">
        <is>
          <t>10.4.20.183.</t>
        </is>
      </c>
      <c r="E3848"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150х150</t>
        </is>
      </c>
      <c r="F3848" s="211" t="inlineStr">
        <is>
          <t>шт.</t>
        </is>
      </c>
      <c r="G3848" s="649" t="n">
        <v>1</v>
      </c>
      <c r="H3848" s="194" t="n">
        <v>8653.677489761561</v>
      </c>
      <c r="I3848" s="195" t="n">
        <v>4314.073700991118</v>
      </c>
      <c r="J3848" s="196" t="n">
        <v>1620.968898844085</v>
      </c>
      <c r="K3848" s="197" t="n">
        <v>14588.72008959676</v>
      </c>
      <c r="L3848" s="194" t="n">
        <v>8653.677489761561</v>
      </c>
      <c r="M3848" s="195" t="n">
        <v>4314.073700991118</v>
      </c>
      <c r="N3848" s="196" t="n">
        <v>1620.968898844085</v>
      </c>
      <c r="O3848" s="197" t="n">
        <v>14588.72008959676</v>
      </c>
      <c r="P3848" s="118" t="n"/>
      <c r="Q3848" s="104" t="n"/>
    </row>
    <row r="3849" outlineLevel="3" ht="79.5" customHeight="1">
      <c r="A3849" s="3" t="n"/>
      <c r="B3849" s="3" t="inlineStr">
        <is>
          <t>Монтаж оконечных устройств системы противодымной вентиляции (решетки, датчики, клапаны)</t>
        </is>
      </c>
      <c r="C3849" s="25" t="n"/>
      <c r="D3849" s="271" t="inlineStr">
        <is>
          <t>10.4.20.184.</t>
        </is>
      </c>
      <c r="E3849"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200х150</t>
        </is>
      </c>
      <c r="F3849" s="211" t="inlineStr">
        <is>
          <t>шт.</t>
        </is>
      </c>
      <c r="G3849" s="649" t="n">
        <v>3</v>
      </c>
      <c r="H3849" s="194" t="n">
        <v>8694.8336052379</v>
      </c>
      <c r="I3849" s="195" t="n">
        <v>4314.073700991118</v>
      </c>
      <c r="J3849" s="196" t="n">
        <v>1626.113413278627</v>
      </c>
      <c r="K3849" s="197" t="n">
        <v>14635.02071950765</v>
      </c>
      <c r="L3849" s="194" t="n">
        <v>26084.5008157137</v>
      </c>
      <c r="M3849" s="195" t="n">
        <v>12942.22110297336</v>
      </c>
      <c r="N3849" s="196" t="n">
        <v>4878.340239835882</v>
      </c>
      <c r="O3849" s="197" t="n">
        <v>43905.06215852294</v>
      </c>
      <c r="P3849" s="118" t="n"/>
      <c r="Q3849" s="104" t="n"/>
    </row>
    <row r="3850" outlineLevel="3" ht="50.25" customHeight="1">
      <c r="A3850" s="3" t="n"/>
      <c r="B3850" s="3" t="inlineStr">
        <is>
          <t>Монтаж оконечных устройств системы противодымной вентиляции (решетки, датчики, клапаны)</t>
        </is>
      </c>
      <c r="C3850" s="25" t="n"/>
      <c r="D3850" s="271" t="inlineStr">
        <is>
          <t>10.4.20.185.</t>
        </is>
      </c>
      <c r="E3850"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250х150</t>
        </is>
      </c>
      <c r="F3850" s="211" t="inlineStr">
        <is>
          <t>шт.</t>
        </is>
      </c>
      <c r="G3850" s="649" t="n">
        <v>1</v>
      </c>
      <c r="H3850" s="194" t="n">
        <v>8715.417598154258</v>
      </c>
      <c r="I3850" s="195" t="n">
        <v>4314.073700991118</v>
      </c>
      <c r="J3850" s="196" t="n">
        <v>1628.686412393172</v>
      </c>
      <c r="K3850" s="197" t="n">
        <v>14658.17771153855</v>
      </c>
      <c r="L3850" s="194" t="n">
        <v>8715.417598154258</v>
      </c>
      <c r="M3850" s="195" t="n">
        <v>4314.073700991118</v>
      </c>
      <c r="N3850" s="196" t="n">
        <v>1628.686412393172</v>
      </c>
      <c r="O3850" s="197" t="n">
        <v>14658.17771153855</v>
      </c>
      <c r="P3850" s="118" t="n"/>
      <c r="Q3850" s="104" t="n"/>
    </row>
    <row r="3851" outlineLevel="3" ht="76.5" customHeight="1">
      <c r="A3851" s="3" t="n"/>
      <c r="B3851" s="3" t="inlineStr">
        <is>
          <t>Монтаж оконечных устройств системы противодымной вентиляции (решетки, датчики, клапаны)</t>
        </is>
      </c>
      <c r="C3851" s="25" t="n"/>
      <c r="D3851" s="271" t="inlineStr">
        <is>
          <t>10.4.20.186.</t>
        </is>
      </c>
      <c r="E3851"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500х300</t>
        </is>
      </c>
      <c r="F3851" s="211" t="inlineStr">
        <is>
          <t>шт.</t>
        </is>
      </c>
      <c r="G3851" s="649" t="n">
        <v>1</v>
      </c>
      <c r="H3851" s="194" t="n">
        <v>9522.091561653999</v>
      </c>
      <c r="I3851" s="195" t="n">
        <v>4314.073700991118</v>
      </c>
      <c r="J3851" s="196" t="n">
        <v>1729.52065783064</v>
      </c>
      <c r="K3851" s="197" t="n">
        <v>15565.68592047576</v>
      </c>
      <c r="L3851" s="194" t="n">
        <v>9522.091561653999</v>
      </c>
      <c r="M3851" s="195" t="n">
        <v>4314.073700991118</v>
      </c>
      <c r="N3851" s="196" t="n">
        <v>1729.52065783064</v>
      </c>
      <c r="O3851" s="197" t="n">
        <v>15565.68592047576</v>
      </c>
      <c r="P3851" s="118" t="n"/>
      <c r="Q3851" s="104" t="n"/>
    </row>
    <row r="3852" outlineLevel="3" ht="74.25" customHeight="1">
      <c r="A3852" s="3" t="n"/>
      <c r="B3852" s="3" t="inlineStr">
        <is>
          <t>Монтаж оконечных устройств системы противодымной вентиляции (решетки, датчики, клапаны)</t>
        </is>
      </c>
      <c r="C3852" s="25" t="n"/>
      <c r="D3852" s="271" t="inlineStr">
        <is>
          <t>10.4.20.187.</t>
        </is>
      </c>
      <c r="E3852"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800х400</t>
        </is>
      </c>
      <c r="F3852" s="211" t="inlineStr">
        <is>
          <t>шт.</t>
        </is>
      </c>
      <c r="G3852" s="649" t="n">
        <v>2</v>
      </c>
      <c r="H3852" s="194" t="n">
        <v>10867.93018316797</v>
      </c>
      <c r="I3852" s="195" t="n">
        <v>4314.073700991118</v>
      </c>
      <c r="J3852" s="196" t="n">
        <v>1897.750485519886</v>
      </c>
      <c r="K3852" s="197" t="n">
        <v>17079.75436967897</v>
      </c>
      <c r="L3852" s="194" t="n">
        <v>21735.86036633594</v>
      </c>
      <c r="M3852" s="195" t="n">
        <v>8628.147401982236</v>
      </c>
      <c r="N3852" s="196" t="n">
        <v>3795.500971039772</v>
      </c>
      <c r="O3852" s="197" t="n">
        <v>34159.50873935795</v>
      </c>
      <c r="P3852" s="118" t="n"/>
      <c r="Q3852" s="104" t="n"/>
    </row>
    <row r="3853" outlineLevel="3" ht="79.5" customHeight="1">
      <c r="A3853" s="3" t="n"/>
      <c r="B3853" s="3" t="inlineStr">
        <is>
          <t>Монтаж оконечных устройств системы противодымной вентиляции (решетки, датчики, клапаны)</t>
        </is>
      </c>
      <c r="C3853" s="25" t="n"/>
      <c r="D3853" s="271" t="inlineStr">
        <is>
          <t>10.4.20.188.</t>
        </is>
      </c>
      <c r="E3853"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900х600</t>
        </is>
      </c>
      <c r="F3853" s="211" t="inlineStr">
        <is>
          <t>шт.</t>
        </is>
      </c>
      <c r="G3853" s="649" t="n">
        <v>1</v>
      </c>
      <c r="H3853" s="194" t="n">
        <v>13510.20792322743</v>
      </c>
      <c r="I3853" s="195" t="n">
        <v>4314.073700991118</v>
      </c>
      <c r="J3853" s="196" t="n">
        <v>2228.035203027318</v>
      </c>
      <c r="K3853" s="197" t="n">
        <v>20052.31682724586</v>
      </c>
      <c r="L3853" s="194" t="n">
        <v>13510.20792322743</v>
      </c>
      <c r="M3853" s="195" t="n">
        <v>4314.073700991118</v>
      </c>
      <c r="N3853" s="196" t="n">
        <v>2228.035203027318</v>
      </c>
      <c r="O3853" s="197" t="n">
        <v>20052.31682724586</v>
      </c>
      <c r="P3853" s="118" t="n"/>
      <c r="Q3853" s="104" t="n"/>
    </row>
    <row r="3854" outlineLevel="3" ht="75" customHeight="1">
      <c r="A3854" s="3" t="n"/>
      <c r="B3854" s="3" t="inlineStr">
        <is>
          <t>Монтаж оконечных устройств системы противодымной вентиляции (решетки, датчики, клапаны)</t>
        </is>
      </c>
      <c r="C3854" s="25" t="n"/>
      <c r="D3854" s="271" t="inlineStr">
        <is>
          <t>10.4.20.189.</t>
        </is>
      </c>
      <c r="E3854"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1000х400</t>
        </is>
      </c>
      <c r="F3854" s="211" t="inlineStr">
        <is>
          <t>шт.</t>
        </is>
      </c>
      <c r="G3854" s="649" t="n">
        <v>1</v>
      </c>
      <c r="H3854" s="194" t="n">
        <v>12966.93393189101</v>
      </c>
      <c r="I3854" s="195" t="n">
        <v>4314.073700991118</v>
      </c>
      <c r="J3854" s="196" t="n">
        <v>2160.125954110265</v>
      </c>
      <c r="K3854" s="197" t="n">
        <v>19441.13358699239</v>
      </c>
      <c r="L3854" s="194" t="n">
        <v>12966.93393189101</v>
      </c>
      <c r="M3854" s="195" t="n">
        <v>4314.073700991118</v>
      </c>
      <c r="N3854" s="196" t="n">
        <v>2160.125954110265</v>
      </c>
      <c r="O3854" s="197" t="n">
        <v>19441.13358699239</v>
      </c>
      <c r="P3854" s="118" t="n"/>
      <c r="Q3854" s="104" t="n"/>
    </row>
    <row r="3855" outlineLevel="3" ht="71.25" customHeight="1">
      <c r="A3855" s="3" t="n"/>
      <c r="B3855" s="3" t="inlineStr">
        <is>
          <t>Монтаж оконечных устройств системы противодымной вентиляции (решетки, датчики, клапаны)</t>
        </is>
      </c>
      <c r="C3855" s="25" t="n"/>
      <c r="D3855" s="271" t="inlineStr">
        <is>
          <t>10.4.20.190.</t>
        </is>
      </c>
      <c r="E3855"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Ø100</t>
        </is>
      </c>
      <c r="F3855" s="211" t="inlineStr">
        <is>
          <t>шт.</t>
        </is>
      </c>
      <c r="G3855" s="649" t="n">
        <v>3</v>
      </c>
      <c r="H3855" s="194" t="n">
        <v>8653.677367244685</v>
      </c>
      <c r="I3855" s="195" t="n">
        <v>4314.073700991118</v>
      </c>
      <c r="J3855" s="196" t="n">
        <v>1620.968883529476</v>
      </c>
      <c r="K3855" s="197" t="n">
        <v>14588.71995176528</v>
      </c>
      <c r="L3855" s="194" t="n">
        <v>25961.03210173405</v>
      </c>
      <c r="M3855" s="195" t="n">
        <v>12942.22110297336</v>
      </c>
      <c r="N3855" s="196" t="n">
        <v>4862.906650588427</v>
      </c>
      <c r="O3855" s="197" t="n">
        <v>43766.15985529585</v>
      </c>
      <c r="P3855" s="118" t="n"/>
      <c r="Q3855" s="104" t="n"/>
    </row>
    <row r="3856" outlineLevel="3" ht="66.75" customHeight="1">
      <c r="A3856" s="3" t="n"/>
      <c r="B3856" s="3" t="inlineStr">
        <is>
          <t>Монтаж оконечных устройств системы противодымной вентиляции (решетки, датчики, клапаны)</t>
        </is>
      </c>
      <c r="C3856" s="25" t="n"/>
      <c r="D3856" s="271" t="inlineStr">
        <is>
          <t>10.4.20.191.</t>
        </is>
      </c>
      <c r="E3856"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Ø125</t>
        </is>
      </c>
      <c r="F3856" s="211" t="inlineStr">
        <is>
          <t>шт.</t>
        </is>
      </c>
      <c r="G3856" s="649" t="n">
        <v>2</v>
      </c>
      <c r="H3856" s="194" t="n">
        <v>8653.677305986248</v>
      </c>
      <c r="I3856" s="195" t="n">
        <v>4314.073700991118</v>
      </c>
      <c r="J3856" s="196" t="n">
        <v>1620.968875872171</v>
      </c>
      <c r="K3856" s="197" t="n">
        <v>14588.71988284954</v>
      </c>
      <c r="L3856" s="194" t="n">
        <v>17307.3546119725</v>
      </c>
      <c r="M3856" s="195" t="n">
        <v>8628.147401982236</v>
      </c>
      <c r="N3856" s="196" t="n">
        <v>3241.937751744342</v>
      </c>
      <c r="O3856" s="197" t="n">
        <v>29177.43976569908</v>
      </c>
      <c r="P3856" s="118" t="n"/>
      <c r="Q3856" s="104" t="n"/>
    </row>
    <row r="3857" outlineLevel="3" ht="74.25" customHeight="1">
      <c r="A3857" s="3" t="n"/>
      <c r="B3857" s="3" t="inlineStr">
        <is>
          <t>Монтаж оконечных устройств системы противодымной вентиляции (решетки, датчики, клапаны)</t>
        </is>
      </c>
      <c r="C3857" s="25" t="n"/>
      <c r="D3857" s="271" t="inlineStr">
        <is>
          <t>10.4.20.192.</t>
        </is>
      </c>
      <c r="E3857"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Ø160</t>
        </is>
      </c>
      <c r="F3857" s="211" t="inlineStr">
        <is>
          <t>шт.</t>
        </is>
      </c>
      <c r="G3857" s="649" t="n">
        <v>2</v>
      </c>
      <c r="H3857" s="194" t="n">
        <v>8653.677305986248</v>
      </c>
      <c r="I3857" s="195" t="n">
        <v>4314.073700991118</v>
      </c>
      <c r="J3857" s="196" t="n">
        <v>1620.968875872171</v>
      </c>
      <c r="K3857" s="197" t="n">
        <v>14588.71988284954</v>
      </c>
      <c r="L3857" s="194" t="n">
        <v>17307.3546119725</v>
      </c>
      <c r="M3857" s="195" t="n">
        <v>8628.147401982236</v>
      </c>
      <c r="N3857" s="196" t="n">
        <v>3241.937751744342</v>
      </c>
      <c r="O3857" s="197" t="n">
        <v>29177.43976569908</v>
      </c>
      <c r="P3857" s="118" t="n"/>
      <c r="Q3857" s="104" t="n"/>
    </row>
    <row r="3858" outlineLevel="3" ht="74.25" customHeight="1">
      <c r="A3858" s="3" t="n"/>
      <c r="B3858" s="3" t="inlineStr">
        <is>
          <t>Монтаж оконечных устройств системы противодымной вентиляции (решетки, датчики, клапаны)</t>
        </is>
      </c>
      <c r="C3858" s="25" t="n"/>
      <c r="D3858" s="271" t="inlineStr">
        <is>
          <t>10.4.20.193.</t>
        </is>
      </c>
      <c r="E3858"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Ø200</t>
        </is>
      </c>
      <c r="F3858" s="211" t="inlineStr">
        <is>
          <t>шт.</t>
        </is>
      </c>
      <c r="G3858" s="649" t="n">
        <v>2</v>
      </c>
      <c r="H3858" s="194" t="n">
        <v>8694.833666496337</v>
      </c>
      <c r="I3858" s="195" t="n">
        <v>4314.073700991118</v>
      </c>
      <c r="J3858" s="196" t="n">
        <v>1626.113420935932</v>
      </c>
      <c r="K3858" s="197" t="n">
        <v>14635.02078842339</v>
      </c>
      <c r="L3858" s="194" t="n">
        <v>17389.66733299267</v>
      </c>
      <c r="M3858" s="195" t="n">
        <v>8628.147401982236</v>
      </c>
      <c r="N3858" s="196" t="n">
        <v>3252.226841871864</v>
      </c>
      <c r="O3858" s="197" t="n">
        <v>29270.04157684678</v>
      </c>
      <c r="P3858" s="118" t="n"/>
      <c r="Q3858" s="104" t="n"/>
    </row>
    <row r="3859" outlineLevel="3" ht="74.25" customHeight="1">
      <c r="A3859" s="3" t="n"/>
      <c r="B3859" s="3" t="inlineStr">
        <is>
          <t>Монтаж оконечных устройств системы противодымной вентиляции (решетки, датчики, клапаны)</t>
        </is>
      </c>
      <c r="C3859" s="25" t="n"/>
      <c r="D3859" s="271" t="inlineStr">
        <is>
          <t>10.4.20.194.</t>
        </is>
      </c>
      <c r="E3859"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Ø250</t>
        </is>
      </c>
      <c r="F3859" s="211" t="inlineStr">
        <is>
          <t>шт.</t>
        </is>
      </c>
      <c r="G3859" s="649" t="n">
        <v>1</v>
      </c>
      <c r="H3859" s="194" t="n">
        <v>8715.417598154258</v>
      </c>
      <c r="I3859" s="195" t="n">
        <v>4314.073700991118</v>
      </c>
      <c r="J3859" s="196" t="n">
        <v>1628.686412393172</v>
      </c>
      <c r="K3859" s="197" t="n">
        <v>14658.17771153855</v>
      </c>
      <c r="L3859" s="194" t="n">
        <v>8715.417598154258</v>
      </c>
      <c r="M3859" s="195" t="n">
        <v>4314.073700991118</v>
      </c>
      <c r="N3859" s="196" t="n">
        <v>1628.686412393172</v>
      </c>
      <c r="O3859" s="197" t="n">
        <v>14658.17771153855</v>
      </c>
      <c r="P3859" s="118" t="n"/>
      <c r="Q3859" s="104" t="n"/>
    </row>
    <row r="3860" outlineLevel="3" ht="87" customHeight="1">
      <c r="A3860" s="3" t="n"/>
      <c r="B3860" s="3" t="inlineStr">
        <is>
          <t>Монтаж оконечных устройств системы противодымной вентиляции (решетки, датчики, клапаны)</t>
        </is>
      </c>
      <c r="C3860" s="25" t="n"/>
      <c r="D3860" s="271" t="inlineStr">
        <is>
          <t>10.4.20.195.</t>
        </is>
      </c>
      <c r="E3860" s="212" t="inlineStr">
        <is>
          <t>Клапан противопожарный с пределом огестойкости 90 мин., нормально открытый,
канального типа, с реверсивным приводом, расположенным снаружи клапана, 550х300</t>
        </is>
      </c>
      <c r="F3860" s="211" t="inlineStr">
        <is>
          <t>шт.</t>
        </is>
      </c>
      <c r="G3860" s="649" t="n">
        <v>1</v>
      </c>
      <c r="H3860" s="194" t="n">
        <v>9633.219302658801</v>
      </c>
      <c r="I3860" s="195" t="n">
        <v>4314.073700991118</v>
      </c>
      <c r="J3860" s="196" t="n">
        <v>1743.41162545624</v>
      </c>
      <c r="K3860" s="197" t="n">
        <v>15690.70462910616</v>
      </c>
      <c r="L3860" s="194" t="n">
        <v>9633.219302658801</v>
      </c>
      <c r="M3860" s="195" t="n">
        <v>4314.073700991118</v>
      </c>
      <c r="N3860" s="196" t="n">
        <v>1743.41162545624</v>
      </c>
      <c r="O3860" s="197" t="n">
        <v>15690.70462910616</v>
      </c>
      <c r="P3860" s="118" t="n"/>
      <c r="Q3860" s="104" t="n"/>
    </row>
    <row r="3861" outlineLevel="3" ht="50.25" customHeight="1">
      <c r="A3861" s="3" t="n"/>
      <c r="B386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861" s="25" t="n"/>
      <c r="D3861" s="271" t="inlineStr">
        <is>
          <t>10.4.20.196.</t>
        </is>
      </c>
      <c r="E3861" s="212" t="inlineStr">
        <is>
          <t>Шумоглушитель CSA 125/900</t>
        </is>
      </c>
      <c r="F3861" s="211" t="inlineStr">
        <is>
          <t>шт.</t>
        </is>
      </c>
      <c r="G3861" s="649" t="n">
        <v>1</v>
      </c>
      <c r="H3861" s="194" t="n">
        <v>8916.996574733988</v>
      </c>
      <c r="I3861" s="195" t="n">
        <v>1294.222110297335</v>
      </c>
      <c r="J3861" s="196" t="n">
        <v>1276.402335628915</v>
      </c>
      <c r="K3861" s="197" t="n">
        <v>11487.62102066024</v>
      </c>
      <c r="L3861" s="194" t="n">
        <v>8916.996574733988</v>
      </c>
      <c r="M3861" s="195" t="n">
        <v>1294.222110297335</v>
      </c>
      <c r="N3861" s="196" t="n">
        <v>1276.402335628915</v>
      </c>
      <c r="O3861" s="197" t="n">
        <v>11487.62102066024</v>
      </c>
      <c r="P3861" s="118" t="n"/>
      <c r="Q3861" s="104" t="n"/>
    </row>
    <row r="3862" outlineLevel="3" ht="50.25" customHeight="1">
      <c r="A3862" s="3" t="n"/>
      <c r="B386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862" s="25" t="n"/>
      <c r="D3862" s="271" t="inlineStr">
        <is>
          <t>10.4.20.197.</t>
        </is>
      </c>
      <c r="E3862" s="212" t="inlineStr">
        <is>
          <t>Шумоглушитель CSA 160/600</t>
        </is>
      </c>
      <c r="F3862" s="211" t="inlineStr">
        <is>
          <t>шт.</t>
        </is>
      </c>
      <c r="G3862" s="649" t="n">
        <v>1</v>
      </c>
      <c r="H3862" s="194" t="n">
        <v>8682.642781322218</v>
      </c>
      <c r="I3862" s="195" t="n">
        <v>1294.222110297335</v>
      </c>
      <c r="J3862" s="196" t="n">
        <v>1247.108111452444</v>
      </c>
      <c r="K3862" s="197" t="n">
        <v>11223.973003072</v>
      </c>
      <c r="L3862" s="194" t="n">
        <v>8682.642781322218</v>
      </c>
      <c r="M3862" s="195" t="n">
        <v>1294.222110297335</v>
      </c>
      <c r="N3862" s="196" t="n">
        <v>1247.108111452444</v>
      </c>
      <c r="O3862" s="197" t="n">
        <v>11223.973003072</v>
      </c>
      <c r="P3862" s="118" t="n"/>
      <c r="Q3862" s="104" t="n"/>
    </row>
    <row r="3863" outlineLevel="3" ht="50.25" customHeight="1">
      <c r="A3863" s="3" t="n"/>
      <c r="B386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863" s="25" t="n"/>
      <c r="D3863" s="271" t="inlineStr">
        <is>
          <t>10.4.20.198.</t>
        </is>
      </c>
      <c r="E3863" s="212" t="inlineStr">
        <is>
          <t>Шумоглушитель CSA 200/600</t>
        </is>
      </c>
      <c r="F3863" s="211" t="inlineStr">
        <is>
          <t>шт.</t>
        </is>
      </c>
      <c r="G3863" s="649" t="n">
        <v>1</v>
      </c>
      <c r="H3863" s="194" t="n">
        <v>10236.53660913233</v>
      </c>
      <c r="I3863" s="195" t="n">
        <v>1294.222110297335</v>
      </c>
      <c r="J3863" s="196" t="n">
        <v>1441.344839928709</v>
      </c>
      <c r="K3863" s="197" t="n">
        <v>12972.10355935838</v>
      </c>
      <c r="L3863" s="194" t="n">
        <v>10236.53660913233</v>
      </c>
      <c r="M3863" s="195" t="n">
        <v>1294.222110297335</v>
      </c>
      <c r="N3863" s="196" t="n">
        <v>1441.344839928709</v>
      </c>
      <c r="O3863" s="197" t="n">
        <v>12972.10355935838</v>
      </c>
      <c r="P3863" s="118" t="n"/>
      <c r="Q3863" s="104" t="n"/>
    </row>
    <row r="3864" outlineLevel="3" ht="50.25" customHeight="1">
      <c r="A3864" s="3" t="n"/>
      <c r="B386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864" s="25" t="n"/>
      <c r="D3864" s="271" t="inlineStr">
        <is>
          <t>10.4.20.199.</t>
        </is>
      </c>
      <c r="E3864" s="212" t="inlineStr">
        <is>
          <t>Шумоглушитель CSA 200/900</t>
        </is>
      </c>
      <c r="F3864" s="211" t="inlineStr">
        <is>
          <t>шт.</t>
        </is>
      </c>
      <c r="G3864" s="649" t="n">
        <v>1</v>
      </c>
      <c r="H3864" s="194" t="n">
        <v>12899.86004705762</v>
      </c>
      <c r="I3864" s="195" t="n">
        <v>1294.222110297335</v>
      </c>
      <c r="J3864" s="196" t="n">
        <v>1774.260269669369</v>
      </c>
      <c r="K3864" s="197" t="n">
        <v>15968.34242702432</v>
      </c>
      <c r="L3864" s="194" t="n">
        <v>12899.86004705762</v>
      </c>
      <c r="M3864" s="195" t="n">
        <v>1294.222110297335</v>
      </c>
      <c r="N3864" s="196" t="n">
        <v>1774.260269669369</v>
      </c>
      <c r="O3864" s="197" t="n">
        <v>15968.34242702432</v>
      </c>
      <c r="P3864" s="118" t="n"/>
      <c r="Q3864" s="104" t="n"/>
    </row>
    <row r="3865" outlineLevel="3" ht="50.25" customHeight="1">
      <c r="A3865" s="3" t="n"/>
      <c r="B386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865" s="25" t="n"/>
      <c r="D3865" s="271" t="inlineStr">
        <is>
          <t>10.4.20.200.</t>
        </is>
      </c>
      <c r="E3865" s="212" t="inlineStr">
        <is>
          <t>Шумоглушитель CSA 250/600</t>
        </is>
      </c>
      <c r="F3865" s="211" t="inlineStr">
        <is>
          <t>шт.</t>
        </is>
      </c>
      <c r="G3865" s="649" t="n">
        <v>1</v>
      </c>
      <c r="H3865" s="194" t="n">
        <v>12274.14643628712</v>
      </c>
      <c r="I3865" s="195" t="n">
        <v>1294.222110297335</v>
      </c>
      <c r="J3865" s="196" t="n">
        <v>1696.046068323057</v>
      </c>
      <c r="K3865" s="197" t="n">
        <v>15264.41461490751</v>
      </c>
      <c r="L3865" s="194" t="n">
        <v>12274.14643628712</v>
      </c>
      <c r="M3865" s="195" t="n">
        <v>1294.222110297335</v>
      </c>
      <c r="N3865" s="196" t="n">
        <v>1696.046068323057</v>
      </c>
      <c r="O3865" s="197" t="n">
        <v>15264.41461490751</v>
      </c>
      <c r="P3865" s="118" t="n"/>
      <c r="Q3865" s="104" t="n"/>
    </row>
    <row r="3866" outlineLevel="3" ht="50.25" customHeight="1">
      <c r="A3866" s="3" t="n"/>
      <c r="B3866"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866" s="25" t="n"/>
      <c r="D3866" s="271" t="inlineStr">
        <is>
          <t>10.4.20.201.</t>
        </is>
      </c>
      <c r="E3866" s="212" t="inlineStr">
        <is>
          <t>Шумоглушитель CSA 250/900</t>
        </is>
      </c>
      <c r="F3866" s="211" t="inlineStr">
        <is>
          <t>шт.</t>
        </is>
      </c>
      <c r="G3866" s="649" t="n">
        <v>1</v>
      </c>
      <c r="H3866" s="194" t="n">
        <v>15737.50620116457</v>
      </c>
      <c r="I3866" s="195" t="n">
        <v>1294.222110297335</v>
      </c>
      <c r="J3866" s="196" t="n">
        <v>2128.966038932738</v>
      </c>
      <c r="K3866" s="197" t="n">
        <v>19160.69435039465</v>
      </c>
      <c r="L3866" s="194" t="n">
        <v>15737.50620116457</v>
      </c>
      <c r="M3866" s="195" t="n">
        <v>1294.222110297335</v>
      </c>
      <c r="N3866" s="196" t="n">
        <v>2128.966038932738</v>
      </c>
      <c r="O3866" s="197" t="n">
        <v>19160.69435039465</v>
      </c>
      <c r="P3866" s="118" t="n"/>
      <c r="Q3866" s="104" t="n"/>
    </row>
    <row r="3867" outlineLevel="3" ht="50.25" customHeight="1">
      <c r="A3867" s="3" t="n"/>
      <c r="B3867"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867" s="25" t="n"/>
      <c r="D3867" s="271" t="inlineStr">
        <is>
          <t>10.4.20.202.</t>
        </is>
      </c>
      <c r="E3867" s="212" t="inlineStr">
        <is>
          <t>Шумоглушитель прямоугольный, 800х500 мм, длина 1 м</t>
        </is>
      </c>
      <c r="F3867" s="211" t="inlineStr">
        <is>
          <t>шт.</t>
        </is>
      </c>
      <c r="G3867" s="649" t="n">
        <v>2</v>
      </c>
      <c r="H3867" s="194" t="n">
        <v>35714.16457370423</v>
      </c>
      <c r="I3867" s="195" t="n">
        <v>9490.96214218046</v>
      </c>
      <c r="J3867" s="196" t="n">
        <v>5650.640839485586</v>
      </c>
      <c r="K3867" s="197" t="n">
        <v>50855.76755537027</v>
      </c>
      <c r="L3867" s="194" t="n">
        <v>71428.32914740845</v>
      </c>
      <c r="M3867" s="195" t="n">
        <v>18981.92428436092</v>
      </c>
      <c r="N3867" s="196" t="n">
        <v>11301.28167897117</v>
      </c>
      <c r="O3867" s="197" t="n">
        <v>101711.5351107405</v>
      </c>
      <c r="P3867" s="118" t="n"/>
      <c r="Q3867" s="104" t="n"/>
    </row>
    <row r="3868" outlineLevel="3" ht="50.25" customHeight="1">
      <c r="A3868" s="3" t="n"/>
      <c r="B3868"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868" s="25" t="n"/>
      <c r="D3868" s="271" t="inlineStr">
        <is>
          <t>10.4.20.203.</t>
        </is>
      </c>
      <c r="E3868" s="212" t="inlineStr">
        <is>
          <t>Маты прошивные Wired MAT 105  из минеральной ваты, 15 мм</t>
        </is>
      </c>
      <c r="F3868" s="211" t="inlineStr">
        <is>
          <t>м²</t>
        </is>
      </c>
      <c r="G3868" s="649" t="n">
        <v>1</v>
      </c>
      <c r="H3868" s="194" t="n">
        <v>600.9737832414403</v>
      </c>
      <c r="I3868" s="195" t="n">
        <v>431.4073700991118</v>
      </c>
      <c r="J3868" s="196" t="n">
        <v>129.047644167569</v>
      </c>
      <c r="K3868" s="197" t="n">
        <v>1161.428797508121</v>
      </c>
      <c r="L3868" s="194" t="n">
        <v>600.9737832414403</v>
      </c>
      <c r="M3868" s="195" t="n">
        <v>431.4073700991118</v>
      </c>
      <c r="N3868" s="196" t="n">
        <v>129.047644167569</v>
      </c>
      <c r="O3868" s="197" t="n">
        <v>1161.428797508121</v>
      </c>
      <c r="P3868" s="118" t="n"/>
      <c r="Q3868" s="104" t="n"/>
    </row>
    <row r="3869" outlineLevel="3" ht="50.25" customHeight="1">
      <c r="A3869" s="3" t="n"/>
      <c r="B3869"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869" s="25" t="n"/>
      <c r="D3869" s="271" t="inlineStr">
        <is>
          <t>10.4.20.204.</t>
        </is>
      </c>
      <c r="E3869" s="212" t="inlineStr">
        <is>
          <t>Маты прошивные Wired MAT 105  из минеральной ваты, 50 мм</t>
        </is>
      </c>
      <c r="F3869" s="211" t="inlineStr">
        <is>
          <t>м²</t>
        </is>
      </c>
      <c r="G3869" s="649" t="n">
        <v>1</v>
      </c>
      <c r="H3869" s="194" t="n">
        <v>1310.489122682917</v>
      </c>
      <c r="I3869" s="195" t="n">
        <v>431.4073700991118</v>
      </c>
      <c r="J3869" s="196" t="n">
        <v>217.7370615977536</v>
      </c>
      <c r="K3869" s="197" t="n">
        <v>1959.633554379782</v>
      </c>
      <c r="L3869" s="194" t="n">
        <v>1310.489122682917</v>
      </c>
      <c r="M3869" s="195" t="n">
        <v>431.4073700991118</v>
      </c>
      <c r="N3869" s="196" t="n">
        <v>217.7370615977536</v>
      </c>
      <c r="O3869" s="197" t="n">
        <v>1959.633554379782</v>
      </c>
      <c r="P3869" s="118" t="n"/>
      <c r="Q3869" s="104" t="n"/>
    </row>
    <row r="3870" outlineLevel="3" ht="50.25" customHeight="1">
      <c r="A3870" s="3" t="n"/>
      <c r="B3870"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870" s="25" t="n"/>
      <c r="D3870" s="271" t="inlineStr">
        <is>
          <t>10.4.20.205.</t>
        </is>
      </c>
      <c r="E3870" s="212" t="inlineStr">
        <is>
          <t>Огнезащитная изоляция EI60, матриал: рулонная базальтовая фольгированная огнезащита, толщина 5мм, расход клеящего состава 0.6кг/м2</t>
        </is>
      </c>
      <c r="F3870" s="211" t="inlineStr">
        <is>
          <t>м²</t>
        </is>
      </c>
      <c r="G3870" s="649" t="n">
        <v>284</v>
      </c>
      <c r="H3870" s="194" t="n">
        <v>231.3524243609324</v>
      </c>
      <c r="I3870" s="195" t="n">
        <v>431.4073700991118</v>
      </c>
      <c r="J3870" s="196" t="n">
        <v>82.84497430750552</v>
      </c>
      <c r="K3870" s="197" t="n">
        <v>745.6047687675497</v>
      </c>
      <c r="L3870" s="194" t="n">
        <v>65704.0885185048</v>
      </c>
      <c r="M3870" s="195" t="n">
        <v>122519.6931081478</v>
      </c>
      <c r="N3870" s="196" t="n">
        <v>23527.97270333157</v>
      </c>
      <c r="O3870" s="197" t="n">
        <v>211751.7543299841</v>
      </c>
      <c r="P3870" s="118" t="n"/>
      <c r="Q3870" s="104" t="n"/>
    </row>
    <row r="3871" outlineLevel="3" ht="50.25" customHeight="1">
      <c r="A3871" s="3" t="n"/>
      <c r="B3871"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871" s="25" t="n"/>
      <c r="D3871" s="271" t="inlineStr">
        <is>
          <t>10.4.20.206.</t>
        </is>
      </c>
      <c r="E3871" s="212" t="inlineStr">
        <is>
          <t>Огнезащитная изоляция EI150, матриал: рулонная базальтовая фольгированная огнезащита, толщина 13мм, расход клеящего состава 0.6кг/м2</t>
        </is>
      </c>
      <c r="F3871" s="211" t="inlineStr">
        <is>
          <t>м²</t>
        </is>
      </c>
      <c r="G3871" s="649" t="n">
        <v>251</v>
      </c>
      <c r="H3871" s="194" t="n">
        <v>386.510935010268</v>
      </c>
      <c r="I3871" s="195" t="n">
        <v>431.4073700991118</v>
      </c>
      <c r="J3871" s="196" t="n">
        <v>102.2397881386725</v>
      </c>
      <c r="K3871" s="197" t="n">
        <v>920.1580932480523</v>
      </c>
      <c r="L3871" s="194" t="n">
        <v>97014.24468757727</v>
      </c>
      <c r="M3871" s="195" t="n">
        <v>108283.2498948771</v>
      </c>
      <c r="N3871" s="196" t="n">
        <v>25662.18682280679</v>
      </c>
      <c r="O3871" s="197" t="n">
        <v>230959.6814052611</v>
      </c>
      <c r="P3871" s="118" t="n"/>
      <c r="Q3871" s="104" t="n"/>
    </row>
    <row r="3872" outlineLevel="2" ht="50.25" customHeight="1">
      <c r="A3872" s="3" t="n"/>
      <c r="B3872" s="3" t="n"/>
      <c r="C3872" s="240" t="n"/>
      <c r="D3872" s="391" t="inlineStr">
        <is>
          <t>10.4.21.</t>
        </is>
      </c>
      <c r="E3872" s="392" t="inlineStr">
        <is>
          <t>В1.11-В1.18</t>
        </is>
      </c>
      <c r="F3872" s="405" t="inlineStr">
        <is>
          <t>комплект</t>
        </is>
      </c>
      <c r="G3872" s="422" t="n">
        <v>1</v>
      </c>
      <c r="H3872" s="428">
        <f>IFERROR(L3872/G3872,0)</f>
        <v/>
      </c>
      <c r="I3872" s="429">
        <f>IFERROR(M3872/G3872,0)</f>
        <v/>
      </c>
      <c r="J3872" s="430">
        <f>IFERROR(N3872/G3872,0)</f>
        <v/>
      </c>
      <c r="K3872" s="432">
        <f>+IFERROR(O3872/G3872,0)</f>
        <v/>
      </c>
      <c r="L3872" s="431">
        <f>SUBTOTAL(9,L3873:L3948)</f>
        <v/>
      </c>
      <c r="M3872" s="429">
        <f>SUBTOTAL(9,M3873:M3948)</f>
        <v/>
      </c>
      <c r="N3872" s="430">
        <f>SUBTOTAL(9,N3873:N3948)</f>
        <v/>
      </c>
      <c r="O3872" s="431">
        <f>SUBTOTAL(9,O3873:O3948)</f>
        <v/>
      </c>
      <c r="P3872" s="394" t="n"/>
      <c r="Q3872" s="243" t="n"/>
    </row>
    <row r="3873" outlineLevel="3" ht="50.25" customHeight="1">
      <c r="A3873" s="3" t="n"/>
      <c r="B3873" s="3" t="inlineStr">
        <is>
          <t>Монтаж приточно-вытяжных установок (установки общеобменной вентиляции, вентиляторы и пр.)</t>
        </is>
      </c>
      <c r="C3873" s="25" t="n"/>
      <c r="D3873" s="271" t="inlineStr">
        <is>
          <t>10.4.21.1.</t>
        </is>
      </c>
      <c r="E3873" s="213" t="inlineStr">
        <is>
          <t>Вытяжная установка В1.5.2</t>
        </is>
      </c>
      <c r="F3873" s="18" t="inlineStr">
        <is>
          <t>шт.</t>
        </is>
      </c>
      <c r="G3873" s="645" t="n">
        <v>1</v>
      </c>
      <c r="H3873" s="194" t="n">
        <v>1816970.57749492</v>
      </c>
      <c r="I3873" s="195" t="n">
        <v>499702.1691800478</v>
      </c>
      <c r="J3873" s="196" t="n">
        <v>289584.093334371</v>
      </c>
      <c r="K3873" s="197" t="n">
        <v>2606256.840009339</v>
      </c>
      <c r="L3873" s="194" t="n">
        <v>1816970.57749492</v>
      </c>
      <c r="M3873" s="195" t="n">
        <v>499702.1691800478</v>
      </c>
      <c r="N3873" s="196" t="n">
        <v>289584.093334371</v>
      </c>
      <c r="O3873" s="197" t="n">
        <v>2606256.840009339</v>
      </c>
      <c r="P3873" s="118" t="n"/>
      <c r="Q3873" s="104" t="n"/>
    </row>
    <row r="3874" outlineLevel="3" ht="50.25" customHeight="1">
      <c r="A3874" s="3" t="n"/>
      <c r="B3874" s="3" t="inlineStr">
        <is>
          <t>Монтаж приточно-вытяжных установок (установки общеобменной вентиляции, вентиляторы и пр.)</t>
        </is>
      </c>
      <c r="C3874" s="25" t="n"/>
      <c r="D3874" s="271" t="inlineStr">
        <is>
          <t>10.4.21.2.</t>
        </is>
      </c>
      <c r="E3874" s="3" t="inlineStr">
        <is>
          <t>Вытяжная установка, системы В1.11</t>
        </is>
      </c>
      <c r="F3874" s="18" t="inlineStr">
        <is>
          <t>шт.</t>
        </is>
      </c>
      <c r="G3874" s="645" t="n">
        <v>1</v>
      </c>
      <c r="H3874" s="194" t="n">
        <v>165097.4275899275</v>
      </c>
      <c r="I3874" s="195" t="n">
        <v>45404.99649228488</v>
      </c>
      <c r="J3874" s="196" t="n">
        <v>26312.80301027655</v>
      </c>
      <c r="K3874" s="197" t="n">
        <v>236815.2270924889</v>
      </c>
      <c r="L3874" s="194" t="n">
        <v>165097.4275899275</v>
      </c>
      <c r="M3874" s="195" t="n">
        <v>45404.99649228488</v>
      </c>
      <c r="N3874" s="196" t="n">
        <v>26312.80301027655</v>
      </c>
      <c r="O3874" s="197" t="n">
        <v>236815.2270924889</v>
      </c>
      <c r="P3874" s="118" t="n"/>
      <c r="Q3874" s="104" t="n"/>
    </row>
    <row r="3875" outlineLevel="3" ht="50.25" customHeight="1">
      <c r="A3875" s="3" t="n"/>
      <c r="B3875" s="3" t="inlineStr">
        <is>
          <t>Монтаж приточно-вытяжных установок (установки общеобменной вентиляции, вентиляторы и пр.)</t>
        </is>
      </c>
      <c r="C3875" s="25" t="n"/>
      <c r="D3875" s="271" t="inlineStr">
        <is>
          <t>10.4.21.3.</t>
        </is>
      </c>
      <c r="E3875" s="3" t="inlineStr">
        <is>
          <t>Вытяжная установка, системы В1.17</t>
        </is>
      </c>
      <c r="F3875" s="18" t="inlineStr">
        <is>
          <t>шт.</t>
        </is>
      </c>
      <c r="G3875" s="645" t="n">
        <v>1</v>
      </c>
      <c r="H3875" s="194" t="n">
        <v>80298.16220846244</v>
      </c>
      <c r="I3875" s="195" t="n">
        <v>22083.55288549889</v>
      </c>
      <c r="J3875" s="196" t="n">
        <v>12797.71438674517</v>
      </c>
      <c r="K3875" s="197" t="n">
        <v>115179.4294807065</v>
      </c>
      <c r="L3875" s="194" t="n">
        <v>80298.16220846244</v>
      </c>
      <c r="M3875" s="195" t="n">
        <v>22083.55288549889</v>
      </c>
      <c r="N3875" s="196" t="n">
        <v>12797.71438674517</v>
      </c>
      <c r="O3875" s="197" t="n">
        <v>115179.4294807065</v>
      </c>
      <c r="P3875" s="118" t="n"/>
      <c r="Q3875" s="104" t="n"/>
    </row>
    <row r="3876" outlineLevel="3" ht="50.25" customHeight="1">
      <c r="A3876" s="3" t="n"/>
      <c r="B3876" s="3" t="n"/>
      <c r="C3876" s="25" t="n"/>
      <c r="D3876" s="271" t="inlineStr">
        <is>
          <t>10.4.21.4.</t>
        </is>
      </c>
      <c r="E3876" s="3" t="inlineStr">
        <is>
          <t>Радиальный вентилятор для круглых каналов, N=0,157 кВт, n=2600 об/мин, U=230 В, I=0,72 A</t>
        </is>
      </c>
      <c r="F3876" s="18" t="inlineStr">
        <is>
          <t>шт.</t>
        </is>
      </c>
      <c r="G3876" s="645" t="n">
        <v>2</v>
      </c>
      <c r="H3876" s="194" t="n"/>
      <c r="I3876" s="195" t="n">
        <v>0</v>
      </c>
      <c r="J3876" s="196" t="n">
        <v>0</v>
      </c>
      <c r="K3876" s="197" t="n">
        <v>0</v>
      </c>
      <c r="L3876" s="194" t="n">
        <v>0</v>
      </c>
      <c r="M3876" s="195" t="n">
        <v>0</v>
      </c>
      <c r="N3876" s="196" t="n">
        <v>0</v>
      </c>
      <c r="O3876" s="197" t="n">
        <v>0</v>
      </c>
      <c r="P3876" s="118" t="inlineStr">
        <is>
          <t>Включено</t>
        </is>
      </c>
      <c r="Q3876" s="104" t="n"/>
    </row>
    <row r="3877" outlineLevel="3" ht="50.25" customHeight="1">
      <c r="A3877" s="3" t="n"/>
      <c r="B3877" s="3" t="n"/>
      <c r="C3877" s="25" t="n"/>
      <c r="D3877" s="271" t="inlineStr">
        <is>
          <t>10.4.21.5.</t>
        </is>
      </c>
      <c r="E3877" s="3" t="inlineStr">
        <is>
          <t>Радиальный вентилятор для круглых каналов, N=0.071 кВт, n=2450 об/мин, U=230 В, I=0.33 A</t>
        </is>
      </c>
      <c r="F3877" s="18" t="inlineStr">
        <is>
          <t>шт.</t>
        </is>
      </c>
      <c r="G3877" s="645" t="n">
        <v>2</v>
      </c>
      <c r="H3877" s="194" t="n"/>
      <c r="I3877" s="195" t="n">
        <v>0</v>
      </c>
      <c r="J3877" s="196" t="n">
        <v>0</v>
      </c>
      <c r="K3877" s="197" t="n">
        <v>0</v>
      </c>
      <c r="L3877" s="194" t="n">
        <v>0</v>
      </c>
      <c r="M3877" s="195" t="n">
        <v>0</v>
      </c>
      <c r="N3877" s="196" t="n">
        <v>0</v>
      </c>
      <c r="O3877" s="197" t="n">
        <v>0</v>
      </c>
      <c r="P3877" s="118" t="inlineStr">
        <is>
          <t>Включено</t>
        </is>
      </c>
      <c r="Q3877" s="104" t="n"/>
    </row>
    <row r="3878" outlineLevel="3" ht="50.25" customHeight="1">
      <c r="A3878" s="3" t="n"/>
      <c r="B3878" s="3" t="n"/>
      <c r="C3878" s="25" t="n"/>
      <c r="D3878" s="271" t="inlineStr">
        <is>
          <t>10.4.21.6.</t>
        </is>
      </c>
      <c r="E3878" s="3" t="inlineStr">
        <is>
          <t>Радиальный вентилятор для круглых каналов, N=0.295 кВт, n=2500 об/мин, U=230 В, I=1.34 A</t>
        </is>
      </c>
      <c r="F3878" s="18" t="inlineStr">
        <is>
          <t>шт.</t>
        </is>
      </c>
      <c r="G3878" s="645" t="n">
        <v>1</v>
      </c>
      <c r="H3878" s="194" t="n"/>
      <c r="I3878" s="195" t="n">
        <v>0</v>
      </c>
      <c r="J3878" s="196" t="n">
        <v>0</v>
      </c>
      <c r="K3878" s="197" t="n">
        <v>0</v>
      </c>
      <c r="L3878" s="194" t="n">
        <v>0</v>
      </c>
      <c r="M3878" s="195" t="n">
        <v>0</v>
      </c>
      <c r="N3878" s="196" t="n">
        <v>0</v>
      </c>
      <c r="O3878" s="197" t="n">
        <v>0</v>
      </c>
      <c r="P3878" s="118" t="inlineStr">
        <is>
          <t>Включено</t>
        </is>
      </c>
      <c r="Q3878" s="104" t="n"/>
    </row>
    <row r="3879" outlineLevel="3" ht="50.25" customHeight="1">
      <c r="A3879" s="3" t="n"/>
      <c r="B387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879" s="25" t="n"/>
      <c r="D3879" s="271" t="inlineStr">
        <is>
          <t>10.4.21.7.</t>
        </is>
      </c>
      <c r="E3879" s="3" t="inlineStr">
        <is>
          <t>Шумоглушитель CSA 125/600</t>
        </is>
      </c>
      <c r="F3879" s="18" t="inlineStr">
        <is>
          <t>шт.</t>
        </is>
      </c>
      <c r="G3879" s="645" t="n">
        <v>2</v>
      </c>
      <c r="H3879" s="194" t="n">
        <v>7001.758651955503</v>
      </c>
      <c r="I3879" s="195" t="n">
        <v>1294.222110297335</v>
      </c>
      <c r="J3879" s="196" t="n">
        <v>1036.997595281605</v>
      </c>
      <c r="K3879" s="197" t="n">
        <v>9332.978357534445</v>
      </c>
      <c r="L3879" s="194" t="n">
        <v>14003.51730391101</v>
      </c>
      <c r="M3879" s="195" t="n">
        <v>2588.444220594671</v>
      </c>
      <c r="N3879" s="196" t="n">
        <v>2073.99519056321</v>
      </c>
      <c r="O3879" s="197" t="n">
        <v>18665.95671506889</v>
      </c>
      <c r="P3879" s="118" t="n"/>
      <c r="Q3879" s="104" t="n"/>
    </row>
    <row r="3880" outlineLevel="3" ht="50.25" customHeight="1">
      <c r="A3880" s="3" t="n"/>
      <c r="B388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880" s="25" t="n"/>
      <c r="D3880" s="271" t="inlineStr">
        <is>
          <t>10.4.21.8.</t>
        </is>
      </c>
      <c r="E3880" s="3" t="inlineStr">
        <is>
          <t>Шумоглушитель CSA 125/900</t>
        </is>
      </c>
      <c r="F3880" s="18" t="inlineStr">
        <is>
          <t>шт.</t>
        </is>
      </c>
      <c r="G3880" s="645" t="n">
        <v>2</v>
      </c>
      <c r="H3880" s="194" t="n">
        <v>8916.996574733988</v>
      </c>
      <c r="I3880" s="195" t="n">
        <v>1294.222110297335</v>
      </c>
      <c r="J3880" s="196" t="n">
        <v>1276.402335628915</v>
      </c>
      <c r="K3880" s="197" t="n">
        <v>11487.62102066024</v>
      </c>
      <c r="L3880" s="194" t="n">
        <v>17833.99314946798</v>
      </c>
      <c r="M3880" s="195" t="n">
        <v>2588.444220594671</v>
      </c>
      <c r="N3880" s="196" t="n">
        <v>2552.804671257831</v>
      </c>
      <c r="O3880" s="197" t="n">
        <v>22975.24204132047</v>
      </c>
      <c r="P3880" s="118" t="n"/>
      <c r="Q3880" s="104" t="n"/>
    </row>
    <row r="3881" outlineLevel="3" ht="50.25" customHeight="1">
      <c r="A3881" s="3" t="n"/>
      <c r="B388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881" s="25" t="n"/>
      <c r="D3881" s="271" t="inlineStr">
        <is>
          <t>10.4.21.9.</t>
        </is>
      </c>
      <c r="E3881" s="3" t="inlineStr">
        <is>
          <t>Шумоглушитель CSA 200/600</t>
        </is>
      </c>
      <c r="F3881" s="18" t="inlineStr">
        <is>
          <t>шт.</t>
        </is>
      </c>
      <c r="G3881" s="645" t="n">
        <v>2</v>
      </c>
      <c r="H3881" s="194" t="n">
        <v>10236.53660913233</v>
      </c>
      <c r="I3881" s="195" t="n">
        <v>1294.222110297335</v>
      </c>
      <c r="J3881" s="196" t="n">
        <v>1441.344839928709</v>
      </c>
      <c r="K3881" s="197" t="n">
        <v>12972.10355935838</v>
      </c>
      <c r="L3881" s="194" t="n">
        <v>20473.07321826467</v>
      </c>
      <c r="M3881" s="195" t="n">
        <v>2588.444220594671</v>
      </c>
      <c r="N3881" s="196" t="n">
        <v>2882.689679857417</v>
      </c>
      <c r="O3881" s="197" t="n">
        <v>25944.20711871675</v>
      </c>
      <c r="P3881" s="118" t="n"/>
      <c r="Q3881" s="104" t="n"/>
    </row>
    <row r="3882" outlineLevel="3" ht="50.25" customHeight="1">
      <c r="A3882" s="3" t="n"/>
      <c r="B388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882" s="25" t="n"/>
      <c r="D3882" s="271" t="inlineStr">
        <is>
          <t>10.4.21.10.</t>
        </is>
      </c>
      <c r="E3882" s="3" t="inlineStr">
        <is>
          <t>Шумоглушитель CSA 200/900</t>
        </is>
      </c>
      <c r="F3882" s="18" t="inlineStr">
        <is>
          <t>шт.</t>
        </is>
      </c>
      <c r="G3882" s="645" t="n">
        <v>2</v>
      </c>
      <c r="H3882" s="194" t="n">
        <v>12899.86023083293</v>
      </c>
      <c r="I3882" s="195" t="n">
        <v>1294.222110297335</v>
      </c>
      <c r="J3882" s="196" t="n">
        <v>1774.260292641283</v>
      </c>
      <c r="K3882" s="197" t="n">
        <v>15968.34263377155</v>
      </c>
      <c r="L3882" s="194" t="n">
        <v>25799.72046166586</v>
      </c>
      <c r="M3882" s="195" t="n">
        <v>2588.444220594671</v>
      </c>
      <c r="N3882" s="196" t="n">
        <v>3548.520585282567</v>
      </c>
      <c r="O3882" s="197" t="n">
        <v>31936.6852675431</v>
      </c>
      <c r="P3882" s="118" t="n"/>
      <c r="Q3882" s="104" t="n"/>
    </row>
    <row r="3883" outlineLevel="3" ht="50.25" customHeight="1">
      <c r="A3883" s="3" t="n"/>
      <c r="B388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883" s="25" t="n"/>
      <c r="D3883" s="271" t="inlineStr">
        <is>
          <t>10.4.21.11.</t>
        </is>
      </c>
      <c r="E3883" s="3" t="inlineStr">
        <is>
          <t>Шумоглушитель CSA 315/900</t>
        </is>
      </c>
      <c r="F3883" s="18" t="inlineStr">
        <is>
          <t>шт.</t>
        </is>
      </c>
      <c r="G3883" s="645" t="n">
        <v>2</v>
      </c>
      <c r="H3883" s="194" t="n">
        <v>17316.79827306132</v>
      </c>
      <c r="I3883" s="195" t="n">
        <v>1294.222110297335</v>
      </c>
      <c r="J3883" s="196" t="n">
        <v>2326.377547919832</v>
      </c>
      <c r="K3883" s="197" t="n">
        <v>20937.39793127848</v>
      </c>
      <c r="L3883" s="194" t="n">
        <v>34633.59654612264</v>
      </c>
      <c r="M3883" s="195" t="n">
        <v>2588.444220594671</v>
      </c>
      <c r="N3883" s="196" t="n">
        <v>4652.755095839663</v>
      </c>
      <c r="O3883" s="197" t="n">
        <v>41874.79586255697</v>
      </c>
      <c r="P3883" s="118" t="n"/>
      <c r="Q3883" s="104" t="n"/>
    </row>
    <row r="3884" outlineLevel="3" ht="50.25" customHeight="1">
      <c r="A3884" s="3" t="n"/>
      <c r="B3884"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884" s="25" t="n"/>
      <c r="D3884" s="271" t="inlineStr">
        <is>
          <t>10.4.21.12.</t>
        </is>
      </c>
      <c r="E3884" s="212" t="inlineStr">
        <is>
          <t>Воздуховод из тонколистовой оцинкованной стали b=0,5</t>
        </is>
      </c>
      <c r="F3884" s="211" t="inlineStr">
        <is>
          <t>м2</t>
        </is>
      </c>
      <c r="G3884" s="649" t="n">
        <v>0.6</v>
      </c>
      <c r="H3884" s="194" t="n">
        <v>2453.41173912262</v>
      </c>
      <c r="I3884" s="195" t="n">
        <v>1647.983333333333</v>
      </c>
      <c r="J3884" s="196" t="n">
        <v>512.6743840569941</v>
      </c>
      <c r="K3884" s="197" t="n">
        <v>4614.069456512947</v>
      </c>
      <c r="L3884" s="194" t="n">
        <v>1472.047043473572</v>
      </c>
      <c r="M3884" s="195" t="n">
        <v>988.79</v>
      </c>
      <c r="N3884" s="196" t="n">
        <v>307.6046304341965</v>
      </c>
      <c r="O3884" s="197" t="n">
        <v>2768.441673907768</v>
      </c>
      <c r="P3884" s="118" t="n"/>
      <c r="Q3884" s="104" t="n"/>
    </row>
    <row r="3885" outlineLevel="3" ht="50.25" customHeight="1">
      <c r="A3885" s="3" t="n"/>
      <c r="B388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885" s="25" t="n"/>
      <c r="D3885" s="271" t="inlineStr">
        <is>
          <t>10.4.21.13.</t>
        </is>
      </c>
      <c r="E3885" s="212" t="inlineStr">
        <is>
          <t>Воздуховод из тонколистовой оцинкованной стали b=0,7</t>
        </is>
      </c>
      <c r="F3885" s="211" t="inlineStr">
        <is>
          <t>м2</t>
        </is>
      </c>
      <c r="G3885" s="649" t="n">
        <v>38</v>
      </c>
      <c r="H3885" s="194" t="n">
        <v>3220.462702529773</v>
      </c>
      <c r="I3885" s="195" t="n">
        <v>1647.976052631579</v>
      </c>
      <c r="J3885" s="196" t="n">
        <v>608.554844395169</v>
      </c>
      <c r="K3885" s="197" t="n">
        <v>5476.993599556521</v>
      </c>
      <c r="L3885" s="194" t="n">
        <v>122377.5826961314</v>
      </c>
      <c r="M3885" s="195" t="n">
        <v>62623.09</v>
      </c>
      <c r="N3885" s="196" t="n">
        <v>23125.08408701642</v>
      </c>
      <c r="O3885" s="197" t="n">
        <v>208125.7567831478</v>
      </c>
      <c r="P3885" s="118" t="n"/>
      <c r="Q3885" s="104" t="n"/>
    </row>
    <row r="3886" outlineLevel="3" ht="50.25" customHeight="1">
      <c r="A3886" s="3" t="n"/>
      <c r="B3886"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886" s="25" t="n"/>
      <c r="D3886" s="271" t="inlineStr">
        <is>
          <t>10.4.21.14.</t>
        </is>
      </c>
      <c r="E3886" s="212" t="inlineStr">
        <is>
          <t>Воздуховод из тонколистовой оцинкованной стали b=0,7</t>
        </is>
      </c>
      <c r="F3886" s="211" t="inlineStr">
        <is>
          <t>м2</t>
        </is>
      </c>
      <c r="G3886" s="649" t="n">
        <v>37</v>
      </c>
      <c r="H3886" s="194" t="n">
        <v>3220.462724651147</v>
      </c>
      <c r="I3886" s="195" t="n">
        <v>1647.976216216216</v>
      </c>
      <c r="J3886" s="196" t="n">
        <v>608.5548676084204</v>
      </c>
      <c r="K3886" s="197" t="n">
        <v>5476.993808475783</v>
      </c>
      <c r="L3886" s="194" t="n">
        <v>119157.1208120924</v>
      </c>
      <c r="M3886" s="195" t="n">
        <v>60975.12</v>
      </c>
      <c r="N3886" s="196" t="n">
        <v>22516.53010151155</v>
      </c>
      <c r="O3886" s="197" t="n">
        <v>202648.770913604</v>
      </c>
      <c r="P3886" s="118" t="n"/>
      <c r="Q3886" s="104" t="n"/>
    </row>
    <row r="3887" outlineLevel="3" ht="50.25" customHeight="1">
      <c r="A3887" s="3" t="n"/>
      <c r="B3887"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887" s="25" t="n"/>
      <c r="D3887" s="271" t="inlineStr">
        <is>
          <t>10.4.21.15.</t>
        </is>
      </c>
      <c r="E3887" s="212" t="inlineStr">
        <is>
          <t>Воздуховод из тонколистовой оцинкованной стали b=0,7</t>
        </is>
      </c>
      <c r="F3887" s="211" t="inlineStr">
        <is>
          <t>м2</t>
        </is>
      </c>
      <c r="G3887" s="649" t="n">
        <v>2.4</v>
      </c>
      <c r="H3887" s="194" t="n">
        <v>3220.442012900231</v>
      </c>
      <c r="I3887" s="195" t="n">
        <v>1647.975</v>
      </c>
      <c r="J3887" s="196" t="n">
        <v>608.5521266125288</v>
      </c>
      <c r="K3887" s="197" t="n">
        <v>5476.969139512759</v>
      </c>
      <c r="L3887" s="194" t="n">
        <v>7729.060830960553</v>
      </c>
      <c r="M3887" s="195" t="n">
        <v>3955.139999999999</v>
      </c>
      <c r="N3887" s="196" t="n">
        <v>1460.525103870069</v>
      </c>
      <c r="O3887" s="197" t="n">
        <v>13144.72593483062</v>
      </c>
      <c r="P3887" s="118" t="n"/>
      <c r="Q3887" s="104" t="n"/>
    </row>
    <row r="3888" outlineLevel="3" ht="50.25" customHeight="1">
      <c r="A3888" s="3" t="n"/>
      <c r="B388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888" s="25" t="n"/>
      <c r="D3888" s="271" t="inlineStr">
        <is>
          <t>10.4.21.16.</t>
        </is>
      </c>
      <c r="E3888" s="212" t="inlineStr">
        <is>
          <t>Воздуховод из тонколистовой оцинкованной стали b=0,7</t>
        </is>
      </c>
      <c r="F3888" s="211" t="inlineStr">
        <is>
          <t>м2</t>
        </is>
      </c>
      <c r="G3888" s="649" t="n">
        <v>2.8</v>
      </c>
      <c r="H3888" s="194" t="n">
        <v>3220.431521926381</v>
      </c>
      <c r="I3888" s="195" t="n">
        <v>1647.975</v>
      </c>
      <c r="J3888" s="196" t="n">
        <v>608.5508152407976</v>
      </c>
      <c r="K3888" s="197" t="n">
        <v>5476.957337167179</v>
      </c>
      <c r="L3888" s="194" t="n">
        <v>9017.208261393867</v>
      </c>
      <c r="M3888" s="195" t="n">
        <v>4614.33</v>
      </c>
      <c r="N3888" s="196" t="n">
        <v>1703.942282674233</v>
      </c>
      <c r="O3888" s="197" t="n">
        <v>15335.4805440681</v>
      </c>
      <c r="P3888" s="118" t="n"/>
      <c r="Q3888" s="104" t="n"/>
    </row>
    <row r="3889" outlineLevel="3" ht="50.25" customHeight="1">
      <c r="A3889" s="3" t="n"/>
      <c r="B388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889" s="25" t="n"/>
      <c r="D3889" s="271" t="inlineStr">
        <is>
          <t>10.4.21.17.</t>
        </is>
      </c>
      <c r="E3889" s="212" t="inlineStr">
        <is>
          <t>Воздуховод из тонколистовой оцинкованной стали b=0,7</t>
        </is>
      </c>
      <c r="F3889" s="211" t="inlineStr">
        <is>
          <t>м2</t>
        </is>
      </c>
      <c r="G3889" s="649" t="n">
        <v>1.8</v>
      </c>
      <c r="H3889" s="194" t="n">
        <v>3220.408894335724</v>
      </c>
      <c r="I3889" s="195" t="n">
        <v>1647.977777777778</v>
      </c>
      <c r="J3889" s="196" t="n">
        <v>608.5483340141877</v>
      </c>
      <c r="K3889" s="197" t="n">
        <v>5476.935006127689</v>
      </c>
      <c r="L3889" s="194" t="n">
        <v>5796.736009804304</v>
      </c>
      <c r="M3889" s="195" t="n">
        <v>2966.36</v>
      </c>
      <c r="N3889" s="196" t="n">
        <v>1095.387001225538</v>
      </c>
      <c r="O3889" s="197" t="n">
        <v>9858.483011029841</v>
      </c>
      <c r="P3889" s="118" t="n"/>
      <c r="Q3889" s="104" t="n"/>
    </row>
    <row r="3890" outlineLevel="3" ht="50.25" customHeight="1">
      <c r="A3890" s="3" t="n"/>
      <c r="B389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890" s="25" t="n"/>
      <c r="D3890" s="271" t="inlineStr">
        <is>
          <t>10.4.21.18.</t>
        </is>
      </c>
      <c r="E3890" s="212" t="inlineStr">
        <is>
          <t>Воздуховод из тонколистовой оцинкованной стали b=0,7</t>
        </is>
      </c>
      <c r="F3890" s="211" t="inlineStr">
        <is>
          <t>м2</t>
        </is>
      </c>
      <c r="G3890" s="649" t="n">
        <v>2.8</v>
      </c>
      <c r="H3890" s="194" t="n">
        <v>3220.387089566546</v>
      </c>
      <c r="I3890" s="195" t="n">
        <v>1647.975</v>
      </c>
      <c r="J3890" s="196" t="n">
        <v>608.5452611958183</v>
      </c>
      <c r="K3890" s="197" t="n">
        <v>5476.907350762364</v>
      </c>
      <c r="L3890" s="194" t="n">
        <v>9017.08385078633</v>
      </c>
      <c r="M3890" s="195" t="n">
        <v>4614.33</v>
      </c>
      <c r="N3890" s="196" t="n">
        <v>1703.926731348291</v>
      </c>
      <c r="O3890" s="197" t="n">
        <v>15335.34058213462</v>
      </c>
      <c r="P3890" s="118" t="n"/>
      <c r="Q3890" s="104" t="n"/>
    </row>
    <row r="3891" outlineLevel="3" ht="50.25" customHeight="1">
      <c r="A3891" s="3" t="n"/>
      <c r="B3891"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891" s="25" t="n"/>
      <c r="D3891" s="271" t="inlineStr">
        <is>
          <t>10.4.21.19.</t>
        </is>
      </c>
      <c r="E3891" s="212" t="inlineStr">
        <is>
          <t>Воздуховод из тонколистовой оцинкованной стали b=0,5</t>
        </is>
      </c>
      <c r="F3891" s="211" t="inlineStr">
        <is>
          <t>м2</t>
        </is>
      </c>
      <c r="G3891" s="649" t="n">
        <v>7.85</v>
      </c>
      <c r="H3891" s="194" t="n">
        <v>2453.396991226822</v>
      </c>
      <c r="I3891" s="195" t="n">
        <v>1647.975796178344</v>
      </c>
      <c r="J3891" s="196" t="n">
        <v>512.6715984256458</v>
      </c>
      <c r="K3891" s="197" t="n">
        <v>4614.044385830813</v>
      </c>
      <c r="L3891" s="194" t="n">
        <v>19259.16638113055</v>
      </c>
      <c r="M3891" s="195" t="n">
        <v>12936.61</v>
      </c>
      <c r="N3891" s="196" t="n">
        <v>4024.472047641319</v>
      </c>
      <c r="O3891" s="197" t="n">
        <v>36220.24842877188</v>
      </c>
      <c r="P3891" s="118" t="n"/>
      <c r="Q3891" s="104" t="n"/>
    </row>
    <row r="3892" outlineLevel="3" ht="50.25" customHeight="1">
      <c r="A3892" s="3" t="n"/>
      <c r="B3892"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892" s="25" t="n"/>
      <c r="D3892" s="271" t="inlineStr">
        <is>
          <t>10.4.21.20.</t>
        </is>
      </c>
      <c r="E3892" s="212" t="inlineStr">
        <is>
          <t>Воздуховод из тонколистовой оцинкованной стали b=0,5</t>
        </is>
      </c>
      <c r="F3892" s="211" t="inlineStr">
        <is>
          <t>м2</t>
        </is>
      </c>
      <c r="G3892" s="649" t="n">
        <v>79.33</v>
      </c>
      <c r="H3892" s="194" t="n">
        <v>2451.931735222111</v>
      </c>
      <c r="I3892" s="195" t="n">
        <v>1647.041346275053</v>
      </c>
      <c r="J3892" s="196" t="n">
        <v>512.3716351871456</v>
      </c>
      <c r="K3892" s="197" t="n">
        <v>4611.34471668431</v>
      </c>
      <c r="L3892" s="194" t="n">
        <v>194511.7445551701</v>
      </c>
      <c r="M3892" s="195" t="n">
        <v>130659.79</v>
      </c>
      <c r="N3892" s="196" t="n">
        <v>40646.44181939626</v>
      </c>
      <c r="O3892" s="197" t="n">
        <v>365817.9763745663</v>
      </c>
      <c r="P3892" s="118" t="n"/>
      <c r="Q3892" s="104" t="n"/>
    </row>
    <row r="3893" outlineLevel="3" ht="50.25" customHeight="1">
      <c r="A3893" s="3" t="n"/>
      <c r="B3893"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893" s="25" t="n"/>
      <c r="D3893" s="271" t="inlineStr">
        <is>
          <t>10.4.21.21.</t>
        </is>
      </c>
      <c r="E3893" s="212" t="inlineStr">
        <is>
          <t>Воздуховод из тонколистовой оцинкованной стали b=0,5</t>
        </is>
      </c>
      <c r="F3893" s="211" t="inlineStr">
        <is>
          <t>м2</t>
        </is>
      </c>
      <c r="G3893" s="649" t="n">
        <v>115.11</v>
      </c>
      <c r="H3893" s="194" t="n">
        <v>2452.155483081311</v>
      </c>
      <c r="I3893" s="195" t="n">
        <v>1647.111458604813</v>
      </c>
      <c r="J3893" s="196" t="n">
        <v>512.4083677107654</v>
      </c>
      <c r="K3893" s="197" t="n">
        <v>4611.675309396889</v>
      </c>
      <c r="L3893" s="194" t="n">
        <v>282267.6176574897</v>
      </c>
      <c r="M3893" s="195" t="n">
        <v>189599</v>
      </c>
      <c r="N3893" s="196" t="n">
        <v>58983.32720718621</v>
      </c>
      <c r="O3893" s="197" t="n">
        <v>530849.9448646759</v>
      </c>
      <c r="P3893" s="118" t="n"/>
      <c r="Q3893" s="104" t="n"/>
    </row>
    <row r="3894" outlineLevel="3" ht="50.25" customHeight="1">
      <c r="A3894" s="3" t="n"/>
      <c r="B3894"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894" s="25" t="n"/>
      <c r="D3894" s="271" t="inlineStr">
        <is>
          <t>10.4.21.22.</t>
        </is>
      </c>
      <c r="E3894" s="212" t="inlineStr">
        <is>
          <t>Воздуховод из тонколистовой оцинкованной стали b=0,5</t>
        </is>
      </c>
      <c r="F3894" s="211" t="inlineStr">
        <is>
          <t>м2</t>
        </is>
      </c>
      <c r="G3894" s="649" t="n">
        <v>40.84</v>
      </c>
      <c r="H3894" s="194" t="n">
        <v>2452.19532046617</v>
      </c>
      <c r="I3894" s="195" t="n">
        <v>1647.169196865818</v>
      </c>
      <c r="J3894" s="196" t="n">
        <v>512.4205646664984</v>
      </c>
      <c r="K3894" s="197" t="n">
        <v>4611.785081998486</v>
      </c>
      <c r="L3894" s="194" t="n">
        <v>100147.6568878384</v>
      </c>
      <c r="M3894" s="195" t="n">
        <v>67270.39</v>
      </c>
      <c r="N3894" s="196" t="n">
        <v>20927.2558609798</v>
      </c>
      <c r="O3894" s="197" t="n">
        <v>188345.3027488182</v>
      </c>
      <c r="P3894" s="118" t="n"/>
      <c r="Q3894" s="104" t="n"/>
    </row>
    <row r="3895" outlineLevel="3" ht="50.25" customHeight="1">
      <c r="A3895" s="3" t="n"/>
      <c r="B389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895" s="25" t="n"/>
      <c r="D3895" s="271" t="inlineStr">
        <is>
          <t>10.4.21.23.</t>
        </is>
      </c>
      <c r="E3895" s="212" t="inlineStr">
        <is>
          <t>Воздуховод из тонколистовой оцинкованной стали b=0,6</t>
        </is>
      </c>
      <c r="F3895" s="211" t="inlineStr">
        <is>
          <t>м2</t>
        </is>
      </c>
      <c r="G3895" s="649" t="n">
        <v>0.99</v>
      </c>
      <c r="H3895" s="194" t="n">
        <v>3217.427961723327</v>
      </c>
      <c r="I3895" s="195" t="n">
        <v>1646.474747474748</v>
      </c>
      <c r="J3895" s="196" t="n">
        <v>607.9878386497594</v>
      </c>
      <c r="K3895" s="197" t="n">
        <v>5471.890547847835</v>
      </c>
      <c r="L3895" s="194" t="n">
        <v>3185.253682106094</v>
      </c>
      <c r="M3895" s="195" t="n">
        <v>1630.01</v>
      </c>
      <c r="N3895" s="196" t="n">
        <v>601.9079602632618</v>
      </c>
      <c r="O3895" s="197" t="n">
        <v>5417.171642369356</v>
      </c>
      <c r="P3895" s="118" t="n"/>
      <c r="Q3895" s="104" t="n"/>
    </row>
    <row r="3896" outlineLevel="3" ht="50.25" customHeight="1">
      <c r="A3896" s="3" t="n"/>
      <c r="B3896" s="3" t="n"/>
      <c r="C3896" s="25" t="n"/>
      <c r="D3896" s="271" t="inlineStr">
        <is>
          <t>10.4.21.24.</t>
        </is>
      </c>
      <c r="E3896" s="212" t="inlineStr">
        <is>
          <t>Вентиляционная решетка</t>
        </is>
      </c>
      <c r="F3896" s="211" t="inlineStr">
        <is>
          <t>шт.</t>
        </is>
      </c>
      <c r="G3896" s="645" t="n">
        <v>0</v>
      </c>
      <c r="H3896" s="194" t="n">
        <v>1058.63367326784</v>
      </c>
      <c r="I3896" s="195" t="n">
        <v>2588.444220594671</v>
      </c>
      <c r="J3896" s="196" t="n">
        <v>455.8847367328138</v>
      </c>
      <c r="K3896" s="197" t="n">
        <v>4102.962630595324</v>
      </c>
      <c r="L3896" s="194" t="n">
        <v>0</v>
      </c>
      <c r="M3896" s="195" t="n">
        <v>0</v>
      </c>
      <c r="N3896" s="196" t="n">
        <v>0</v>
      </c>
      <c r="O3896" s="197" t="n">
        <v>0</v>
      </c>
      <c r="P3896" s="524" t="inlineStr">
        <is>
          <t>Исключено</t>
        </is>
      </c>
      <c r="Q3896" s="104" t="n"/>
    </row>
    <row r="3897" outlineLevel="3" ht="50.25" customHeight="1">
      <c r="A3897" s="3" t="n"/>
      <c r="B3897" s="3" t="n"/>
      <c r="C3897" s="25" t="n"/>
      <c r="D3897" s="271" t="inlineStr">
        <is>
          <t>10.4.21.25.</t>
        </is>
      </c>
      <c r="E3897" s="212" t="inlineStr">
        <is>
          <t>Вентиляционная решетка</t>
        </is>
      </c>
      <c r="F3897" s="211" t="inlineStr">
        <is>
          <t>шт.</t>
        </is>
      </c>
      <c r="G3897" s="645" t="n">
        <v>0</v>
      </c>
      <c r="H3897" s="194" t="n">
        <v>1725.907529176948</v>
      </c>
      <c r="I3897" s="195" t="n">
        <v>2588.444220594671</v>
      </c>
      <c r="J3897" s="196" t="n">
        <v>539.2939687214524</v>
      </c>
      <c r="K3897" s="197" t="n">
        <v>4853.645718493071</v>
      </c>
      <c r="L3897" s="194" t="n">
        <v>0</v>
      </c>
      <c r="M3897" s="195" t="n">
        <v>0</v>
      </c>
      <c r="N3897" s="196" t="n">
        <v>0</v>
      </c>
      <c r="O3897" s="197" t="n">
        <v>0</v>
      </c>
      <c r="P3897" s="524" t="inlineStr">
        <is>
          <t>Исключено</t>
        </is>
      </c>
      <c r="Q3897" s="104" t="n"/>
    </row>
    <row r="3898" outlineLevel="3" ht="50.25" customHeight="1">
      <c r="A3898" s="3" t="n"/>
      <c r="B3898" s="3" t="n"/>
      <c r="C3898" s="25" t="n"/>
      <c r="D3898" s="271" t="inlineStr">
        <is>
          <t>10.4.21.26.</t>
        </is>
      </c>
      <c r="E3898" s="212" t="inlineStr">
        <is>
          <t>Вентиляционная решетка</t>
        </is>
      </c>
      <c r="F3898" s="211" t="inlineStr">
        <is>
          <t>шт.</t>
        </is>
      </c>
      <c r="G3898" s="645" t="n">
        <v>0</v>
      </c>
      <c r="H3898" s="194" t="n">
        <v>3792.37875508999</v>
      </c>
      <c r="I3898" s="195" t="n">
        <v>2588.444220594671</v>
      </c>
      <c r="J3898" s="196" t="n">
        <v>797.6028719605825</v>
      </c>
      <c r="K3898" s="197" t="n">
        <v>7178.425847645243</v>
      </c>
      <c r="L3898" s="194" t="n">
        <v>0</v>
      </c>
      <c r="M3898" s="195" t="n">
        <v>0</v>
      </c>
      <c r="N3898" s="196" t="n">
        <v>0</v>
      </c>
      <c r="O3898" s="197" t="n">
        <v>0</v>
      </c>
      <c r="P3898" s="524" t="inlineStr">
        <is>
          <t>Исключено</t>
        </is>
      </c>
      <c r="Q3898" s="104" t="n"/>
    </row>
    <row r="3899" outlineLevel="3" ht="50.25" customHeight="1">
      <c r="A3899" s="3" t="n"/>
      <c r="B3899" s="3" t="n"/>
      <c r="C3899" s="25" t="n"/>
      <c r="D3899" s="271" t="inlineStr">
        <is>
          <t>10.4.21.27.</t>
        </is>
      </c>
      <c r="E3899" s="212" t="inlineStr">
        <is>
          <t>Вентиляционная решетка</t>
        </is>
      </c>
      <c r="F3899" s="211" t="inlineStr">
        <is>
          <t>шт.</t>
        </is>
      </c>
      <c r="G3899" s="645" t="n">
        <v>0</v>
      </c>
      <c r="H3899" s="194" t="n">
        <v>5629.113849670308</v>
      </c>
      <c r="I3899" s="195" t="n">
        <v>2588.444220594671</v>
      </c>
      <c r="J3899" s="196" t="n">
        <v>1027.194758783122</v>
      </c>
      <c r="K3899" s="197" t="n">
        <v>9244.7528290481</v>
      </c>
      <c r="L3899" s="194" t="n">
        <v>0</v>
      </c>
      <c r="M3899" s="195" t="n">
        <v>0</v>
      </c>
      <c r="N3899" s="196" t="n">
        <v>0</v>
      </c>
      <c r="O3899" s="197" t="n">
        <v>0</v>
      </c>
      <c r="P3899" s="524" t="inlineStr">
        <is>
          <t>Исключено</t>
        </is>
      </c>
      <c r="Q3899" s="104" t="n"/>
    </row>
    <row r="3900" outlineLevel="3" ht="50.25" customHeight="1">
      <c r="A3900" s="3" t="n"/>
      <c r="B3900" s="3" t="n"/>
      <c r="C3900" s="25" t="n"/>
      <c r="D3900" s="271" t="inlineStr">
        <is>
          <t>10.4.21.28.</t>
        </is>
      </c>
      <c r="E3900" s="212" t="inlineStr">
        <is>
          <t>Врезка круглого сечения Ø100</t>
        </is>
      </c>
      <c r="F3900" s="211" t="inlineStr">
        <is>
          <t>шт.</t>
        </is>
      </c>
      <c r="G3900" s="649" t="n">
        <v>2</v>
      </c>
      <c r="H3900" s="194" t="n"/>
      <c r="I3900" s="195" t="n">
        <v>0</v>
      </c>
      <c r="J3900" s="196" t="n">
        <v>0</v>
      </c>
      <c r="K3900" s="197" t="n">
        <v>0</v>
      </c>
      <c r="L3900" s="194" t="n">
        <v>0</v>
      </c>
      <c r="M3900" s="195" t="n">
        <v>0</v>
      </c>
      <c r="N3900" s="196" t="n">
        <v>0</v>
      </c>
      <c r="O3900" s="197" t="n">
        <v>0</v>
      </c>
      <c r="P3900" s="118" t="inlineStr">
        <is>
          <t>Включено</t>
        </is>
      </c>
      <c r="Q3900" s="104" t="n"/>
    </row>
    <row r="3901" outlineLevel="3" ht="50.25" customHeight="1">
      <c r="A3901" s="3" t="n"/>
      <c r="B3901" s="3" t="n"/>
      <c r="C3901" s="25" t="n"/>
      <c r="D3901" s="271" t="inlineStr">
        <is>
          <t>10.4.21.29.</t>
        </is>
      </c>
      <c r="E3901" s="212" t="inlineStr">
        <is>
          <t>Врезка круглого сечения Ø125</t>
        </is>
      </c>
      <c r="F3901" s="211" t="inlineStr">
        <is>
          <t>шт.</t>
        </is>
      </c>
      <c r="G3901" s="649" t="n">
        <v>6</v>
      </c>
      <c r="H3901" s="194" t="n"/>
      <c r="I3901" s="195" t="n">
        <v>0</v>
      </c>
      <c r="J3901" s="196" t="n">
        <v>0</v>
      </c>
      <c r="K3901" s="197" t="n">
        <v>0</v>
      </c>
      <c r="L3901" s="194" t="n">
        <v>0</v>
      </c>
      <c r="M3901" s="195" t="n">
        <v>0</v>
      </c>
      <c r="N3901" s="196" t="n">
        <v>0</v>
      </c>
      <c r="O3901" s="197" t="n">
        <v>0</v>
      </c>
      <c r="P3901" s="118" t="inlineStr">
        <is>
          <t>Включено</t>
        </is>
      </c>
      <c r="Q3901" s="104" t="n"/>
    </row>
    <row r="3902" outlineLevel="3" ht="50.25" customHeight="1">
      <c r="A3902" s="3" t="n"/>
      <c r="B3902" s="3" t="n"/>
      <c r="C3902" s="25" t="n"/>
      <c r="D3902" s="271" t="inlineStr">
        <is>
          <t>10.4.21.30.</t>
        </is>
      </c>
      <c r="E3902" s="212" t="inlineStr">
        <is>
          <t>Врезка прямоугольного сечения 100х200</t>
        </is>
      </c>
      <c r="F3902" s="211" t="inlineStr">
        <is>
          <t>шт.</t>
        </is>
      </c>
      <c r="G3902" s="649" t="n">
        <v>1</v>
      </c>
      <c r="H3902" s="194" t="n"/>
      <c r="I3902" s="195" t="n">
        <v>0</v>
      </c>
      <c r="J3902" s="196" t="n">
        <v>0</v>
      </c>
      <c r="K3902" s="197" t="n">
        <v>0</v>
      </c>
      <c r="L3902" s="194" t="n">
        <v>0</v>
      </c>
      <c r="M3902" s="195" t="n">
        <v>0</v>
      </c>
      <c r="N3902" s="196" t="n">
        <v>0</v>
      </c>
      <c r="O3902" s="197" t="n">
        <v>0</v>
      </c>
      <c r="P3902" s="118" t="inlineStr">
        <is>
          <t>Включено</t>
        </is>
      </c>
      <c r="Q3902" s="104" t="n"/>
    </row>
    <row r="3903" outlineLevel="3" ht="50.25" customHeight="1">
      <c r="A3903" s="3" t="n"/>
      <c r="B3903" s="3" t="n"/>
      <c r="C3903" s="25" t="n"/>
      <c r="D3903" s="271" t="inlineStr">
        <is>
          <t>10.4.21.31.</t>
        </is>
      </c>
      <c r="E3903" s="212" t="inlineStr">
        <is>
          <t>Заглушка Воздуховода круглого сечения  Ø125</t>
        </is>
      </c>
      <c r="F3903" s="211" t="inlineStr">
        <is>
          <t>шт.</t>
        </is>
      </c>
      <c r="G3903" s="649" t="n">
        <v>1</v>
      </c>
      <c r="H3903" s="194" t="n"/>
      <c r="I3903" s="195" t="n">
        <v>0</v>
      </c>
      <c r="J3903" s="196" t="n">
        <v>0</v>
      </c>
      <c r="K3903" s="197" t="n">
        <v>0</v>
      </c>
      <c r="L3903" s="194" t="n">
        <v>0</v>
      </c>
      <c r="M3903" s="195" t="n">
        <v>0</v>
      </c>
      <c r="N3903" s="196" t="n">
        <v>0</v>
      </c>
      <c r="O3903" s="197" t="n">
        <v>0</v>
      </c>
      <c r="P3903" s="118" t="inlineStr">
        <is>
          <t>Включено</t>
        </is>
      </c>
      <c r="Q3903" s="104" t="n"/>
    </row>
    <row r="3904" outlineLevel="3" ht="50.25" customHeight="1">
      <c r="A3904" s="3" t="n"/>
      <c r="B3904" s="3" t="n"/>
      <c r="C3904" s="25" t="n"/>
      <c r="D3904" s="271" t="inlineStr">
        <is>
          <t>10.4.21.32.</t>
        </is>
      </c>
      <c r="E3904" s="212" t="inlineStr">
        <is>
          <t>Заглушка Воздуховода прямоугольного сечения 200х300</t>
        </is>
      </c>
      <c r="F3904" s="211" t="inlineStr">
        <is>
          <t>шт.</t>
        </is>
      </c>
      <c r="G3904" s="649" t="n">
        <v>4</v>
      </c>
      <c r="H3904" s="194" t="n"/>
      <c r="I3904" s="195" t="n">
        <v>0</v>
      </c>
      <c r="J3904" s="196" t="n">
        <v>0</v>
      </c>
      <c r="K3904" s="197" t="n">
        <v>0</v>
      </c>
      <c r="L3904" s="194" t="n">
        <v>0</v>
      </c>
      <c r="M3904" s="195" t="n">
        <v>0</v>
      </c>
      <c r="N3904" s="196" t="n">
        <v>0</v>
      </c>
      <c r="O3904" s="197" t="n">
        <v>0</v>
      </c>
      <c r="P3904" s="118" t="inlineStr">
        <is>
          <t>Включено</t>
        </is>
      </c>
      <c r="Q3904" s="104" t="n"/>
    </row>
    <row r="3905" outlineLevel="3" ht="50.25" customHeight="1">
      <c r="A3905" s="3" t="n"/>
      <c r="B3905" s="3" t="n"/>
      <c r="C3905" s="25" t="n"/>
      <c r="D3905" s="271" t="inlineStr">
        <is>
          <t>10.4.21.33.</t>
        </is>
      </c>
      <c r="E3905" s="212" t="inlineStr">
        <is>
          <t>Отвод круглого сечения Ø100</t>
        </is>
      </c>
      <c r="F3905" s="211" t="inlineStr">
        <is>
          <t>шт.</t>
        </is>
      </c>
      <c r="G3905" s="649" t="n">
        <v>9</v>
      </c>
      <c r="H3905" s="194" t="n"/>
      <c r="I3905" s="195" t="n">
        <v>0</v>
      </c>
      <c r="J3905" s="196" t="n">
        <v>0</v>
      </c>
      <c r="K3905" s="197" t="n">
        <v>0</v>
      </c>
      <c r="L3905" s="194" t="n">
        <v>0</v>
      </c>
      <c r="M3905" s="195" t="n">
        <v>0</v>
      </c>
      <c r="N3905" s="196" t="n">
        <v>0</v>
      </c>
      <c r="O3905" s="197" t="n">
        <v>0</v>
      </c>
      <c r="P3905" s="118" t="inlineStr">
        <is>
          <t>Включено</t>
        </is>
      </c>
      <c r="Q3905" s="104" t="n"/>
    </row>
    <row r="3906" outlineLevel="3" ht="50.25" customHeight="1">
      <c r="A3906" s="3" t="n"/>
      <c r="B3906" s="3" t="n"/>
      <c r="C3906" s="25" t="n"/>
      <c r="D3906" s="271" t="inlineStr">
        <is>
          <t>10.4.21.34.</t>
        </is>
      </c>
      <c r="E3906" s="212" t="inlineStr">
        <is>
          <t>Отвод круглого сечения Ø125</t>
        </is>
      </c>
      <c r="F3906" s="211" t="inlineStr">
        <is>
          <t>шт.</t>
        </is>
      </c>
      <c r="G3906" s="649" t="n">
        <v>26</v>
      </c>
      <c r="H3906" s="194" t="n"/>
      <c r="I3906" s="195" t="n">
        <v>0</v>
      </c>
      <c r="J3906" s="196" t="n">
        <v>0</v>
      </c>
      <c r="K3906" s="197" t="n">
        <v>0</v>
      </c>
      <c r="L3906" s="194" t="n">
        <v>0</v>
      </c>
      <c r="M3906" s="195" t="n">
        <v>0</v>
      </c>
      <c r="N3906" s="196" t="n">
        <v>0</v>
      </c>
      <c r="O3906" s="197" t="n">
        <v>0</v>
      </c>
      <c r="P3906" s="118" t="inlineStr">
        <is>
          <t>Включено</t>
        </is>
      </c>
      <c r="Q3906" s="104" t="n"/>
    </row>
    <row r="3907" outlineLevel="3" ht="50.25" customHeight="1">
      <c r="A3907" s="3" t="n"/>
      <c r="B3907" s="3" t="n"/>
      <c r="C3907" s="25" t="n"/>
      <c r="D3907" s="271" t="inlineStr">
        <is>
          <t>10.4.21.35.</t>
        </is>
      </c>
      <c r="E3907" s="212" t="inlineStr">
        <is>
          <t>Отвод круглого сечения Ø125</t>
        </is>
      </c>
      <c r="F3907" s="211" t="inlineStr">
        <is>
          <t>шт.</t>
        </is>
      </c>
      <c r="G3907" s="649" t="n">
        <v>42</v>
      </c>
      <c r="H3907" s="194" t="n"/>
      <c r="I3907" s="195" t="n">
        <v>0</v>
      </c>
      <c r="J3907" s="196" t="n">
        <v>0</v>
      </c>
      <c r="K3907" s="197" t="n">
        <v>0</v>
      </c>
      <c r="L3907" s="194" t="n">
        <v>0</v>
      </c>
      <c r="M3907" s="195" t="n">
        <v>0</v>
      </c>
      <c r="N3907" s="196" t="n">
        <v>0</v>
      </c>
      <c r="O3907" s="197" t="n">
        <v>0</v>
      </c>
      <c r="P3907" s="118" t="inlineStr">
        <is>
          <t>Включено</t>
        </is>
      </c>
      <c r="Q3907" s="104" t="n"/>
    </row>
    <row r="3908" outlineLevel="3" ht="50.25" customHeight="1">
      <c r="A3908" s="3" t="n"/>
      <c r="B3908" s="3" t="n"/>
      <c r="C3908" s="25" t="n"/>
      <c r="D3908" s="271" t="inlineStr">
        <is>
          <t>10.4.21.36.</t>
        </is>
      </c>
      <c r="E3908" s="212" t="inlineStr">
        <is>
          <t>Отвод круглого сечения Ø160</t>
        </is>
      </c>
      <c r="F3908" s="211" t="inlineStr">
        <is>
          <t>шт.</t>
        </is>
      </c>
      <c r="G3908" s="649" t="n">
        <v>35</v>
      </c>
      <c r="H3908" s="194" t="n"/>
      <c r="I3908" s="195" t="n">
        <v>0</v>
      </c>
      <c r="J3908" s="196" t="n">
        <v>0</v>
      </c>
      <c r="K3908" s="197" t="n">
        <v>0</v>
      </c>
      <c r="L3908" s="194" t="n">
        <v>0</v>
      </c>
      <c r="M3908" s="195" t="n">
        <v>0</v>
      </c>
      <c r="N3908" s="196" t="n">
        <v>0</v>
      </c>
      <c r="O3908" s="197" t="n">
        <v>0</v>
      </c>
      <c r="P3908" s="118" t="inlineStr">
        <is>
          <t>Включено</t>
        </is>
      </c>
      <c r="Q3908" s="104" t="n"/>
    </row>
    <row r="3909" outlineLevel="3" ht="50.25" customHeight="1">
      <c r="A3909" s="3" t="n"/>
      <c r="B3909" s="3" t="n"/>
      <c r="C3909" s="25" t="n"/>
      <c r="D3909" s="271" t="inlineStr">
        <is>
          <t>10.4.21.37.</t>
        </is>
      </c>
      <c r="E3909" s="212" t="inlineStr">
        <is>
          <t>Отвод круглого сечения Ø160</t>
        </is>
      </c>
      <c r="F3909" s="211" t="inlineStr">
        <is>
          <t>шт.</t>
        </is>
      </c>
      <c r="G3909" s="649" t="n">
        <v>43</v>
      </c>
      <c r="H3909" s="194" t="n"/>
      <c r="I3909" s="195" t="n">
        <v>0</v>
      </c>
      <c r="J3909" s="196" t="n">
        <v>0</v>
      </c>
      <c r="K3909" s="197" t="n">
        <v>0</v>
      </c>
      <c r="L3909" s="194" t="n">
        <v>0</v>
      </c>
      <c r="M3909" s="195" t="n">
        <v>0</v>
      </c>
      <c r="N3909" s="196" t="n">
        <v>0</v>
      </c>
      <c r="O3909" s="197" t="n">
        <v>0</v>
      </c>
      <c r="P3909" s="118" t="inlineStr">
        <is>
          <t>Включено</t>
        </is>
      </c>
      <c r="Q3909" s="104" t="n"/>
    </row>
    <row r="3910" outlineLevel="3" ht="50.25" customHeight="1">
      <c r="A3910" s="3" t="n"/>
      <c r="B3910" s="3" t="n"/>
      <c r="C3910" s="25" t="n"/>
      <c r="D3910" s="271" t="inlineStr">
        <is>
          <t>10.4.21.38.</t>
        </is>
      </c>
      <c r="E3910" s="212" t="inlineStr">
        <is>
          <t>Отвод круглого сечения Ø200</t>
        </is>
      </c>
      <c r="F3910" s="211" t="inlineStr">
        <is>
          <t>шт.</t>
        </is>
      </c>
      <c r="G3910" s="649" t="n">
        <v>7</v>
      </c>
      <c r="H3910" s="194" t="n"/>
      <c r="I3910" s="195" t="n">
        <v>0</v>
      </c>
      <c r="J3910" s="196" t="n">
        <v>0</v>
      </c>
      <c r="K3910" s="197" t="n">
        <v>0</v>
      </c>
      <c r="L3910" s="194" t="n">
        <v>0</v>
      </c>
      <c r="M3910" s="195" t="n">
        <v>0</v>
      </c>
      <c r="N3910" s="196" t="n">
        <v>0</v>
      </c>
      <c r="O3910" s="197" t="n">
        <v>0</v>
      </c>
      <c r="P3910" s="118" t="inlineStr">
        <is>
          <t>Включено</t>
        </is>
      </c>
      <c r="Q3910" s="104" t="n"/>
    </row>
    <row r="3911" outlineLevel="3" ht="50.25" customHeight="1">
      <c r="A3911" s="3" t="n"/>
      <c r="B3911" s="3" t="n"/>
      <c r="C3911" s="25" t="n"/>
      <c r="D3911" s="271" t="inlineStr">
        <is>
          <t>10.4.21.39.</t>
        </is>
      </c>
      <c r="E3911" s="212" t="inlineStr">
        <is>
          <t>Отвод круглого сечения Ø200</t>
        </is>
      </c>
      <c r="F3911" s="211" t="inlineStr">
        <is>
          <t>шт.</t>
        </is>
      </c>
      <c r="G3911" s="649" t="n">
        <v>16</v>
      </c>
      <c r="H3911" s="194" t="n"/>
      <c r="I3911" s="195" t="n">
        <v>0</v>
      </c>
      <c r="J3911" s="196" t="n">
        <v>0</v>
      </c>
      <c r="K3911" s="197" t="n">
        <v>0</v>
      </c>
      <c r="L3911" s="194" t="n">
        <v>0</v>
      </c>
      <c r="M3911" s="195" t="n">
        <v>0</v>
      </c>
      <c r="N3911" s="196" t="n">
        <v>0</v>
      </c>
      <c r="O3911" s="197" t="n">
        <v>0</v>
      </c>
      <c r="P3911" s="118" t="inlineStr">
        <is>
          <t>Включено</t>
        </is>
      </c>
      <c r="Q3911" s="104" t="n"/>
    </row>
    <row r="3912" outlineLevel="3" ht="50.25" customHeight="1">
      <c r="A3912" s="3" t="n"/>
      <c r="B3912" s="3" t="n"/>
      <c r="C3912" s="25" t="n"/>
      <c r="D3912" s="271" t="inlineStr">
        <is>
          <t>10.4.21.40.</t>
        </is>
      </c>
      <c r="E3912" s="212" t="inlineStr">
        <is>
          <t>Отвод круглого сечения Ø315</t>
        </is>
      </c>
      <c r="F3912" s="211" t="inlineStr">
        <is>
          <t>шт.</t>
        </is>
      </c>
      <c r="G3912" s="649" t="n">
        <v>1</v>
      </c>
      <c r="H3912" s="194" t="n"/>
      <c r="I3912" s="195" t="n">
        <v>0</v>
      </c>
      <c r="J3912" s="196" t="n">
        <v>0</v>
      </c>
      <c r="K3912" s="197" t="n">
        <v>0</v>
      </c>
      <c r="L3912" s="194" t="n">
        <v>0</v>
      </c>
      <c r="M3912" s="195" t="n">
        <v>0</v>
      </c>
      <c r="N3912" s="196" t="n">
        <v>0</v>
      </c>
      <c r="O3912" s="197" t="n">
        <v>0</v>
      </c>
      <c r="P3912" s="118" t="inlineStr">
        <is>
          <t>Включено</t>
        </is>
      </c>
      <c r="Q3912" s="104" t="n"/>
    </row>
    <row r="3913" outlineLevel="3" ht="50.25" customHeight="1">
      <c r="A3913" s="3" t="n"/>
      <c r="B3913" s="3" t="n"/>
      <c r="C3913" s="25" t="n"/>
      <c r="D3913" s="271" t="inlineStr">
        <is>
          <t>10.4.21.41.</t>
        </is>
      </c>
      <c r="E3913" s="212" t="inlineStr">
        <is>
          <t>Отвод прямоугольного  сечения 200x300</t>
        </is>
      </c>
      <c r="F3913" s="211" t="inlineStr">
        <is>
          <t>шт.</t>
        </is>
      </c>
      <c r="G3913" s="649" t="n">
        <v>4</v>
      </c>
      <c r="H3913" s="194" t="n"/>
      <c r="I3913" s="195" t="n">
        <v>0</v>
      </c>
      <c r="J3913" s="196" t="n">
        <v>0</v>
      </c>
      <c r="K3913" s="197" t="n">
        <v>0</v>
      </c>
      <c r="L3913" s="194" t="n">
        <v>0</v>
      </c>
      <c r="M3913" s="195" t="n">
        <v>0</v>
      </c>
      <c r="N3913" s="196" t="n">
        <v>0</v>
      </c>
      <c r="O3913" s="197" t="n">
        <v>0</v>
      </c>
      <c r="P3913" s="118" t="inlineStr">
        <is>
          <t>Включено</t>
        </is>
      </c>
      <c r="Q3913" s="104" t="n"/>
    </row>
    <row r="3914" outlineLevel="3" ht="50.25" customHeight="1">
      <c r="A3914" s="3" t="n"/>
      <c r="B3914" s="3" t="n"/>
      <c r="C3914" s="25" t="n"/>
      <c r="D3914" s="271" t="inlineStr">
        <is>
          <t>10.4.21.42.</t>
        </is>
      </c>
      <c r="E3914" s="212" t="inlineStr">
        <is>
          <t>Отвод прямоугольного  сечения 200x300</t>
        </is>
      </c>
      <c r="F3914" s="211" t="inlineStr">
        <is>
          <t>шт.</t>
        </is>
      </c>
      <c r="G3914" s="649" t="n">
        <v>9</v>
      </c>
      <c r="H3914" s="194" t="n"/>
      <c r="I3914" s="195" t="n">
        <v>0</v>
      </c>
      <c r="J3914" s="196" t="n">
        <v>0</v>
      </c>
      <c r="K3914" s="197" t="n">
        <v>0</v>
      </c>
      <c r="L3914" s="194" t="n">
        <v>0</v>
      </c>
      <c r="M3914" s="195" t="n">
        <v>0</v>
      </c>
      <c r="N3914" s="196" t="n">
        <v>0</v>
      </c>
      <c r="O3914" s="197" t="n">
        <v>0</v>
      </c>
      <c r="P3914" s="118" t="inlineStr">
        <is>
          <t>Включено</t>
        </is>
      </c>
      <c r="Q3914" s="104" t="n"/>
    </row>
    <row r="3915" outlineLevel="3" ht="50.25" customHeight="1">
      <c r="A3915" s="3" t="n"/>
      <c r="B3915" s="3" t="n"/>
      <c r="C3915" s="25" t="n"/>
      <c r="D3915" s="271" t="inlineStr">
        <is>
          <t>10.4.21.43.</t>
        </is>
      </c>
      <c r="E3915" s="212" t="inlineStr">
        <is>
          <t>Отвод прямоугольного  сечения 300x200</t>
        </is>
      </c>
      <c r="F3915" s="211" t="inlineStr">
        <is>
          <t>шт.</t>
        </is>
      </c>
      <c r="G3915" s="649" t="n">
        <v>4</v>
      </c>
      <c r="H3915" s="194" t="n"/>
      <c r="I3915" s="195" t="n">
        <v>0</v>
      </c>
      <c r="J3915" s="196" t="n">
        <v>0</v>
      </c>
      <c r="K3915" s="197" t="n">
        <v>0</v>
      </c>
      <c r="L3915" s="194" t="n">
        <v>0</v>
      </c>
      <c r="M3915" s="195" t="n">
        <v>0</v>
      </c>
      <c r="N3915" s="196" t="n">
        <v>0</v>
      </c>
      <c r="O3915" s="197" t="n">
        <v>0</v>
      </c>
      <c r="P3915" s="118" t="inlineStr">
        <is>
          <t>Включено</t>
        </is>
      </c>
      <c r="Q3915" s="104" t="n"/>
    </row>
    <row r="3916" outlineLevel="3" ht="50.25" customHeight="1">
      <c r="A3916" s="3" t="n"/>
      <c r="B3916" s="3" t="n"/>
      <c r="C3916" s="25" t="n"/>
      <c r="D3916" s="271" t="inlineStr">
        <is>
          <t>10.4.21.44.</t>
        </is>
      </c>
      <c r="E3916" s="212" t="inlineStr">
        <is>
          <t>Переходник круглого сечения Ø 100-125</t>
        </is>
      </c>
      <c r="F3916" s="211" t="inlineStr">
        <is>
          <t>шт.</t>
        </is>
      </c>
      <c r="G3916" s="649" t="n">
        <v>2</v>
      </c>
      <c r="H3916" s="194" t="n"/>
      <c r="I3916" s="195" t="n">
        <v>0</v>
      </c>
      <c r="J3916" s="196" t="n">
        <v>0</v>
      </c>
      <c r="K3916" s="197" t="n">
        <v>0</v>
      </c>
      <c r="L3916" s="194" t="n">
        <v>0</v>
      </c>
      <c r="M3916" s="195" t="n">
        <v>0</v>
      </c>
      <c r="N3916" s="196" t="n">
        <v>0</v>
      </c>
      <c r="O3916" s="197" t="n">
        <v>0</v>
      </c>
      <c r="P3916" s="118" t="inlineStr">
        <is>
          <t>Включено</t>
        </is>
      </c>
      <c r="Q3916" s="104" t="n"/>
    </row>
    <row r="3917" outlineLevel="3" ht="50.25" customHeight="1">
      <c r="A3917" s="3" t="n"/>
      <c r="B3917" s="3" t="n"/>
      <c r="C3917" s="25" t="n"/>
      <c r="D3917" s="271" t="inlineStr">
        <is>
          <t>10.4.21.45.</t>
        </is>
      </c>
      <c r="E3917" s="212" t="inlineStr">
        <is>
          <t>Переходник круглого сечения Ø 125-160</t>
        </is>
      </c>
      <c r="F3917" s="211" t="inlineStr">
        <is>
          <t>шт.</t>
        </is>
      </c>
      <c r="G3917" s="649" t="n">
        <v>3</v>
      </c>
      <c r="H3917" s="194" t="n"/>
      <c r="I3917" s="195" t="n">
        <v>0</v>
      </c>
      <c r="J3917" s="196" t="n">
        <v>0</v>
      </c>
      <c r="K3917" s="197" t="n">
        <v>0</v>
      </c>
      <c r="L3917" s="194" t="n">
        <v>0</v>
      </c>
      <c r="M3917" s="195" t="n">
        <v>0</v>
      </c>
      <c r="N3917" s="196" t="n">
        <v>0</v>
      </c>
      <c r="O3917" s="197" t="n">
        <v>0</v>
      </c>
      <c r="P3917" s="118" t="inlineStr">
        <is>
          <t>Включено</t>
        </is>
      </c>
      <c r="Q3917" s="104" t="n"/>
    </row>
    <row r="3918" outlineLevel="3" ht="50.25" customHeight="1">
      <c r="A3918" s="3" t="n"/>
      <c r="B3918" s="3" t="n"/>
      <c r="C3918" s="25" t="n"/>
      <c r="D3918" s="271" t="inlineStr">
        <is>
          <t>10.4.21.46.</t>
        </is>
      </c>
      <c r="E3918" s="212" t="inlineStr">
        <is>
          <t>Переходник круглого сечения Ø 160-200</t>
        </is>
      </c>
      <c r="F3918" s="211" t="inlineStr">
        <is>
          <t>шт.</t>
        </is>
      </c>
      <c r="G3918" s="649" t="n">
        <v>4</v>
      </c>
      <c r="H3918" s="194" t="n"/>
      <c r="I3918" s="195" t="n">
        <v>0</v>
      </c>
      <c r="J3918" s="196" t="n">
        <v>0</v>
      </c>
      <c r="K3918" s="197" t="n">
        <v>0</v>
      </c>
      <c r="L3918" s="194" t="n">
        <v>0</v>
      </c>
      <c r="M3918" s="195" t="n">
        <v>0</v>
      </c>
      <c r="N3918" s="196" t="n">
        <v>0</v>
      </c>
      <c r="O3918" s="197" t="n">
        <v>0</v>
      </c>
      <c r="P3918" s="118" t="inlineStr">
        <is>
          <t>Включено</t>
        </is>
      </c>
      <c r="Q3918" s="104" t="n"/>
    </row>
    <row r="3919" outlineLevel="3" ht="50.25" customHeight="1">
      <c r="A3919" s="3" t="n"/>
      <c r="B3919" s="3" t="n"/>
      <c r="C3919" s="25" t="n"/>
      <c r="D3919" s="271" t="inlineStr">
        <is>
          <t>10.4.21.47.</t>
        </is>
      </c>
      <c r="E3919" s="212" t="inlineStr">
        <is>
          <t>Переходник круглого сечения Ø 200-315</t>
        </is>
      </c>
      <c r="F3919" s="211" t="inlineStr">
        <is>
          <t>шт.</t>
        </is>
      </c>
      <c r="G3919" s="649" t="n">
        <v>1</v>
      </c>
      <c r="H3919" s="194" t="n"/>
      <c r="I3919" s="195" t="n">
        <v>0</v>
      </c>
      <c r="J3919" s="196" t="n">
        <v>0</v>
      </c>
      <c r="K3919" s="197" t="n">
        <v>0</v>
      </c>
      <c r="L3919" s="194" t="n">
        <v>0</v>
      </c>
      <c r="M3919" s="195" t="n">
        <v>0</v>
      </c>
      <c r="N3919" s="196" t="n">
        <v>0</v>
      </c>
      <c r="O3919" s="197" t="n">
        <v>0</v>
      </c>
      <c r="P3919" s="118" t="inlineStr">
        <is>
          <t>Включено</t>
        </is>
      </c>
      <c r="Q3919" s="104" t="n"/>
    </row>
    <row r="3920" outlineLevel="3" ht="50.25" customHeight="1">
      <c r="A3920" s="3" t="n"/>
      <c r="B3920" s="3" t="n"/>
      <c r="C3920" s="25" t="n"/>
      <c r="D3920" s="271" t="inlineStr">
        <is>
          <t>10.4.21.48.</t>
        </is>
      </c>
      <c r="E3920" s="212" t="inlineStr">
        <is>
          <t>Переходник круглого- прямоугольного сечения 100х200-Ø100</t>
        </is>
      </c>
      <c r="F3920" s="211" t="inlineStr">
        <is>
          <t>шт.</t>
        </is>
      </c>
      <c r="G3920" s="649" t="n">
        <v>1</v>
      </c>
      <c r="H3920" s="194" t="n"/>
      <c r="I3920" s="195" t="n">
        <v>0</v>
      </c>
      <c r="J3920" s="196" t="n">
        <v>0</v>
      </c>
      <c r="K3920" s="197" t="n">
        <v>0</v>
      </c>
      <c r="L3920" s="194" t="n">
        <v>0</v>
      </c>
      <c r="M3920" s="195" t="n">
        <v>0</v>
      </c>
      <c r="N3920" s="196" t="n">
        <v>0</v>
      </c>
      <c r="O3920" s="197" t="n">
        <v>0</v>
      </c>
      <c r="P3920" s="118" t="inlineStr">
        <is>
          <t>Включено</t>
        </is>
      </c>
      <c r="Q3920" s="104" t="n"/>
    </row>
    <row r="3921" outlineLevel="3" ht="50.25" customHeight="1">
      <c r="A3921" s="3" t="n"/>
      <c r="B3921" s="3" t="n"/>
      <c r="C3921" s="25" t="n"/>
      <c r="D3921" s="271" t="inlineStr">
        <is>
          <t>10.4.21.49.</t>
        </is>
      </c>
      <c r="E3921" s="212" t="inlineStr">
        <is>
          <t>Переходник круглого- прямоугольного сечения 300x300-Ø200</t>
        </is>
      </c>
      <c r="F3921" s="211" t="inlineStr">
        <is>
          <t>шт.</t>
        </is>
      </c>
      <c r="G3921" s="649" t="n">
        <v>1</v>
      </c>
      <c r="H3921" s="194" t="n"/>
      <c r="I3921" s="195" t="n">
        <v>0</v>
      </c>
      <c r="J3921" s="196" t="n">
        <v>0</v>
      </c>
      <c r="K3921" s="197" t="n">
        <v>0</v>
      </c>
      <c r="L3921" s="194" t="n">
        <v>0</v>
      </c>
      <c r="M3921" s="195" t="n">
        <v>0</v>
      </c>
      <c r="N3921" s="196" t="n">
        <v>0</v>
      </c>
      <c r="O3921" s="197" t="n">
        <v>0</v>
      </c>
      <c r="P3921" s="118" t="inlineStr">
        <is>
          <t>Включено</t>
        </is>
      </c>
      <c r="Q3921" s="104" t="n"/>
    </row>
    <row r="3922" outlineLevel="3" ht="50.25" customHeight="1">
      <c r="A3922" s="3" t="n"/>
      <c r="B3922" s="3" t="n"/>
      <c r="C3922" s="25" t="n"/>
      <c r="D3922" s="271" t="inlineStr">
        <is>
          <t>10.4.21.50.</t>
        </is>
      </c>
      <c r="E3922" s="212" t="inlineStr">
        <is>
          <t>Переходник круглого- прямоугольного сечения 400x1000-Ø200</t>
        </is>
      </c>
      <c r="F3922" s="211" t="inlineStr">
        <is>
          <t>шт.</t>
        </is>
      </c>
      <c r="G3922" s="649" t="n">
        <v>2</v>
      </c>
      <c r="H3922" s="194" t="n"/>
      <c r="I3922" s="195" t="n">
        <v>0</v>
      </c>
      <c r="J3922" s="196" t="n">
        <v>0</v>
      </c>
      <c r="K3922" s="197" t="n">
        <v>0</v>
      </c>
      <c r="L3922" s="194" t="n">
        <v>0</v>
      </c>
      <c r="M3922" s="195" t="n">
        <v>0</v>
      </c>
      <c r="N3922" s="196" t="n">
        <v>0</v>
      </c>
      <c r="O3922" s="197" t="n">
        <v>0</v>
      </c>
      <c r="P3922" s="118" t="inlineStr">
        <is>
          <t>Включено</t>
        </is>
      </c>
      <c r="Q3922" s="104" t="n"/>
    </row>
    <row r="3923" outlineLevel="3" ht="50.25" customHeight="1">
      <c r="A3923" s="3" t="n"/>
      <c r="B3923" s="3" t="n"/>
      <c r="C3923" s="25" t="n"/>
      <c r="D3923" s="271" t="inlineStr">
        <is>
          <t>10.4.21.51.</t>
        </is>
      </c>
      <c r="E3923" s="212" t="inlineStr">
        <is>
          <t>Переходник прямоугольного сечения 200х300-200х300</t>
        </is>
      </c>
      <c r="F3923" s="211" t="inlineStr">
        <is>
          <t>шт.</t>
        </is>
      </c>
      <c r="G3923" s="649" t="n">
        <v>3</v>
      </c>
      <c r="H3923" s="194" t="n"/>
      <c r="I3923" s="195" t="n">
        <v>0</v>
      </c>
      <c r="J3923" s="196" t="n">
        <v>0</v>
      </c>
      <c r="K3923" s="197" t="n">
        <v>0</v>
      </c>
      <c r="L3923" s="194" t="n">
        <v>0</v>
      </c>
      <c r="M3923" s="195" t="n">
        <v>0</v>
      </c>
      <c r="N3923" s="196" t="n">
        <v>0</v>
      </c>
      <c r="O3923" s="197" t="n">
        <v>0</v>
      </c>
      <c r="P3923" s="118" t="inlineStr">
        <is>
          <t>Включено</t>
        </is>
      </c>
      <c r="Q3923" s="104" t="n"/>
    </row>
    <row r="3924" outlineLevel="3" ht="50.25" customHeight="1">
      <c r="A3924" s="3" t="n"/>
      <c r="B3924" s="3" t="n"/>
      <c r="C3924" s="25" t="n"/>
      <c r="D3924" s="271" t="inlineStr">
        <is>
          <t>10.4.21.52.</t>
        </is>
      </c>
      <c r="E3924" s="212" t="inlineStr">
        <is>
          <t>Переходник прямоугольного сечения 200х300-300х400</t>
        </is>
      </c>
      <c r="F3924" s="211" t="inlineStr">
        <is>
          <t>шт.</t>
        </is>
      </c>
      <c r="G3924" s="649" t="n">
        <v>1</v>
      </c>
      <c r="H3924" s="194" t="n"/>
      <c r="I3924" s="195" t="n">
        <v>0</v>
      </c>
      <c r="J3924" s="196" t="n">
        <v>0</v>
      </c>
      <c r="K3924" s="197" t="n">
        <v>0</v>
      </c>
      <c r="L3924" s="194" t="n">
        <v>0</v>
      </c>
      <c r="M3924" s="195" t="n">
        <v>0</v>
      </c>
      <c r="N3924" s="196" t="n">
        <v>0</v>
      </c>
      <c r="O3924" s="197" t="n">
        <v>0</v>
      </c>
      <c r="P3924" s="118" t="inlineStr">
        <is>
          <t>Включено</t>
        </is>
      </c>
      <c r="Q3924" s="104" t="n"/>
    </row>
    <row r="3925" outlineLevel="3" ht="50.25" customHeight="1">
      <c r="A3925" s="3" t="n"/>
      <c r="B3925" s="3" t="n"/>
      <c r="C3925" s="25" t="n"/>
      <c r="D3925" s="271" t="inlineStr">
        <is>
          <t>10.4.21.53.</t>
        </is>
      </c>
      <c r="E3925" s="212" t="inlineStr">
        <is>
          <t>Переходник прямоугольного сечения 200х300-400х500</t>
        </is>
      </c>
      <c r="F3925" s="211" t="inlineStr">
        <is>
          <t>шт.</t>
        </is>
      </c>
      <c r="G3925" s="649" t="n">
        <v>1</v>
      </c>
      <c r="H3925" s="194" t="n"/>
      <c r="I3925" s="195" t="n">
        <v>0</v>
      </c>
      <c r="J3925" s="196" t="n">
        <v>0</v>
      </c>
      <c r="K3925" s="197" t="n">
        <v>0</v>
      </c>
      <c r="L3925" s="194" t="n">
        <v>0</v>
      </c>
      <c r="M3925" s="195" t="n">
        <v>0</v>
      </c>
      <c r="N3925" s="196" t="n">
        <v>0</v>
      </c>
      <c r="O3925" s="197" t="n">
        <v>0</v>
      </c>
      <c r="P3925" s="118" t="inlineStr">
        <is>
          <t>Включено</t>
        </is>
      </c>
      <c r="Q3925" s="104" t="n"/>
    </row>
    <row r="3926" outlineLevel="3" ht="50.25" customHeight="1">
      <c r="A3926" s="3" t="n"/>
      <c r="B3926" s="3" t="n"/>
      <c r="C3926" s="25" t="n"/>
      <c r="D3926" s="271" t="inlineStr">
        <is>
          <t>10.4.21.54.</t>
        </is>
      </c>
      <c r="E3926" s="212" t="inlineStr">
        <is>
          <t>Переходник прямоугольного сечения 200х300-400х1000</t>
        </is>
      </c>
      <c r="F3926" s="211" t="inlineStr">
        <is>
          <t>шт.</t>
        </is>
      </c>
      <c r="G3926" s="649" t="n">
        <v>3</v>
      </c>
      <c r="H3926" s="194" t="n"/>
      <c r="I3926" s="195" t="n">
        <v>0</v>
      </c>
      <c r="J3926" s="196" t="n">
        <v>0</v>
      </c>
      <c r="K3926" s="197" t="n">
        <v>0</v>
      </c>
      <c r="L3926" s="194" t="n">
        <v>0</v>
      </c>
      <c r="M3926" s="195" t="n">
        <v>0</v>
      </c>
      <c r="N3926" s="196" t="n">
        <v>0</v>
      </c>
      <c r="O3926" s="197" t="n">
        <v>0</v>
      </c>
      <c r="P3926" s="118" t="inlineStr">
        <is>
          <t>Включено</t>
        </is>
      </c>
      <c r="Q3926" s="104" t="n"/>
    </row>
    <row r="3927" outlineLevel="3" ht="50.25" customHeight="1">
      <c r="A3927" s="3" t="n"/>
      <c r="B3927" s="3" t="n"/>
      <c r="C3927" s="25" t="n"/>
      <c r="D3927" s="271" t="inlineStr">
        <is>
          <t>10.4.21.55.</t>
        </is>
      </c>
      <c r="E3927" s="212" t="inlineStr">
        <is>
          <t>Переходник прямоугольного сечения 1000x400-1000x300</t>
        </is>
      </c>
      <c r="F3927" s="211" t="inlineStr">
        <is>
          <t>шт.</t>
        </is>
      </c>
      <c r="G3927" s="649" t="n">
        <v>1</v>
      </c>
      <c r="H3927" s="194" t="n"/>
      <c r="I3927" s="195" t="n">
        <v>0</v>
      </c>
      <c r="J3927" s="196" t="n">
        <v>0</v>
      </c>
      <c r="K3927" s="197" t="n">
        <v>0</v>
      </c>
      <c r="L3927" s="194" t="n">
        <v>0</v>
      </c>
      <c r="M3927" s="195" t="n">
        <v>0</v>
      </c>
      <c r="N3927" s="196" t="n">
        <v>0</v>
      </c>
      <c r="O3927" s="197" t="n">
        <v>0</v>
      </c>
      <c r="P3927" s="118" t="inlineStr">
        <is>
          <t>Включено</t>
        </is>
      </c>
      <c r="Q3927" s="104" t="n"/>
    </row>
    <row r="3928" outlineLevel="3" ht="50.25" customHeight="1">
      <c r="A3928" s="3" t="n"/>
      <c r="B3928" s="3" t="n"/>
      <c r="C3928" s="25" t="n"/>
      <c r="D3928" s="271" t="inlineStr">
        <is>
          <t>10.4.21.56.</t>
        </is>
      </c>
      <c r="E3928" s="212" t="inlineStr">
        <is>
          <t>Тройник круглого сечения Ø125-Ø125-Ø100</t>
        </is>
      </c>
      <c r="F3928" s="211" t="inlineStr">
        <is>
          <t>шт.</t>
        </is>
      </c>
      <c r="G3928" s="649" t="n">
        <v>1</v>
      </c>
      <c r="H3928" s="194" t="n"/>
      <c r="I3928" s="195" t="n">
        <v>0</v>
      </c>
      <c r="J3928" s="196" t="n">
        <v>0</v>
      </c>
      <c r="K3928" s="197" t="n">
        <v>0</v>
      </c>
      <c r="L3928" s="194" t="n">
        <v>0</v>
      </c>
      <c r="M3928" s="195" t="n">
        <v>0</v>
      </c>
      <c r="N3928" s="196" t="n">
        <v>0</v>
      </c>
      <c r="O3928" s="197" t="n">
        <v>0</v>
      </c>
      <c r="P3928" s="118" t="inlineStr">
        <is>
          <t>Включено</t>
        </is>
      </c>
      <c r="Q3928" s="104" t="n"/>
    </row>
    <row r="3929" outlineLevel="3" ht="50.25" customHeight="1">
      <c r="A3929" s="3" t="n"/>
      <c r="B3929" s="3" t="n"/>
      <c r="C3929" s="25" t="n"/>
      <c r="D3929" s="271" t="inlineStr">
        <is>
          <t>10.4.21.57.</t>
        </is>
      </c>
      <c r="E3929" s="212" t="inlineStr">
        <is>
          <t>Тройник круглого сечения Ø160-Ø160-Ø125</t>
        </is>
      </c>
      <c r="F3929" s="211" t="inlineStr">
        <is>
          <t>шт.</t>
        </is>
      </c>
      <c r="G3929" s="649" t="n">
        <v>2</v>
      </c>
      <c r="H3929" s="194" t="n"/>
      <c r="I3929" s="195" t="n">
        <v>0</v>
      </c>
      <c r="J3929" s="196" t="n">
        <v>0</v>
      </c>
      <c r="K3929" s="197" t="n">
        <v>0</v>
      </c>
      <c r="L3929" s="194" t="n">
        <v>0</v>
      </c>
      <c r="M3929" s="195" t="n">
        <v>0</v>
      </c>
      <c r="N3929" s="196" t="n">
        <v>0</v>
      </c>
      <c r="O3929" s="197" t="n">
        <v>0</v>
      </c>
      <c r="P3929" s="118" t="inlineStr">
        <is>
          <t>Включено</t>
        </is>
      </c>
      <c r="Q3929" s="104" t="n"/>
    </row>
    <row r="3930" outlineLevel="3" ht="50.25" customHeight="1">
      <c r="A3930" s="3" t="n"/>
      <c r="B3930" s="3" t="n"/>
      <c r="C3930" s="25" t="n"/>
      <c r="D3930" s="271" t="inlineStr">
        <is>
          <t>10.4.21.58.</t>
        </is>
      </c>
      <c r="E3930" s="212" t="inlineStr">
        <is>
          <t>Тройник круглого сечения Ø200-Ø200-Ø125</t>
        </is>
      </c>
      <c r="F3930" s="211" t="inlineStr">
        <is>
          <t>шт.</t>
        </is>
      </c>
      <c r="G3930" s="649" t="n">
        <v>1</v>
      </c>
      <c r="H3930" s="194" t="n"/>
      <c r="I3930" s="195" t="n">
        <v>0</v>
      </c>
      <c r="J3930" s="196" t="n">
        <v>0</v>
      </c>
      <c r="K3930" s="197" t="n">
        <v>0</v>
      </c>
      <c r="L3930" s="194" t="n">
        <v>0</v>
      </c>
      <c r="M3930" s="195" t="n">
        <v>0</v>
      </c>
      <c r="N3930" s="196" t="n">
        <v>0</v>
      </c>
      <c r="O3930" s="197" t="n">
        <v>0</v>
      </c>
      <c r="P3930" s="118" t="inlineStr">
        <is>
          <t>Включено</t>
        </is>
      </c>
      <c r="Q3930" s="104" t="n"/>
    </row>
    <row r="3931" outlineLevel="3" ht="50.25" customHeight="1">
      <c r="A3931" s="3" t="n"/>
      <c r="B3931" s="3" t="n"/>
      <c r="C3931" s="25" t="n"/>
      <c r="D3931" s="271" t="inlineStr">
        <is>
          <t>10.4.21.59.</t>
        </is>
      </c>
      <c r="E3931" s="212" t="inlineStr">
        <is>
          <t>Тройник круглого сечения Ø200-Ø200-Ø160</t>
        </is>
      </c>
      <c r="F3931" s="211" t="inlineStr">
        <is>
          <t>шт.</t>
        </is>
      </c>
      <c r="G3931" s="649" t="n">
        <v>1</v>
      </c>
      <c r="H3931" s="194" t="n"/>
      <c r="I3931" s="195" t="n">
        <v>0</v>
      </c>
      <c r="J3931" s="196" t="n">
        <v>0</v>
      </c>
      <c r="K3931" s="197" t="n">
        <v>0</v>
      </c>
      <c r="L3931" s="194" t="n">
        <v>0</v>
      </c>
      <c r="M3931" s="195" t="n">
        <v>0</v>
      </c>
      <c r="N3931" s="196" t="n">
        <v>0</v>
      </c>
      <c r="O3931" s="197" t="n">
        <v>0</v>
      </c>
      <c r="P3931" s="118" t="inlineStr">
        <is>
          <t>Включено</t>
        </is>
      </c>
      <c r="Q3931" s="104" t="n"/>
    </row>
    <row r="3932" outlineLevel="3" ht="50.25" customHeight="1">
      <c r="A3932" s="3" t="n"/>
      <c r="B393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932" s="25" t="n"/>
      <c r="D3932" s="271" t="inlineStr">
        <is>
          <t>10.4.21.60.</t>
        </is>
      </c>
      <c r="E3932" s="212" t="inlineStr">
        <is>
          <t>Воздушный клапан общего назначения круглый Ф100</t>
        </is>
      </c>
      <c r="F3932" s="211" t="inlineStr">
        <is>
          <t>шт.</t>
        </is>
      </c>
      <c r="G3932" s="649" t="n">
        <v>1</v>
      </c>
      <c r="H3932" s="194" t="n">
        <v>2162.290746345914</v>
      </c>
      <c r="I3932" s="195" t="n">
        <v>1121.659162257691</v>
      </c>
      <c r="J3932" s="196" t="n">
        <v>410.4937385754505</v>
      </c>
      <c r="K3932" s="197" t="n">
        <v>3694.443647179055</v>
      </c>
      <c r="L3932" s="194" t="n">
        <v>2162.290746345914</v>
      </c>
      <c r="M3932" s="195" t="n">
        <v>1121.659162257691</v>
      </c>
      <c r="N3932" s="196" t="n">
        <v>410.4937385754505</v>
      </c>
      <c r="O3932" s="197" t="n">
        <v>3694.443647179055</v>
      </c>
      <c r="P3932" s="118" t="n"/>
      <c r="Q3932" s="104" t="n"/>
    </row>
    <row r="3933" outlineLevel="3" ht="50.25" customHeight="1">
      <c r="A3933" s="3" t="n"/>
      <c r="B393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933" s="25" t="n"/>
      <c r="D3933" s="271" t="inlineStr">
        <is>
          <t>10.4.21.61.</t>
        </is>
      </c>
      <c r="E3933" s="212" t="inlineStr">
        <is>
          <t>Воздушный клапан общего назначения круглый Ф100</t>
        </is>
      </c>
      <c r="F3933" s="211" t="inlineStr">
        <is>
          <t>шт.</t>
        </is>
      </c>
      <c r="G3933" s="649" t="n">
        <v>4</v>
      </c>
      <c r="H3933" s="194" t="n">
        <v>2373.555769924171</v>
      </c>
      <c r="I3933" s="195" t="n">
        <v>1121.659162257691</v>
      </c>
      <c r="J3933" s="196" t="n">
        <v>436.9018665227327</v>
      </c>
      <c r="K3933" s="197" t="n">
        <v>3932.116798704595</v>
      </c>
      <c r="L3933" s="194" t="n">
        <v>9494.223079696685</v>
      </c>
      <c r="M3933" s="195" t="n">
        <v>4486.636649030763</v>
      </c>
      <c r="N3933" s="196" t="n">
        <v>1747.607466090931</v>
      </c>
      <c r="O3933" s="197" t="n">
        <v>15728.46719481838</v>
      </c>
      <c r="P3933" s="118" t="n"/>
      <c r="Q3933" s="104" t="n"/>
    </row>
    <row r="3934" outlineLevel="3" ht="50.25" customHeight="1">
      <c r="A3934" s="3" t="n"/>
      <c r="B393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934" s="25" t="n"/>
      <c r="D3934" s="271" t="inlineStr">
        <is>
          <t>10.4.21.62.</t>
        </is>
      </c>
      <c r="E3934" s="212" t="inlineStr">
        <is>
          <t>Воздушный клапан общего назначения круглый Ф160</t>
        </is>
      </c>
      <c r="F3934" s="211" t="inlineStr">
        <is>
          <t>шт.</t>
        </is>
      </c>
      <c r="G3934" s="649" t="n">
        <v>1</v>
      </c>
      <c r="H3934" s="194" t="n">
        <v>2643.697730875741</v>
      </c>
      <c r="I3934" s="195" t="n">
        <v>1121.659162257691</v>
      </c>
      <c r="J3934" s="196" t="n">
        <v>470.669611641679</v>
      </c>
      <c r="K3934" s="197" t="n">
        <v>4236.026504775111</v>
      </c>
      <c r="L3934" s="194" t="n">
        <v>2643.697730875741</v>
      </c>
      <c r="M3934" s="195" t="n">
        <v>1121.659162257691</v>
      </c>
      <c r="N3934" s="196" t="n">
        <v>470.669611641679</v>
      </c>
      <c r="O3934" s="197" t="n">
        <v>4236.026504775111</v>
      </c>
      <c r="P3934" s="118" t="n"/>
      <c r="Q3934" s="104" t="n"/>
    </row>
    <row r="3935" outlineLevel="3" ht="50.25" customHeight="1">
      <c r="A3935" s="3" t="n"/>
      <c r="B393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935" s="25" t="n"/>
      <c r="D3935" s="271" t="inlineStr">
        <is>
          <t>10.4.21.63.</t>
        </is>
      </c>
      <c r="E3935" s="212" t="inlineStr">
        <is>
          <t>Воздушный клапан общего назначения круглый Ф315</t>
        </is>
      </c>
      <c r="F3935" s="211" t="inlineStr">
        <is>
          <t>шт.</t>
        </is>
      </c>
      <c r="G3935" s="649" t="n">
        <v>1</v>
      </c>
      <c r="H3935" s="194" t="n">
        <v>4224.14431017991</v>
      </c>
      <c r="I3935" s="195" t="n">
        <v>1121.659162257691</v>
      </c>
      <c r="J3935" s="196" t="n">
        <v>668.2254340547001</v>
      </c>
      <c r="K3935" s="197" t="n">
        <v>6014.028906492302</v>
      </c>
      <c r="L3935" s="194" t="n">
        <v>4224.14431017991</v>
      </c>
      <c r="M3935" s="195" t="n">
        <v>1121.659162257691</v>
      </c>
      <c r="N3935" s="196" t="n">
        <v>668.2254340547001</v>
      </c>
      <c r="O3935" s="197" t="n">
        <v>6014.028906492302</v>
      </c>
      <c r="P3935" s="118" t="n"/>
      <c r="Q3935" s="104" t="n"/>
    </row>
    <row r="3936" outlineLevel="3" ht="50.25" customHeight="1">
      <c r="A3936" s="3" t="n"/>
      <c r="B3936"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936" s="25" t="n"/>
      <c r="D3936" s="271" t="inlineStr">
        <is>
          <t>10.4.21.64.</t>
        </is>
      </c>
      <c r="E3936" s="212" t="inlineStr">
        <is>
          <t>Воздушный клапан общего назначения прямоугольный 1000х400</t>
        </is>
      </c>
      <c r="F3936" s="211" t="inlineStr">
        <is>
          <t>шт.</t>
        </is>
      </c>
      <c r="G3936" s="649" t="n">
        <v>1</v>
      </c>
      <c r="H3936" s="194" t="n">
        <v>25482.24581042625</v>
      </c>
      <c r="I3936" s="195" t="n">
        <v>3882.666330892006</v>
      </c>
      <c r="J3936" s="196" t="n">
        <v>3670.614017664782</v>
      </c>
      <c r="K3936" s="197" t="n">
        <v>33035.52615898304</v>
      </c>
      <c r="L3936" s="194" t="n">
        <v>25482.24581042625</v>
      </c>
      <c r="M3936" s="195" t="n">
        <v>3882.666330892006</v>
      </c>
      <c r="N3936" s="196" t="n">
        <v>3670.614017664782</v>
      </c>
      <c r="O3936" s="197" t="n">
        <v>33035.52615898304</v>
      </c>
      <c r="P3936" s="118" t="n"/>
      <c r="Q3936" s="104" t="n"/>
    </row>
    <row r="3937" outlineLevel="3" ht="50.25" customHeight="1">
      <c r="A3937" s="3" t="n"/>
      <c r="B3937" s="3" t="inlineStr">
        <is>
          <t>Монтаж оконечных устройств системы общеобменной вентиляции (диффузоры, решетки и пр.)</t>
        </is>
      </c>
      <c r="C3937" s="25" t="n"/>
      <c r="D3937" s="271" t="inlineStr">
        <is>
          <t>10.4.21.65.</t>
        </is>
      </c>
      <c r="E3937" s="212" t="inlineStr">
        <is>
          <t>Пластиковый диффузор ДПУ-М 100</t>
        </is>
      </c>
      <c r="F3937" s="211" t="inlineStr">
        <is>
          <t>шт.</t>
        </is>
      </c>
      <c r="G3937" s="649" t="n">
        <v>4</v>
      </c>
      <c r="H3937" s="194" t="n">
        <v>503.3416145065485</v>
      </c>
      <c r="I3937" s="195" t="n">
        <v>1121.659162257691</v>
      </c>
      <c r="J3937" s="196" t="n">
        <v>203.1250970955299</v>
      </c>
      <c r="K3937" s="197" t="n">
        <v>1828.125873859769</v>
      </c>
      <c r="L3937" s="194" t="n">
        <v>2013.366458026194</v>
      </c>
      <c r="M3937" s="195" t="n">
        <v>4486.636649030763</v>
      </c>
      <c r="N3937" s="196" t="n">
        <v>812.5003883821196</v>
      </c>
      <c r="O3937" s="197" t="n">
        <v>7312.503495439076</v>
      </c>
      <c r="P3937" s="118" t="n"/>
      <c r="Q3937" s="104" t="n"/>
    </row>
    <row r="3938" outlineLevel="3" ht="50.25" customHeight="1">
      <c r="A3938" s="3" t="n"/>
      <c r="B3938" s="3" t="inlineStr">
        <is>
          <t>Монтаж оконечных устройств системы общеобменной вентиляции (диффузоры, решетки и пр.)</t>
        </is>
      </c>
      <c r="C3938" s="25" t="n"/>
      <c r="D3938" s="271" t="inlineStr">
        <is>
          <t>10.4.21.66.</t>
        </is>
      </c>
      <c r="E3938" s="212" t="inlineStr">
        <is>
          <t>Пластиковый диффузор ДПУ-М 125</t>
        </is>
      </c>
      <c r="F3938" s="211" t="inlineStr">
        <is>
          <t>шт.</t>
        </is>
      </c>
      <c r="G3938" s="649" t="n">
        <v>3</v>
      </c>
      <c r="H3938" s="194" t="n">
        <v>581.8444120754967</v>
      </c>
      <c r="I3938" s="195" t="n">
        <v>1121.659162257691</v>
      </c>
      <c r="J3938" s="196" t="n">
        <v>212.9379467916484</v>
      </c>
      <c r="K3938" s="197" t="n">
        <v>1916.441521124836</v>
      </c>
      <c r="L3938" s="194" t="n">
        <v>1745.53323622649</v>
      </c>
      <c r="M3938" s="195" t="n">
        <v>3364.977486773072</v>
      </c>
      <c r="N3938" s="196" t="n">
        <v>638.8138403749452</v>
      </c>
      <c r="O3938" s="197" t="n">
        <v>5749.324563374506</v>
      </c>
      <c r="P3938" s="118" t="n"/>
      <c r="Q3938" s="104" t="n"/>
    </row>
    <row r="3939" outlineLevel="3" ht="50.25" customHeight="1">
      <c r="A3939" s="3" t="n"/>
      <c r="B3939" s="3" t="inlineStr">
        <is>
          <t>Монтаж оконечных устройств системы общеобменной вентиляции (диффузоры, решетки и пр.)</t>
        </is>
      </c>
      <c r="C3939" s="25" t="n"/>
      <c r="D3939" s="271" t="inlineStr">
        <is>
          <t>10.4.21.67.</t>
        </is>
      </c>
      <c r="E3939" s="212" t="inlineStr">
        <is>
          <t>Пластиковый диффузор ДПУ-М 160</t>
        </is>
      </c>
      <c r="F3939" s="211" t="inlineStr">
        <is>
          <t>шт.</t>
        </is>
      </c>
      <c r="G3939" s="649" t="n">
        <v>1</v>
      </c>
      <c r="H3939" s="194" t="n">
        <v>817.3530191868747</v>
      </c>
      <c r="I3939" s="195" t="n">
        <v>1121.659162257691</v>
      </c>
      <c r="J3939" s="196" t="n">
        <v>242.3765226805707</v>
      </c>
      <c r="K3939" s="197" t="n">
        <v>2181.388704125136</v>
      </c>
      <c r="L3939" s="194" t="n">
        <v>817.3530191868747</v>
      </c>
      <c r="M3939" s="195" t="n">
        <v>1121.659162257691</v>
      </c>
      <c r="N3939" s="196" t="n">
        <v>242.3765226805707</v>
      </c>
      <c r="O3939" s="197" t="n">
        <v>2181.388704125136</v>
      </c>
      <c r="P3939" s="118" t="n"/>
      <c r="Q3939" s="104" t="n"/>
    </row>
    <row r="3940" outlineLevel="3" ht="50.25" customHeight="1">
      <c r="A3940" s="3" t="n"/>
      <c r="B3940" s="3" t="inlineStr">
        <is>
          <t>Монтаж оконечных устройств системы общеобменной вентиляции (диффузоры, решетки и пр.)</t>
        </is>
      </c>
      <c r="C3940" s="25" t="n"/>
      <c r="D3940" s="271" t="inlineStr">
        <is>
          <t>10.4.21.68.</t>
        </is>
      </c>
      <c r="E3940" s="212" t="inlineStr">
        <is>
          <t>Пластиковый диффузор ДПУ-М 200</t>
        </is>
      </c>
      <c r="F3940" s="211" t="inlineStr">
        <is>
          <t>шт.</t>
        </is>
      </c>
      <c r="G3940" s="649" t="n">
        <v>2</v>
      </c>
      <c r="H3940" s="194" t="n">
        <v>950.114938903994</v>
      </c>
      <c r="I3940" s="195" t="n">
        <v>1121.659162257691</v>
      </c>
      <c r="J3940" s="196" t="n">
        <v>258.9717626452106</v>
      </c>
      <c r="K3940" s="197" t="n">
        <v>2330.745863806895</v>
      </c>
      <c r="L3940" s="194" t="n">
        <v>1900.229877807988</v>
      </c>
      <c r="M3940" s="195" t="n">
        <v>2243.318324515381</v>
      </c>
      <c r="N3940" s="196" t="n">
        <v>517.9435252904211</v>
      </c>
      <c r="O3940" s="197" t="n">
        <v>4661.49172761379</v>
      </c>
      <c r="P3940" s="118" t="n"/>
      <c r="Q3940" s="104" t="n"/>
    </row>
    <row r="3941" outlineLevel="3" ht="81.75" customHeight="1">
      <c r="A3941" s="3" t="n"/>
      <c r="B3941" s="3" t="inlineStr">
        <is>
          <t>Монтаж оконечных устройств системы противодымной вентиляции (решетки, датчики, клапаны)</t>
        </is>
      </c>
      <c r="C3941" s="25" t="n"/>
      <c r="D3941" s="271" t="inlineStr">
        <is>
          <t>10.4.21.69.</t>
        </is>
      </c>
      <c r="E3941"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300х200</t>
        </is>
      </c>
      <c r="F3941" s="211" t="inlineStr">
        <is>
          <t>шт.</t>
        </is>
      </c>
      <c r="G3941" s="649" t="n">
        <v>2</v>
      </c>
      <c r="H3941" s="194" t="n">
        <v>9975.849536412374</v>
      </c>
      <c r="I3941" s="195" t="n">
        <v>4314.073700991118</v>
      </c>
      <c r="J3941" s="196" t="n">
        <v>1786.240404675436</v>
      </c>
      <c r="K3941" s="197" t="n">
        <v>16076.16364207893</v>
      </c>
      <c r="L3941" s="194" t="n">
        <v>19951.69907282475</v>
      </c>
      <c r="M3941" s="195" t="n">
        <v>8628.147401982236</v>
      </c>
      <c r="N3941" s="196" t="n">
        <v>3572.480809350873</v>
      </c>
      <c r="O3941" s="197" t="n">
        <v>32152.32728415785</v>
      </c>
      <c r="P3941" s="118" t="n"/>
      <c r="Q3941" s="104" t="n"/>
    </row>
    <row r="3942" outlineLevel="3" ht="77.25" customHeight="1">
      <c r="A3942" s="3" t="n"/>
      <c r="B3942" s="3" t="inlineStr">
        <is>
          <t>Монтаж оконечных устройств системы противодымной вентиляции (решетки, датчики, клапаны)</t>
        </is>
      </c>
      <c r="C3942" s="25" t="n"/>
      <c r="D3942" s="271" t="inlineStr">
        <is>
          <t>10.4.21.70.</t>
        </is>
      </c>
      <c r="E3942"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Ø125</t>
        </is>
      </c>
      <c r="F3942" s="211" t="inlineStr">
        <is>
          <t>шт.</t>
        </is>
      </c>
      <c r="G3942" s="649" t="n">
        <v>7</v>
      </c>
      <c r="H3942" s="194" t="n">
        <v>8653.677384747096</v>
      </c>
      <c r="I3942" s="195" t="n">
        <v>4314.073700991118</v>
      </c>
      <c r="J3942" s="196" t="n">
        <v>1620.968885717277</v>
      </c>
      <c r="K3942" s="197" t="n">
        <v>14588.71997145549</v>
      </c>
      <c r="L3942" s="194" t="n">
        <v>60575.74169322967</v>
      </c>
      <c r="M3942" s="195" t="n">
        <v>30198.51590693783</v>
      </c>
      <c r="N3942" s="196" t="n">
        <v>11346.78220002094</v>
      </c>
      <c r="O3942" s="197" t="n">
        <v>102121.0398001884</v>
      </c>
      <c r="P3942" s="118" t="n"/>
      <c r="Q3942" s="104" t="n"/>
    </row>
    <row r="3943" outlineLevel="3" ht="72.75" customHeight="1">
      <c r="A3943" s="3" t="n"/>
      <c r="B3943" s="3" t="inlineStr">
        <is>
          <t>Монтаж оконечных устройств системы противодымной вентиляции (решетки, датчики, клапаны)</t>
        </is>
      </c>
      <c r="C3943" s="25" t="n"/>
      <c r="D3943" s="271" t="inlineStr">
        <is>
          <t>10.4.21.71.</t>
        </is>
      </c>
      <c r="E3943"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Ø160</t>
        </is>
      </c>
      <c r="F3943" s="211" t="inlineStr">
        <is>
          <t>шт.</t>
        </is>
      </c>
      <c r="G3943" s="649" t="n">
        <v>1</v>
      </c>
      <c r="H3943" s="194" t="n">
        <v>8653.677489761561</v>
      </c>
      <c r="I3943" s="195" t="n">
        <v>4314.073700991118</v>
      </c>
      <c r="J3943" s="196" t="n">
        <v>1620.968898844085</v>
      </c>
      <c r="K3943" s="197" t="n">
        <v>14588.72008959676</v>
      </c>
      <c r="L3943" s="194" t="n">
        <v>8653.677489761561</v>
      </c>
      <c r="M3943" s="195" t="n">
        <v>4314.073700991118</v>
      </c>
      <c r="N3943" s="196" t="n">
        <v>1620.968898844085</v>
      </c>
      <c r="O3943" s="197" t="n">
        <v>14588.72008959676</v>
      </c>
      <c r="P3943" s="118" t="n"/>
      <c r="Q3943" s="104" t="n"/>
    </row>
    <row r="3944" outlineLevel="3" ht="50.25" customHeight="1">
      <c r="A3944" s="3" t="n"/>
      <c r="B394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944" s="25" t="n"/>
      <c r="D3944" s="271" t="inlineStr">
        <is>
          <t>10.4.21.72.</t>
        </is>
      </c>
      <c r="E3944"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Ø315</t>
        </is>
      </c>
      <c r="F3944" s="211" t="inlineStr">
        <is>
          <t>шт.</t>
        </is>
      </c>
      <c r="G3944" s="649" t="n">
        <v>1</v>
      </c>
      <c r="H3944" s="194" t="n">
        <v>9312.188922975609</v>
      </c>
      <c r="I3944" s="195" t="n">
        <v>4314.073700991118</v>
      </c>
      <c r="J3944" s="196" t="n">
        <v>1703.282827995841</v>
      </c>
      <c r="K3944" s="197" t="n">
        <v>15329.54545196257</v>
      </c>
      <c r="L3944" s="194" t="n">
        <v>9312.188922975609</v>
      </c>
      <c r="M3944" s="195" t="n">
        <v>4314.073700991118</v>
      </c>
      <c r="N3944" s="196" t="n">
        <v>1703.282827995841</v>
      </c>
      <c r="O3944" s="197" t="n">
        <v>15329.54545196257</v>
      </c>
      <c r="P3944" s="118" t="n"/>
      <c r="Q3944" s="104" t="n"/>
    </row>
    <row r="3945" outlineLevel="3" ht="50.25" customHeight="1">
      <c r="A3945" s="3" t="n"/>
      <c r="B3945"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945" s="25" t="n"/>
      <c r="D3945" s="271" t="inlineStr">
        <is>
          <t>10.4.21.73.</t>
        </is>
      </c>
      <c r="E3945" s="212" t="inlineStr">
        <is>
          <t>Маты прошивные Wired MAT 105 из минеральной ваты, 15 мм</t>
        </is>
      </c>
      <c r="F3945" s="211" t="inlineStr">
        <is>
          <t>м2</t>
        </is>
      </c>
      <c r="G3945" s="649" t="n">
        <v>1</v>
      </c>
      <c r="H3945" s="194" t="n">
        <v>600.9737832414403</v>
      </c>
      <c r="I3945" s="195" t="n">
        <v>431.4073700991118</v>
      </c>
      <c r="J3945" s="196" t="n">
        <v>129.047644167569</v>
      </c>
      <c r="K3945" s="197" t="n">
        <v>1161.428797508121</v>
      </c>
      <c r="L3945" s="194" t="n">
        <v>600.9737832414403</v>
      </c>
      <c r="M3945" s="195" t="n">
        <v>431.4073700991118</v>
      </c>
      <c r="N3945" s="196" t="n">
        <v>129.047644167569</v>
      </c>
      <c r="O3945" s="197" t="n">
        <v>1161.428797508121</v>
      </c>
      <c r="P3945" s="118" t="n"/>
      <c r="Q3945" s="104" t="n"/>
    </row>
    <row r="3946" outlineLevel="3" ht="50.25" customHeight="1">
      <c r="A3946" s="3" t="n"/>
      <c r="B3946"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946" s="25" t="n"/>
      <c r="D3946" s="271" t="inlineStr">
        <is>
          <t>10.4.21.74.</t>
        </is>
      </c>
      <c r="E3946" s="212" t="inlineStr">
        <is>
          <t>Огнезащитная изоляция EI30, матриал: рулонная базальтовая фольгированная огнезащита,
толщина 25мм, расход клеящего состава 0.6кг/м2</t>
        </is>
      </c>
      <c r="F3946" s="211" t="inlineStr">
        <is>
          <t>м2</t>
        </is>
      </c>
      <c r="G3946" s="649" t="n">
        <v>1</v>
      </c>
      <c r="H3946" s="194" t="n">
        <v>600.9737832414403</v>
      </c>
      <c r="I3946" s="195" t="n">
        <v>431.4073700991118</v>
      </c>
      <c r="J3946" s="196" t="n">
        <v>129.047644167569</v>
      </c>
      <c r="K3946" s="197" t="n">
        <v>1161.428797508121</v>
      </c>
      <c r="L3946" s="194" t="n">
        <v>600.9737832414403</v>
      </c>
      <c r="M3946" s="195" t="n">
        <v>431.4073700991118</v>
      </c>
      <c r="N3946" s="196" t="n">
        <v>129.047644167569</v>
      </c>
      <c r="O3946" s="197" t="n">
        <v>1161.428797508121</v>
      </c>
      <c r="P3946" s="118" t="n"/>
      <c r="Q3946" s="104" t="n"/>
    </row>
    <row r="3947" outlineLevel="3" ht="50.25" customHeight="1">
      <c r="A3947" s="3" t="n"/>
      <c r="B3947"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947" s="25" t="n"/>
      <c r="D3947" s="271" t="inlineStr">
        <is>
          <t>10.4.21.75.</t>
        </is>
      </c>
      <c r="E3947" s="212" t="inlineStr">
        <is>
          <t>Огнезащитная изоляция EI60, матриал: рулонная базальтовая фольгированная огнезащита,
толщина 5мм, расход клеящего состава 0.6кг/м2</t>
        </is>
      </c>
      <c r="F3947" s="211" t="inlineStr">
        <is>
          <t>м2</t>
        </is>
      </c>
      <c r="G3947" s="649" t="n">
        <v>23</v>
      </c>
      <c r="H3947" s="194" t="n">
        <v>231.3524209285092</v>
      </c>
      <c r="I3947" s="195" t="n">
        <v>431.4073700991118</v>
      </c>
      <c r="J3947" s="196" t="n">
        <v>82.84497387845263</v>
      </c>
      <c r="K3947" s="197" t="n">
        <v>745.6047649060737</v>
      </c>
      <c r="L3947" s="194" t="n">
        <v>5321.105681355712</v>
      </c>
      <c r="M3947" s="195" t="n">
        <v>9922.369512279571</v>
      </c>
      <c r="N3947" s="196" t="n">
        <v>1905.434399204411</v>
      </c>
      <c r="O3947" s="197" t="n">
        <v>17148.9095928397</v>
      </c>
      <c r="P3947" s="118" t="n"/>
      <c r="Q3947" s="104" t="n"/>
    </row>
    <row r="3948" outlineLevel="3" ht="50.25" customHeight="1">
      <c r="A3948" s="3" t="n"/>
      <c r="B3948"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948" s="25" t="n"/>
      <c r="D3948" s="271" t="inlineStr">
        <is>
          <t>10.4.21.76.</t>
        </is>
      </c>
      <c r="E3948" s="212" t="inlineStr">
        <is>
          <t>Огнезащитная изоляция EI150, матриал: рулонная базальтовая фольгированная
огнезащита, толщина 13мм, расход клеящего состава 0.6кг/м2</t>
        </is>
      </c>
      <c r="F3948" s="211" t="inlineStr">
        <is>
          <t>м2</t>
        </is>
      </c>
      <c r="G3948" s="649" t="n">
        <v>92</v>
      </c>
      <c r="H3948" s="194" t="n">
        <v>386.5109365860307</v>
      </c>
      <c r="I3948" s="195" t="n">
        <v>431.4073700991118</v>
      </c>
      <c r="J3948" s="196" t="n">
        <v>102.2397883356428</v>
      </c>
      <c r="K3948" s="197" t="n">
        <v>920.1580950207854</v>
      </c>
      <c r="L3948" s="194" t="n">
        <v>35559.00616591483</v>
      </c>
      <c r="M3948" s="195" t="n">
        <v>39689.47804911828</v>
      </c>
      <c r="N3948" s="196" t="n">
        <v>9406.060526879139</v>
      </c>
      <c r="O3948" s="197" t="n">
        <v>84654.54474191225</v>
      </c>
      <c r="P3948" s="118" t="n"/>
      <c r="Q3948" s="104" t="n"/>
    </row>
    <row r="3949" outlineLevel="2" ht="50.25" customHeight="1">
      <c r="A3949" s="3" t="n"/>
      <c r="B3949" s="3" t="n"/>
      <c r="C3949" s="240" t="n"/>
      <c r="D3949" s="391" t="inlineStr">
        <is>
          <t>10.4.22.</t>
        </is>
      </c>
      <c r="E3949" s="392" t="inlineStr">
        <is>
          <t>В2.1-В2.12а</t>
        </is>
      </c>
      <c r="F3949" s="405" t="inlineStr">
        <is>
          <t>комплект</t>
        </is>
      </c>
      <c r="G3949" s="422" t="n">
        <v>1</v>
      </c>
      <c r="H3949" s="428">
        <f>IFERROR(L3949/G3949,0)</f>
        <v/>
      </c>
      <c r="I3949" s="429">
        <f>IFERROR(M3949/G3949,0)</f>
        <v/>
      </c>
      <c r="J3949" s="430">
        <f>IFERROR(N3949/G3949,0)</f>
        <v/>
      </c>
      <c r="K3949" s="432">
        <f>+IFERROR(O3949/G3949,0)</f>
        <v/>
      </c>
      <c r="L3949" s="431">
        <f>SUBTOTAL(9,L3950:L4111)</f>
        <v/>
      </c>
      <c r="M3949" s="429">
        <f>SUBTOTAL(9,M3950:M4111)</f>
        <v/>
      </c>
      <c r="N3949" s="430">
        <f>SUBTOTAL(9,N3950:N4111)</f>
        <v/>
      </c>
      <c r="O3949" s="431">
        <f>SUBTOTAL(9,O3950:O4111)</f>
        <v/>
      </c>
      <c r="P3949" s="394" t="n"/>
      <c r="Q3949" s="243" t="n"/>
    </row>
    <row r="3950" outlineLevel="3" ht="50.25" customHeight="1">
      <c r="A3950" s="3" t="n"/>
      <c r="B3950" s="3" t="inlineStr">
        <is>
          <t>Монтаж приточно-вытяжных установок (установки общеобменной вентиляции, вентиляторы и пр.)</t>
        </is>
      </c>
      <c r="C3950" s="25" t="n"/>
      <c r="D3950" s="271" t="inlineStr">
        <is>
          <t>10.4.22.1.</t>
        </is>
      </c>
      <c r="E3950" s="3" t="inlineStr">
        <is>
          <t>Вытяжная установка, системы В2.1</t>
        </is>
      </c>
      <c r="F3950" s="18" t="inlineStr">
        <is>
          <t>шт.</t>
        </is>
      </c>
      <c r="G3950" s="645" t="n">
        <v>1</v>
      </c>
      <c r="H3950" s="194" t="n">
        <v>1224114.722801209</v>
      </c>
      <c r="I3950" s="195" t="n">
        <v>449542.4570881648</v>
      </c>
      <c r="J3950" s="196" t="n">
        <v>209207.1474861717</v>
      </c>
      <c r="K3950" s="197" t="n">
        <v>1882864.327375545</v>
      </c>
      <c r="L3950" s="194" t="n">
        <v>1224114.722801209</v>
      </c>
      <c r="M3950" s="195" t="n">
        <v>449542.4570881648</v>
      </c>
      <c r="N3950" s="196" t="n">
        <v>209207.1474861717</v>
      </c>
      <c r="O3950" s="197" t="n">
        <v>1882864.327375545</v>
      </c>
      <c r="P3950" s="118" t="n"/>
      <c r="Q3950" s="104" t="n"/>
    </row>
    <row r="3951" outlineLevel="3" ht="50.25" customHeight="1">
      <c r="A3951" s="3" t="n"/>
      <c r="B3951" s="3" t="inlineStr">
        <is>
          <t>Монтаж приточно-вытяжных установок (установки общеобменной вентиляции, вентиляторы и пр.)</t>
        </is>
      </c>
      <c r="C3951" s="25" t="n"/>
      <c r="D3951" s="271" t="inlineStr">
        <is>
          <t>10.4.22.2.</t>
        </is>
      </c>
      <c r="E3951" s="3" t="inlineStr">
        <is>
          <t>Вытяжная установка, системы В2.2</t>
        </is>
      </c>
      <c r="F3951" s="18" t="inlineStr">
        <is>
          <t>шт.</t>
        </is>
      </c>
      <c r="G3951" s="645" t="n">
        <v>1</v>
      </c>
      <c r="H3951" s="194" t="n">
        <v>1223475.565090002</v>
      </c>
      <c r="I3951" s="195" t="n">
        <v>455828.9899121126</v>
      </c>
      <c r="J3951" s="196" t="n">
        <v>209913.0693752643</v>
      </c>
      <c r="K3951" s="197" t="n">
        <v>1889217.624377379</v>
      </c>
      <c r="L3951" s="194" t="n">
        <v>1223475.565090002</v>
      </c>
      <c r="M3951" s="195" t="n">
        <v>455828.9899121126</v>
      </c>
      <c r="N3951" s="196" t="n">
        <v>209913.0693752643</v>
      </c>
      <c r="O3951" s="197" t="n">
        <v>1889217.624377379</v>
      </c>
      <c r="P3951" s="118" t="n"/>
      <c r="Q3951" s="104" t="n"/>
    </row>
    <row r="3952" outlineLevel="3" ht="50.25" customHeight="1">
      <c r="A3952" s="3" t="n"/>
      <c r="B3952" s="3" t="inlineStr">
        <is>
          <t>Монтаж приточно-вытяжных установок (установки общеобменной вентиляции, вентиляторы и пр.)</t>
        </is>
      </c>
      <c r="C3952" s="25" t="n"/>
      <c r="D3952" s="271" t="inlineStr">
        <is>
          <t>10.4.22.3.</t>
        </is>
      </c>
      <c r="E3952" s="3" t="inlineStr">
        <is>
          <t>Вытяжная установка, системы В2.3</t>
        </is>
      </c>
      <c r="F3952" s="18" t="inlineStr">
        <is>
          <t>шт.</t>
        </is>
      </c>
      <c r="G3952" s="645" t="n">
        <v>1</v>
      </c>
      <c r="H3952" s="194" t="n">
        <v>1223475.565090002</v>
      </c>
      <c r="I3952" s="195" t="n">
        <v>455954.0980494414</v>
      </c>
      <c r="J3952" s="196" t="n">
        <v>209928.7078924305</v>
      </c>
      <c r="K3952" s="197" t="n">
        <v>1889358.371031874</v>
      </c>
      <c r="L3952" s="194" t="n">
        <v>1223475.565090002</v>
      </c>
      <c r="M3952" s="195" t="n">
        <v>455954.0980494414</v>
      </c>
      <c r="N3952" s="196" t="n">
        <v>209928.7078924305</v>
      </c>
      <c r="O3952" s="197" t="n">
        <v>1889358.371031874</v>
      </c>
      <c r="P3952" s="118" t="n"/>
      <c r="Q3952" s="104" t="n"/>
    </row>
    <row r="3953" outlineLevel="3" ht="50.25" customHeight="1">
      <c r="A3953" s="3" t="n"/>
      <c r="B3953" s="3" t="inlineStr">
        <is>
          <t>Монтаж приточно-вытяжных установок (установки общеобменной вентиляции, вентиляторы и пр.)</t>
        </is>
      </c>
      <c r="C3953" s="25" t="n"/>
      <c r="D3953" s="271" t="inlineStr">
        <is>
          <t>10.4.22.4.</t>
        </is>
      </c>
      <c r="E3953" s="3" t="inlineStr">
        <is>
          <t>Вытяжная установка, системы В2.4</t>
        </is>
      </c>
      <c r="F3953" s="18" t="inlineStr">
        <is>
          <t>шт.</t>
        </is>
      </c>
      <c r="G3953" s="645" t="n">
        <v>1</v>
      </c>
      <c r="H3953" s="194" t="n">
        <v>1223475.565090002</v>
      </c>
      <c r="I3953" s="195" t="n">
        <v>449307.734598078</v>
      </c>
      <c r="J3953" s="196" t="n">
        <v>209097.91246101</v>
      </c>
      <c r="K3953" s="197" t="n">
        <v>1881881.21214909</v>
      </c>
      <c r="L3953" s="194" t="n">
        <v>1223475.565090002</v>
      </c>
      <c r="M3953" s="195" t="n">
        <v>449307.734598078</v>
      </c>
      <c r="N3953" s="196" t="n">
        <v>209097.91246101</v>
      </c>
      <c r="O3953" s="197" t="n">
        <v>1881881.21214909</v>
      </c>
      <c r="P3953" s="118" t="n"/>
      <c r="Q3953" s="104" t="n"/>
    </row>
    <row r="3954" outlineLevel="3" ht="50.25" customHeight="1">
      <c r="A3954" s="3" t="n"/>
      <c r="B3954" s="3" t="n"/>
      <c r="C3954" s="25" t="n"/>
      <c r="D3954" s="271" t="inlineStr">
        <is>
          <t>10.4.22.5.</t>
        </is>
      </c>
      <c r="E3954" s="3" t="inlineStr">
        <is>
          <t>Радиальный вентилятор для круглых каналов, N=0,06 кВт, n=2450 об/мин, U=230 В, I=0,27 A</t>
        </is>
      </c>
      <c r="F3954" s="18" t="inlineStr">
        <is>
          <t>шт.</t>
        </is>
      </c>
      <c r="G3954" s="645" t="n">
        <v>4</v>
      </c>
      <c r="H3954" s="194" t="n"/>
      <c r="I3954" s="195" t="n">
        <v>0</v>
      </c>
      <c r="J3954" s="196" t="n">
        <v>0</v>
      </c>
      <c r="K3954" s="197" t="n">
        <v>0</v>
      </c>
      <c r="L3954" s="194" t="n">
        <v>0</v>
      </c>
      <c r="M3954" s="195" t="n">
        <v>0</v>
      </c>
      <c r="N3954" s="196" t="n">
        <v>0</v>
      </c>
      <c r="O3954" s="197" t="n">
        <v>0</v>
      </c>
      <c r="P3954" s="118" t="inlineStr">
        <is>
          <t>Включено</t>
        </is>
      </c>
      <c r="Q3954" s="104" t="n"/>
    </row>
    <row r="3955" outlineLevel="3" ht="50.25" customHeight="1">
      <c r="A3955" s="3" t="n"/>
      <c r="B3955" s="3" t="n"/>
      <c r="C3955" s="25" t="n"/>
      <c r="D3955" s="271" t="inlineStr">
        <is>
          <t>10.4.22.6.</t>
        </is>
      </c>
      <c r="E3955" s="3" t="inlineStr">
        <is>
          <t>Радиальный вентилятор для круглых каналов, N=0,157 кВт, n=2600 об/мин, U=230 В, I=0,72 A</t>
        </is>
      </c>
      <c r="F3955" s="18" t="inlineStr">
        <is>
          <t>шт.</t>
        </is>
      </c>
      <c r="G3955" s="645" t="n">
        <v>1</v>
      </c>
      <c r="H3955" s="194" t="n"/>
      <c r="I3955" s="195" t="n">
        <v>0</v>
      </c>
      <c r="J3955" s="196" t="n">
        <v>0</v>
      </c>
      <c r="K3955" s="197" t="n">
        <v>0</v>
      </c>
      <c r="L3955" s="194" t="n">
        <v>0</v>
      </c>
      <c r="M3955" s="195" t="n">
        <v>0</v>
      </c>
      <c r="N3955" s="196" t="n">
        <v>0</v>
      </c>
      <c r="O3955" s="197" t="n">
        <v>0</v>
      </c>
      <c r="P3955" s="118" t="inlineStr">
        <is>
          <t>Включено</t>
        </is>
      </c>
      <c r="Q3955" s="104" t="n"/>
    </row>
    <row r="3956" outlineLevel="3" ht="50.25" customHeight="1">
      <c r="A3956" s="3" t="n"/>
      <c r="B3956" s="3" t="n"/>
      <c r="C3956" s="25" t="n"/>
      <c r="D3956" s="271" t="inlineStr">
        <is>
          <t>10.4.22.7.</t>
        </is>
      </c>
      <c r="E3956" s="3" t="inlineStr">
        <is>
          <t>Радиальный вентилятор для круглых каналов, N=0.23 кВт, n=2500 об/мин, U=230 В, I=1.05 A</t>
        </is>
      </c>
      <c r="F3956" s="18" t="inlineStr">
        <is>
          <t>шт.</t>
        </is>
      </c>
      <c r="G3956" s="645" t="n">
        <v>1</v>
      </c>
      <c r="H3956" s="194" t="n"/>
      <c r="I3956" s="195" t="n">
        <v>0</v>
      </c>
      <c r="J3956" s="196" t="n">
        <v>0</v>
      </c>
      <c r="K3956" s="197" t="n">
        <v>0</v>
      </c>
      <c r="L3956" s="194" t="n">
        <v>0</v>
      </c>
      <c r="M3956" s="195" t="n">
        <v>0</v>
      </c>
      <c r="N3956" s="196" t="n">
        <v>0</v>
      </c>
      <c r="O3956" s="197" t="n">
        <v>0</v>
      </c>
      <c r="P3956" s="118" t="inlineStr">
        <is>
          <t>Включено</t>
        </is>
      </c>
      <c r="Q3956" s="104" t="n"/>
    </row>
    <row r="3957" outlineLevel="3" ht="50.25" customHeight="1">
      <c r="A3957" s="3" t="n"/>
      <c r="B3957" s="3" t="n"/>
      <c r="C3957" s="25" t="n"/>
      <c r="D3957" s="271" t="inlineStr">
        <is>
          <t>10.4.22.8.</t>
        </is>
      </c>
      <c r="E3957" s="3" t="inlineStr">
        <is>
          <t>Радиальный вентилятор для круглых каналов, N=0.071 кВт, n=2450 об/мин, U=230 В, I=0.33 A</t>
        </is>
      </c>
      <c r="F3957" s="18" t="inlineStr">
        <is>
          <t>шт.</t>
        </is>
      </c>
      <c r="G3957" s="645" t="n">
        <v>2</v>
      </c>
      <c r="H3957" s="194" t="n"/>
      <c r="I3957" s="195" t="n">
        <v>0</v>
      </c>
      <c r="J3957" s="196" t="n">
        <v>0</v>
      </c>
      <c r="K3957" s="197" t="n">
        <v>0</v>
      </c>
      <c r="L3957" s="194" t="n">
        <v>0</v>
      </c>
      <c r="M3957" s="195" t="n">
        <v>0</v>
      </c>
      <c r="N3957" s="196" t="n">
        <v>0</v>
      </c>
      <c r="O3957" s="197" t="n">
        <v>0</v>
      </c>
      <c r="P3957" s="118" t="inlineStr">
        <is>
          <t>Включено</t>
        </is>
      </c>
      <c r="Q3957" s="104" t="n"/>
    </row>
    <row r="3958" outlineLevel="3" ht="50.25" customHeight="1">
      <c r="A3958" s="3" t="n"/>
      <c r="B395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958" s="25" t="n"/>
      <c r="D3958" s="271" t="inlineStr">
        <is>
          <t>10.4.22.9.</t>
        </is>
      </c>
      <c r="E3958" s="3" t="inlineStr">
        <is>
          <t>Шумоглушитель CSA 200/600</t>
        </is>
      </c>
      <c r="F3958" s="18" t="inlineStr">
        <is>
          <t>шт.</t>
        </is>
      </c>
      <c r="G3958" s="645" t="n">
        <v>1</v>
      </c>
      <c r="H3958" s="194" t="n">
        <v>10236.53660913233</v>
      </c>
      <c r="I3958" s="195" t="n">
        <v>1294.222110297335</v>
      </c>
      <c r="J3958" s="196" t="n">
        <v>1441.344839928709</v>
      </c>
      <c r="K3958" s="197" t="n">
        <v>12972.10355935838</v>
      </c>
      <c r="L3958" s="194" t="n">
        <v>10236.53660913233</v>
      </c>
      <c r="M3958" s="195" t="n">
        <v>1294.222110297335</v>
      </c>
      <c r="N3958" s="196" t="n">
        <v>1441.344839928709</v>
      </c>
      <c r="O3958" s="197" t="n">
        <v>12972.10355935838</v>
      </c>
      <c r="P3958" s="118" t="n"/>
      <c r="Q3958" s="104" t="n"/>
    </row>
    <row r="3959" outlineLevel="3" ht="50.25" customHeight="1">
      <c r="A3959" s="3" t="n"/>
      <c r="B395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959" s="25" t="n"/>
      <c r="D3959" s="271" t="inlineStr">
        <is>
          <t>10.4.22.10.</t>
        </is>
      </c>
      <c r="E3959" s="3" t="inlineStr">
        <is>
          <t>Шумоглушитель CSA 200/900</t>
        </is>
      </c>
      <c r="F3959" s="18" t="inlineStr">
        <is>
          <t>шт.</t>
        </is>
      </c>
      <c r="G3959" s="645" t="n">
        <v>1</v>
      </c>
      <c r="H3959" s="194" t="n">
        <v>12899.86004705762</v>
      </c>
      <c r="I3959" s="195" t="n">
        <v>1294.222110297335</v>
      </c>
      <c r="J3959" s="196" t="n">
        <v>1774.260269669369</v>
      </c>
      <c r="K3959" s="197" t="n">
        <v>15968.34242702432</v>
      </c>
      <c r="L3959" s="194" t="n">
        <v>12899.86004705762</v>
      </c>
      <c r="M3959" s="195" t="n">
        <v>1294.222110297335</v>
      </c>
      <c r="N3959" s="196" t="n">
        <v>1774.260269669369</v>
      </c>
      <c r="O3959" s="197" t="n">
        <v>15968.34242702432</v>
      </c>
      <c r="P3959" s="118" t="n"/>
      <c r="Q3959" s="104" t="n"/>
    </row>
    <row r="3960" outlineLevel="3" ht="50.25" customHeight="1">
      <c r="A3960" s="3" t="n"/>
      <c r="B396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960" s="25" t="n"/>
      <c r="D3960" s="271" t="inlineStr">
        <is>
          <t>10.4.22.11.</t>
        </is>
      </c>
      <c r="E3960" s="3" t="inlineStr">
        <is>
          <t>Шумоглушитель CSA 250/900</t>
        </is>
      </c>
      <c r="F3960" s="18" t="inlineStr">
        <is>
          <t>шт.</t>
        </is>
      </c>
      <c r="G3960" s="645" t="n">
        <v>1</v>
      </c>
      <c r="H3960" s="194" t="n">
        <v>15737.50620116457</v>
      </c>
      <c r="I3960" s="195" t="n">
        <v>1294.222110297335</v>
      </c>
      <c r="J3960" s="196" t="n">
        <v>2128.966038932738</v>
      </c>
      <c r="K3960" s="197" t="n">
        <v>19160.69435039465</v>
      </c>
      <c r="L3960" s="194" t="n">
        <v>15737.50620116457</v>
      </c>
      <c r="M3960" s="195" t="n">
        <v>1294.222110297335</v>
      </c>
      <c r="N3960" s="196" t="n">
        <v>2128.966038932738</v>
      </c>
      <c r="O3960" s="197" t="n">
        <v>19160.69435039465</v>
      </c>
      <c r="P3960" s="118" t="n"/>
      <c r="Q3960" s="104" t="n"/>
    </row>
    <row r="3961" outlineLevel="3" ht="50.25" customHeight="1">
      <c r="A3961" s="3" t="n"/>
      <c r="B3961" s="3" t="n"/>
      <c r="C3961" s="25" t="n"/>
      <c r="D3961" s="271" t="inlineStr">
        <is>
          <t>10.4.22.12.</t>
        </is>
      </c>
      <c r="E3961" s="3" t="inlineStr">
        <is>
          <t>Шумоглушитель круглый Ф125, L=600 мм</t>
        </is>
      </c>
      <c r="F3961" s="18" t="inlineStr">
        <is>
          <t>шт.</t>
        </is>
      </c>
      <c r="G3961" s="645" t="n">
        <v>2</v>
      </c>
      <c r="H3961" s="194" t="n"/>
      <c r="I3961" s="195" t="n">
        <v>0</v>
      </c>
      <c r="J3961" s="196" t="n">
        <v>0</v>
      </c>
      <c r="K3961" s="197" t="n">
        <v>0</v>
      </c>
      <c r="L3961" s="194" t="n">
        <v>0</v>
      </c>
      <c r="M3961" s="195" t="n">
        <v>0</v>
      </c>
      <c r="N3961" s="196" t="n">
        <v>0</v>
      </c>
      <c r="O3961" s="197" t="n">
        <v>0</v>
      </c>
      <c r="P3961" s="118" t="inlineStr">
        <is>
          <t>Включено</t>
        </is>
      </c>
      <c r="Q3961" s="104" t="n"/>
    </row>
    <row r="3962" outlineLevel="3" ht="50.25" customHeight="1">
      <c r="A3962" s="3" t="n"/>
      <c r="B396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962" s="25" t="n"/>
      <c r="D3962" s="271" t="inlineStr">
        <is>
          <t>10.4.22.13.</t>
        </is>
      </c>
      <c r="E3962" s="212" t="inlineStr">
        <is>
          <t>Воздуховод из тонколистовой оцинкованной стали b=0,7</t>
        </is>
      </c>
      <c r="F3962" s="211" t="inlineStr">
        <is>
          <t>м2</t>
        </is>
      </c>
      <c r="G3962" s="649" t="n">
        <v>28</v>
      </c>
      <c r="H3962" s="194" t="n">
        <v>1226.721914580139</v>
      </c>
      <c r="I3962" s="195" t="n">
        <v>823.9882142857142</v>
      </c>
      <c r="J3962" s="196" t="n">
        <v>256.3387661082317</v>
      </c>
      <c r="K3962" s="197" t="n">
        <v>2307.048894974085</v>
      </c>
      <c r="L3962" s="194" t="n">
        <v>34348.21360824389</v>
      </c>
      <c r="M3962" s="195" t="n">
        <v>23071.67</v>
      </c>
      <c r="N3962" s="196" t="n">
        <v>7177.485451030487</v>
      </c>
      <c r="O3962" s="197" t="n">
        <v>64597.36905927437</v>
      </c>
      <c r="P3962" s="118" t="n"/>
      <c r="Q3962" s="104" t="n"/>
    </row>
    <row r="3963" outlineLevel="3" ht="50.25" customHeight="1">
      <c r="A3963" s="3" t="n"/>
      <c r="B3963"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963" s="25" t="n"/>
      <c r="D3963" s="271" t="inlineStr">
        <is>
          <t>10.4.22.14.</t>
        </is>
      </c>
      <c r="E3963" s="212" t="inlineStr">
        <is>
          <t>Воздуховод из тонколистовой оцинкованной стали b=0,5</t>
        </is>
      </c>
      <c r="F3963" s="211" t="inlineStr">
        <is>
          <t>м2</t>
        </is>
      </c>
      <c r="G3963" s="649" t="n">
        <v>14.7</v>
      </c>
      <c r="H3963" s="194" t="n">
        <v>4600.661244892442</v>
      </c>
      <c r="I3963" s="195" t="n">
        <v>2354.251700680272</v>
      </c>
      <c r="J3963" s="196" t="n">
        <v>869.3641181965893</v>
      </c>
      <c r="K3963" s="197" t="n">
        <v>7824.277063769304</v>
      </c>
      <c r="L3963" s="194" t="n">
        <v>67629.72029991889</v>
      </c>
      <c r="M3963" s="195" t="n">
        <v>34607.5</v>
      </c>
      <c r="N3963" s="196" t="n">
        <v>12779.65253748986</v>
      </c>
      <c r="O3963" s="197" t="n">
        <v>115016.8728374088</v>
      </c>
      <c r="P3963" s="118" t="n"/>
      <c r="Q3963" s="104" t="n"/>
    </row>
    <row r="3964" outlineLevel="3" ht="50.25" customHeight="1">
      <c r="A3964" s="3" t="n"/>
      <c r="B396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964" s="25" t="n"/>
      <c r="D3964" s="271" t="inlineStr">
        <is>
          <t>10.4.22.15.</t>
        </is>
      </c>
      <c r="E3964" s="212" t="inlineStr">
        <is>
          <t>Воздуховод из тонколистовой оцинкованной стали b=0,7</t>
        </is>
      </c>
      <c r="F3964" s="211" t="inlineStr">
        <is>
          <t>м2</t>
        </is>
      </c>
      <c r="G3964" s="649" t="n">
        <v>20</v>
      </c>
      <c r="H3964" s="194" t="n">
        <v>1226.721766472273</v>
      </c>
      <c r="I3964" s="195" t="n">
        <v>823.9879999999999</v>
      </c>
      <c r="J3964" s="196" t="n">
        <v>256.3387208090341</v>
      </c>
      <c r="K3964" s="197" t="n">
        <v>2307.048487281307</v>
      </c>
      <c r="L3964" s="194" t="n">
        <v>24534.43532944546</v>
      </c>
      <c r="M3964" s="195" t="n">
        <v>16479.76</v>
      </c>
      <c r="N3964" s="196" t="n">
        <v>5126.774416180682</v>
      </c>
      <c r="O3964" s="197" t="n">
        <v>46140.96974562613</v>
      </c>
      <c r="P3964" s="118" t="n"/>
      <c r="Q3964" s="104" t="n"/>
    </row>
    <row r="3965" outlineLevel="3" ht="50.25" customHeight="1">
      <c r="A3965" s="3" t="n"/>
      <c r="B3965"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965" s="25" t="n"/>
      <c r="D3965" s="271" t="inlineStr">
        <is>
          <t>10.4.22.16.</t>
        </is>
      </c>
      <c r="E3965" s="212" t="inlineStr">
        <is>
          <t>Воздуховод из тонколистовой оцинкованной стали b=0,5</t>
        </is>
      </c>
      <c r="F3965" s="211" t="inlineStr">
        <is>
          <t>м2</t>
        </is>
      </c>
      <c r="G3965" s="649" t="n">
        <v>0.6</v>
      </c>
      <c r="H3965" s="194" t="n">
        <v>2862.273377390614</v>
      </c>
      <c r="I3965" s="195" t="n">
        <v>1922.633333333333</v>
      </c>
      <c r="J3965" s="196" t="n">
        <v>598.1133388404934</v>
      </c>
      <c r="K3965" s="197" t="n">
        <v>5383.02004956444</v>
      </c>
      <c r="L3965" s="194" t="n">
        <v>1717.364026434368</v>
      </c>
      <c r="M3965" s="195" t="n">
        <v>1153.58</v>
      </c>
      <c r="N3965" s="196" t="n">
        <v>358.868003304296</v>
      </c>
      <c r="O3965" s="197" t="n">
        <v>3229.812029738664</v>
      </c>
      <c r="P3965" s="118" t="n"/>
      <c r="Q3965" s="104" t="n"/>
    </row>
    <row r="3966" outlineLevel="3" ht="50.25" customHeight="1">
      <c r="A3966" s="3" t="n"/>
      <c r="B3966"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966" s="25" t="n"/>
      <c r="D3966" s="271" t="inlineStr">
        <is>
          <t>10.4.22.17.</t>
        </is>
      </c>
      <c r="E3966" s="212" t="inlineStr">
        <is>
          <t>Воздуховод из тонколистовой оцинкованной стали b=0,5</t>
        </is>
      </c>
      <c r="F3966" s="211" t="inlineStr">
        <is>
          <t>м2</t>
        </is>
      </c>
      <c r="G3966" s="649" t="n">
        <v>18.2</v>
      </c>
      <c r="H3966" s="194" t="n">
        <v>2618.299846704608</v>
      </c>
      <c r="I3966" s="195" t="n">
        <v>1647.976373626374</v>
      </c>
      <c r="J3966" s="196" t="n">
        <v>533.2845275413727</v>
      </c>
      <c r="K3966" s="197" t="n">
        <v>4799.560747872354</v>
      </c>
      <c r="L3966" s="194" t="n">
        <v>47653.05721002386</v>
      </c>
      <c r="M3966" s="195" t="n">
        <v>29993.17</v>
      </c>
      <c r="N3966" s="196" t="n">
        <v>9705.778401252983</v>
      </c>
      <c r="O3966" s="197" t="n">
        <v>87352.00561127684</v>
      </c>
      <c r="P3966" s="118" t="n"/>
      <c r="Q3966" s="104" t="n"/>
    </row>
    <row r="3967" outlineLevel="3" ht="50.25" customHeight="1">
      <c r="A3967" s="3" t="n"/>
      <c r="B3967"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967" s="25" t="n"/>
      <c r="D3967" s="271" t="inlineStr">
        <is>
          <t>10.4.22.18.</t>
        </is>
      </c>
      <c r="E3967" s="212" t="inlineStr">
        <is>
          <t>Воздуховод из тонколистовой оцинкованной стали b=0,5</t>
        </is>
      </c>
      <c r="F3967" s="211" t="inlineStr">
        <is>
          <t>м2</t>
        </is>
      </c>
      <c r="G3967" s="649" t="n">
        <v>18.4</v>
      </c>
      <c r="H3967" s="194" t="n">
        <v>2146.705596496799</v>
      </c>
      <c r="I3967" s="195" t="n">
        <v>1441.979347826087</v>
      </c>
      <c r="J3967" s="196" t="n">
        <v>448.5856180403607</v>
      </c>
      <c r="K3967" s="197" t="n">
        <v>4037.270562363246</v>
      </c>
      <c r="L3967" s="194" t="n">
        <v>39499.3829755411</v>
      </c>
      <c r="M3967" s="195" t="n">
        <v>26532.42</v>
      </c>
      <c r="N3967" s="196" t="n">
        <v>8253.975371942637</v>
      </c>
      <c r="O3967" s="197" t="n">
        <v>74285.77834748373</v>
      </c>
      <c r="P3967" s="118" t="n"/>
      <c r="Q3967" s="104" t="n"/>
    </row>
    <row r="3968" outlineLevel="3" ht="50.25" customHeight="1">
      <c r="A3968" s="3" t="n"/>
      <c r="B3968"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968" s="25" t="n"/>
      <c r="D3968" s="271" t="inlineStr">
        <is>
          <t>10.4.22.19.</t>
        </is>
      </c>
      <c r="E3968" s="212" t="inlineStr">
        <is>
          <t>Воздуховод из тонколистовой оцинкованной стали b=0,5</t>
        </is>
      </c>
      <c r="F3968" s="211" t="inlineStr">
        <is>
          <t>м2</t>
        </is>
      </c>
      <c r="G3968" s="649" t="n">
        <v>21.6</v>
      </c>
      <c r="H3968" s="194" t="n">
        <v>2180.761956876892</v>
      </c>
      <c r="I3968" s="195" t="n">
        <v>1464.867592592592</v>
      </c>
      <c r="J3968" s="196" t="n">
        <v>455.7036936836855</v>
      </c>
      <c r="K3968" s="197" t="n">
        <v>4101.33324315317</v>
      </c>
      <c r="L3968" s="194" t="n">
        <v>47104.45826854087</v>
      </c>
      <c r="M3968" s="195" t="n">
        <v>31641.14</v>
      </c>
      <c r="N3968" s="196" t="n">
        <v>9843.199783567608</v>
      </c>
      <c r="O3968" s="197" t="n">
        <v>88588.79805210847</v>
      </c>
      <c r="P3968" s="118" t="n"/>
      <c r="Q3968" s="104" t="n"/>
    </row>
    <row r="3969" outlineLevel="3" ht="50.25" customHeight="1">
      <c r="A3969" s="3" t="n"/>
      <c r="B396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969" s="25" t="n"/>
      <c r="D3969" s="271" t="inlineStr">
        <is>
          <t>10.4.22.20.</t>
        </is>
      </c>
      <c r="E3969" s="212" t="inlineStr">
        <is>
          <t>Воздуховод из тонколистовой оцинкованной стали b=0,7</t>
        </is>
      </c>
      <c r="F3969" s="211" t="inlineStr">
        <is>
          <t>м2</t>
        </is>
      </c>
      <c r="G3969" s="649" t="n">
        <v>44</v>
      </c>
      <c r="H3969" s="194" t="n">
        <v>3220.462590917386</v>
      </c>
      <c r="I3969" s="195" t="n">
        <v>1647.976136363636</v>
      </c>
      <c r="J3969" s="196" t="n">
        <v>608.5548409101278</v>
      </c>
      <c r="K3969" s="197" t="n">
        <v>5476.99356819115</v>
      </c>
      <c r="L3969" s="194" t="n">
        <v>141700.354000365</v>
      </c>
      <c r="M3969" s="195" t="n">
        <v>72510.95</v>
      </c>
      <c r="N3969" s="196" t="n">
        <v>26776.41300004562</v>
      </c>
      <c r="O3969" s="197" t="n">
        <v>240987.7170004106</v>
      </c>
      <c r="P3969" s="118" t="n"/>
      <c r="Q3969" s="104" t="n"/>
    </row>
    <row r="3970" outlineLevel="3" ht="50.25" customHeight="1">
      <c r="A3970" s="3" t="n"/>
      <c r="B397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970" s="25" t="n"/>
      <c r="D3970" s="271" t="inlineStr">
        <is>
          <t>10.4.22.21.</t>
        </is>
      </c>
      <c r="E3970" s="212" t="inlineStr">
        <is>
          <t>Воздуховод из тонколистовой оцинкованной стали b=0,7</t>
        </is>
      </c>
      <c r="F3970" s="211" t="inlineStr">
        <is>
          <t>м2</t>
        </is>
      </c>
      <c r="G3970" s="649" t="n">
        <v>2.2</v>
      </c>
      <c r="H3970" s="194" t="n">
        <v>4684.247874671159</v>
      </c>
      <c r="I3970" s="195" t="n">
        <v>2397.054545454545</v>
      </c>
      <c r="J3970" s="196" t="n">
        <v>885.1628025157131</v>
      </c>
      <c r="K3970" s="197" t="n">
        <v>7966.465222641418</v>
      </c>
      <c r="L3970" s="194" t="n">
        <v>10305.34532427655</v>
      </c>
      <c r="M3970" s="195" t="n">
        <v>5273.52</v>
      </c>
      <c r="N3970" s="196" t="n">
        <v>1947.358165534569</v>
      </c>
      <c r="O3970" s="197" t="n">
        <v>17526.22348981112</v>
      </c>
      <c r="P3970" s="118" t="n"/>
      <c r="Q3970" s="104" t="n"/>
    </row>
    <row r="3971" outlineLevel="3" ht="50.25" customHeight="1">
      <c r="A3971" s="3" t="n"/>
      <c r="B3971"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971" s="25" t="n"/>
      <c r="D3971" s="271" t="inlineStr">
        <is>
          <t>10.4.22.22.</t>
        </is>
      </c>
      <c r="E3971" s="212" t="inlineStr">
        <is>
          <t>Воздуховод из тонколистовой оцинкованной стали b=0,5</t>
        </is>
      </c>
      <c r="F3971" s="211" t="inlineStr">
        <is>
          <t>м2</t>
        </is>
      </c>
      <c r="G3971" s="649" t="n">
        <v>37.6</v>
      </c>
      <c r="H3971" s="194" t="n">
        <v>1316.942530251065</v>
      </c>
      <c r="I3971" s="195" t="n">
        <v>1853.973138297872</v>
      </c>
      <c r="J3971" s="196" t="n">
        <v>396.3644585686171</v>
      </c>
      <c r="K3971" s="197" t="n">
        <v>3567.280127117554</v>
      </c>
      <c r="L3971" s="194" t="n">
        <v>49517.03913744004</v>
      </c>
      <c r="M3971" s="195" t="n">
        <v>69709.39</v>
      </c>
      <c r="N3971" s="196" t="n">
        <v>14903.30364218</v>
      </c>
      <c r="O3971" s="197" t="n">
        <v>134129.73277962</v>
      </c>
      <c r="P3971" s="118" t="n"/>
      <c r="Q3971" s="104" t="n"/>
    </row>
    <row r="3972" outlineLevel="3" ht="50.25" customHeight="1">
      <c r="A3972" s="3" t="n"/>
      <c r="B3972"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972" s="25" t="n"/>
      <c r="D3972" s="271" t="inlineStr">
        <is>
          <t>10.4.22.23.</t>
        </is>
      </c>
      <c r="E3972" s="212" t="inlineStr">
        <is>
          <t>Воздуховод из тонколистовой оцинкованной стали b=0,5</t>
        </is>
      </c>
      <c r="F3972" s="211" t="inlineStr">
        <is>
          <t>м2</t>
        </is>
      </c>
      <c r="G3972" s="649" t="n">
        <v>8.1</v>
      </c>
      <c r="H3972" s="194" t="n">
        <v>3936.044435770782</v>
      </c>
      <c r="I3972" s="195" t="n">
        <v>2014.192592592593</v>
      </c>
      <c r="J3972" s="196" t="n">
        <v>743.7796285454218</v>
      </c>
      <c r="K3972" s="197" t="n">
        <v>6694.016656908796</v>
      </c>
      <c r="L3972" s="194" t="n">
        <v>31881.95992974333</v>
      </c>
      <c r="M3972" s="195" t="n">
        <v>16314.96</v>
      </c>
      <c r="N3972" s="196" t="n">
        <v>6024.614991217916</v>
      </c>
      <c r="O3972" s="197" t="n">
        <v>54221.53492096125</v>
      </c>
      <c r="P3972" s="118" t="n"/>
      <c r="Q3972" s="104" t="n"/>
    </row>
    <row r="3973" outlineLevel="3" ht="50.25" customHeight="1">
      <c r="A3973" s="3" t="n"/>
      <c r="B397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973" s="25" t="n"/>
      <c r="D3973" s="271" t="inlineStr">
        <is>
          <t>10.4.22.24.</t>
        </is>
      </c>
      <c r="E3973" s="212" t="inlineStr">
        <is>
          <t>Воздуховод из тонколистовой оцинкованной стали b=0,7</t>
        </is>
      </c>
      <c r="F3973" s="211" t="inlineStr">
        <is>
          <t>м2</t>
        </is>
      </c>
      <c r="G3973" s="649" t="n">
        <v>1.1</v>
      </c>
      <c r="H3973" s="194" t="n">
        <v>3805.918410509228</v>
      </c>
      <c r="I3973" s="195" t="n">
        <v>1947.609090909091</v>
      </c>
      <c r="J3973" s="196" t="n">
        <v>719.1909376772899</v>
      </c>
      <c r="K3973" s="197" t="n">
        <v>6472.718439095609</v>
      </c>
      <c r="L3973" s="194" t="n">
        <v>4186.510251560151</v>
      </c>
      <c r="M3973" s="195" t="n">
        <v>2142.37</v>
      </c>
      <c r="N3973" s="196" t="n">
        <v>791.1100314450189</v>
      </c>
      <c r="O3973" s="197" t="n">
        <v>7119.990283005171</v>
      </c>
      <c r="P3973" s="118" t="n"/>
      <c r="Q3973" s="104" t="n"/>
    </row>
    <row r="3974" outlineLevel="3" ht="50.25" customHeight="1">
      <c r="A3974" s="3" t="n"/>
      <c r="B397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974" s="25" t="n"/>
      <c r="D3974" s="271" t="inlineStr">
        <is>
          <t>10.4.22.25.</t>
        </is>
      </c>
      <c r="E3974" s="212" t="inlineStr">
        <is>
          <t>Воздуховод из тонколистовой оцинкованной стали b=0,7</t>
        </is>
      </c>
      <c r="F3974" s="211" t="inlineStr">
        <is>
          <t>м2</t>
        </is>
      </c>
      <c r="G3974" s="649" t="n">
        <v>28.6</v>
      </c>
      <c r="H3974" s="194" t="n">
        <v>2229.515662433583</v>
      </c>
      <c r="I3974" s="195" t="n">
        <v>1140.906643356643</v>
      </c>
      <c r="J3974" s="196" t="n">
        <v>421.3027882237783</v>
      </c>
      <c r="K3974" s="197" t="n">
        <v>3791.725094014005</v>
      </c>
      <c r="L3974" s="194" t="n">
        <v>63764.14794560048</v>
      </c>
      <c r="M3974" s="195" t="n">
        <v>32629.93</v>
      </c>
      <c r="N3974" s="196" t="n">
        <v>12049.25974320006</v>
      </c>
      <c r="O3974" s="197" t="n">
        <v>108443.3376888005</v>
      </c>
      <c r="P3974" s="118" t="n"/>
      <c r="Q3974" s="104" t="n"/>
    </row>
    <row r="3975" outlineLevel="3" ht="50.25" customHeight="1">
      <c r="A3975" s="3" t="n"/>
      <c r="B397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975" s="25" t="n"/>
      <c r="D3975" s="271" t="inlineStr">
        <is>
          <t>10.4.22.26.</t>
        </is>
      </c>
      <c r="E3975" s="212" t="inlineStr">
        <is>
          <t>Воздуховод из тонколистовой оцинкованной стали b=0,7</t>
        </is>
      </c>
      <c r="F3975" s="211" t="inlineStr">
        <is>
          <t>м2</t>
        </is>
      </c>
      <c r="G3975" s="649" t="n">
        <v>4</v>
      </c>
      <c r="H3975" s="194" t="n">
        <v>3220.461884038934</v>
      </c>
      <c r="I3975" s="195" t="n">
        <v>1647.975</v>
      </c>
      <c r="J3975" s="196" t="n">
        <v>608.5546105048668</v>
      </c>
      <c r="K3975" s="197" t="n">
        <v>5476.991494543801</v>
      </c>
      <c r="L3975" s="194" t="n">
        <v>12881.84753615574</v>
      </c>
      <c r="M3975" s="195" t="n">
        <v>6591.9</v>
      </c>
      <c r="N3975" s="196" t="n">
        <v>2434.218442019467</v>
      </c>
      <c r="O3975" s="197" t="n">
        <v>21907.96597817521</v>
      </c>
      <c r="P3975" s="118" t="n"/>
      <c r="Q3975" s="104" t="n"/>
    </row>
    <row r="3976" outlineLevel="3" ht="50.25" customHeight="1">
      <c r="A3976" s="3" t="n"/>
      <c r="B3976"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976" s="25" t="n"/>
      <c r="D3976" s="271" t="inlineStr">
        <is>
          <t>10.4.22.27.</t>
        </is>
      </c>
      <c r="E3976" s="212" t="inlineStr">
        <is>
          <t>Воздуховод из тонколистовой оцинкованной стали b=0,7</t>
        </is>
      </c>
      <c r="F3976" s="211" t="inlineStr">
        <is>
          <t>м2</t>
        </is>
      </c>
      <c r="G3976" s="649" t="n">
        <v>1.1</v>
      </c>
      <c r="H3976" s="194" t="n">
        <v>3220.396851221358</v>
      </c>
      <c r="I3976" s="195" t="n">
        <v>1647.972727272727</v>
      </c>
      <c r="J3976" s="196" t="n">
        <v>608.5461973117607</v>
      </c>
      <c r="K3976" s="197" t="n">
        <v>5476.915775805846</v>
      </c>
      <c r="L3976" s="194" t="n">
        <v>3542.436536343494</v>
      </c>
      <c r="M3976" s="195" t="n">
        <v>1812.77</v>
      </c>
      <c r="N3976" s="196" t="n">
        <v>669.4008170429369</v>
      </c>
      <c r="O3976" s="197" t="n">
        <v>6024.607353386432</v>
      </c>
      <c r="P3976" s="118" t="n"/>
      <c r="Q3976" s="104" t="n"/>
    </row>
    <row r="3977" outlineLevel="3" ht="50.25" customHeight="1">
      <c r="A3977" s="3" t="n"/>
      <c r="B3977"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977" s="25" t="n"/>
      <c r="D3977" s="271" t="inlineStr">
        <is>
          <t>10.4.22.28.</t>
        </is>
      </c>
      <c r="E3977" s="212" t="inlineStr">
        <is>
          <t>Воздуховод из тонколистовой оцинкованной стали b=0,7</t>
        </is>
      </c>
      <c r="F3977" s="211" t="inlineStr">
        <is>
          <t>м2</t>
        </is>
      </c>
      <c r="G3977" s="649" t="n">
        <v>1.4</v>
      </c>
      <c r="H3977" s="194" t="n">
        <v>3220.427819229728</v>
      </c>
      <c r="I3977" s="195" t="n">
        <v>1647.978571428572</v>
      </c>
      <c r="J3977" s="196" t="n">
        <v>608.5507988322875</v>
      </c>
      <c r="K3977" s="197" t="n">
        <v>5476.957189490588</v>
      </c>
      <c r="L3977" s="194" t="n">
        <v>4508.598946921619</v>
      </c>
      <c r="M3977" s="195" t="n">
        <v>2307.17</v>
      </c>
      <c r="N3977" s="196" t="n">
        <v>851.9711183652024</v>
      </c>
      <c r="O3977" s="197" t="n">
        <v>7667.740065286822</v>
      </c>
      <c r="P3977" s="118" t="n"/>
      <c r="Q3977" s="104" t="n"/>
    </row>
    <row r="3978" outlineLevel="3" ht="50.25" customHeight="1">
      <c r="A3978" s="3" t="n"/>
      <c r="B397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978" s="25" t="n"/>
      <c r="D3978" s="271" t="inlineStr">
        <is>
          <t>10.4.22.29.</t>
        </is>
      </c>
      <c r="E3978" s="212" t="inlineStr">
        <is>
          <t>Воздуховод из тонколистовой оцинкованной стали b=0,7</t>
        </is>
      </c>
      <c r="F3978" s="211" t="inlineStr">
        <is>
          <t>м2</t>
        </is>
      </c>
      <c r="G3978" s="649" t="n">
        <v>52.8</v>
      </c>
      <c r="H3978" s="194" t="n">
        <v>3220.399796548242</v>
      </c>
      <c r="I3978" s="195" t="n">
        <v>1647.976136363636</v>
      </c>
      <c r="J3978" s="196" t="n">
        <v>608.5469916139848</v>
      </c>
      <c r="K3978" s="197" t="n">
        <v>5476.922924525863</v>
      </c>
      <c r="L3978" s="194" t="n">
        <v>170037.1092577472</v>
      </c>
      <c r="M3978" s="195" t="n">
        <v>87013.14</v>
      </c>
      <c r="N3978" s="196" t="n">
        <v>32131.2811572184</v>
      </c>
      <c r="O3978" s="197" t="n">
        <v>289181.5304149655</v>
      </c>
      <c r="P3978" s="118" t="n"/>
      <c r="Q3978" s="104" t="n"/>
    </row>
    <row r="3979" outlineLevel="3" ht="50.25" customHeight="1">
      <c r="A3979" s="3" t="n"/>
      <c r="B397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979" s="25" t="n"/>
      <c r="D3979" s="271" t="inlineStr">
        <is>
          <t>10.4.22.30.</t>
        </is>
      </c>
      <c r="E3979" s="212" t="inlineStr">
        <is>
          <t>Воздуховод из тонколистовой оцинкованной стали b=0,7</t>
        </is>
      </c>
      <c r="F3979" s="211" t="inlineStr">
        <is>
          <t>м2</t>
        </is>
      </c>
      <c r="G3979" s="649" t="n">
        <v>4.2</v>
      </c>
      <c r="H3979" s="194" t="n">
        <v>3220.430287694163</v>
      </c>
      <c r="I3979" s="195" t="n">
        <v>1647.97619047619</v>
      </c>
      <c r="J3979" s="196" t="n">
        <v>608.5508097712941</v>
      </c>
      <c r="K3979" s="197" t="n">
        <v>5476.957287941646</v>
      </c>
      <c r="L3979" s="194" t="n">
        <v>13525.80720831548</v>
      </c>
      <c r="M3979" s="195" t="n">
        <v>6921.5</v>
      </c>
      <c r="N3979" s="196" t="n">
        <v>2555.913401039435</v>
      </c>
      <c r="O3979" s="197" t="n">
        <v>23003.22060935492</v>
      </c>
      <c r="P3979" s="118" t="n"/>
      <c r="Q3979" s="104" t="n"/>
    </row>
    <row r="3980" outlineLevel="3" ht="50.25" customHeight="1">
      <c r="A3980" s="3" t="n"/>
      <c r="B398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980" s="25" t="n"/>
      <c r="D3980" s="271" t="inlineStr">
        <is>
          <t>10.4.22.31.</t>
        </is>
      </c>
      <c r="E3980" s="212" t="inlineStr">
        <is>
          <t>Воздуховод из тонколистовой оцинкованной стали b=0,7</t>
        </is>
      </c>
      <c r="F3980" s="211" t="inlineStr">
        <is>
          <t>м2</t>
        </is>
      </c>
      <c r="G3980" s="649" t="n">
        <v>45</v>
      </c>
      <c r="H3980" s="194" t="n">
        <v>3220.385624944315</v>
      </c>
      <c r="I3980" s="195" t="n">
        <v>1647.976222222222</v>
      </c>
      <c r="J3980" s="196" t="n">
        <v>608.5452308958171</v>
      </c>
      <c r="K3980" s="197" t="n">
        <v>5476.907078062354</v>
      </c>
      <c r="L3980" s="194" t="n">
        <v>144917.3531224942</v>
      </c>
      <c r="M3980" s="195" t="n">
        <v>74158.92999999999</v>
      </c>
      <c r="N3980" s="196" t="n">
        <v>27384.53539031177</v>
      </c>
      <c r="O3980" s="197" t="n">
        <v>246460.8185128059</v>
      </c>
      <c r="P3980" s="118" t="n"/>
      <c r="Q3980" s="104" t="n"/>
    </row>
    <row r="3981" outlineLevel="3" ht="50.25" customHeight="1">
      <c r="A3981" s="3" t="n"/>
      <c r="B398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981" s="25" t="n"/>
      <c r="D3981" s="271" t="inlineStr">
        <is>
          <t>10.4.22.32.</t>
        </is>
      </c>
      <c r="E3981" s="212" t="inlineStr">
        <is>
          <t>Воздуховод из тонколистовой оцинкованной стали b=0,7</t>
        </is>
      </c>
      <c r="F3981" s="211" t="inlineStr">
        <is>
          <t>м2</t>
        </is>
      </c>
      <c r="G3981" s="649" t="n">
        <v>52</v>
      </c>
      <c r="H3981" s="194" t="n">
        <v>2724.953574314371</v>
      </c>
      <c r="I3981" s="195" t="n">
        <v>1394.441346153846</v>
      </c>
      <c r="J3981" s="196" t="n">
        <v>514.9243650585272</v>
      </c>
      <c r="K3981" s="197" t="n">
        <v>4634.319285526744</v>
      </c>
      <c r="L3981" s="194" t="n">
        <v>141697.5858643473</v>
      </c>
      <c r="M3981" s="195" t="n">
        <v>72510.95</v>
      </c>
      <c r="N3981" s="196" t="n">
        <v>26776.06698304341</v>
      </c>
      <c r="O3981" s="197" t="n">
        <v>240984.6028473907</v>
      </c>
      <c r="P3981" s="118" t="n"/>
      <c r="Q3981" s="104" t="n"/>
    </row>
    <row r="3982" outlineLevel="3" ht="50.25" customHeight="1">
      <c r="A3982" s="3" t="n"/>
      <c r="B398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982" s="25" t="n"/>
      <c r="D3982" s="271" t="inlineStr">
        <is>
          <t>10.4.22.33.</t>
        </is>
      </c>
      <c r="E3982" s="212" t="inlineStr">
        <is>
          <t>Воздуховод из тонколистовой оцинкованной стали b=0,7</t>
        </is>
      </c>
      <c r="F3982" s="211" t="inlineStr">
        <is>
          <t>м2</t>
        </is>
      </c>
      <c r="G3982" s="649" t="n">
        <v>7</v>
      </c>
      <c r="H3982" s="194" t="n">
        <v>2990.362984321446</v>
      </c>
      <c r="I3982" s="195" t="n">
        <v>1530.262857142857</v>
      </c>
      <c r="J3982" s="196" t="n">
        <v>565.0782301830379</v>
      </c>
      <c r="K3982" s="197" t="n">
        <v>5085.704071647341</v>
      </c>
      <c r="L3982" s="194" t="n">
        <v>20932.54089025012</v>
      </c>
      <c r="M3982" s="195" t="n">
        <v>10711.84</v>
      </c>
      <c r="N3982" s="196" t="n">
        <v>3955.547611281266</v>
      </c>
      <c r="O3982" s="197" t="n">
        <v>35599.92850153139</v>
      </c>
      <c r="P3982" s="118" t="n"/>
      <c r="Q3982" s="104" t="n"/>
    </row>
    <row r="3983" outlineLevel="3" ht="50.25" customHeight="1">
      <c r="A3983" s="3" t="n"/>
      <c r="B398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983" s="25" t="n"/>
      <c r="D3983" s="271" t="inlineStr">
        <is>
          <t>10.4.22.34.</t>
        </is>
      </c>
      <c r="E3983" s="212" t="inlineStr">
        <is>
          <t>Воздуховод из тонколистовой оцинкованной стали b=0,7</t>
        </is>
      </c>
      <c r="F3983" s="211" t="inlineStr">
        <is>
          <t>м2</t>
        </is>
      </c>
      <c r="G3983" s="649" t="n">
        <v>333</v>
      </c>
      <c r="H3983" s="194" t="n">
        <v>3005.734374773077</v>
      </c>
      <c r="I3983" s="195" t="n">
        <v>1538.111081081081</v>
      </c>
      <c r="J3983" s="196" t="n">
        <v>567.9806819817697</v>
      </c>
      <c r="K3983" s="197" t="n">
        <v>5111.826137835928</v>
      </c>
      <c r="L3983" s="194" t="n">
        <v>1000909.546799435</v>
      </c>
      <c r="M3983" s="195" t="n">
        <v>512190.99</v>
      </c>
      <c r="N3983" s="196" t="n">
        <v>189137.5670999293</v>
      </c>
      <c r="O3983" s="197" t="n">
        <v>1702238.103899364</v>
      </c>
      <c r="P3983" s="118" t="n"/>
      <c r="Q3983" s="104" t="n"/>
    </row>
    <row r="3984" outlineLevel="3" ht="50.25" customHeight="1">
      <c r="A3984" s="3" t="n"/>
      <c r="B398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984" s="25" t="n"/>
      <c r="D3984" s="271" t="inlineStr">
        <is>
          <t>10.4.22.35.</t>
        </is>
      </c>
      <c r="E3984" s="212" t="inlineStr">
        <is>
          <t>Воздуховод из тонколистовой оцинкованной стали b=0,7</t>
        </is>
      </c>
      <c r="F3984" s="211" t="inlineStr">
        <is>
          <t>м2</t>
        </is>
      </c>
      <c r="G3984" s="649" t="n">
        <v>1.4</v>
      </c>
      <c r="H3984" s="194" t="n">
        <v>3450.409713732985</v>
      </c>
      <c r="I3984" s="195" t="n">
        <v>1765.685714285714</v>
      </c>
      <c r="J3984" s="196" t="n">
        <v>652.0119285023375</v>
      </c>
      <c r="K3984" s="197" t="n">
        <v>5868.107356521037</v>
      </c>
      <c r="L3984" s="194" t="n">
        <v>4830.573599226179</v>
      </c>
      <c r="M3984" s="195" t="n">
        <v>2471.96</v>
      </c>
      <c r="N3984" s="196" t="n">
        <v>912.8166999032724</v>
      </c>
      <c r="O3984" s="197" t="n">
        <v>8215.350299129452</v>
      </c>
      <c r="P3984" s="118" t="n"/>
      <c r="Q3984" s="104" t="n"/>
    </row>
    <row r="3985" outlineLevel="3" ht="50.25" customHeight="1">
      <c r="A3985" s="3" t="n"/>
      <c r="B398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985" s="25" t="n"/>
      <c r="D3985" s="271" t="inlineStr">
        <is>
          <t>10.4.22.36.</t>
        </is>
      </c>
      <c r="E3985" s="212" t="inlineStr">
        <is>
          <t>Воздуховод из тонколистовой оцинкованной стали b=0,7</t>
        </is>
      </c>
      <c r="F3985" s="211" t="inlineStr">
        <is>
          <t>м2</t>
        </is>
      </c>
      <c r="G3985" s="649" t="n">
        <v>38.4</v>
      </c>
      <c r="H3985" s="194" t="n">
        <v>2817.875961755798</v>
      </c>
      <c r="I3985" s="195" t="n">
        <v>1441.979166666667</v>
      </c>
      <c r="J3985" s="196" t="n">
        <v>532.481891052808</v>
      </c>
      <c r="K3985" s="197" t="n">
        <v>4792.337019475272</v>
      </c>
      <c r="L3985" s="194" t="n">
        <v>108206.4369314226</v>
      </c>
      <c r="M3985" s="195" t="n">
        <v>55372</v>
      </c>
      <c r="N3985" s="196" t="n">
        <v>20447.30461642783</v>
      </c>
      <c r="O3985" s="197" t="n">
        <v>184025.7415478505</v>
      </c>
      <c r="P3985" s="118" t="n"/>
      <c r="Q3985" s="104" t="n"/>
    </row>
    <row r="3986" outlineLevel="3" ht="50.25" customHeight="1">
      <c r="A3986" s="3" t="n"/>
      <c r="B3986"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986" s="25" t="n"/>
      <c r="D3986" s="271" t="inlineStr">
        <is>
          <t>10.4.22.37.</t>
        </is>
      </c>
      <c r="E3986" s="212" t="inlineStr">
        <is>
          <t>Воздуховод из тонколистовой оцинкованной стали b=0,7</t>
        </is>
      </c>
      <c r="F3986" s="211" t="inlineStr">
        <is>
          <t>м2</t>
        </is>
      </c>
      <c r="G3986" s="649" t="n">
        <v>2</v>
      </c>
      <c r="H3986" s="194" t="n">
        <v>2415.286799613089</v>
      </c>
      <c r="I3986" s="195" t="n">
        <v>1235.98</v>
      </c>
      <c r="J3986" s="196" t="n">
        <v>456.4083499516362</v>
      </c>
      <c r="K3986" s="197" t="n">
        <v>4107.675149564726</v>
      </c>
      <c r="L3986" s="194" t="n">
        <v>4830.573599226179</v>
      </c>
      <c r="M3986" s="195" t="n">
        <v>2471.96</v>
      </c>
      <c r="N3986" s="196" t="n">
        <v>912.8166999032724</v>
      </c>
      <c r="O3986" s="197" t="n">
        <v>8215.350299129452</v>
      </c>
      <c r="P3986" s="118" t="n"/>
      <c r="Q3986" s="104" t="n"/>
    </row>
    <row r="3987" outlineLevel="3" ht="50.25" customHeight="1">
      <c r="A3987" s="3" t="n"/>
      <c r="B3987"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987" s="25" t="n"/>
      <c r="D3987" s="271" t="inlineStr">
        <is>
          <t>10.4.22.38.</t>
        </is>
      </c>
      <c r="E3987" s="212" t="inlineStr">
        <is>
          <t>Воздуховод из тонколистовой оцинкованной стали b=0,7</t>
        </is>
      </c>
      <c r="F3987" s="211" t="inlineStr">
        <is>
          <t>м2</t>
        </is>
      </c>
      <c r="G3987" s="649" t="n">
        <v>3.56</v>
      </c>
      <c r="H3987" s="194" t="n">
        <v>1447.379961274796</v>
      </c>
      <c r="I3987" s="195" t="n">
        <v>740.6629213483146</v>
      </c>
      <c r="J3987" s="196" t="n">
        <v>273.5053603278889</v>
      </c>
      <c r="K3987" s="197" t="n">
        <v>2461.548242951</v>
      </c>
      <c r="L3987" s="194" t="n">
        <v>5152.672662138275</v>
      </c>
      <c r="M3987" s="195" t="n">
        <v>2636.76</v>
      </c>
      <c r="N3987" s="196" t="n">
        <v>973.6790827672844</v>
      </c>
      <c r="O3987" s="197" t="n">
        <v>8763.11174490556</v>
      </c>
      <c r="P3987" s="118" t="n"/>
      <c r="Q3987" s="104" t="n"/>
    </row>
    <row r="3988" outlineLevel="3" ht="50.25" customHeight="1">
      <c r="A3988" s="3" t="n"/>
      <c r="B3988"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988" s="25" t="n"/>
      <c r="D3988" s="271" t="inlineStr">
        <is>
          <t>10.4.22.39.</t>
        </is>
      </c>
      <c r="E3988" s="212" t="inlineStr">
        <is>
          <t>Воздуховод из тонколистовой оцинкованной стали b=0,5</t>
        </is>
      </c>
      <c r="F3988" s="211" t="inlineStr">
        <is>
          <t>м2</t>
        </is>
      </c>
      <c r="G3988" s="649" t="n">
        <v>81.05</v>
      </c>
      <c r="H3988" s="194" t="n">
        <v>2452.246663502073</v>
      </c>
      <c r="I3988" s="195" t="n">
        <v>1647.203454657619</v>
      </c>
      <c r="J3988" s="196" t="n">
        <v>512.4312647699614</v>
      </c>
      <c r="K3988" s="197" t="n">
        <v>4611.881382929653</v>
      </c>
      <c r="L3988" s="194" t="n">
        <v>198754.592076843</v>
      </c>
      <c r="M3988" s="195" t="n">
        <v>133505.84</v>
      </c>
      <c r="N3988" s="196" t="n">
        <v>41532.55400960537</v>
      </c>
      <c r="O3988" s="197" t="n">
        <v>373792.9860864484</v>
      </c>
      <c r="P3988" s="118" t="n"/>
      <c r="Q3988" s="104" t="n"/>
    </row>
    <row r="3989" outlineLevel="3" ht="50.25" customHeight="1">
      <c r="A3989" s="3" t="n"/>
      <c r="B3989"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989" s="25" t="n"/>
      <c r="D3989" s="271" t="inlineStr">
        <is>
          <t>10.4.22.40.</t>
        </is>
      </c>
      <c r="E3989" s="212" t="inlineStr">
        <is>
          <t>Воздуховод из тонколистовой оцинкованной стали b=0,5</t>
        </is>
      </c>
      <c r="F3989" s="211" t="inlineStr">
        <is>
          <t>м2</t>
        </is>
      </c>
      <c r="G3989" s="649" t="n">
        <v>116.24</v>
      </c>
      <c r="H3989" s="194" t="n">
        <v>2452.057012542618</v>
      </c>
      <c r="I3989" s="195" t="n">
        <v>1647.125516173434</v>
      </c>
      <c r="J3989" s="196" t="n">
        <v>512.3978160895065</v>
      </c>
      <c r="K3989" s="197" t="n">
        <v>4611.580344805559</v>
      </c>
      <c r="L3989" s="194" t="n">
        <v>285027.1071379539</v>
      </c>
      <c r="M3989" s="195" t="n">
        <v>191461.87</v>
      </c>
      <c r="N3989" s="196" t="n">
        <v>59561.12214224423</v>
      </c>
      <c r="O3989" s="197" t="n">
        <v>536050.0992801981</v>
      </c>
      <c r="P3989" s="118" t="n"/>
      <c r="Q3989" s="104" t="n"/>
    </row>
    <row r="3990" outlineLevel="3" ht="50.25" customHeight="1">
      <c r="A3990" s="3" t="n"/>
      <c r="B3990"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990" s="25" t="n"/>
      <c r="D3990" s="271" t="inlineStr">
        <is>
          <t>10.4.22.41.</t>
        </is>
      </c>
      <c r="E3990" s="212" t="inlineStr">
        <is>
          <t>Воздуховод из тонколистовой оцинкованной стали b=0,5</t>
        </is>
      </c>
      <c r="F3990" s="211" t="inlineStr">
        <is>
          <t>м2</t>
        </is>
      </c>
      <c r="G3990" s="649" t="n">
        <v>46.75</v>
      </c>
      <c r="H3990" s="194" t="n">
        <v>2452.036384661229</v>
      </c>
      <c r="I3990" s="195" t="n">
        <v>1647.031443850267</v>
      </c>
      <c r="J3990" s="196" t="n">
        <v>512.3834785639369</v>
      </c>
      <c r="K3990" s="197" t="n">
        <v>4611.451307075433</v>
      </c>
      <c r="L3990" s="194" t="n">
        <v>114632.7009829124</v>
      </c>
      <c r="M3990" s="195" t="n">
        <v>76998.72</v>
      </c>
      <c r="N3990" s="196" t="n">
        <v>23953.92762286405</v>
      </c>
      <c r="O3990" s="197" t="n">
        <v>215585.3486057765</v>
      </c>
      <c r="P3990" s="118" t="n"/>
      <c r="Q3990" s="104" t="n"/>
    </row>
    <row r="3991" outlineLevel="3" ht="50.25" customHeight="1">
      <c r="A3991" s="3" t="n"/>
      <c r="B3991"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3991" s="25" t="n"/>
      <c r="D3991" s="271" t="inlineStr">
        <is>
          <t>10.4.22.42.</t>
        </is>
      </c>
      <c r="E3991" s="212" t="inlineStr">
        <is>
          <t>Воздуховод из тонколистовой оцинкованной стали b=0,5</t>
        </is>
      </c>
      <c r="F3991" s="211" t="inlineStr">
        <is>
          <t>м2</t>
        </is>
      </c>
      <c r="G3991" s="649" t="n">
        <v>101.79</v>
      </c>
      <c r="H3991" s="194" t="n">
        <v>2452.095409546416</v>
      </c>
      <c r="I3991" s="195" t="n">
        <v>1647.101876412221</v>
      </c>
      <c r="J3991" s="196" t="n">
        <v>512.3996607448296</v>
      </c>
      <c r="K3991" s="197" t="n">
        <v>4611.596946703467</v>
      </c>
      <c r="L3991" s="194" t="n">
        <v>249598.7917377297</v>
      </c>
      <c r="M3991" s="195" t="n">
        <v>167658.5</v>
      </c>
      <c r="N3991" s="196" t="n">
        <v>52157.16146721621</v>
      </c>
      <c r="O3991" s="197" t="n">
        <v>469414.4532049459</v>
      </c>
      <c r="P3991" s="118" t="n"/>
      <c r="Q3991" s="104" t="n"/>
    </row>
    <row r="3992" outlineLevel="3" ht="50.25" customHeight="1">
      <c r="A3992" s="3" t="n"/>
      <c r="B399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3992" s="25" t="n"/>
      <c r="D3992" s="271" t="inlineStr">
        <is>
          <t>10.4.22.43.</t>
        </is>
      </c>
      <c r="E3992" s="212" t="inlineStr">
        <is>
          <t>Воздуховод из тонколистовой оцинкованной стали b=0,6</t>
        </is>
      </c>
      <c r="F3992" s="211" t="inlineStr">
        <is>
          <t>м2</t>
        </is>
      </c>
      <c r="G3992" s="649" t="n">
        <v>2.36</v>
      </c>
      <c r="H3992" s="194" t="n">
        <v>3213.584859269796</v>
      </c>
      <c r="I3992" s="195" t="n">
        <v>1644.483050847458</v>
      </c>
      <c r="J3992" s="196" t="n">
        <v>607.2584887646567</v>
      </c>
      <c r="K3992" s="197" t="n">
        <v>5465.326398881911</v>
      </c>
      <c r="L3992" s="194" t="n">
        <v>7584.060267876719</v>
      </c>
      <c r="M3992" s="195" t="n">
        <v>3880.98</v>
      </c>
      <c r="N3992" s="196" t="n">
        <v>1433.13003348459</v>
      </c>
      <c r="O3992" s="197" t="n">
        <v>12898.17030136131</v>
      </c>
      <c r="P3992" s="118" t="n"/>
      <c r="Q3992" s="104" t="n"/>
    </row>
    <row r="3993" outlineLevel="3" ht="50.25" customHeight="1">
      <c r="A3993" s="3" t="n"/>
      <c r="B3993" s="3" t="n"/>
      <c r="C3993" s="25" t="n"/>
      <c r="D3993" s="271" t="inlineStr">
        <is>
          <t>10.4.22.44.</t>
        </is>
      </c>
      <c r="E3993" s="212" t="inlineStr">
        <is>
          <t>Врезка круглого сечения Ø100</t>
        </is>
      </c>
      <c r="F3993" s="211" t="inlineStr">
        <is>
          <t>шт.</t>
        </is>
      </c>
      <c r="G3993" s="649" t="n">
        <v>7</v>
      </c>
      <c r="H3993" s="194" t="n"/>
      <c r="I3993" s="195" t="n">
        <v>0</v>
      </c>
      <c r="J3993" s="196" t="n">
        <v>0</v>
      </c>
      <c r="K3993" s="197" t="n">
        <v>0</v>
      </c>
      <c r="L3993" s="194" t="n">
        <v>0</v>
      </c>
      <c r="M3993" s="195" t="n">
        <v>0</v>
      </c>
      <c r="N3993" s="196" t="n">
        <v>0</v>
      </c>
      <c r="O3993" s="197" t="n">
        <v>0</v>
      </c>
      <c r="P3993" s="118" t="inlineStr">
        <is>
          <t>Включено</t>
        </is>
      </c>
      <c r="Q3993" s="104" t="n"/>
    </row>
    <row r="3994" outlineLevel="3" ht="50.25" customHeight="1">
      <c r="A3994" s="3" t="n"/>
      <c r="B3994" s="3" t="n"/>
      <c r="C3994" s="25" t="n"/>
      <c r="D3994" s="271" t="inlineStr">
        <is>
          <t>10.4.22.45.</t>
        </is>
      </c>
      <c r="E3994" s="212" t="inlineStr">
        <is>
          <t>Врезка круглого сечения Ø100</t>
        </is>
      </c>
      <c r="F3994" s="211" t="inlineStr">
        <is>
          <t>шт.</t>
        </is>
      </c>
      <c r="G3994" s="649" t="n">
        <v>8</v>
      </c>
      <c r="H3994" s="194" t="n"/>
      <c r="I3994" s="195" t="n">
        <v>0</v>
      </c>
      <c r="J3994" s="196" t="n">
        <v>0</v>
      </c>
      <c r="K3994" s="197" t="n">
        <v>0</v>
      </c>
      <c r="L3994" s="194" t="n">
        <v>0</v>
      </c>
      <c r="M3994" s="195" t="n">
        <v>0</v>
      </c>
      <c r="N3994" s="196" t="n">
        <v>0</v>
      </c>
      <c r="O3994" s="197" t="n">
        <v>0</v>
      </c>
      <c r="P3994" s="118" t="inlineStr">
        <is>
          <t>Включено</t>
        </is>
      </c>
      <c r="Q3994" s="104" t="n"/>
    </row>
    <row r="3995" outlineLevel="3" ht="50.25" customHeight="1">
      <c r="A3995" s="3" t="n"/>
      <c r="B3995" s="3" t="n"/>
      <c r="C3995" s="25" t="n"/>
      <c r="D3995" s="271" t="inlineStr">
        <is>
          <t>10.4.22.46.</t>
        </is>
      </c>
      <c r="E3995" s="212" t="inlineStr">
        <is>
          <t>Врезка круглого сечения Ø160</t>
        </is>
      </c>
      <c r="F3995" s="211" t="inlineStr">
        <is>
          <t>шт.</t>
        </is>
      </c>
      <c r="G3995" s="649" t="n">
        <v>8</v>
      </c>
      <c r="H3995" s="194" t="n"/>
      <c r="I3995" s="195" t="n">
        <v>0</v>
      </c>
      <c r="J3995" s="196" t="n">
        <v>0</v>
      </c>
      <c r="K3995" s="197" t="n">
        <v>0</v>
      </c>
      <c r="L3995" s="194" t="n">
        <v>0</v>
      </c>
      <c r="M3995" s="195" t="n">
        <v>0</v>
      </c>
      <c r="N3995" s="196" t="n">
        <v>0</v>
      </c>
      <c r="O3995" s="197" t="n">
        <v>0</v>
      </c>
      <c r="P3995" s="118" t="inlineStr">
        <is>
          <t>Включено</t>
        </is>
      </c>
      <c r="Q3995" s="104" t="n"/>
    </row>
    <row r="3996" outlineLevel="3" ht="50.25" customHeight="1">
      <c r="A3996" s="3" t="n"/>
      <c r="B3996" s="3" t="n"/>
      <c r="C3996" s="25" t="n"/>
      <c r="D3996" s="271" t="inlineStr">
        <is>
          <t>10.4.22.47.</t>
        </is>
      </c>
      <c r="E3996" s="212" t="inlineStr">
        <is>
          <t>Врезка круглого сечения Ø160</t>
        </is>
      </c>
      <c r="F3996" s="211" t="inlineStr">
        <is>
          <t>шт.</t>
        </is>
      </c>
      <c r="G3996" s="649" t="n">
        <v>3</v>
      </c>
      <c r="H3996" s="194" t="n"/>
      <c r="I3996" s="195" t="n">
        <v>0</v>
      </c>
      <c r="J3996" s="196" t="n">
        <v>0</v>
      </c>
      <c r="K3996" s="197" t="n">
        <v>0</v>
      </c>
      <c r="L3996" s="194" t="n">
        <v>0</v>
      </c>
      <c r="M3996" s="195" t="n">
        <v>0</v>
      </c>
      <c r="N3996" s="196" t="n">
        <v>0</v>
      </c>
      <c r="O3996" s="197" t="n">
        <v>0</v>
      </c>
      <c r="P3996" s="118" t="inlineStr">
        <is>
          <t>Включено</t>
        </is>
      </c>
      <c r="Q3996" s="104" t="n"/>
    </row>
    <row r="3997" outlineLevel="3" ht="50.25" customHeight="1">
      <c r="A3997" s="3" t="n"/>
      <c r="B3997" s="3" t="n"/>
      <c r="C3997" s="25" t="n"/>
      <c r="D3997" s="271" t="inlineStr">
        <is>
          <t>10.4.22.48.</t>
        </is>
      </c>
      <c r="E3997" s="212" t="inlineStr">
        <is>
          <t>Врезка круглого сечения Ø200</t>
        </is>
      </c>
      <c r="F3997" s="211" t="inlineStr">
        <is>
          <t>шт.</t>
        </is>
      </c>
      <c r="G3997" s="649" t="n">
        <v>15</v>
      </c>
      <c r="H3997" s="194" t="n"/>
      <c r="I3997" s="195" t="n">
        <v>0</v>
      </c>
      <c r="J3997" s="196" t="n">
        <v>0</v>
      </c>
      <c r="K3997" s="197" t="n">
        <v>0</v>
      </c>
      <c r="L3997" s="194" t="n">
        <v>0</v>
      </c>
      <c r="M3997" s="195" t="n">
        <v>0</v>
      </c>
      <c r="N3997" s="196" t="n">
        <v>0</v>
      </c>
      <c r="O3997" s="197" t="n">
        <v>0</v>
      </c>
      <c r="P3997" s="118" t="inlineStr">
        <is>
          <t>Включено</t>
        </is>
      </c>
      <c r="Q3997" s="104" t="n"/>
    </row>
    <row r="3998" outlineLevel="3" ht="50.25" customHeight="1">
      <c r="A3998" s="3" t="n"/>
      <c r="B3998" s="3" t="n"/>
      <c r="C3998" s="25" t="n"/>
      <c r="D3998" s="271" t="inlineStr">
        <is>
          <t>10.4.22.49.</t>
        </is>
      </c>
      <c r="E3998" s="212" t="inlineStr">
        <is>
          <t>Врезка круглого сечения Ø200</t>
        </is>
      </c>
      <c r="F3998" s="211" t="inlineStr">
        <is>
          <t>шт.</t>
        </is>
      </c>
      <c r="G3998" s="649" t="n">
        <v>21</v>
      </c>
      <c r="H3998" s="194" t="n"/>
      <c r="I3998" s="195" t="n">
        <v>0</v>
      </c>
      <c r="J3998" s="196" t="n">
        <v>0</v>
      </c>
      <c r="K3998" s="197" t="n">
        <v>0</v>
      </c>
      <c r="L3998" s="194" t="n">
        <v>0</v>
      </c>
      <c r="M3998" s="195" t="n">
        <v>0</v>
      </c>
      <c r="N3998" s="196" t="n">
        <v>0</v>
      </c>
      <c r="O3998" s="197" t="n">
        <v>0</v>
      </c>
      <c r="P3998" s="118" t="inlineStr">
        <is>
          <t>Включено</t>
        </is>
      </c>
      <c r="Q3998" s="104" t="n"/>
    </row>
    <row r="3999" outlineLevel="3" ht="50.25" customHeight="1">
      <c r="A3999" s="3" t="n"/>
      <c r="B3999" s="3" t="n"/>
      <c r="C3999" s="25" t="n"/>
      <c r="D3999" s="271" t="inlineStr">
        <is>
          <t>10.4.22.50.</t>
        </is>
      </c>
      <c r="E3999" s="212" t="inlineStr">
        <is>
          <t>Врезка прямоугольного сечения 200х100</t>
        </is>
      </c>
      <c r="F3999" s="211" t="inlineStr">
        <is>
          <t>шт.</t>
        </is>
      </c>
      <c r="G3999" s="649" t="n">
        <v>1</v>
      </c>
      <c r="H3999" s="194" t="n"/>
      <c r="I3999" s="195" t="n">
        <v>0</v>
      </c>
      <c r="J3999" s="196" t="n">
        <v>0</v>
      </c>
      <c r="K3999" s="197" t="n">
        <v>0</v>
      </c>
      <c r="L3999" s="194" t="n">
        <v>0</v>
      </c>
      <c r="M3999" s="195" t="n">
        <v>0</v>
      </c>
      <c r="N3999" s="196" t="n">
        <v>0</v>
      </c>
      <c r="O3999" s="197" t="n">
        <v>0</v>
      </c>
      <c r="P3999" s="118" t="inlineStr">
        <is>
          <t>Включено</t>
        </is>
      </c>
      <c r="Q3999" s="104" t="n"/>
    </row>
    <row r="4000" outlineLevel="3" ht="50.25" customHeight="1">
      <c r="A4000" s="3" t="n"/>
      <c r="B4000" s="3" t="n"/>
      <c r="C4000" s="25" t="n"/>
      <c r="D4000" s="271" t="inlineStr">
        <is>
          <t>10.4.22.51.</t>
        </is>
      </c>
      <c r="E4000" s="212" t="inlineStr">
        <is>
          <t>Врезка прямоугольного сечения 200х300</t>
        </is>
      </c>
      <c r="F4000" s="211" t="inlineStr">
        <is>
          <t>шт.</t>
        </is>
      </c>
      <c r="G4000" s="649" t="n">
        <v>8</v>
      </c>
      <c r="H4000" s="194" t="n"/>
      <c r="I4000" s="195" t="n">
        <v>0</v>
      </c>
      <c r="J4000" s="196" t="n">
        <v>0</v>
      </c>
      <c r="K4000" s="197" t="n">
        <v>0</v>
      </c>
      <c r="L4000" s="194" t="n">
        <v>0</v>
      </c>
      <c r="M4000" s="195" t="n">
        <v>0</v>
      </c>
      <c r="N4000" s="196" t="n">
        <v>0</v>
      </c>
      <c r="O4000" s="197" t="n">
        <v>0</v>
      </c>
      <c r="P4000" s="118" t="inlineStr">
        <is>
          <t>Включено</t>
        </is>
      </c>
      <c r="Q4000" s="104" t="n"/>
    </row>
    <row r="4001" outlineLevel="3" ht="50.25" customHeight="1">
      <c r="A4001" s="3" t="n"/>
      <c r="B4001" s="3" t="n"/>
      <c r="C4001" s="25" t="n"/>
      <c r="D4001" s="271" t="inlineStr">
        <is>
          <t>10.4.22.52.</t>
        </is>
      </c>
      <c r="E4001" s="212" t="inlineStr">
        <is>
          <t>Врезка прямоугольного сечения 200х300</t>
        </is>
      </c>
      <c r="F4001" s="211" t="inlineStr">
        <is>
          <t>шт.</t>
        </is>
      </c>
      <c r="G4001" s="649" t="n">
        <v>3</v>
      </c>
      <c r="H4001" s="194" t="n"/>
      <c r="I4001" s="195" t="n">
        <v>0</v>
      </c>
      <c r="J4001" s="196" t="n">
        <v>0</v>
      </c>
      <c r="K4001" s="197" t="n">
        <v>0</v>
      </c>
      <c r="L4001" s="194" t="n">
        <v>0</v>
      </c>
      <c r="M4001" s="195" t="n">
        <v>0</v>
      </c>
      <c r="N4001" s="196" t="n">
        <v>0</v>
      </c>
      <c r="O4001" s="197" t="n">
        <v>0</v>
      </c>
      <c r="P4001" s="118" t="inlineStr">
        <is>
          <t>Включено</t>
        </is>
      </c>
      <c r="Q4001" s="104" t="n"/>
    </row>
    <row r="4002" outlineLevel="3" ht="50.25" customHeight="1">
      <c r="A4002" s="3" t="n"/>
      <c r="B4002" s="3" t="n"/>
      <c r="C4002" s="25" t="n"/>
      <c r="D4002" s="271" t="inlineStr">
        <is>
          <t>10.4.22.53.</t>
        </is>
      </c>
      <c r="E4002" s="212" t="inlineStr">
        <is>
          <t>Врезка прямоугольного сечения 250х300</t>
        </is>
      </c>
      <c r="F4002" s="211" t="inlineStr">
        <is>
          <t>шт.</t>
        </is>
      </c>
      <c r="G4002" s="649" t="n">
        <v>2</v>
      </c>
      <c r="H4002" s="194" t="n"/>
      <c r="I4002" s="195" t="n">
        <v>0</v>
      </c>
      <c r="J4002" s="196" t="n">
        <v>0</v>
      </c>
      <c r="K4002" s="197" t="n">
        <v>0</v>
      </c>
      <c r="L4002" s="194" t="n">
        <v>0</v>
      </c>
      <c r="M4002" s="195" t="n">
        <v>0</v>
      </c>
      <c r="N4002" s="196" t="n">
        <v>0</v>
      </c>
      <c r="O4002" s="197" t="n">
        <v>0</v>
      </c>
      <c r="P4002" s="118" t="inlineStr">
        <is>
          <t>Включено</t>
        </is>
      </c>
      <c r="Q4002" s="104" t="n"/>
    </row>
    <row r="4003" outlineLevel="3" ht="50.25" customHeight="1">
      <c r="A4003" s="3" t="n"/>
      <c r="B4003" s="3" t="n"/>
      <c r="C4003" s="25" t="n"/>
      <c r="D4003" s="271" t="inlineStr">
        <is>
          <t>10.4.22.54.</t>
        </is>
      </c>
      <c r="E4003" s="212" t="inlineStr">
        <is>
          <t>Врезка прямоугольного сечения 250х400</t>
        </is>
      </c>
      <c r="F4003" s="211" t="inlineStr">
        <is>
          <t>шт.</t>
        </is>
      </c>
      <c r="G4003" s="649" t="n">
        <v>2</v>
      </c>
      <c r="H4003" s="194" t="n"/>
      <c r="I4003" s="195" t="n">
        <v>0</v>
      </c>
      <c r="J4003" s="196" t="n">
        <v>0</v>
      </c>
      <c r="K4003" s="197" t="n">
        <v>0</v>
      </c>
      <c r="L4003" s="194" t="n">
        <v>0</v>
      </c>
      <c r="M4003" s="195" t="n">
        <v>0</v>
      </c>
      <c r="N4003" s="196" t="n">
        <v>0</v>
      </c>
      <c r="O4003" s="197" t="n">
        <v>0</v>
      </c>
      <c r="P4003" s="118" t="inlineStr">
        <is>
          <t>Включено</t>
        </is>
      </c>
      <c r="Q4003" s="104" t="n"/>
    </row>
    <row r="4004" outlineLevel="3" ht="50.25" customHeight="1">
      <c r="A4004" s="3" t="n"/>
      <c r="B4004" s="3" t="n"/>
      <c r="C4004" s="25" t="n"/>
      <c r="D4004" s="271" t="inlineStr">
        <is>
          <t>10.4.22.55.</t>
        </is>
      </c>
      <c r="E4004" s="212" t="inlineStr">
        <is>
          <t>Врезка прямоугольного сечения 300х400</t>
        </is>
      </c>
      <c r="F4004" s="211" t="inlineStr">
        <is>
          <t>шт.</t>
        </is>
      </c>
      <c r="G4004" s="649" t="n">
        <v>2</v>
      </c>
      <c r="H4004" s="194" t="n"/>
      <c r="I4004" s="195" t="n">
        <v>0</v>
      </c>
      <c r="J4004" s="196" t="n">
        <v>0</v>
      </c>
      <c r="K4004" s="197" t="n">
        <v>0</v>
      </c>
      <c r="L4004" s="194" t="n">
        <v>0</v>
      </c>
      <c r="M4004" s="195" t="n">
        <v>0</v>
      </c>
      <c r="N4004" s="196" t="n">
        <v>0</v>
      </c>
      <c r="O4004" s="197" t="n">
        <v>0</v>
      </c>
      <c r="P4004" s="118" t="inlineStr">
        <is>
          <t>Включено</t>
        </is>
      </c>
      <c r="Q4004" s="104" t="n"/>
    </row>
    <row r="4005" outlineLevel="3" ht="50.25" customHeight="1">
      <c r="A4005" s="3" t="n"/>
      <c r="B4005" s="3" t="n"/>
      <c r="C4005" s="25" t="n"/>
      <c r="D4005" s="271" t="inlineStr">
        <is>
          <t>10.4.22.56.</t>
        </is>
      </c>
      <c r="E4005" s="212" t="inlineStr">
        <is>
          <t>Заглушка Воздуховода круглого сечения  Ø125</t>
        </is>
      </c>
      <c r="F4005" s="211" t="inlineStr">
        <is>
          <t>шт.</t>
        </is>
      </c>
      <c r="G4005" s="649" t="n">
        <v>1</v>
      </c>
      <c r="H4005" s="194" t="n"/>
      <c r="I4005" s="195" t="n">
        <v>0</v>
      </c>
      <c r="J4005" s="196" t="n">
        <v>0</v>
      </c>
      <c r="K4005" s="197" t="n">
        <v>0</v>
      </c>
      <c r="L4005" s="194" t="n">
        <v>0</v>
      </c>
      <c r="M4005" s="195" t="n">
        <v>0</v>
      </c>
      <c r="N4005" s="196" t="n">
        <v>0</v>
      </c>
      <c r="O4005" s="197" t="n">
        <v>0</v>
      </c>
      <c r="P4005" s="118" t="inlineStr">
        <is>
          <t>Включено</t>
        </is>
      </c>
      <c r="Q4005" s="104" t="n"/>
    </row>
    <row r="4006" outlineLevel="3" ht="50.25" customHeight="1">
      <c r="A4006" s="3" t="n"/>
      <c r="B4006" s="3" t="n"/>
      <c r="C4006" s="25" t="n"/>
      <c r="D4006" s="271" t="inlineStr">
        <is>
          <t>10.4.22.57.</t>
        </is>
      </c>
      <c r="E4006" s="212" t="inlineStr">
        <is>
          <t>Заглушка Воздуховода круглого сечения  Ø200</t>
        </is>
      </c>
      <c r="F4006" s="211" t="inlineStr">
        <is>
          <t>шт.</t>
        </is>
      </c>
      <c r="G4006" s="649" t="n">
        <v>10</v>
      </c>
      <c r="H4006" s="194" t="n"/>
      <c r="I4006" s="195" t="n">
        <v>0</v>
      </c>
      <c r="J4006" s="196" t="n">
        <v>0</v>
      </c>
      <c r="K4006" s="197" t="n">
        <v>0</v>
      </c>
      <c r="L4006" s="194" t="n">
        <v>0</v>
      </c>
      <c r="M4006" s="195" t="n">
        <v>0</v>
      </c>
      <c r="N4006" s="196" t="n">
        <v>0</v>
      </c>
      <c r="O4006" s="197" t="n">
        <v>0</v>
      </c>
      <c r="P4006" s="118" t="inlineStr">
        <is>
          <t>Включено</t>
        </is>
      </c>
      <c r="Q4006" s="104" t="n"/>
    </row>
    <row r="4007" outlineLevel="3" ht="50.25" customHeight="1">
      <c r="A4007" s="3" t="n"/>
      <c r="B4007" s="3" t="n"/>
      <c r="C4007" s="25" t="n"/>
      <c r="D4007" s="271" t="inlineStr">
        <is>
          <t>10.4.22.58.</t>
        </is>
      </c>
      <c r="E4007" s="212" t="inlineStr">
        <is>
          <t>Заглушка Воздуховода прямоугольного сечения 200х250</t>
        </is>
      </c>
      <c r="F4007" s="211" t="inlineStr">
        <is>
          <t>шт.</t>
        </is>
      </c>
      <c r="G4007" s="649" t="n">
        <v>1</v>
      </c>
      <c r="H4007" s="194" t="n"/>
      <c r="I4007" s="195" t="n">
        <v>0</v>
      </c>
      <c r="J4007" s="196" t="n">
        <v>0</v>
      </c>
      <c r="K4007" s="197" t="n">
        <v>0</v>
      </c>
      <c r="L4007" s="194" t="n">
        <v>0</v>
      </c>
      <c r="M4007" s="195" t="n">
        <v>0</v>
      </c>
      <c r="N4007" s="196" t="n">
        <v>0</v>
      </c>
      <c r="O4007" s="197" t="n">
        <v>0</v>
      </c>
      <c r="P4007" s="118" t="inlineStr">
        <is>
          <t>Включено</t>
        </is>
      </c>
      <c r="Q4007" s="104" t="n"/>
    </row>
    <row r="4008" outlineLevel="3" ht="50.25" customHeight="1">
      <c r="A4008" s="3" t="n"/>
      <c r="B4008" s="3" t="n"/>
      <c r="C4008" s="25" t="n"/>
      <c r="D4008" s="271" t="inlineStr">
        <is>
          <t>10.4.22.59.</t>
        </is>
      </c>
      <c r="E4008" s="212" t="inlineStr">
        <is>
          <t>Заглушка Воздуховода прямоугольного сечения 250х300</t>
        </is>
      </c>
      <c r="F4008" s="211" t="inlineStr">
        <is>
          <t>шт.</t>
        </is>
      </c>
      <c r="G4008" s="649" t="n">
        <v>1</v>
      </c>
      <c r="H4008" s="194" t="n"/>
      <c r="I4008" s="195" t="n">
        <v>0</v>
      </c>
      <c r="J4008" s="196" t="n">
        <v>0</v>
      </c>
      <c r="K4008" s="197" t="n">
        <v>0</v>
      </c>
      <c r="L4008" s="194" t="n">
        <v>0</v>
      </c>
      <c r="M4008" s="195" t="n">
        <v>0</v>
      </c>
      <c r="N4008" s="196" t="n">
        <v>0</v>
      </c>
      <c r="O4008" s="197" t="n">
        <v>0</v>
      </c>
      <c r="P4008" s="118" t="inlineStr">
        <is>
          <t>Включено</t>
        </is>
      </c>
      <c r="Q4008" s="104" t="n"/>
    </row>
    <row r="4009" outlineLevel="3" ht="50.25" customHeight="1">
      <c r="A4009" s="3" t="n"/>
      <c r="B4009" s="3" t="n"/>
      <c r="C4009" s="25" t="n"/>
      <c r="D4009" s="271" t="inlineStr">
        <is>
          <t>10.4.22.60.</t>
        </is>
      </c>
      <c r="E4009" s="212" t="inlineStr">
        <is>
          <t>Заглушка Воздуховода прямоугольного сечения 250х300</t>
        </is>
      </c>
      <c r="F4009" s="211" t="inlineStr">
        <is>
          <t>шт.</t>
        </is>
      </c>
      <c r="G4009" s="649" t="n">
        <v>2</v>
      </c>
      <c r="H4009" s="194" t="n"/>
      <c r="I4009" s="195" t="n">
        <v>0</v>
      </c>
      <c r="J4009" s="196" t="n">
        <v>0</v>
      </c>
      <c r="K4009" s="197" t="n">
        <v>0</v>
      </c>
      <c r="L4009" s="194" t="n">
        <v>0</v>
      </c>
      <c r="M4009" s="195" t="n">
        <v>0</v>
      </c>
      <c r="N4009" s="196" t="n">
        <v>0</v>
      </c>
      <c r="O4009" s="197" t="n">
        <v>0</v>
      </c>
      <c r="P4009" s="118" t="inlineStr">
        <is>
          <t>Включено</t>
        </is>
      </c>
      <c r="Q4009" s="104" t="n"/>
    </row>
    <row r="4010" outlineLevel="3" ht="50.25" customHeight="1">
      <c r="A4010" s="3" t="n"/>
      <c r="B4010" s="3" t="n"/>
      <c r="C4010" s="25" t="n"/>
      <c r="D4010" s="271" t="inlineStr">
        <is>
          <t>10.4.22.61.</t>
        </is>
      </c>
      <c r="E4010" s="212" t="inlineStr">
        <is>
          <t>Заглушка Воздуховода прямоугольного сечения 300х500</t>
        </is>
      </c>
      <c r="F4010" s="211" t="inlineStr">
        <is>
          <t>шт.</t>
        </is>
      </c>
      <c r="G4010" s="649" t="n">
        <v>1</v>
      </c>
      <c r="H4010" s="194" t="n"/>
      <c r="I4010" s="195" t="n">
        <v>0</v>
      </c>
      <c r="J4010" s="196" t="n">
        <v>0</v>
      </c>
      <c r="K4010" s="197" t="n">
        <v>0</v>
      </c>
      <c r="L4010" s="194" t="n">
        <v>0</v>
      </c>
      <c r="M4010" s="195" t="n">
        <v>0</v>
      </c>
      <c r="N4010" s="196" t="n">
        <v>0</v>
      </c>
      <c r="O4010" s="197" t="n">
        <v>0</v>
      </c>
      <c r="P4010" s="118" t="inlineStr">
        <is>
          <t>Включено</t>
        </is>
      </c>
      <c r="Q4010" s="104" t="n"/>
    </row>
    <row r="4011" outlineLevel="3" ht="50.25" customHeight="1">
      <c r="A4011" s="3" t="n"/>
      <c r="B4011" s="3" t="n"/>
      <c r="C4011" s="25" t="n"/>
      <c r="D4011" s="271" t="inlineStr">
        <is>
          <t>10.4.22.62.</t>
        </is>
      </c>
      <c r="E4011" s="212" t="inlineStr">
        <is>
          <t>Заглушка Воздуховода прямоугольного сечения 350х400</t>
        </is>
      </c>
      <c r="F4011" s="211" t="inlineStr">
        <is>
          <t>шт.</t>
        </is>
      </c>
      <c r="G4011" s="649" t="n">
        <v>2</v>
      </c>
      <c r="H4011" s="194" t="n"/>
      <c r="I4011" s="195" t="n">
        <v>0</v>
      </c>
      <c r="J4011" s="196" t="n">
        <v>0</v>
      </c>
      <c r="K4011" s="197" t="n">
        <v>0</v>
      </c>
      <c r="L4011" s="194" t="n">
        <v>0</v>
      </c>
      <c r="M4011" s="195" t="n">
        <v>0</v>
      </c>
      <c r="N4011" s="196" t="n">
        <v>0</v>
      </c>
      <c r="O4011" s="197" t="n">
        <v>0</v>
      </c>
      <c r="P4011" s="118" t="inlineStr">
        <is>
          <t>Включено</t>
        </is>
      </c>
      <c r="Q4011" s="104" t="n"/>
    </row>
    <row r="4012" outlineLevel="3" ht="50.25" customHeight="1">
      <c r="A4012" s="3" t="n"/>
      <c r="B4012" s="3" t="n"/>
      <c r="C4012" s="25" t="n"/>
      <c r="D4012" s="271" t="inlineStr">
        <is>
          <t>10.4.22.63.</t>
        </is>
      </c>
      <c r="E4012" s="212" t="inlineStr">
        <is>
          <t>Заглушка Воздуховода прямоугольного сечения 400х250</t>
        </is>
      </c>
      <c r="F4012" s="211" t="inlineStr">
        <is>
          <t>шт.</t>
        </is>
      </c>
      <c r="G4012" s="649" t="n">
        <v>2</v>
      </c>
      <c r="H4012" s="194" t="n"/>
      <c r="I4012" s="195" t="n">
        <v>0</v>
      </c>
      <c r="J4012" s="196" t="n">
        <v>0</v>
      </c>
      <c r="K4012" s="197" t="n">
        <v>0</v>
      </c>
      <c r="L4012" s="194" t="n">
        <v>0</v>
      </c>
      <c r="M4012" s="195" t="n">
        <v>0</v>
      </c>
      <c r="N4012" s="196" t="n">
        <v>0</v>
      </c>
      <c r="O4012" s="197" t="n">
        <v>0</v>
      </c>
      <c r="P4012" s="118" t="inlineStr">
        <is>
          <t>Включено</t>
        </is>
      </c>
      <c r="Q4012" s="104" t="n"/>
    </row>
    <row r="4013" outlineLevel="3" ht="50.25" customHeight="1">
      <c r="A4013" s="3" t="n"/>
      <c r="B4013" s="3" t="n"/>
      <c r="C4013" s="25" t="n"/>
      <c r="D4013" s="271" t="inlineStr">
        <is>
          <t>10.4.22.64.</t>
        </is>
      </c>
      <c r="E4013" s="212" t="inlineStr">
        <is>
          <t>Заглушка Воздуховода прямоугольного сечения 400х500</t>
        </is>
      </c>
      <c r="F4013" s="211" t="inlineStr">
        <is>
          <t>шт.</t>
        </is>
      </c>
      <c r="G4013" s="649" t="n">
        <v>1</v>
      </c>
      <c r="H4013" s="194" t="n"/>
      <c r="I4013" s="195" t="n">
        <v>0</v>
      </c>
      <c r="J4013" s="196" t="n">
        <v>0</v>
      </c>
      <c r="K4013" s="197" t="n">
        <v>0</v>
      </c>
      <c r="L4013" s="194" t="n">
        <v>0</v>
      </c>
      <c r="M4013" s="195" t="n">
        <v>0</v>
      </c>
      <c r="N4013" s="196" t="n">
        <v>0</v>
      </c>
      <c r="O4013" s="197" t="n">
        <v>0</v>
      </c>
      <c r="P4013" s="118" t="inlineStr">
        <is>
          <t>Включено</t>
        </is>
      </c>
      <c r="Q4013" s="104" t="n"/>
    </row>
    <row r="4014" outlineLevel="3" ht="50.25" customHeight="1">
      <c r="A4014" s="3" t="n"/>
      <c r="B4014" s="3" t="n"/>
      <c r="C4014" s="25" t="n"/>
      <c r="D4014" s="271" t="inlineStr">
        <is>
          <t>10.4.22.65.</t>
        </is>
      </c>
      <c r="E4014" s="212" t="inlineStr">
        <is>
          <t>Заглушка Воздуховода прямоугольного сечения 400х600</t>
        </is>
      </c>
      <c r="F4014" s="211" t="inlineStr">
        <is>
          <t>шт.</t>
        </is>
      </c>
      <c r="G4014" s="649" t="n">
        <v>1</v>
      </c>
      <c r="H4014" s="194" t="n"/>
      <c r="I4014" s="195" t="n">
        <v>0</v>
      </c>
      <c r="J4014" s="196" t="n">
        <v>0</v>
      </c>
      <c r="K4014" s="197" t="n">
        <v>0</v>
      </c>
      <c r="L4014" s="194" t="n">
        <v>0</v>
      </c>
      <c r="M4014" s="195" t="n">
        <v>0</v>
      </c>
      <c r="N4014" s="196" t="n">
        <v>0</v>
      </c>
      <c r="O4014" s="197" t="n">
        <v>0</v>
      </c>
      <c r="P4014" s="118" t="inlineStr">
        <is>
          <t>Включено</t>
        </is>
      </c>
      <c r="Q4014" s="104" t="n"/>
    </row>
    <row r="4015" outlineLevel="3" ht="50.25" customHeight="1">
      <c r="A4015" s="3" t="n"/>
      <c r="B4015" s="3" t="n"/>
      <c r="C4015" s="25" t="n"/>
      <c r="D4015" s="271" t="inlineStr">
        <is>
          <t>10.4.22.66.</t>
        </is>
      </c>
      <c r="E4015" s="212" t="inlineStr">
        <is>
          <t>Заглушка Воздуховода прямоугольного сечения 500х1000</t>
        </is>
      </c>
      <c r="F4015" s="211" t="inlineStr">
        <is>
          <t>шт.</t>
        </is>
      </c>
      <c r="G4015" s="649" t="n">
        <v>1</v>
      </c>
      <c r="H4015" s="194" t="n"/>
      <c r="I4015" s="195" t="n">
        <v>0</v>
      </c>
      <c r="J4015" s="196" t="n">
        <v>0</v>
      </c>
      <c r="K4015" s="197" t="n">
        <v>0</v>
      </c>
      <c r="L4015" s="194" t="n">
        <v>0</v>
      </c>
      <c r="M4015" s="195" t="n">
        <v>0</v>
      </c>
      <c r="N4015" s="196" t="n">
        <v>0</v>
      </c>
      <c r="O4015" s="197" t="n">
        <v>0</v>
      </c>
      <c r="P4015" s="118" t="inlineStr">
        <is>
          <t>Включено</t>
        </is>
      </c>
      <c r="Q4015" s="104" t="n"/>
    </row>
    <row r="4016" outlineLevel="3" ht="50.25" customHeight="1">
      <c r="A4016" s="3" t="n"/>
      <c r="B4016" s="3" t="n"/>
      <c r="C4016" s="25" t="n"/>
      <c r="D4016" s="271" t="inlineStr">
        <is>
          <t>10.4.22.67.</t>
        </is>
      </c>
      <c r="E4016" s="212" t="inlineStr">
        <is>
          <t>Объединение Воздуховодов Прямоугольное Разделитель</t>
        </is>
      </c>
      <c r="F4016" s="211" t="inlineStr">
        <is>
          <t>шт.</t>
        </is>
      </c>
      <c r="G4016" s="649" t="n">
        <v>16</v>
      </c>
      <c r="H4016" s="194" t="n"/>
      <c r="I4016" s="195" t="n">
        <v>0</v>
      </c>
      <c r="J4016" s="196" t="n">
        <v>0</v>
      </c>
      <c r="K4016" s="197" t="n">
        <v>0</v>
      </c>
      <c r="L4016" s="194" t="n">
        <v>0</v>
      </c>
      <c r="M4016" s="195" t="n">
        <v>0</v>
      </c>
      <c r="N4016" s="196" t="n">
        <v>0</v>
      </c>
      <c r="O4016" s="197" t="n">
        <v>0</v>
      </c>
      <c r="P4016" s="118" t="inlineStr">
        <is>
          <t>Включено</t>
        </is>
      </c>
      <c r="Q4016" s="104" t="n"/>
    </row>
    <row r="4017" outlineLevel="3" ht="50.25" customHeight="1">
      <c r="A4017" s="3" t="n"/>
      <c r="B4017" s="3" t="n"/>
      <c r="C4017" s="25" t="n"/>
      <c r="D4017" s="271" t="inlineStr">
        <is>
          <t>10.4.22.68.</t>
        </is>
      </c>
      <c r="E4017" s="212" t="inlineStr">
        <is>
          <t>Объединение воздуховодов круглого сечения Ø100</t>
        </is>
      </c>
      <c r="F4017" s="211" t="inlineStr">
        <is>
          <t>шт.</t>
        </is>
      </c>
      <c r="G4017" s="649" t="n">
        <v>4</v>
      </c>
      <c r="H4017" s="194" t="n"/>
      <c r="I4017" s="195" t="n">
        <v>0</v>
      </c>
      <c r="J4017" s="196" t="n">
        <v>0</v>
      </c>
      <c r="K4017" s="197" t="n">
        <v>0</v>
      </c>
      <c r="L4017" s="194" t="n">
        <v>0</v>
      </c>
      <c r="M4017" s="195" t="n">
        <v>0</v>
      </c>
      <c r="N4017" s="196" t="n">
        <v>0</v>
      </c>
      <c r="O4017" s="197" t="n">
        <v>0</v>
      </c>
      <c r="P4017" s="118" t="inlineStr">
        <is>
          <t>Включено</t>
        </is>
      </c>
      <c r="Q4017" s="104" t="n"/>
    </row>
    <row r="4018" outlineLevel="3" ht="50.25" customHeight="1">
      <c r="A4018" s="3" t="n"/>
      <c r="B4018" s="3" t="n"/>
      <c r="C4018" s="25" t="n"/>
      <c r="D4018" s="271" t="inlineStr">
        <is>
          <t>10.4.22.69.</t>
        </is>
      </c>
      <c r="E4018" s="212" t="inlineStr">
        <is>
          <t>Объединение воздуховодов круглого сечения Ø125</t>
        </is>
      </c>
      <c r="F4018" s="211" t="inlineStr">
        <is>
          <t>шт.</t>
        </is>
      </c>
      <c r="G4018" s="649" t="n">
        <v>3</v>
      </c>
      <c r="H4018" s="194" t="n"/>
      <c r="I4018" s="195" t="n">
        <v>0</v>
      </c>
      <c r="J4018" s="196" t="n">
        <v>0</v>
      </c>
      <c r="K4018" s="197" t="n">
        <v>0</v>
      </c>
      <c r="L4018" s="194" t="n">
        <v>0</v>
      </c>
      <c r="M4018" s="195" t="n">
        <v>0</v>
      </c>
      <c r="N4018" s="196" t="n">
        <v>0</v>
      </c>
      <c r="O4018" s="197" t="n">
        <v>0</v>
      </c>
      <c r="P4018" s="118" t="inlineStr">
        <is>
          <t>Включено</t>
        </is>
      </c>
      <c r="Q4018" s="104" t="n"/>
    </row>
    <row r="4019" outlineLevel="3" ht="50.25" customHeight="1">
      <c r="A4019" s="3" t="n"/>
      <c r="B4019" s="3" t="n"/>
      <c r="C4019" s="25" t="n"/>
      <c r="D4019" s="271" t="inlineStr">
        <is>
          <t>10.4.22.70.</t>
        </is>
      </c>
      <c r="E4019" s="212" t="inlineStr">
        <is>
          <t>Объединение воздуховодов круглого сечения Ø160</t>
        </is>
      </c>
      <c r="F4019" s="211" t="inlineStr">
        <is>
          <t>шт.</t>
        </is>
      </c>
      <c r="G4019" s="649" t="n">
        <v>2</v>
      </c>
      <c r="H4019" s="194" t="n"/>
      <c r="I4019" s="195" t="n">
        <v>0</v>
      </c>
      <c r="J4019" s="196" t="n">
        <v>0</v>
      </c>
      <c r="K4019" s="197" t="n">
        <v>0</v>
      </c>
      <c r="L4019" s="194" t="n">
        <v>0</v>
      </c>
      <c r="M4019" s="195" t="n">
        <v>0</v>
      </c>
      <c r="N4019" s="196" t="n">
        <v>0</v>
      </c>
      <c r="O4019" s="197" t="n">
        <v>0</v>
      </c>
      <c r="P4019" s="118" t="inlineStr">
        <is>
          <t>Включено</t>
        </is>
      </c>
      <c r="Q4019" s="104" t="n"/>
    </row>
    <row r="4020" outlineLevel="3" ht="50.25" customHeight="1">
      <c r="A4020" s="3" t="n"/>
      <c r="B4020" s="3" t="n"/>
      <c r="C4020" s="25" t="n"/>
      <c r="D4020" s="271" t="inlineStr">
        <is>
          <t>10.4.22.71.</t>
        </is>
      </c>
      <c r="E4020" s="212" t="inlineStr">
        <is>
          <t>Объединение воздуховодов круглого сечения Ø200</t>
        </is>
      </c>
      <c r="F4020" s="211" t="inlineStr">
        <is>
          <t>шт.</t>
        </is>
      </c>
      <c r="G4020" s="649" t="n">
        <v>2</v>
      </c>
      <c r="H4020" s="194" t="n"/>
      <c r="I4020" s="195" t="n">
        <v>0</v>
      </c>
      <c r="J4020" s="196" t="n">
        <v>0</v>
      </c>
      <c r="K4020" s="197" t="n">
        <v>0</v>
      </c>
      <c r="L4020" s="194" t="n">
        <v>0</v>
      </c>
      <c r="M4020" s="195" t="n">
        <v>0</v>
      </c>
      <c r="N4020" s="196" t="n">
        <v>0</v>
      </c>
      <c r="O4020" s="197" t="n">
        <v>0</v>
      </c>
      <c r="P4020" s="118" t="inlineStr">
        <is>
          <t>Включено</t>
        </is>
      </c>
      <c r="Q4020" s="104" t="n"/>
    </row>
    <row r="4021" outlineLevel="3" ht="50.25" customHeight="1">
      <c r="A4021" s="3" t="n"/>
      <c r="B4021" s="3" t="n"/>
      <c r="C4021" s="25" t="n"/>
      <c r="D4021" s="271" t="inlineStr">
        <is>
          <t>10.4.22.72.</t>
        </is>
      </c>
      <c r="E4021" s="212" t="inlineStr">
        <is>
          <t>Отвод круглого сечения Ø100</t>
        </is>
      </c>
      <c r="F4021" s="211" t="inlineStr">
        <is>
          <t>шт.</t>
        </is>
      </c>
      <c r="G4021" s="649" t="n">
        <v>65</v>
      </c>
      <c r="H4021" s="194" t="n"/>
      <c r="I4021" s="195" t="n">
        <v>0</v>
      </c>
      <c r="J4021" s="196" t="n">
        <v>0</v>
      </c>
      <c r="K4021" s="197" t="n">
        <v>0</v>
      </c>
      <c r="L4021" s="194" t="n">
        <v>0</v>
      </c>
      <c r="M4021" s="195" t="n">
        <v>0</v>
      </c>
      <c r="N4021" s="196" t="n">
        <v>0</v>
      </c>
      <c r="O4021" s="197" t="n">
        <v>0</v>
      </c>
      <c r="P4021" s="118" t="inlineStr">
        <is>
          <t>Включено</t>
        </is>
      </c>
      <c r="Q4021" s="104" t="n"/>
    </row>
    <row r="4022" outlineLevel="3" ht="50.25" customHeight="1">
      <c r="A4022" s="3" t="n"/>
      <c r="B4022" s="3" t="n"/>
      <c r="C4022" s="25" t="n"/>
      <c r="D4022" s="271" t="inlineStr">
        <is>
          <t>10.4.22.73.</t>
        </is>
      </c>
      <c r="E4022" s="212" t="inlineStr">
        <is>
          <t>Отвод круглого сечения Ø125</t>
        </is>
      </c>
      <c r="F4022" s="211" t="inlineStr">
        <is>
          <t>шт.</t>
        </is>
      </c>
      <c r="G4022" s="649" t="n">
        <v>50</v>
      </c>
      <c r="H4022" s="194" t="n"/>
      <c r="I4022" s="195" t="n">
        <v>0</v>
      </c>
      <c r="J4022" s="196" t="n">
        <v>0</v>
      </c>
      <c r="K4022" s="197" t="n">
        <v>0</v>
      </c>
      <c r="L4022" s="194" t="n">
        <v>0</v>
      </c>
      <c r="M4022" s="195" t="n">
        <v>0</v>
      </c>
      <c r="N4022" s="196" t="n">
        <v>0</v>
      </c>
      <c r="O4022" s="197" t="n">
        <v>0</v>
      </c>
      <c r="P4022" s="118" t="inlineStr">
        <is>
          <t>Включено</t>
        </is>
      </c>
      <c r="Q4022" s="104" t="n"/>
    </row>
    <row r="4023" outlineLevel="3" ht="50.25" customHeight="1">
      <c r="A4023" s="3" t="n"/>
      <c r="B4023" s="3" t="n"/>
      <c r="C4023" s="25" t="n"/>
      <c r="D4023" s="271" t="inlineStr">
        <is>
          <t>10.4.22.74.</t>
        </is>
      </c>
      <c r="E4023" s="212" t="inlineStr">
        <is>
          <t>Отвод круглого сечения Ø160</t>
        </is>
      </c>
      <c r="F4023" s="211" t="inlineStr">
        <is>
          <t>шт.</t>
        </is>
      </c>
      <c r="G4023" s="649" t="n">
        <v>51</v>
      </c>
      <c r="H4023" s="194" t="n"/>
      <c r="I4023" s="195" t="n">
        <v>0</v>
      </c>
      <c r="J4023" s="196" t="n">
        <v>0</v>
      </c>
      <c r="K4023" s="197" t="n">
        <v>0</v>
      </c>
      <c r="L4023" s="194" t="n">
        <v>0</v>
      </c>
      <c r="M4023" s="195" t="n">
        <v>0</v>
      </c>
      <c r="N4023" s="196" t="n">
        <v>0</v>
      </c>
      <c r="O4023" s="197" t="n">
        <v>0</v>
      </c>
      <c r="P4023" s="118" t="inlineStr">
        <is>
          <t>Включено</t>
        </is>
      </c>
      <c r="Q4023" s="104" t="n"/>
    </row>
    <row r="4024" outlineLevel="3" ht="50.25" customHeight="1">
      <c r="A4024" s="3" t="n"/>
      <c r="B4024" s="3" t="n"/>
      <c r="C4024" s="25" t="n"/>
      <c r="D4024" s="271" t="inlineStr">
        <is>
          <t>10.4.22.75.</t>
        </is>
      </c>
      <c r="E4024" s="212" t="inlineStr">
        <is>
          <t>Отвод круглого сечения Ø200</t>
        </is>
      </c>
      <c r="F4024" s="211" t="inlineStr">
        <is>
          <t>шт.</t>
        </is>
      </c>
      <c r="G4024" s="649" t="n">
        <v>87</v>
      </c>
      <c r="H4024" s="194" t="n"/>
      <c r="I4024" s="195" t="n">
        <v>0</v>
      </c>
      <c r="J4024" s="196" t="n">
        <v>0</v>
      </c>
      <c r="K4024" s="197" t="n">
        <v>0</v>
      </c>
      <c r="L4024" s="194" t="n">
        <v>0</v>
      </c>
      <c r="M4024" s="195" t="n">
        <v>0</v>
      </c>
      <c r="N4024" s="196" t="n">
        <v>0</v>
      </c>
      <c r="O4024" s="197" t="n">
        <v>0</v>
      </c>
      <c r="P4024" s="118" t="inlineStr">
        <is>
          <t>Включено</t>
        </is>
      </c>
      <c r="Q4024" s="104" t="n"/>
    </row>
    <row r="4025" outlineLevel="3" ht="50.25" customHeight="1">
      <c r="A4025" s="3" t="n"/>
      <c r="B4025" s="3" t="n"/>
      <c r="C4025" s="25" t="n"/>
      <c r="D4025" s="271" t="inlineStr">
        <is>
          <t>10.4.22.76.</t>
        </is>
      </c>
      <c r="E4025" s="212" t="inlineStr">
        <is>
          <t>Отвод круглого сечения Ø250</t>
        </is>
      </c>
      <c r="F4025" s="211" t="inlineStr">
        <is>
          <t>шт.</t>
        </is>
      </c>
      <c r="G4025" s="649" t="n">
        <v>1</v>
      </c>
      <c r="H4025" s="194" t="n"/>
      <c r="I4025" s="195" t="n">
        <v>0</v>
      </c>
      <c r="J4025" s="196" t="n">
        <v>0</v>
      </c>
      <c r="K4025" s="197" t="n">
        <v>0</v>
      </c>
      <c r="L4025" s="194" t="n">
        <v>0</v>
      </c>
      <c r="M4025" s="195" t="n">
        <v>0</v>
      </c>
      <c r="N4025" s="196" t="n">
        <v>0</v>
      </c>
      <c r="O4025" s="197" t="n">
        <v>0</v>
      </c>
      <c r="P4025" s="118" t="inlineStr">
        <is>
          <t>Включено</t>
        </is>
      </c>
      <c r="Q4025" s="104" t="n"/>
    </row>
    <row r="4026" outlineLevel="3" ht="50.25" customHeight="1">
      <c r="A4026" s="3" t="n"/>
      <c r="B4026" s="3" t="n"/>
      <c r="C4026" s="25" t="n"/>
      <c r="D4026" s="271" t="inlineStr">
        <is>
          <t>10.4.22.77.</t>
        </is>
      </c>
      <c r="E4026" s="212" t="inlineStr">
        <is>
          <t>Отвод прямоугольного сечения 100х400</t>
        </is>
      </c>
      <c r="F4026" s="211" t="inlineStr">
        <is>
          <t>шт.</t>
        </is>
      </c>
      <c r="G4026" s="649" t="n">
        <v>1</v>
      </c>
      <c r="H4026" s="194" t="n"/>
      <c r="I4026" s="195" t="n">
        <v>0</v>
      </c>
      <c r="J4026" s="196" t="n">
        <v>0</v>
      </c>
      <c r="K4026" s="197" t="n">
        <v>0</v>
      </c>
      <c r="L4026" s="194" t="n">
        <v>0</v>
      </c>
      <c r="M4026" s="195" t="n">
        <v>0</v>
      </c>
      <c r="N4026" s="196" t="n">
        <v>0</v>
      </c>
      <c r="O4026" s="197" t="n">
        <v>0</v>
      </c>
      <c r="P4026" s="118" t="inlineStr">
        <is>
          <t>Включено</t>
        </is>
      </c>
      <c r="Q4026" s="104" t="n"/>
    </row>
    <row r="4027" outlineLevel="3" ht="50.25" customHeight="1">
      <c r="A4027" s="3" t="n"/>
      <c r="B4027" s="3" t="n"/>
      <c r="C4027" s="25" t="n"/>
      <c r="D4027" s="271" t="inlineStr">
        <is>
          <t>10.4.22.78.</t>
        </is>
      </c>
      <c r="E4027" s="212" t="inlineStr">
        <is>
          <t>Отвод прямоугольного сечения 150х200</t>
        </is>
      </c>
      <c r="F4027" s="211" t="inlineStr">
        <is>
          <t>шт.</t>
        </is>
      </c>
      <c r="G4027" s="649" t="n">
        <v>4</v>
      </c>
      <c r="H4027" s="194" t="n"/>
      <c r="I4027" s="195" t="n">
        <v>0</v>
      </c>
      <c r="J4027" s="196" t="n">
        <v>0</v>
      </c>
      <c r="K4027" s="197" t="n">
        <v>0</v>
      </c>
      <c r="L4027" s="194" t="n">
        <v>0</v>
      </c>
      <c r="M4027" s="195" t="n">
        <v>0</v>
      </c>
      <c r="N4027" s="196" t="n">
        <v>0</v>
      </c>
      <c r="O4027" s="197" t="n">
        <v>0</v>
      </c>
      <c r="P4027" s="118" t="inlineStr">
        <is>
          <t>Включено</t>
        </is>
      </c>
      <c r="Q4027" s="104" t="n"/>
    </row>
    <row r="4028" outlineLevel="3" ht="50.25" customHeight="1">
      <c r="A4028" s="3" t="n"/>
      <c r="B4028" s="3" t="n"/>
      <c r="C4028" s="25" t="n"/>
      <c r="D4028" s="271" t="inlineStr">
        <is>
          <t>10.4.22.79.</t>
        </is>
      </c>
      <c r="E4028" s="212" t="inlineStr">
        <is>
          <t>Отвод прямоугольного сечения 150х250</t>
        </is>
      </c>
      <c r="F4028" s="211" t="inlineStr">
        <is>
          <t>шт.</t>
        </is>
      </c>
      <c r="G4028" s="649" t="n">
        <v>1</v>
      </c>
      <c r="H4028" s="194" t="n"/>
      <c r="I4028" s="195" t="n">
        <v>0</v>
      </c>
      <c r="J4028" s="196" t="n">
        <v>0</v>
      </c>
      <c r="K4028" s="197" t="n">
        <v>0</v>
      </c>
      <c r="L4028" s="194" t="n">
        <v>0</v>
      </c>
      <c r="M4028" s="195" t="n">
        <v>0</v>
      </c>
      <c r="N4028" s="196" t="n">
        <v>0</v>
      </c>
      <c r="O4028" s="197" t="n">
        <v>0</v>
      </c>
      <c r="P4028" s="118" t="inlineStr">
        <is>
          <t>Включено</t>
        </is>
      </c>
      <c r="Q4028" s="104" t="n"/>
    </row>
    <row r="4029" outlineLevel="3" ht="50.25" customHeight="1">
      <c r="A4029" s="3" t="n"/>
      <c r="B4029" s="3" t="n"/>
      <c r="C4029" s="25" t="n"/>
      <c r="D4029" s="271" t="inlineStr">
        <is>
          <t>10.4.22.80.</t>
        </is>
      </c>
      <c r="E4029" s="212" t="inlineStr">
        <is>
          <t>Отвод прямоугольного сечения 150х400</t>
        </is>
      </c>
      <c r="F4029" s="211" t="inlineStr">
        <is>
          <t>шт.</t>
        </is>
      </c>
      <c r="G4029" s="649" t="n">
        <v>1</v>
      </c>
      <c r="H4029" s="194" t="n"/>
      <c r="I4029" s="195" t="n">
        <v>0</v>
      </c>
      <c r="J4029" s="196" t="n">
        <v>0</v>
      </c>
      <c r="K4029" s="197" t="n">
        <v>0</v>
      </c>
      <c r="L4029" s="194" t="n">
        <v>0</v>
      </c>
      <c r="M4029" s="195" t="n">
        <v>0</v>
      </c>
      <c r="N4029" s="196" t="n">
        <v>0</v>
      </c>
      <c r="O4029" s="197" t="n">
        <v>0</v>
      </c>
      <c r="P4029" s="118" t="inlineStr">
        <is>
          <t>Включено</t>
        </is>
      </c>
      <c r="Q4029" s="104" t="n"/>
    </row>
    <row r="4030" outlineLevel="3" ht="50.25" customHeight="1">
      <c r="A4030" s="3" t="n"/>
      <c r="B4030" s="3" t="n"/>
      <c r="C4030" s="25" t="n"/>
      <c r="D4030" s="271" t="inlineStr">
        <is>
          <t>10.4.22.81.</t>
        </is>
      </c>
      <c r="E4030" s="212" t="inlineStr">
        <is>
          <t>Отвод прямоугольного сечения 200x150</t>
        </is>
      </c>
      <c r="F4030" s="211" t="inlineStr">
        <is>
          <t>шт.</t>
        </is>
      </c>
      <c r="G4030" s="649" t="n">
        <v>8</v>
      </c>
      <c r="H4030" s="194" t="n"/>
      <c r="I4030" s="195" t="n">
        <v>0</v>
      </c>
      <c r="J4030" s="196" t="n">
        <v>0</v>
      </c>
      <c r="K4030" s="197" t="n">
        <v>0</v>
      </c>
      <c r="L4030" s="194" t="n">
        <v>0</v>
      </c>
      <c r="M4030" s="195" t="n">
        <v>0</v>
      </c>
      <c r="N4030" s="196" t="n">
        <v>0</v>
      </c>
      <c r="O4030" s="197" t="n">
        <v>0</v>
      </c>
      <c r="P4030" s="118" t="inlineStr">
        <is>
          <t>Включено</t>
        </is>
      </c>
      <c r="Q4030" s="104" t="n"/>
    </row>
    <row r="4031" outlineLevel="3" ht="50.25" customHeight="1">
      <c r="A4031" s="3" t="n"/>
      <c r="B4031" s="3" t="n"/>
      <c r="C4031" s="25" t="n"/>
      <c r="D4031" s="271" t="inlineStr">
        <is>
          <t>10.4.22.82.</t>
        </is>
      </c>
      <c r="E4031" s="212" t="inlineStr">
        <is>
          <t>Отвод прямоугольного сечения 200x250</t>
        </is>
      </c>
      <c r="F4031" s="211" t="inlineStr">
        <is>
          <t>шт.</t>
        </is>
      </c>
      <c r="G4031" s="649" t="n">
        <v>1</v>
      </c>
      <c r="H4031" s="194" t="n"/>
      <c r="I4031" s="195" t="n">
        <v>0</v>
      </c>
      <c r="J4031" s="196" t="n">
        <v>0</v>
      </c>
      <c r="K4031" s="197" t="n">
        <v>0</v>
      </c>
      <c r="L4031" s="194" t="n">
        <v>0</v>
      </c>
      <c r="M4031" s="195" t="n">
        <v>0</v>
      </c>
      <c r="N4031" s="196" t="n">
        <v>0</v>
      </c>
      <c r="O4031" s="197" t="n">
        <v>0</v>
      </c>
      <c r="P4031" s="118" t="inlineStr">
        <is>
          <t>Включено</t>
        </is>
      </c>
      <c r="Q4031" s="104" t="n"/>
    </row>
    <row r="4032" outlineLevel="3" ht="50.25" customHeight="1">
      <c r="A4032" s="3" t="n"/>
      <c r="B4032" s="3" t="n"/>
      <c r="C4032" s="25" t="n"/>
      <c r="D4032" s="271" t="inlineStr">
        <is>
          <t>10.4.22.83.</t>
        </is>
      </c>
      <c r="E4032" s="212" t="inlineStr">
        <is>
          <t>Отвод прямоугольного сечения 200x300</t>
        </is>
      </c>
      <c r="F4032" s="211" t="inlineStr">
        <is>
          <t>шт.</t>
        </is>
      </c>
      <c r="G4032" s="649" t="n">
        <v>7</v>
      </c>
      <c r="H4032" s="194" t="n"/>
      <c r="I4032" s="195" t="n">
        <v>0</v>
      </c>
      <c r="J4032" s="196" t="n">
        <v>0</v>
      </c>
      <c r="K4032" s="197" t="n">
        <v>0</v>
      </c>
      <c r="L4032" s="194" t="n">
        <v>0</v>
      </c>
      <c r="M4032" s="195" t="n">
        <v>0</v>
      </c>
      <c r="N4032" s="196" t="n">
        <v>0</v>
      </c>
      <c r="O4032" s="197" t="n">
        <v>0</v>
      </c>
      <c r="P4032" s="118" t="inlineStr">
        <is>
          <t>Включено</t>
        </is>
      </c>
      <c r="Q4032" s="104" t="n"/>
    </row>
    <row r="4033" outlineLevel="3" ht="50.25" customHeight="1">
      <c r="A4033" s="3" t="n"/>
      <c r="B4033" s="3" t="n"/>
      <c r="C4033" s="25" t="n"/>
      <c r="D4033" s="271" t="inlineStr">
        <is>
          <t>10.4.22.84.</t>
        </is>
      </c>
      <c r="E4033" s="212" t="inlineStr">
        <is>
          <t>Отвод прямоугольного сечения 200x350</t>
        </is>
      </c>
      <c r="F4033" s="211" t="inlineStr">
        <is>
          <t>шт.</t>
        </is>
      </c>
      <c r="G4033" s="649" t="n">
        <v>5</v>
      </c>
      <c r="H4033" s="194" t="n"/>
      <c r="I4033" s="195" t="n">
        <v>0</v>
      </c>
      <c r="J4033" s="196" t="n">
        <v>0</v>
      </c>
      <c r="K4033" s="197" t="n">
        <v>0</v>
      </c>
      <c r="L4033" s="194" t="n">
        <v>0</v>
      </c>
      <c r="M4033" s="195" t="n">
        <v>0</v>
      </c>
      <c r="N4033" s="196" t="n">
        <v>0</v>
      </c>
      <c r="O4033" s="197" t="n">
        <v>0</v>
      </c>
      <c r="P4033" s="118" t="inlineStr">
        <is>
          <t>Включено</t>
        </is>
      </c>
      <c r="Q4033" s="104" t="n"/>
    </row>
    <row r="4034" outlineLevel="3" ht="50.25" customHeight="1">
      <c r="A4034" s="3" t="n"/>
      <c r="B4034" s="3" t="n"/>
      <c r="C4034" s="25" t="n"/>
      <c r="D4034" s="271" t="inlineStr">
        <is>
          <t>10.4.22.85.</t>
        </is>
      </c>
      <c r="E4034" s="212" t="inlineStr">
        <is>
          <t>Отвод прямоугольного сечения 200x600</t>
        </is>
      </c>
      <c r="F4034" s="211" t="inlineStr">
        <is>
          <t>шт.</t>
        </is>
      </c>
      <c r="G4034" s="649" t="n">
        <v>2</v>
      </c>
      <c r="H4034" s="194" t="n"/>
      <c r="I4034" s="195" t="n">
        <v>0</v>
      </c>
      <c r="J4034" s="196" t="n">
        <v>0</v>
      </c>
      <c r="K4034" s="197" t="n">
        <v>0</v>
      </c>
      <c r="L4034" s="194" t="n">
        <v>0</v>
      </c>
      <c r="M4034" s="195" t="n">
        <v>0</v>
      </c>
      <c r="N4034" s="196" t="n">
        <v>0</v>
      </c>
      <c r="O4034" s="197" t="n">
        <v>0</v>
      </c>
      <c r="P4034" s="118" t="inlineStr">
        <is>
          <t>Включено</t>
        </is>
      </c>
      <c r="Q4034" s="104" t="n"/>
    </row>
    <row r="4035" outlineLevel="3" ht="50.25" customHeight="1">
      <c r="A4035" s="3" t="n"/>
      <c r="B4035" s="3" t="n"/>
      <c r="C4035" s="25" t="n"/>
      <c r="D4035" s="271" t="inlineStr">
        <is>
          <t>10.4.22.86.</t>
        </is>
      </c>
      <c r="E4035" s="212" t="inlineStr">
        <is>
          <t>Отвод прямоугольного сечения 200х600</t>
        </is>
      </c>
      <c r="F4035" s="211" t="inlineStr">
        <is>
          <t>шт.</t>
        </is>
      </c>
      <c r="G4035" s="649" t="n">
        <v>1</v>
      </c>
      <c r="H4035" s="194" t="n"/>
      <c r="I4035" s="195" t="n">
        <v>0</v>
      </c>
      <c r="J4035" s="196" t="n">
        <v>0</v>
      </c>
      <c r="K4035" s="197" t="n">
        <v>0</v>
      </c>
      <c r="L4035" s="194" t="n">
        <v>0</v>
      </c>
      <c r="M4035" s="195" t="n">
        <v>0</v>
      </c>
      <c r="N4035" s="196" t="n">
        <v>0</v>
      </c>
      <c r="O4035" s="197" t="n">
        <v>0</v>
      </c>
      <c r="P4035" s="118" t="inlineStr">
        <is>
          <t>Включено</t>
        </is>
      </c>
      <c r="Q4035" s="104" t="n"/>
    </row>
    <row r="4036" outlineLevel="3" ht="50.25" customHeight="1">
      <c r="A4036" s="3" t="n"/>
      <c r="B4036" s="3" t="n"/>
      <c r="C4036" s="25" t="n"/>
      <c r="D4036" s="271" t="inlineStr">
        <is>
          <t>10.4.22.87.</t>
        </is>
      </c>
      <c r="E4036" s="212" t="inlineStr">
        <is>
          <t>Отвод прямоугольного сечения 250x200</t>
        </is>
      </c>
      <c r="F4036" s="211" t="inlineStr">
        <is>
          <t>шт.</t>
        </is>
      </c>
      <c r="G4036" s="649" t="n">
        <v>1</v>
      </c>
      <c r="H4036" s="194" t="n"/>
      <c r="I4036" s="195" t="n">
        <v>0</v>
      </c>
      <c r="J4036" s="196" t="n">
        <v>0</v>
      </c>
      <c r="K4036" s="197" t="n">
        <v>0</v>
      </c>
      <c r="L4036" s="194" t="n">
        <v>0</v>
      </c>
      <c r="M4036" s="195" t="n">
        <v>0</v>
      </c>
      <c r="N4036" s="196" t="n">
        <v>0</v>
      </c>
      <c r="O4036" s="197" t="n">
        <v>0</v>
      </c>
      <c r="P4036" s="118" t="inlineStr">
        <is>
          <t>Включено</t>
        </is>
      </c>
      <c r="Q4036" s="104" t="n"/>
    </row>
    <row r="4037" outlineLevel="3" ht="50.25" customHeight="1">
      <c r="A4037" s="3" t="n"/>
      <c r="B4037" s="3" t="n"/>
      <c r="C4037" s="25" t="n"/>
      <c r="D4037" s="271" t="inlineStr">
        <is>
          <t>10.4.22.88.</t>
        </is>
      </c>
      <c r="E4037" s="212" t="inlineStr">
        <is>
          <t>Отвод прямоугольного сечения 250x400</t>
        </is>
      </c>
      <c r="F4037" s="211" t="inlineStr">
        <is>
          <t>шт.</t>
        </is>
      </c>
      <c r="G4037" s="649" t="n">
        <v>13</v>
      </c>
      <c r="H4037" s="194" t="n"/>
      <c r="I4037" s="195" t="n">
        <v>0</v>
      </c>
      <c r="J4037" s="196" t="n">
        <v>0</v>
      </c>
      <c r="K4037" s="197" t="n">
        <v>0</v>
      </c>
      <c r="L4037" s="194" t="n">
        <v>0</v>
      </c>
      <c r="M4037" s="195" t="n">
        <v>0</v>
      </c>
      <c r="N4037" s="196" t="n">
        <v>0</v>
      </c>
      <c r="O4037" s="197" t="n">
        <v>0</v>
      </c>
      <c r="P4037" s="118" t="inlineStr">
        <is>
          <t>Включено</t>
        </is>
      </c>
      <c r="Q4037" s="104" t="n"/>
    </row>
    <row r="4038" outlineLevel="3" ht="50.25" customHeight="1">
      <c r="A4038" s="3" t="n"/>
      <c r="B4038" s="3" t="n"/>
      <c r="C4038" s="25" t="n"/>
      <c r="D4038" s="271" t="inlineStr">
        <is>
          <t>10.4.22.89.</t>
        </is>
      </c>
      <c r="E4038" s="212" t="inlineStr">
        <is>
          <t>Отвод прямоугольного сечения 300x200</t>
        </is>
      </c>
      <c r="F4038" s="211" t="inlineStr">
        <is>
          <t>шт.</t>
        </is>
      </c>
      <c r="G4038" s="649" t="n">
        <v>5</v>
      </c>
      <c r="H4038" s="194" t="n"/>
      <c r="I4038" s="195" t="n">
        <v>0</v>
      </c>
      <c r="J4038" s="196" t="n">
        <v>0</v>
      </c>
      <c r="K4038" s="197" t="n">
        <v>0</v>
      </c>
      <c r="L4038" s="194" t="n">
        <v>0</v>
      </c>
      <c r="M4038" s="195" t="n">
        <v>0</v>
      </c>
      <c r="N4038" s="196" t="n">
        <v>0</v>
      </c>
      <c r="O4038" s="197" t="n">
        <v>0</v>
      </c>
      <c r="P4038" s="118" t="inlineStr">
        <is>
          <t>Включено</t>
        </is>
      </c>
      <c r="Q4038" s="104" t="n"/>
    </row>
    <row r="4039" outlineLevel="3" ht="50.25" customHeight="1">
      <c r="A4039" s="3" t="n"/>
      <c r="B4039" s="3" t="n"/>
      <c r="C4039" s="25" t="n"/>
      <c r="D4039" s="271" t="inlineStr">
        <is>
          <t>10.4.22.90.</t>
        </is>
      </c>
      <c r="E4039" s="212" t="inlineStr">
        <is>
          <t>Отвод прямоугольного сечения 300х400</t>
        </is>
      </c>
      <c r="F4039" s="211" t="inlineStr">
        <is>
          <t>шт.</t>
        </is>
      </c>
      <c r="G4039" s="649" t="n">
        <v>2</v>
      </c>
      <c r="H4039" s="194" t="n"/>
      <c r="I4039" s="195" t="n">
        <v>0</v>
      </c>
      <c r="J4039" s="196" t="n">
        <v>0</v>
      </c>
      <c r="K4039" s="197" t="n">
        <v>0</v>
      </c>
      <c r="L4039" s="194" t="n">
        <v>0</v>
      </c>
      <c r="M4039" s="195" t="n">
        <v>0</v>
      </c>
      <c r="N4039" s="196" t="n">
        <v>0</v>
      </c>
      <c r="O4039" s="197" t="n">
        <v>0</v>
      </c>
      <c r="P4039" s="118" t="inlineStr">
        <is>
          <t>Включено</t>
        </is>
      </c>
      <c r="Q4039" s="104" t="n"/>
    </row>
    <row r="4040" outlineLevel="3" ht="50.25" customHeight="1">
      <c r="A4040" s="3" t="n"/>
      <c r="B4040" s="3" t="n"/>
      <c r="C4040" s="25" t="n"/>
      <c r="D4040" s="271" t="inlineStr">
        <is>
          <t>10.4.22.91.</t>
        </is>
      </c>
      <c r="E4040" s="212" t="inlineStr">
        <is>
          <t>Отвод прямоугольного сечения 350х350</t>
        </is>
      </c>
      <c r="F4040" s="211" t="inlineStr">
        <is>
          <t>шт.</t>
        </is>
      </c>
      <c r="G4040" s="649" t="n">
        <v>2</v>
      </c>
      <c r="H4040" s="194" t="n"/>
      <c r="I4040" s="195" t="n">
        <v>0</v>
      </c>
      <c r="J4040" s="196" t="n">
        <v>0</v>
      </c>
      <c r="K4040" s="197" t="n">
        <v>0</v>
      </c>
      <c r="L4040" s="194" t="n">
        <v>0</v>
      </c>
      <c r="M4040" s="195" t="n">
        <v>0</v>
      </c>
      <c r="N4040" s="196" t="n">
        <v>0</v>
      </c>
      <c r="O4040" s="197" t="n">
        <v>0</v>
      </c>
      <c r="P4040" s="118" t="inlineStr">
        <is>
          <t>Включено</t>
        </is>
      </c>
      <c r="Q4040" s="104" t="n"/>
    </row>
    <row r="4041" outlineLevel="3" ht="50.25" customHeight="1">
      <c r="A4041" s="3" t="n"/>
      <c r="B4041" s="3" t="n"/>
      <c r="C4041" s="25" t="n"/>
      <c r="D4041" s="271" t="inlineStr">
        <is>
          <t>10.4.22.92.</t>
        </is>
      </c>
      <c r="E4041" s="212" t="inlineStr">
        <is>
          <t>Отвод прямоугольного сечения 350х400</t>
        </is>
      </c>
      <c r="F4041" s="211" t="inlineStr">
        <is>
          <t>шт.</t>
        </is>
      </c>
      <c r="G4041" s="649" t="n">
        <v>44</v>
      </c>
      <c r="H4041" s="194" t="n"/>
      <c r="I4041" s="195" t="n">
        <v>0</v>
      </c>
      <c r="J4041" s="196" t="n">
        <v>0</v>
      </c>
      <c r="K4041" s="197" t="n">
        <v>0</v>
      </c>
      <c r="L4041" s="194" t="n">
        <v>0</v>
      </c>
      <c r="M4041" s="195" t="n">
        <v>0</v>
      </c>
      <c r="N4041" s="196" t="n">
        <v>0</v>
      </c>
      <c r="O4041" s="197" t="n">
        <v>0</v>
      </c>
      <c r="P4041" s="118" t="inlineStr">
        <is>
          <t>Включено</t>
        </is>
      </c>
      <c r="Q4041" s="104" t="n"/>
    </row>
    <row r="4042" outlineLevel="3" ht="50.25" customHeight="1">
      <c r="A4042" s="3" t="n"/>
      <c r="B4042" s="3" t="n"/>
      <c r="C4042" s="25" t="n"/>
      <c r="D4042" s="271" t="inlineStr">
        <is>
          <t>10.4.22.93.</t>
        </is>
      </c>
      <c r="E4042" s="212" t="inlineStr">
        <is>
          <t>Отвод прямоугольного сечения 400x250</t>
        </is>
      </c>
      <c r="F4042" s="211" t="inlineStr">
        <is>
          <t>шт.</t>
        </is>
      </c>
      <c r="G4042" s="649" t="n">
        <v>5</v>
      </c>
      <c r="H4042" s="194" t="n"/>
      <c r="I4042" s="195" t="n">
        <v>0</v>
      </c>
      <c r="J4042" s="196" t="n">
        <v>0</v>
      </c>
      <c r="K4042" s="197" t="n">
        <v>0</v>
      </c>
      <c r="L4042" s="194" t="n">
        <v>0</v>
      </c>
      <c r="M4042" s="195" t="n">
        <v>0</v>
      </c>
      <c r="N4042" s="196" t="n">
        <v>0</v>
      </c>
      <c r="O4042" s="197" t="n">
        <v>0</v>
      </c>
      <c r="P4042" s="118" t="inlineStr">
        <is>
          <t>Включено</t>
        </is>
      </c>
      <c r="Q4042" s="104" t="n"/>
    </row>
    <row r="4043" outlineLevel="3" ht="50.25" customHeight="1">
      <c r="A4043" s="3" t="n"/>
      <c r="B4043" s="3" t="n"/>
      <c r="C4043" s="25" t="n"/>
      <c r="D4043" s="271" t="inlineStr">
        <is>
          <t>10.4.22.94.</t>
        </is>
      </c>
      <c r="E4043" s="212" t="inlineStr">
        <is>
          <t>Отвод прямоугольного сечения 400x300</t>
        </is>
      </c>
      <c r="F4043" s="211" t="inlineStr">
        <is>
          <t>шт.</t>
        </is>
      </c>
      <c r="G4043" s="649" t="n">
        <v>3</v>
      </c>
      <c r="H4043" s="194" t="n"/>
      <c r="I4043" s="195" t="n">
        <v>0</v>
      </c>
      <c r="J4043" s="196" t="n">
        <v>0</v>
      </c>
      <c r="K4043" s="197" t="n">
        <v>0</v>
      </c>
      <c r="L4043" s="194" t="n">
        <v>0</v>
      </c>
      <c r="M4043" s="195" t="n">
        <v>0</v>
      </c>
      <c r="N4043" s="196" t="n">
        <v>0</v>
      </c>
      <c r="O4043" s="197" t="n">
        <v>0</v>
      </c>
      <c r="P4043" s="118" t="inlineStr">
        <is>
          <t>Включено</t>
        </is>
      </c>
      <c r="Q4043" s="104" t="n"/>
    </row>
    <row r="4044" outlineLevel="3" ht="50.25" customHeight="1">
      <c r="A4044" s="3" t="n"/>
      <c r="B4044" s="3" t="n"/>
      <c r="C4044" s="25" t="n"/>
      <c r="D4044" s="271" t="inlineStr">
        <is>
          <t>10.4.22.95.</t>
        </is>
      </c>
      <c r="E4044" s="212" t="inlineStr">
        <is>
          <t>Отвод прямоугольного сечения 400x350</t>
        </is>
      </c>
      <c r="F4044" s="211" t="inlineStr">
        <is>
          <t>шт.</t>
        </is>
      </c>
      <c r="G4044" s="649" t="n">
        <v>19</v>
      </c>
      <c r="H4044" s="194" t="n"/>
      <c r="I4044" s="195" t="n">
        <v>0</v>
      </c>
      <c r="J4044" s="196" t="n">
        <v>0</v>
      </c>
      <c r="K4044" s="197" t="n">
        <v>0</v>
      </c>
      <c r="L4044" s="194" t="n">
        <v>0</v>
      </c>
      <c r="M4044" s="195" t="n">
        <v>0</v>
      </c>
      <c r="N4044" s="196" t="n">
        <v>0</v>
      </c>
      <c r="O4044" s="197" t="n">
        <v>0</v>
      </c>
      <c r="P4044" s="118" t="inlineStr">
        <is>
          <t>Включено</t>
        </is>
      </c>
      <c r="Q4044" s="104" t="n"/>
    </row>
    <row r="4045" outlineLevel="3" ht="50.25" customHeight="1">
      <c r="A4045" s="3" t="n"/>
      <c r="B4045" s="3" t="n"/>
      <c r="C4045" s="25" t="n"/>
      <c r="D4045" s="271" t="inlineStr">
        <is>
          <t>10.4.22.96.</t>
        </is>
      </c>
      <c r="E4045" s="212" t="inlineStr">
        <is>
          <t>Переходник круглого сечения Ø 100-200</t>
        </is>
      </c>
      <c r="F4045" s="211" t="inlineStr">
        <is>
          <t>шт.</t>
        </is>
      </c>
      <c r="G4045" s="649" t="n">
        <v>1</v>
      </c>
      <c r="H4045" s="194" t="n"/>
      <c r="I4045" s="195" t="n">
        <v>0</v>
      </c>
      <c r="J4045" s="196" t="n">
        <v>0</v>
      </c>
      <c r="K4045" s="197" t="n">
        <v>0</v>
      </c>
      <c r="L4045" s="194" t="n">
        <v>0</v>
      </c>
      <c r="M4045" s="195" t="n">
        <v>0</v>
      </c>
      <c r="N4045" s="196" t="n">
        <v>0</v>
      </c>
      <c r="O4045" s="197" t="n">
        <v>0</v>
      </c>
      <c r="P4045" s="118" t="inlineStr">
        <is>
          <t>Включено</t>
        </is>
      </c>
      <c r="Q4045" s="104" t="n"/>
    </row>
    <row r="4046" outlineLevel="3" ht="50.25" customHeight="1">
      <c r="A4046" s="3" t="n"/>
      <c r="B4046" s="3" t="n"/>
      <c r="C4046" s="25" t="n"/>
      <c r="D4046" s="271" t="inlineStr">
        <is>
          <t>10.4.22.97.</t>
        </is>
      </c>
      <c r="E4046" s="212" t="inlineStr">
        <is>
          <t>Переходник круглого сечения Ø 125-160</t>
        </is>
      </c>
      <c r="F4046" s="211" t="inlineStr">
        <is>
          <t>шт.</t>
        </is>
      </c>
      <c r="G4046" s="649" t="n">
        <v>1</v>
      </c>
      <c r="H4046" s="194" t="n"/>
      <c r="I4046" s="195" t="n">
        <v>0</v>
      </c>
      <c r="J4046" s="196" t="n">
        <v>0</v>
      </c>
      <c r="K4046" s="197" t="n">
        <v>0</v>
      </c>
      <c r="L4046" s="194" t="n">
        <v>0</v>
      </c>
      <c r="M4046" s="195" t="n">
        <v>0</v>
      </c>
      <c r="N4046" s="196" t="n">
        <v>0</v>
      </c>
      <c r="O4046" s="197" t="n">
        <v>0</v>
      </c>
      <c r="P4046" s="118" t="inlineStr">
        <is>
          <t>Включено</t>
        </is>
      </c>
      <c r="Q4046" s="104" t="n"/>
    </row>
    <row r="4047" outlineLevel="3" ht="50.25" customHeight="1">
      <c r="A4047" s="3" t="n"/>
      <c r="B4047" s="3" t="n"/>
      <c r="C4047" s="25" t="n"/>
      <c r="D4047" s="271" t="inlineStr">
        <is>
          <t>10.4.22.98.</t>
        </is>
      </c>
      <c r="E4047" s="212" t="inlineStr">
        <is>
          <t>Переходник круглого сечения Ø 160-200</t>
        </is>
      </c>
      <c r="F4047" s="211" t="inlineStr">
        <is>
          <t>шт.</t>
        </is>
      </c>
      <c r="G4047" s="649" t="n">
        <v>9</v>
      </c>
      <c r="H4047" s="194" t="n"/>
      <c r="I4047" s="195" t="n">
        <v>0</v>
      </c>
      <c r="J4047" s="196" t="n">
        <v>0</v>
      </c>
      <c r="K4047" s="197" t="n">
        <v>0</v>
      </c>
      <c r="L4047" s="194" t="n">
        <v>0</v>
      </c>
      <c r="M4047" s="195" t="n">
        <v>0</v>
      </c>
      <c r="N4047" s="196" t="n">
        <v>0</v>
      </c>
      <c r="O4047" s="197" t="n">
        <v>0</v>
      </c>
      <c r="P4047" s="118" t="inlineStr">
        <is>
          <t>Включено</t>
        </is>
      </c>
      <c r="Q4047" s="104" t="n"/>
    </row>
    <row r="4048" outlineLevel="3" ht="50.25" customHeight="1">
      <c r="A4048" s="3" t="n"/>
      <c r="B4048" s="3" t="n"/>
      <c r="C4048" s="25" t="n"/>
      <c r="D4048" s="271" t="inlineStr">
        <is>
          <t>10.4.22.99.</t>
        </is>
      </c>
      <c r="E4048" s="212" t="inlineStr">
        <is>
          <t>Переходник круглого сечения Ø 200-250</t>
        </is>
      </c>
      <c r="F4048" s="211" t="inlineStr">
        <is>
          <t>шт.</t>
        </is>
      </c>
      <c r="G4048" s="649" t="n">
        <v>3</v>
      </c>
      <c r="H4048" s="194" t="n"/>
      <c r="I4048" s="195" t="n">
        <v>0</v>
      </c>
      <c r="J4048" s="196" t="n">
        <v>0</v>
      </c>
      <c r="K4048" s="197" t="n">
        <v>0</v>
      </c>
      <c r="L4048" s="194" t="n">
        <v>0</v>
      </c>
      <c r="M4048" s="195" t="n">
        <v>0</v>
      </c>
      <c r="N4048" s="196" t="n">
        <v>0</v>
      </c>
      <c r="O4048" s="197" t="n">
        <v>0</v>
      </c>
      <c r="P4048" s="118" t="inlineStr">
        <is>
          <t>Включено</t>
        </is>
      </c>
      <c r="Q4048" s="104" t="n"/>
    </row>
    <row r="4049" outlineLevel="3" ht="50.25" customHeight="1">
      <c r="A4049" s="3" t="n"/>
      <c r="B4049" s="3" t="n"/>
      <c r="C4049" s="25" t="n"/>
      <c r="D4049" s="271" t="inlineStr">
        <is>
          <t>10.4.22.100.</t>
        </is>
      </c>
      <c r="E4049" s="212" t="inlineStr">
        <is>
          <t>Переходник круглого сечения Ø 250-250</t>
        </is>
      </c>
      <c r="F4049" s="211" t="inlineStr">
        <is>
          <t>шт.</t>
        </is>
      </c>
      <c r="G4049" s="649" t="n">
        <v>1</v>
      </c>
      <c r="H4049" s="194" t="n"/>
      <c r="I4049" s="195" t="n">
        <v>0</v>
      </c>
      <c r="J4049" s="196" t="n">
        <v>0</v>
      </c>
      <c r="K4049" s="197" t="n">
        <v>0</v>
      </c>
      <c r="L4049" s="194" t="n">
        <v>0</v>
      </c>
      <c r="M4049" s="195" t="n">
        <v>0</v>
      </c>
      <c r="N4049" s="196" t="n">
        <v>0</v>
      </c>
      <c r="O4049" s="197" t="n">
        <v>0</v>
      </c>
      <c r="P4049" s="118" t="inlineStr">
        <is>
          <t>Включено</t>
        </is>
      </c>
      <c r="Q4049" s="104" t="n"/>
    </row>
    <row r="4050" outlineLevel="3" ht="50.25" customHeight="1">
      <c r="A4050" s="3" t="n"/>
      <c r="B4050" s="3" t="n"/>
      <c r="C4050" s="25" t="n"/>
      <c r="D4050" s="271" t="inlineStr">
        <is>
          <t>10.4.22.101.</t>
        </is>
      </c>
      <c r="E4050" s="212" t="inlineStr">
        <is>
          <t>Переходник круглого- прямоугольного сечения 100x400-Ø200</t>
        </is>
      </c>
      <c r="F4050" s="211" t="inlineStr">
        <is>
          <t>шт.</t>
        </is>
      </c>
      <c r="G4050" s="649" t="n">
        <v>1</v>
      </c>
      <c r="H4050" s="194" t="n"/>
      <c r="I4050" s="195" t="n">
        <v>0</v>
      </c>
      <c r="J4050" s="196" t="n">
        <v>0</v>
      </c>
      <c r="K4050" s="197" t="n">
        <v>0</v>
      </c>
      <c r="L4050" s="194" t="n">
        <v>0</v>
      </c>
      <c r="M4050" s="195" t="n">
        <v>0</v>
      </c>
      <c r="N4050" s="196" t="n">
        <v>0</v>
      </c>
      <c r="O4050" s="197" t="n">
        <v>0</v>
      </c>
      <c r="P4050" s="118" t="inlineStr">
        <is>
          <t>Включено</t>
        </is>
      </c>
      <c r="Q4050" s="104" t="n"/>
    </row>
    <row r="4051" outlineLevel="3" ht="50.25" customHeight="1">
      <c r="A4051" s="3" t="n"/>
      <c r="B4051" s="3" t="n"/>
      <c r="C4051" s="25" t="n"/>
      <c r="D4051" s="271" t="inlineStr">
        <is>
          <t>10.4.22.102.</t>
        </is>
      </c>
      <c r="E4051" s="212" t="inlineStr">
        <is>
          <t>Переходник круглого- прямоугольного сечения 100х200-Ø125</t>
        </is>
      </c>
      <c r="F4051" s="211" t="inlineStr">
        <is>
          <t>шт.</t>
        </is>
      </c>
      <c r="G4051" s="649" t="n">
        <v>1</v>
      </c>
      <c r="H4051" s="194" t="n"/>
      <c r="I4051" s="195" t="n">
        <v>0</v>
      </c>
      <c r="J4051" s="196" t="n">
        <v>0</v>
      </c>
      <c r="K4051" s="197" t="n">
        <v>0</v>
      </c>
      <c r="L4051" s="194" t="n">
        <v>0</v>
      </c>
      <c r="M4051" s="195" t="n">
        <v>0</v>
      </c>
      <c r="N4051" s="196" t="n">
        <v>0</v>
      </c>
      <c r="O4051" s="197" t="n">
        <v>0</v>
      </c>
      <c r="P4051" s="118" t="inlineStr">
        <is>
          <t>Включено</t>
        </is>
      </c>
      <c r="Q4051" s="104" t="n"/>
    </row>
    <row r="4052" outlineLevel="3" ht="50.25" customHeight="1">
      <c r="A4052" s="3" t="n"/>
      <c r="B4052" s="3" t="n"/>
      <c r="C4052" s="25" t="n"/>
      <c r="D4052" s="271" t="inlineStr">
        <is>
          <t>10.4.22.103.</t>
        </is>
      </c>
      <c r="E4052" s="212" t="inlineStr">
        <is>
          <t>Переходник круглого- прямоугольного сечения 150x200-Ø200</t>
        </is>
      </c>
      <c r="F4052" s="211" t="inlineStr">
        <is>
          <t>шт.</t>
        </is>
      </c>
      <c r="G4052" s="649" t="n">
        <v>1</v>
      </c>
      <c r="H4052" s="194" t="n"/>
      <c r="I4052" s="195" t="n">
        <v>0</v>
      </c>
      <c r="J4052" s="196" t="n">
        <v>0</v>
      </c>
      <c r="K4052" s="197" t="n">
        <v>0</v>
      </c>
      <c r="L4052" s="194" t="n">
        <v>0</v>
      </c>
      <c r="M4052" s="195" t="n">
        <v>0</v>
      </c>
      <c r="N4052" s="196" t="n">
        <v>0</v>
      </c>
      <c r="O4052" s="197" t="n">
        <v>0</v>
      </c>
      <c r="P4052" s="118" t="inlineStr">
        <is>
          <t>Включено</t>
        </is>
      </c>
      <c r="Q4052" s="104" t="n"/>
    </row>
    <row r="4053" outlineLevel="3" ht="50.25" customHeight="1">
      <c r="A4053" s="3" t="n"/>
      <c r="B4053" s="3" t="n"/>
      <c r="C4053" s="25" t="n"/>
      <c r="D4053" s="271" t="inlineStr">
        <is>
          <t>10.4.22.104.</t>
        </is>
      </c>
      <c r="E4053" s="212" t="inlineStr">
        <is>
          <t>Переходник круглого- прямоугольного сечения 200х350-Ø200</t>
        </is>
      </c>
      <c r="F4053" s="211" t="inlineStr">
        <is>
          <t>шт.</t>
        </is>
      </c>
      <c r="G4053" s="649" t="n">
        <v>1</v>
      </c>
      <c r="H4053" s="194" t="n"/>
      <c r="I4053" s="195" t="n">
        <v>0</v>
      </c>
      <c r="J4053" s="196" t="n">
        <v>0</v>
      </c>
      <c r="K4053" s="197" t="n">
        <v>0</v>
      </c>
      <c r="L4053" s="194" t="n">
        <v>0</v>
      </c>
      <c r="M4053" s="195" t="n">
        <v>0</v>
      </c>
      <c r="N4053" s="196" t="n">
        <v>0</v>
      </c>
      <c r="O4053" s="197" t="n">
        <v>0</v>
      </c>
      <c r="P4053" s="118" t="inlineStr">
        <is>
          <t>Включено</t>
        </is>
      </c>
      <c r="Q4053" s="104" t="n"/>
    </row>
    <row r="4054" outlineLevel="3" ht="50.25" customHeight="1">
      <c r="A4054" s="3" t="n"/>
      <c r="B4054" s="3" t="n"/>
      <c r="C4054" s="25" t="n"/>
      <c r="D4054" s="271" t="inlineStr">
        <is>
          <t>10.4.22.105.</t>
        </is>
      </c>
      <c r="E4054" s="212" t="inlineStr">
        <is>
          <t>Переходник круглого- прямоугольного сечения 300x250-Ø200</t>
        </is>
      </c>
      <c r="F4054" s="211" t="inlineStr">
        <is>
          <t>шт.</t>
        </is>
      </c>
      <c r="G4054" s="649" t="n">
        <v>2</v>
      </c>
      <c r="H4054" s="194" t="n"/>
      <c r="I4054" s="195" t="n">
        <v>0</v>
      </c>
      <c r="J4054" s="196" t="n">
        <v>0</v>
      </c>
      <c r="K4054" s="197" t="n">
        <v>0</v>
      </c>
      <c r="L4054" s="194" t="n">
        <v>0</v>
      </c>
      <c r="M4054" s="195" t="n">
        <v>0</v>
      </c>
      <c r="N4054" s="196" t="n">
        <v>0</v>
      </c>
      <c r="O4054" s="197" t="n">
        <v>0</v>
      </c>
      <c r="P4054" s="118" t="inlineStr">
        <is>
          <t>Включено</t>
        </is>
      </c>
      <c r="Q4054" s="104" t="n"/>
    </row>
    <row r="4055" outlineLevel="3" ht="50.25" customHeight="1">
      <c r="A4055" s="3" t="n"/>
      <c r="B4055" s="3" t="n"/>
      <c r="C4055" s="25" t="n"/>
      <c r="D4055" s="271" t="inlineStr">
        <is>
          <t>10.4.22.106.</t>
        </is>
      </c>
      <c r="E4055" s="212" t="inlineStr">
        <is>
          <t>Переходник круглого- прямоугольного сечения 400x250-Ø200</t>
        </is>
      </c>
      <c r="F4055" s="211" t="inlineStr">
        <is>
          <t>шт.</t>
        </is>
      </c>
      <c r="G4055" s="649" t="n">
        <v>1</v>
      </c>
      <c r="H4055" s="194" t="n"/>
      <c r="I4055" s="195" t="n">
        <v>0</v>
      </c>
      <c r="J4055" s="196" t="n">
        <v>0</v>
      </c>
      <c r="K4055" s="197" t="n">
        <v>0</v>
      </c>
      <c r="L4055" s="194" t="n">
        <v>0</v>
      </c>
      <c r="M4055" s="195" t="n">
        <v>0</v>
      </c>
      <c r="N4055" s="196" t="n">
        <v>0</v>
      </c>
      <c r="O4055" s="197" t="n">
        <v>0</v>
      </c>
      <c r="P4055" s="118" t="inlineStr">
        <is>
          <t>Включено</t>
        </is>
      </c>
      <c r="Q4055" s="104" t="n"/>
    </row>
    <row r="4056" outlineLevel="3" ht="50.25" customHeight="1">
      <c r="A4056" s="3" t="n"/>
      <c r="B4056" s="3" t="n"/>
      <c r="C4056" s="25" t="n"/>
      <c r="D4056" s="271" t="inlineStr">
        <is>
          <t>10.4.22.107.</t>
        </is>
      </c>
      <c r="E4056" s="212" t="inlineStr">
        <is>
          <t>Переходник круглого- прямоугольного сечения 400х100-Ø250</t>
        </is>
      </c>
      <c r="F4056" s="211" t="inlineStr">
        <is>
          <t>шт.</t>
        </is>
      </c>
      <c r="G4056" s="649" t="n">
        <v>1</v>
      </c>
      <c r="H4056" s="194" t="n"/>
      <c r="I4056" s="195" t="n">
        <v>0</v>
      </c>
      <c r="J4056" s="196" t="n">
        <v>0</v>
      </c>
      <c r="K4056" s="197" t="n">
        <v>0</v>
      </c>
      <c r="L4056" s="194" t="n">
        <v>0</v>
      </c>
      <c r="M4056" s="195" t="n">
        <v>0</v>
      </c>
      <c r="N4056" s="196" t="n">
        <v>0</v>
      </c>
      <c r="O4056" s="197" t="n">
        <v>0</v>
      </c>
      <c r="P4056" s="118" t="inlineStr">
        <is>
          <t>Включено</t>
        </is>
      </c>
      <c r="Q4056" s="104" t="n"/>
    </row>
    <row r="4057" outlineLevel="3" ht="50.25" customHeight="1">
      <c r="A4057" s="3" t="n"/>
      <c r="B4057" s="3" t="n"/>
      <c r="C4057" s="25" t="n"/>
      <c r="D4057" s="271" t="inlineStr">
        <is>
          <t>10.4.22.108.</t>
        </is>
      </c>
      <c r="E4057" s="212" t="inlineStr">
        <is>
          <t>Переходник прямоугольного сечения 150х200-150х200</t>
        </is>
      </c>
      <c r="F4057" s="211" t="inlineStr">
        <is>
          <t>шт.</t>
        </is>
      </c>
      <c r="G4057" s="649" t="n">
        <v>3</v>
      </c>
      <c r="H4057" s="194" t="n"/>
      <c r="I4057" s="195" t="n">
        <v>0</v>
      </c>
      <c r="J4057" s="196" t="n">
        <v>0</v>
      </c>
      <c r="K4057" s="197" t="n">
        <v>0</v>
      </c>
      <c r="L4057" s="194" t="n">
        <v>0</v>
      </c>
      <c r="M4057" s="195" t="n">
        <v>0</v>
      </c>
      <c r="N4057" s="196" t="n">
        <v>0</v>
      </c>
      <c r="O4057" s="197" t="n">
        <v>0</v>
      </c>
      <c r="P4057" s="118" t="inlineStr">
        <is>
          <t>Включено</t>
        </is>
      </c>
      <c r="Q4057" s="104" t="n"/>
    </row>
    <row r="4058" outlineLevel="3" ht="50.25" customHeight="1">
      <c r="A4058" s="3" t="n"/>
      <c r="B4058" s="3" t="n"/>
      <c r="C4058" s="25" t="n"/>
      <c r="D4058" s="271" t="inlineStr">
        <is>
          <t>10.4.22.109.</t>
        </is>
      </c>
      <c r="E4058" s="212" t="inlineStr">
        <is>
          <t>Переходник прямоугольного сечения 200х150-200х150</t>
        </is>
      </c>
      <c r="F4058" s="211" t="inlineStr">
        <is>
          <t>шт.</t>
        </is>
      </c>
      <c r="G4058" s="649" t="n">
        <v>1</v>
      </c>
      <c r="H4058" s="194" t="n"/>
      <c r="I4058" s="195" t="n">
        <v>0</v>
      </c>
      <c r="J4058" s="196" t="n">
        <v>0</v>
      </c>
      <c r="K4058" s="197" t="n">
        <v>0</v>
      </c>
      <c r="L4058" s="194" t="n">
        <v>0</v>
      </c>
      <c r="M4058" s="195" t="n">
        <v>0</v>
      </c>
      <c r="N4058" s="196" t="n">
        <v>0</v>
      </c>
      <c r="O4058" s="197" t="n">
        <v>0</v>
      </c>
      <c r="P4058" s="118" t="inlineStr">
        <is>
          <t>Включено</t>
        </is>
      </c>
      <c r="Q4058" s="104" t="n"/>
    </row>
    <row r="4059" outlineLevel="3" ht="50.25" customHeight="1">
      <c r="A4059" s="3" t="n"/>
      <c r="B4059" s="3" t="n"/>
      <c r="C4059" s="25" t="n"/>
      <c r="D4059" s="271" t="inlineStr">
        <is>
          <t>10.4.22.110.</t>
        </is>
      </c>
      <c r="E4059" s="212" t="inlineStr">
        <is>
          <t>Переходник прямоугольного сечения 200х350-200х600</t>
        </is>
      </c>
      <c r="F4059" s="211" t="inlineStr">
        <is>
          <t>шт.</t>
        </is>
      </c>
      <c r="G4059" s="649" t="n">
        <v>1</v>
      </c>
      <c r="H4059" s="194" t="n"/>
      <c r="I4059" s="195" t="n">
        <v>0</v>
      </c>
      <c r="J4059" s="196" t="n">
        <v>0</v>
      </c>
      <c r="K4059" s="197" t="n">
        <v>0</v>
      </c>
      <c r="L4059" s="194" t="n">
        <v>0</v>
      </c>
      <c r="M4059" s="195" t="n">
        <v>0</v>
      </c>
      <c r="N4059" s="196" t="n">
        <v>0</v>
      </c>
      <c r="O4059" s="197" t="n">
        <v>0</v>
      </c>
      <c r="P4059" s="118" t="inlineStr">
        <is>
          <t>Включено</t>
        </is>
      </c>
      <c r="Q4059" s="104" t="n"/>
    </row>
    <row r="4060" outlineLevel="3" ht="50.25" customHeight="1">
      <c r="A4060" s="3" t="n"/>
      <c r="B4060" s="3" t="n"/>
      <c r="C4060" s="25" t="n"/>
      <c r="D4060" s="271" t="inlineStr">
        <is>
          <t>10.4.22.111.</t>
        </is>
      </c>
      <c r="E4060" s="212" t="inlineStr">
        <is>
          <t>Переходник прямоугольного сечения 200х350-350х200</t>
        </is>
      </c>
      <c r="F4060" s="211" t="inlineStr">
        <is>
          <t>шт.</t>
        </is>
      </c>
      <c r="G4060" s="649" t="n">
        <v>1</v>
      </c>
      <c r="H4060" s="194" t="n"/>
      <c r="I4060" s="195" t="n">
        <v>0</v>
      </c>
      <c r="J4060" s="196" t="n">
        <v>0</v>
      </c>
      <c r="K4060" s="197" t="n">
        <v>0</v>
      </c>
      <c r="L4060" s="194" t="n">
        <v>0</v>
      </c>
      <c r="M4060" s="195" t="n">
        <v>0</v>
      </c>
      <c r="N4060" s="196" t="n">
        <v>0</v>
      </c>
      <c r="O4060" s="197" t="n">
        <v>0</v>
      </c>
      <c r="P4060" s="118" t="inlineStr">
        <is>
          <t>Включено</t>
        </is>
      </c>
      <c r="Q4060" s="104" t="n"/>
    </row>
    <row r="4061" outlineLevel="3" ht="50.25" customHeight="1">
      <c r="A4061" s="3" t="n"/>
      <c r="B4061" s="3" t="n"/>
      <c r="C4061" s="25" t="n"/>
      <c r="D4061" s="271" t="inlineStr">
        <is>
          <t>10.4.22.112.</t>
        </is>
      </c>
      <c r="E4061" s="212" t="inlineStr">
        <is>
          <t>Переходник прямоугольного сечения 200х350-350х400</t>
        </is>
      </c>
      <c r="F4061" s="211" t="inlineStr">
        <is>
          <t>шт.</t>
        </is>
      </c>
      <c r="G4061" s="649" t="n">
        <v>1</v>
      </c>
      <c r="H4061" s="194" t="n"/>
      <c r="I4061" s="195" t="n">
        <v>0</v>
      </c>
      <c r="J4061" s="196" t="n">
        <v>0</v>
      </c>
      <c r="K4061" s="197" t="n">
        <v>0</v>
      </c>
      <c r="L4061" s="194" t="n">
        <v>0</v>
      </c>
      <c r="M4061" s="195" t="n">
        <v>0</v>
      </c>
      <c r="N4061" s="196" t="n">
        <v>0</v>
      </c>
      <c r="O4061" s="197" t="n">
        <v>0</v>
      </c>
      <c r="P4061" s="118" t="inlineStr">
        <is>
          <t>Включено</t>
        </is>
      </c>
      <c r="Q4061" s="104" t="n"/>
    </row>
    <row r="4062" outlineLevel="3" ht="50.25" customHeight="1">
      <c r="A4062" s="3" t="n"/>
      <c r="B4062" s="3" t="n"/>
      <c r="C4062" s="25" t="n"/>
      <c r="D4062" s="271" t="inlineStr">
        <is>
          <t>10.4.22.113.</t>
        </is>
      </c>
      <c r="E4062" s="212" t="inlineStr">
        <is>
          <t>Переходник прямоугольного сечения 200х500-700х1080</t>
        </is>
      </c>
      <c r="F4062" s="211" t="inlineStr">
        <is>
          <t>шт.</t>
        </is>
      </c>
      <c r="G4062" s="649" t="n">
        <v>2</v>
      </c>
      <c r="H4062" s="194" t="n"/>
      <c r="I4062" s="195" t="n">
        <v>0</v>
      </c>
      <c r="J4062" s="196" t="n">
        <v>0</v>
      </c>
      <c r="K4062" s="197" t="n">
        <v>0</v>
      </c>
      <c r="L4062" s="194" t="n">
        <v>0</v>
      </c>
      <c r="M4062" s="195" t="n">
        <v>0</v>
      </c>
      <c r="N4062" s="196" t="n">
        <v>0</v>
      </c>
      <c r="O4062" s="197" t="n">
        <v>0</v>
      </c>
      <c r="P4062" s="118" t="inlineStr">
        <is>
          <t>Включено</t>
        </is>
      </c>
      <c r="Q4062" s="104" t="n"/>
    </row>
    <row r="4063" outlineLevel="3" ht="50.25" customHeight="1">
      <c r="A4063" s="3" t="n"/>
      <c r="B4063" s="3" t="n"/>
      <c r="C4063" s="25" t="n"/>
      <c r="D4063" s="271" t="inlineStr">
        <is>
          <t>10.4.22.114.</t>
        </is>
      </c>
      <c r="E4063" s="212" t="inlineStr">
        <is>
          <t>Переходник прямоугольного сечения 200х600-700х1080</t>
        </is>
      </c>
      <c r="F4063" s="211" t="inlineStr">
        <is>
          <t>шт.</t>
        </is>
      </c>
      <c r="G4063" s="649" t="n">
        <v>1</v>
      </c>
      <c r="H4063" s="194" t="n"/>
      <c r="I4063" s="195" t="n">
        <v>0</v>
      </c>
      <c r="J4063" s="196" t="n">
        <v>0</v>
      </c>
      <c r="K4063" s="197" t="n">
        <v>0</v>
      </c>
      <c r="L4063" s="194" t="n">
        <v>0</v>
      </c>
      <c r="M4063" s="195" t="n">
        <v>0</v>
      </c>
      <c r="N4063" s="196" t="n">
        <v>0</v>
      </c>
      <c r="O4063" s="197" t="n">
        <v>0</v>
      </c>
      <c r="P4063" s="118" t="inlineStr">
        <is>
          <t>Включено</t>
        </is>
      </c>
      <c r="Q4063" s="104" t="n"/>
    </row>
    <row r="4064" outlineLevel="3" ht="50.25" customHeight="1">
      <c r="A4064" s="3" t="n"/>
      <c r="B4064" s="3" t="n"/>
      <c r="C4064" s="25" t="n"/>
      <c r="D4064" s="271" t="inlineStr">
        <is>
          <t>10.4.22.115.</t>
        </is>
      </c>
      <c r="E4064" s="212" t="inlineStr">
        <is>
          <t>Переходник прямоугольного сечения 200х800-700х1080</t>
        </is>
      </c>
      <c r="F4064" s="211" t="inlineStr">
        <is>
          <t>шт.</t>
        </is>
      </c>
      <c r="G4064" s="649" t="n">
        <v>1</v>
      </c>
      <c r="H4064" s="194" t="n"/>
      <c r="I4064" s="195" t="n">
        <v>0</v>
      </c>
      <c r="J4064" s="196" t="n">
        <v>0</v>
      </c>
      <c r="K4064" s="197" t="n">
        <v>0</v>
      </c>
      <c r="L4064" s="194" t="n">
        <v>0</v>
      </c>
      <c r="M4064" s="195" t="n">
        <v>0</v>
      </c>
      <c r="N4064" s="196" t="n">
        <v>0</v>
      </c>
      <c r="O4064" s="197" t="n">
        <v>0</v>
      </c>
      <c r="P4064" s="118" t="inlineStr">
        <is>
          <t>Включено</t>
        </is>
      </c>
      <c r="Q4064" s="104" t="n"/>
    </row>
    <row r="4065" outlineLevel="3" ht="50.25" customHeight="1">
      <c r="A4065" s="3" t="n"/>
      <c r="B4065" s="3" t="n"/>
      <c r="C4065" s="25" t="n"/>
      <c r="D4065" s="271" t="inlineStr">
        <is>
          <t>10.4.22.116.</t>
        </is>
      </c>
      <c r="E4065" s="212" t="inlineStr">
        <is>
          <t>Переходник прямоугольного сечения 250х150-200х150</t>
        </is>
      </c>
      <c r="F4065" s="211" t="inlineStr">
        <is>
          <t>шт.</t>
        </is>
      </c>
      <c r="G4065" s="649" t="n">
        <v>1</v>
      </c>
      <c r="H4065" s="194" t="n"/>
      <c r="I4065" s="195" t="n">
        <v>0</v>
      </c>
      <c r="J4065" s="196" t="n">
        <v>0</v>
      </c>
      <c r="K4065" s="197" t="n">
        <v>0</v>
      </c>
      <c r="L4065" s="194" t="n">
        <v>0</v>
      </c>
      <c r="M4065" s="195" t="n">
        <v>0</v>
      </c>
      <c r="N4065" s="196" t="n">
        <v>0</v>
      </c>
      <c r="O4065" s="197" t="n">
        <v>0</v>
      </c>
      <c r="P4065" s="118" t="inlineStr">
        <is>
          <t>Включено</t>
        </is>
      </c>
      <c r="Q4065" s="104" t="n"/>
    </row>
    <row r="4066" outlineLevel="3" ht="50.25" customHeight="1">
      <c r="A4066" s="3" t="n"/>
      <c r="B4066" s="3" t="n"/>
      <c r="C4066" s="25" t="n"/>
      <c r="D4066" s="271" t="inlineStr">
        <is>
          <t>10.4.22.117.</t>
        </is>
      </c>
      <c r="E4066" s="212" t="inlineStr">
        <is>
          <t>Переходник прямоугольного сечения 250х400-700х1080</t>
        </is>
      </c>
      <c r="F4066" s="211" t="inlineStr">
        <is>
          <t>шт.</t>
        </is>
      </c>
      <c r="G4066" s="649" t="n">
        <v>1</v>
      </c>
      <c r="H4066" s="194" t="n"/>
      <c r="I4066" s="195" t="n">
        <v>0</v>
      </c>
      <c r="J4066" s="196" t="n">
        <v>0</v>
      </c>
      <c r="K4066" s="197" t="n">
        <v>0</v>
      </c>
      <c r="L4066" s="194" t="n">
        <v>0</v>
      </c>
      <c r="M4066" s="195" t="n">
        <v>0</v>
      </c>
      <c r="N4066" s="196" t="n">
        <v>0</v>
      </c>
      <c r="O4066" s="197" t="n">
        <v>0</v>
      </c>
      <c r="P4066" s="118" t="inlineStr">
        <is>
          <t>Включено</t>
        </is>
      </c>
      <c r="Q4066" s="104" t="n"/>
    </row>
    <row r="4067" outlineLevel="3" ht="50.25" customHeight="1">
      <c r="A4067" s="3" t="n"/>
      <c r="B4067" s="3" t="n"/>
      <c r="C4067" s="25" t="n"/>
      <c r="D4067" s="271" t="inlineStr">
        <is>
          <t>10.4.22.118.</t>
        </is>
      </c>
      <c r="E4067" s="212" t="inlineStr">
        <is>
          <t>Переходник прямоугольного сечения 300х400-350х400</t>
        </is>
      </c>
      <c r="F4067" s="211" t="inlineStr">
        <is>
          <t>шт.</t>
        </is>
      </c>
      <c r="G4067" s="649" t="n">
        <v>2</v>
      </c>
      <c r="H4067" s="194" t="n"/>
      <c r="I4067" s="195" t="n">
        <v>0</v>
      </c>
      <c r="J4067" s="196" t="n">
        <v>0</v>
      </c>
      <c r="K4067" s="197" t="n">
        <v>0</v>
      </c>
      <c r="L4067" s="194" t="n">
        <v>0</v>
      </c>
      <c r="M4067" s="195" t="n">
        <v>0</v>
      </c>
      <c r="N4067" s="196" t="n">
        <v>0</v>
      </c>
      <c r="O4067" s="197" t="n">
        <v>0</v>
      </c>
      <c r="P4067" s="118" t="inlineStr">
        <is>
          <t>Включено</t>
        </is>
      </c>
      <c r="Q4067" s="104" t="n"/>
    </row>
    <row r="4068" outlineLevel="3" ht="50.25" customHeight="1">
      <c r="A4068" s="3" t="n"/>
      <c r="B4068" s="3" t="n"/>
      <c r="C4068" s="25" t="n"/>
      <c r="D4068" s="271" t="inlineStr">
        <is>
          <t>10.4.22.119.</t>
        </is>
      </c>
      <c r="E4068" s="212" t="inlineStr">
        <is>
          <t>Переходник прямоугольного сечения 350x400-400x350</t>
        </is>
      </c>
      <c r="F4068" s="211" t="inlineStr">
        <is>
          <t>шт.</t>
        </is>
      </c>
      <c r="G4068" s="649" t="n">
        <v>2</v>
      </c>
      <c r="H4068" s="194" t="n"/>
      <c r="I4068" s="195" t="n">
        <v>0</v>
      </c>
      <c r="J4068" s="196" t="n">
        <v>0</v>
      </c>
      <c r="K4068" s="197" t="n">
        <v>0</v>
      </c>
      <c r="L4068" s="194" t="n">
        <v>0</v>
      </c>
      <c r="M4068" s="195" t="n">
        <v>0</v>
      </c>
      <c r="N4068" s="196" t="n">
        <v>0</v>
      </c>
      <c r="O4068" s="197" t="n">
        <v>0</v>
      </c>
      <c r="P4068" s="118" t="inlineStr">
        <is>
          <t>Включено</t>
        </is>
      </c>
      <c r="Q4068" s="104" t="n"/>
    </row>
    <row r="4069" outlineLevel="3" ht="50.25" customHeight="1">
      <c r="A4069" s="3" t="n"/>
      <c r="B4069" s="3" t="n"/>
      <c r="C4069" s="25" t="n"/>
      <c r="D4069" s="271" t="inlineStr">
        <is>
          <t>10.4.22.120.</t>
        </is>
      </c>
      <c r="E4069" s="212" t="inlineStr">
        <is>
          <t>Переходник прямоугольного сечения 350х350-350х400</t>
        </is>
      </c>
      <c r="F4069" s="211" t="inlineStr">
        <is>
          <t>шт.</t>
        </is>
      </c>
      <c r="G4069" s="649" t="n">
        <v>2</v>
      </c>
      <c r="H4069" s="194" t="n"/>
      <c r="I4069" s="195" t="n">
        <v>0</v>
      </c>
      <c r="J4069" s="196" t="n">
        <v>0</v>
      </c>
      <c r="K4069" s="197" t="n">
        <v>0</v>
      </c>
      <c r="L4069" s="194" t="n">
        <v>0</v>
      </c>
      <c r="M4069" s="195" t="n">
        <v>0</v>
      </c>
      <c r="N4069" s="196" t="n">
        <v>0</v>
      </c>
      <c r="O4069" s="197" t="n">
        <v>0</v>
      </c>
      <c r="P4069" s="118" t="inlineStr">
        <is>
          <t>Включено</t>
        </is>
      </c>
      <c r="Q4069" s="104" t="n"/>
    </row>
    <row r="4070" outlineLevel="3" ht="50.25" customHeight="1">
      <c r="A4070" s="3" t="n"/>
      <c r="B4070" s="3" t="n"/>
      <c r="C4070" s="25" t="n"/>
      <c r="D4070" s="271" t="inlineStr">
        <is>
          <t>10.4.22.121.</t>
        </is>
      </c>
      <c r="E4070" s="212" t="inlineStr">
        <is>
          <t>Переходник прямоугольного сечения 350х400-350х400</t>
        </is>
      </c>
      <c r="F4070" s="211" t="inlineStr">
        <is>
          <t>шт.</t>
        </is>
      </c>
      <c r="G4070" s="649" t="n">
        <v>4</v>
      </c>
      <c r="H4070" s="194" t="n"/>
      <c r="I4070" s="195" t="n">
        <v>0</v>
      </c>
      <c r="J4070" s="196" t="n">
        <v>0</v>
      </c>
      <c r="K4070" s="197" t="n">
        <v>0</v>
      </c>
      <c r="L4070" s="194" t="n">
        <v>0</v>
      </c>
      <c r="M4070" s="195" t="n">
        <v>0</v>
      </c>
      <c r="N4070" s="196" t="n">
        <v>0</v>
      </c>
      <c r="O4070" s="197" t="n">
        <v>0</v>
      </c>
      <c r="P4070" s="118" t="inlineStr">
        <is>
          <t>Включено</t>
        </is>
      </c>
      <c r="Q4070" s="104" t="n"/>
    </row>
    <row r="4071" outlineLevel="3" ht="50.25" customHeight="1">
      <c r="A4071" s="3" t="n"/>
      <c r="B4071" s="3" t="n"/>
      <c r="C4071" s="25" t="n"/>
      <c r="D4071" s="271" t="inlineStr">
        <is>
          <t>10.4.22.122.</t>
        </is>
      </c>
      <c r="E4071" s="212" t="inlineStr">
        <is>
          <t>Переходник прямоугольного сечения 350х400-700х1080</t>
        </is>
      </c>
      <c r="F4071" s="211" t="inlineStr">
        <is>
          <t>шт.</t>
        </is>
      </c>
      <c r="G4071" s="649" t="n">
        <v>3</v>
      </c>
      <c r="H4071" s="194" t="n"/>
      <c r="I4071" s="195" t="n">
        <v>0</v>
      </c>
      <c r="J4071" s="196" t="n">
        <v>0</v>
      </c>
      <c r="K4071" s="197" t="n">
        <v>0</v>
      </c>
      <c r="L4071" s="194" t="n">
        <v>0</v>
      </c>
      <c r="M4071" s="195" t="n">
        <v>0</v>
      </c>
      <c r="N4071" s="196" t="n">
        <v>0</v>
      </c>
      <c r="O4071" s="197" t="n">
        <v>0</v>
      </c>
      <c r="P4071" s="118" t="inlineStr">
        <is>
          <t>Включено</t>
        </is>
      </c>
      <c r="Q4071" s="104" t="n"/>
    </row>
    <row r="4072" outlineLevel="3" ht="50.25" customHeight="1">
      <c r="A4072" s="3" t="n"/>
      <c r="B4072" s="3" t="n"/>
      <c r="C4072" s="25" t="n"/>
      <c r="D4072" s="271" t="inlineStr">
        <is>
          <t>10.4.22.123.</t>
        </is>
      </c>
      <c r="E4072" s="212" t="inlineStr">
        <is>
          <t>Переходник прямоугольного сечения 400x350-400x250</t>
        </is>
      </c>
      <c r="F4072" s="211" t="inlineStr">
        <is>
          <t>шт.</t>
        </is>
      </c>
      <c r="G4072" s="649" t="n">
        <v>2</v>
      </c>
      <c r="H4072" s="194" t="n"/>
      <c r="I4072" s="195" t="n">
        <v>0</v>
      </c>
      <c r="J4072" s="196" t="n">
        <v>0</v>
      </c>
      <c r="K4072" s="197" t="n">
        <v>0</v>
      </c>
      <c r="L4072" s="194" t="n">
        <v>0</v>
      </c>
      <c r="M4072" s="195" t="n">
        <v>0</v>
      </c>
      <c r="N4072" s="196" t="n">
        <v>0</v>
      </c>
      <c r="O4072" s="197" t="n">
        <v>0</v>
      </c>
      <c r="P4072" s="118" t="inlineStr">
        <is>
          <t>Включено</t>
        </is>
      </c>
      <c r="Q4072" s="104" t="n"/>
    </row>
    <row r="4073" outlineLevel="3" ht="50.25" customHeight="1">
      <c r="A4073" s="3" t="n"/>
      <c r="B4073" s="3" t="n"/>
      <c r="C4073" s="25" t="n"/>
      <c r="D4073" s="271" t="inlineStr">
        <is>
          <t>10.4.22.124.</t>
        </is>
      </c>
      <c r="E4073" s="212" t="inlineStr">
        <is>
          <t>Тройник круглого сечения Ø100-Ø100-Ø100</t>
        </is>
      </c>
      <c r="F4073" s="211" t="inlineStr">
        <is>
          <t>шт.</t>
        </is>
      </c>
      <c r="G4073" s="649" t="n">
        <v>1</v>
      </c>
      <c r="H4073" s="194" t="n"/>
      <c r="I4073" s="195" t="n">
        <v>0</v>
      </c>
      <c r="J4073" s="196" t="n">
        <v>0</v>
      </c>
      <c r="K4073" s="197" t="n">
        <v>0</v>
      </c>
      <c r="L4073" s="194" t="n">
        <v>0</v>
      </c>
      <c r="M4073" s="195" t="n">
        <v>0</v>
      </c>
      <c r="N4073" s="196" t="n">
        <v>0</v>
      </c>
      <c r="O4073" s="197" t="n">
        <v>0</v>
      </c>
      <c r="P4073" s="118" t="inlineStr">
        <is>
          <t>Включено</t>
        </is>
      </c>
      <c r="Q4073" s="104" t="n"/>
    </row>
    <row r="4074" outlineLevel="3" ht="50.25" customHeight="1">
      <c r="A4074" s="3" t="n"/>
      <c r="B4074" s="3" t="n"/>
      <c r="C4074" s="25" t="n"/>
      <c r="D4074" s="271" t="inlineStr">
        <is>
          <t>10.4.22.125.</t>
        </is>
      </c>
      <c r="E4074" s="212" t="inlineStr">
        <is>
          <t>Тройник круглого сечения Ø200-Ø200-Ø100</t>
        </is>
      </c>
      <c r="F4074" s="211" t="inlineStr">
        <is>
          <t>шт.</t>
        </is>
      </c>
      <c r="G4074" s="649" t="n">
        <v>1</v>
      </c>
      <c r="H4074" s="194" t="n"/>
      <c r="I4074" s="195" t="n">
        <v>0</v>
      </c>
      <c r="J4074" s="196" t="n">
        <v>0</v>
      </c>
      <c r="K4074" s="197" t="n">
        <v>0</v>
      </c>
      <c r="L4074" s="194" t="n">
        <v>0</v>
      </c>
      <c r="M4074" s="195" t="n">
        <v>0</v>
      </c>
      <c r="N4074" s="196" t="n">
        <v>0</v>
      </c>
      <c r="O4074" s="197" t="n">
        <v>0</v>
      </c>
      <c r="P4074" s="118" t="inlineStr">
        <is>
          <t>Включено</t>
        </is>
      </c>
      <c r="Q4074" s="104" t="n"/>
    </row>
    <row r="4075" outlineLevel="3" ht="50.25" customHeight="1">
      <c r="A4075" s="3" t="n"/>
      <c r="B4075" s="3" t="n"/>
      <c r="C4075" s="25" t="n"/>
      <c r="D4075" s="271" t="inlineStr">
        <is>
          <t>10.4.22.126.</t>
        </is>
      </c>
      <c r="E4075" s="212" t="inlineStr">
        <is>
          <t>Тройник круглого сечения Ø200-Ø200-Ø125</t>
        </is>
      </c>
      <c r="F4075" s="211" t="inlineStr">
        <is>
          <t>шт.</t>
        </is>
      </c>
      <c r="G4075" s="649" t="n">
        <v>2</v>
      </c>
      <c r="H4075" s="194" t="n"/>
      <c r="I4075" s="195" t="n">
        <v>0</v>
      </c>
      <c r="J4075" s="196" t="n">
        <v>0</v>
      </c>
      <c r="K4075" s="197" t="n">
        <v>0</v>
      </c>
      <c r="L4075" s="194" t="n">
        <v>0</v>
      </c>
      <c r="M4075" s="195" t="n">
        <v>0</v>
      </c>
      <c r="N4075" s="196" t="n">
        <v>0</v>
      </c>
      <c r="O4075" s="197" t="n">
        <v>0</v>
      </c>
      <c r="P4075" s="118" t="inlineStr">
        <is>
          <t>Включено</t>
        </is>
      </c>
      <c r="Q4075" s="104" t="n"/>
    </row>
    <row r="4076" outlineLevel="3" ht="50.25" customHeight="1">
      <c r="A4076" s="3" t="n"/>
      <c r="B4076" s="3" t="n"/>
      <c r="C4076" s="25" t="n"/>
      <c r="D4076" s="271" t="inlineStr">
        <is>
          <t>10.4.22.127.</t>
        </is>
      </c>
      <c r="E4076" s="212" t="inlineStr">
        <is>
          <t>Тройник круглого сечения Ø250-Ø250-Ø125</t>
        </is>
      </c>
      <c r="F4076" s="211" t="inlineStr">
        <is>
          <t>шт.</t>
        </is>
      </c>
      <c r="G4076" s="649" t="n">
        <v>1</v>
      </c>
      <c r="H4076" s="194" t="n"/>
      <c r="I4076" s="195" t="n">
        <v>0</v>
      </c>
      <c r="J4076" s="196" t="n">
        <v>0</v>
      </c>
      <c r="K4076" s="197" t="n">
        <v>0</v>
      </c>
      <c r="L4076" s="194" t="n">
        <v>0</v>
      </c>
      <c r="M4076" s="195" t="n">
        <v>0</v>
      </c>
      <c r="N4076" s="196" t="n">
        <v>0</v>
      </c>
      <c r="O4076" s="197" t="n">
        <v>0</v>
      </c>
      <c r="P4076" s="118" t="inlineStr">
        <is>
          <t>Включено</t>
        </is>
      </c>
      <c r="Q4076" s="104" t="n"/>
    </row>
    <row r="4077" outlineLevel="3" ht="50.25" customHeight="1">
      <c r="A4077" s="3" t="n"/>
      <c r="B4077"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077" s="25" t="n"/>
      <c r="D4077" s="271" t="inlineStr">
        <is>
          <t>10.4.22.128.</t>
        </is>
      </c>
      <c r="E4077" s="212" t="inlineStr">
        <is>
          <t>Воздушный клапан общего назначения круглый Ф100</t>
        </is>
      </c>
      <c r="F4077" s="211" t="inlineStr">
        <is>
          <t>шт.</t>
        </is>
      </c>
      <c r="G4077" s="649" t="n">
        <v>13</v>
      </c>
      <c r="H4077" s="194" t="n">
        <v>2162.290859438415</v>
      </c>
      <c r="I4077" s="195" t="n">
        <v>1121.659162257691</v>
      </c>
      <c r="J4077" s="196" t="n">
        <v>410.4937527120132</v>
      </c>
      <c r="K4077" s="197" t="n">
        <v>3694.443774408119</v>
      </c>
      <c r="L4077" s="194" t="n">
        <v>28109.78117269939</v>
      </c>
      <c r="M4077" s="195" t="n">
        <v>14581.56910934998</v>
      </c>
      <c r="N4077" s="196" t="n">
        <v>5336.418785256172</v>
      </c>
      <c r="O4077" s="197" t="n">
        <v>48027.76906730555</v>
      </c>
      <c r="P4077" s="118" t="n"/>
      <c r="Q4077" s="104" t="n"/>
    </row>
    <row r="4078" outlineLevel="3" ht="50.25" customHeight="1">
      <c r="A4078" s="3" t="n"/>
      <c r="B407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078" s="25" t="n"/>
      <c r="D4078" s="271" t="inlineStr">
        <is>
          <t>10.4.22.129.</t>
        </is>
      </c>
      <c r="E4078" s="212" t="inlineStr">
        <is>
          <t>Воздушный клапан общего назначения круглый Ф100</t>
        </is>
      </c>
      <c r="F4078" s="211" t="inlineStr">
        <is>
          <t>шт.</t>
        </is>
      </c>
      <c r="G4078" s="649" t="n">
        <v>10</v>
      </c>
      <c r="H4078" s="194" t="n">
        <v>2373.555788301703</v>
      </c>
      <c r="I4078" s="195" t="n">
        <v>1121.659162257691</v>
      </c>
      <c r="J4078" s="196" t="n">
        <v>436.9018688199242</v>
      </c>
      <c r="K4078" s="197" t="n">
        <v>3932.116819379317</v>
      </c>
      <c r="L4078" s="194" t="n">
        <v>23735.55788301703</v>
      </c>
      <c r="M4078" s="195" t="n">
        <v>11216.59162257691</v>
      </c>
      <c r="N4078" s="196" t="n">
        <v>4369.018688199241</v>
      </c>
      <c r="O4078" s="197" t="n">
        <v>39321.16819379317</v>
      </c>
      <c r="P4078" s="118" t="n"/>
      <c r="Q4078" s="104" t="n"/>
    </row>
    <row r="4079" outlineLevel="3" ht="50.25" customHeight="1">
      <c r="A4079" s="3" t="n"/>
      <c r="B407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079" s="25" t="n"/>
      <c r="D4079" s="271" t="inlineStr">
        <is>
          <t>10.4.22.130.</t>
        </is>
      </c>
      <c r="E4079" s="212" t="inlineStr">
        <is>
          <t>Воздушный клапан общего назначения круглый Ф160</t>
        </is>
      </c>
      <c r="F4079" s="211" t="inlineStr">
        <is>
          <t>шт.</t>
        </is>
      </c>
      <c r="G4079" s="649" t="n">
        <v>14</v>
      </c>
      <c r="H4079" s="194" t="n">
        <v>2643.697862143822</v>
      </c>
      <c r="I4079" s="195" t="n">
        <v>1121.659162257691</v>
      </c>
      <c r="J4079" s="196" t="n">
        <v>470.6696280501891</v>
      </c>
      <c r="K4079" s="197" t="n">
        <v>4236.026652451702</v>
      </c>
      <c r="L4079" s="194" t="n">
        <v>37011.77007001352</v>
      </c>
      <c r="M4079" s="195" t="n">
        <v>15703.22827160767</v>
      </c>
      <c r="N4079" s="196" t="n">
        <v>6589.374792702648</v>
      </c>
      <c r="O4079" s="197" t="n">
        <v>59304.37313432383</v>
      </c>
      <c r="P4079" s="118" t="n"/>
      <c r="Q4079" s="104" t="n"/>
    </row>
    <row r="4080" outlineLevel="3" ht="50.25" customHeight="1">
      <c r="A4080" s="3" t="n"/>
      <c r="B408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080" s="25" t="n"/>
      <c r="D4080" s="271" t="inlineStr">
        <is>
          <t>10.4.22.131.</t>
        </is>
      </c>
      <c r="E4080" s="212" t="inlineStr">
        <is>
          <t>Воздушный клапан общего назначения круглый Ф200</t>
        </is>
      </c>
      <c r="F4080" s="211" t="inlineStr">
        <is>
          <t>шт.</t>
        </is>
      </c>
      <c r="G4080" s="649" t="n">
        <v>16</v>
      </c>
      <c r="H4080" s="194" t="n">
        <v>2936.928967042935</v>
      </c>
      <c r="I4080" s="195" t="n">
        <v>1121.659162257691</v>
      </c>
      <c r="J4080" s="196" t="n">
        <v>507.3235161625782</v>
      </c>
      <c r="K4080" s="197" t="n">
        <v>4565.911645463204</v>
      </c>
      <c r="L4080" s="194" t="n">
        <v>46990.86347268696</v>
      </c>
      <c r="M4080" s="195" t="n">
        <v>17946.54659612305</v>
      </c>
      <c r="N4080" s="196" t="n">
        <v>8117.176258601252</v>
      </c>
      <c r="O4080" s="197" t="n">
        <v>73054.58632741126</v>
      </c>
      <c r="P4080" s="118" t="n"/>
      <c r="Q4080" s="104" t="n"/>
    </row>
    <row r="4081" outlineLevel="3" ht="50.25" customHeight="1">
      <c r="A4081" s="3" t="n"/>
      <c r="B408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081" s="25" t="n"/>
      <c r="D4081" s="271" t="inlineStr">
        <is>
          <t>10.4.22.132.</t>
        </is>
      </c>
      <c r="E4081" s="212" t="inlineStr">
        <is>
          <t>Воздушный клапан общего назначения прямоугольный 150х150</t>
        </is>
      </c>
      <c r="F4081" s="211" t="inlineStr">
        <is>
          <t>шт.</t>
        </is>
      </c>
      <c r="G4081" s="649" t="n">
        <v>1</v>
      </c>
      <c r="H4081" s="194" t="n">
        <v>4428.482381201315</v>
      </c>
      <c r="I4081" s="195" t="n">
        <v>3882.666330892006</v>
      </c>
      <c r="J4081" s="196" t="n">
        <v>1038.893589011665</v>
      </c>
      <c r="K4081" s="197" t="n">
        <v>9350.042301104986</v>
      </c>
      <c r="L4081" s="194" t="n">
        <v>4428.482381201315</v>
      </c>
      <c r="M4081" s="195" t="n">
        <v>3882.666330892006</v>
      </c>
      <c r="N4081" s="196" t="n">
        <v>1038.893589011665</v>
      </c>
      <c r="O4081" s="197" t="n">
        <v>9350.042301104986</v>
      </c>
      <c r="P4081" s="118" t="n"/>
      <c r="Q4081" s="104" t="n"/>
    </row>
    <row r="4082" outlineLevel="3" ht="50.25" customHeight="1">
      <c r="A4082" s="3" t="n"/>
      <c r="B408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082" s="25" t="n"/>
      <c r="D4082" s="271" t="inlineStr">
        <is>
          <t>10.4.22.133.</t>
        </is>
      </c>
      <c r="E4082" s="212" t="inlineStr">
        <is>
          <t>Воздушный клапан общего назначения прямоугольный 300х250</t>
        </is>
      </c>
      <c r="F4082" s="211" t="inlineStr">
        <is>
          <t>шт.</t>
        </is>
      </c>
      <c r="G4082" s="649" t="n">
        <v>2</v>
      </c>
      <c r="H4082" s="194" t="n">
        <v>9545.019200319326</v>
      </c>
      <c r="I4082" s="195" t="n">
        <v>3882.666330892006</v>
      </c>
      <c r="J4082" s="196" t="n">
        <v>1678.460691401417</v>
      </c>
      <c r="K4082" s="197" t="n">
        <v>15106.14622261275</v>
      </c>
      <c r="L4082" s="194" t="n">
        <v>19090.03840063865</v>
      </c>
      <c r="M4082" s="195" t="n">
        <v>7765.332661784013</v>
      </c>
      <c r="N4082" s="196" t="n">
        <v>3356.921382802833</v>
      </c>
      <c r="O4082" s="197" t="n">
        <v>30212.2924452255</v>
      </c>
      <c r="P4082" s="118" t="n"/>
      <c r="Q4082" s="104" t="n"/>
    </row>
    <row r="4083" outlineLevel="3" ht="50.25" customHeight="1">
      <c r="A4083" s="3" t="n"/>
      <c r="B4083" s="3" t="inlineStr">
        <is>
          <t>Монтаж оконечных устройств системы общеобменной вентиляции (диффузоры, решетки и пр.)</t>
        </is>
      </c>
      <c r="C4083" s="25" t="n"/>
      <c r="D4083" s="271" t="inlineStr">
        <is>
          <t>10.4.22.134.</t>
        </is>
      </c>
      <c r="E4083" s="212" t="inlineStr">
        <is>
          <t>Пластиковый диффузор ДПУ-М 100</t>
        </is>
      </c>
      <c r="F4083" s="211" t="inlineStr">
        <is>
          <t>шт.</t>
        </is>
      </c>
      <c r="G4083" s="649" t="n">
        <v>15</v>
      </c>
      <c r="H4083" s="194" t="n">
        <v>503.3416083807047</v>
      </c>
      <c r="I4083" s="195" t="n">
        <v>1121.659162257691</v>
      </c>
      <c r="J4083" s="196" t="n">
        <v>203.1250963297994</v>
      </c>
      <c r="K4083" s="197" t="n">
        <v>1828.125866968195</v>
      </c>
      <c r="L4083" s="194" t="n">
        <v>7550.12412571057</v>
      </c>
      <c r="M4083" s="195" t="n">
        <v>16824.88743386536</v>
      </c>
      <c r="N4083" s="196" t="n">
        <v>3046.876444946991</v>
      </c>
      <c r="O4083" s="197" t="n">
        <v>27421.88800452292</v>
      </c>
      <c r="P4083" s="118" t="n"/>
      <c r="Q4083" s="104" t="n"/>
    </row>
    <row r="4084" outlineLevel="3" ht="50.25" customHeight="1">
      <c r="A4084" s="3" t="n"/>
      <c r="B4084" s="3" t="inlineStr">
        <is>
          <t>Монтаж оконечных устройств системы общеобменной вентиляции (диффузоры, решетки и пр.)</t>
        </is>
      </c>
      <c r="C4084" s="25" t="n"/>
      <c r="D4084" s="271" t="inlineStr">
        <is>
          <t>10.4.22.135.</t>
        </is>
      </c>
      <c r="E4084" s="212" t="inlineStr">
        <is>
          <t>Пластиковый диффузор ДПУ-М 125</t>
        </is>
      </c>
      <c r="F4084" s="211" t="inlineStr">
        <is>
          <t>шт.</t>
        </is>
      </c>
      <c r="G4084" s="649" t="n">
        <v>4</v>
      </c>
      <c r="H4084" s="194" t="n">
        <v>581.8444427047158</v>
      </c>
      <c r="I4084" s="195" t="n">
        <v>1121.659162257691</v>
      </c>
      <c r="J4084" s="196" t="n">
        <v>212.9379506203008</v>
      </c>
      <c r="K4084" s="197" t="n">
        <v>1916.441555582707</v>
      </c>
      <c r="L4084" s="194" t="n">
        <v>2327.377770818863</v>
      </c>
      <c r="M4084" s="195" t="n">
        <v>4486.636649030763</v>
      </c>
      <c r="N4084" s="196" t="n">
        <v>851.7518024812032</v>
      </c>
      <c r="O4084" s="197" t="n">
        <v>7665.766222330829</v>
      </c>
      <c r="P4084" s="118" t="n"/>
      <c r="Q4084" s="104" t="n"/>
    </row>
    <row r="4085" outlineLevel="3" ht="50.25" customHeight="1">
      <c r="A4085" s="3" t="n"/>
      <c r="B4085" s="3" t="n"/>
      <c r="C4085" s="25" t="n"/>
      <c r="D4085" s="271" t="inlineStr">
        <is>
          <t>10.4.22.136.</t>
        </is>
      </c>
      <c r="E4085" s="212" t="inlineStr">
        <is>
          <t>Щелевая решетка с камерой статического давления</t>
        </is>
      </c>
      <c r="F4085" s="211" t="inlineStr">
        <is>
          <t>шт.</t>
        </is>
      </c>
      <c r="G4085" s="645" t="n">
        <v>0</v>
      </c>
      <c r="H4085" s="194" t="n">
        <v>12729.0011371146</v>
      </c>
      <c r="I4085" s="195" t="n">
        <v>2588.444220594671</v>
      </c>
      <c r="J4085" s="196" t="n">
        <v>1914.680669713659</v>
      </c>
      <c r="K4085" s="197" t="n">
        <v>17232.12602742293</v>
      </c>
      <c r="L4085" s="194" t="n">
        <v>0</v>
      </c>
      <c r="M4085" s="195" t="n">
        <v>0</v>
      </c>
      <c r="N4085" s="196" t="n">
        <v>0</v>
      </c>
      <c r="O4085" s="197" t="n">
        <v>0</v>
      </c>
      <c r="P4085" s="524" t="inlineStr">
        <is>
          <t>Исключено</t>
        </is>
      </c>
      <c r="Q4085" s="104" t="n"/>
    </row>
    <row r="4086" outlineLevel="3" ht="50.25" customHeight="1">
      <c r="A4086" s="3" t="n"/>
      <c r="B4086" s="3" t="n"/>
      <c r="C4086" s="25" t="n"/>
      <c r="D4086" s="271" t="inlineStr">
        <is>
          <t>10.4.22.137.</t>
        </is>
      </c>
      <c r="E4086" s="212" t="inlineStr">
        <is>
          <t>Щелевая решетка с камерой статического давления</t>
        </is>
      </c>
      <c r="F4086" s="211" t="inlineStr">
        <is>
          <t>шт.</t>
        </is>
      </c>
      <c r="G4086" s="645" t="n">
        <v>0</v>
      </c>
      <c r="H4086" s="194" t="n">
        <v>31591.61217397403</v>
      </c>
      <c r="I4086" s="195" t="n">
        <v>2588.444220594671</v>
      </c>
      <c r="J4086" s="196" t="n">
        <v>4272.507049321088</v>
      </c>
      <c r="K4086" s="197" t="n">
        <v>38452.56344388979</v>
      </c>
      <c r="L4086" s="194" t="n">
        <v>0</v>
      </c>
      <c r="M4086" s="195" t="n">
        <v>0</v>
      </c>
      <c r="N4086" s="196" t="n">
        <v>0</v>
      </c>
      <c r="O4086" s="197" t="n">
        <v>0</v>
      </c>
      <c r="P4086" s="524" t="inlineStr">
        <is>
          <t>Исключено</t>
        </is>
      </c>
      <c r="Q4086" s="104" t="n"/>
    </row>
    <row r="4087" outlineLevel="3" ht="50.25" customHeight="1">
      <c r="A4087" s="3" t="n"/>
      <c r="B4087" s="3" t="n"/>
      <c r="C4087" s="25" t="n"/>
      <c r="D4087" s="271" t="inlineStr">
        <is>
          <t>10.4.22.138.</t>
        </is>
      </c>
      <c r="E4087" s="212" t="inlineStr">
        <is>
          <t>Щелевая решетка с камерой статического давления</t>
        </is>
      </c>
      <c r="F4087" s="211" t="inlineStr">
        <is>
          <t>шт.</t>
        </is>
      </c>
      <c r="G4087" s="645" t="n">
        <v>0</v>
      </c>
      <c r="H4087" s="194" t="n">
        <v>43826.50729723849</v>
      </c>
      <c r="I4087" s="195" t="n">
        <v>2588.444220594671</v>
      </c>
      <c r="J4087" s="196" t="n">
        <v>5801.868939729145</v>
      </c>
      <c r="K4087" s="197" t="n">
        <v>52216.8204575623</v>
      </c>
      <c r="L4087" s="194" t="n">
        <v>0</v>
      </c>
      <c r="M4087" s="195" t="n">
        <v>0</v>
      </c>
      <c r="N4087" s="196" t="n">
        <v>0</v>
      </c>
      <c r="O4087" s="197" t="n">
        <v>0</v>
      </c>
      <c r="P4087" s="524" t="inlineStr">
        <is>
          <t>Исключено</t>
        </is>
      </c>
      <c r="Q4087" s="104" t="n"/>
    </row>
    <row r="4088" outlineLevel="3" ht="72" customHeight="1">
      <c r="A4088" s="3" t="n"/>
      <c r="B408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088" s="25" t="n"/>
      <c r="D4088" s="271" t="inlineStr">
        <is>
          <t>10.4.22.139.</t>
        </is>
      </c>
      <c r="E4088"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200х100</t>
        </is>
      </c>
      <c r="F4088" s="211" t="inlineStr">
        <is>
          <t>шт.</t>
        </is>
      </c>
      <c r="G4088" s="649" t="n">
        <v>1</v>
      </c>
      <c r="H4088" s="194" t="n">
        <v>8694.833482721024</v>
      </c>
      <c r="I4088" s="195" t="n">
        <v>4314.073700991118</v>
      </c>
      <c r="J4088" s="196" t="n">
        <v>1626.113397964018</v>
      </c>
      <c r="K4088" s="197" t="n">
        <v>14635.02058167616</v>
      </c>
      <c r="L4088" s="194" t="n">
        <v>8694.833482721024</v>
      </c>
      <c r="M4088" s="195" t="n">
        <v>4314.073700991118</v>
      </c>
      <c r="N4088" s="196" t="n">
        <v>1626.113397964018</v>
      </c>
      <c r="O4088" s="197" t="n">
        <v>14635.02058167616</v>
      </c>
      <c r="P4088" s="118" t="n"/>
      <c r="Q4088" s="104" t="n"/>
    </row>
    <row r="4089" outlineLevel="3" ht="72" customHeight="1">
      <c r="A4089" s="3" t="n"/>
      <c r="B4089" s="3" t="inlineStr">
        <is>
          <t>Монтаж оконечных устройств системы противодымной вентиляции (решетки, датчики, клапаны)</t>
        </is>
      </c>
      <c r="C4089" s="25" t="n"/>
      <c r="D4089" s="271" t="inlineStr">
        <is>
          <t>10.4.22.140.</t>
        </is>
      </c>
      <c r="E4089"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200х150</t>
        </is>
      </c>
      <c r="F4089" s="211" t="inlineStr">
        <is>
          <t>шт.</t>
        </is>
      </c>
      <c r="G4089" s="649" t="n">
        <v>2</v>
      </c>
      <c r="H4089" s="194" t="n">
        <v>8694.833666496337</v>
      </c>
      <c r="I4089" s="195" t="n">
        <v>4314.073700991118</v>
      </c>
      <c r="J4089" s="196" t="n">
        <v>1626.113420935932</v>
      </c>
      <c r="K4089" s="197" t="n">
        <v>14635.02078842339</v>
      </c>
      <c r="L4089" s="194" t="n">
        <v>17389.66733299267</v>
      </c>
      <c r="M4089" s="195" t="n">
        <v>8628.147401982236</v>
      </c>
      <c r="N4089" s="196" t="n">
        <v>3252.226841871864</v>
      </c>
      <c r="O4089" s="197" t="n">
        <v>29270.04157684678</v>
      </c>
      <c r="P4089" s="118" t="n"/>
      <c r="Q4089" s="104" t="n"/>
    </row>
    <row r="4090" outlineLevel="3" ht="75" customHeight="1">
      <c r="A4090" s="3" t="n"/>
      <c r="B409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090" s="25" t="n"/>
      <c r="D4090" s="271" t="inlineStr">
        <is>
          <t>10.4.22.141.</t>
        </is>
      </c>
      <c r="E4090"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200х200</t>
        </is>
      </c>
      <c r="F4090" s="211" t="inlineStr">
        <is>
          <t>шт.</t>
        </is>
      </c>
      <c r="G4090" s="649" t="n">
        <v>1</v>
      </c>
      <c r="H4090" s="194" t="n">
        <v>8694.833482721024</v>
      </c>
      <c r="I4090" s="195" t="n">
        <v>4314.073700991118</v>
      </c>
      <c r="J4090" s="196" t="n">
        <v>1626.113397964018</v>
      </c>
      <c r="K4090" s="197" t="n">
        <v>14635.02058167616</v>
      </c>
      <c r="L4090" s="194" t="n">
        <v>8694.833482721024</v>
      </c>
      <c r="M4090" s="195" t="n">
        <v>4314.073700991118</v>
      </c>
      <c r="N4090" s="196" t="n">
        <v>1626.113397964018</v>
      </c>
      <c r="O4090" s="197" t="n">
        <v>14635.02058167616</v>
      </c>
      <c r="P4090" s="118" t="n"/>
      <c r="Q4090" s="104" t="n"/>
    </row>
    <row r="4091" outlineLevel="3" ht="72" customHeight="1">
      <c r="A4091" s="3" t="n"/>
      <c r="B4091" s="3" t="inlineStr">
        <is>
          <t>Монтаж оконечных устройств системы противодымной вентиляции (решетки, датчики, клапаны)</t>
        </is>
      </c>
      <c r="C4091" s="25" t="n"/>
      <c r="D4091" s="271" t="inlineStr">
        <is>
          <t>10.4.22.142.</t>
        </is>
      </c>
      <c r="E4091"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250х150</t>
        </is>
      </c>
      <c r="F4091" s="211" t="inlineStr">
        <is>
          <t>шт.</t>
        </is>
      </c>
      <c r="G4091" s="649" t="n">
        <v>2</v>
      </c>
      <c r="H4091" s="194" t="n">
        <v>8715.417598154258</v>
      </c>
      <c r="I4091" s="195" t="n">
        <v>4314.073700991118</v>
      </c>
      <c r="J4091" s="196" t="n">
        <v>1628.686412393172</v>
      </c>
      <c r="K4091" s="197" t="n">
        <v>14658.17771153855</v>
      </c>
      <c r="L4091" s="194" t="n">
        <v>17430.83519630852</v>
      </c>
      <c r="M4091" s="195" t="n">
        <v>8628.147401982236</v>
      </c>
      <c r="N4091" s="196" t="n">
        <v>3257.372824786344</v>
      </c>
      <c r="O4091" s="197" t="n">
        <v>29316.35542307709</v>
      </c>
      <c r="P4091" s="118" t="n"/>
      <c r="Q4091" s="104" t="n"/>
    </row>
    <row r="4092" outlineLevel="3" ht="72.75" customHeight="1">
      <c r="A4092" s="3" t="n"/>
      <c r="B409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092" s="25" t="n"/>
      <c r="D4092" s="271" t="inlineStr">
        <is>
          <t>10.4.22.143.</t>
        </is>
      </c>
      <c r="E4092"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250х200</t>
        </is>
      </c>
      <c r="F4092" s="211" t="inlineStr">
        <is>
          <t>шт.</t>
        </is>
      </c>
      <c r="G4092" s="649" t="n">
        <v>1</v>
      </c>
      <c r="H4092" s="194" t="n">
        <v>8715.417598154258</v>
      </c>
      <c r="I4092" s="195" t="n">
        <v>4314.073700991118</v>
      </c>
      <c r="J4092" s="196" t="n">
        <v>1628.686412393172</v>
      </c>
      <c r="K4092" s="197" t="n">
        <v>14658.17771153855</v>
      </c>
      <c r="L4092" s="194" t="n">
        <v>8715.417598154258</v>
      </c>
      <c r="M4092" s="195" t="n">
        <v>4314.073700991118</v>
      </c>
      <c r="N4092" s="196" t="n">
        <v>1628.686412393172</v>
      </c>
      <c r="O4092" s="197" t="n">
        <v>14658.17771153855</v>
      </c>
      <c r="P4092" s="118" t="n"/>
      <c r="Q4092" s="104" t="n"/>
    </row>
    <row r="4093" outlineLevel="3" ht="78.75" customHeight="1">
      <c r="A4093" s="3" t="n"/>
      <c r="B4093" s="3" t="inlineStr">
        <is>
          <t>Монтаж оконечных устройств системы противодымной вентиляции (решетки, датчики, клапаны)</t>
        </is>
      </c>
      <c r="C4093" s="25" t="n"/>
      <c r="D4093" s="271" t="inlineStr">
        <is>
          <t>10.4.22.144.</t>
        </is>
      </c>
      <c r="E4093"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300х200</t>
        </is>
      </c>
      <c r="F4093" s="211" t="inlineStr">
        <is>
          <t>шт.</t>
        </is>
      </c>
      <c r="G4093" s="649" t="n">
        <v>2</v>
      </c>
      <c r="H4093" s="194" t="n">
        <v>9975.849536412374</v>
      </c>
      <c r="I4093" s="195" t="n">
        <v>4314.073700991118</v>
      </c>
      <c r="J4093" s="196" t="n">
        <v>1786.240404675436</v>
      </c>
      <c r="K4093" s="197" t="n">
        <v>16076.16364207893</v>
      </c>
      <c r="L4093" s="194" t="n">
        <v>19951.69907282475</v>
      </c>
      <c r="M4093" s="195" t="n">
        <v>8628.147401982236</v>
      </c>
      <c r="N4093" s="196" t="n">
        <v>3572.480809350873</v>
      </c>
      <c r="O4093" s="197" t="n">
        <v>32152.32728415785</v>
      </c>
      <c r="P4093" s="118" t="n"/>
      <c r="Q4093" s="104" t="n"/>
    </row>
    <row r="4094" outlineLevel="3" ht="69" customHeight="1">
      <c r="A4094" s="3" t="n"/>
      <c r="B409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094" s="25" t="n"/>
      <c r="D4094" s="271" t="inlineStr">
        <is>
          <t>10.4.22.145.</t>
        </is>
      </c>
      <c r="E4094"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300х250</t>
        </is>
      </c>
      <c r="F4094" s="211" t="inlineStr">
        <is>
          <t>шт.</t>
        </is>
      </c>
      <c r="G4094" s="649" t="n">
        <v>2</v>
      </c>
      <c r="H4094" s="194" t="n">
        <v>9249.086705346015</v>
      </c>
      <c r="I4094" s="195" t="n">
        <v>4314.073700991118</v>
      </c>
      <c r="J4094" s="196" t="n">
        <v>1695.395050792142</v>
      </c>
      <c r="K4094" s="197" t="n">
        <v>15258.55545712928</v>
      </c>
      <c r="L4094" s="194" t="n">
        <v>18498.17341069203</v>
      </c>
      <c r="M4094" s="195" t="n">
        <v>8628.147401982236</v>
      </c>
      <c r="N4094" s="196" t="n">
        <v>3390.790101584284</v>
      </c>
      <c r="O4094" s="197" t="n">
        <v>30517.11091425855</v>
      </c>
      <c r="P4094" s="118" t="n"/>
      <c r="Q4094" s="104" t="n"/>
    </row>
    <row r="4095" outlineLevel="3" ht="67.5" customHeight="1">
      <c r="A4095" s="3" t="n"/>
      <c r="B409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095" s="25" t="n"/>
      <c r="D4095" s="271" t="inlineStr">
        <is>
          <t>10.4.22.146.</t>
        </is>
      </c>
      <c r="E4095"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350х150</t>
        </is>
      </c>
      <c r="F4095" s="211" t="inlineStr">
        <is>
          <t>шт.</t>
        </is>
      </c>
      <c r="G4095" s="649" t="n">
        <v>1</v>
      </c>
      <c r="H4095" s="194" t="n">
        <v>9232.624161141977</v>
      </c>
      <c r="I4095" s="195" t="n">
        <v>4314.073700991118</v>
      </c>
      <c r="J4095" s="196" t="n">
        <v>1693.337232766637</v>
      </c>
      <c r="K4095" s="197" t="n">
        <v>15240.03509489973</v>
      </c>
      <c r="L4095" s="194" t="n">
        <v>9232.624161141977</v>
      </c>
      <c r="M4095" s="195" t="n">
        <v>4314.073700991118</v>
      </c>
      <c r="N4095" s="196" t="n">
        <v>1693.337232766637</v>
      </c>
      <c r="O4095" s="197" t="n">
        <v>15240.03509489973</v>
      </c>
      <c r="P4095" s="118" t="n"/>
      <c r="Q4095" s="104" t="n"/>
    </row>
    <row r="4096" outlineLevel="3" ht="84.75" customHeight="1">
      <c r="A4096" s="3" t="n"/>
      <c r="B4096"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096" s="25" t="n"/>
      <c r="D4096" s="271" t="inlineStr">
        <is>
          <t>10.4.22.147.</t>
        </is>
      </c>
      <c r="E4096"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350х200</t>
        </is>
      </c>
      <c r="F4096" s="211" t="inlineStr">
        <is>
          <t>шт.</t>
        </is>
      </c>
      <c r="G4096" s="649" t="n">
        <v>2</v>
      </c>
      <c r="H4096" s="194" t="n">
        <v>9291.616677898754</v>
      </c>
      <c r="I4096" s="195" t="n">
        <v>4314.073700991118</v>
      </c>
      <c r="J4096" s="196" t="n">
        <v>1700.711297361234</v>
      </c>
      <c r="K4096" s="197" t="n">
        <v>15306.40167625111</v>
      </c>
      <c r="L4096" s="194" t="n">
        <v>18583.23335579751</v>
      </c>
      <c r="M4096" s="195" t="n">
        <v>8628.147401982236</v>
      </c>
      <c r="N4096" s="196" t="n">
        <v>3401.422594722468</v>
      </c>
      <c r="O4096" s="197" t="n">
        <v>30612.80335250221</v>
      </c>
      <c r="P4096" s="118" t="n"/>
      <c r="Q4096" s="104" t="n"/>
    </row>
    <row r="4097" outlineLevel="3" ht="76.5" customHeight="1">
      <c r="A4097" s="3" t="n"/>
      <c r="B4097"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097" s="25" t="n"/>
      <c r="D4097" s="271" t="inlineStr">
        <is>
          <t>10.4.22.148.</t>
        </is>
      </c>
      <c r="E4097"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400х100</t>
        </is>
      </c>
      <c r="F4097" s="211" t="inlineStr">
        <is>
          <t>шт.</t>
        </is>
      </c>
      <c r="G4097" s="649" t="n">
        <v>1</v>
      </c>
      <c r="H4097" s="194" t="n">
        <v>9232.624161141977</v>
      </c>
      <c r="I4097" s="195" t="n">
        <v>4314.073700991118</v>
      </c>
      <c r="J4097" s="196" t="n">
        <v>1693.337232766637</v>
      </c>
      <c r="K4097" s="197" t="n">
        <v>15240.03509489973</v>
      </c>
      <c r="L4097" s="194" t="n">
        <v>9232.624161141977</v>
      </c>
      <c r="M4097" s="195" t="n">
        <v>4314.073700991118</v>
      </c>
      <c r="N4097" s="196" t="n">
        <v>1693.337232766637</v>
      </c>
      <c r="O4097" s="197" t="n">
        <v>15240.03509489973</v>
      </c>
      <c r="P4097" s="118" t="n"/>
      <c r="Q4097" s="104" t="n"/>
    </row>
    <row r="4098" outlineLevel="3" ht="75" customHeight="1">
      <c r="A4098" s="3" t="n"/>
      <c r="B409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098" s="25" t="n"/>
      <c r="D4098" s="271" t="inlineStr">
        <is>
          <t>10.4.22.149.</t>
        </is>
      </c>
      <c r="E4098"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400х250</t>
        </is>
      </c>
      <c r="F4098" s="211" t="inlineStr">
        <is>
          <t>шт.</t>
        </is>
      </c>
      <c r="G4098" s="649" t="n">
        <v>2</v>
      </c>
      <c r="H4098" s="194" t="n">
        <v>9351.971487667735</v>
      </c>
      <c r="I4098" s="195" t="n">
        <v>4314.073700991118</v>
      </c>
      <c r="J4098" s="196" t="n">
        <v>1708.255648582357</v>
      </c>
      <c r="K4098" s="197" t="n">
        <v>15374.30083724121</v>
      </c>
      <c r="L4098" s="194" t="n">
        <v>18703.94297533547</v>
      </c>
      <c r="M4098" s="195" t="n">
        <v>8628.147401982236</v>
      </c>
      <c r="N4098" s="196" t="n">
        <v>3416.511297164713</v>
      </c>
      <c r="O4098" s="197" t="n">
        <v>30748.60167448242</v>
      </c>
      <c r="P4098" s="118" t="n"/>
      <c r="Q4098" s="104" t="n"/>
    </row>
    <row r="4099" outlineLevel="3" ht="82.5" customHeight="1">
      <c r="A4099" s="3" t="n"/>
      <c r="B409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099" s="25" t="n"/>
      <c r="D4099" s="271" t="inlineStr">
        <is>
          <t>10.4.22.150.</t>
        </is>
      </c>
      <c r="E4099"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400х350</t>
        </is>
      </c>
      <c r="F4099" s="211" t="inlineStr">
        <is>
          <t>шт.</t>
        </is>
      </c>
      <c r="G4099" s="649" t="n">
        <v>3</v>
      </c>
      <c r="H4099" s="194" t="n">
        <v>9517.981860781178</v>
      </c>
      <c r="I4099" s="195" t="n">
        <v>4314.073700991118</v>
      </c>
      <c r="J4099" s="196" t="n">
        <v>1729.006945221537</v>
      </c>
      <c r="K4099" s="197" t="n">
        <v>15561.06250699383</v>
      </c>
      <c r="L4099" s="194" t="n">
        <v>28553.94558234353</v>
      </c>
      <c r="M4099" s="195" t="n">
        <v>12942.22110297336</v>
      </c>
      <c r="N4099" s="196" t="n">
        <v>5187.020835664611</v>
      </c>
      <c r="O4099" s="197" t="n">
        <v>46683.1875209815</v>
      </c>
      <c r="P4099" s="118" t="n"/>
      <c r="Q4099" s="104" t="n"/>
    </row>
    <row r="4100" outlineLevel="3" ht="75" customHeight="1">
      <c r="A4100" s="3" t="n"/>
      <c r="B410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00" s="25" t="n"/>
      <c r="D4100" s="271" t="inlineStr">
        <is>
          <t>10.4.22.151.</t>
        </is>
      </c>
      <c r="E4100"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500х200</t>
        </is>
      </c>
      <c r="F4100" s="211" t="inlineStr">
        <is>
          <t>шт.</t>
        </is>
      </c>
      <c r="G4100" s="649" t="n">
        <v>2</v>
      </c>
      <c r="H4100" s="194" t="n">
        <v>9390.391759347653</v>
      </c>
      <c r="I4100" s="195" t="n">
        <v>4314.073700991118</v>
      </c>
      <c r="J4100" s="196" t="n">
        <v>1713.058182542346</v>
      </c>
      <c r="K4100" s="197" t="n">
        <v>15417.52364288112</v>
      </c>
      <c r="L4100" s="194" t="n">
        <v>18780.78351869531</v>
      </c>
      <c r="M4100" s="195" t="n">
        <v>8628.147401982236</v>
      </c>
      <c r="N4100" s="196" t="n">
        <v>3426.116365084693</v>
      </c>
      <c r="O4100" s="197" t="n">
        <v>30835.04728576224</v>
      </c>
      <c r="P4100" s="118" t="n"/>
      <c r="Q4100" s="104" t="n"/>
    </row>
    <row r="4101" outlineLevel="3" ht="72" customHeight="1">
      <c r="A4101" s="3" t="n"/>
      <c r="B410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01" s="25" t="n"/>
      <c r="D4101" s="271" t="inlineStr">
        <is>
          <t>10.4.22.152.</t>
        </is>
      </c>
      <c r="E4101"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600х200</t>
        </is>
      </c>
      <c r="F4101" s="211" t="inlineStr">
        <is>
          <t>шт.</t>
        </is>
      </c>
      <c r="G4101" s="649" t="n">
        <v>1</v>
      </c>
      <c r="H4101" s="194" t="n">
        <v>9491.914432432479</v>
      </c>
      <c r="I4101" s="195" t="n">
        <v>4314.073700991118</v>
      </c>
      <c r="J4101" s="196" t="n">
        <v>1725.74851667795</v>
      </c>
      <c r="K4101" s="197" t="n">
        <v>15531.73665010155</v>
      </c>
      <c r="L4101" s="194" t="n">
        <v>9491.914432432479</v>
      </c>
      <c r="M4101" s="195" t="n">
        <v>4314.073700991118</v>
      </c>
      <c r="N4101" s="196" t="n">
        <v>1725.74851667795</v>
      </c>
      <c r="O4101" s="197" t="n">
        <v>15531.73665010155</v>
      </c>
      <c r="P4101" s="118" t="n"/>
      <c r="Q4101" s="104" t="n"/>
    </row>
    <row r="4102" outlineLevel="3" ht="81" customHeight="1">
      <c r="A4102" s="3" t="n"/>
      <c r="B410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02" s="25" t="n"/>
      <c r="D4102" s="271" t="inlineStr">
        <is>
          <t>10.4.22.153.</t>
        </is>
      </c>
      <c r="E4102"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800х200</t>
        </is>
      </c>
      <c r="F4102" s="211" t="inlineStr">
        <is>
          <t>шт.</t>
        </is>
      </c>
      <c r="G4102" s="649" t="n">
        <v>1</v>
      </c>
      <c r="H4102" s="194" t="n">
        <v>10151.78834243405</v>
      </c>
      <c r="I4102" s="195" t="n">
        <v>4314.073700991118</v>
      </c>
      <c r="J4102" s="196" t="n">
        <v>1808.232755428146</v>
      </c>
      <c r="K4102" s="197" t="n">
        <v>16274.09479885331</v>
      </c>
      <c r="L4102" s="194" t="n">
        <v>10151.78834243405</v>
      </c>
      <c r="M4102" s="195" t="n">
        <v>4314.073700991118</v>
      </c>
      <c r="N4102" s="196" t="n">
        <v>1808.232755428146</v>
      </c>
      <c r="O4102" s="197" t="n">
        <v>16274.09479885331</v>
      </c>
      <c r="P4102" s="118" t="n"/>
      <c r="Q4102" s="104" t="n"/>
    </row>
    <row r="4103" outlineLevel="3" ht="72.75" customHeight="1">
      <c r="A4103" s="3" t="n"/>
      <c r="B4103" s="3" t="inlineStr">
        <is>
          <t>Монтаж оконечных устройств системы противодымной вентиляции (решетки, датчики, клапаны)</t>
        </is>
      </c>
      <c r="C4103" s="25" t="n"/>
      <c r="D4103" s="271" t="inlineStr">
        <is>
          <t>10.4.22.154.</t>
        </is>
      </c>
      <c r="E4103"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Ø100</t>
        </is>
      </c>
      <c r="F4103" s="211" t="inlineStr">
        <is>
          <t>шт.</t>
        </is>
      </c>
      <c r="G4103" s="649" t="n">
        <v>9</v>
      </c>
      <c r="H4103" s="194" t="n">
        <v>8653.677367244685</v>
      </c>
      <c r="I4103" s="195" t="n">
        <v>4314.073700991118</v>
      </c>
      <c r="J4103" s="196" t="n">
        <v>1620.968883529476</v>
      </c>
      <c r="K4103" s="197" t="n">
        <v>14588.71995176528</v>
      </c>
      <c r="L4103" s="194" t="n">
        <v>77883.09630520217</v>
      </c>
      <c r="M4103" s="195" t="n">
        <v>38826.66330892006</v>
      </c>
      <c r="N4103" s="196" t="n">
        <v>14588.71995176528</v>
      </c>
      <c r="O4103" s="197" t="n">
        <v>131298.4795658875</v>
      </c>
      <c r="P4103" s="118" t="n"/>
      <c r="Q4103" s="104" t="n"/>
    </row>
    <row r="4104" outlineLevel="3" ht="50.25" customHeight="1">
      <c r="A4104" s="3" t="n"/>
      <c r="B4104" s="3" t="inlineStr">
        <is>
          <t>Монтаж оконечных устройств системы противодымной вентиляции (решетки, датчики, клапаны)</t>
        </is>
      </c>
      <c r="C4104" s="25" t="n"/>
      <c r="D4104" s="271" t="inlineStr">
        <is>
          <t>10.4.22.155.</t>
        </is>
      </c>
      <c r="E4104"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Ø125</t>
        </is>
      </c>
      <c r="F4104" s="211" t="inlineStr">
        <is>
          <t>шт.</t>
        </is>
      </c>
      <c r="G4104" s="649" t="n">
        <v>5</v>
      </c>
      <c r="H4104" s="194" t="n">
        <v>8653.677416251436</v>
      </c>
      <c r="I4104" s="195" t="n">
        <v>4314.073700991118</v>
      </c>
      <c r="J4104" s="196" t="n">
        <v>1620.968889655319</v>
      </c>
      <c r="K4104" s="197" t="n">
        <v>14588.72000689787</v>
      </c>
      <c r="L4104" s="194" t="n">
        <v>43268.38708125718</v>
      </c>
      <c r="M4104" s="195" t="n">
        <v>21570.36850495559</v>
      </c>
      <c r="N4104" s="196" t="n">
        <v>8104.844448276597</v>
      </c>
      <c r="O4104" s="197" t="n">
        <v>72943.60003448937</v>
      </c>
      <c r="P4104" s="118" t="n"/>
      <c r="Q4104" s="104" t="n"/>
    </row>
    <row r="4105" outlineLevel="3" ht="50.25" customHeight="1">
      <c r="A4105" s="3" t="n"/>
      <c r="B4105" s="3" t="inlineStr">
        <is>
          <t>Монтаж оконечных устройств системы противодымной вентиляции (решетки, датчики, клапаны)</t>
        </is>
      </c>
      <c r="C4105" s="25" t="n"/>
      <c r="D4105" s="271" t="inlineStr">
        <is>
          <t>10.4.22.156.</t>
        </is>
      </c>
      <c r="E4105"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Ø160</t>
        </is>
      </c>
      <c r="F4105" s="211" t="inlineStr">
        <is>
          <t>шт.</t>
        </is>
      </c>
      <c r="G4105" s="649" t="n">
        <v>11</v>
      </c>
      <c r="H4105" s="194" t="n">
        <v>8653.677389520482</v>
      </c>
      <c r="I4105" s="195" t="n">
        <v>4314.073700991118</v>
      </c>
      <c r="J4105" s="196" t="n">
        <v>1620.96888631395</v>
      </c>
      <c r="K4105" s="197" t="n">
        <v>14588.71997682555</v>
      </c>
      <c r="L4105" s="194" t="n">
        <v>95190.45128472531</v>
      </c>
      <c r="M4105" s="195" t="n">
        <v>47454.8107109023</v>
      </c>
      <c r="N4105" s="196" t="n">
        <v>17830.65774945345</v>
      </c>
      <c r="O4105" s="197" t="n">
        <v>160475.919745081</v>
      </c>
      <c r="P4105" s="118" t="n"/>
      <c r="Q4105" s="104" t="n"/>
    </row>
    <row r="4106" outlineLevel="3" ht="50.25" customHeight="1">
      <c r="A4106" s="3" t="n"/>
      <c r="B4106" s="3" t="inlineStr">
        <is>
          <t>Монтаж оконечных устройств системы противодымной вентиляции (решетки, датчики, клапаны)</t>
        </is>
      </c>
      <c r="C4106" s="25" t="n"/>
      <c r="D4106" s="271" t="inlineStr">
        <is>
          <t>10.4.22.157.</t>
        </is>
      </c>
      <c r="E4106"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Ø200</t>
        </is>
      </c>
      <c r="F4106" s="211" t="inlineStr">
        <is>
          <t>шт.</t>
        </is>
      </c>
      <c r="G4106" s="649" t="n">
        <v>17</v>
      </c>
      <c r="H4106" s="194" t="n">
        <v>8694.8336340654</v>
      </c>
      <c r="I4106" s="195" t="n">
        <v>4314.073700991118</v>
      </c>
      <c r="J4106" s="196" t="n">
        <v>1626.113416882065</v>
      </c>
      <c r="K4106" s="197" t="n">
        <v>14635.02075193858</v>
      </c>
      <c r="L4106" s="194" t="n">
        <v>147812.1717791118</v>
      </c>
      <c r="M4106" s="195" t="n">
        <v>73339.25291684901</v>
      </c>
      <c r="N4106" s="196" t="n">
        <v>27643.9280869951</v>
      </c>
      <c r="O4106" s="197" t="n">
        <v>248795.3527829559</v>
      </c>
      <c r="P4106" s="118" t="n"/>
      <c r="Q4106" s="104" t="n"/>
    </row>
    <row r="4107" outlineLevel="3" ht="50.25" customHeight="1">
      <c r="A4107" s="3" t="n"/>
      <c r="B4107"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107" s="25" t="n"/>
      <c r="D4107" s="271" t="inlineStr">
        <is>
          <t>10.4.22.158.</t>
        </is>
      </c>
      <c r="E4107" s="212" t="inlineStr">
        <is>
          <t>Маты прошивные Wired MAT 105  из минеральной ваты, 25 мм</t>
        </is>
      </c>
      <c r="F4107" s="211" t="inlineStr">
        <is>
          <t>м²</t>
        </is>
      </c>
      <c r="G4107" s="649" t="n">
        <v>1</v>
      </c>
      <c r="H4107" s="194" t="n">
        <v>849.6313776184404</v>
      </c>
      <c r="I4107" s="195" t="n">
        <v>431.4073700991118</v>
      </c>
      <c r="J4107" s="196" t="n">
        <v>160.129843464694</v>
      </c>
      <c r="K4107" s="197" t="n">
        <v>1441.168591182246</v>
      </c>
      <c r="L4107" s="194" t="n">
        <v>849.6313776184404</v>
      </c>
      <c r="M4107" s="195" t="n">
        <v>431.4073700991118</v>
      </c>
      <c r="N4107" s="196" t="n">
        <v>160.129843464694</v>
      </c>
      <c r="O4107" s="197" t="n">
        <v>1441.168591182246</v>
      </c>
      <c r="P4107" s="118" t="n"/>
      <c r="Q4107" s="104" t="n"/>
    </row>
    <row r="4108" outlineLevel="3" ht="50.25" customHeight="1">
      <c r="A4108" s="3" t="n"/>
      <c r="B4108"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108" s="25" t="n"/>
      <c r="D4108" s="271" t="inlineStr">
        <is>
          <t>10.4.22.159.</t>
        </is>
      </c>
      <c r="E4108" s="212" t="inlineStr">
        <is>
          <t>Огнезащитная изоляция EI30, матриал: рулонная базальтовая фольгированная огнезащита,
толщина 5мм, расход клеящего состава 0.6кг/м2</t>
        </is>
      </c>
      <c r="F4108" s="211" t="inlineStr">
        <is>
          <t>м²</t>
        </is>
      </c>
      <c r="G4108" s="649" t="n">
        <v>207</v>
      </c>
      <c r="H4108" s="194" t="n">
        <v>231.352424479723</v>
      </c>
      <c r="I4108" s="195" t="n">
        <v>431.4073700991118</v>
      </c>
      <c r="J4108" s="196" t="n">
        <v>82.84497432235435</v>
      </c>
      <c r="K4108" s="197" t="n">
        <v>745.6047689011891</v>
      </c>
      <c r="L4108" s="194" t="n">
        <v>47889.95186730266</v>
      </c>
      <c r="M4108" s="195" t="n">
        <v>89301.32561051614</v>
      </c>
      <c r="N4108" s="196" t="n">
        <v>17148.90968472735</v>
      </c>
      <c r="O4108" s="197" t="n">
        <v>154340.1871625461</v>
      </c>
      <c r="P4108" s="118" t="n"/>
      <c r="Q4108" s="104" t="n"/>
    </row>
    <row r="4109" outlineLevel="3" ht="50.25" customHeight="1">
      <c r="A4109" s="3" t="n"/>
      <c r="B4109"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109" s="25" t="n"/>
      <c r="D4109" s="271" t="inlineStr">
        <is>
          <t>10.4.22.160.</t>
        </is>
      </c>
      <c r="E4109" s="212" t="inlineStr">
        <is>
          <t>Огнезащитная изоляция EI30, матриал: рулонная базальтовая фольгированная огнезащита,
толщина 25мм, расход клеящего состава 0.6кг/м2</t>
        </is>
      </c>
      <c r="F4109" s="211" t="inlineStr">
        <is>
          <t>м²</t>
        </is>
      </c>
      <c r="G4109" s="649" t="n">
        <v>283</v>
      </c>
      <c r="H4109" s="194" t="n">
        <v>600.9737092118085</v>
      </c>
      <c r="I4109" s="195" t="n">
        <v>431.4073700991118</v>
      </c>
      <c r="J4109" s="196" t="n">
        <v>129.047634913865</v>
      </c>
      <c r="K4109" s="197" t="n">
        <v>1161.428714224785</v>
      </c>
      <c r="L4109" s="194" t="n">
        <v>170075.5597069418</v>
      </c>
      <c r="M4109" s="195" t="n">
        <v>122088.2857380486</v>
      </c>
      <c r="N4109" s="196" t="n">
        <v>36520.4806806238</v>
      </c>
      <c r="O4109" s="197" t="n">
        <v>328684.3261256143</v>
      </c>
      <c r="P4109" s="118" t="n"/>
      <c r="Q4109" s="104" t="n"/>
    </row>
    <row r="4110" outlineLevel="3" ht="50.25" customHeight="1">
      <c r="A4110" s="3" t="n"/>
      <c r="B4110"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110" s="25" t="n"/>
      <c r="D4110" s="271" t="inlineStr">
        <is>
          <t>10.4.22.161.</t>
        </is>
      </c>
      <c r="E4110" s="212" t="inlineStr">
        <is>
          <t>Огнезащитная изоляция EI60, матриал: рулонная базальтовая фольгированная огнезащита,
толщина 10мм, расход клеящего состава 0.6кг/м2</t>
        </is>
      </c>
      <c r="F4110" s="211" t="inlineStr">
        <is>
          <t>м²</t>
        </is>
      </c>
      <c r="G4110" s="649" t="n">
        <v>13</v>
      </c>
      <c r="H4110" s="194" t="n">
        <v>231.3524332211724</v>
      </c>
      <c r="I4110" s="195" t="n">
        <v>431.4073700991118</v>
      </c>
      <c r="J4110" s="196" t="n">
        <v>82.84497541503552</v>
      </c>
      <c r="K4110" s="197" t="n">
        <v>745.6047787353197</v>
      </c>
      <c r="L4110" s="194" t="n">
        <v>3007.581631875241</v>
      </c>
      <c r="M4110" s="195" t="n">
        <v>5608.295811288453</v>
      </c>
      <c r="N4110" s="196" t="n">
        <v>1076.984680395462</v>
      </c>
      <c r="O4110" s="197" t="n">
        <v>9692.862123559156</v>
      </c>
      <c r="P4110" s="118" t="n"/>
      <c r="Q4110" s="104" t="n"/>
    </row>
    <row r="4111" outlineLevel="3" ht="50.25" customHeight="1">
      <c r="A4111" s="3" t="n"/>
      <c r="B4111"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111" s="25" t="n"/>
      <c r="D4111" s="271" t="inlineStr">
        <is>
          <t>10.4.22.162.</t>
        </is>
      </c>
      <c r="E4111" s="212" t="inlineStr">
        <is>
          <t>Огнезащитная изоляция EI150, матриал: рулонная базальтовая фольгированная
огнезащита, толщина 13мм, расход клеящего состава 0.6кг/м2</t>
        </is>
      </c>
      <c r="F4111" s="211" t="inlineStr">
        <is>
          <t>м²</t>
        </is>
      </c>
      <c r="G4111" s="649" t="n">
        <v>197</v>
      </c>
      <c r="H4111" s="194" t="n">
        <v>386.510934943369</v>
      </c>
      <c r="I4111" s="195" t="n">
        <v>431.4073700991118</v>
      </c>
      <c r="J4111" s="196" t="n">
        <v>102.2397881303101</v>
      </c>
      <c r="K4111" s="197" t="n">
        <v>920.1580931727909</v>
      </c>
      <c r="L4111" s="194" t="n">
        <v>76142.6541838437</v>
      </c>
      <c r="M4111" s="195" t="n">
        <v>84987.25190952503</v>
      </c>
      <c r="N4111" s="196" t="n">
        <v>20141.23826167109</v>
      </c>
      <c r="O4111" s="197" t="n">
        <v>181271.1443550398</v>
      </c>
      <c r="P4111" s="118" t="n"/>
      <c r="Q4111" s="104" t="n"/>
    </row>
    <row r="4112" outlineLevel="2" ht="50.25" customHeight="1">
      <c r="A4112" s="3" t="n"/>
      <c r="B4112" s="3" t="n"/>
      <c r="C4112" s="240" t="n"/>
      <c r="D4112" s="391" t="inlineStr">
        <is>
          <t>10.4.23.</t>
        </is>
      </c>
      <c r="E4112" s="392" t="inlineStr">
        <is>
          <t>В2.1.МО1-В2.1.МО3</t>
        </is>
      </c>
      <c r="F4112" s="405" t="inlineStr">
        <is>
          <t>комплект</t>
        </is>
      </c>
      <c r="G4112" s="422" t="n">
        <v>1</v>
      </c>
      <c r="H4112" s="428">
        <f>IFERROR(L4112/G4112,0)</f>
        <v/>
      </c>
      <c r="I4112" s="429">
        <f>IFERROR(M4112/G4112,0)</f>
        <v/>
      </c>
      <c r="J4112" s="430">
        <f>IFERROR(N4112/G4112,0)</f>
        <v/>
      </c>
      <c r="K4112" s="432">
        <f>+IFERROR(O4112/G4112,0)</f>
        <v/>
      </c>
      <c r="L4112" s="431">
        <f>SUBTOTAL(9,L4113:L4125)</f>
        <v/>
      </c>
      <c r="M4112" s="429">
        <f>SUBTOTAL(9,M4113:M4125)</f>
        <v/>
      </c>
      <c r="N4112" s="430">
        <f>SUBTOTAL(9,N4113:N4125)</f>
        <v/>
      </c>
      <c r="O4112" s="431">
        <f>SUBTOTAL(9,O4113:O4125)</f>
        <v/>
      </c>
      <c r="P4112" s="394" t="n"/>
      <c r="Q4112" s="243" t="n"/>
    </row>
    <row r="4113" outlineLevel="3" ht="50.25" customHeight="1">
      <c r="A4113" s="3" t="n"/>
      <c r="B411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13" s="25" t="n"/>
      <c r="D4113" s="271" t="inlineStr">
        <is>
          <t>10.4.23.1.</t>
        </is>
      </c>
      <c r="E4113" s="212" t="inlineStr">
        <is>
          <t>Воздуховод из тонколистовой оцинкованной стали b=0,7</t>
        </is>
      </c>
      <c r="F4113" s="211" t="inlineStr">
        <is>
          <t>м2</t>
        </is>
      </c>
      <c r="G4113" s="649" t="n">
        <v>38.4</v>
      </c>
      <c r="H4113" s="194" t="n">
        <v>3220.419333883232</v>
      </c>
      <c r="I4113" s="195" t="n">
        <v>1647.976041666667</v>
      </c>
      <c r="J4113" s="196" t="n">
        <v>608.5494219437373</v>
      </c>
      <c r="K4113" s="197" t="n">
        <v>5476.944797493636</v>
      </c>
      <c r="L4113" s="194" t="n">
        <v>123664.1024211161</v>
      </c>
      <c r="M4113" s="195" t="n">
        <v>63282.28</v>
      </c>
      <c r="N4113" s="196" t="n">
        <v>23368.29780263951</v>
      </c>
      <c r="O4113" s="197" t="n">
        <v>210314.6802237556</v>
      </c>
      <c r="P4113" s="118" t="n"/>
      <c r="Q4113" s="104" t="n"/>
    </row>
    <row r="4114" outlineLevel="3" ht="50.25" customHeight="1">
      <c r="A4114" s="3" t="n"/>
      <c r="B411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14" s="25" t="n"/>
      <c r="D4114" s="271" t="inlineStr">
        <is>
          <t>10.4.23.2.</t>
        </is>
      </c>
      <c r="E4114" s="212" t="inlineStr">
        <is>
          <t>Воздуховод из тонколистовой оцинкованной стали b=0,7</t>
        </is>
      </c>
      <c r="F4114" s="211" t="inlineStr">
        <is>
          <t>м2</t>
        </is>
      </c>
      <c r="G4114" s="649" t="n">
        <v>52.8</v>
      </c>
      <c r="H4114" s="194" t="n">
        <v>3220.399796548242</v>
      </c>
      <c r="I4114" s="195" t="n">
        <v>1647.976136363636</v>
      </c>
      <c r="J4114" s="196" t="n">
        <v>608.5469916139848</v>
      </c>
      <c r="K4114" s="197" t="n">
        <v>5476.922924525863</v>
      </c>
      <c r="L4114" s="194" t="n">
        <v>170037.1092577472</v>
      </c>
      <c r="M4114" s="195" t="n">
        <v>87013.14</v>
      </c>
      <c r="N4114" s="196" t="n">
        <v>32131.2811572184</v>
      </c>
      <c r="O4114" s="197" t="n">
        <v>289181.5304149655</v>
      </c>
      <c r="P4114" s="118" t="n"/>
      <c r="Q4114" s="104" t="n"/>
    </row>
    <row r="4115" outlineLevel="3" ht="50.25" customHeight="1">
      <c r="A4115" s="3" t="n"/>
      <c r="B411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15" s="25" t="n"/>
      <c r="D4115" s="271" t="inlineStr">
        <is>
          <t>10.4.23.3.</t>
        </is>
      </c>
      <c r="E4115" s="212" t="inlineStr">
        <is>
          <t>Воздуховод из тонколистовой оцинкованной стали b=0,7</t>
        </is>
      </c>
      <c r="F4115" s="211" t="inlineStr">
        <is>
          <t>м2</t>
        </is>
      </c>
      <c r="G4115" s="649" t="n">
        <v>62.4</v>
      </c>
      <c r="H4115" s="194" t="n">
        <v>3220.391670466892</v>
      </c>
      <c r="I4115" s="195" t="n">
        <v>1647.976121794872</v>
      </c>
      <c r="J4115" s="196" t="n">
        <v>608.5459740327206</v>
      </c>
      <c r="K4115" s="197" t="n">
        <v>5476.913766294485</v>
      </c>
      <c r="L4115" s="194" t="n">
        <v>200952.4402371341</v>
      </c>
      <c r="M4115" s="195" t="n">
        <v>102833.71</v>
      </c>
      <c r="N4115" s="196" t="n">
        <v>37973.26877964176</v>
      </c>
      <c r="O4115" s="197" t="n">
        <v>341759.4190167758</v>
      </c>
      <c r="P4115" s="118" t="n"/>
      <c r="Q4115" s="104" t="n"/>
    </row>
    <row r="4116" outlineLevel="3" ht="50.25" customHeight="1">
      <c r="A4116" s="3" t="n"/>
      <c r="B4116" s="3" t="n"/>
      <c r="C4116" s="25" t="n"/>
      <c r="D4116" s="271" t="inlineStr">
        <is>
          <t>10.4.23.4.</t>
        </is>
      </c>
      <c r="E4116" s="212" t="inlineStr">
        <is>
          <t>Объединение Воздуховодов Прямоугольное Разделитель</t>
        </is>
      </c>
      <c r="F4116" s="211" t="inlineStr">
        <is>
          <t>шт.</t>
        </is>
      </c>
      <c r="G4116" s="649" t="n">
        <v>3</v>
      </c>
      <c r="H4116" s="194" t="n"/>
      <c r="I4116" s="195" t="n">
        <v>0</v>
      </c>
      <c r="J4116" s="196" t="n">
        <v>0</v>
      </c>
      <c r="K4116" s="197" t="n">
        <v>0</v>
      </c>
      <c r="L4116" s="194" t="n">
        <v>0</v>
      </c>
      <c r="M4116" s="195" t="n">
        <v>0</v>
      </c>
      <c r="N4116" s="196" t="n">
        <v>0</v>
      </c>
      <c r="O4116" s="197" t="n">
        <v>0</v>
      </c>
      <c r="P4116" s="118" t="inlineStr">
        <is>
          <t>Включено</t>
        </is>
      </c>
      <c r="Q4116" s="104" t="n"/>
    </row>
    <row r="4117" outlineLevel="3" ht="50.25" customHeight="1">
      <c r="A4117" s="3" t="n"/>
      <c r="B4117" s="3" t="n"/>
      <c r="C4117" s="25" t="n"/>
      <c r="D4117" s="271" t="inlineStr">
        <is>
          <t>10.4.23.5.</t>
        </is>
      </c>
      <c r="E4117" s="212" t="inlineStr">
        <is>
          <t>Отвод прямоугольного  сечения 400х400</t>
        </is>
      </c>
      <c r="F4117" s="211" t="inlineStr">
        <is>
          <t>шт.</t>
        </is>
      </c>
      <c r="G4117" s="649" t="n">
        <v>1</v>
      </c>
      <c r="H4117" s="194" t="n"/>
      <c r="I4117" s="195" t="n">
        <v>0</v>
      </c>
      <c r="J4117" s="196" t="n">
        <v>0</v>
      </c>
      <c r="K4117" s="197" t="n">
        <v>0</v>
      </c>
      <c r="L4117" s="194" t="n">
        <v>0</v>
      </c>
      <c r="M4117" s="195" t="n">
        <v>0</v>
      </c>
      <c r="N4117" s="196" t="n">
        <v>0</v>
      </c>
      <c r="O4117" s="197" t="n">
        <v>0</v>
      </c>
      <c r="P4117" s="118" t="inlineStr">
        <is>
          <t>Включено</t>
        </is>
      </c>
      <c r="Q4117" s="104" t="n"/>
    </row>
    <row r="4118" outlineLevel="3" ht="50.25" customHeight="1">
      <c r="A4118" s="3" t="n"/>
      <c r="B4118" s="3" t="n"/>
      <c r="C4118" s="25" t="n"/>
      <c r="D4118" s="271" t="inlineStr">
        <is>
          <t>10.4.23.6.</t>
        </is>
      </c>
      <c r="E4118" s="212" t="inlineStr">
        <is>
          <t>Отвод прямоугольного  сечения 400х700</t>
        </is>
      </c>
      <c r="F4118" s="211" t="inlineStr">
        <is>
          <t>шт.</t>
        </is>
      </c>
      <c r="G4118" s="649" t="n">
        <v>1</v>
      </c>
      <c r="H4118" s="194" t="n"/>
      <c r="I4118" s="195" t="n">
        <v>0</v>
      </c>
      <c r="J4118" s="196" t="n">
        <v>0</v>
      </c>
      <c r="K4118" s="197" t="n">
        <v>0</v>
      </c>
      <c r="L4118" s="194" t="n">
        <v>0</v>
      </c>
      <c r="M4118" s="195" t="n">
        <v>0</v>
      </c>
      <c r="N4118" s="196" t="n">
        <v>0</v>
      </c>
      <c r="O4118" s="197" t="n">
        <v>0</v>
      </c>
      <c r="P4118" s="118" t="inlineStr">
        <is>
          <t>Включено</t>
        </is>
      </c>
      <c r="Q4118" s="104" t="n"/>
    </row>
    <row r="4119" outlineLevel="3" ht="50.25" customHeight="1">
      <c r="A4119" s="3" t="n"/>
      <c r="B4119" s="3" t="n"/>
      <c r="C4119" s="25" t="n"/>
      <c r="D4119" s="271" t="inlineStr">
        <is>
          <t>10.4.23.7.</t>
        </is>
      </c>
      <c r="E4119" s="212" t="inlineStr">
        <is>
          <t>Отвод прямоугольного  сечения 400х900</t>
        </is>
      </c>
      <c r="F4119" s="211" t="inlineStr">
        <is>
          <t>шт.</t>
        </is>
      </c>
      <c r="G4119" s="649" t="n">
        <v>1</v>
      </c>
      <c r="H4119" s="194" t="n"/>
      <c r="I4119" s="195" t="n">
        <v>0</v>
      </c>
      <c r="J4119" s="196" t="n">
        <v>0</v>
      </c>
      <c r="K4119" s="197" t="n">
        <v>0</v>
      </c>
      <c r="L4119" s="194" t="n">
        <v>0</v>
      </c>
      <c r="M4119" s="195" t="n">
        <v>0</v>
      </c>
      <c r="N4119" s="196" t="n">
        <v>0</v>
      </c>
      <c r="O4119" s="197" t="n">
        <v>0</v>
      </c>
      <c r="P4119" s="118" t="inlineStr">
        <is>
          <t>Включено</t>
        </is>
      </c>
      <c r="Q4119" s="104" t="n"/>
    </row>
    <row r="4120" outlineLevel="3" ht="50.25" customHeight="1">
      <c r="A4120" s="3" t="n"/>
      <c r="B412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20" s="25" t="n"/>
      <c r="D4120" s="271" t="inlineStr">
        <is>
          <t>10.4.23.8.</t>
        </is>
      </c>
      <c r="E4120"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400х400</t>
        </is>
      </c>
      <c r="F4120" s="211" t="inlineStr">
        <is>
          <t>шт.</t>
        </is>
      </c>
      <c r="G4120" s="649" t="n">
        <v>1</v>
      </c>
      <c r="H4120" s="194" t="n">
        <v>9517.981860781178</v>
      </c>
      <c r="I4120" s="195" t="n">
        <v>4314.073700991118</v>
      </c>
      <c r="J4120" s="196" t="n">
        <v>1729.006945221537</v>
      </c>
      <c r="K4120" s="197" t="n">
        <v>15561.06250699383</v>
      </c>
      <c r="L4120" s="194" t="n">
        <v>9517.981860781178</v>
      </c>
      <c r="M4120" s="195" t="n">
        <v>4314.073700991118</v>
      </c>
      <c r="N4120" s="196" t="n">
        <v>1729.006945221537</v>
      </c>
      <c r="O4120" s="197" t="n">
        <v>15561.06250699383</v>
      </c>
      <c r="P4120" s="118" t="n"/>
      <c r="Q4120" s="104" t="n"/>
    </row>
    <row r="4121" outlineLevel="3" ht="50.25" customHeight="1">
      <c r="A4121" s="3" t="n"/>
      <c r="B412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21" s="25" t="n"/>
      <c r="D4121" s="271" t="inlineStr">
        <is>
          <t>10.4.23.9.</t>
        </is>
      </c>
      <c r="E4121"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700х400</t>
        </is>
      </c>
      <c r="F4121" s="211" t="inlineStr">
        <is>
          <t>шт.</t>
        </is>
      </c>
      <c r="G4121" s="649" t="n">
        <v>1</v>
      </c>
      <c r="H4121" s="194" t="n">
        <v>10594.91345650361</v>
      </c>
      <c r="I4121" s="195" t="n">
        <v>4314.073700991118</v>
      </c>
      <c r="J4121" s="196" t="n">
        <v>1863.623394686841</v>
      </c>
      <c r="K4121" s="197" t="n">
        <v>16772.61055218157</v>
      </c>
      <c r="L4121" s="194" t="n">
        <v>10594.91345650361</v>
      </c>
      <c r="M4121" s="195" t="n">
        <v>4314.073700991118</v>
      </c>
      <c r="N4121" s="196" t="n">
        <v>1863.623394686841</v>
      </c>
      <c r="O4121" s="197" t="n">
        <v>16772.61055218157</v>
      </c>
      <c r="P4121" s="118" t="n"/>
      <c r="Q4121" s="104" t="n"/>
    </row>
    <row r="4122" outlineLevel="3" ht="50.25" customHeight="1">
      <c r="A4122" s="3" t="n"/>
      <c r="B412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22" s="25" t="n"/>
      <c r="D4122" s="271" t="inlineStr">
        <is>
          <t>10.4.23.10.</t>
        </is>
      </c>
      <c r="E4122"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900х400</t>
        </is>
      </c>
      <c r="F4122" s="211" t="inlineStr">
        <is>
          <t>шт.</t>
        </is>
      </c>
      <c r="G4122" s="649" t="n">
        <v>1</v>
      </c>
      <c r="H4122" s="194" t="n">
        <v>12645.90355220781</v>
      </c>
      <c r="I4122" s="195" t="n">
        <v>4314.073700991118</v>
      </c>
      <c r="J4122" s="196" t="n">
        <v>2119.997156649866</v>
      </c>
      <c r="K4122" s="197" t="n">
        <v>19079.97440984879</v>
      </c>
      <c r="L4122" s="194" t="n">
        <v>12645.90355220781</v>
      </c>
      <c r="M4122" s="195" t="n">
        <v>4314.073700991118</v>
      </c>
      <c r="N4122" s="196" t="n">
        <v>2119.997156649866</v>
      </c>
      <c r="O4122" s="197" t="n">
        <v>19079.97440984879</v>
      </c>
      <c r="P4122" s="118" t="n"/>
      <c r="Q4122" s="104" t="n"/>
    </row>
    <row r="4123" outlineLevel="3" ht="50.25" customHeight="1">
      <c r="A4123" s="3" t="n"/>
      <c r="B4123"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123" s="25" t="n"/>
      <c r="D4123" s="271" t="inlineStr">
        <is>
          <t>10.4.23.11.</t>
        </is>
      </c>
      <c r="E4123" s="212" t="inlineStr">
        <is>
          <t>Маты прошивные Wired MAT 105  из минеральной ваты, 25 мм</t>
        </is>
      </c>
      <c r="F4123" s="211" t="inlineStr">
        <is>
          <t>м²</t>
        </is>
      </c>
      <c r="G4123" s="649" t="n">
        <v>5</v>
      </c>
      <c r="H4123" s="194" t="n">
        <v>849.6313776184404</v>
      </c>
      <c r="I4123" s="195" t="n">
        <v>431.4073700991118</v>
      </c>
      <c r="J4123" s="196" t="n">
        <v>160.129843464694</v>
      </c>
      <c r="K4123" s="197" t="n">
        <v>1441.168591182246</v>
      </c>
      <c r="L4123" s="194" t="n">
        <v>4248.156888092202</v>
      </c>
      <c r="M4123" s="195" t="n">
        <v>2157.036850495559</v>
      </c>
      <c r="N4123" s="196" t="n">
        <v>800.6492173234701</v>
      </c>
      <c r="O4123" s="197" t="n">
        <v>7205.842955911231</v>
      </c>
      <c r="P4123" s="118" t="n"/>
      <c r="Q4123" s="104" t="n"/>
    </row>
    <row r="4124" outlineLevel="3" ht="50.25" customHeight="1">
      <c r="A4124" s="3" t="n"/>
      <c r="B4124"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124" s="25" t="n"/>
      <c r="D4124" s="271" t="inlineStr">
        <is>
          <t>10.4.23.12.</t>
        </is>
      </c>
      <c r="E4124" s="212" t="inlineStr">
        <is>
          <t>Огнезащитная изоляция EI30, матриал: рулонная базальтовая фольгированная огнезащита, толщина 5мм, расход клеящего состава 0.6кг/м2</t>
        </is>
      </c>
      <c r="F4124" s="211" t="inlineStr">
        <is>
          <t>м²</t>
        </is>
      </c>
      <c r="G4124" s="649" t="n">
        <v>147</v>
      </c>
      <c r="H4124" s="194" t="n">
        <v>231.3524249508024</v>
      </c>
      <c r="I4124" s="195" t="n">
        <v>431.4073700991118</v>
      </c>
      <c r="J4124" s="196" t="n">
        <v>82.84497438123927</v>
      </c>
      <c r="K4124" s="197" t="n">
        <v>745.6047694311534</v>
      </c>
      <c r="L4124" s="194" t="n">
        <v>34008.80646776795</v>
      </c>
      <c r="M4124" s="195" t="n">
        <v>63416.88340456944</v>
      </c>
      <c r="N4124" s="196" t="n">
        <v>12178.21123404217</v>
      </c>
      <c r="O4124" s="197" t="n">
        <v>109603.9011063795</v>
      </c>
      <c r="P4124" s="118" t="n"/>
      <c r="Q4124" s="104" t="n"/>
    </row>
    <row r="4125" outlineLevel="3" ht="50.25" customHeight="1">
      <c r="A4125" s="3" t="n"/>
      <c r="B4125"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125" s="25" t="n"/>
      <c r="D4125" s="271" t="inlineStr">
        <is>
          <t>10.4.23.13.</t>
        </is>
      </c>
      <c r="E4125" s="212" t="inlineStr">
        <is>
          <t>Огнезащитная изоляция EI30, матриал: рулонная базальтовая фольгированная огнезащита, толщина 10мм, расход клеящего состава 0.6кг/м2</t>
        </is>
      </c>
      <c r="F4125" s="211" t="inlineStr">
        <is>
          <t>м²</t>
        </is>
      </c>
      <c r="G4125" s="649" t="n">
        <v>3</v>
      </c>
      <c r="H4125" s="194" t="n">
        <v>231.3524049480471</v>
      </c>
      <c r="I4125" s="195" t="n">
        <v>431.4073700991118</v>
      </c>
      <c r="J4125" s="196" t="n">
        <v>82.84497188089486</v>
      </c>
      <c r="K4125" s="197" t="n">
        <v>745.6047469280537</v>
      </c>
      <c r="L4125" s="194" t="n">
        <v>694.0572148441413</v>
      </c>
      <c r="M4125" s="195" t="n">
        <v>1294.222110297335</v>
      </c>
      <c r="N4125" s="196" t="n">
        <v>248.5349156426846</v>
      </c>
      <c r="O4125" s="197" t="n">
        <v>2236.814240784161</v>
      </c>
      <c r="P4125" s="118" t="n"/>
      <c r="Q4125" s="104" t="n"/>
    </row>
    <row r="4126" outlineLevel="2" ht="50.25" customHeight="1">
      <c r="A4126" s="3" t="n"/>
      <c r="B4126" s="3" t="n"/>
      <c r="C4126" s="240" t="n"/>
      <c r="D4126" s="391" t="inlineStr">
        <is>
          <t>10.4.24.</t>
        </is>
      </c>
      <c r="E4126" s="392" t="inlineStr">
        <is>
          <t>В3.1.1-В4.4.3</t>
        </is>
      </c>
      <c r="F4126" s="405" t="inlineStr">
        <is>
          <t>комплект</t>
        </is>
      </c>
      <c r="G4126" s="422" t="n">
        <v>1</v>
      </c>
      <c r="H4126" s="428">
        <f>IFERROR(L4126/G4126,0)</f>
        <v/>
      </c>
      <c r="I4126" s="429">
        <f>IFERROR(M4126/G4126,0)</f>
        <v/>
      </c>
      <c r="J4126" s="430">
        <f>IFERROR(N4126/G4126,0)</f>
        <v/>
      </c>
      <c r="K4126" s="432">
        <f>+IFERROR(O4126/G4126,0)</f>
        <v/>
      </c>
      <c r="L4126" s="431">
        <f>SUBTOTAL(9,L4127:L4185)</f>
        <v/>
      </c>
      <c r="M4126" s="429">
        <f>SUBTOTAL(9,M4127:M4185)</f>
        <v/>
      </c>
      <c r="N4126" s="430">
        <f>SUBTOTAL(9,N4127:N4185)</f>
        <v/>
      </c>
      <c r="O4126" s="431">
        <f>SUBTOTAL(9,O4127:O4185)</f>
        <v/>
      </c>
      <c r="P4126" s="394" t="n"/>
      <c r="Q4126" s="243" t="n"/>
    </row>
    <row r="4127" outlineLevel="3" ht="50.25" customHeight="1">
      <c r="A4127" s="3" t="n"/>
      <c r="B4127"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127" s="25" t="n"/>
      <c r="D4127" s="271" t="inlineStr">
        <is>
          <t>10.4.24.1.</t>
        </is>
      </c>
      <c r="E4127" s="212" t="inlineStr">
        <is>
          <t>Воздуховод из тонколистовой оцинкованной стали b=0,5</t>
        </is>
      </c>
      <c r="F4127" s="211" t="inlineStr">
        <is>
          <t>м2</t>
        </is>
      </c>
      <c r="G4127" s="649" t="n">
        <v>14.7</v>
      </c>
      <c r="H4127" s="194" t="n">
        <v>2453.377885896079</v>
      </c>
      <c r="I4127" s="195" t="n">
        <v>1647.976190476191</v>
      </c>
      <c r="J4127" s="196" t="n">
        <v>512.6692595465337</v>
      </c>
      <c r="K4127" s="197" t="n">
        <v>4614.023335918803</v>
      </c>
      <c r="L4127" s="194" t="n">
        <v>36064.65492267236</v>
      </c>
      <c r="M4127" s="195" t="n">
        <v>24225.25</v>
      </c>
      <c r="N4127" s="196" t="n">
        <v>7536.238115334045</v>
      </c>
      <c r="O4127" s="197" t="n">
        <v>67826.1430380064</v>
      </c>
      <c r="P4127" s="118" t="n"/>
      <c r="Q4127" s="104" t="n"/>
    </row>
    <row r="4128" outlineLevel="3" ht="50.25" customHeight="1">
      <c r="A4128" s="3" t="n"/>
      <c r="B4128"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128" s="25" t="n"/>
      <c r="D4128" s="271" t="inlineStr">
        <is>
          <t>10.4.24.2.</t>
        </is>
      </c>
      <c r="E4128" s="212" t="inlineStr">
        <is>
          <t>Воздуховод из тонколистовой оцинкованной стали b=0,5</t>
        </is>
      </c>
      <c r="F4128" s="211" t="inlineStr">
        <is>
          <t>м2</t>
        </is>
      </c>
      <c r="G4128" s="649" t="n">
        <v>0.8</v>
      </c>
      <c r="H4128" s="194" t="n">
        <v>2453.20870792282</v>
      </c>
      <c r="I4128" s="195" t="n">
        <v>1647.975</v>
      </c>
      <c r="J4128" s="196" t="n">
        <v>512.6479634903526</v>
      </c>
      <c r="K4128" s="197" t="n">
        <v>4613.831671413173</v>
      </c>
      <c r="L4128" s="194" t="n">
        <v>1962.566966338256</v>
      </c>
      <c r="M4128" s="195" t="n">
        <v>1318.38</v>
      </c>
      <c r="N4128" s="196" t="n">
        <v>410.1183707922821</v>
      </c>
      <c r="O4128" s="197" t="n">
        <v>3691.065337130539</v>
      </c>
      <c r="P4128" s="118" t="n"/>
      <c r="Q4128" s="104" t="n"/>
    </row>
    <row r="4129" outlineLevel="3" ht="50.25" customHeight="1">
      <c r="A4129" s="3" t="n"/>
      <c r="B412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29" s="25" t="n"/>
      <c r="D4129" s="271" t="inlineStr">
        <is>
          <t>10.4.24.3.</t>
        </is>
      </c>
      <c r="E4129" s="212" t="inlineStr">
        <is>
          <t>Воздуховод из тонколистовой оцинкованной стали b=0,7</t>
        </is>
      </c>
      <c r="F4129" s="211" t="inlineStr">
        <is>
          <t>м2</t>
        </is>
      </c>
      <c r="G4129" s="649" t="n">
        <v>9</v>
      </c>
      <c r="H4129" s="194" t="n">
        <v>3220.411198235864</v>
      </c>
      <c r="I4129" s="195" t="n">
        <v>1647.976666666667</v>
      </c>
      <c r="J4129" s="196" t="n">
        <v>608.5484831128163</v>
      </c>
      <c r="K4129" s="197" t="n">
        <v>5476.936348015346</v>
      </c>
      <c r="L4129" s="194" t="n">
        <v>28983.70078412277</v>
      </c>
      <c r="M4129" s="195" t="n">
        <v>14831.79</v>
      </c>
      <c r="N4129" s="196" t="n">
        <v>5476.936348015346</v>
      </c>
      <c r="O4129" s="197" t="n">
        <v>49292.42713213812</v>
      </c>
      <c r="P4129" s="118" t="n"/>
      <c r="Q4129" s="104" t="n"/>
    </row>
    <row r="4130" outlineLevel="3" ht="50.25" customHeight="1">
      <c r="A4130" s="3" t="n"/>
      <c r="B413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30" s="25" t="n"/>
      <c r="D4130" s="271" t="inlineStr">
        <is>
          <t>10.4.24.4.</t>
        </is>
      </c>
      <c r="E4130" s="212" t="inlineStr">
        <is>
          <t>Воздуховод из тонколистовой оцинкованной стали b=0,7</t>
        </is>
      </c>
      <c r="F4130" s="211" t="inlineStr">
        <is>
          <t>м2</t>
        </is>
      </c>
      <c r="G4130" s="649" t="n">
        <v>1.1</v>
      </c>
      <c r="H4130" s="194" t="n">
        <v>2927.692621853576</v>
      </c>
      <c r="I4130" s="195" t="n">
        <v>1498.163636363636</v>
      </c>
      <c r="J4130" s="196" t="n">
        <v>553.2320322771516</v>
      </c>
      <c r="K4130" s="197" t="n">
        <v>4979.088290494365</v>
      </c>
      <c r="L4130" s="194" t="n">
        <v>3220.461884038934</v>
      </c>
      <c r="M4130" s="195" t="n">
        <v>1647.98</v>
      </c>
      <c r="N4130" s="196" t="n">
        <v>608.5552355048668</v>
      </c>
      <c r="O4130" s="197" t="n">
        <v>5476.997119543801</v>
      </c>
      <c r="P4130" s="118" t="n"/>
      <c r="Q4130" s="104" t="n"/>
    </row>
    <row r="4131" outlineLevel="3" ht="50.25" customHeight="1">
      <c r="A4131" s="3" t="n"/>
      <c r="B4131"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131" s="25" t="n"/>
      <c r="D4131" s="271" t="inlineStr">
        <is>
          <t>10.4.24.5.</t>
        </is>
      </c>
      <c r="E4131" s="212" t="inlineStr">
        <is>
          <t>Воздуховод из тонколистовой оцинкованной стали b=0,5</t>
        </is>
      </c>
      <c r="F4131" s="211" t="inlineStr">
        <is>
          <t>м2</t>
        </is>
      </c>
      <c r="G4131" s="649" t="n">
        <v>28</v>
      </c>
      <c r="H4131" s="194" t="n">
        <v>5060.628066583832</v>
      </c>
      <c r="I4131" s="195" t="n">
        <v>2589.676785714285</v>
      </c>
      <c r="J4131" s="196" t="n">
        <v>956.2881065372646</v>
      </c>
      <c r="K4131" s="197" t="n">
        <v>8606.592958835381</v>
      </c>
      <c r="L4131" s="194" t="n">
        <v>141697.5858643473</v>
      </c>
      <c r="M4131" s="195" t="n">
        <v>72510.95</v>
      </c>
      <c r="N4131" s="196" t="n">
        <v>26776.06698304341</v>
      </c>
      <c r="O4131" s="197" t="n">
        <v>240984.6028473907</v>
      </c>
      <c r="P4131" s="118" t="n"/>
      <c r="Q4131" s="104" t="n"/>
    </row>
    <row r="4132" outlineLevel="3" ht="50.25" customHeight="1">
      <c r="A4132" s="3" t="n"/>
      <c r="B4132"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132" s="25" t="n"/>
      <c r="D4132" s="271" t="inlineStr">
        <is>
          <t>10.4.24.6.</t>
        </is>
      </c>
      <c r="E4132" s="212" t="inlineStr">
        <is>
          <t>Воздуховод из тонколистовой оцинкованной стали b=0,5</t>
        </is>
      </c>
      <c r="F4132" s="211" t="inlineStr">
        <is>
          <t>м2</t>
        </is>
      </c>
      <c r="G4132" s="649" t="n">
        <v>14.4</v>
      </c>
      <c r="H4132" s="194" t="n">
        <v>2146.705753011754</v>
      </c>
      <c r="I4132" s="195" t="n">
        <v>1441.979166666667</v>
      </c>
      <c r="J4132" s="196" t="n">
        <v>448.5856149598026</v>
      </c>
      <c r="K4132" s="197" t="n">
        <v>4037.270534638223</v>
      </c>
      <c r="L4132" s="194" t="n">
        <v>30912.56284336926</v>
      </c>
      <c r="M4132" s="195" t="n">
        <v>20764.5</v>
      </c>
      <c r="N4132" s="196" t="n">
        <v>6459.632855421157</v>
      </c>
      <c r="O4132" s="197" t="n">
        <v>58136.69569879041</v>
      </c>
      <c r="P4132" s="118" t="n"/>
      <c r="Q4132" s="104" t="n"/>
    </row>
    <row r="4133" outlineLevel="3" ht="50.25" customHeight="1">
      <c r="A4133" s="3" t="n"/>
      <c r="B4133"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133" s="25" t="n"/>
      <c r="D4133" s="271" t="inlineStr">
        <is>
          <t>10.4.24.7.</t>
        </is>
      </c>
      <c r="E4133" s="212" t="inlineStr">
        <is>
          <t>Воздуховод из тонколистовой оцинкованной стали b=0,5</t>
        </is>
      </c>
      <c r="F4133" s="211" t="inlineStr">
        <is>
          <t>м2</t>
        </is>
      </c>
      <c r="G4133" s="649" t="n">
        <v>27.9</v>
      </c>
      <c r="H4133" s="194" t="n">
        <v>2453.341507328043</v>
      </c>
      <c r="I4133" s="195" t="n">
        <v>1647.975985663082</v>
      </c>
      <c r="J4133" s="196" t="n">
        <v>512.6646866238906</v>
      </c>
      <c r="K4133" s="197" t="n">
        <v>4613.982179615015</v>
      </c>
      <c r="L4133" s="194" t="n">
        <v>68448.22805445238</v>
      </c>
      <c r="M4133" s="195" t="n">
        <v>45978.53</v>
      </c>
      <c r="N4133" s="196" t="n">
        <v>14303.34475680655</v>
      </c>
      <c r="O4133" s="197" t="n">
        <v>128730.1028112589</v>
      </c>
      <c r="P4133" s="118" t="n"/>
      <c r="Q4133" s="104" t="n"/>
    </row>
    <row r="4134" outlineLevel="3" ht="50.25" customHeight="1">
      <c r="A4134" s="3" t="n"/>
      <c r="B413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34" s="25" t="n"/>
      <c r="D4134" s="271" t="inlineStr">
        <is>
          <t>10.4.24.8.</t>
        </is>
      </c>
      <c r="E4134" s="212" t="inlineStr">
        <is>
          <t>Воздуховод из тонколистовой оцинкованной стали b=0,7</t>
        </is>
      </c>
      <c r="F4134" s="211" t="inlineStr">
        <is>
          <t>м2</t>
        </is>
      </c>
      <c r="G4134" s="649" t="n">
        <v>38</v>
      </c>
      <c r="H4134" s="194" t="n">
        <v>3220.462702529773</v>
      </c>
      <c r="I4134" s="195" t="n">
        <v>1647.976052631579</v>
      </c>
      <c r="J4134" s="196" t="n">
        <v>608.554844395169</v>
      </c>
      <c r="K4134" s="197" t="n">
        <v>5476.993599556521</v>
      </c>
      <c r="L4134" s="194" t="n">
        <v>122377.5826961314</v>
      </c>
      <c r="M4134" s="195" t="n">
        <v>62623.09</v>
      </c>
      <c r="N4134" s="196" t="n">
        <v>23125.08408701642</v>
      </c>
      <c r="O4134" s="197" t="n">
        <v>208125.7567831478</v>
      </c>
      <c r="P4134" s="118" t="n"/>
      <c r="Q4134" s="104" t="n"/>
    </row>
    <row r="4135" outlineLevel="3" ht="50.25" customHeight="1">
      <c r="A4135" s="3" t="n"/>
      <c r="B413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35" s="25" t="n"/>
      <c r="D4135" s="271" t="inlineStr">
        <is>
          <t>10.4.24.9.</t>
        </is>
      </c>
      <c r="E4135" s="212" t="inlineStr">
        <is>
          <t>Воздуховод из тонколистовой оцинкованной стали b=0,7</t>
        </is>
      </c>
      <c r="F4135" s="211" t="inlineStr">
        <is>
          <t>м2</t>
        </is>
      </c>
      <c r="G4135" s="649" t="n">
        <v>2.2</v>
      </c>
      <c r="H4135" s="194" t="n">
        <v>3513.209468618433</v>
      </c>
      <c r="I4135" s="195" t="n">
        <v>1797.790909090909</v>
      </c>
      <c r="J4135" s="196" t="n">
        <v>663.8750472136678</v>
      </c>
      <c r="K4135" s="197" t="n">
        <v>5974.875424923011</v>
      </c>
      <c r="L4135" s="194" t="n">
        <v>7729.060830960554</v>
      </c>
      <c r="M4135" s="195" t="n">
        <v>3955.14</v>
      </c>
      <c r="N4135" s="196" t="n">
        <v>1460.525103870069</v>
      </c>
      <c r="O4135" s="197" t="n">
        <v>13144.72593483062</v>
      </c>
      <c r="P4135" s="118" t="n"/>
      <c r="Q4135" s="104" t="n"/>
    </row>
    <row r="4136" outlineLevel="3" ht="50.25" customHeight="1">
      <c r="A4136" s="3" t="n"/>
      <c r="B4136"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36" s="25" t="n"/>
      <c r="D4136" s="271" t="inlineStr">
        <is>
          <t>10.4.24.10.</t>
        </is>
      </c>
      <c r="E4136" s="212" t="inlineStr">
        <is>
          <t>Воздуховод из тонколистовой оцинкованной стали b=0,7</t>
        </is>
      </c>
      <c r="F4136" s="211" t="inlineStr">
        <is>
          <t>м2</t>
        </is>
      </c>
      <c r="G4136" s="649" t="n">
        <v>18</v>
      </c>
      <c r="H4136" s="194" t="n">
        <v>1635.571539654548</v>
      </c>
      <c r="I4136" s="195" t="n">
        <v>1098.650555555555</v>
      </c>
      <c r="J4136" s="196" t="n">
        <v>341.7777619012629</v>
      </c>
      <c r="K4136" s="197" t="n">
        <v>3075.999857111367</v>
      </c>
      <c r="L4136" s="194" t="n">
        <v>29440.28771378187</v>
      </c>
      <c r="M4136" s="195" t="n">
        <v>19775.71</v>
      </c>
      <c r="N4136" s="196" t="n">
        <v>6151.999714222733</v>
      </c>
      <c r="O4136" s="197" t="n">
        <v>55367.9974280046</v>
      </c>
      <c r="P4136" s="118" t="n"/>
      <c r="Q4136" s="104" t="n"/>
    </row>
    <row r="4137" outlineLevel="3" ht="50.25" customHeight="1">
      <c r="A4137" s="3" t="n"/>
      <c r="B4137"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137" s="25" t="n"/>
      <c r="D4137" s="271" t="inlineStr">
        <is>
          <t>10.4.24.11.</t>
        </is>
      </c>
      <c r="E4137" s="212" t="inlineStr">
        <is>
          <t>Воздуховод из тонколистовой оцинкованной стали b=0,5</t>
        </is>
      </c>
      <c r="F4137" s="211" t="inlineStr">
        <is>
          <t>м2</t>
        </is>
      </c>
      <c r="G4137" s="649" t="n">
        <v>20</v>
      </c>
      <c r="H4137" s="194" t="n">
        <v>2760.008894750642</v>
      </c>
      <c r="I4137" s="195" t="n">
        <v>1853.973</v>
      </c>
      <c r="J4137" s="196" t="n">
        <v>576.7477368438304</v>
      </c>
      <c r="K4137" s="197" t="n">
        <v>5190.729631594473</v>
      </c>
      <c r="L4137" s="194" t="n">
        <v>55200.17789501285</v>
      </c>
      <c r="M4137" s="195" t="n">
        <v>37079.46</v>
      </c>
      <c r="N4137" s="196" t="n">
        <v>11534.95473687661</v>
      </c>
      <c r="O4137" s="197" t="n">
        <v>103814.5926318895</v>
      </c>
      <c r="P4137" s="118" t="n"/>
      <c r="Q4137" s="104" t="n"/>
    </row>
    <row r="4138" outlineLevel="3" ht="50.25" customHeight="1">
      <c r="A4138" s="3" t="n"/>
      <c r="B4138"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138" s="25" t="n"/>
      <c r="D4138" s="271" t="inlineStr">
        <is>
          <t>10.4.24.12.</t>
        </is>
      </c>
      <c r="E4138" s="212" t="inlineStr">
        <is>
          <t>Воздуховод из тонколистовой оцинкованной стали b=0,5</t>
        </is>
      </c>
      <c r="F4138" s="211" t="inlineStr">
        <is>
          <t>м2</t>
        </is>
      </c>
      <c r="G4138" s="649" t="n">
        <v>40.5</v>
      </c>
      <c r="H4138" s="194" t="n">
        <v>2726.048881916193</v>
      </c>
      <c r="I4138" s="195" t="n">
        <v>1831.084691358024</v>
      </c>
      <c r="J4138" s="196" t="n">
        <v>569.6416966592772</v>
      </c>
      <c r="K4138" s="197" t="n">
        <v>5126.775269933494</v>
      </c>
      <c r="L4138" s="194" t="n">
        <v>110404.9797176058</v>
      </c>
      <c r="M4138" s="195" t="n">
        <v>74158.92999999999</v>
      </c>
      <c r="N4138" s="196" t="n">
        <v>23070.48871470072</v>
      </c>
      <c r="O4138" s="197" t="n">
        <v>207634.3984323065</v>
      </c>
      <c r="P4138" s="118" t="n"/>
      <c r="Q4138" s="104" t="n"/>
    </row>
    <row r="4139" outlineLevel="3" ht="50.25" customHeight="1">
      <c r="A4139" s="3" t="n"/>
      <c r="B4139"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139" s="25" t="n"/>
      <c r="D4139" s="271" t="inlineStr">
        <is>
          <t>10.4.24.13.</t>
        </is>
      </c>
      <c r="E4139" s="212" t="inlineStr">
        <is>
          <t>Воздуховод из тонколистовой оцинкованной стали b=0,5</t>
        </is>
      </c>
      <c r="F4139" s="211" t="inlineStr">
        <is>
          <t>м2</t>
        </is>
      </c>
      <c r="G4139" s="649" t="n">
        <v>17</v>
      </c>
      <c r="H4139" s="194" t="n">
        <v>4186.509031848312</v>
      </c>
      <c r="I4139" s="195" t="n">
        <v>2142.368823529412</v>
      </c>
      <c r="J4139" s="196" t="n">
        <v>791.1097319222154</v>
      </c>
      <c r="K4139" s="197" t="n">
        <v>7119.987587299938</v>
      </c>
      <c r="L4139" s="194" t="n">
        <v>71170.6535414213</v>
      </c>
      <c r="M4139" s="195" t="n">
        <v>36420.27</v>
      </c>
      <c r="N4139" s="196" t="n">
        <v>13448.86544267766</v>
      </c>
      <c r="O4139" s="197" t="n">
        <v>121039.788984099</v>
      </c>
      <c r="P4139" s="118" t="n"/>
      <c r="Q4139" s="104" t="n"/>
    </row>
    <row r="4140" outlineLevel="3" ht="50.25" customHeight="1">
      <c r="A4140" s="3" t="n"/>
      <c r="B414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40" s="25" t="n"/>
      <c r="D4140" s="271" t="inlineStr">
        <is>
          <t>10.4.24.14.</t>
        </is>
      </c>
      <c r="E4140" s="212" t="inlineStr">
        <is>
          <t>Воздуховод из тонколистовой оцинкованной стали b=0,7</t>
        </is>
      </c>
      <c r="F4140" s="211" t="inlineStr">
        <is>
          <t>м2</t>
        </is>
      </c>
      <c r="G4140" s="649" t="n">
        <v>5.4</v>
      </c>
      <c r="H4140" s="194" t="n">
        <v>3220.410814252507</v>
      </c>
      <c r="I4140" s="195" t="n">
        <v>1647.975925925926</v>
      </c>
      <c r="J4140" s="196" t="n">
        <v>608.5483425223042</v>
      </c>
      <c r="K4140" s="197" t="n">
        <v>5476.935082700738</v>
      </c>
      <c r="L4140" s="194" t="n">
        <v>17390.21839696354</v>
      </c>
      <c r="M4140" s="195" t="n">
        <v>8899.07</v>
      </c>
      <c r="N4140" s="196" t="n">
        <v>3286.161049620443</v>
      </c>
      <c r="O4140" s="197" t="n">
        <v>29575.44944658399</v>
      </c>
      <c r="P4140" s="118" t="n"/>
      <c r="Q4140" s="104" t="n"/>
    </row>
    <row r="4141" outlineLevel="3" ht="50.25" customHeight="1">
      <c r="A4141" s="3" t="n"/>
      <c r="B414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41" s="25" t="n"/>
      <c r="D4141" s="271" t="inlineStr">
        <is>
          <t>10.4.24.15.</t>
        </is>
      </c>
      <c r="E4141" s="212" t="inlineStr">
        <is>
          <t>Воздуховод из тонколистовой оцинкованной стали b=0,7</t>
        </is>
      </c>
      <c r="F4141" s="211" t="inlineStr">
        <is>
          <t>м2</t>
        </is>
      </c>
      <c r="G4141" s="649" t="n">
        <v>34</v>
      </c>
      <c r="H4141" s="194" t="n">
        <v>3220.462798822813</v>
      </c>
      <c r="I4141" s="195" t="n">
        <v>1647.976176470588</v>
      </c>
      <c r="J4141" s="196" t="n">
        <v>608.5548719116751</v>
      </c>
      <c r="K4141" s="197" t="n">
        <v>5476.993847205076</v>
      </c>
      <c r="L4141" s="194" t="n">
        <v>109495.7351599757</v>
      </c>
      <c r="M4141" s="195" t="n">
        <v>56031.19</v>
      </c>
      <c r="N4141" s="196" t="n">
        <v>20690.86564499696</v>
      </c>
      <c r="O4141" s="197" t="n">
        <v>186217.7908049726</v>
      </c>
      <c r="P4141" s="118" t="n"/>
      <c r="Q4141" s="104" t="n"/>
    </row>
    <row r="4142" outlineLevel="3" ht="50.25" customHeight="1">
      <c r="A4142" s="3" t="n"/>
      <c r="B414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42" s="25" t="n"/>
      <c r="D4142" s="271" t="inlineStr">
        <is>
          <t>10.4.24.16.</t>
        </is>
      </c>
      <c r="E4142" s="212" t="inlineStr">
        <is>
          <t>Воздуховод из тонколистовой оцинкованной стали b=0,7</t>
        </is>
      </c>
      <c r="F4142" s="211" t="inlineStr">
        <is>
          <t>м2</t>
        </is>
      </c>
      <c r="G4142" s="649" t="n">
        <v>27</v>
      </c>
      <c r="H4142" s="194" t="n">
        <v>3542.439608210347</v>
      </c>
      <c r="I4142" s="195" t="n">
        <v>1812.773703703704</v>
      </c>
      <c r="J4142" s="196" t="n">
        <v>669.4016639892563</v>
      </c>
      <c r="K4142" s="197" t="n">
        <v>6024.614975903307</v>
      </c>
      <c r="L4142" s="194" t="n">
        <v>95645.86942167937</v>
      </c>
      <c r="M4142" s="195" t="n">
        <v>48944.89</v>
      </c>
      <c r="N4142" s="196" t="n">
        <v>18073.84492770992</v>
      </c>
      <c r="O4142" s="197" t="n">
        <v>162664.6043493893</v>
      </c>
      <c r="P4142" s="118" t="n"/>
      <c r="Q4142" s="104" t="n"/>
    </row>
    <row r="4143" outlineLevel="3" ht="50.25" customHeight="1">
      <c r="A4143" s="3" t="n"/>
      <c r="B414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43" s="25" t="n"/>
      <c r="D4143" s="271" t="inlineStr">
        <is>
          <t>10.4.24.17.</t>
        </is>
      </c>
      <c r="E4143" s="212" t="inlineStr">
        <is>
          <t>Воздуховод из тонколистовой оцинкованной стали b=0,7</t>
        </is>
      </c>
      <c r="F4143" s="211" t="inlineStr">
        <is>
          <t>м2</t>
        </is>
      </c>
      <c r="G4143" s="649" t="n">
        <v>44</v>
      </c>
      <c r="H4143" s="194" t="n">
        <v>2927.693328732029</v>
      </c>
      <c r="I4143" s="195" t="n">
        <v>1498.160227272727</v>
      </c>
      <c r="J4143" s="196" t="n">
        <v>553.2316945005946</v>
      </c>
      <c r="K4143" s="197" t="n">
        <v>4979.085250505352</v>
      </c>
      <c r="L4143" s="194" t="n">
        <v>128818.5064642093</v>
      </c>
      <c r="M4143" s="195" t="n">
        <v>65919.05</v>
      </c>
      <c r="N4143" s="196" t="n">
        <v>24342.19455802616</v>
      </c>
      <c r="O4143" s="197" t="n">
        <v>219079.7510222355</v>
      </c>
      <c r="P4143" s="118" t="n"/>
      <c r="Q4143" s="104" t="n"/>
    </row>
    <row r="4144" outlineLevel="3" ht="50.25" customHeight="1">
      <c r="A4144" s="3" t="n"/>
      <c r="B414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44" s="25" t="n"/>
      <c r="D4144" s="271" t="inlineStr">
        <is>
          <t>10.4.24.18.</t>
        </is>
      </c>
      <c r="E4144" s="212" t="inlineStr">
        <is>
          <t>Воздуховод из тонколистовой оцинкованной стали b=0,7</t>
        </is>
      </c>
      <c r="F4144" s="211" t="inlineStr">
        <is>
          <t>м2</t>
        </is>
      </c>
      <c r="G4144" s="649" t="n">
        <v>17.6</v>
      </c>
      <c r="H4144" s="194" t="n">
        <v>3220.399796548241</v>
      </c>
      <c r="I4144" s="195" t="n">
        <v>1647.976136363636</v>
      </c>
      <c r="J4144" s="196" t="n">
        <v>608.5469916139847</v>
      </c>
      <c r="K4144" s="197" t="n">
        <v>5476.922924525862</v>
      </c>
      <c r="L4144" s="194" t="n">
        <v>56679.03641924905</v>
      </c>
      <c r="M4144" s="195" t="n">
        <v>29004.38</v>
      </c>
      <c r="N4144" s="196" t="n">
        <v>10710.42705240613</v>
      </c>
      <c r="O4144" s="197" t="n">
        <v>96393.84347165519</v>
      </c>
      <c r="P4144" s="118" t="n"/>
      <c r="Q4144" s="104" t="n"/>
    </row>
    <row r="4145" outlineLevel="3" ht="50.25" customHeight="1">
      <c r="A4145" s="3" t="n"/>
      <c r="B414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45" s="25" t="n"/>
      <c r="D4145" s="271" t="inlineStr">
        <is>
          <t>10.4.24.19.</t>
        </is>
      </c>
      <c r="E4145" s="212" t="inlineStr">
        <is>
          <t>Воздуховод из тонколистовой оцинкованной стали b=0,7</t>
        </is>
      </c>
      <c r="F4145" s="211" t="inlineStr">
        <is>
          <t>м2</t>
        </is>
      </c>
      <c r="G4145" s="649" t="n">
        <v>1.2</v>
      </c>
      <c r="H4145" s="194" t="n">
        <v>2952.030446952912</v>
      </c>
      <c r="I4145" s="195" t="n">
        <v>1510.641666666667</v>
      </c>
      <c r="J4145" s="196" t="n">
        <v>557.8340142024473</v>
      </c>
      <c r="K4145" s="197" t="n">
        <v>5020.506127822026</v>
      </c>
      <c r="L4145" s="194" t="n">
        <v>3542.436536343494</v>
      </c>
      <c r="M4145" s="195" t="n">
        <v>1812.77</v>
      </c>
      <c r="N4145" s="196" t="n">
        <v>669.4008170429368</v>
      </c>
      <c r="O4145" s="197" t="n">
        <v>6024.60735338643</v>
      </c>
      <c r="P4145" s="118" t="n"/>
      <c r="Q4145" s="104" t="n"/>
    </row>
    <row r="4146" outlineLevel="3" ht="50.25" customHeight="1">
      <c r="A4146" s="3" t="n"/>
      <c r="B4146" s="3" t="n"/>
      <c r="C4146" s="25" t="n"/>
      <c r="D4146" s="271" t="inlineStr">
        <is>
          <t>10.4.24.20.</t>
        </is>
      </c>
      <c r="E4146" s="212" t="inlineStr">
        <is>
          <t>Врезка прямоугольного сечения 150х250</t>
        </is>
      </c>
      <c r="F4146" s="211" t="inlineStr">
        <is>
          <t>шт.</t>
        </is>
      </c>
      <c r="G4146" s="649" t="n">
        <v>2</v>
      </c>
      <c r="H4146" s="194" t="n"/>
      <c r="I4146" s="195" t="n">
        <v>0</v>
      </c>
      <c r="J4146" s="196" t="n">
        <v>0</v>
      </c>
      <c r="K4146" s="197" t="n">
        <v>0</v>
      </c>
      <c r="L4146" s="194" t="n">
        <v>0</v>
      </c>
      <c r="M4146" s="195" t="n">
        <v>0</v>
      </c>
      <c r="N4146" s="196" t="n">
        <v>0</v>
      </c>
      <c r="O4146" s="197" t="n">
        <v>0</v>
      </c>
      <c r="P4146" s="118" t="inlineStr">
        <is>
          <t>Включено</t>
        </is>
      </c>
      <c r="Q4146" s="104" t="n"/>
    </row>
    <row r="4147" outlineLevel="3" ht="50.25" customHeight="1">
      <c r="A4147" s="3" t="n"/>
      <c r="B4147" s="3" t="n"/>
      <c r="C4147" s="25" t="n"/>
      <c r="D4147" s="271" t="inlineStr">
        <is>
          <t>10.4.24.21.</t>
        </is>
      </c>
      <c r="E4147" s="212" t="inlineStr">
        <is>
          <t>Врезка прямоугольного сечения 350х200</t>
        </is>
      </c>
      <c r="F4147" s="211" t="inlineStr">
        <is>
          <t>шт.</t>
        </is>
      </c>
      <c r="G4147" s="649" t="n">
        <v>1</v>
      </c>
      <c r="H4147" s="194" t="n"/>
      <c r="I4147" s="195" t="n">
        <v>0</v>
      </c>
      <c r="J4147" s="196" t="n">
        <v>0</v>
      </c>
      <c r="K4147" s="197" t="n">
        <v>0</v>
      </c>
      <c r="L4147" s="194" t="n">
        <v>0</v>
      </c>
      <c r="M4147" s="195" t="n">
        <v>0</v>
      </c>
      <c r="N4147" s="196" t="n">
        <v>0</v>
      </c>
      <c r="O4147" s="197" t="n">
        <v>0</v>
      </c>
      <c r="P4147" s="118" t="inlineStr">
        <is>
          <t>Включено</t>
        </is>
      </c>
      <c r="Q4147" s="104" t="n"/>
    </row>
    <row r="4148" outlineLevel="3" ht="50.25" customHeight="1">
      <c r="A4148" s="3" t="n"/>
      <c r="B4148" s="3" t="n"/>
      <c r="C4148" s="25" t="n"/>
      <c r="D4148" s="271" t="inlineStr">
        <is>
          <t>10.4.24.22.</t>
        </is>
      </c>
      <c r="E4148" s="212" t="inlineStr">
        <is>
          <t>Заглушка Воздуховода прямоугольного сечения 250х300</t>
        </is>
      </c>
      <c r="F4148" s="211" t="inlineStr">
        <is>
          <t>шт.</t>
        </is>
      </c>
      <c r="G4148" s="649" t="n">
        <v>1</v>
      </c>
      <c r="H4148" s="194" t="n"/>
      <c r="I4148" s="195" t="n">
        <v>0</v>
      </c>
      <c r="J4148" s="196" t="n">
        <v>0</v>
      </c>
      <c r="K4148" s="197" t="n">
        <v>0</v>
      </c>
      <c r="L4148" s="194" t="n">
        <v>0</v>
      </c>
      <c r="M4148" s="195" t="n">
        <v>0</v>
      </c>
      <c r="N4148" s="196" t="n">
        <v>0</v>
      </c>
      <c r="O4148" s="197" t="n">
        <v>0</v>
      </c>
      <c r="P4148" s="118" t="inlineStr">
        <is>
          <t>Включено</t>
        </is>
      </c>
      <c r="Q4148" s="104" t="n"/>
    </row>
    <row r="4149" outlineLevel="3" ht="50.25" customHeight="1">
      <c r="A4149" s="3" t="n"/>
      <c r="B4149" s="3" t="n"/>
      <c r="C4149" s="25" t="n"/>
      <c r="D4149" s="271" t="inlineStr">
        <is>
          <t>10.4.24.23.</t>
        </is>
      </c>
      <c r="E4149" s="212" t="inlineStr">
        <is>
          <t>Объединение Воздуховодов Прямоугольное Разделитель</t>
        </is>
      </c>
      <c r="F4149" s="211" t="inlineStr">
        <is>
          <t>шт.</t>
        </is>
      </c>
      <c r="G4149" s="649" t="n">
        <v>12</v>
      </c>
      <c r="H4149" s="194" t="n"/>
      <c r="I4149" s="195" t="n">
        <v>0</v>
      </c>
      <c r="J4149" s="196" t="n">
        <v>0</v>
      </c>
      <c r="K4149" s="197" t="n">
        <v>0</v>
      </c>
      <c r="L4149" s="194" t="n">
        <v>0</v>
      </c>
      <c r="M4149" s="195" t="n">
        <v>0</v>
      </c>
      <c r="N4149" s="196" t="n">
        <v>0</v>
      </c>
      <c r="O4149" s="197" t="n">
        <v>0</v>
      </c>
      <c r="P4149" s="118" t="inlineStr">
        <is>
          <t>Включено</t>
        </is>
      </c>
      <c r="Q4149" s="104" t="n"/>
    </row>
    <row r="4150" outlineLevel="3" ht="50.25" customHeight="1">
      <c r="A4150" s="3" t="n"/>
      <c r="B4150" s="3" t="n"/>
      <c r="C4150" s="25" t="n"/>
      <c r="D4150" s="271" t="inlineStr">
        <is>
          <t>10.4.24.24.</t>
        </is>
      </c>
      <c r="E4150" s="212" t="inlineStr">
        <is>
          <t>Отвод прямоугольного сечения 150х200</t>
        </is>
      </c>
      <c r="F4150" s="211" t="inlineStr">
        <is>
          <t>шт.</t>
        </is>
      </c>
      <c r="G4150" s="649" t="n">
        <v>11</v>
      </c>
      <c r="H4150" s="194" t="n"/>
      <c r="I4150" s="195" t="n">
        <v>0</v>
      </c>
      <c r="J4150" s="196" t="n">
        <v>0</v>
      </c>
      <c r="K4150" s="197" t="n">
        <v>0</v>
      </c>
      <c r="L4150" s="194" t="n">
        <v>0</v>
      </c>
      <c r="M4150" s="195" t="n">
        <v>0</v>
      </c>
      <c r="N4150" s="196" t="n">
        <v>0</v>
      </c>
      <c r="O4150" s="197" t="n">
        <v>0</v>
      </c>
      <c r="P4150" s="118" t="inlineStr">
        <is>
          <t>Включено</t>
        </is>
      </c>
      <c r="Q4150" s="104" t="n"/>
    </row>
    <row r="4151" outlineLevel="3" ht="50.25" customHeight="1">
      <c r="A4151" s="3" t="n"/>
      <c r="B4151" s="3" t="n"/>
      <c r="C4151" s="25" t="n"/>
      <c r="D4151" s="271" t="inlineStr">
        <is>
          <t>10.4.24.25.</t>
        </is>
      </c>
      <c r="E4151" s="212" t="inlineStr">
        <is>
          <t>Отвод прямоугольного сечения 150х250</t>
        </is>
      </c>
      <c r="F4151" s="211" t="inlineStr">
        <is>
          <t>шт.</t>
        </is>
      </c>
      <c r="G4151" s="649" t="n">
        <v>1</v>
      </c>
      <c r="H4151" s="194" t="n"/>
      <c r="I4151" s="195" t="n">
        <v>0</v>
      </c>
      <c r="J4151" s="196" t="n">
        <v>0</v>
      </c>
      <c r="K4151" s="197" t="n">
        <v>0</v>
      </c>
      <c r="L4151" s="194" t="n">
        <v>0</v>
      </c>
      <c r="M4151" s="195" t="n">
        <v>0</v>
      </c>
      <c r="N4151" s="196" t="n">
        <v>0</v>
      </c>
      <c r="O4151" s="197" t="n">
        <v>0</v>
      </c>
      <c r="P4151" s="118" t="inlineStr">
        <is>
          <t>Включено</t>
        </is>
      </c>
      <c r="Q4151" s="104" t="n"/>
    </row>
    <row r="4152" outlineLevel="3" ht="50.25" customHeight="1">
      <c r="A4152" s="3" t="n"/>
      <c r="B4152" s="3" t="n"/>
      <c r="C4152" s="25" t="n"/>
      <c r="D4152" s="271" t="inlineStr">
        <is>
          <t>10.4.24.26.</t>
        </is>
      </c>
      <c r="E4152" s="212" t="inlineStr">
        <is>
          <t>Отвод прямоугольного сечения 150х300</t>
        </is>
      </c>
      <c r="F4152" s="211" t="inlineStr">
        <is>
          <t>шт.</t>
        </is>
      </c>
      <c r="G4152" s="649" t="n">
        <v>2</v>
      </c>
      <c r="H4152" s="194" t="n"/>
      <c r="I4152" s="195" t="n">
        <v>0</v>
      </c>
      <c r="J4152" s="196" t="n">
        <v>0</v>
      </c>
      <c r="K4152" s="197" t="n">
        <v>0</v>
      </c>
      <c r="L4152" s="194" t="n">
        <v>0</v>
      </c>
      <c r="M4152" s="195" t="n">
        <v>0</v>
      </c>
      <c r="N4152" s="196" t="n">
        <v>0</v>
      </c>
      <c r="O4152" s="197" t="n">
        <v>0</v>
      </c>
      <c r="P4152" s="118" t="inlineStr">
        <is>
          <t>Включено</t>
        </is>
      </c>
      <c r="Q4152" s="104" t="n"/>
    </row>
    <row r="4153" outlineLevel="3" ht="50.25" customHeight="1">
      <c r="A4153" s="3" t="n"/>
      <c r="B4153" s="3" t="n"/>
      <c r="C4153" s="25" t="n"/>
      <c r="D4153" s="271" t="inlineStr">
        <is>
          <t>10.4.24.27.</t>
        </is>
      </c>
      <c r="E4153" s="212" t="inlineStr">
        <is>
          <t>Отвод прямоугольного сечения 150х350</t>
        </is>
      </c>
      <c r="F4153" s="211" t="inlineStr">
        <is>
          <t>шт.</t>
        </is>
      </c>
      <c r="G4153" s="649" t="n">
        <v>4</v>
      </c>
      <c r="H4153" s="194" t="n"/>
      <c r="I4153" s="195" t="n">
        <v>0</v>
      </c>
      <c r="J4153" s="196" t="n">
        <v>0</v>
      </c>
      <c r="K4153" s="197" t="n">
        <v>0</v>
      </c>
      <c r="L4153" s="194" t="n">
        <v>0</v>
      </c>
      <c r="M4153" s="195" t="n">
        <v>0</v>
      </c>
      <c r="N4153" s="196" t="n">
        <v>0</v>
      </c>
      <c r="O4153" s="197" t="n">
        <v>0</v>
      </c>
      <c r="P4153" s="118" t="inlineStr">
        <is>
          <t>Включено</t>
        </is>
      </c>
      <c r="Q4153" s="104" t="n"/>
    </row>
    <row r="4154" outlineLevel="3" ht="50.25" customHeight="1">
      <c r="A4154" s="3" t="n"/>
      <c r="B4154" s="3" t="n"/>
      <c r="C4154" s="25" t="n"/>
      <c r="D4154" s="271" t="inlineStr">
        <is>
          <t>10.4.24.28.</t>
        </is>
      </c>
      <c r="E4154" s="212" t="inlineStr">
        <is>
          <t>Отвод прямоугольного сечения 150х400</t>
        </is>
      </c>
      <c r="F4154" s="211" t="inlineStr">
        <is>
          <t>шт.</t>
        </is>
      </c>
      <c r="G4154" s="649" t="n">
        <v>4</v>
      </c>
      <c r="H4154" s="194" t="n"/>
      <c r="I4154" s="195" t="n">
        <v>0</v>
      </c>
      <c r="J4154" s="196" t="n">
        <v>0</v>
      </c>
      <c r="K4154" s="197" t="n">
        <v>0</v>
      </c>
      <c r="L4154" s="194" t="n">
        <v>0</v>
      </c>
      <c r="M4154" s="195" t="n">
        <v>0</v>
      </c>
      <c r="N4154" s="196" t="n">
        <v>0</v>
      </c>
      <c r="O4154" s="197" t="n">
        <v>0</v>
      </c>
      <c r="P4154" s="118" t="inlineStr">
        <is>
          <t>Включено</t>
        </is>
      </c>
      <c r="Q4154" s="104" t="n"/>
    </row>
    <row r="4155" outlineLevel="3" ht="50.25" customHeight="1">
      <c r="A4155" s="3" t="n"/>
      <c r="B4155" s="3" t="n"/>
      <c r="C4155" s="25" t="n"/>
      <c r="D4155" s="271" t="inlineStr">
        <is>
          <t>10.4.24.29.</t>
        </is>
      </c>
      <c r="E4155" s="212" t="inlineStr">
        <is>
          <t>Отвод прямоугольного сечения 200x150</t>
        </is>
      </c>
      <c r="F4155" s="211" t="inlineStr">
        <is>
          <t>шт.</t>
        </is>
      </c>
      <c r="G4155" s="649" t="n">
        <v>19</v>
      </c>
      <c r="H4155" s="194" t="n"/>
      <c r="I4155" s="195" t="n">
        <v>0</v>
      </c>
      <c r="J4155" s="196" t="n">
        <v>0</v>
      </c>
      <c r="K4155" s="197" t="n">
        <v>0</v>
      </c>
      <c r="L4155" s="194" t="n">
        <v>0</v>
      </c>
      <c r="M4155" s="195" t="n">
        <v>0</v>
      </c>
      <c r="N4155" s="196" t="n">
        <v>0</v>
      </c>
      <c r="O4155" s="197" t="n">
        <v>0</v>
      </c>
      <c r="P4155" s="118" t="inlineStr">
        <is>
          <t>Включено</t>
        </is>
      </c>
      <c r="Q4155" s="104" t="n"/>
    </row>
    <row r="4156" outlineLevel="3" ht="50.25" customHeight="1">
      <c r="A4156" s="3" t="n"/>
      <c r="B4156" s="3" t="n"/>
      <c r="C4156" s="25" t="n"/>
      <c r="D4156" s="271" t="inlineStr">
        <is>
          <t>10.4.24.30.</t>
        </is>
      </c>
      <c r="E4156" s="212" t="inlineStr">
        <is>
          <t>Отвод прямоугольного сечения 200x200</t>
        </is>
      </c>
      <c r="F4156" s="211" t="inlineStr">
        <is>
          <t>шт.</t>
        </is>
      </c>
      <c r="G4156" s="649" t="n">
        <v>1</v>
      </c>
      <c r="H4156" s="194" t="n"/>
      <c r="I4156" s="195" t="n">
        <v>0</v>
      </c>
      <c r="J4156" s="196" t="n">
        <v>0</v>
      </c>
      <c r="K4156" s="197" t="n">
        <v>0</v>
      </c>
      <c r="L4156" s="194" t="n">
        <v>0</v>
      </c>
      <c r="M4156" s="195" t="n">
        <v>0</v>
      </c>
      <c r="N4156" s="196" t="n">
        <v>0</v>
      </c>
      <c r="O4156" s="197" t="n">
        <v>0</v>
      </c>
      <c r="P4156" s="118" t="inlineStr">
        <is>
          <t>Включено</t>
        </is>
      </c>
      <c r="Q4156" s="104" t="n"/>
    </row>
    <row r="4157" outlineLevel="3" ht="50.25" customHeight="1">
      <c r="A4157" s="3" t="n"/>
      <c r="B4157" s="3" t="n"/>
      <c r="C4157" s="25" t="n"/>
      <c r="D4157" s="271" t="inlineStr">
        <is>
          <t>10.4.24.31.</t>
        </is>
      </c>
      <c r="E4157" s="212" t="inlineStr">
        <is>
          <t>Отвод прямоугольного сечения 200x250</t>
        </is>
      </c>
      <c r="F4157" s="211" t="inlineStr">
        <is>
          <t>шт.</t>
        </is>
      </c>
      <c r="G4157" s="649" t="n">
        <v>7</v>
      </c>
      <c r="H4157" s="194" t="n"/>
      <c r="I4157" s="195" t="n">
        <v>0</v>
      </c>
      <c r="J4157" s="196" t="n">
        <v>0</v>
      </c>
      <c r="K4157" s="197" t="n">
        <v>0</v>
      </c>
      <c r="L4157" s="194" t="n">
        <v>0</v>
      </c>
      <c r="M4157" s="195" t="n">
        <v>0</v>
      </c>
      <c r="N4157" s="196" t="n">
        <v>0</v>
      </c>
      <c r="O4157" s="197" t="n">
        <v>0</v>
      </c>
      <c r="P4157" s="118" t="inlineStr">
        <is>
          <t>Включено</t>
        </is>
      </c>
      <c r="Q4157" s="104" t="n"/>
    </row>
    <row r="4158" outlineLevel="3" ht="50.25" customHeight="1">
      <c r="A4158" s="3" t="n"/>
      <c r="B4158" s="3" t="n"/>
      <c r="C4158" s="25" t="n"/>
      <c r="D4158" s="271" t="inlineStr">
        <is>
          <t>10.4.24.32.</t>
        </is>
      </c>
      <c r="E4158" s="212" t="inlineStr">
        <is>
          <t>Отвод прямоугольного сечения 200x300</t>
        </is>
      </c>
      <c r="F4158" s="211" t="inlineStr">
        <is>
          <t>шт.</t>
        </is>
      </c>
      <c r="G4158" s="649" t="n">
        <v>14</v>
      </c>
      <c r="H4158" s="194" t="n"/>
      <c r="I4158" s="195" t="n">
        <v>0</v>
      </c>
      <c r="J4158" s="196" t="n">
        <v>0</v>
      </c>
      <c r="K4158" s="197" t="n">
        <v>0</v>
      </c>
      <c r="L4158" s="194" t="n">
        <v>0</v>
      </c>
      <c r="M4158" s="195" t="n">
        <v>0</v>
      </c>
      <c r="N4158" s="196" t="n">
        <v>0</v>
      </c>
      <c r="O4158" s="197" t="n">
        <v>0</v>
      </c>
      <c r="P4158" s="118" t="inlineStr">
        <is>
          <t>Включено</t>
        </is>
      </c>
      <c r="Q4158" s="104" t="n"/>
    </row>
    <row r="4159" outlineLevel="3" ht="50.25" customHeight="1">
      <c r="A4159" s="3" t="n"/>
      <c r="B4159" s="3" t="n"/>
      <c r="C4159" s="25" t="n"/>
      <c r="D4159" s="271" t="inlineStr">
        <is>
          <t>10.4.24.33.</t>
        </is>
      </c>
      <c r="E4159" s="212" t="inlineStr">
        <is>
          <t>Отвод прямоугольного сечения 200x350</t>
        </is>
      </c>
      <c r="F4159" s="211" t="inlineStr">
        <is>
          <t>шт.</t>
        </is>
      </c>
      <c r="G4159" s="649" t="n">
        <v>1</v>
      </c>
      <c r="H4159" s="194" t="n"/>
      <c r="I4159" s="195" t="n">
        <v>0</v>
      </c>
      <c r="J4159" s="196" t="n">
        <v>0</v>
      </c>
      <c r="K4159" s="197" t="n">
        <v>0</v>
      </c>
      <c r="L4159" s="194" t="n">
        <v>0</v>
      </c>
      <c r="M4159" s="195" t="n">
        <v>0</v>
      </c>
      <c r="N4159" s="196" t="n">
        <v>0</v>
      </c>
      <c r="O4159" s="197" t="n">
        <v>0</v>
      </c>
      <c r="P4159" s="118" t="inlineStr">
        <is>
          <t>Включено</t>
        </is>
      </c>
      <c r="Q4159" s="104" t="n"/>
    </row>
    <row r="4160" outlineLevel="3" ht="50.25" customHeight="1">
      <c r="A4160" s="3" t="n"/>
      <c r="B4160" s="3" t="n"/>
      <c r="C4160" s="25" t="n"/>
      <c r="D4160" s="271" t="inlineStr">
        <is>
          <t>10.4.24.34.</t>
        </is>
      </c>
      <c r="E4160" s="212" t="inlineStr">
        <is>
          <t>Отвод прямоугольного сечения 200x400</t>
        </is>
      </c>
      <c r="F4160" s="211" t="inlineStr">
        <is>
          <t>шт.</t>
        </is>
      </c>
      <c r="G4160" s="649" t="n">
        <v>3</v>
      </c>
      <c r="H4160" s="194" t="n"/>
      <c r="I4160" s="195" t="n">
        <v>0</v>
      </c>
      <c r="J4160" s="196" t="n">
        <v>0</v>
      </c>
      <c r="K4160" s="197" t="n">
        <v>0</v>
      </c>
      <c r="L4160" s="194" t="n">
        <v>0</v>
      </c>
      <c r="M4160" s="195" t="n">
        <v>0</v>
      </c>
      <c r="N4160" s="196" t="n">
        <v>0</v>
      </c>
      <c r="O4160" s="197" t="n">
        <v>0</v>
      </c>
      <c r="P4160" s="118" t="inlineStr">
        <is>
          <t>Включено</t>
        </is>
      </c>
      <c r="Q4160" s="104" t="n"/>
    </row>
    <row r="4161" outlineLevel="3" ht="50.25" customHeight="1">
      <c r="A4161" s="3" t="n"/>
      <c r="B4161" s="3" t="n"/>
      <c r="C4161" s="25" t="n"/>
      <c r="D4161" s="271" t="inlineStr">
        <is>
          <t>10.4.24.35.</t>
        </is>
      </c>
      <c r="E4161" s="212" t="inlineStr">
        <is>
          <t>Отвод прямоугольного сечения 200х400</t>
        </is>
      </c>
      <c r="F4161" s="211" t="inlineStr">
        <is>
          <t>шт.</t>
        </is>
      </c>
      <c r="G4161" s="649" t="n">
        <v>1</v>
      </c>
      <c r="H4161" s="194" t="n"/>
      <c r="I4161" s="195" t="n">
        <v>0</v>
      </c>
      <c r="J4161" s="196" t="n">
        <v>0</v>
      </c>
      <c r="K4161" s="197" t="n">
        <v>0</v>
      </c>
      <c r="L4161" s="194" t="n">
        <v>0</v>
      </c>
      <c r="M4161" s="195" t="n">
        <v>0</v>
      </c>
      <c r="N4161" s="196" t="n">
        <v>0</v>
      </c>
      <c r="O4161" s="197" t="n">
        <v>0</v>
      </c>
      <c r="P4161" s="118" t="inlineStr">
        <is>
          <t>Включено</t>
        </is>
      </c>
      <c r="Q4161" s="104" t="n"/>
    </row>
    <row r="4162" outlineLevel="3" ht="50.25" customHeight="1">
      <c r="A4162" s="3" t="n"/>
      <c r="B4162" s="3" t="n"/>
      <c r="C4162" s="25" t="n"/>
      <c r="D4162" s="271" t="inlineStr">
        <is>
          <t>10.4.24.36.</t>
        </is>
      </c>
      <c r="E4162" s="212" t="inlineStr">
        <is>
          <t>Отвод прямоугольного сечения 250x200</t>
        </is>
      </c>
      <c r="F4162" s="211" t="inlineStr">
        <is>
          <t>шт.</t>
        </is>
      </c>
      <c r="G4162" s="649" t="n">
        <v>5</v>
      </c>
      <c r="H4162" s="194" t="n"/>
      <c r="I4162" s="195" t="n">
        <v>0</v>
      </c>
      <c r="J4162" s="196" t="n">
        <v>0</v>
      </c>
      <c r="K4162" s="197" t="n">
        <v>0</v>
      </c>
      <c r="L4162" s="194" t="n">
        <v>0</v>
      </c>
      <c r="M4162" s="195" t="n">
        <v>0</v>
      </c>
      <c r="N4162" s="196" t="n">
        <v>0</v>
      </c>
      <c r="O4162" s="197" t="n">
        <v>0</v>
      </c>
      <c r="P4162" s="118" t="inlineStr">
        <is>
          <t>Включено</t>
        </is>
      </c>
      <c r="Q4162" s="104" t="n"/>
    </row>
    <row r="4163" outlineLevel="3" ht="50.25" customHeight="1">
      <c r="A4163" s="3" t="n"/>
      <c r="B4163" s="3" t="n"/>
      <c r="C4163" s="25" t="n"/>
      <c r="D4163" s="271" t="inlineStr">
        <is>
          <t>10.4.24.37.</t>
        </is>
      </c>
      <c r="E4163" s="212" t="inlineStr">
        <is>
          <t>Отвод прямоугольного сечения 250x250</t>
        </is>
      </c>
      <c r="F4163" s="211" t="inlineStr">
        <is>
          <t>шт.</t>
        </is>
      </c>
      <c r="G4163" s="649" t="n">
        <v>1</v>
      </c>
      <c r="H4163" s="194" t="n"/>
      <c r="I4163" s="195" t="n">
        <v>0</v>
      </c>
      <c r="J4163" s="196" t="n">
        <v>0</v>
      </c>
      <c r="K4163" s="197" t="n">
        <v>0</v>
      </c>
      <c r="L4163" s="194" t="n">
        <v>0</v>
      </c>
      <c r="M4163" s="195" t="n">
        <v>0</v>
      </c>
      <c r="N4163" s="196" t="n">
        <v>0</v>
      </c>
      <c r="O4163" s="197" t="n">
        <v>0</v>
      </c>
      <c r="P4163" s="118" t="inlineStr">
        <is>
          <t>Включено</t>
        </is>
      </c>
      <c r="Q4163" s="104" t="n"/>
    </row>
    <row r="4164" outlineLevel="3" ht="50.25" customHeight="1">
      <c r="A4164" s="3" t="n"/>
      <c r="B4164" s="3" t="n"/>
      <c r="C4164" s="25" t="n"/>
      <c r="D4164" s="271" t="inlineStr">
        <is>
          <t>10.4.24.38.</t>
        </is>
      </c>
      <c r="E4164" s="212" t="inlineStr">
        <is>
          <t>Отвод прямоугольного сечения 250x300</t>
        </is>
      </c>
      <c r="F4164" s="211" t="inlineStr">
        <is>
          <t>шт.</t>
        </is>
      </c>
      <c r="G4164" s="649" t="n">
        <v>2</v>
      </c>
      <c r="H4164" s="194" t="n"/>
      <c r="I4164" s="195" t="n">
        <v>0</v>
      </c>
      <c r="J4164" s="196" t="n">
        <v>0</v>
      </c>
      <c r="K4164" s="197" t="n">
        <v>0</v>
      </c>
      <c r="L4164" s="194" t="n">
        <v>0</v>
      </c>
      <c r="M4164" s="195" t="n">
        <v>0</v>
      </c>
      <c r="N4164" s="196" t="n">
        <v>0</v>
      </c>
      <c r="O4164" s="197" t="n">
        <v>0</v>
      </c>
      <c r="P4164" s="118" t="inlineStr">
        <is>
          <t>Включено</t>
        </is>
      </c>
      <c r="Q4164" s="104" t="n"/>
    </row>
    <row r="4165" outlineLevel="3" ht="50.25" customHeight="1">
      <c r="A4165" s="3" t="n"/>
      <c r="B4165" s="3" t="n"/>
      <c r="C4165" s="25" t="n"/>
      <c r="D4165" s="271" t="inlineStr">
        <is>
          <t>10.4.24.39.</t>
        </is>
      </c>
      <c r="E4165" s="212" t="inlineStr">
        <is>
          <t>Отвод прямоугольного сечения 300x150</t>
        </is>
      </c>
      <c r="F4165" s="211" t="inlineStr">
        <is>
          <t>шт.</t>
        </is>
      </c>
      <c r="G4165" s="649" t="n">
        <v>4</v>
      </c>
      <c r="H4165" s="194" t="n"/>
      <c r="I4165" s="195" t="n">
        <v>0</v>
      </c>
      <c r="J4165" s="196" t="n">
        <v>0</v>
      </c>
      <c r="K4165" s="197" t="n">
        <v>0</v>
      </c>
      <c r="L4165" s="194" t="n">
        <v>0</v>
      </c>
      <c r="M4165" s="195" t="n">
        <v>0</v>
      </c>
      <c r="N4165" s="196" t="n">
        <v>0</v>
      </c>
      <c r="O4165" s="197" t="n">
        <v>0</v>
      </c>
      <c r="P4165" s="118" t="inlineStr">
        <is>
          <t>Включено</t>
        </is>
      </c>
      <c r="Q4165" s="104" t="n"/>
    </row>
    <row r="4166" outlineLevel="3" ht="50.25" customHeight="1">
      <c r="A4166" s="3" t="n"/>
      <c r="B4166" s="3" t="n"/>
      <c r="C4166" s="25" t="n"/>
      <c r="D4166" s="271" t="inlineStr">
        <is>
          <t>10.4.24.40.</t>
        </is>
      </c>
      <c r="E4166" s="212" t="inlineStr">
        <is>
          <t>Отвод прямоугольного сечения 300x200</t>
        </is>
      </c>
      <c r="F4166" s="211" t="inlineStr">
        <is>
          <t>шт.</t>
        </is>
      </c>
      <c r="G4166" s="649" t="n">
        <v>5</v>
      </c>
      <c r="H4166" s="194" t="n"/>
      <c r="I4166" s="195" t="n">
        <v>0</v>
      </c>
      <c r="J4166" s="196" t="n">
        <v>0</v>
      </c>
      <c r="K4166" s="197" t="n">
        <v>0</v>
      </c>
      <c r="L4166" s="194" t="n">
        <v>0</v>
      </c>
      <c r="M4166" s="195" t="n">
        <v>0</v>
      </c>
      <c r="N4166" s="196" t="n">
        <v>0</v>
      </c>
      <c r="O4166" s="197" t="n">
        <v>0</v>
      </c>
      <c r="P4166" s="118" t="inlineStr">
        <is>
          <t>Включено</t>
        </is>
      </c>
      <c r="Q4166" s="104" t="n"/>
    </row>
    <row r="4167" outlineLevel="3" ht="50.25" customHeight="1">
      <c r="A4167" s="3" t="n"/>
      <c r="B4167" s="3" t="n"/>
      <c r="C4167" s="25" t="n"/>
      <c r="D4167" s="271" t="inlineStr">
        <is>
          <t>10.4.24.41.</t>
        </is>
      </c>
      <c r="E4167" s="212" t="inlineStr">
        <is>
          <t>Отвод прямоугольного сечения 300x250</t>
        </is>
      </c>
      <c r="F4167" s="211" t="inlineStr">
        <is>
          <t>шт.</t>
        </is>
      </c>
      <c r="G4167" s="649" t="n">
        <v>1</v>
      </c>
      <c r="H4167" s="194" t="n"/>
      <c r="I4167" s="195" t="n">
        <v>0</v>
      </c>
      <c r="J4167" s="196" t="n">
        <v>0</v>
      </c>
      <c r="K4167" s="197" t="n">
        <v>0</v>
      </c>
      <c r="L4167" s="194" t="n">
        <v>0</v>
      </c>
      <c r="M4167" s="195" t="n">
        <v>0</v>
      </c>
      <c r="N4167" s="196" t="n">
        <v>0</v>
      </c>
      <c r="O4167" s="197" t="n">
        <v>0</v>
      </c>
      <c r="P4167" s="118" t="inlineStr">
        <is>
          <t>Включено</t>
        </is>
      </c>
      <c r="Q4167" s="104" t="n"/>
    </row>
    <row r="4168" outlineLevel="3" ht="50.25" customHeight="1">
      <c r="A4168" s="3" t="n"/>
      <c r="B4168" s="3" t="n"/>
      <c r="C4168" s="25" t="n"/>
      <c r="D4168" s="271" t="inlineStr">
        <is>
          <t>10.4.24.42.</t>
        </is>
      </c>
      <c r="E4168" s="212" t="inlineStr">
        <is>
          <t>Отвод прямоугольного сечения 400x250</t>
        </is>
      </c>
      <c r="F4168" s="211" t="inlineStr">
        <is>
          <t>шт.</t>
        </is>
      </c>
      <c r="G4168" s="649" t="n">
        <v>2</v>
      </c>
      <c r="H4168" s="194" t="n"/>
      <c r="I4168" s="195" t="n">
        <v>0</v>
      </c>
      <c r="J4168" s="196" t="n">
        <v>0</v>
      </c>
      <c r="K4168" s="197" t="n">
        <v>0</v>
      </c>
      <c r="L4168" s="194" t="n">
        <v>0</v>
      </c>
      <c r="M4168" s="195" t="n">
        <v>0</v>
      </c>
      <c r="N4168" s="196" t="n">
        <v>0</v>
      </c>
      <c r="O4168" s="197" t="n">
        <v>0</v>
      </c>
      <c r="P4168" s="118" t="inlineStr">
        <is>
          <t>Включено</t>
        </is>
      </c>
      <c r="Q4168" s="104" t="n"/>
    </row>
    <row r="4169" outlineLevel="3" ht="50.25" customHeight="1">
      <c r="A4169" s="3" t="n"/>
      <c r="B4169" s="3" t="n"/>
      <c r="C4169" s="25" t="n"/>
      <c r="D4169" s="271" t="inlineStr">
        <is>
          <t>10.4.24.43.</t>
        </is>
      </c>
      <c r="E4169" s="212" t="inlineStr">
        <is>
          <t>Переходник прямоугольного сечения 150х200-150х200</t>
        </is>
      </c>
      <c r="F4169" s="211" t="inlineStr">
        <is>
          <t>шт.</t>
        </is>
      </c>
      <c r="G4169" s="649" t="n">
        <v>2</v>
      </c>
      <c r="H4169" s="194" t="n"/>
      <c r="I4169" s="195" t="n">
        <v>0</v>
      </c>
      <c r="J4169" s="196" t="n">
        <v>0</v>
      </c>
      <c r="K4169" s="197" t="n">
        <v>0</v>
      </c>
      <c r="L4169" s="194" t="n">
        <v>0</v>
      </c>
      <c r="M4169" s="195" t="n">
        <v>0</v>
      </c>
      <c r="N4169" s="196" t="n">
        <v>0</v>
      </c>
      <c r="O4169" s="197" t="n">
        <v>0</v>
      </c>
      <c r="P4169" s="118" t="inlineStr">
        <is>
          <t>Включено</t>
        </is>
      </c>
      <c r="Q4169" s="104" t="n"/>
    </row>
    <row r="4170" outlineLevel="3" ht="50.25" customHeight="1">
      <c r="A4170" s="3" t="n"/>
      <c r="B4170" s="3" t="n"/>
      <c r="C4170" s="25" t="n"/>
      <c r="D4170" s="271" t="inlineStr">
        <is>
          <t>10.4.24.44.</t>
        </is>
      </c>
      <c r="E4170" s="212" t="inlineStr">
        <is>
          <t>Переходник прямоугольного сечения 150х400-200х300</t>
        </is>
      </c>
      <c r="F4170" s="211" t="inlineStr">
        <is>
          <t>шт.</t>
        </is>
      </c>
      <c r="G4170" s="649" t="n">
        <v>1</v>
      </c>
      <c r="H4170" s="194" t="n"/>
      <c r="I4170" s="195" t="n">
        <v>0</v>
      </c>
      <c r="J4170" s="196" t="n">
        <v>0</v>
      </c>
      <c r="K4170" s="197" t="n">
        <v>0</v>
      </c>
      <c r="L4170" s="194" t="n">
        <v>0</v>
      </c>
      <c r="M4170" s="195" t="n">
        <v>0</v>
      </c>
      <c r="N4170" s="196" t="n">
        <v>0</v>
      </c>
      <c r="O4170" s="197" t="n">
        <v>0</v>
      </c>
      <c r="P4170" s="118" t="inlineStr">
        <is>
          <t>Включено</t>
        </is>
      </c>
      <c r="Q4170" s="104" t="n"/>
    </row>
    <row r="4171" outlineLevel="3" ht="50.25" customHeight="1">
      <c r="A4171" s="3" t="n"/>
      <c r="B4171" s="3" t="n"/>
      <c r="C4171" s="25" t="n"/>
      <c r="D4171" s="271" t="inlineStr">
        <is>
          <t>10.4.24.45.</t>
        </is>
      </c>
      <c r="E4171" s="212" t="inlineStr">
        <is>
          <t>Переходник прямоугольного сечения 200х250-200х250</t>
        </is>
      </c>
      <c r="F4171" s="211" t="inlineStr">
        <is>
          <t>шт.</t>
        </is>
      </c>
      <c r="G4171" s="649" t="n">
        <v>1</v>
      </c>
      <c r="H4171" s="194" t="n"/>
      <c r="I4171" s="195" t="n">
        <v>0</v>
      </c>
      <c r="J4171" s="196" t="n">
        <v>0</v>
      </c>
      <c r="K4171" s="197" t="n">
        <v>0</v>
      </c>
      <c r="L4171" s="194" t="n">
        <v>0</v>
      </c>
      <c r="M4171" s="195" t="n">
        <v>0</v>
      </c>
      <c r="N4171" s="196" t="n">
        <v>0</v>
      </c>
      <c r="O4171" s="197" t="n">
        <v>0</v>
      </c>
      <c r="P4171" s="118" t="inlineStr">
        <is>
          <t>Включено</t>
        </is>
      </c>
      <c r="Q4171" s="104" t="n"/>
    </row>
    <row r="4172" outlineLevel="3" ht="50.25" customHeight="1">
      <c r="A4172" s="3" t="n"/>
      <c r="B4172" s="3" t="n"/>
      <c r="C4172" s="25" t="n"/>
      <c r="D4172" s="271" t="inlineStr">
        <is>
          <t>10.4.24.46.</t>
        </is>
      </c>
      <c r="E4172" s="212" t="inlineStr">
        <is>
          <t>Переходник прямоугольного сечения 200х300-200х300</t>
        </is>
      </c>
      <c r="F4172" s="211" t="inlineStr">
        <is>
          <t>шт.</t>
        </is>
      </c>
      <c r="G4172" s="649" t="n">
        <v>3</v>
      </c>
      <c r="H4172" s="194" t="n"/>
      <c r="I4172" s="195" t="n">
        <v>0</v>
      </c>
      <c r="J4172" s="196" t="n">
        <v>0</v>
      </c>
      <c r="K4172" s="197" t="n">
        <v>0</v>
      </c>
      <c r="L4172" s="194" t="n">
        <v>0</v>
      </c>
      <c r="M4172" s="195" t="n">
        <v>0</v>
      </c>
      <c r="N4172" s="196" t="n">
        <v>0</v>
      </c>
      <c r="O4172" s="197" t="n">
        <v>0</v>
      </c>
      <c r="P4172" s="118" t="inlineStr">
        <is>
          <t>Включено</t>
        </is>
      </c>
      <c r="Q4172" s="104" t="n"/>
    </row>
    <row r="4173" outlineLevel="3" ht="50.25" customHeight="1">
      <c r="A4173" s="3" t="n"/>
      <c r="B4173" s="3" t="n"/>
      <c r="C4173" s="25" t="n"/>
      <c r="D4173" s="271" t="inlineStr">
        <is>
          <t>10.4.24.47.</t>
        </is>
      </c>
      <c r="E4173" s="212" t="inlineStr">
        <is>
          <t>Переходник прямоугольного сечения 200х350-350х200</t>
        </is>
      </c>
      <c r="F4173" s="211" t="inlineStr">
        <is>
          <t>шт.</t>
        </is>
      </c>
      <c r="G4173" s="649" t="n">
        <v>1</v>
      </c>
      <c r="H4173" s="194" t="n"/>
      <c r="I4173" s="195" t="n">
        <v>0</v>
      </c>
      <c r="J4173" s="196" t="n">
        <v>0</v>
      </c>
      <c r="K4173" s="197" t="n">
        <v>0</v>
      </c>
      <c r="L4173" s="194" t="n">
        <v>0</v>
      </c>
      <c r="M4173" s="195" t="n">
        <v>0</v>
      </c>
      <c r="N4173" s="196" t="n">
        <v>0</v>
      </c>
      <c r="O4173" s="197" t="n">
        <v>0</v>
      </c>
      <c r="P4173" s="118" t="inlineStr">
        <is>
          <t>Включено</t>
        </is>
      </c>
      <c r="Q4173" s="104" t="n"/>
    </row>
    <row r="4174" outlineLevel="3" ht="50.25" customHeight="1">
      <c r="A4174" s="3" t="n"/>
      <c r="B4174" s="3" t="n"/>
      <c r="C4174" s="25" t="n"/>
      <c r="D4174" s="271" t="inlineStr">
        <is>
          <t>10.4.24.48.</t>
        </is>
      </c>
      <c r="E4174" s="212" t="inlineStr">
        <is>
          <t>Переходник прямоугольного сечения 250х200-200х250</t>
        </is>
      </c>
      <c r="F4174" s="211" t="inlineStr">
        <is>
          <t>шт.</t>
        </is>
      </c>
      <c r="G4174" s="649" t="n">
        <v>4</v>
      </c>
      <c r="H4174" s="194" t="n"/>
      <c r="I4174" s="195" t="n">
        <v>0</v>
      </c>
      <c r="J4174" s="196" t="n">
        <v>0</v>
      </c>
      <c r="K4174" s="197" t="n">
        <v>0</v>
      </c>
      <c r="L4174" s="194" t="n">
        <v>0</v>
      </c>
      <c r="M4174" s="195" t="n">
        <v>0</v>
      </c>
      <c r="N4174" s="196" t="n">
        <v>0</v>
      </c>
      <c r="O4174" s="197" t="n">
        <v>0</v>
      </c>
      <c r="P4174" s="118" t="inlineStr">
        <is>
          <t>Включено</t>
        </is>
      </c>
      <c r="Q4174" s="104" t="n"/>
    </row>
    <row r="4175" outlineLevel="3" ht="50.25" customHeight="1">
      <c r="A4175" s="3" t="n"/>
      <c r="B4175" s="3" t="inlineStr">
        <is>
          <t>Монтаж оконечных устройств системы противодымной вентиляции (решетки, датчики, клапаны)</t>
        </is>
      </c>
      <c r="C4175" s="25" t="n"/>
      <c r="D4175" s="271" t="inlineStr">
        <is>
          <t>10.4.24.49.</t>
        </is>
      </c>
      <c r="E4175"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200х150</t>
        </is>
      </c>
      <c r="F4175" s="211" t="inlineStr">
        <is>
          <t>шт.</t>
        </is>
      </c>
      <c r="G4175" s="649" t="n">
        <v>4</v>
      </c>
      <c r="H4175" s="194" t="n">
        <v>8694.833666496337</v>
      </c>
      <c r="I4175" s="195" t="n">
        <v>4314.073700991118</v>
      </c>
      <c r="J4175" s="196" t="n">
        <v>1626.113420935932</v>
      </c>
      <c r="K4175" s="197" t="n">
        <v>14635.02078842339</v>
      </c>
      <c r="L4175" s="194" t="n">
        <v>34779.33466598535</v>
      </c>
      <c r="M4175" s="195" t="n">
        <v>17256.29480396447</v>
      </c>
      <c r="N4175" s="196" t="n">
        <v>6504.453683743728</v>
      </c>
      <c r="O4175" s="197" t="n">
        <v>58540.08315369355</v>
      </c>
      <c r="P4175" s="118" t="n"/>
      <c r="Q4175" s="104" t="n"/>
    </row>
    <row r="4176" outlineLevel="3" ht="50.25" customHeight="1">
      <c r="A4176" s="3" t="n"/>
      <c r="B4176"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76" s="25" t="n"/>
      <c r="D4176" s="271" t="inlineStr">
        <is>
          <t>10.4.24.50.</t>
        </is>
      </c>
      <c r="E4176"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200х200</t>
        </is>
      </c>
      <c r="F4176" s="211" t="inlineStr">
        <is>
          <t>шт.</t>
        </is>
      </c>
      <c r="G4176" s="649" t="n">
        <v>1</v>
      </c>
      <c r="H4176" s="194" t="n">
        <v>8694.833482721024</v>
      </c>
      <c r="I4176" s="195" t="n">
        <v>4314.073700991118</v>
      </c>
      <c r="J4176" s="196" t="n">
        <v>1626.113397964018</v>
      </c>
      <c r="K4176" s="197" t="n">
        <v>14635.02058167616</v>
      </c>
      <c r="L4176" s="194" t="n">
        <v>8694.833482721024</v>
      </c>
      <c r="M4176" s="195" t="n">
        <v>4314.073700991118</v>
      </c>
      <c r="N4176" s="196" t="n">
        <v>1626.113397964018</v>
      </c>
      <c r="O4176" s="197" t="n">
        <v>14635.02058167616</v>
      </c>
      <c r="P4176" s="118" t="n"/>
      <c r="Q4176" s="104" t="n"/>
    </row>
    <row r="4177" outlineLevel="3" ht="50.25" customHeight="1">
      <c r="A4177" s="3" t="n"/>
      <c r="B4177" s="3" t="inlineStr">
        <is>
          <t>Монтаж оконечных устройств системы противодымной вентиляции (решетки, датчики, клапаны)</t>
        </is>
      </c>
      <c r="C4177" s="25" t="n"/>
      <c r="D4177" s="271" t="inlineStr">
        <is>
          <t>10.4.24.51.</t>
        </is>
      </c>
      <c r="E4177"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250х150</t>
        </is>
      </c>
      <c r="F4177" s="211" t="inlineStr">
        <is>
          <t>шт.</t>
        </is>
      </c>
      <c r="G4177" s="649" t="n">
        <v>2</v>
      </c>
      <c r="H4177" s="194" t="n">
        <v>8715.417598154258</v>
      </c>
      <c r="I4177" s="195" t="n">
        <v>4314.073700991118</v>
      </c>
      <c r="J4177" s="196" t="n">
        <v>1628.686412393172</v>
      </c>
      <c r="K4177" s="197" t="n">
        <v>14658.17771153855</v>
      </c>
      <c r="L4177" s="194" t="n">
        <v>17430.83519630852</v>
      </c>
      <c r="M4177" s="195" t="n">
        <v>8628.147401982236</v>
      </c>
      <c r="N4177" s="196" t="n">
        <v>3257.372824786344</v>
      </c>
      <c r="O4177" s="197" t="n">
        <v>29316.35542307709</v>
      </c>
      <c r="P4177" s="118" t="n"/>
      <c r="Q4177" s="104" t="n"/>
    </row>
    <row r="4178" outlineLevel="3" ht="50.25" customHeight="1">
      <c r="A4178" s="3" t="n"/>
      <c r="B417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78" s="25" t="n"/>
      <c r="D4178" s="271" t="inlineStr">
        <is>
          <t>10.4.24.52.</t>
        </is>
      </c>
      <c r="E4178"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250х200</t>
        </is>
      </c>
      <c r="F4178" s="211" t="inlineStr">
        <is>
          <t>шт.</t>
        </is>
      </c>
      <c r="G4178" s="649" t="n">
        <v>3</v>
      </c>
      <c r="H4178" s="194" t="n">
        <v>8715.417598154258</v>
      </c>
      <c r="I4178" s="195" t="n">
        <v>4314.073700991118</v>
      </c>
      <c r="J4178" s="196" t="n">
        <v>1628.686412393172</v>
      </c>
      <c r="K4178" s="197" t="n">
        <v>14658.17771153855</v>
      </c>
      <c r="L4178" s="194" t="n">
        <v>26146.25279446277</v>
      </c>
      <c r="M4178" s="195" t="n">
        <v>12942.22110297336</v>
      </c>
      <c r="N4178" s="196" t="n">
        <v>4886.059237179516</v>
      </c>
      <c r="O4178" s="197" t="n">
        <v>43974.53313461564</v>
      </c>
      <c r="P4178" s="118" t="n"/>
      <c r="Q4178" s="104" t="n"/>
    </row>
    <row r="4179" outlineLevel="3" ht="50.25" customHeight="1">
      <c r="A4179" s="3" t="n"/>
      <c r="B417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79" s="25" t="n"/>
      <c r="D4179" s="271" t="inlineStr">
        <is>
          <t>10.4.24.53.</t>
        </is>
      </c>
      <c r="E4179"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250х250</t>
        </is>
      </c>
      <c r="F4179" s="211" t="inlineStr">
        <is>
          <t>шт.</t>
        </is>
      </c>
      <c r="G4179" s="649" t="n">
        <v>1</v>
      </c>
      <c r="H4179" s="194" t="n">
        <v>8715.417598154258</v>
      </c>
      <c r="I4179" s="195" t="n">
        <v>4314.073700991118</v>
      </c>
      <c r="J4179" s="196" t="n">
        <v>1628.686412393172</v>
      </c>
      <c r="K4179" s="197" t="n">
        <v>14658.17771153855</v>
      </c>
      <c r="L4179" s="194" t="n">
        <v>8715.417598154258</v>
      </c>
      <c r="M4179" s="195" t="n">
        <v>4314.073700991118</v>
      </c>
      <c r="N4179" s="196" t="n">
        <v>1628.686412393172</v>
      </c>
      <c r="O4179" s="197" t="n">
        <v>14658.17771153855</v>
      </c>
      <c r="P4179" s="118" t="n"/>
      <c r="Q4179" s="104" t="n"/>
    </row>
    <row r="4180" outlineLevel="3" ht="50.25" customHeight="1">
      <c r="A4180" s="3" t="n"/>
      <c r="B418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80" s="25" t="n"/>
      <c r="D4180" s="271" t="inlineStr">
        <is>
          <t>10.4.24.54.</t>
        </is>
      </c>
      <c r="E4180"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300х150</t>
        </is>
      </c>
      <c r="F4180" s="211" t="inlineStr">
        <is>
          <t>шт.</t>
        </is>
      </c>
      <c r="G4180" s="649" t="n">
        <v>1</v>
      </c>
      <c r="H4180" s="194" t="n">
        <v>9137.958964341213</v>
      </c>
      <c r="I4180" s="195" t="n">
        <v>4314.073700991118</v>
      </c>
      <c r="J4180" s="196" t="n">
        <v>1681.504083166541</v>
      </c>
      <c r="K4180" s="197" t="n">
        <v>15133.53674849887</v>
      </c>
      <c r="L4180" s="194" t="n">
        <v>9137.958964341213</v>
      </c>
      <c r="M4180" s="195" t="n">
        <v>4314.073700991118</v>
      </c>
      <c r="N4180" s="196" t="n">
        <v>1681.504083166541</v>
      </c>
      <c r="O4180" s="197" t="n">
        <v>15133.53674849887</v>
      </c>
      <c r="P4180" s="118" t="n"/>
      <c r="Q4180" s="104" t="n"/>
    </row>
    <row r="4181" outlineLevel="3" ht="50.25" customHeight="1">
      <c r="A4181" s="3" t="n"/>
      <c r="B4181" s="3" t="inlineStr">
        <is>
          <t>Монтаж оконечных устройств системы противодымной вентиляции (решетки, датчики, клапаны)</t>
        </is>
      </c>
      <c r="C4181" s="25" t="n"/>
      <c r="D4181" s="271" t="inlineStr">
        <is>
          <t>10.4.24.55.</t>
        </is>
      </c>
      <c r="E4181"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300х200</t>
        </is>
      </c>
      <c r="F4181" s="211" t="inlineStr">
        <is>
          <t>шт.</t>
        </is>
      </c>
      <c r="G4181" s="649" t="n">
        <v>5</v>
      </c>
      <c r="H4181" s="194" t="n">
        <v>9975.849573167436</v>
      </c>
      <c r="I4181" s="195" t="n">
        <v>4314.073700991118</v>
      </c>
      <c r="J4181" s="196" t="n">
        <v>1786.240409269819</v>
      </c>
      <c r="K4181" s="197" t="n">
        <v>16076.16368342837</v>
      </c>
      <c r="L4181" s="194" t="n">
        <v>49879.24786583718</v>
      </c>
      <c r="M4181" s="195" t="n">
        <v>21570.36850495559</v>
      </c>
      <c r="N4181" s="196" t="n">
        <v>8931.202046349097</v>
      </c>
      <c r="O4181" s="197" t="n">
        <v>80380.81841714187</v>
      </c>
      <c r="P4181" s="118" t="n"/>
      <c r="Q4181" s="104" t="n"/>
    </row>
    <row r="4182" outlineLevel="3" ht="50.25" customHeight="1">
      <c r="A4182" s="3" t="n"/>
      <c r="B418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82" s="25" t="n"/>
      <c r="D4182" s="271" t="inlineStr">
        <is>
          <t>10.4.24.56.</t>
        </is>
      </c>
      <c r="E4182"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350х150</t>
        </is>
      </c>
      <c r="F4182" s="211" t="inlineStr">
        <is>
          <t>шт.</t>
        </is>
      </c>
      <c r="G4182" s="649" t="n">
        <v>2</v>
      </c>
      <c r="H4182" s="194" t="n">
        <v>9232.554776756841</v>
      </c>
      <c r="I4182" s="195" t="n">
        <v>4314.073700991118</v>
      </c>
      <c r="J4182" s="196" t="n">
        <v>1693.328559718495</v>
      </c>
      <c r="K4182" s="197" t="n">
        <v>15239.95703746645</v>
      </c>
      <c r="L4182" s="194" t="n">
        <v>18465.10955351368</v>
      </c>
      <c r="M4182" s="195" t="n">
        <v>8628.147401982236</v>
      </c>
      <c r="N4182" s="196" t="n">
        <v>3386.65711943699</v>
      </c>
      <c r="O4182" s="197" t="n">
        <v>30479.91407493291</v>
      </c>
      <c r="P4182" s="118" t="n"/>
      <c r="Q4182" s="104" t="n"/>
    </row>
    <row r="4183" outlineLevel="3" ht="50.25" customHeight="1">
      <c r="A4183" s="3" t="n"/>
      <c r="B418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83" s="25" t="n"/>
      <c r="D4183" s="271" t="inlineStr">
        <is>
          <t>10.4.24.57.</t>
        </is>
      </c>
      <c r="E4183"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350х200</t>
        </is>
      </c>
      <c r="F4183" s="211" t="inlineStr">
        <is>
          <t>шт.</t>
        </is>
      </c>
      <c r="G4183" s="649" t="n">
        <v>2</v>
      </c>
      <c r="H4183" s="194" t="n">
        <v>9291.616677898754</v>
      </c>
      <c r="I4183" s="195" t="n">
        <v>4314.073700991118</v>
      </c>
      <c r="J4183" s="196" t="n">
        <v>1700.711297361234</v>
      </c>
      <c r="K4183" s="197" t="n">
        <v>15306.40167625111</v>
      </c>
      <c r="L4183" s="194" t="n">
        <v>18583.23335579751</v>
      </c>
      <c r="M4183" s="195" t="n">
        <v>8628.147401982236</v>
      </c>
      <c r="N4183" s="196" t="n">
        <v>3401.422594722468</v>
      </c>
      <c r="O4183" s="197" t="n">
        <v>30612.80335250221</v>
      </c>
      <c r="P4183" s="118" t="n"/>
      <c r="Q4183" s="104" t="n"/>
    </row>
    <row r="4184" outlineLevel="3" ht="50.25" customHeight="1">
      <c r="A4184" s="3" t="n"/>
      <c r="B418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84" s="25" t="n"/>
      <c r="D4184" s="271" t="inlineStr">
        <is>
          <t>10.4.24.58.</t>
        </is>
      </c>
      <c r="E4184"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400х200</t>
        </is>
      </c>
      <c r="F4184" s="211" t="inlineStr">
        <is>
          <t>шт.</t>
        </is>
      </c>
      <c r="G4184" s="649" t="n">
        <v>1</v>
      </c>
      <c r="H4184" s="194" t="n">
        <v>9291.616677898754</v>
      </c>
      <c r="I4184" s="195" t="n">
        <v>4314.073700991118</v>
      </c>
      <c r="J4184" s="196" t="n">
        <v>1700.711297361234</v>
      </c>
      <c r="K4184" s="197" t="n">
        <v>15306.40167625111</v>
      </c>
      <c r="L4184" s="194" t="n">
        <v>9291.616677898754</v>
      </c>
      <c r="M4184" s="195" t="n">
        <v>4314.073700991118</v>
      </c>
      <c r="N4184" s="196" t="n">
        <v>1700.711297361234</v>
      </c>
      <c r="O4184" s="197" t="n">
        <v>15306.40167625111</v>
      </c>
      <c r="P4184" s="118" t="n"/>
      <c r="Q4184" s="104" t="n"/>
    </row>
    <row r="4185" outlineLevel="3" ht="50.25" customHeight="1">
      <c r="A4185" s="3" t="n"/>
      <c r="B4185"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185" s="25" t="n"/>
      <c r="D4185" s="271" t="inlineStr">
        <is>
          <t>10.4.24.59.</t>
        </is>
      </c>
      <c r="E4185" s="212" t="inlineStr">
        <is>
          <t>Огнезащитная изоляция EI30, матриал: рулонная базальтовая фольгированная огнезащита,
толщина 25мм, расход клеящего состава 0.6кг/м2</t>
        </is>
      </c>
      <c r="F4185" s="211" t="inlineStr">
        <is>
          <t>м²</t>
        </is>
      </c>
      <c r="G4185" s="649" t="n">
        <v>438</v>
      </c>
      <c r="H4185" s="194" t="n">
        <v>182.86538893001</v>
      </c>
      <c r="I4185" s="195" t="n">
        <v>431.4073700991118</v>
      </c>
      <c r="J4185" s="196" t="n">
        <v>76.78409487864022</v>
      </c>
      <c r="K4185" s="197" t="n">
        <v>691.0568539077619</v>
      </c>
      <c r="L4185" s="194" t="n">
        <v>80095.04035134437</v>
      </c>
      <c r="M4185" s="195" t="n">
        <v>188956.428103411</v>
      </c>
      <c r="N4185" s="196" t="n">
        <v>33631.43355684441</v>
      </c>
      <c r="O4185" s="197" t="n">
        <v>302682.9020115997</v>
      </c>
      <c r="P4185" s="118" t="n"/>
      <c r="Q4185" s="104" t="n"/>
    </row>
    <row r="4186" outlineLevel="2" ht="50.25" customHeight="1">
      <c r="A4186" s="3" t="n"/>
      <c r="B4186" s="3" t="n"/>
      <c r="C4186" s="240" t="n"/>
      <c r="D4186" s="391" t="inlineStr">
        <is>
          <t>10.4.25.</t>
        </is>
      </c>
      <c r="E4186" s="392" t="inlineStr">
        <is>
          <t>В5.1.1-В7.1.1</t>
        </is>
      </c>
      <c r="F4186" s="405" t="inlineStr">
        <is>
          <t>комплект</t>
        </is>
      </c>
      <c r="G4186" s="422" t="n">
        <v>1</v>
      </c>
      <c r="H4186" s="428">
        <f>IFERROR(L4186/G4186,0)</f>
        <v/>
      </c>
      <c r="I4186" s="429">
        <f>IFERROR(M4186/G4186,0)</f>
        <v/>
      </c>
      <c r="J4186" s="430">
        <f>IFERROR(N4186/G4186,0)</f>
        <v/>
      </c>
      <c r="K4186" s="432">
        <f>+IFERROR(O4186/G4186,0)</f>
        <v/>
      </c>
      <c r="L4186" s="431">
        <f>SUBTOTAL(9,L4187:L4237)</f>
        <v/>
      </c>
      <c r="M4186" s="429">
        <f>SUBTOTAL(9,M4187:M4237)</f>
        <v/>
      </c>
      <c r="N4186" s="430">
        <f>SUBTOTAL(9,N4187:N4237)</f>
        <v/>
      </c>
      <c r="O4186" s="431">
        <f>SUBTOTAL(9,O4187:O4237)</f>
        <v/>
      </c>
      <c r="P4186" s="394" t="n"/>
      <c r="Q4186" s="243" t="n"/>
    </row>
    <row r="4187" outlineLevel="3" ht="50.25" customHeight="1">
      <c r="A4187" s="3" t="n"/>
      <c r="B4187"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187" s="25" t="n"/>
      <c r="D4187" s="271" t="inlineStr">
        <is>
          <t>10.4.25.1.</t>
        </is>
      </c>
      <c r="E4187" s="212" t="inlineStr">
        <is>
          <t>Воздуховод из тонколистовой оцинкованной стали b=0,5</t>
        </is>
      </c>
      <c r="F4187" s="211" t="inlineStr">
        <is>
          <t>м2</t>
        </is>
      </c>
      <c r="G4187" s="649" t="n">
        <v>0.7</v>
      </c>
      <c r="H4187" s="194" t="n">
        <v>2453.377180620526</v>
      </c>
      <c r="I4187" s="195" t="n">
        <v>1647.971428571429</v>
      </c>
      <c r="J4187" s="196" t="n">
        <v>512.6685761489944</v>
      </c>
      <c r="K4187" s="197" t="n">
        <v>4614.017185340949</v>
      </c>
      <c r="L4187" s="194" t="n">
        <v>1717.364026434368</v>
      </c>
      <c r="M4187" s="195" t="n">
        <v>1153.58</v>
      </c>
      <c r="N4187" s="196" t="n">
        <v>358.8680033042961</v>
      </c>
      <c r="O4187" s="197" t="n">
        <v>3229.812029738664</v>
      </c>
      <c r="P4187" s="118" t="n"/>
      <c r="Q4187" s="104" t="n"/>
    </row>
    <row r="4188" outlineLevel="3" ht="50.25" customHeight="1">
      <c r="A4188" s="3" t="n"/>
      <c r="B4188"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188" s="25" t="n"/>
      <c r="D4188" s="271" t="inlineStr">
        <is>
          <t>10.4.25.2.</t>
        </is>
      </c>
      <c r="E4188" s="212" t="inlineStr">
        <is>
          <t>Воздуховод из тонколистовой оцинкованной стали b=0,5</t>
        </is>
      </c>
      <c r="F4188" s="211" t="inlineStr">
        <is>
          <t>м2</t>
        </is>
      </c>
      <c r="G4188" s="649" t="n">
        <v>5.6</v>
      </c>
      <c r="H4188" s="194" t="n">
        <v>2453.377180620526</v>
      </c>
      <c r="I4188" s="195" t="n">
        <v>1647.976785714286</v>
      </c>
      <c r="J4188" s="196" t="n">
        <v>512.6692457918515</v>
      </c>
      <c r="K4188" s="197" t="n">
        <v>4614.023212126664</v>
      </c>
      <c r="L4188" s="194" t="n">
        <v>13738.91221147495</v>
      </c>
      <c r="M4188" s="195" t="n">
        <v>9228.67</v>
      </c>
      <c r="N4188" s="196" t="n">
        <v>2870.947776434368</v>
      </c>
      <c r="O4188" s="197" t="n">
        <v>25838.52998790931</v>
      </c>
      <c r="P4188" s="118" t="n"/>
      <c r="Q4188" s="104" t="n"/>
    </row>
    <row r="4189" outlineLevel="3" ht="50.25" customHeight="1">
      <c r="A4189" s="3" t="n"/>
      <c r="B4189"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189" s="25" t="n"/>
      <c r="D4189" s="271" t="inlineStr">
        <is>
          <t>10.4.25.3.</t>
        </is>
      </c>
      <c r="E4189" s="212" t="inlineStr">
        <is>
          <t>Воздуховод из тонколистовой оцинкованной стали b=0,5</t>
        </is>
      </c>
      <c r="F4189" s="211" t="inlineStr">
        <is>
          <t>м2</t>
        </is>
      </c>
      <c r="G4189" s="649" t="n">
        <v>0.9</v>
      </c>
      <c r="H4189" s="194" t="n">
        <v>3578.290982265483</v>
      </c>
      <c r="I4189" s="195" t="n">
        <v>1831.088888888889</v>
      </c>
      <c r="J4189" s="196" t="n">
        <v>676.1724838942964</v>
      </c>
      <c r="K4189" s="197" t="n">
        <v>6085.552355048668</v>
      </c>
      <c r="L4189" s="194" t="n">
        <v>3220.461884038935</v>
      </c>
      <c r="M4189" s="195" t="n">
        <v>1647.98</v>
      </c>
      <c r="N4189" s="196" t="n">
        <v>608.5552355048668</v>
      </c>
      <c r="O4189" s="197" t="n">
        <v>5476.997119543801</v>
      </c>
      <c r="P4189" s="118" t="n"/>
      <c r="Q4189" s="104" t="n"/>
    </row>
    <row r="4190" outlineLevel="3" ht="50.25" customHeight="1">
      <c r="A4190" s="3" t="n"/>
      <c r="B419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90" s="25" t="n"/>
      <c r="D4190" s="271" t="inlineStr">
        <is>
          <t>10.4.25.4.</t>
        </is>
      </c>
      <c r="E4190" s="212" t="inlineStr">
        <is>
          <t>Воздуховод из тонколистовой оцинкованной стали b=0,7</t>
        </is>
      </c>
      <c r="F4190" s="211" t="inlineStr">
        <is>
          <t>м2</t>
        </is>
      </c>
      <c r="G4190" s="649" t="n">
        <v>6</v>
      </c>
      <c r="H4190" s="194" t="n">
        <v>3864.532143405381</v>
      </c>
      <c r="I4190" s="195" t="n">
        <v>1977.571666666667</v>
      </c>
      <c r="J4190" s="196" t="n">
        <v>730.262976259006</v>
      </c>
      <c r="K4190" s="197" t="n">
        <v>6572.366786331054</v>
      </c>
      <c r="L4190" s="194" t="n">
        <v>23187.19286043229</v>
      </c>
      <c r="M4190" s="195" t="n">
        <v>11865.43</v>
      </c>
      <c r="N4190" s="196" t="n">
        <v>4381.577857554036</v>
      </c>
      <c r="O4190" s="197" t="n">
        <v>39434.20071798632</v>
      </c>
      <c r="P4190" s="118" t="n"/>
      <c r="Q4190" s="104" t="n"/>
    </row>
    <row r="4191" outlineLevel="3" ht="50.25" customHeight="1">
      <c r="A4191" s="3" t="n"/>
      <c r="B419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91" s="25" t="n"/>
      <c r="D4191" s="271" t="inlineStr">
        <is>
          <t>10.4.25.5.</t>
        </is>
      </c>
      <c r="E4191" s="212" t="inlineStr">
        <is>
          <t>Воздуховод из тонколистовой оцинкованной стали b=0,7</t>
        </is>
      </c>
      <c r="F4191" s="211" t="inlineStr">
        <is>
          <t>м2</t>
        </is>
      </c>
      <c r="G4191" s="649" t="n">
        <v>9.9</v>
      </c>
      <c r="H4191" s="194" t="n">
        <v>3805.917363281892</v>
      </c>
      <c r="I4191" s="195" t="n">
        <v>1947.608080808081</v>
      </c>
      <c r="J4191" s="196" t="n">
        <v>719.1906805112466</v>
      </c>
      <c r="K4191" s="197" t="n">
        <v>6472.716124601219</v>
      </c>
      <c r="L4191" s="194" t="n">
        <v>37678.58189649073</v>
      </c>
      <c r="M4191" s="195" t="n">
        <v>19281.32</v>
      </c>
      <c r="N4191" s="196" t="n">
        <v>7119.987737061341</v>
      </c>
      <c r="O4191" s="197" t="n">
        <v>64079.88963355207</v>
      </c>
      <c r="P4191" s="118" t="n"/>
      <c r="Q4191" s="104" t="n"/>
    </row>
    <row r="4192" outlineLevel="3" ht="50.25" customHeight="1">
      <c r="A4192" s="3" t="n"/>
      <c r="B419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92" s="25" t="n"/>
      <c r="D4192" s="271" t="inlineStr">
        <is>
          <t>10.4.25.6.</t>
        </is>
      </c>
      <c r="E4192" s="212" t="inlineStr">
        <is>
          <t>Воздуховод из тонколистовой оцинкованной стали b=0,7</t>
        </is>
      </c>
      <c r="F4192" s="211" t="inlineStr">
        <is>
          <t>м2</t>
        </is>
      </c>
      <c r="G4192" s="649" t="n">
        <v>8.4</v>
      </c>
      <c r="H4192" s="194" t="n">
        <v>1635.571210525957</v>
      </c>
      <c r="I4192" s="195" t="n">
        <v>1098.651190476191</v>
      </c>
      <c r="J4192" s="196" t="n">
        <v>341.7778001252684</v>
      </c>
      <c r="K4192" s="197" t="n">
        <v>3076.000201127415</v>
      </c>
      <c r="L4192" s="194" t="n">
        <v>13738.79816841804</v>
      </c>
      <c r="M4192" s="195" t="n">
        <v>9228.670000000002</v>
      </c>
      <c r="N4192" s="196" t="n">
        <v>2870.933521052255</v>
      </c>
      <c r="O4192" s="197" t="n">
        <v>25838.40168947029</v>
      </c>
      <c r="P4192" s="118" t="n"/>
      <c r="Q4192" s="104" t="n"/>
    </row>
    <row r="4193" outlineLevel="3" ht="50.25" customHeight="1">
      <c r="A4193" s="3" t="n"/>
      <c r="B419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93" s="25" t="n"/>
      <c r="D4193" s="271" t="inlineStr">
        <is>
          <t>10.4.25.7.</t>
        </is>
      </c>
      <c r="E4193" s="212" t="inlineStr">
        <is>
          <t>Воздуховод из тонколистовой оцинкованной стали b=0,7</t>
        </is>
      </c>
      <c r="F4193" s="211" t="inlineStr">
        <is>
          <t>м2</t>
        </is>
      </c>
      <c r="G4193" s="649" t="n">
        <v>1.4</v>
      </c>
      <c r="H4193" s="194" t="n">
        <v>1577.148828504707</v>
      </c>
      <c r="I4193" s="195" t="n">
        <v>1059.414285714286</v>
      </c>
      <c r="J4193" s="196" t="n">
        <v>329.5703892773741</v>
      </c>
      <c r="K4193" s="197" t="n">
        <v>2966.133503496367</v>
      </c>
      <c r="L4193" s="194" t="n">
        <v>2208.00835990659</v>
      </c>
      <c r="M4193" s="195" t="n">
        <v>1483.18</v>
      </c>
      <c r="N4193" s="196" t="n">
        <v>461.3985449883237</v>
      </c>
      <c r="O4193" s="197" t="n">
        <v>4152.586904894913</v>
      </c>
      <c r="P4193" s="118" t="n"/>
      <c r="Q4193" s="104" t="n"/>
    </row>
    <row r="4194" outlineLevel="3" ht="50.25" customHeight="1">
      <c r="A4194" s="3" t="n"/>
      <c r="B4194"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194" s="25" t="n"/>
      <c r="D4194" s="271" t="inlineStr">
        <is>
          <t>10.4.25.8.</t>
        </is>
      </c>
      <c r="E4194" s="212" t="inlineStr">
        <is>
          <t>Воздуховод из тонколистовой оцинкованной стали b=0,5</t>
        </is>
      </c>
      <c r="F4194" s="211" t="inlineStr">
        <is>
          <t>м2</t>
        </is>
      </c>
      <c r="G4194" s="649" t="n">
        <v>4.8</v>
      </c>
      <c r="H4194" s="194" t="n">
        <v>3066.805712124511</v>
      </c>
      <c r="I4194" s="195" t="n">
        <v>2059.970833333334</v>
      </c>
      <c r="J4194" s="196" t="n">
        <v>640.8470681822305</v>
      </c>
      <c r="K4194" s="197" t="n">
        <v>5767.623613640075</v>
      </c>
      <c r="L4194" s="194" t="n">
        <v>14720.66741819765</v>
      </c>
      <c r="M4194" s="195" t="n">
        <v>9887.860000000002</v>
      </c>
      <c r="N4194" s="196" t="n">
        <v>3076.065927274706</v>
      </c>
      <c r="O4194" s="197" t="n">
        <v>27684.59334547236</v>
      </c>
      <c r="P4194" s="118" t="n"/>
      <c r="Q4194" s="104" t="n"/>
    </row>
    <row r="4195" outlineLevel="3" ht="50.25" customHeight="1">
      <c r="A4195" s="3" t="n"/>
      <c r="B4195"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195" s="25" t="n"/>
      <c r="D4195" s="271" t="inlineStr">
        <is>
          <t>10.4.25.9.</t>
        </is>
      </c>
      <c r="E4195" s="212" t="inlineStr">
        <is>
          <t>Воздуховод из тонколистовой оцинкованной стали b=0,5</t>
        </is>
      </c>
      <c r="F4195" s="211" t="inlineStr">
        <is>
          <t>м2</t>
        </is>
      </c>
      <c r="G4195" s="649" t="n">
        <v>13.5</v>
      </c>
      <c r="H4195" s="194" t="n">
        <v>3936.044435770782</v>
      </c>
      <c r="I4195" s="195" t="n">
        <v>2014.193333333333</v>
      </c>
      <c r="J4195" s="196" t="n">
        <v>743.7797211380145</v>
      </c>
      <c r="K4195" s="197" t="n">
        <v>6694.01749024213</v>
      </c>
      <c r="L4195" s="194" t="n">
        <v>53136.59988290556</v>
      </c>
      <c r="M4195" s="195" t="n">
        <v>27191.61</v>
      </c>
      <c r="N4195" s="196" t="n">
        <v>10041.0262353632</v>
      </c>
      <c r="O4195" s="197" t="n">
        <v>90369.23611826876</v>
      </c>
      <c r="P4195" s="118" t="n"/>
      <c r="Q4195" s="104" t="n"/>
    </row>
    <row r="4196" outlineLevel="3" ht="50.25" customHeight="1">
      <c r="A4196" s="3" t="n"/>
      <c r="B4196"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96" s="25" t="n"/>
      <c r="D4196" s="271" t="inlineStr">
        <is>
          <t>10.4.25.10.</t>
        </is>
      </c>
      <c r="E4196" s="212" t="inlineStr">
        <is>
          <t>Воздуховод из тонколистовой оцинкованной стали b=0,7</t>
        </is>
      </c>
      <c r="F4196" s="211" t="inlineStr">
        <is>
          <t>м2</t>
        </is>
      </c>
      <c r="G4196" s="649" t="n">
        <v>2.7</v>
      </c>
      <c r="H4196" s="194" t="n">
        <v>4651.678057289056</v>
      </c>
      <c r="I4196" s="195" t="n">
        <v>2380.411111111111</v>
      </c>
      <c r="J4196" s="196" t="n">
        <v>879.0111460500209</v>
      </c>
      <c r="K4196" s="197" t="n">
        <v>7911.100314450188</v>
      </c>
      <c r="L4196" s="194" t="n">
        <v>12559.53075468045</v>
      </c>
      <c r="M4196" s="195" t="n">
        <v>6427.110000000001</v>
      </c>
      <c r="N4196" s="196" t="n">
        <v>2373.330094335056</v>
      </c>
      <c r="O4196" s="197" t="n">
        <v>21359.97084901551</v>
      </c>
      <c r="P4196" s="118" t="n"/>
      <c r="Q4196" s="104" t="n"/>
    </row>
    <row r="4197" outlineLevel="3" ht="50.25" customHeight="1">
      <c r="A4197" s="3" t="n"/>
      <c r="B4197"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97" s="25" t="n"/>
      <c r="D4197" s="271" t="inlineStr">
        <is>
          <t>10.4.25.11.</t>
        </is>
      </c>
      <c r="E4197" s="212" t="inlineStr">
        <is>
          <t>Воздуховод из тонколистовой оцинкованной стали b=0,7</t>
        </is>
      </c>
      <c r="F4197" s="211" t="inlineStr">
        <is>
          <t>м2</t>
        </is>
      </c>
      <c r="G4197" s="649" t="n">
        <v>6</v>
      </c>
      <c r="H4197" s="194" t="n">
        <v>2898.369732827256</v>
      </c>
      <c r="I4197" s="195" t="n">
        <v>1483.178333333333</v>
      </c>
      <c r="J4197" s="196" t="n">
        <v>547.6935082700737</v>
      </c>
      <c r="K4197" s="197" t="n">
        <v>4929.241574430664</v>
      </c>
      <c r="L4197" s="194" t="n">
        <v>17390.21839696354</v>
      </c>
      <c r="M4197" s="195" t="n">
        <v>8899.07</v>
      </c>
      <c r="N4197" s="196" t="n">
        <v>3286.161049620442</v>
      </c>
      <c r="O4197" s="197" t="n">
        <v>29575.44944658398</v>
      </c>
      <c r="P4197" s="118" t="n"/>
      <c r="Q4197" s="104" t="n"/>
    </row>
    <row r="4198" outlineLevel="3" ht="50.25" customHeight="1">
      <c r="A4198" s="3" t="n"/>
      <c r="B419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98" s="25" t="n"/>
      <c r="D4198" s="271" t="inlineStr">
        <is>
          <t>10.4.25.12.</t>
        </is>
      </c>
      <c r="E4198" s="212" t="inlineStr">
        <is>
          <t>Воздуховод из тонколистовой оцинкованной стали b=0,7</t>
        </is>
      </c>
      <c r="F4198" s="211" t="inlineStr">
        <is>
          <t>м2</t>
        </is>
      </c>
      <c r="G4198" s="649" t="n">
        <v>60.5</v>
      </c>
      <c r="H4198" s="194" t="n">
        <v>2927.69330731147</v>
      </c>
      <c r="I4198" s="195" t="n">
        <v>1498.160165289256</v>
      </c>
      <c r="J4198" s="196" t="n">
        <v>553.2316840750907</v>
      </c>
      <c r="K4198" s="197" t="n">
        <v>4979.085156675817</v>
      </c>
      <c r="L4198" s="194" t="n">
        <v>177125.4450923439</v>
      </c>
      <c r="M4198" s="195" t="n">
        <v>90638.69</v>
      </c>
      <c r="N4198" s="196" t="n">
        <v>33470.51688654299</v>
      </c>
      <c r="O4198" s="197" t="n">
        <v>301234.6519788869</v>
      </c>
      <c r="P4198" s="118" t="n"/>
      <c r="Q4198" s="104" t="n"/>
    </row>
    <row r="4199" outlineLevel="3" ht="50.25" customHeight="1">
      <c r="A4199" s="3" t="n"/>
      <c r="B419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199" s="25" t="n"/>
      <c r="D4199" s="271" t="inlineStr">
        <is>
          <t>10.4.25.13.</t>
        </is>
      </c>
      <c r="E4199" s="212" t="inlineStr">
        <is>
          <t>Воздуховод из тонколистовой оцинкованной стали b=0,7</t>
        </is>
      </c>
      <c r="F4199" s="211" t="inlineStr">
        <is>
          <t>м2</t>
        </is>
      </c>
      <c r="G4199" s="649" t="n">
        <v>32.4</v>
      </c>
      <c r="H4199" s="194" t="n">
        <v>2952.033006841956</v>
      </c>
      <c r="I4199" s="195" t="n">
        <v>1510.64475308642</v>
      </c>
      <c r="J4199" s="196" t="n">
        <v>557.834719991047</v>
      </c>
      <c r="K4199" s="197" t="n">
        <v>5020.512479919423</v>
      </c>
      <c r="L4199" s="194" t="n">
        <v>95645.86942167938</v>
      </c>
      <c r="M4199" s="195" t="n">
        <v>48944.89</v>
      </c>
      <c r="N4199" s="196" t="n">
        <v>18073.84492770992</v>
      </c>
      <c r="O4199" s="197" t="n">
        <v>162664.6043493893</v>
      </c>
      <c r="P4199" s="118" t="n"/>
      <c r="Q4199" s="104" t="n"/>
    </row>
    <row r="4200" outlineLevel="3" ht="50.25" customHeight="1">
      <c r="A4200" s="3" t="n"/>
      <c r="B420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200" s="25" t="n"/>
      <c r="D4200" s="271" t="inlineStr">
        <is>
          <t>10.4.25.14.</t>
        </is>
      </c>
      <c r="E4200" s="212" t="inlineStr">
        <is>
          <t>Воздуховод из тонколистовой оцинкованной стали b=0,7</t>
        </is>
      </c>
      <c r="F4200" s="211" t="inlineStr">
        <is>
          <t>м2</t>
        </is>
      </c>
      <c r="G4200" s="649" t="n">
        <v>2.8</v>
      </c>
      <c r="H4200" s="194" t="n">
        <v>3220.431521926381</v>
      </c>
      <c r="I4200" s="195" t="n">
        <v>1647.975</v>
      </c>
      <c r="J4200" s="196" t="n">
        <v>608.5508152407976</v>
      </c>
      <c r="K4200" s="197" t="n">
        <v>5476.957337167179</v>
      </c>
      <c r="L4200" s="194" t="n">
        <v>9017.208261393867</v>
      </c>
      <c r="M4200" s="195" t="n">
        <v>4614.33</v>
      </c>
      <c r="N4200" s="196" t="n">
        <v>1703.942282674233</v>
      </c>
      <c r="O4200" s="197" t="n">
        <v>15335.4805440681</v>
      </c>
      <c r="P4200" s="118" t="n"/>
      <c r="Q4200" s="104" t="n"/>
    </row>
    <row r="4201" outlineLevel="3" ht="50.25" customHeight="1">
      <c r="A4201" s="3" t="n"/>
      <c r="B420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201" s="25" t="n"/>
      <c r="D4201" s="271" t="inlineStr">
        <is>
          <t>10.4.25.15.</t>
        </is>
      </c>
      <c r="E4201" s="212" t="inlineStr">
        <is>
          <t>Воздуховод из тонколистовой оцинкованной стали b=0,7</t>
        </is>
      </c>
      <c r="F4201" s="211" t="inlineStr">
        <is>
          <t>м2</t>
        </is>
      </c>
      <c r="G4201" s="649" t="n">
        <v>3.6</v>
      </c>
      <c r="H4201" s="194" t="n">
        <v>1789.145491132741</v>
      </c>
      <c r="I4201" s="195" t="n">
        <v>915.5416666666666</v>
      </c>
      <c r="J4201" s="196" t="n">
        <v>338.085894724926</v>
      </c>
      <c r="K4201" s="197" t="n">
        <v>3042.773052524334</v>
      </c>
      <c r="L4201" s="194" t="n">
        <v>6440.92376807787</v>
      </c>
      <c r="M4201" s="195" t="n">
        <v>3295.95</v>
      </c>
      <c r="N4201" s="196" t="n">
        <v>1217.109221009734</v>
      </c>
      <c r="O4201" s="197" t="n">
        <v>10953.9829890876</v>
      </c>
      <c r="P4201" s="118" t="n"/>
      <c r="Q4201" s="104" t="n"/>
    </row>
    <row r="4202" outlineLevel="3" ht="50.25" customHeight="1">
      <c r="A4202" s="3" t="n"/>
      <c r="B4202" s="3" t="n"/>
      <c r="C4202" s="25" t="n"/>
      <c r="D4202" s="271" t="inlineStr">
        <is>
          <t>10.4.25.16.</t>
        </is>
      </c>
      <c r="E4202" s="212" t="inlineStr">
        <is>
          <t>Объединение Воздуховодов Прямоугольное Разделитель</t>
        </is>
      </c>
      <c r="F4202" s="211" t="inlineStr">
        <is>
          <t>шт.</t>
        </is>
      </c>
      <c r="G4202" s="649" t="n">
        <v>5</v>
      </c>
      <c r="H4202" s="194" t="n"/>
      <c r="I4202" s="195" t="n">
        <v>0</v>
      </c>
      <c r="J4202" s="196" t="n">
        <v>0</v>
      </c>
      <c r="K4202" s="197" t="n">
        <v>0</v>
      </c>
      <c r="L4202" s="194" t="n">
        <v>0</v>
      </c>
      <c r="M4202" s="195" t="n">
        <v>0</v>
      </c>
      <c r="N4202" s="196" t="n">
        <v>0</v>
      </c>
      <c r="O4202" s="197" t="n">
        <v>0</v>
      </c>
      <c r="P4202" s="118" t="inlineStr">
        <is>
          <t>Включено</t>
        </is>
      </c>
      <c r="Q4202" s="104" t="n"/>
    </row>
    <row r="4203" outlineLevel="3" ht="50.25" customHeight="1">
      <c r="A4203" s="3" t="n"/>
      <c r="B4203" s="3" t="n"/>
      <c r="C4203" s="25" t="n"/>
      <c r="D4203" s="271" t="inlineStr">
        <is>
          <t>10.4.25.17.</t>
        </is>
      </c>
      <c r="E4203" s="212" t="inlineStr">
        <is>
          <t>Переходник круглого- прямоугольного сечения 700х700-Ø800</t>
        </is>
      </c>
      <c r="F4203" s="211" t="inlineStr">
        <is>
          <t>м</t>
        </is>
      </c>
      <c r="G4203" s="649" t="n">
        <v>1</v>
      </c>
      <c r="H4203" s="194" t="n"/>
      <c r="I4203" s="195" t="n">
        <v>0</v>
      </c>
      <c r="J4203" s="196" t="n">
        <v>0</v>
      </c>
      <c r="K4203" s="197" t="n">
        <v>0</v>
      </c>
      <c r="L4203" s="194" t="n">
        <v>0</v>
      </c>
      <c r="M4203" s="195" t="n">
        <v>0</v>
      </c>
      <c r="N4203" s="196" t="n">
        <v>0</v>
      </c>
      <c r="O4203" s="197" t="n">
        <v>0</v>
      </c>
      <c r="P4203" s="118" t="inlineStr">
        <is>
          <t>Включено</t>
        </is>
      </c>
      <c r="Q4203" s="104" t="n"/>
    </row>
    <row r="4204" outlineLevel="3" ht="50.25" customHeight="1">
      <c r="A4204" s="3" t="n"/>
      <c r="B4204" s="3" t="n"/>
      <c r="C4204" s="25" t="n"/>
      <c r="D4204" s="271" t="inlineStr">
        <is>
          <t>10.4.25.18.</t>
        </is>
      </c>
      <c r="E4204" s="212" t="inlineStr">
        <is>
          <t>Отвод прямоугольного  сечения 150х200</t>
        </is>
      </c>
      <c r="F4204" s="211" t="inlineStr">
        <is>
          <t>шт.</t>
        </is>
      </c>
      <c r="G4204" s="649" t="n">
        <v>2</v>
      </c>
      <c r="H4204" s="194" t="n"/>
      <c r="I4204" s="195" t="n">
        <v>0</v>
      </c>
      <c r="J4204" s="196" t="n">
        <v>0</v>
      </c>
      <c r="K4204" s="197" t="n">
        <v>0</v>
      </c>
      <c r="L4204" s="194" t="n">
        <v>0</v>
      </c>
      <c r="M4204" s="195" t="n">
        <v>0</v>
      </c>
      <c r="N4204" s="196" t="n">
        <v>0</v>
      </c>
      <c r="O4204" s="197" t="n">
        <v>0</v>
      </c>
      <c r="P4204" s="118" t="inlineStr">
        <is>
          <t>Включено</t>
        </is>
      </c>
      <c r="Q4204" s="104" t="n"/>
    </row>
    <row r="4205" outlineLevel="3" ht="50.25" customHeight="1">
      <c r="A4205" s="3" t="n"/>
      <c r="B4205" s="3" t="n"/>
      <c r="C4205" s="25" t="n"/>
      <c r="D4205" s="271" t="inlineStr">
        <is>
          <t>10.4.25.19.</t>
        </is>
      </c>
      <c r="E4205" s="212" t="inlineStr">
        <is>
          <t>Отвод прямоугольного  сечения 200x150</t>
        </is>
      </c>
      <c r="F4205" s="211" t="inlineStr">
        <is>
          <t>шт.</t>
        </is>
      </c>
      <c r="G4205" s="649" t="n">
        <v>1</v>
      </c>
      <c r="H4205" s="194" t="n"/>
      <c r="I4205" s="195" t="n">
        <v>0</v>
      </c>
      <c r="J4205" s="196" t="n">
        <v>0</v>
      </c>
      <c r="K4205" s="197" t="n">
        <v>0</v>
      </c>
      <c r="L4205" s="194" t="n">
        <v>0</v>
      </c>
      <c r="M4205" s="195" t="n">
        <v>0</v>
      </c>
      <c r="N4205" s="196" t="n">
        <v>0</v>
      </c>
      <c r="O4205" s="197" t="n">
        <v>0</v>
      </c>
      <c r="P4205" s="118" t="inlineStr">
        <is>
          <t>Включено</t>
        </is>
      </c>
      <c r="Q4205" s="104" t="n"/>
    </row>
    <row r="4206" outlineLevel="3" ht="50.25" customHeight="1">
      <c r="A4206" s="3" t="n"/>
      <c r="B4206" s="3" t="n"/>
      <c r="C4206" s="25" t="n"/>
      <c r="D4206" s="271" t="inlineStr">
        <is>
          <t>10.4.25.20.</t>
        </is>
      </c>
      <c r="E4206" s="212" t="inlineStr">
        <is>
          <t>Отвод прямоугольного  сечения 200x150</t>
        </is>
      </c>
      <c r="F4206" s="211" t="inlineStr">
        <is>
          <t>шт.</t>
        </is>
      </c>
      <c r="G4206" s="649" t="n">
        <v>3</v>
      </c>
      <c r="H4206" s="194" t="n"/>
      <c r="I4206" s="195" t="n">
        <v>0</v>
      </c>
      <c r="J4206" s="196" t="n">
        <v>0</v>
      </c>
      <c r="K4206" s="197" t="n">
        <v>0</v>
      </c>
      <c r="L4206" s="194" t="n">
        <v>0</v>
      </c>
      <c r="M4206" s="195" t="n">
        <v>0</v>
      </c>
      <c r="N4206" s="196" t="n">
        <v>0</v>
      </c>
      <c r="O4206" s="197" t="n">
        <v>0</v>
      </c>
      <c r="P4206" s="118" t="inlineStr">
        <is>
          <t>Включено</t>
        </is>
      </c>
      <c r="Q4206" s="104" t="n"/>
    </row>
    <row r="4207" outlineLevel="3" ht="50.25" customHeight="1">
      <c r="A4207" s="3" t="n"/>
      <c r="B4207" s="3" t="n"/>
      <c r="C4207" s="25" t="n"/>
      <c r="D4207" s="271" t="inlineStr">
        <is>
          <t>10.4.25.21.</t>
        </is>
      </c>
      <c r="E4207" s="212" t="inlineStr">
        <is>
          <t>Отвод прямоугольного  сечения 200x250</t>
        </is>
      </c>
      <c r="F4207" s="211" t="inlineStr">
        <is>
          <t>шт.</t>
        </is>
      </c>
      <c r="G4207" s="649" t="n">
        <v>1</v>
      </c>
      <c r="H4207" s="194" t="n"/>
      <c r="I4207" s="195" t="n">
        <v>0</v>
      </c>
      <c r="J4207" s="196" t="n">
        <v>0</v>
      </c>
      <c r="K4207" s="197" t="n">
        <v>0</v>
      </c>
      <c r="L4207" s="194" t="n">
        <v>0</v>
      </c>
      <c r="M4207" s="195" t="n">
        <v>0</v>
      </c>
      <c r="N4207" s="196" t="n">
        <v>0</v>
      </c>
      <c r="O4207" s="197" t="n">
        <v>0</v>
      </c>
      <c r="P4207" s="118" t="inlineStr">
        <is>
          <t>Включено</t>
        </is>
      </c>
      <c r="Q4207" s="104" t="n"/>
    </row>
    <row r="4208" outlineLevel="3" ht="50.25" customHeight="1">
      <c r="A4208" s="3" t="n"/>
      <c r="B4208" s="3" t="n"/>
      <c r="C4208" s="25" t="n"/>
      <c r="D4208" s="271" t="inlineStr">
        <is>
          <t>10.4.25.22.</t>
        </is>
      </c>
      <c r="E4208" s="212" t="inlineStr">
        <is>
          <t>Отвод прямоугольного  сечения 200x300</t>
        </is>
      </c>
      <c r="F4208" s="211" t="inlineStr">
        <is>
          <t>шт.</t>
        </is>
      </c>
      <c r="G4208" s="649" t="n">
        <v>2</v>
      </c>
      <c r="H4208" s="194" t="n"/>
      <c r="I4208" s="195" t="n">
        <v>0</v>
      </c>
      <c r="J4208" s="196" t="n">
        <v>0</v>
      </c>
      <c r="K4208" s="197" t="n">
        <v>0</v>
      </c>
      <c r="L4208" s="194" t="n">
        <v>0</v>
      </c>
      <c r="M4208" s="195" t="n">
        <v>0</v>
      </c>
      <c r="N4208" s="196" t="n">
        <v>0</v>
      </c>
      <c r="O4208" s="197" t="n">
        <v>0</v>
      </c>
      <c r="P4208" s="118" t="inlineStr">
        <is>
          <t>Включено</t>
        </is>
      </c>
      <c r="Q4208" s="104" t="n"/>
    </row>
    <row r="4209" outlineLevel="3" ht="50.25" customHeight="1">
      <c r="A4209" s="3" t="n"/>
      <c r="B4209" s="3" t="n"/>
      <c r="C4209" s="25" t="n"/>
      <c r="D4209" s="271" t="inlineStr">
        <is>
          <t>10.4.25.23.</t>
        </is>
      </c>
      <c r="E4209" s="212" t="inlineStr">
        <is>
          <t>Отвод прямоугольного  сечения 200x300</t>
        </is>
      </c>
      <c r="F4209" s="211" t="inlineStr">
        <is>
          <t>шт.</t>
        </is>
      </c>
      <c r="G4209" s="649" t="n">
        <v>1</v>
      </c>
      <c r="H4209" s="194" t="n"/>
      <c r="I4209" s="195" t="n">
        <v>0</v>
      </c>
      <c r="J4209" s="196" t="n">
        <v>0</v>
      </c>
      <c r="K4209" s="197" t="n">
        <v>0</v>
      </c>
      <c r="L4209" s="194" t="n">
        <v>0</v>
      </c>
      <c r="M4209" s="195" t="n">
        <v>0</v>
      </c>
      <c r="N4209" s="196" t="n">
        <v>0</v>
      </c>
      <c r="O4209" s="197" t="n">
        <v>0</v>
      </c>
      <c r="P4209" s="118" t="inlineStr">
        <is>
          <t>Включено</t>
        </is>
      </c>
      <c r="Q4209" s="104" t="n"/>
    </row>
    <row r="4210" outlineLevel="3" ht="50.25" customHeight="1">
      <c r="A4210" s="3" t="n"/>
      <c r="B4210" s="3" t="n"/>
      <c r="C4210" s="25" t="n"/>
      <c r="D4210" s="271" t="inlineStr">
        <is>
          <t>10.4.25.24.</t>
        </is>
      </c>
      <c r="E4210" s="212" t="inlineStr">
        <is>
          <t>Отвод прямоугольного  сечения 200x350</t>
        </is>
      </c>
      <c r="F4210" s="211" t="inlineStr">
        <is>
          <t>шт.</t>
        </is>
      </c>
      <c r="G4210" s="649" t="n">
        <v>4</v>
      </c>
      <c r="H4210" s="194" t="n"/>
      <c r="I4210" s="195" t="n">
        <v>0</v>
      </c>
      <c r="J4210" s="196" t="n">
        <v>0</v>
      </c>
      <c r="K4210" s="197" t="n">
        <v>0</v>
      </c>
      <c r="L4210" s="194" t="n">
        <v>0</v>
      </c>
      <c r="M4210" s="195" t="n">
        <v>0</v>
      </c>
      <c r="N4210" s="196" t="n">
        <v>0</v>
      </c>
      <c r="O4210" s="197" t="n">
        <v>0</v>
      </c>
      <c r="P4210" s="118" t="inlineStr">
        <is>
          <t>Включено</t>
        </is>
      </c>
      <c r="Q4210" s="104" t="n"/>
    </row>
    <row r="4211" outlineLevel="3" ht="50.25" customHeight="1">
      <c r="A4211" s="3" t="n"/>
      <c r="B4211" s="3" t="n"/>
      <c r="C4211" s="25" t="n"/>
      <c r="D4211" s="271" t="inlineStr">
        <is>
          <t>10.4.25.25.</t>
        </is>
      </c>
      <c r="E4211" s="212" t="inlineStr">
        <is>
          <t>Отвод прямоугольного  сечения 200x400</t>
        </is>
      </c>
      <c r="F4211" s="211" t="inlineStr">
        <is>
          <t>шт.</t>
        </is>
      </c>
      <c r="G4211" s="649" t="n">
        <v>6</v>
      </c>
      <c r="H4211" s="194" t="n"/>
      <c r="I4211" s="195" t="n">
        <v>0</v>
      </c>
      <c r="J4211" s="196" t="n">
        <v>0</v>
      </c>
      <c r="K4211" s="197" t="n">
        <v>0</v>
      </c>
      <c r="L4211" s="194" t="n">
        <v>0</v>
      </c>
      <c r="M4211" s="195" t="n">
        <v>0</v>
      </c>
      <c r="N4211" s="196" t="n">
        <v>0</v>
      </c>
      <c r="O4211" s="197" t="n">
        <v>0</v>
      </c>
      <c r="P4211" s="118" t="inlineStr">
        <is>
          <t>Включено</t>
        </is>
      </c>
      <c r="Q4211" s="104" t="n"/>
    </row>
    <row r="4212" outlineLevel="3" ht="50.25" customHeight="1">
      <c r="A4212" s="3" t="n"/>
      <c r="B4212" s="3" t="n"/>
      <c r="C4212" s="25" t="n"/>
      <c r="D4212" s="271" t="inlineStr">
        <is>
          <t>10.4.25.26.</t>
        </is>
      </c>
      <c r="E4212" s="212" t="inlineStr">
        <is>
          <t>Отвод прямоугольного  сечения 200x500</t>
        </is>
      </c>
      <c r="F4212" s="211" t="inlineStr">
        <is>
          <t>шт.</t>
        </is>
      </c>
      <c r="G4212" s="649" t="n">
        <v>1</v>
      </c>
      <c r="H4212" s="194" t="n"/>
      <c r="I4212" s="195" t="n">
        <v>0</v>
      </c>
      <c r="J4212" s="196" t="n">
        <v>0</v>
      </c>
      <c r="K4212" s="197" t="n">
        <v>0</v>
      </c>
      <c r="L4212" s="194" t="n">
        <v>0</v>
      </c>
      <c r="M4212" s="195" t="n">
        <v>0</v>
      </c>
      <c r="N4212" s="196" t="n">
        <v>0</v>
      </c>
      <c r="O4212" s="197" t="n">
        <v>0</v>
      </c>
      <c r="P4212" s="118" t="inlineStr">
        <is>
          <t>Включено</t>
        </is>
      </c>
      <c r="Q4212" s="104" t="n"/>
    </row>
    <row r="4213" outlineLevel="3" ht="50.25" customHeight="1">
      <c r="A4213" s="3" t="n"/>
      <c r="B4213" s="3" t="n"/>
      <c r="C4213" s="25" t="n"/>
      <c r="D4213" s="271" t="inlineStr">
        <is>
          <t>10.4.25.27.</t>
        </is>
      </c>
      <c r="E4213" s="212" t="inlineStr">
        <is>
          <t>Отвод прямоугольного  сечения 200х400</t>
        </is>
      </c>
      <c r="F4213" s="211" t="inlineStr">
        <is>
          <t>шт.</t>
        </is>
      </c>
      <c r="G4213" s="649" t="n">
        <v>5</v>
      </c>
      <c r="H4213" s="194" t="n"/>
      <c r="I4213" s="195" t="n">
        <v>0</v>
      </c>
      <c r="J4213" s="196" t="n">
        <v>0</v>
      </c>
      <c r="K4213" s="197" t="n">
        <v>0</v>
      </c>
      <c r="L4213" s="194" t="n">
        <v>0</v>
      </c>
      <c r="M4213" s="195" t="n">
        <v>0</v>
      </c>
      <c r="N4213" s="196" t="n">
        <v>0</v>
      </c>
      <c r="O4213" s="197" t="n">
        <v>0</v>
      </c>
      <c r="P4213" s="118" t="inlineStr">
        <is>
          <t>Включено</t>
        </is>
      </c>
      <c r="Q4213" s="104" t="n"/>
    </row>
    <row r="4214" outlineLevel="3" ht="50.25" customHeight="1">
      <c r="A4214" s="3" t="n"/>
      <c r="B4214" s="3" t="n"/>
      <c r="C4214" s="25" t="n"/>
      <c r="D4214" s="271" t="inlineStr">
        <is>
          <t>10.4.25.28.</t>
        </is>
      </c>
      <c r="E4214" s="212" t="inlineStr">
        <is>
          <t>Отвод прямоугольного  сечения 250x250</t>
        </is>
      </c>
      <c r="F4214" s="211" t="inlineStr">
        <is>
          <t>шт.</t>
        </is>
      </c>
      <c r="G4214" s="649" t="n">
        <v>1</v>
      </c>
      <c r="H4214" s="194" t="n"/>
      <c r="I4214" s="195" t="n">
        <v>0</v>
      </c>
      <c r="J4214" s="196" t="n">
        <v>0</v>
      </c>
      <c r="K4214" s="197" t="n">
        <v>0</v>
      </c>
      <c r="L4214" s="194" t="n">
        <v>0</v>
      </c>
      <c r="M4214" s="195" t="n">
        <v>0</v>
      </c>
      <c r="N4214" s="196" t="n">
        <v>0</v>
      </c>
      <c r="O4214" s="197" t="n">
        <v>0</v>
      </c>
      <c r="P4214" s="118" t="inlineStr">
        <is>
          <t>Включено</t>
        </is>
      </c>
      <c r="Q4214" s="104" t="n"/>
    </row>
    <row r="4215" outlineLevel="3" ht="50.25" customHeight="1">
      <c r="A4215" s="3" t="n"/>
      <c r="B4215" s="3" t="n"/>
      <c r="C4215" s="25" t="n"/>
      <c r="D4215" s="271" t="inlineStr">
        <is>
          <t>10.4.25.29.</t>
        </is>
      </c>
      <c r="E4215" s="212" t="inlineStr">
        <is>
          <t>Отвод прямоугольного  сечения 250x300</t>
        </is>
      </c>
      <c r="F4215" s="211" t="inlineStr">
        <is>
          <t>шт.</t>
        </is>
      </c>
      <c r="G4215" s="649" t="n">
        <v>3</v>
      </c>
      <c r="H4215" s="194" t="n"/>
      <c r="I4215" s="195" t="n">
        <v>0</v>
      </c>
      <c r="J4215" s="196" t="n">
        <v>0</v>
      </c>
      <c r="K4215" s="197" t="n">
        <v>0</v>
      </c>
      <c r="L4215" s="194" t="n">
        <v>0</v>
      </c>
      <c r="M4215" s="195" t="n">
        <v>0</v>
      </c>
      <c r="N4215" s="196" t="n">
        <v>0</v>
      </c>
      <c r="O4215" s="197" t="n">
        <v>0</v>
      </c>
      <c r="P4215" s="118" t="inlineStr">
        <is>
          <t>Включено</t>
        </is>
      </c>
      <c r="Q4215" s="104" t="n"/>
    </row>
    <row r="4216" outlineLevel="3" ht="50.25" customHeight="1">
      <c r="A4216" s="3" t="n"/>
      <c r="B4216" s="3" t="n"/>
      <c r="C4216" s="25" t="n"/>
      <c r="D4216" s="271" t="inlineStr">
        <is>
          <t>10.4.25.30.</t>
        </is>
      </c>
      <c r="E4216" s="212" t="inlineStr">
        <is>
          <t>Отвод прямоугольного  сечения 300x150</t>
        </is>
      </c>
      <c r="F4216" s="211" t="inlineStr">
        <is>
          <t>шт.</t>
        </is>
      </c>
      <c r="G4216" s="649" t="n">
        <v>2</v>
      </c>
      <c r="H4216" s="194" t="n"/>
      <c r="I4216" s="195" t="n">
        <v>0</v>
      </c>
      <c r="J4216" s="196" t="n">
        <v>0</v>
      </c>
      <c r="K4216" s="197" t="n">
        <v>0</v>
      </c>
      <c r="L4216" s="194" t="n">
        <v>0</v>
      </c>
      <c r="M4216" s="195" t="n">
        <v>0</v>
      </c>
      <c r="N4216" s="196" t="n">
        <v>0</v>
      </c>
      <c r="O4216" s="197" t="n">
        <v>0</v>
      </c>
      <c r="P4216" s="118" t="inlineStr">
        <is>
          <t>Включено</t>
        </is>
      </c>
      <c r="Q4216" s="104" t="n"/>
    </row>
    <row r="4217" outlineLevel="3" ht="50.25" customHeight="1">
      <c r="A4217" s="3" t="n"/>
      <c r="B4217" s="3" t="n"/>
      <c r="C4217" s="25" t="n"/>
      <c r="D4217" s="271" t="inlineStr">
        <is>
          <t>10.4.25.31.</t>
        </is>
      </c>
      <c r="E4217" s="212" t="inlineStr">
        <is>
          <t>Отвод прямоугольного  сечения 300x200</t>
        </is>
      </c>
      <c r="F4217" s="211" t="inlineStr">
        <is>
          <t>шт.</t>
        </is>
      </c>
      <c r="G4217" s="649" t="n">
        <v>2</v>
      </c>
      <c r="H4217" s="194" t="n"/>
      <c r="I4217" s="195" t="n">
        <v>0</v>
      </c>
      <c r="J4217" s="196" t="n">
        <v>0</v>
      </c>
      <c r="K4217" s="197" t="n">
        <v>0</v>
      </c>
      <c r="L4217" s="194" t="n">
        <v>0</v>
      </c>
      <c r="M4217" s="195" t="n">
        <v>0</v>
      </c>
      <c r="N4217" s="196" t="n">
        <v>0</v>
      </c>
      <c r="O4217" s="197" t="n">
        <v>0</v>
      </c>
      <c r="P4217" s="118" t="inlineStr">
        <is>
          <t>Включено</t>
        </is>
      </c>
      <c r="Q4217" s="104" t="n"/>
    </row>
    <row r="4218" outlineLevel="3" ht="50.25" customHeight="1">
      <c r="A4218" s="3" t="n"/>
      <c r="B4218" s="3" t="n"/>
      <c r="C4218" s="25" t="n"/>
      <c r="D4218" s="271" t="inlineStr">
        <is>
          <t>10.4.25.32.</t>
        </is>
      </c>
      <c r="E4218" s="212" t="inlineStr">
        <is>
          <t>Отвод прямоугольного  сечения 300x250</t>
        </is>
      </c>
      <c r="F4218" s="211" t="inlineStr">
        <is>
          <t>шт.</t>
        </is>
      </c>
      <c r="G4218" s="649" t="n">
        <v>3</v>
      </c>
      <c r="H4218" s="194" t="n"/>
      <c r="I4218" s="195" t="n">
        <v>0</v>
      </c>
      <c r="J4218" s="196" t="n">
        <v>0</v>
      </c>
      <c r="K4218" s="197" t="n">
        <v>0</v>
      </c>
      <c r="L4218" s="194" t="n">
        <v>0</v>
      </c>
      <c r="M4218" s="195" t="n">
        <v>0</v>
      </c>
      <c r="N4218" s="196" t="n">
        <v>0</v>
      </c>
      <c r="O4218" s="197" t="n">
        <v>0</v>
      </c>
      <c r="P4218" s="118" t="inlineStr">
        <is>
          <t>Включено</t>
        </is>
      </c>
      <c r="Q4218" s="104" t="n"/>
    </row>
    <row r="4219" outlineLevel="3" ht="50.25" customHeight="1">
      <c r="A4219" s="3" t="n"/>
      <c r="B4219" s="3" t="n"/>
      <c r="C4219" s="25" t="n"/>
      <c r="D4219" s="271" t="inlineStr">
        <is>
          <t>10.4.25.33.</t>
        </is>
      </c>
      <c r="E4219" s="212" t="inlineStr">
        <is>
          <t>Отвод прямоугольного  сечения 300х700</t>
        </is>
      </c>
      <c r="F4219" s="211" t="inlineStr">
        <is>
          <t>шт.</t>
        </is>
      </c>
      <c r="G4219" s="649" t="n">
        <v>1</v>
      </c>
      <c r="H4219" s="194" t="n"/>
      <c r="I4219" s="195" t="n">
        <v>0</v>
      </c>
      <c r="J4219" s="196" t="n">
        <v>0</v>
      </c>
      <c r="K4219" s="197" t="n">
        <v>0</v>
      </c>
      <c r="L4219" s="194" t="n">
        <v>0</v>
      </c>
      <c r="M4219" s="195" t="n">
        <v>0</v>
      </c>
      <c r="N4219" s="196" t="n">
        <v>0</v>
      </c>
      <c r="O4219" s="197" t="n">
        <v>0</v>
      </c>
      <c r="P4219" s="118" t="inlineStr">
        <is>
          <t>Включено</t>
        </is>
      </c>
      <c r="Q4219" s="104" t="n"/>
    </row>
    <row r="4220" outlineLevel="3" ht="50.25" customHeight="1">
      <c r="A4220" s="3" t="n"/>
      <c r="B4220" s="3" t="n"/>
      <c r="C4220" s="25" t="n"/>
      <c r="D4220" s="271" t="inlineStr">
        <is>
          <t>10.4.25.34.</t>
        </is>
      </c>
      <c r="E4220" s="212" t="inlineStr">
        <is>
          <t>Отвод прямоугольного  сечения 400x250</t>
        </is>
      </c>
      <c r="F4220" s="211" t="inlineStr">
        <is>
          <t>шт.</t>
        </is>
      </c>
      <c r="G4220" s="649" t="n">
        <v>1</v>
      </c>
      <c r="H4220" s="194" t="n"/>
      <c r="I4220" s="195" t="n">
        <v>0</v>
      </c>
      <c r="J4220" s="196" t="n">
        <v>0</v>
      </c>
      <c r="K4220" s="197" t="n">
        <v>0</v>
      </c>
      <c r="L4220" s="194" t="n">
        <v>0</v>
      </c>
      <c r="M4220" s="195" t="n">
        <v>0</v>
      </c>
      <c r="N4220" s="196" t="n">
        <v>0</v>
      </c>
      <c r="O4220" s="197" t="n">
        <v>0</v>
      </c>
      <c r="P4220" s="118" t="inlineStr">
        <is>
          <t>Включено</t>
        </is>
      </c>
      <c r="Q4220" s="104" t="n"/>
    </row>
    <row r="4221" outlineLevel="3" ht="50.25" customHeight="1">
      <c r="A4221" s="3" t="n"/>
      <c r="B4221" s="3" t="n"/>
      <c r="C4221" s="25" t="n"/>
      <c r="D4221" s="271" t="inlineStr">
        <is>
          <t>10.4.25.35.</t>
        </is>
      </c>
      <c r="E4221" s="212" t="inlineStr">
        <is>
          <t>Отвод прямоугольного  сечения 400х400</t>
        </is>
      </c>
      <c r="F4221" s="211" t="inlineStr">
        <is>
          <t>шт.</t>
        </is>
      </c>
      <c r="G4221" s="649" t="n">
        <v>1</v>
      </c>
      <c r="H4221" s="194" t="n"/>
      <c r="I4221" s="195" t="n">
        <v>0</v>
      </c>
      <c r="J4221" s="196" t="n">
        <v>0</v>
      </c>
      <c r="K4221" s="197" t="n">
        <v>0</v>
      </c>
      <c r="L4221" s="194" t="n">
        <v>0</v>
      </c>
      <c r="M4221" s="195" t="n">
        <v>0</v>
      </c>
      <c r="N4221" s="196" t="n">
        <v>0</v>
      </c>
      <c r="O4221" s="197" t="n">
        <v>0</v>
      </c>
      <c r="P4221" s="118" t="inlineStr">
        <is>
          <t>Включено</t>
        </is>
      </c>
      <c r="Q4221" s="104" t="n"/>
    </row>
    <row r="4222" outlineLevel="3" ht="50.25" customHeight="1">
      <c r="A4222" s="3" t="n"/>
      <c r="B4222" s="3" t="n"/>
      <c r="C4222" s="25" t="n"/>
      <c r="D4222" s="271" t="inlineStr">
        <is>
          <t>10.4.25.36.</t>
        </is>
      </c>
      <c r="E4222" s="212" t="inlineStr">
        <is>
          <t>Отвод прямоугольного  сечения 400х400</t>
        </is>
      </c>
      <c r="F4222" s="211" t="inlineStr">
        <is>
          <t>шт.</t>
        </is>
      </c>
      <c r="G4222" s="649" t="n">
        <v>1</v>
      </c>
      <c r="H4222" s="194" t="n"/>
      <c r="I4222" s="195" t="n">
        <v>0</v>
      </c>
      <c r="J4222" s="196" t="n">
        <v>0</v>
      </c>
      <c r="K4222" s="197" t="n">
        <v>0</v>
      </c>
      <c r="L4222" s="194" t="n">
        <v>0</v>
      </c>
      <c r="M4222" s="195" t="n">
        <v>0</v>
      </c>
      <c r="N4222" s="196" t="n">
        <v>0</v>
      </c>
      <c r="O4222" s="197" t="n">
        <v>0</v>
      </c>
      <c r="P4222" s="118" t="inlineStr">
        <is>
          <t>Включено</t>
        </is>
      </c>
      <c r="Q4222" s="104" t="n"/>
    </row>
    <row r="4223" outlineLevel="3" ht="50.25" customHeight="1">
      <c r="A4223" s="3" t="n"/>
      <c r="B4223" s="3" t="n"/>
      <c r="C4223" s="25" t="n"/>
      <c r="D4223" s="271" t="inlineStr">
        <is>
          <t>10.4.25.37.</t>
        </is>
      </c>
      <c r="E4223" s="212" t="inlineStr">
        <is>
          <t>Переходник прямоугольного сечения 200х250-200х250</t>
        </is>
      </c>
      <c r="F4223" s="211" t="inlineStr">
        <is>
          <t>шт.</t>
        </is>
      </c>
      <c r="G4223" s="649" t="n">
        <v>1</v>
      </c>
      <c r="H4223" s="194" t="n"/>
      <c r="I4223" s="195" t="n">
        <v>0</v>
      </c>
      <c r="J4223" s="196" t="n">
        <v>0</v>
      </c>
      <c r="K4223" s="197" t="n">
        <v>0</v>
      </c>
      <c r="L4223" s="194" t="n">
        <v>0</v>
      </c>
      <c r="M4223" s="195" t="n">
        <v>0</v>
      </c>
      <c r="N4223" s="196" t="n">
        <v>0</v>
      </c>
      <c r="O4223" s="197" t="n">
        <v>0</v>
      </c>
      <c r="P4223" s="118" t="inlineStr">
        <is>
          <t>Включено</t>
        </is>
      </c>
      <c r="Q4223" s="104" t="n"/>
    </row>
    <row r="4224" outlineLevel="3" ht="50.25" customHeight="1">
      <c r="A4224" s="3" t="n"/>
      <c r="B4224" s="3" t="n"/>
      <c r="C4224" s="25" t="n"/>
      <c r="D4224" s="271" t="inlineStr">
        <is>
          <t>10.4.25.38.</t>
        </is>
      </c>
      <c r="E4224" s="212" t="inlineStr">
        <is>
          <t>Переходник прямоугольного сечения 200х350-200х350</t>
        </is>
      </c>
      <c r="F4224" s="211" t="inlineStr">
        <is>
          <t>шт.</t>
        </is>
      </c>
      <c r="G4224" s="649" t="n">
        <v>1</v>
      </c>
      <c r="H4224" s="194" t="n"/>
      <c r="I4224" s="195" t="n">
        <v>0</v>
      </c>
      <c r="J4224" s="196" t="n">
        <v>0</v>
      </c>
      <c r="K4224" s="197" t="n">
        <v>0</v>
      </c>
      <c r="L4224" s="194" t="n">
        <v>0</v>
      </c>
      <c r="M4224" s="195" t="n">
        <v>0</v>
      </c>
      <c r="N4224" s="196" t="n">
        <v>0</v>
      </c>
      <c r="O4224" s="197" t="n">
        <v>0</v>
      </c>
      <c r="P4224" s="118" t="inlineStr">
        <is>
          <t>Включено</t>
        </is>
      </c>
      <c r="Q4224" s="104" t="n"/>
    </row>
    <row r="4225" outlineLevel="3" ht="50.25" customHeight="1">
      <c r="A4225" s="3" t="n"/>
      <c r="B4225" s="3" t="n"/>
      <c r="C4225" s="25" t="n"/>
      <c r="D4225" s="271" t="inlineStr">
        <is>
          <t>10.4.25.39.</t>
        </is>
      </c>
      <c r="E4225" s="212" t="inlineStr">
        <is>
          <t>Переходник прямоугольного сечения 200х350-350х200</t>
        </is>
      </c>
      <c r="F4225" s="211" t="inlineStr">
        <is>
          <t>шт.</t>
        </is>
      </c>
      <c r="G4225" s="649" t="n">
        <v>1</v>
      </c>
      <c r="H4225" s="194" t="n"/>
      <c r="I4225" s="195" t="n">
        <v>0</v>
      </c>
      <c r="J4225" s="196" t="n">
        <v>0</v>
      </c>
      <c r="K4225" s="197" t="n">
        <v>0</v>
      </c>
      <c r="L4225" s="194" t="n">
        <v>0</v>
      </c>
      <c r="M4225" s="195" t="n">
        <v>0</v>
      </c>
      <c r="N4225" s="196" t="n">
        <v>0</v>
      </c>
      <c r="O4225" s="197" t="n">
        <v>0</v>
      </c>
      <c r="P4225" s="118" t="inlineStr">
        <is>
          <t>Включено</t>
        </is>
      </c>
      <c r="Q4225" s="104" t="n"/>
    </row>
    <row r="4226" outlineLevel="3" ht="50.25" customHeight="1">
      <c r="A4226" s="3" t="n"/>
      <c r="B4226" s="3" t="n"/>
      <c r="C4226" s="25" t="n"/>
      <c r="D4226" s="271" t="inlineStr">
        <is>
          <t>10.4.25.40.</t>
        </is>
      </c>
      <c r="E4226" s="212" t="inlineStr">
        <is>
          <t>Переходник прямоугольного сечения 250х200-300х150</t>
        </is>
      </c>
      <c r="F4226" s="211" t="inlineStr">
        <is>
          <t>шт.</t>
        </is>
      </c>
      <c r="G4226" s="649" t="n">
        <v>1</v>
      </c>
      <c r="H4226" s="194" t="n"/>
      <c r="I4226" s="195" t="n">
        <v>0</v>
      </c>
      <c r="J4226" s="196" t="n">
        <v>0</v>
      </c>
      <c r="K4226" s="197" t="n">
        <v>0</v>
      </c>
      <c r="L4226" s="194" t="n">
        <v>0</v>
      </c>
      <c r="M4226" s="195" t="n">
        <v>0</v>
      </c>
      <c r="N4226" s="196" t="n">
        <v>0</v>
      </c>
      <c r="O4226" s="197" t="n">
        <v>0</v>
      </c>
      <c r="P4226" s="118" t="inlineStr">
        <is>
          <t>Включено</t>
        </is>
      </c>
      <c r="Q4226" s="104" t="n"/>
    </row>
    <row r="4227" outlineLevel="3" ht="50.25" customHeight="1">
      <c r="A4227" s="3" t="n"/>
      <c r="B4227" s="3" t="inlineStr">
        <is>
          <t>Монтаж оконечных устройств системы противодымной вентиляции (решетки, датчики, клапаны)</t>
        </is>
      </c>
      <c r="C4227" s="25" t="n"/>
      <c r="D4227" s="271" t="inlineStr">
        <is>
          <t>10.4.25.41.</t>
        </is>
      </c>
      <c r="E4227"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200х150</t>
        </is>
      </c>
      <c r="F4227" s="211" t="inlineStr">
        <is>
          <t>шт.</t>
        </is>
      </c>
      <c r="G4227" s="649" t="n">
        <v>1</v>
      </c>
      <c r="H4227" s="194" t="n">
        <v>8694.833482721024</v>
      </c>
      <c r="I4227" s="195" t="n">
        <v>4314.073700991118</v>
      </c>
      <c r="J4227" s="196" t="n">
        <v>1626.113397964018</v>
      </c>
      <c r="K4227" s="197" t="n">
        <v>14635.02058167616</v>
      </c>
      <c r="L4227" s="194" t="n">
        <v>8694.833482721024</v>
      </c>
      <c r="M4227" s="195" t="n">
        <v>4314.073700991118</v>
      </c>
      <c r="N4227" s="196" t="n">
        <v>1626.113397964018</v>
      </c>
      <c r="O4227" s="197" t="n">
        <v>14635.02058167616</v>
      </c>
      <c r="P4227" s="118" t="n"/>
      <c r="Q4227" s="104" t="n"/>
    </row>
    <row r="4228" outlineLevel="3" ht="50.25" customHeight="1">
      <c r="A4228" s="3" t="n"/>
      <c r="B4228" s="3" t="inlineStr">
        <is>
          <t>Монтаж оконечных устройств системы противодымной вентиляции (решетки, датчики, клапаны)</t>
        </is>
      </c>
      <c r="C4228" s="25" t="n"/>
      <c r="D4228" s="271" t="inlineStr">
        <is>
          <t>10.4.25.42.</t>
        </is>
      </c>
      <c r="E4228"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250х150</t>
        </is>
      </c>
      <c r="F4228" s="211" t="inlineStr">
        <is>
          <t>шт.</t>
        </is>
      </c>
      <c r="G4228" s="649" t="n">
        <v>1</v>
      </c>
      <c r="H4228" s="194" t="n">
        <v>8715.417598154258</v>
      </c>
      <c r="I4228" s="195" t="n">
        <v>4314.073700991118</v>
      </c>
      <c r="J4228" s="196" t="n">
        <v>1628.686412393172</v>
      </c>
      <c r="K4228" s="197" t="n">
        <v>14658.17771153855</v>
      </c>
      <c r="L4228" s="194" t="n">
        <v>8715.417598154258</v>
      </c>
      <c r="M4228" s="195" t="n">
        <v>4314.073700991118</v>
      </c>
      <c r="N4228" s="196" t="n">
        <v>1628.686412393172</v>
      </c>
      <c r="O4228" s="197" t="n">
        <v>14658.17771153855</v>
      </c>
      <c r="P4228" s="118" t="n"/>
      <c r="Q4228" s="104" t="n"/>
    </row>
    <row r="4229" outlineLevel="3" ht="50.25" customHeight="1">
      <c r="A4229" s="3" t="n"/>
      <c r="B422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229" s="25" t="n"/>
      <c r="D4229" s="271" t="inlineStr">
        <is>
          <t>10.4.25.43.</t>
        </is>
      </c>
      <c r="E4229"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250х200</t>
        </is>
      </c>
      <c r="F4229" s="211" t="inlineStr">
        <is>
          <t>шт.</t>
        </is>
      </c>
      <c r="G4229" s="649" t="n">
        <v>1</v>
      </c>
      <c r="H4229" s="194" t="n">
        <v>8715.417598154258</v>
      </c>
      <c r="I4229" s="195" t="n">
        <v>4314.073700991118</v>
      </c>
      <c r="J4229" s="196" t="n">
        <v>1628.686412393172</v>
      </c>
      <c r="K4229" s="197" t="n">
        <v>14658.17771153855</v>
      </c>
      <c r="L4229" s="194" t="n">
        <v>8715.417598154258</v>
      </c>
      <c r="M4229" s="195" t="n">
        <v>4314.073700991118</v>
      </c>
      <c r="N4229" s="196" t="n">
        <v>1628.686412393172</v>
      </c>
      <c r="O4229" s="197" t="n">
        <v>14658.17771153855</v>
      </c>
      <c r="P4229" s="118" t="n"/>
      <c r="Q4229" s="104" t="n"/>
    </row>
    <row r="4230" outlineLevel="3" ht="50.25" customHeight="1">
      <c r="A4230" s="3" t="n"/>
      <c r="B4230" s="3" t="inlineStr">
        <is>
          <t>Монтаж оконечных устройств системы противодымной вентиляции (решетки, датчики, клапаны)</t>
        </is>
      </c>
      <c r="C4230" s="25" t="n"/>
      <c r="D4230" s="271" t="inlineStr">
        <is>
          <t>10.4.25.44.</t>
        </is>
      </c>
      <c r="E4230"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300х200</t>
        </is>
      </c>
      <c r="F4230" s="211" t="inlineStr">
        <is>
          <t>шт.</t>
        </is>
      </c>
      <c r="G4230" s="649" t="n">
        <v>1</v>
      </c>
      <c r="H4230" s="194" t="n">
        <v>9975.849720187687</v>
      </c>
      <c r="I4230" s="195" t="n">
        <v>4314.073700991118</v>
      </c>
      <c r="J4230" s="196" t="n">
        <v>1786.240427647351</v>
      </c>
      <c r="K4230" s="197" t="n">
        <v>16076.16384882616</v>
      </c>
      <c r="L4230" s="194" t="n">
        <v>9975.849720187687</v>
      </c>
      <c r="M4230" s="195" t="n">
        <v>4314.073700991118</v>
      </c>
      <c r="N4230" s="196" t="n">
        <v>1786.240427647351</v>
      </c>
      <c r="O4230" s="197" t="n">
        <v>16076.16384882616</v>
      </c>
      <c r="P4230" s="118" t="n"/>
      <c r="Q4230" s="104" t="n"/>
    </row>
    <row r="4231" outlineLevel="3" ht="50.25" customHeight="1">
      <c r="A4231" s="3" t="n"/>
      <c r="B423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231" s="25" t="n"/>
      <c r="D4231" s="271" t="inlineStr">
        <is>
          <t>10.4.25.45.</t>
        </is>
      </c>
      <c r="E4231"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350х200</t>
        </is>
      </c>
      <c r="F4231" s="211" t="inlineStr">
        <is>
          <t>шт.</t>
        </is>
      </c>
      <c r="G4231" s="649" t="n">
        <v>4</v>
      </c>
      <c r="H4231" s="194" t="n">
        <v>9291.616677898754</v>
      </c>
      <c r="I4231" s="195" t="n">
        <v>4314.073700991118</v>
      </c>
      <c r="J4231" s="196" t="n">
        <v>1700.711297361234</v>
      </c>
      <c r="K4231" s="197" t="n">
        <v>15306.40167625111</v>
      </c>
      <c r="L4231" s="194" t="n">
        <v>37166.46671159501</v>
      </c>
      <c r="M4231" s="195" t="n">
        <v>17256.29480396447</v>
      </c>
      <c r="N4231" s="196" t="n">
        <v>6802.845189444935</v>
      </c>
      <c r="O4231" s="197" t="n">
        <v>61225.60670500442</v>
      </c>
      <c r="P4231" s="118" t="n"/>
      <c r="Q4231" s="104" t="n"/>
    </row>
    <row r="4232" outlineLevel="3" ht="50.25" customHeight="1">
      <c r="A4232" s="3" t="n"/>
      <c r="B423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232" s="25" t="n"/>
      <c r="D4232" s="271" t="inlineStr">
        <is>
          <t>10.4.25.46.</t>
        </is>
      </c>
      <c r="E4232"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400х200</t>
        </is>
      </c>
      <c r="F4232" s="211" t="inlineStr">
        <is>
          <t>шт.</t>
        </is>
      </c>
      <c r="G4232" s="649" t="n">
        <v>4</v>
      </c>
      <c r="H4232" s="194" t="n">
        <v>9291.616677898754</v>
      </c>
      <c r="I4232" s="195" t="n">
        <v>4314.073700991118</v>
      </c>
      <c r="J4232" s="196" t="n">
        <v>1700.711297361234</v>
      </c>
      <c r="K4232" s="197" t="n">
        <v>15306.40167625111</v>
      </c>
      <c r="L4232" s="194" t="n">
        <v>37166.46671159501</v>
      </c>
      <c r="M4232" s="195" t="n">
        <v>17256.29480396447</v>
      </c>
      <c r="N4232" s="196" t="n">
        <v>6802.845189444935</v>
      </c>
      <c r="O4232" s="197" t="n">
        <v>61225.60670500442</v>
      </c>
      <c r="P4232" s="118" t="n"/>
      <c r="Q4232" s="104" t="n"/>
    </row>
    <row r="4233" outlineLevel="3" ht="50.25" customHeight="1">
      <c r="A4233" s="3" t="n"/>
      <c r="B423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233" s="25" t="n"/>
      <c r="D4233" s="271" t="inlineStr">
        <is>
          <t>10.4.25.47.</t>
        </is>
      </c>
      <c r="E4233"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500х200</t>
        </is>
      </c>
      <c r="F4233" s="211" t="inlineStr">
        <is>
          <t>шт.</t>
        </is>
      </c>
      <c r="G4233" s="649" t="n">
        <v>1</v>
      </c>
      <c r="H4233" s="194" t="n">
        <v>9390.391575572339</v>
      </c>
      <c r="I4233" s="195" t="n">
        <v>4314.073700991118</v>
      </c>
      <c r="J4233" s="196" t="n">
        <v>1713.058159570432</v>
      </c>
      <c r="K4233" s="197" t="n">
        <v>15417.52343613389</v>
      </c>
      <c r="L4233" s="194" t="n">
        <v>9390.391575572339</v>
      </c>
      <c r="M4233" s="195" t="n">
        <v>4314.073700991118</v>
      </c>
      <c r="N4233" s="196" t="n">
        <v>1713.058159570432</v>
      </c>
      <c r="O4233" s="197" t="n">
        <v>15417.52343613389</v>
      </c>
      <c r="P4233" s="118" t="n"/>
      <c r="Q4233" s="104" t="n"/>
    </row>
    <row r="4234" outlineLevel="3" ht="50.25" customHeight="1">
      <c r="A4234" s="3" t="n"/>
      <c r="B423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234" s="25" t="n"/>
      <c r="D4234" s="271" t="inlineStr">
        <is>
          <t>10.4.25.48.</t>
        </is>
      </c>
      <c r="E4234"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650х250</t>
        </is>
      </c>
      <c r="F4234" s="211" t="inlineStr">
        <is>
          <t>шт.</t>
        </is>
      </c>
      <c r="G4234" s="649" t="n">
        <v>1</v>
      </c>
      <c r="H4234" s="194" t="n">
        <v>10188.83463452069</v>
      </c>
      <c r="I4234" s="195" t="n">
        <v>4314.073700991118</v>
      </c>
      <c r="J4234" s="196" t="n">
        <v>1812.863541938976</v>
      </c>
      <c r="K4234" s="197" t="n">
        <v>16315.77187745078</v>
      </c>
      <c r="L4234" s="194" t="n">
        <v>10188.83463452069</v>
      </c>
      <c r="M4234" s="195" t="n">
        <v>4314.073700991118</v>
      </c>
      <c r="N4234" s="196" t="n">
        <v>1812.863541938976</v>
      </c>
      <c r="O4234" s="197" t="n">
        <v>16315.77187745078</v>
      </c>
      <c r="P4234" s="118" t="n"/>
      <c r="Q4234" s="104" t="n"/>
    </row>
    <row r="4235" outlineLevel="3" ht="50.25" customHeight="1">
      <c r="A4235" s="3" t="n"/>
      <c r="B4235"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235" s="25" t="n"/>
      <c r="D4235" s="271" t="inlineStr">
        <is>
          <t>10.4.25.49.</t>
        </is>
      </c>
      <c r="E4235" s="212" t="inlineStr">
        <is>
          <t>Маты прошивные Wired MAT 105  из минеральной ваты, 25 мм</t>
        </is>
      </c>
      <c r="F4235" s="211" t="inlineStr">
        <is>
          <t>м²</t>
        </is>
      </c>
      <c r="G4235" s="649" t="n">
        <v>1</v>
      </c>
      <c r="H4235" s="194" t="n">
        <v>849.6313776184404</v>
      </c>
      <c r="I4235" s="195" t="n">
        <v>431.4073700991118</v>
      </c>
      <c r="J4235" s="196" t="n">
        <v>160.129843464694</v>
      </c>
      <c r="K4235" s="197" t="n">
        <v>1441.168591182246</v>
      </c>
      <c r="L4235" s="194" t="n">
        <v>849.6313776184404</v>
      </c>
      <c r="M4235" s="195" t="n">
        <v>431.4073700991118</v>
      </c>
      <c r="N4235" s="196" t="n">
        <v>160.129843464694</v>
      </c>
      <c r="O4235" s="197" t="n">
        <v>1441.168591182246</v>
      </c>
      <c r="P4235" s="118" t="n"/>
      <c r="Q4235" s="104" t="n"/>
    </row>
    <row r="4236" outlineLevel="3" ht="50.25" customHeight="1">
      <c r="A4236" s="3" t="n"/>
      <c r="B4236"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236" s="25" t="n"/>
      <c r="D4236" s="271" t="inlineStr">
        <is>
          <t>10.4.25.50.</t>
        </is>
      </c>
      <c r="E4236" s="212" t="inlineStr">
        <is>
          <t>Огнезащитная изоляция EI30, матриал: рулонная базальтовая фольгированная огнезащита, толщина 5мм, расход клеящего состава 0.6кг/м2</t>
        </is>
      </c>
      <c r="F4236" s="211" t="inlineStr">
        <is>
          <t>м²</t>
        </is>
      </c>
      <c r="G4236" s="649" t="n">
        <v>1</v>
      </c>
      <c r="H4236" s="194" t="n">
        <v>231.3524049480471</v>
      </c>
      <c r="I4236" s="195" t="n">
        <v>431.4073700991118</v>
      </c>
      <c r="J4236" s="196" t="n">
        <v>82.84497188089486</v>
      </c>
      <c r="K4236" s="197" t="n">
        <v>745.6047469280537</v>
      </c>
      <c r="L4236" s="194" t="n">
        <v>231.3524049480471</v>
      </c>
      <c r="M4236" s="195" t="n">
        <v>431.4073700991118</v>
      </c>
      <c r="N4236" s="196" t="n">
        <v>82.84497188089486</v>
      </c>
      <c r="O4236" s="197" t="n">
        <v>745.6047469280537</v>
      </c>
      <c r="P4236" s="118" t="n"/>
      <c r="Q4236" s="104" t="n"/>
    </row>
    <row r="4237" outlineLevel="3" ht="50.25" customHeight="1">
      <c r="A4237" s="3" t="n"/>
      <c r="B4237"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237" s="25" t="n"/>
      <c r="D4237" s="271" t="inlineStr">
        <is>
          <t>10.4.25.51.</t>
        </is>
      </c>
      <c r="E4237" s="212" t="inlineStr">
        <is>
          <t>Огнезащитная изоляция EI30, матриал: рулонная базальтовая фольгированная огнезащита,
толщина 25мм, расход клеящего состава 0.6кг/м2</t>
        </is>
      </c>
      <c r="F4237" s="211" t="inlineStr">
        <is>
          <t>м²</t>
        </is>
      </c>
      <c r="G4237" s="649" t="n">
        <v>180</v>
      </c>
      <c r="H4237" s="194" t="n">
        <v>600.9737097313147</v>
      </c>
      <c r="I4237" s="195" t="n">
        <v>431.4073700991118</v>
      </c>
      <c r="J4237" s="196" t="n">
        <v>129.0476349788033</v>
      </c>
      <c r="K4237" s="197" t="n">
        <v>1161.42871480923</v>
      </c>
      <c r="L4237" s="194" t="n">
        <v>108175.2677516366</v>
      </c>
      <c r="M4237" s="195" t="n">
        <v>77653.32661784012</v>
      </c>
      <c r="N4237" s="196" t="n">
        <v>23228.57429618459</v>
      </c>
      <c r="O4237" s="197" t="n">
        <v>209057.1686656613</v>
      </c>
      <c r="P4237" s="118" t="n"/>
      <c r="Q4237" s="104" t="n"/>
    </row>
    <row r="4238" outlineLevel="2" ht="50.25" customHeight="1">
      <c r="A4238" s="3" t="n"/>
      <c r="B4238" s="3" t="n"/>
      <c r="C4238" s="240" t="n"/>
      <c r="D4238" s="391" t="inlineStr">
        <is>
          <t>10.4.26.</t>
        </is>
      </c>
      <c r="E4238" s="392" t="inlineStr">
        <is>
          <t>В.1.1-В.1.7</t>
        </is>
      </c>
      <c r="F4238" s="405" t="inlineStr">
        <is>
          <t>комплект</t>
        </is>
      </c>
      <c r="G4238" s="422" t="n">
        <v>1</v>
      </c>
      <c r="H4238" s="428">
        <f>IFERROR(L4238/G4238,0)</f>
        <v/>
      </c>
      <c r="I4238" s="429">
        <f>IFERROR(M4238/G4238,0)</f>
        <v/>
      </c>
      <c r="J4238" s="430">
        <f>IFERROR(N4238/G4238,0)</f>
        <v/>
      </c>
      <c r="K4238" s="432">
        <f>+IFERROR(O4238/G4238,0)</f>
        <v/>
      </c>
      <c r="L4238" s="431">
        <f>SUBTOTAL(9,L4239:L4325)</f>
        <v/>
      </c>
      <c r="M4238" s="429">
        <f>SUBTOTAL(9,M4239:M4325)</f>
        <v/>
      </c>
      <c r="N4238" s="430">
        <f>SUBTOTAL(9,N4239:N4325)</f>
        <v/>
      </c>
      <c r="O4238" s="431">
        <f>SUBTOTAL(9,O4239:O4325)</f>
        <v/>
      </c>
      <c r="P4238" s="394" t="n"/>
      <c r="Q4238" s="243" t="n"/>
    </row>
    <row r="4239" outlineLevel="3" ht="50.25" customHeight="1">
      <c r="A4239" s="3" t="n"/>
      <c r="B423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239" s="25" t="n"/>
      <c r="D4239" s="271" t="inlineStr">
        <is>
          <t>10.4.26.1.</t>
        </is>
      </c>
      <c r="E4239" s="212" t="inlineStr">
        <is>
          <t>Воздуховод из тонколистовой оцинкованной стали b=0,7</t>
        </is>
      </c>
      <c r="F4239" s="211" t="inlineStr">
        <is>
          <t>м2</t>
        </is>
      </c>
      <c r="G4239" s="649" t="n">
        <v>30</v>
      </c>
      <c r="H4239" s="194" t="n">
        <v>3435.114071337121</v>
      </c>
      <c r="I4239" s="195" t="n">
        <v>1757.841333333333</v>
      </c>
      <c r="J4239" s="196" t="n">
        <v>649.1194255838068</v>
      </c>
      <c r="K4239" s="197" t="n">
        <v>5842.074830254262</v>
      </c>
      <c r="L4239" s="194" t="n">
        <v>103053.4221401136</v>
      </c>
      <c r="M4239" s="195" t="n">
        <v>52735.24</v>
      </c>
      <c r="N4239" s="196" t="n">
        <v>19473.5827675142</v>
      </c>
      <c r="O4239" s="197" t="n">
        <v>175262.2449076278</v>
      </c>
      <c r="P4239" s="118" t="n"/>
      <c r="Q4239" s="104" t="n"/>
    </row>
    <row r="4240" outlineLevel="3" ht="50.25" customHeight="1">
      <c r="A4240" s="3" t="n"/>
      <c r="B4240"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240" s="25" t="n"/>
      <c r="D4240" s="271" t="inlineStr">
        <is>
          <t>10.4.26.2.</t>
        </is>
      </c>
      <c r="E4240" s="212" t="inlineStr">
        <is>
          <t>Воздуховод из тонколистовой оцинкованной стали b=0,9</t>
        </is>
      </c>
      <c r="F4240" s="211" t="inlineStr">
        <is>
          <t>м2</t>
        </is>
      </c>
      <c r="G4240" s="649" t="n">
        <v>11.4</v>
      </c>
      <c r="H4240" s="194" t="n">
        <v>1985.720617080331</v>
      </c>
      <c r="I4240" s="195" t="n">
        <v>1647.976315789474</v>
      </c>
      <c r="J4240" s="196" t="n">
        <v>454.2121166087255</v>
      </c>
      <c r="K4240" s="197" t="n">
        <v>4087.90904947853</v>
      </c>
      <c r="L4240" s="194" t="n">
        <v>22637.21503471577</v>
      </c>
      <c r="M4240" s="195" t="n">
        <v>18786.93</v>
      </c>
      <c r="N4240" s="196" t="n">
        <v>5178.018129339471</v>
      </c>
      <c r="O4240" s="197" t="n">
        <v>46602.16316405524</v>
      </c>
      <c r="P4240" s="118" t="n"/>
      <c r="Q4240" s="104" t="n"/>
    </row>
    <row r="4241" outlineLevel="3" ht="50.25" customHeight="1">
      <c r="A4241" s="3" t="n"/>
      <c r="B4241"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241" s="25" t="n"/>
      <c r="D4241" s="271" t="inlineStr">
        <is>
          <t>10.4.26.3.</t>
        </is>
      </c>
      <c r="E4241" s="212" t="inlineStr">
        <is>
          <t>Воздуховод из тонколистовой оцинкованной стали b=0,9</t>
        </is>
      </c>
      <c r="F4241" s="211" t="inlineStr">
        <is>
          <t>м2</t>
        </is>
      </c>
      <c r="G4241" s="649" t="n">
        <v>36.8</v>
      </c>
      <c r="H4241" s="194" t="n">
        <v>2115.209372106486</v>
      </c>
      <c r="I4241" s="195" t="n">
        <v>1755.452989130435</v>
      </c>
      <c r="J4241" s="196" t="n">
        <v>483.8327951546152</v>
      </c>
      <c r="K4241" s="197" t="n">
        <v>4354.495156391537</v>
      </c>
      <c r="L4241" s="194" t="n">
        <v>77839.70489351869</v>
      </c>
      <c r="M4241" s="195" t="n">
        <v>64600.67</v>
      </c>
      <c r="N4241" s="196" t="n">
        <v>17805.04686168984</v>
      </c>
      <c r="O4241" s="197" t="n">
        <v>160245.4217552085</v>
      </c>
      <c r="P4241" s="118" t="n"/>
      <c r="Q4241" s="104" t="n"/>
    </row>
    <row r="4242" outlineLevel="3" ht="50.25" customHeight="1">
      <c r="A4242" s="3" t="n"/>
      <c r="B424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242" s="25" t="n"/>
      <c r="D4242" s="271" t="inlineStr">
        <is>
          <t>10.4.26.4.</t>
        </is>
      </c>
      <c r="E4242" s="212" t="inlineStr">
        <is>
          <t>Воздуховод из тонколистовой оцинкованной стали b=0,7</t>
        </is>
      </c>
      <c r="F4242" s="211" t="inlineStr">
        <is>
          <t>м2</t>
        </is>
      </c>
      <c r="G4242" s="649" t="n">
        <v>10.8</v>
      </c>
      <c r="H4242" s="194" t="n">
        <v>5339.346170946571</v>
      </c>
      <c r="I4242" s="195" t="n">
        <v>4431.225</v>
      </c>
      <c r="J4242" s="196" t="n">
        <v>1221.321396368322</v>
      </c>
      <c r="K4242" s="197" t="n">
        <v>10991.89256731489</v>
      </c>
      <c r="L4242" s="194" t="n">
        <v>57664.93864622297</v>
      </c>
      <c r="M4242" s="195" t="n">
        <v>47857.23000000001</v>
      </c>
      <c r="N4242" s="196" t="n">
        <v>13190.27108077787</v>
      </c>
      <c r="O4242" s="197" t="n">
        <v>118712.4397270008</v>
      </c>
      <c r="P4242" s="118" t="n"/>
      <c r="Q4242" s="104" t="n"/>
    </row>
    <row r="4243" outlineLevel="3" ht="50.25" customHeight="1">
      <c r="A4243" s="3" t="n"/>
      <c r="B4243"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243" s="25" t="n"/>
      <c r="D4243" s="271" t="inlineStr">
        <is>
          <t>10.4.26.5.</t>
        </is>
      </c>
      <c r="E4243" s="212" t="inlineStr">
        <is>
          <t>Воздуховод из тонколистовой оцинкованной стали b=0,9</t>
        </is>
      </c>
      <c r="F4243" s="211" t="inlineStr">
        <is>
          <t>м2</t>
        </is>
      </c>
      <c r="G4243" s="649" t="n">
        <v>33.6</v>
      </c>
      <c r="H4243" s="194" t="n">
        <v>1380.176166103759</v>
      </c>
      <c r="I4243" s="195" t="n">
        <v>706.2755952380952</v>
      </c>
      <c r="J4243" s="196" t="n">
        <v>260.8064701677318</v>
      </c>
      <c r="K4243" s="197" t="n">
        <v>2347.258231509586</v>
      </c>
      <c r="L4243" s="194" t="n">
        <v>46373.91918108632</v>
      </c>
      <c r="M4243" s="195" t="n">
        <v>23730.86</v>
      </c>
      <c r="N4243" s="196" t="n">
        <v>8763.097397635791</v>
      </c>
      <c r="O4243" s="197" t="n">
        <v>78867.87657872211</v>
      </c>
      <c r="P4243" s="118" t="n"/>
      <c r="Q4243" s="104" t="n"/>
    </row>
    <row r="4244" outlineLevel="3" ht="50.25" customHeight="1">
      <c r="A4244" s="3" t="n"/>
      <c r="B424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244" s="25" t="n"/>
      <c r="D4244" s="271" t="inlineStr">
        <is>
          <t>10.4.26.6.</t>
        </is>
      </c>
      <c r="E4244" s="212" t="inlineStr">
        <is>
          <t>Воздуховод из тонколистовой оцинкованной стали b=0,7</t>
        </is>
      </c>
      <c r="F4244" s="211" t="inlineStr">
        <is>
          <t>м2</t>
        </is>
      </c>
      <c r="G4244" s="649" t="n">
        <v>9</v>
      </c>
      <c r="H4244" s="194" t="n">
        <v>4633.334404377836</v>
      </c>
      <c r="I4244" s="195" t="n">
        <v>3845.277777777778</v>
      </c>
      <c r="J4244" s="196" t="n">
        <v>1059.826522769452</v>
      </c>
      <c r="K4244" s="197" t="n">
        <v>9538.438704925065</v>
      </c>
      <c r="L4244" s="194" t="n">
        <v>41700.00963940052</v>
      </c>
      <c r="M4244" s="195" t="n">
        <v>34607.5</v>
      </c>
      <c r="N4244" s="196" t="n">
        <v>9538.438704925065</v>
      </c>
      <c r="O4244" s="197" t="n">
        <v>85845.94834432559</v>
      </c>
      <c r="P4244" s="118" t="n"/>
      <c r="Q4244" s="104" t="n"/>
    </row>
    <row r="4245" outlineLevel="3" ht="50.25" customHeight="1">
      <c r="A4245" s="3" t="n"/>
      <c r="B4245"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245" s="25" t="n"/>
      <c r="D4245" s="271" t="inlineStr">
        <is>
          <t>10.4.26.7.</t>
        </is>
      </c>
      <c r="E4245" s="212" t="inlineStr">
        <is>
          <t>Воздуховод из тонколистовой оцинкованной стали b=0,9</t>
        </is>
      </c>
      <c r="F4245" s="211" t="inlineStr">
        <is>
          <t>м2</t>
        </is>
      </c>
      <c r="G4245" s="649" t="n">
        <v>15.2</v>
      </c>
      <c r="H4245" s="194" t="n">
        <v>2612.770768694024</v>
      </c>
      <c r="I4245" s="195" t="n">
        <v>2168.38947368421</v>
      </c>
      <c r="J4245" s="196" t="n">
        <v>597.6450302972793</v>
      </c>
      <c r="K4245" s="197" t="n">
        <v>5378.805272675513</v>
      </c>
      <c r="L4245" s="194" t="n">
        <v>39714.11568414916</v>
      </c>
      <c r="M4245" s="195" t="n">
        <v>32959.52</v>
      </c>
      <c r="N4245" s="196" t="n">
        <v>9084.204460518644</v>
      </c>
      <c r="O4245" s="197" t="n">
        <v>81757.84014466779</v>
      </c>
      <c r="P4245" s="118" t="n"/>
      <c r="Q4245" s="104" t="n"/>
    </row>
    <row r="4246" outlineLevel="3" ht="50.25" customHeight="1">
      <c r="A4246" s="3" t="n"/>
      <c r="B4246"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246" s="25" t="n"/>
      <c r="D4246" s="271" t="inlineStr">
        <is>
          <t>10.4.26.8.</t>
        </is>
      </c>
      <c r="E4246" s="212" t="inlineStr">
        <is>
          <t>Воздуховод из тонколистовой оцинкованной стали b=0,9</t>
        </is>
      </c>
      <c r="F4246" s="211" t="inlineStr">
        <is>
          <t>м2</t>
        </is>
      </c>
      <c r="G4246" s="649" t="n">
        <v>32</v>
      </c>
      <c r="H4246" s="194" t="n">
        <v>905.7406495038367</v>
      </c>
      <c r="I4246" s="195" t="n">
        <v>463.4934375</v>
      </c>
      <c r="J4246" s="196" t="n">
        <v>171.1542608754796</v>
      </c>
      <c r="K4246" s="197" t="n">
        <v>1540.388347879316</v>
      </c>
      <c r="L4246" s="194" t="n">
        <v>28983.70078412278</v>
      </c>
      <c r="M4246" s="195" t="n">
        <v>14831.79</v>
      </c>
      <c r="N4246" s="196" t="n">
        <v>5476.936348015347</v>
      </c>
      <c r="O4246" s="197" t="n">
        <v>49292.42713213812</v>
      </c>
      <c r="P4246" s="118" t="n"/>
      <c r="Q4246" s="104" t="n"/>
    </row>
    <row r="4247" outlineLevel="3" ht="50.25" customHeight="1">
      <c r="A4247" s="3" t="n"/>
      <c r="B4247"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247" s="25" t="n"/>
      <c r="D4247" s="271" t="inlineStr">
        <is>
          <t>10.4.26.9.</t>
        </is>
      </c>
      <c r="E4247" s="212" t="inlineStr">
        <is>
          <t>Воздуховод из тонколистовой оцинкованной стали b=0,9</t>
        </is>
      </c>
      <c r="F4247" s="211" t="inlineStr">
        <is>
          <t>м2</t>
        </is>
      </c>
      <c r="G4247" s="649" t="n">
        <v>6.2</v>
      </c>
      <c r="H4247" s="194" t="n">
        <v>1697.455653731586</v>
      </c>
      <c r="I4247" s="195" t="n">
        <v>1408.753225806452</v>
      </c>
      <c r="J4247" s="196" t="n">
        <v>388.2761099422547</v>
      </c>
      <c r="K4247" s="197" t="n">
        <v>3494.484989480292</v>
      </c>
      <c r="L4247" s="194" t="n">
        <v>10524.22505313583</v>
      </c>
      <c r="M4247" s="195" t="n">
        <v>8734.27</v>
      </c>
      <c r="N4247" s="196" t="n">
        <v>2407.311881641979</v>
      </c>
      <c r="O4247" s="197" t="n">
        <v>21665.80693477781</v>
      </c>
      <c r="P4247" s="118" t="n"/>
      <c r="Q4247" s="104" t="n"/>
    </row>
    <row r="4248" outlineLevel="3" ht="50.25" customHeight="1">
      <c r="A4248" s="3" t="n"/>
      <c r="B424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248" s="25" t="n"/>
      <c r="D4248" s="271" t="inlineStr">
        <is>
          <t>10.4.26.10.</t>
        </is>
      </c>
      <c r="E4248" s="212" t="inlineStr">
        <is>
          <t>Воздуховод из тонколистовой оцинкованной стали b=0,7</t>
        </is>
      </c>
      <c r="F4248" s="211" t="inlineStr">
        <is>
          <t>м2</t>
        </is>
      </c>
      <c r="G4248" s="649" t="n">
        <v>25.2</v>
      </c>
      <c r="H4248" s="194" t="n">
        <v>2694.906140341138</v>
      </c>
      <c r="I4248" s="195" t="n">
        <v>2236.538888888889</v>
      </c>
      <c r="J4248" s="196" t="n">
        <v>616.4306286537533</v>
      </c>
      <c r="K4248" s="197" t="n">
        <v>5547.875657883779</v>
      </c>
      <c r="L4248" s="194" t="n">
        <v>67911.63473659668</v>
      </c>
      <c r="M4248" s="195" t="n">
        <v>56360.78</v>
      </c>
      <c r="N4248" s="196" t="n">
        <v>15534.05184207458</v>
      </c>
      <c r="O4248" s="197" t="n">
        <v>139806.4665786712</v>
      </c>
      <c r="P4248" s="118" t="n"/>
      <c r="Q4248" s="104" t="n"/>
    </row>
    <row r="4249" outlineLevel="3" ht="50.25" customHeight="1">
      <c r="A4249" s="3" t="n"/>
      <c r="B4249"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249" s="25" t="n"/>
      <c r="D4249" s="271" t="inlineStr">
        <is>
          <t>10.4.26.11.</t>
        </is>
      </c>
      <c r="E4249" s="212" t="inlineStr">
        <is>
          <t>Воздуховод из тонколистовой оцинкованной стали b=0,9</t>
        </is>
      </c>
      <c r="F4249" s="211" t="inlineStr">
        <is>
          <t>м2</t>
        </is>
      </c>
      <c r="G4249" s="649" t="n">
        <v>23.6</v>
      </c>
      <c r="H4249" s="194" t="n">
        <v>2153.97505826938</v>
      </c>
      <c r="I4249" s="195" t="n">
        <v>1787.635169491525</v>
      </c>
      <c r="J4249" s="196" t="n">
        <v>492.7012784701133</v>
      </c>
      <c r="K4249" s="197" t="n">
        <v>4434.311506231019</v>
      </c>
      <c r="L4249" s="194" t="n">
        <v>50833.81137515738</v>
      </c>
      <c r="M4249" s="195" t="n">
        <v>42188.19</v>
      </c>
      <c r="N4249" s="196" t="n">
        <v>11627.75017189467</v>
      </c>
      <c r="O4249" s="197" t="n">
        <v>104649.7515470521</v>
      </c>
      <c r="P4249" s="118" t="n"/>
      <c r="Q4249" s="104" t="n"/>
    </row>
    <row r="4250" outlineLevel="3" ht="50.25" customHeight="1">
      <c r="A4250" s="3" t="n"/>
      <c r="B4250"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250" s="25" t="n"/>
      <c r="D4250" s="271" t="inlineStr">
        <is>
          <t>10.4.26.12.</t>
        </is>
      </c>
      <c r="E4250" s="212" t="inlineStr">
        <is>
          <t>Воздуховод из тонколистовой оцинкованной стали b=0,9</t>
        </is>
      </c>
      <c r="F4250" s="211" t="inlineStr">
        <is>
          <t>м2</t>
        </is>
      </c>
      <c r="G4250" s="649" t="n">
        <v>42</v>
      </c>
      <c r="H4250" s="194" t="n">
        <v>2051.905878025223</v>
      </c>
      <c r="I4250" s="195" t="n">
        <v>1702.908809523809</v>
      </c>
      <c r="J4250" s="196" t="n">
        <v>469.3518359436291</v>
      </c>
      <c r="K4250" s="197" t="n">
        <v>4224.166523492661</v>
      </c>
      <c r="L4250" s="194" t="n">
        <v>86180.04687705937</v>
      </c>
      <c r="M4250" s="195" t="n">
        <v>71522.17</v>
      </c>
      <c r="N4250" s="196" t="n">
        <v>19712.77710963242</v>
      </c>
      <c r="O4250" s="197" t="n">
        <v>177414.9939866918</v>
      </c>
      <c r="P4250" s="118" t="n"/>
      <c r="Q4250" s="104" t="n"/>
    </row>
    <row r="4251" outlineLevel="3" ht="50.25" customHeight="1">
      <c r="A4251" s="3" t="n"/>
      <c r="B4251"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251" s="25" t="n"/>
      <c r="D4251" s="271" t="inlineStr">
        <is>
          <t>10.4.26.13.</t>
        </is>
      </c>
      <c r="E4251" s="212" t="inlineStr">
        <is>
          <t>Воздуховод из тонколистовой оцинкованной стали b=0,9</t>
        </is>
      </c>
      <c r="F4251" s="211" t="inlineStr">
        <is>
          <t>м2</t>
        </is>
      </c>
      <c r="G4251" s="649" t="n">
        <v>16</v>
      </c>
      <c r="H4251" s="194" t="n">
        <v>2254.271610668497</v>
      </c>
      <c r="I4251" s="195" t="n">
        <v>1153.583125</v>
      </c>
      <c r="J4251" s="196" t="n">
        <v>425.9818419585621</v>
      </c>
      <c r="K4251" s="197" t="n">
        <v>3833.836577627059</v>
      </c>
      <c r="L4251" s="194" t="n">
        <v>36068.34577069595</v>
      </c>
      <c r="M4251" s="195" t="n">
        <v>18457.33</v>
      </c>
      <c r="N4251" s="196" t="n">
        <v>6815.709471336993</v>
      </c>
      <c r="O4251" s="197" t="n">
        <v>61341.38524203294</v>
      </c>
      <c r="P4251" s="118" t="n"/>
      <c r="Q4251" s="104" t="n"/>
    </row>
    <row r="4252" outlineLevel="3" ht="50.25" customHeight="1">
      <c r="A4252" s="3" t="n"/>
      <c r="B4252"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252" s="25" t="n"/>
      <c r="D4252" s="271" t="inlineStr">
        <is>
          <t>10.4.26.14.</t>
        </is>
      </c>
      <c r="E4252" s="212" t="inlineStr">
        <is>
          <t>Воздуховод из тонколистовой оцинкованной стали b=0,9</t>
        </is>
      </c>
      <c r="F4252" s="211" t="inlineStr">
        <is>
          <t>м2</t>
        </is>
      </c>
      <c r="G4252" s="649" t="n">
        <v>5.8</v>
      </c>
      <c r="H4252" s="194" t="n">
        <v>1776.783676599405</v>
      </c>
      <c r="I4252" s="195" t="n">
        <v>909.2275862068966</v>
      </c>
      <c r="J4252" s="196" t="n">
        <v>335.7514078507877</v>
      </c>
      <c r="K4252" s="197" t="n">
        <v>3021.762670657089</v>
      </c>
      <c r="L4252" s="194" t="n">
        <v>10305.34532427655</v>
      </c>
      <c r="M4252" s="195" t="n">
        <v>5273.52</v>
      </c>
      <c r="N4252" s="196" t="n">
        <v>1947.358165534569</v>
      </c>
      <c r="O4252" s="197" t="n">
        <v>17526.22348981112</v>
      </c>
      <c r="P4252" s="118" t="n"/>
      <c r="Q4252" s="104" t="n"/>
    </row>
    <row r="4253" outlineLevel="3" ht="50.25" customHeight="1">
      <c r="A4253" s="3" t="n"/>
      <c r="B4253"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253" s="25" t="n"/>
      <c r="D4253" s="271" t="inlineStr">
        <is>
          <t>10.4.26.15.</t>
        </is>
      </c>
      <c r="E4253" s="212" t="inlineStr">
        <is>
          <t>Воздуховод из тонколистовой оцинкованной стали b=0,9</t>
        </is>
      </c>
      <c r="F4253" s="211" t="inlineStr">
        <is>
          <t>м2</t>
        </is>
      </c>
      <c r="G4253" s="649" t="n">
        <v>12.6</v>
      </c>
      <c r="H4253" s="194" t="n">
        <v>2789.461081944081</v>
      </c>
      <c r="I4253" s="195" t="n">
        <v>2315.014285714286</v>
      </c>
      <c r="J4253" s="196" t="n">
        <v>638.0594209572959</v>
      </c>
      <c r="K4253" s="197" t="n">
        <v>5742.534788615662</v>
      </c>
      <c r="L4253" s="194" t="n">
        <v>35147.20963249542</v>
      </c>
      <c r="M4253" s="195" t="n">
        <v>29169.18</v>
      </c>
      <c r="N4253" s="196" t="n">
        <v>8039.548704061927</v>
      </c>
      <c r="O4253" s="197" t="n">
        <v>72355.93833655734</v>
      </c>
      <c r="P4253" s="118" t="n"/>
      <c r="Q4253" s="104" t="n"/>
    </row>
    <row r="4254" outlineLevel="3" ht="50.25" customHeight="1">
      <c r="A4254" s="3" t="n"/>
      <c r="B4254"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254" s="25" t="n"/>
      <c r="D4254" s="271" t="inlineStr">
        <is>
          <t>10.4.26.16.</t>
        </is>
      </c>
      <c r="E4254" s="212" t="inlineStr">
        <is>
          <t>Воздуховод из тонколистовой оцинкованной стали b=0,9</t>
        </is>
      </c>
      <c r="F4254" s="211" t="inlineStr">
        <is>
          <t>м2</t>
        </is>
      </c>
      <c r="G4254" s="649" t="n">
        <v>7.7</v>
      </c>
      <c r="H4254" s="194" t="n">
        <v>1547.312498875855</v>
      </c>
      <c r="I4254" s="195" t="n">
        <v>1284.137662337662</v>
      </c>
      <c r="J4254" s="196" t="n">
        <v>353.9312701516897</v>
      </c>
      <c r="K4254" s="197" t="n">
        <v>3185.381431365207</v>
      </c>
      <c r="L4254" s="194" t="n">
        <v>11914.30624134408</v>
      </c>
      <c r="M4254" s="195" t="n">
        <v>9887.860000000001</v>
      </c>
      <c r="N4254" s="196" t="n">
        <v>2725.27078016801</v>
      </c>
      <c r="O4254" s="197" t="n">
        <v>24527.43702151209</v>
      </c>
      <c r="P4254" s="118" t="n"/>
      <c r="Q4254" s="104" t="n"/>
    </row>
    <row r="4255" outlineLevel="3" ht="50.25" customHeight="1">
      <c r="A4255" s="3" t="n"/>
      <c r="B4255"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255" s="25" t="n"/>
      <c r="D4255" s="271" t="inlineStr">
        <is>
          <t>10.4.26.17.</t>
        </is>
      </c>
      <c r="E4255" s="212" t="inlineStr">
        <is>
          <t>Воздуховод из тонколистовой оцинкованной стали b=0,9</t>
        </is>
      </c>
      <c r="F4255" s="211" t="inlineStr">
        <is>
          <t>м2</t>
        </is>
      </c>
      <c r="G4255" s="649" t="n">
        <v>31</v>
      </c>
      <c r="H4255" s="194" t="n">
        <v>2466.116893719691</v>
      </c>
      <c r="I4255" s="195" t="n">
        <v>2046.68</v>
      </c>
      <c r="J4255" s="196" t="n">
        <v>564.0996117149614</v>
      </c>
      <c r="K4255" s="197" t="n">
        <v>5076.896505434653</v>
      </c>
      <c r="L4255" s="194" t="n">
        <v>76449.62370531043</v>
      </c>
      <c r="M4255" s="195" t="n">
        <v>63447.08</v>
      </c>
      <c r="N4255" s="196" t="n">
        <v>17487.0879631638</v>
      </c>
      <c r="O4255" s="197" t="n">
        <v>157383.7916684742</v>
      </c>
      <c r="P4255" s="118" t="n"/>
      <c r="Q4255" s="104" t="n"/>
    </row>
    <row r="4256" outlineLevel="3" ht="50.25" customHeight="1">
      <c r="A4256" s="3" t="n"/>
      <c r="B4256"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256" s="25" t="n"/>
      <c r="D4256" s="271" t="inlineStr">
        <is>
          <t>10.4.26.18.</t>
        </is>
      </c>
      <c r="E4256" s="212" t="inlineStr">
        <is>
          <t>Воздуховод из тонколистовой оцинкованной стали b=0,9</t>
        </is>
      </c>
      <c r="F4256" s="211" t="inlineStr">
        <is>
          <t>м2</t>
        </is>
      </c>
      <c r="G4256" s="649" t="n">
        <v>8.6</v>
      </c>
      <c r="H4256" s="194" t="n">
        <v>1847.179262223889</v>
      </c>
      <c r="I4256" s="195" t="n">
        <v>1533.001162790698</v>
      </c>
      <c r="J4256" s="196" t="n">
        <v>422.5225531268233</v>
      </c>
      <c r="K4256" s="197" t="n">
        <v>3802.70297814141</v>
      </c>
      <c r="L4256" s="194" t="n">
        <v>15885.74165512544</v>
      </c>
      <c r="M4256" s="195" t="n">
        <v>13183.81</v>
      </c>
      <c r="N4256" s="196" t="n">
        <v>3633.693956890681</v>
      </c>
      <c r="O4256" s="197" t="n">
        <v>32703.24561201612</v>
      </c>
      <c r="P4256" s="118" t="n"/>
      <c r="Q4256" s="104" t="n"/>
    </row>
    <row r="4257" outlineLevel="3" ht="50.25" customHeight="1">
      <c r="A4257" s="3" t="n"/>
      <c r="B4257"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257" s="25" t="n"/>
      <c r="D4257" s="271" t="inlineStr">
        <is>
          <t>10.4.26.19.</t>
        </is>
      </c>
      <c r="E4257" s="212" t="inlineStr">
        <is>
          <t>Воздуховод из тонколистовой оцинкованной стали b=0,9</t>
        </is>
      </c>
      <c r="F4257" s="211" t="inlineStr">
        <is>
          <t>м2</t>
        </is>
      </c>
      <c r="G4257" s="649" t="n">
        <v>31.5</v>
      </c>
      <c r="H4257" s="194" t="n">
        <v>2559.345725797025</v>
      </c>
      <c r="I4257" s="195" t="n">
        <v>2124.058095238095</v>
      </c>
      <c r="J4257" s="196" t="n">
        <v>585.42547762939</v>
      </c>
      <c r="K4257" s="197" t="n">
        <v>5268.82929866451</v>
      </c>
      <c r="L4257" s="194" t="n">
        <v>80619.39036260628</v>
      </c>
      <c r="M4257" s="195" t="n">
        <v>66907.83</v>
      </c>
      <c r="N4257" s="196" t="n">
        <v>18440.90254532579</v>
      </c>
      <c r="O4257" s="197" t="n">
        <v>165968.1229079321</v>
      </c>
      <c r="P4257" s="118" t="n"/>
      <c r="Q4257" s="104" t="n"/>
    </row>
    <row r="4258" outlineLevel="3" ht="50.25" customHeight="1">
      <c r="A4258" s="3" t="n"/>
      <c r="B4258"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258" s="25" t="n"/>
      <c r="D4258" s="271" t="inlineStr">
        <is>
          <t>10.4.26.20.</t>
        </is>
      </c>
      <c r="E4258" s="212" t="inlineStr">
        <is>
          <t>Воздуховод из тонколистовой оцинкованной стали b=0,9</t>
        </is>
      </c>
      <c r="F4258" s="211" t="inlineStr">
        <is>
          <t>м2</t>
        </is>
      </c>
      <c r="G4258" s="649" t="n">
        <v>33.6</v>
      </c>
      <c r="H4258" s="194" t="n">
        <v>1737.500278218467</v>
      </c>
      <c r="I4258" s="195" t="n">
        <v>1441.979166666667</v>
      </c>
      <c r="J4258" s="196" t="n">
        <v>397.4349306106416</v>
      </c>
      <c r="K4258" s="197" t="n">
        <v>3576.914375495774</v>
      </c>
      <c r="L4258" s="194" t="n">
        <v>58380.00934814048</v>
      </c>
      <c r="M4258" s="195" t="n">
        <v>48450.5</v>
      </c>
      <c r="N4258" s="196" t="n">
        <v>13353.81366851756</v>
      </c>
      <c r="O4258" s="197" t="n">
        <v>120184.323016658</v>
      </c>
      <c r="P4258" s="118" t="n"/>
      <c r="Q4258" s="104" t="n"/>
    </row>
    <row r="4259" outlineLevel="3" ht="50.25" customHeight="1">
      <c r="A4259" s="3" t="n"/>
      <c r="B4259"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259" s="25" t="n"/>
      <c r="D4259" s="271" t="inlineStr">
        <is>
          <t>10.4.26.21.</t>
        </is>
      </c>
      <c r="E4259" s="212" t="inlineStr">
        <is>
          <t>Воздуховод из тонколистовой оцинкованной стали b=0,9</t>
        </is>
      </c>
      <c r="F4259" s="211" t="inlineStr">
        <is>
          <t>м2</t>
        </is>
      </c>
      <c r="G4259" s="649" t="n">
        <v>10.4</v>
      </c>
      <c r="H4259" s="194" t="n">
        <v>1183.791852706859</v>
      </c>
      <c r="I4259" s="195" t="n">
        <v>982.4471153846155</v>
      </c>
      <c r="J4259" s="196" t="n">
        <v>270.7798710114344</v>
      </c>
      <c r="K4259" s="197" t="n">
        <v>2437.018839102909</v>
      </c>
      <c r="L4259" s="194" t="n">
        <v>12311.43526815134</v>
      </c>
      <c r="M4259" s="195" t="n">
        <v>10217.45</v>
      </c>
      <c r="N4259" s="196" t="n">
        <v>2816.110658518917</v>
      </c>
      <c r="O4259" s="197" t="n">
        <v>25344.99592667026</v>
      </c>
      <c r="P4259" s="118" t="n"/>
      <c r="Q4259" s="104" t="n"/>
    </row>
    <row r="4260" outlineLevel="3" ht="50.25" customHeight="1">
      <c r="A4260" s="3" t="n"/>
      <c r="B4260"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260" s="25" t="n"/>
      <c r="D4260" s="271" t="inlineStr">
        <is>
          <t>10.4.26.22.</t>
        </is>
      </c>
      <c r="E4260" s="212" t="inlineStr">
        <is>
          <t>Воздуховод из тонколистовой оцинкованной стали b=0,9</t>
        </is>
      </c>
      <c r="F4260" s="211" t="inlineStr">
        <is>
          <t>м2</t>
        </is>
      </c>
      <c r="G4260" s="649" t="n">
        <v>11.6</v>
      </c>
      <c r="H4260" s="194" t="n">
        <v>804.5541038933994</v>
      </c>
      <c r="I4260" s="195" t="n">
        <v>667.7146551724138</v>
      </c>
      <c r="J4260" s="196" t="n">
        <v>184.0335948832267</v>
      </c>
      <c r="K4260" s="197" t="n">
        <v>1656.30235394904</v>
      </c>
      <c r="L4260" s="194" t="n">
        <v>9332.827605163433</v>
      </c>
      <c r="M4260" s="195" t="n">
        <v>7745.49</v>
      </c>
      <c r="N4260" s="196" t="n">
        <v>2134.789700645429</v>
      </c>
      <c r="O4260" s="197" t="n">
        <v>19213.10730580886</v>
      </c>
      <c r="P4260" s="118" t="n"/>
      <c r="Q4260" s="104" t="n"/>
    </row>
    <row r="4261" outlineLevel="3" ht="50.25" customHeight="1">
      <c r="A4261" s="3" t="n"/>
      <c r="B4261"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261" s="25" t="n"/>
      <c r="D4261" s="271" t="inlineStr">
        <is>
          <t>10.4.26.23.</t>
        </is>
      </c>
      <c r="E4261" s="212" t="inlineStr">
        <is>
          <t>Воздуховод из тонколистовой оцинкованной стали b=0,9</t>
        </is>
      </c>
      <c r="F4261" s="211" t="inlineStr">
        <is>
          <t>м2</t>
        </is>
      </c>
      <c r="G4261" s="649" t="n">
        <v>7.7</v>
      </c>
      <c r="H4261" s="194" t="n">
        <v>1237.84380549901</v>
      </c>
      <c r="I4261" s="195" t="n">
        <v>1027.31038961039</v>
      </c>
      <c r="J4261" s="196" t="n">
        <v>283.1442743886749</v>
      </c>
      <c r="K4261" s="197" t="n">
        <v>2548.298469498075</v>
      </c>
      <c r="L4261" s="194" t="n">
        <v>9531.397302342377</v>
      </c>
      <c r="M4261" s="195" t="n">
        <v>7910.29</v>
      </c>
      <c r="N4261" s="196" t="n">
        <v>2180.210912792797</v>
      </c>
      <c r="O4261" s="197" t="n">
        <v>19621.89821513517</v>
      </c>
      <c r="P4261" s="118" t="n"/>
      <c r="Q4261" s="104" t="n"/>
    </row>
    <row r="4262" outlineLevel="3" ht="50.25" customHeight="1">
      <c r="A4262" s="3" t="n"/>
      <c r="B4262"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262" s="25" t="n"/>
      <c r="D4262" s="271" t="inlineStr">
        <is>
          <t>10.4.26.24.</t>
        </is>
      </c>
      <c r="E4262" s="212" t="inlineStr">
        <is>
          <t>Воздуховод из тонколистовой оцинкованной стали b=0,9</t>
        </is>
      </c>
      <c r="F4262" s="211" t="inlineStr">
        <is>
          <t>м2</t>
        </is>
      </c>
      <c r="G4262" s="649" t="n">
        <v>49</v>
      </c>
      <c r="H4262" s="194" t="n">
        <v>4214.555322339676</v>
      </c>
      <c r="I4262" s="195" t="n">
        <v>3497.745306122449</v>
      </c>
      <c r="J4262" s="196" t="n">
        <v>964.0375785577655</v>
      </c>
      <c r="K4262" s="197" t="n">
        <v>8676.33820701989</v>
      </c>
      <c r="L4262" s="194" t="n">
        <v>206513.2107946441</v>
      </c>
      <c r="M4262" s="195" t="n">
        <v>171389.52</v>
      </c>
      <c r="N4262" s="196" t="n">
        <v>47237.84134933051</v>
      </c>
      <c r="O4262" s="197" t="n">
        <v>425140.5721439746</v>
      </c>
      <c r="P4262" s="118" t="n"/>
      <c r="Q4262" s="104" t="n"/>
    </row>
    <row r="4263" outlineLevel="3" ht="50.25" customHeight="1">
      <c r="A4263" s="3" t="n"/>
      <c r="B4263"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263" s="25" t="n"/>
      <c r="D4263" s="271" t="inlineStr">
        <is>
          <t>10.4.26.25.</t>
        </is>
      </c>
      <c r="E4263" s="212" t="inlineStr">
        <is>
          <t>Воздуховод из тонколистовой оцинкованной стали b=0,9</t>
        </is>
      </c>
      <c r="F4263" s="211" t="inlineStr">
        <is>
          <t>м2</t>
        </is>
      </c>
      <c r="G4263" s="649" t="n">
        <v>35</v>
      </c>
      <c r="H4263" s="194" t="n">
        <v>4606.845411261758</v>
      </c>
      <c r="I4263" s="195" t="n">
        <v>3823.304571428571</v>
      </c>
      <c r="J4263" s="196" t="n">
        <v>1053.768747836291</v>
      </c>
      <c r="K4263" s="197" t="n">
        <v>9483.91873052662</v>
      </c>
      <c r="L4263" s="194" t="n">
        <v>161239.5893941615</v>
      </c>
      <c r="M4263" s="195" t="n">
        <v>133815.66</v>
      </c>
      <c r="N4263" s="196" t="n">
        <v>36881.90617427019</v>
      </c>
      <c r="O4263" s="197" t="n">
        <v>331937.1555684317</v>
      </c>
      <c r="P4263" s="118" t="n"/>
      <c r="Q4263" s="104" t="n"/>
    </row>
    <row r="4264" outlineLevel="3" ht="50.25" customHeight="1">
      <c r="A4264" s="3" t="n"/>
      <c r="B4264"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264" s="25" t="n"/>
      <c r="D4264" s="271" t="inlineStr">
        <is>
          <t>10.4.26.26.</t>
        </is>
      </c>
      <c r="E4264" s="212" t="inlineStr">
        <is>
          <t>Воздуховод из тонколистовой оцинкованной стали b=0,9</t>
        </is>
      </c>
      <c r="F4264" s="211" t="inlineStr">
        <is>
          <t>м2</t>
        </is>
      </c>
      <c r="G4264" s="649" t="n">
        <v>19.8</v>
      </c>
      <c r="H4264" s="194" t="n">
        <v>2316.655368520019</v>
      </c>
      <c r="I4264" s="195" t="n">
        <v>1922.638888888889</v>
      </c>
      <c r="J4264" s="196" t="n">
        <v>529.9117821761134</v>
      </c>
      <c r="K4264" s="197" t="n">
        <v>4769.206039585021</v>
      </c>
      <c r="L4264" s="194" t="n">
        <v>45869.77629669637</v>
      </c>
      <c r="M4264" s="195" t="n">
        <v>38068.25</v>
      </c>
      <c r="N4264" s="196" t="n">
        <v>10492.25328708705</v>
      </c>
      <c r="O4264" s="197" t="n">
        <v>94430.27958378343</v>
      </c>
      <c r="P4264" s="118" t="n"/>
      <c r="Q4264" s="104" t="n"/>
    </row>
    <row r="4265" outlineLevel="3" ht="50.25" customHeight="1">
      <c r="A4265" s="3" t="n"/>
      <c r="B4265"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265" s="25" t="n"/>
      <c r="D4265" s="271" t="inlineStr">
        <is>
          <t>10.4.26.27.</t>
        </is>
      </c>
      <c r="E4265" s="212" t="inlineStr">
        <is>
          <t>Воздуховод из тонколистовой оцинкованной стали b=0,9</t>
        </is>
      </c>
      <c r="F4265" s="211" t="inlineStr">
        <is>
          <t>м2</t>
        </is>
      </c>
      <c r="G4265" s="649" t="n">
        <v>39.6</v>
      </c>
      <c r="H4265" s="194" t="n">
        <v>1474.236638749395</v>
      </c>
      <c r="I4265" s="195" t="n">
        <v>1223.497474747475</v>
      </c>
      <c r="J4265" s="196" t="n">
        <v>337.2167641871087</v>
      </c>
      <c r="K4265" s="197" t="n">
        <v>3034.950877683978</v>
      </c>
      <c r="L4265" s="194" t="n">
        <v>58379.77089447603</v>
      </c>
      <c r="M4265" s="195" t="n">
        <v>48450.49999999999</v>
      </c>
      <c r="N4265" s="196" t="n">
        <v>13353.7838618095</v>
      </c>
      <c r="O4265" s="197" t="n">
        <v>120184.0547562855</v>
      </c>
      <c r="P4265" s="118" t="n"/>
      <c r="Q4265" s="104" t="n"/>
    </row>
    <row r="4266" outlineLevel="3" ht="50.25" customHeight="1">
      <c r="A4266" s="3" t="n"/>
      <c r="B4266"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266" s="25" t="n"/>
      <c r="D4266" s="271" t="inlineStr">
        <is>
          <t>10.4.26.28.</t>
        </is>
      </c>
      <c r="E4266" s="212" t="inlineStr">
        <is>
          <t>Воздуховод из тонколистовой оцинкованной стали b=0,9</t>
        </is>
      </c>
      <c r="F4266" s="211" t="inlineStr">
        <is>
          <t>м2</t>
        </is>
      </c>
      <c r="G4266" s="649" t="n">
        <v>12.2</v>
      </c>
      <c r="H4266" s="194" t="n">
        <v>813.8136335368554</v>
      </c>
      <c r="I4266" s="195" t="n">
        <v>675.4</v>
      </c>
      <c r="J4266" s="196" t="n">
        <v>186.1517041921069</v>
      </c>
      <c r="K4266" s="197" t="n">
        <v>1675.365337728962</v>
      </c>
      <c r="L4266" s="194" t="n">
        <v>9928.526329149636</v>
      </c>
      <c r="M4266" s="195" t="n">
        <v>8239.879999999999</v>
      </c>
      <c r="N4266" s="196" t="n">
        <v>2271.050791143704</v>
      </c>
      <c r="O4266" s="197" t="n">
        <v>20439.45712029334</v>
      </c>
      <c r="P4266" s="118" t="n"/>
      <c r="Q4266" s="104" t="n"/>
    </row>
    <row r="4267" outlineLevel="3" ht="50.25" customHeight="1">
      <c r="A4267" s="3" t="n"/>
      <c r="B4267" s="3" t="inlineStr">
        <is>
          <t>Монтаж оконечных устройств системы общеобменной вентиляции (диффузоры, решетки и пр.)</t>
        </is>
      </c>
      <c r="C4267" s="25" t="n"/>
      <c r="D4267" s="271" t="inlineStr">
        <is>
          <t>10.4.26.29.</t>
        </is>
      </c>
      <c r="E4267" s="212" t="inlineStr">
        <is>
          <t>Устройство воздухоприемное РОН 130 вытяжное 1200х5000</t>
        </is>
      </c>
      <c r="F4267" s="211" t="inlineStr">
        <is>
          <t>шт.</t>
        </is>
      </c>
      <c r="G4267" s="649" t="n">
        <v>1</v>
      </c>
      <c r="H4267" s="194" t="n">
        <v>19251.62162176858</v>
      </c>
      <c r="I4267" s="195" t="n">
        <v>5928.779163382009</v>
      </c>
      <c r="J4267" s="196" t="n">
        <v>3147.550098143823</v>
      </c>
      <c r="K4267" s="197" t="n">
        <v>28327.95088329441</v>
      </c>
      <c r="L4267" s="194" t="n">
        <v>19251.62162176858</v>
      </c>
      <c r="M4267" s="195" t="n">
        <v>5928.779163382009</v>
      </c>
      <c r="N4267" s="196" t="n">
        <v>3147.550098143823</v>
      </c>
      <c r="O4267" s="197" t="n">
        <v>28327.95088329441</v>
      </c>
      <c r="P4267" s="118" t="n"/>
      <c r="Q4267" s="104" t="n"/>
    </row>
    <row r="4268" outlineLevel="3" ht="50.25" customHeight="1">
      <c r="A4268" s="3" t="n"/>
      <c r="B4268" s="3" t="inlineStr">
        <is>
          <t>Монтаж оконечных устройств системы общеобменной вентиляции (диффузоры, решетки и пр.)</t>
        </is>
      </c>
      <c r="C4268" s="25" t="n"/>
      <c r="D4268" s="271" t="inlineStr">
        <is>
          <t>10.4.26.30.</t>
        </is>
      </c>
      <c r="E4268" s="212" t="inlineStr">
        <is>
          <t>Устройство воздухоприёмное РОН 130 приточное 2250х1600</t>
        </is>
      </c>
      <c r="F4268" s="211" t="inlineStr">
        <is>
          <t>шт.</t>
        </is>
      </c>
      <c r="G4268" s="649" t="n">
        <v>1</v>
      </c>
      <c r="H4268" s="194" t="n">
        <v>20819.83880501644</v>
      </c>
      <c r="I4268" s="195" t="n">
        <v>6060.311401655796</v>
      </c>
      <c r="J4268" s="196" t="n">
        <v>3360.018775834029</v>
      </c>
      <c r="K4268" s="197" t="n">
        <v>30240.16898250626</v>
      </c>
      <c r="L4268" s="194" t="n">
        <v>20819.83880501644</v>
      </c>
      <c r="M4268" s="195" t="n">
        <v>6060.311401655796</v>
      </c>
      <c r="N4268" s="196" t="n">
        <v>3360.018775834029</v>
      </c>
      <c r="O4268" s="197" t="n">
        <v>30240.16898250626</v>
      </c>
      <c r="P4268" s="118" t="n"/>
      <c r="Q4268" s="104" t="n"/>
    </row>
    <row r="4269" outlineLevel="3" ht="50.25" customHeight="1">
      <c r="A4269" s="3" t="n"/>
      <c r="B4269" s="3" t="n"/>
      <c r="C4269" s="25" t="n"/>
      <c r="D4269" s="271" t="inlineStr">
        <is>
          <t>10.4.26.31.</t>
        </is>
      </c>
      <c r="E4269" s="212" t="inlineStr">
        <is>
          <t>Врезка круглого сечения Ø160</t>
        </is>
      </c>
      <c r="F4269" s="211" t="inlineStr">
        <is>
          <t>шт.</t>
        </is>
      </c>
      <c r="G4269" s="649" t="n">
        <v>1</v>
      </c>
      <c r="H4269" s="194" t="n"/>
      <c r="I4269" s="195" t="n">
        <v>0</v>
      </c>
      <c r="J4269" s="196" t="n">
        <v>0</v>
      </c>
      <c r="K4269" s="197" t="n">
        <v>0</v>
      </c>
      <c r="L4269" s="194" t="n">
        <v>0</v>
      </c>
      <c r="M4269" s="195" t="n">
        <v>0</v>
      </c>
      <c r="N4269" s="196" t="n">
        <v>0</v>
      </c>
      <c r="O4269" s="197" t="n">
        <v>0</v>
      </c>
      <c r="P4269" s="118" t="inlineStr">
        <is>
          <t>Включено</t>
        </is>
      </c>
      <c r="Q4269" s="104" t="n"/>
    </row>
    <row r="4270" outlineLevel="3" ht="50.25" customHeight="1">
      <c r="A4270" s="3" t="n"/>
      <c r="B4270" s="3" t="n"/>
      <c r="C4270" s="25" t="n"/>
      <c r="D4270" s="271" t="inlineStr">
        <is>
          <t>10.4.26.32.</t>
        </is>
      </c>
      <c r="E4270" s="212" t="inlineStr">
        <is>
          <t>Врезка круглого сечения Ø400</t>
        </is>
      </c>
      <c r="F4270" s="211" t="inlineStr">
        <is>
          <t>шт.</t>
        </is>
      </c>
      <c r="G4270" s="649" t="n">
        <v>1</v>
      </c>
      <c r="H4270" s="194" t="n"/>
      <c r="I4270" s="195" t="n">
        <v>0</v>
      </c>
      <c r="J4270" s="196" t="n">
        <v>0</v>
      </c>
      <c r="K4270" s="197" t="n">
        <v>0</v>
      </c>
      <c r="L4270" s="194" t="n">
        <v>0</v>
      </c>
      <c r="M4270" s="195" t="n">
        <v>0</v>
      </c>
      <c r="N4270" s="196" t="n">
        <v>0</v>
      </c>
      <c r="O4270" s="197" t="n">
        <v>0</v>
      </c>
      <c r="P4270" s="118" t="inlineStr">
        <is>
          <t>Включено</t>
        </is>
      </c>
      <c r="Q4270" s="104" t="n"/>
    </row>
    <row r="4271" outlineLevel="3" ht="50.25" customHeight="1">
      <c r="A4271" s="3" t="n"/>
      <c r="B4271" s="3" t="n"/>
      <c r="C4271" s="25" t="n"/>
      <c r="D4271" s="271" t="inlineStr">
        <is>
          <t>10.4.26.33.</t>
        </is>
      </c>
      <c r="E4271" s="212" t="inlineStr">
        <is>
          <t>Врезка круглого сечения Ø500</t>
        </is>
      </c>
      <c r="F4271" s="211" t="inlineStr">
        <is>
          <t>шт.</t>
        </is>
      </c>
      <c r="G4271" s="649" t="n">
        <v>1</v>
      </c>
      <c r="H4271" s="194" t="n"/>
      <c r="I4271" s="195" t="n">
        <v>0</v>
      </c>
      <c r="J4271" s="196" t="n">
        <v>0</v>
      </c>
      <c r="K4271" s="197" t="n">
        <v>0</v>
      </c>
      <c r="L4271" s="194" t="n">
        <v>0</v>
      </c>
      <c r="M4271" s="195" t="n">
        <v>0</v>
      </c>
      <c r="N4271" s="196" t="n">
        <v>0</v>
      </c>
      <c r="O4271" s="197" t="n">
        <v>0</v>
      </c>
      <c r="P4271" s="118" t="inlineStr">
        <is>
          <t>Включено</t>
        </is>
      </c>
      <c r="Q4271" s="104" t="n"/>
    </row>
    <row r="4272" outlineLevel="3" ht="50.25" customHeight="1">
      <c r="A4272" s="3" t="n"/>
      <c r="B4272" s="3" t="n"/>
      <c r="C4272" s="25" t="n"/>
      <c r="D4272" s="271" t="inlineStr">
        <is>
          <t>10.4.26.34.</t>
        </is>
      </c>
      <c r="E4272" s="212" t="inlineStr">
        <is>
          <t>Врезка круглого сечения Ø560</t>
        </is>
      </c>
      <c r="F4272" s="211" t="inlineStr">
        <is>
          <t>шт.</t>
        </is>
      </c>
      <c r="G4272" s="649" t="n">
        <v>1</v>
      </c>
      <c r="H4272" s="194" t="n"/>
      <c r="I4272" s="195" t="n">
        <v>0</v>
      </c>
      <c r="J4272" s="196" t="n">
        <v>0</v>
      </c>
      <c r="K4272" s="197" t="n">
        <v>0</v>
      </c>
      <c r="L4272" s="194" t="n">
        <v>0</v>
      </c>
      <c r="M4272" s="195" t="n">
        <v>0</v>
      </c>
      <c r="N4272" s="196" t="n">
        <v>0</v>
      </c>
      <c r="O4272" s="197" t="n">
        <v>0</v>
      </c>
      <c r="P4272" s="118" t="inlineStr">
        <is>
          <t>Включено</t>
        </is>
      </c>
      <c r="Q4272" s="104" t="n"/>
    </row>
    <row r="4273" outlineLevel="3" ht="50.25" customHeight="1">
      <c r="A4273" s="3" t="n"/>
      <c r="B4273" s="3" t="n"/>
      <c r="C4273" s="25" t="n"/>
      <c r="D4273" s="271" t="inlineStr">
        <is>
          <t>10.4.26.35.</t>
        </is>
      </c>
      <c r="E4273" s="212" t="inlineStr">
        <is>
          <t>Врезка прямоугольного сечения 200х300</t>
        </is>
      </c>
      <c r="F4273" s="211" t="inlineStr">
        <is>
          <t>шт.</t>
        </is>
      </c>
      <c r="G4273" s="649" t="n">
        <v>2</v>
      </c>
      <c r="H4273" s="194" t="n"/>
      <c r="I4273" s="195" t="n">
        <v>0</v>
      </c>
      <c r="J4273" s="196" t="n">
        <v>0</v>
      </c>
      <c r="K4273" s="197" t="n">
        <v>0</v>
      </c>
      <c r="L4273" s="194" t="n">
        <v>0</v>
      </c>
      <c r="M4273" s="195" t="n">
        <v>0</v>
      </c>
      <c r="N4273" s="196" t="n">
        <v>0</v>
      </c>
      <c r="O4273" s="197" t="n">
        <v>0</v>
      </c>
      <c r="P4273" s="118" t="inlineStr">
        <is>
          <t>Включено</t>
        </is>
      </c>
      <c r="Q4273" s="104" t="n"/>
    </row>
    <row r="4274" outlineLevel="3" ht="50.25" customHeight="1">
      <c r="A4274" s="3" t="n"/>
      <c r="B4274" s="3" t="n"/>
      <c r="C4274" s="25" t="n"/>
      <c r="D4274" s="271" t="inlineStr">
        <is>
          <t>10.4.26.36.</t>
        </is>
      </c>
      <c r="E4274" s="212" t="inlineStr">
        <is>
          <t>Врезка прямоугольного сечения 300х400</t>
        </is>
      </c>
      <c r="F4274" s="211" t="inlineStr">
        <is>
          <t>шт.</t>
        </is>
      </c>
      <c r="G4274" s="649" t="n">
        <v>2</v>
      </c>
      <c r="H4274" s="194" t="n"/>
      <c r="I4274" s="195" t="n">
        <v>0</v>
      </c>
      <c r="J4274" s="196" t="n">
        <v>0</v>
      </c>
      <c r="K4274" s="197" t="n">
        <v>0</v>
      </c>
      <c r="L4274" s="194" t="n">
        <v>0</v>
      </c>
      <c r="M4274" s="195" t="n">
        <v>0</v>
      </c>
      <c r="N4274" s="196" t="n">
        <v>0</v>
      </c>
      <c r="O4274" s="197" t="n">
        <v>0</v>
      </c>
      <c r="P4274" s="118" t="inlineStr">
        <is>
          <t>Включено</t>
        </is>
      </c>
      <c r="Q4274" s="104" t="n"/>
    </row>
    <row r="4275" outlineLevel="3" ht="50.25" customHeight="1">
      <c r="A4275" s="3" t="n"/>
      <c r="B4275" s="3" t="n"/>
      <c r="C4275" s="25" t="n"/>
      <c r="D4275" s="271" t="inlineStr">
        <is>
          <t>10.4.26.37.</t>
        </is>
      </c>
      <c r="E4275" s="212" t="inlineStr">
        <is>
          <t>Врезка прямоугольного сечения 300х400</t>
        </is>
      </c>
      <c r="F4275" s="211" t="inlineStr">
        <is>
          <t>шт.</t>
        </is>
      </c>
      <c r="G4275" s="649" t="n">
        <v>1</v>
      </c>
      <c r="H4275" s="194" t="n"/>
      <c r="I4275" s="195" t="n">
        <v>0</v>
      </c>
      <c r="J4275" s="196" t="n">
        <v>0</v>
      </c>
      <c r="K4275" s="197" t="n">
        <v>0</v>
      </c>
      <c r="L4275" s="194" t="n">
        <v>0</v>
      </c>
      <c r="M4275" s="195" t="n">
        <v>0</v>
      </c>
      <c r="N4275" s="196" t="n">
        <v>0</v>
      </c>
      <c r="O4275" s="197" t="n">
        <v>0</v>
      </c>
      <c r="P4275" s="118" t="inlineStr">
        <is>
          <t>Включено</t>
        </is>
      </c>
      <c r="Q4275" s="104" t="n"/>
    </row>
    <row r="4276" outlineLevel="3" ht="50.25" customHeight="1">
      <c r="A4276" s="3" t="n"/>
      <c r="B4276" s="3" t="n"/>
      <c r="C4276" s="25" t="n"/>
      <c r="D4276" s="271" t="inlineStr">
        <is>
          <t>10.4.26.38.</t>
        </is>
      </c>
      <c r="E4276" s="212" t="inlineStr">
        <is>
          <t>Врезка прямоугольного сечения 300х600</t>
        </is>
      </c>
      <c r="F4276" s="211" t="inlineStr">
        <is>
          <t>шт.</t>
        </is>
      </c>
      <c r="G4276" s="649" t="n">
        <v>1</v>
      </c>
      <c r="H4276" s="194" t="n"/>
      <c r="I4276" s="195" t="n">
        <v>0</v>
      </c>
      <c r="J4276" s="196" t="n">
        <v>0</v>
      </c>
      <c r="K4276" s="197" t="n">
        <v>0</v>
      </c>
      <c r="L4276" s="194" t="n">
        <v>0</v>
      </c>
      <c r="M4276" s="195" t="n">
        <v>0</v>
      </c>
      <c r="N4276" s="196" t="n">
        <v>0</v>
      </c>
      <c r="O4276" s="197" t="n">
        <v>0</v>
      </c>
      <c r="P4276" s="118" t="inlineStr">
        <is>
          <t>Включено</t>
        </is>
      </c>
      <c r="Q4276" s="104" t="n"/>
    </row>
    <row r="4277" outlineLevel="3" ht="50.25" customHeight="1">
      <c r="A4277" s="3" t="n"/>
      <c r="B4277" s="3" t="n"/>
      <c r="C4277" s="25" t="n"/>
      <c r="D4277" s="271" t="inlineStr">
        <is>
          <t>10.4.26.39.</t>
        </is>
      </c>
      <c r="E4277" s="212" t="inlineStr">
        <is>
          <t>Врезка прямоугольного сечения 400х1000</t>
        </is>
      </c>
      <c r="F4277" s="211" t="inlineStr">
        <is>
          <t>шт.</t>
        </is>
      </c>
      <c r="G4277" s="649" t="n">
        <v>4</v>
      </c>
      <c r="H4277" s="194" t="n"/>
      <c r="I4277" s="195" t="n">
        <v>0</v>
      </c>
      <c r="J4277" s="196" t="n">
        <v>0</v>
      </c>
      <c r="K4277" s="197" t="n">
        <v>0</v>
      </c>
      <c r="L4277" s="194" t="n">
        <v>0</v>
      </c>
      <c r="M4277" s="195" t="n">
        <v>0</v>
      </c>
      <c r="N4277" s="196" t="n">
        <v>0</v>
      </c>
      <c r="O4277" s="197" t="n">
        <v>0</v>
      </c>
      <c r="P4277" s="118" t="inlineStr">
        <is>
          <t>Включено</t>
        </is>
      </c>
      <c r="Q4277" s="104" t="n"/>
    </row>
    <row r="4278" outlineLevel="3" ht="50.25" customHeight="1">
      <c r="A4278" s="3" t="n"/>
      <c r="B4278" s="3" t="n"/>
      <c r="C4278" s="25" t="n"/>
      <c r="D4278" s="271" t="inlineStr">
        <is>
          <t>10.4.26.40.</t>
        </is>
      </c>
      <c r="E4278" s="212" t="inlineStr">
        <is>
          <t>Врезка прямоугольного сечения 450х700</t>
        </is>
      </c>
      <c r="F4278" s="211" t="inlineStr">
        <is>
          <t>шт.</t>
        </is>
      </c>
      <c r="G4278" s="649" t="n">
        <v>1</v>
      </c>
      <c r="H4278" s="194" t="n"/>
      <c r="I4278" s="195" t="n">
        <v>0</v>
      </c>
      <c r="J4278" s="196" t="n">
        <v>0</v>
      </c>
      <c r="K4278" s="197" t="n">
        <v>0</v>
      </c>
      <c r="L4278" s="194" t="n">
        <v>0</v>
      </c>
      <c r="M4278" s="195" t="n">
        <v>0</v>
      </c>
      <c r="N4278" s="196" t="n">
        <v>0</v>
      </c>
      <c r="O4278" s="197" t="n">
        <v>0</v>
      </c>
      <c r="P4278" s="118" t="inlineStr">
        <is>
          <t>Включено</t>
        </is>
      </c>
      <c r="Q4278" s="104" t="n"/>
    </row>
    <row r="4279" outlineLevel="3" ht="50.25" customHeight="1">
      <c r="A4279" s="3" t="n"/>
      <c r="B4279" s="3" t="n"/>
      <c r="C4279" s="25" t="n"/>
      <c r="D4279" s="271" t="inlineStr">
        <is>
          <t>10.4.26.41.</t>
        </is>
      </c>
      <c r="E4279" s="212" t="inlineStr">
        <is>
          <t>Врезка прямоугольного сечения 450х1700</t>
        </is>
      </c>
      <c r="F4279" s="211" t="inlineStr">
        <is>
          <t>шт.</t>
        </is>
      </c>
      <c r="G4279" s="649" t="n">
        <v>2</v>
      </c>
      <c r="H4279" s="194" t="n"/>
      <c r="I4279" s="195" t="n">
        <v>0</v>
      </c>
      <c r="J4279" s="196" t="n">
        <v>0</v>
      </c>
      <c r="K4279" s="197" t="n">
        <v>0</v>
      </c>
      <c r="L4279" s="194" t="n">
        <v>0</v>
      </c>
      <c r="M4279" s="195" t="n">
        <v>0</v>
      </c>
      <c r="N4279" s="196" t="n">
        <v>0</v>
      </c>
      <c r="O4279" s="197" t="n">
        <v>0</v>
      </c>
      <c r="P4279" s="118" t="inlineStr">
        <is>
          <t>Включено</t>
        </is>
      </c>
      <c r="Q4279" s="104" t="n"/>
    </row>
    <row r="4280" outlineLevel="3" ht="50.25" customHeight="1">
      <c r="A4280" s="3" t="n"/>
      <c r="B4280" s="3" t="n"/>
      <c r="C4280" s="25" t="n"/>
      <c r="D4280" s="271" t="inlineStr">
        <is>
          <t>10.4.26.42.</t>
        </is>
      </c>
      <c r="E4280" s="212" t="inlineStr">
        <is>
          <t>Врезка прямоугольного сечения 450х1700</t>
        </is>
      </c>
      <c r="F4280" s="211" t="inlineStr">
        <is>
          <t>шт.</t>
        </is>
      </c>
      <c r="G4280" s="649" t="n">
        <v>2</v>
      </c>
      <c r="H4280" s="194" t="n"/>
      <c r="I4280" s="195" t="n">
        <v>0</v>
      </c>
      <c r="J4280" s="196" t="n">
        <v>0</v>
      </c>
      <c r="K4280" s="197" t="n">
        <v>0</v>
      </c>
      <c r="L4280" s="194" t="n">
        <v>0</v>
      </c>
      <c r="M4280" s="195" t="n">
        <v>0</v>
      </c>
      <c r="N4280" s="196" t="n">
        <v>0</v>
      </c>
      <c r="O4280" s="197" t="n">
        <v>0</v>
      </c>
      <c r="P4280" s="118" t="inlineStr">
        <is>
          <t>Включено</t>
        </is>
      </c>
      <c r="Q4280" s="104" t="n"/>
    </row>
    <row r="4281" outlineLevel="3" ht="50.25" customHeight="1">
      <c r="A4281" s="3" t="n"/>
      <c r="B4281" s="3" t="n"/>
      <c r="C4281" s="25" t="n"/>
      <c r="D4281" s="271" t="inlineStr">
        <is>
          <t>10.4.26.43.</t>
        </is>
      </c>
      <c r="E4281" s="212" t="inlineStr">
        <is>
          <t>Врезка прямоугольного сечения 500х500</t>
        </is>
      </c>
      <c r="F4281" s="211" t="inlineStr">
        <is>
          <t>шт.</t>
        </is>
      </c>
      <c r="G4281" s="649" t="n">
        <v>1</v>
      </c>
      <c r="H4281" s="194" t="n"/>
      <c r="I4281" s="195" t="n">
        <v>0</v>
      </c>
      <c r="J4281" s="196" t="n">
        <v>0</v>
      </c>
      <c r="K4281" s="197" t="n">
        <v>0</v>
      </c>
      <c r="L4281" s="194" t="n">
        <v>0</v>
      </c>
      <c r="M4281" s="195" t="n">
        <v>0</v>
      </c>
      <c r="N4281" s="196" t="n">
        <v>0</v>
      </c>
      <c r="O4281" s="197" t="n">
        <v>0</v>
      </c>
      <c r="P4281" s="118" t="inlineStr">
        <is>
          <t>Включено</t>
        </is>
      </c>
      <c r="Q4281" s="104" t="n"/>
    </row>
    <row r="4282" outlineLevel="3" ht="50.25" customHeight="1">
      <c r="A4282" s="3" t="n"/>
      <c r="B4282" s="3" t="n"/>
      <c r="C4282" s="25" t="n"/>
      <c r="D4282" s="271" t="inlineStr">
        <is>
          <t>10.4.26.44.</t>
        </is>
      </c>
      <c r="E4282" s="212" t="inlineStr">
        <is>
          <t>Врезка прямоугольного сечения 500х1400</t>
        </is>
      </c>
      <c r="F4282" s="211" t="inlineStr">
        <is>
          <t>шт.</t>
        </is>
      </c>
      <c r="G4282" s="649" t="n">
        <v>1</v>
      </c>
      <c r="H4282" s="194" t="n"/>
      <c r="I4282" s="195" t="n">
        <v>0</v>
      </c>
      <c r="J4282" s="196" t="n">
        <v>0</v>
      </c>
      <c r="K4282" s="197" t="n">
        <v>0</v>
      </c>
      <c r="L4282" s="194" t="n">
        <v>0</v>
      </c>
      <c r="M4282" s="195" t="n">
        <v>0</v>
      </c>
      <c r="N4282" s="196" t="n">
        <v>0</v>
      </c>
      <c r="O4282" s="197" t="n">
        <v>0</v>
      </c>
      <c r="P4282" s="118" t="inlineStr">
        <is>
          <t>Включено</t>
        </is>
      </c>
      <c r="Q4282" s="104" t="n"/>
    </row>
    <row r="4283" outlineLevel="3" ht="50.25" customHeight="1">
      <c r="A4283" s="3" t="n"/>
      <c r="B4283" s="3" t="n"/>
      <c r="C4283" s="25" t="n"/>
      <c r="D4283" s="271" t="inlineStr">
        <is>
          <t>10.4.26.45.</t>
        </is>
      </c>
      <c r="E4283" s="212" t="inlineStr">
        <is>
          <t>Врезка прямоугольного сечения 600х900</t>
        </is>
      </c>
      <c r="F4283" s="211" t="inlineStr">
        <is>
          <t>шт.</t>
        </is>
      </c>
      <c r="G4283" s="649" t="n">
        <v>1</v>
      </c>
      <c r="H4283" s="194" t="n"/>
      <c r="I4283" s="195" t="n">
        <v>0</v>
      </c>
      <c r="J4283" s="196" t="n">
        <v>0</v>
      </c>
      <c r="K4283" s="197" t="n">
        <v>0</v>
      </c>
      <c r="L4283" s="194" t="n">
        <v>0</v>
      </c>
      <c r="M4283" s="195" t="n">
        <v>0</v>
      </c>
      <c r="N4283" s="196" t="n">
        <v>0</v>
      </c>
      <c r="O4283" s="197" t="n">
        <v>0</v>
      </c>
      <c r="P4283" s="118" t="inlineStr">
        <is>
          <t>Включено</t>
        </is>
      </c>
      <c r="Q4283" s="104" t="n"/>
    </row>
    <row r="4284" outlineLevel="3" ht="50.25" customHeight="1">
      <c r="A4284" s="3" t="n"/>
      <c r="B4284" s="3" t="n"/>
      <c r="C4284" s="25" t="n"/>
      <c r="D4284" s="271" t="inlineStr">
        <is>
          <t>10.4.26.46.</t>
        </is>
      </c>
      <c r="E4284" s="212" t="inlineStr">
        <is>
          <t>Врезка прямоугольного сечения 600х1000</t>
        </is>
      </c>
      <c r="F4284" s="211" t="inlineStr">
        <is>
          <t>шт.</t>
        </is>
      </c>
      <c r="G4284" s="649" t="n">
        <v>1</v>
      </c>
      <c r="H4284" s="194" t="n"/>
      <c r="I4284" s="195" t="n">
        <v>0</v>
      </c>
      <c r="J4284" s="196" t="n">
        <v>0</v>
      </c>
      <c r="K4284" s="197" t="n">
        <v>0</v>
      </c>
      <c r="L4284" s="194" t="n">
        <v>0</v>
      </c>
      <c r="M4284" s="195" t="n">
        <v>0</v>
      </c>
      <c r="N4284" s="196" t="n">
        <v>0</v>
      </c>
      <c r="O4284" s="197" t="n">
        <v>0</v>
      </c>
      <c r="P4284" s="118" t="inlineStr">
        <is>
          <t>Включено</t>
        </is>
      </c>
      <c r="Q4284" s="104" t="n"/>
    </row>
    <row r="4285" outlineLevel="3" ht="50.25" customHeight="1">
      <c r="A4285" s="3" t="n"/>
      <c r="B4285" s="3" t="n"/>
      <c r="C4285" s="25" t="n"/>
      <c r="D4285" s="271" t="inlineStr">
        <is>
          <t>10.4.26.47.</t>
        </is>
      </c>
      <c r="E4285" s="212" t="inlineStr">
        <is>
          <t>Врезка прямоугольного сечения 600х1800</t>
        </is>
      </c>
      <c r="F4285" s="211" t="inlineStr">
        <is>
          <t>шт.</t>
        </is>
      </c>
      <c r="G4285" s="649" t="n">
        <v>1</v>
      </c>
      <c r="H4285" s="194" t="n"/>
      <c r="I4285" s="195" t="n">
        <v>0</v>
      </c>
      <c r="J4285" s="196" t="n">
        <v>0</v>
      </c>
      <c r="K4285" s="197" t="n">
        <v>0</v>
      </c>
      <c r="L4285" s="194" t="n">
        <v>0</v>
      </c>
      <c r="M4285" s="195" t="n">
        <v>0</v>
      </c>
      <c r="N4285" s="196" t="n">
        <v>0</v>
      </c>
      <c r="O4285" s="197" t="n">
        <v>0</v>
      </c>
      <c r="P4285" s="118" t="inlineStr">
        <is>
          <t>Включено</t>
        </is>
      </c>
      <c r="Q4285" s="104" t="n"/>
    </row>
    <row r="4286" outlineLevel="3" ht="50.25" customHeight="1">
      <c r="A4286" s="3" t="n"/>
      <c r="B4286" s="3" t="n"/>
      <c r="C4286" s="25" t="n"/>
      <c r="D4286" s="271" t="inlineStr">
        <is>
          <t>10.4.26.48.</t>
        </is>
      </c>
      <c r="E4286" s="212" t="inlineStr">
        <is>
          <t>Врезка прямоугольного сечения 650х250</t>
        </is>
      </c>
      <c r="F4286" s="211" t="inlineStr">
        <is>
          <t>шт.</t>
        </is>
      </c>
      <c r="G4286" s="649" t="n">
        <v>1</v>
      </c>
      <c r="H4286" s="194" t="n"/>
      <c r="I4286" s="195" t="n">
        <v>0</v>
      </c>
      <c r="J4286" s="196" t="n">
        <v>0</v>
      </c>
      <c r="K4286" s="197" t="n">
        <v>0</v>
      </c>
      <c r="L4286" s="194" t="n">
        <v>0</v>
      </c>
      <c r="M4286" s="195" t="n">
        <v>0</v>
      </c>
      <c r="N4286" s="196" t="n">
        <v>0</v>
      </c>
      <c r="O4286" s="197" t="n">
        <v>0</v>
      </c>
      <c r="P4286" s="118" t="inlineStr">
        <is>
          <t>Включено</t>
        </is>
      </c>
      <c r="Q4286" s="104" t="n"/>
    </row>
    <row r="4287" outlineLevel="3" ht="50.25" customHeight="1">
      <c r="A4287" s="3" t="n"/>
      <c r="B4287" s="3" t="n"/>
      <c r="C4287" s="25" t="n"/>
      <c r="D4287" s="271" t="inlineStr">
        <is>
          <t>10.4.26.49.</t>
        </is>
      </c>
      <c r="E4287" s="212" t="inlineStr">
        <is>
          <t>Врезка прямоугольного сечения 700х1200</t>
        </is>
      </c>
      <c r="F4287" s="211" t="inlineStr">
        <is>
          <t>шт.</t>
        </is>
      </c>
      <c r="G4287" s="649" t="n">
        <v>1</v>
      </c>
      <c r="H4287" s="194" t="n"/>
      <c r="I4287" s="195" t="n">
        <v>0</v>
      </c>
      <c r="J4287" s="196" t="n">
        <v>0</v>
      </c>
      <c r="K4287" s="197" t="n">
        <v>0</v>
      </c>
      <c r="L4287" s="194" t="n">
        <v>0</v>
      </c>
      <c r="M4287" s="195" t="n">
        <v>0</v>
      </c>
      <c r="N4287" s="196" t="n">
        <v>0</v>
      </c>
      <c r="O4287" s="197" t="n">
        <v>0</v>
      </c>
      <c r="P4287" s="118" t="inlineStr">
        <is>
          <t>Включено</t>
        </is>
      </c>
      <c r="Q4287" s="104" t="n"/>
    </row>
    <row r="4288" outlineLevel="3" ht="50.25" customHeight="1">
      <c r="A4288" s="3" t="n"/>
      <c r="B4288" s="3" t="n"/>
      <c r="C4288" s="25" t="n"/>
      <c r="D4288" s="271" t="inlineStr">
        <is>
          <t>10.4.26.50.</t>
        </is>
      </c>
      <c r="E4288" s="212" t="inlineStr">
        <is>
          <t>Врезка прямоугольного сечения 700х2500</t>
        </is>
      </c>
      <c r="F4288" s="211" t="inlineStr">
        <is>
          <t>шт.</t>
        </is>
      </c>
      <c r="G4288" s="649" t="n">
        <v>1</v>
      </c>
      <c r="H4288" s="194" t="n"/>
      <c r="I4288" s="195" t="n">
        <v>0</v>
      </c>
      <c r="J4288" s="196" t="n">
        <v>0</v>
      </c>
      <c r="K4288" s="197" t="n">
        <v>0</v>
      </c>
      <c r="L4288" s="194" t="n">
        <v>0</v>
      </c>
      <c r="M4288" s="195" t="n">
        <v>0</v>
      </c>
      <c r="N4288" s="196" t="n">
        <v>0</v>
      </c>
      <c r="O4288" s="197" t="n">
        <v>0</v>
      </c>
      <c r="P4288" s="118" t="inlineStr">
        <is>
          <t>Включено</t>
        </is>
      </c>
      <c r="Q4288" s="104" t="n"/>
    </row>
    <row r="4289" outlineLevel="3" ht="50.25" customHeight="1">
      <c r="A4289" s="3" t="n"/>
      <c r="B4289" s="3" t="n"/>
      <c r="C4289" s="25" t="n"/>
      <c r="D4289" s="271" t="inlineStr">
        <is>
          <t>10.4.26.51.</t>
        </is>
      </c>
      <c r="E4289" s="212" t="inlineStr">
        <is>
          <t>Врезка прямоугольного сечения 900х2200</t>
        </is>
      </c>
      <c r="F4289" s="211" t="inlineStr">
        <is>
          <t>шт.</t>
        </is>
      </c>
      <c r="G4289" s="649" t="n">
        <v>1</v>
      </c>
      <c r="H4289" s="194" t="n"/>
      <c r="I4289" s="195" t="n">
        <v>0</v>
      </c>
      <c r="J4289" s="196" t="n">
        <v>0</v>
      </c>
      <c r="K4289" s="197" t="n">
        <v>0</v>
      </c>
      <c r="L4289" s="194" t="n">
        <v>0</v>
      </c>
      <c r="M4289" s="195" t="n">
        <v>0</v>
      </c>
      <c r="N4289" s="196" t="n">
        <v>0</v>
      </c>
      <c r="O4289" s="197" t="n">
        <v>0</v>
      </c>
      <c r="P4289" s="118" t="inlineStr">
        <is>
          <t>Включено</t>
        </is>
      </c>
      <c r="Q4289" s="104" t="n"/>
    </row>
    <row r="4290" outlineLevel="3" ht="50.25" customHeight="1">
      <c r="A4290" s="3" t="n"/>
      <c r="B4290" s="3" t="n"/>
      <c r="C4290" s="25" t="n"/>
      <c r="D4290" s="271" t="inlineStr">
        <is>
          <t>10.4.26.52.</t>
        </is>
      </c>
      <c r="E4290" s="212" t="inlineStr">
        <is>
          <t>Врезка прямоугольного сечения 1000х2300</t>
        </is>
      </c>
      <c r="F4290" s="211" t="inlineStr">
        <is>
          <t>шт.</t>
        </is>
      </c>
      <c r="G4290" s="649" t="n">
        <v>1</v>
      </c>
      <c r="H4290" s="194" t="n"/>
      <c r="I4290" s="195" t="n">
        <v>0</v>
      </c>
      <c r="J4290" s="196" t="n">
        <v>0</v>
      </c>
      <c r="K4290" s="197" t="n">
        <v>0</v>
      </c>
      <c r="L4290" s="194" t="n">
        <v>0</v>
      </c>
      <c r="M4290" s="195" t="n">
        <v>0</v>
      </c>
      <c r="N4290" s="196" t="n">
        <v>0</v>
      </c>
      <c r="O4290" s="197" t="n">
        <v>0</v>
      </c>
      <c r="P4290" s="118" t="inlineStr">
        <is>
          <t>Включено</t>
        </is>
      </c>
      <c r="Q4290" s="104" t="n"/>
    </row>
    <row r="4291" outlineLevel="3" ht="50.25" customHeight="1">
      <c r="A4291" s="3" t="n"/>
      <c r="B4291" s="3" t="n"/>
      <c r="C4291" s="25" t="n"/>
      <c r="D4291" s="271" t="inlineStr">
        <is>
          <t>10.4.26.53.</t>
        </is>
      </c>
      <c r="E4291" s="212" t="inlineStr">
        <is>
          <t>Врезка прямоугольного сечения 1200х1800</t>
        </is>
      </c>
      <c r="F4291" s="211" t="inlineStr">
        <is>
          <t>шт.</t>
        </is>
      </c>
      <c r="G4291" s="649" t="n">
        <v>1</v>
      </c>
      <c r="H4291" s="194" t="n"/>
      <c r="I4291" s="195" t="n">
        <v>0</v>
      </c>
      <c r="J4291" s="196" t="n">
        <v>0</v>
      </c>
      <c r="K4291" s="197" t="n">
        <v>0</v>
      </c>
      <c r="L4291" s="194" t="n">
        <v>0</v>
      </c>
      <c r="M4291" s="195" t="n">
        <v>0</v>
      </c>
      <c r="N4291" s="196" t="n">
        <v>0</v>
      </c>
      <c r="O4291" s="197" t="n">
        <v>0</v>
      </c>
      <c r="P4291" s="118" t="inlineStr">
        <is>
          <t>Включено</t>
        </is>
      </c>
      <c r="Q4291" s="104" t="n"/>
    </row>
    <row r="4292" outlineLevel="3" ht="50.25" customHeight="1">
      <c r="A4292" s="3" t="n"/>
      <c r="B4292" s="3" t="n"/>
      <c r="C4292" s="25" t="n"/>
      <c r="D4292" s="271" t="inlineStr">
        <is>
          <t>10.4.26.54.</t>
        </is>
      </c>
      <c r="E4292" s="212" t="inlineStr">
        <is>
          <t>Врезка прямоугольного сечения 1200х5000</t>
        </is>
      </c>
      <c r="F4292" s="211" t="inlineStr">
        <is>
          <t>шт.</t>
        </is>
      </c>
      <c r="G4292" s="649" t="n">
        <v>1</v>
      </c>
      <c r="H4292" s="194" t="n"/>
      <c r="I4292" s="195" t="n">
        <v>0</v>
      </c>
      <c r="J4292" s="196" t="n">
        <v>0</v>
      </c>
      <c r="K4292" s="197" t="n">
        <v>0</v>
      </c>
      <c r="L4292" s="194" t="n">
        <v>0</v>
      </c>
      <c r="M4292" s="195" t="n">
        <v>0</v>
      </c>
      <c r="N4292" s="196" t="n">
        <v>0</v>
      </c>
      <c r="O4292" s="197" t="n">
        <v>0</v>
      </c>
      <c r="P4292" s="118" t="inlineStr">
        <is>
          <t>Включено</t>
        </is>
      </c>
      <c r="Q4292" s="104" t="n"/>
    </row>
    <row r="4293" outlineLevel="3" ht="50.25" customHeight="1">
      <c r="A4293" s="3" t="n"/>
      <c r="B4293" s="3" t="n"/>
      <c r="C4293" s="25" t="n"/>
      <c r="D4293" s="271" t="inlineStr">
        <is>
          <t>10.4.26.55.</t>
        </is>
      </c>
      <c r="E4293" s="212" t="inlineStr">
        <is>
          <t>Врезка прямоугольного сечения 1400х1500</t>
        </is>
      </c>
      <c r="F4293" s="211" t="inlineStr">
        <is>
          <t>шт.</t>
        </is>
      </c>
      <c r="G4293" s="649" t="n">
        <v>1</v>
      </c>
      <c r="H4293" s="194" t="n"/>
      <c r="I4293" s="195" t="n">
        <v>0</v>
      </c>
      <c r="J4293" s="196" t="n">
        <v>0</v>
      </c>
      <c r="K4293" s="197" t="n">
        <v>0</v>
      </c>
      <c r="L4293" s="194" t="n">
        <v>0</v>
      </c>
      <c r="M4293" s="195" t="n">
        <v>0</v>
      </c>
      <c r="N4293" s="196" t="n">
        <v>0</v>
      </c>
      <c r="O4293" s="197" t="n">
        <v>0</v>
      </c>
      <c r="P4293" s="118" t="inlineStr">
        <is>
          <t>Включено</t>
        </is>
      </c>
      <c r="Q4293" s="104" t="n"/>
    </row>
    <row r="4294" outlineLevel="3" ht="50.25" customHeight="1">
      <c r="A4294" s="3" t="n"/>
      <c r="B4294" s="3" t="n"/>
      <c r="C4294" s="25" t="n"/>
      <c r="D4294" s="271" t="inlineStr">
        <is>
          <t>10.4.26.56.</t>
        </is>
      </c>
      <c r="E4294" s="212" t="inlineStr">
        <is>
          <t>Врезка прямоугольного сечения 1400х1700</t>
        </is>
      </c>
      <c r="F4294" s="211" t="inlineStr">
        <is>
          <t>шт.</t>
        </is>
      </c>
      <c r="G4294" s="649" t="n">
        <v>1</v>
      </c>
      <c r="H4294" s="194" t="n"/>
      <c r="I4294" s="195" t="n">
        <v>0</v>
      </c>
      <c r="J4294" s="196" t="n">
        <v>0</v>
      </c>
      <c r="K4294" s="197" t="n">
        <v>0</v>
      </c>
      <c r="L4294" s="194" t="n">
        <v>0</v>
      </c>
      <c r="M4294" s="195" t="n">
        <v>0</v>
      </c>
      <c r="N4294" s="196" t="n">
        <v>0</v>
      </c>
      <c r="O4294" s="197" t="n">
        <v>0</v>
      </c>
      <c r="P4294" s="118" t="inlineStr">
        <is>
          <t>Включено</t>
        </is>
      </c>
      <c r="Q4294" s="104" t="n"/>
    </row>
    <row r="4295" outlineLevel="3" ht="50.25" customHeight="1">
      <c r="A4295" s="3" t="n"/>
      <c r="B4295" s="3" t="n"/>
      <c r="C4295" s="25" t="n"/>
      <c r="D4295" s="271" t="inlineStr">
        <is>
          <t>10.4.26.57.</t>
        </is>
      </c>
      <c r="E4295" s="212" t="inlineStr">
        <is>
          <t>Врезка прямоугольного сечения 2000х1850</t>
        </is>
      </c>
      <c r="F4295" s="211" t="inlineStr">
        <is>
          <t>шт.</t>
        </is>
      </c>
      <c r="G4295" s="649" t="n">
        <v>1</v>
      </c>
      <c r="H4295" s="194" t="n"/>
      <c r="I4295" s="195" t="n">
        <v>0</v>
      </c>
      <c r="J4295" s="196" t="n">
        <v>0</v>
      </c>
      <c r="K4295" s="197" t="n">
        <v>0</v>
      </c>
      <c r="L4295" s="194" t="n">
        <v>0</v>
      </c>
      <c r="M4295" s="195" t="n">
        <v>0</v>
      </c>
      <c r="N4295" s="196" t="n">
        <v>0</v>
      </c>
      <c r="O4295" s="197" t="n">
        <v>0</v>
      </c>
      <c r="P4295" s="118" t="inlineStr">
        <is>
          <t>Включено</t>
        </is>
      </c>
      <c r="Q4295" s="104" t="n"/>
    </row>
    <row r="4296" outlineLevel="3" ht="50.25" customHeight="1">
      <c r="A4296" s="3" t="n"/>
      <c r="B4296" s="3" t="n"/>
      <c r="C4296" s="25" t="n"/>
      <c r="D4296" s="271" t="inlineStr">
        <is>
          <t>10.4.26.58.</t>
        </is>
      </c>
      <c r="E4296" s="212" t="inlineStr">
        <is>
          <t>Врезка прямоугольного сечения 2250х1600</t>
        </is>
      </c>
      <c r="F4296" s="211" t="inlineStr">
        <is>
          <t>шт.</t>
        </is>
      </c>
      <c r="G4296" s="649" t="n">
        <v>1</v>
      </c>
      <c r="H4296" s="194" t="n"/>
      <c r="I4296" s="195" t="n">
        <v>0</v>
      </c>
      <c r="J4296" s="196" t="n">
        <v>0</v>
      </c>
      <c r="K4296" s="197" t="n">
        <v>0</v>
      </c>
      <c r="L4296" s="194" t="n">
        <v>0</v>
      </c>
      <c r="M4296" s="195" t="n">
        <v>0</v>
      </c>
      <c r="N4296" s="196" t="n">
        <v>0</v>
      </c>
      <c r="O4296" s="197" t="n">
        <v>0</v>
      </c>
      <c r="P4296" s="118" t="inlineStr">
        <is>
          <t>Включено</t>
        </is>
      </c>
      <c r="Q4296" s="104" t="n"/>
    </row>
    <row r="4297" outlineLevel="3" ht="50.25" customHeight="1">
      <c r="A4297" s="3" t="n"/>
      <c r="B4297" s="3" t="n"/>
      <c r="C4297" s="25" t="n"/>
      <c r="D4297" s="271" t="inlineStr">
        <is>
          <t>10.4.26.59.</t>
        </is>
      </c>
      <c r="E4297" s="212" t="inlineStr">
        <is>
          <t>Врезка прямоугольного сечения 2400х1850</t>
        </is>
      </c>
      <c r="F4297" s="211" t="inlineStr">
        <is>
          <t>шт.</t>
        </is>
      </c>
      <c r="G4297" s="649" t="n">
        <v>1</v>
      </c>
      <c r="H4297" s="194" t="n"/>
      <c r="I4297" s="195" t="n">
        <v>0</v>
      </c>
      <c r="J4297" s="196" t="n">
        <v>0</v>
      </c>
      <c r="K4297" s="197" t="n">
        <v>0</v>
      </c>
      <c r="L4297" s="194" t="n">
        <v>0</v>
      </c>
      <c r="M4297" s="195" t="n">
        <v>0</v>
      </c>
      <c r="N4297" s="196" t="n">
        <v>0</v>
      </c>
      <c r="O4297" s="197" t="n">
        <v>0</v>
      </c>
      <c r="P4297" s="118" t="inlineStr">
        <is>
          <t>Включено</t>
        </is>
      </c>
      <c r="Q4297" s="104" t="n"/>
    </row>
    <row r="4298" outlineLevel="3" ht="50.25" customHeight="1">
      <c r="A4298" s="3" t="n"/>
      <c r="B4298" s="3" t="n"/>
      <c r="C4298" s="25" t="n"/>
      <c r="D4298" s="271" t="inlineStr">
        <is>
          <t>10.4.26.60.</t>
        </is>
      </c>
      <c r="E4298" s="212" t="inlineStr">
        <is>
          <t>Заглушка Воздуховода прямоугольного сечения 250х650</t>
        </is>
      </c>
      <c r="F4298" s="211" t="inlineStr">
        <is>
          <t>шт.</t>
        </is>
      </c>
      <c r="G4298" s="649" t="n">
        <v>1</v>
      </c>
      <c r="H4298" s="194" t="n"/>
      <c r="I4298" s="195" t="n">
        <v>0</v>
      </c>
      <c r="J4298" s="196" t="n">
        <v>0</v>
      </c>
      <c r="K4298" s="197" t="n">
        <v>0</v>
      </c>
      <c r="L4298" s="194" t="n">
        <v>0</v>
      </c>
      <c r="M4298" s="195" t="n">
        <v>0</v>
      </c>
      <c r="N4298" s="196" t="n">
        <v>0</v>
      </c>
      <c r="O4298" s="197" t="n">
        <v>0</v>
      </c>
      <c r="P4298" s="118" t="inlineStr">
        <is>
          <t>Включено</t>
        </is>
      </c>
      <c r="Q4298" s="104" t="n"/>
    </row>
    <row r="4299" outlineLevel="3" ht="50.25" customHeight="1">
      <c r="A4299" s="3" t="n"/>
      <c r="B4299" s="3" t="n"/>
      <c r="C4299" s="25" t="n"/>
      <c r="D4299" s="271" t="inlineStr">
        <is>
          <t>10.4.26.61.</t>
        </is>
      </c>
      <c r="E4299" s="212" t="inlineStr">
        <is>
          <t>Заглушка Воздуховода прямоугольного сечения 300х600</t>
        </is>
      </c>
      <c r="F4299" s="211" t="inlineStr">
        <is>
          <t>шт.</t>
        </is>
      </c>
      <c r="G4299" s="649" t="n">
        <v>1</v>
      </c>
      <c r="H4299" s="194" t="n"/>
      <c r="I4299" s="195" t="n">
        <v>0</v>
      </c>
      <c r="J4299" s="196" t="n">
        <v>0</v>
      </c>
      <c r="K4299" s="197" t="n">
        <v>0</v>
      </c>
      <c r="L4299" s="194" t="n">
        <v>0</v>
      </c>
      <c r="M4299" s="195" t="n">
        <v>0</v>
      </c>
      <c r="N4299" s="196" t="n">
        <v>0</v>
      </c>
      <c r="O4299" s="197" t="n">
        <v>0</v>
      </c>
      <c r="P4299" s="118" t="inlineStr">
        <is>
          <t>Включено</t>
        </is>
      </c>
      <c r="Q4299" s="104" t="n"/>
    </row>
    <row r="4300" outlineLevel="3" ht="50.25" customHeight="1">
      <c r="A4300" s="3" t="n"/>
      <c r="B4300" s="3" t="n"/>
      <c r="C4300" s="25" t="n"/>
      <c r="D4300" s="271" t="inlineStr">
        <is>
          <t>10.4.26.62.</t>
        </is>
      </c>
      <c r="E4300" s="212" t="inlineStr">
        <is>
          <t>Заглушка Воздуховода прямоугольного сечения 400х1000</t>
        </is>
      </c>
      <c r="F4300" s="211" t="inlineStr">
        <is>
          <t>шт.</t>
        </is>
      </c>
      <c r="G4300" s="649" t="n">
        <v>2</v>
      </c>
      <c r="H4300" s="194" t="n"/>
      <c r="I4300" s="195" t="n">
        <v>0</v>
      </c>
      <c r="J4300" s="196" t="n">
        <v>0</v>
      </c>
      <c r="K4300" s="197" t="n">
        <v>0</v>
      </c>
      <c r="L4300" s="194" t="n">
        <v>0</v>
      </c>
      <c r="M4300" s="195" t="n">
        <v>0</v>
      </c>
      <c r="N4300" s="196" t="n">
        <v>0</v>
      </c>
      <c r="O4300" s="197" t="n">
        <v>0</v>
      </c>
      <c r="P4300" s="118" t="inlineStr">
        <is>
          <t>Включено</t>
        </is>
      </c>
      <c r="Q4300" s="104" t="n"/>
    </row>
    <row r="4301" outlineLevel="3" ht="50.25" customHeight="1">
      <c r="A4301" s="3" t="n"/>
      <c r="B4301" s="3" t="n"/>
      <c r="C4301" s="25" t="n"/>
      <c r="D4301" s="271" t="inlineStr">
        <is>
          <t>10.4.26.63.</t>
        </is>
      </c>
      <c r="E4301" s="212" t="inlineStr">
        <is>
          <t>Заглушка Воздуховода прямоугольного сечения 450х1800</t>
        </is>
      </c>
      <c r="F4301" s="211" t="inlineStr">
        <is>
          <t>шт.</t>
        </is>
      </c>
      <c r="G4301" s="649" t="n">
        <v>2</v>
      </c>
      <c r="H4301" s="194" t="n"/>
      <c r="I4301" s="195" t="n">
        <v>0</v>
      </c>
      <c r="J4301" s="196" t="n">
        <v>0</v>
      </c>
      <c r="K4301" s="197" t="n">
        <v>0</v>
      </c>
      <c r="L4301" s="194" t="n">
        <v>0</v>
      </c>
      <c r="M4301" s="195" t="n">
        <v>0</v>
      </c>
      <c r="N4301" s="196" t="n">
        <v>0</v>
      </c>
      <c r="O4301" s="197" t="n">
        <v>0</v>
      </c>
      <c r="P4301" s="118" t="inlineStr">
        <is>
          <t>Включено</t>
        </is>
      </c>
      <c r="Q4301" s="104" t="n"/>
    </row>
    <row r="4302" outlineLevel="3" ht="50.25" customHeight="1">
      <c r="A4302" s="3" t="n"/>
      <c r="B4302" s="3" t="n"/>
      <c r="C4302" s="25" t="n"/>
      <c r="D4302" s="271" t="inlineStr">
        <is>
          <t>10.4.26.64.</t>
        </is>
      </c>
      <c r="E4302" s="212" t="inlineStr">
        <is>
          <t>Заглушка Воздуховода прямоугольного сечения 500х1400</t>
        </is>
      </c>
      <c r="F4302" s="211" t="inlineStr">
        <is>
          <t>шт.</t>
        </is>
      </c>
      <c r="G4302" s="649" t="n">
        <v>1</v>
      </c>
      <c r="H4302" s="194" t="n"/>
      <c r="I4302" s="195" t="n">
        <v>0</v>
      </c>
      <c r="J4302" s="196" t="n">
        <v>0</v>
      </c>
      <c r="K4302" s="197" t="n">
        <v>0</v>
      </c>
      <c r="L4302" s="194" t="n">
        <v>0</v>
      </c>
      <c r="M4302" s="195" t="n">
        <v>0</v>
      </c>
      <c r="N4302" s="196" t="n">
        <v>0</v>
      </c>
      <c r="O4302" s="197" t="n">
        <v>0</v>
      </c>
      <c r="P4302" s="118" t="inlineStr">
        <is>
          <t>Включено</t>
        </is>
      </c>
      <c r="Q4302" s="104" t="n"/>
    </row>
    <row r="4303" outlineLevel="3" ht="50.25" customHeight="1">
      <c r="A4303" s="3" t="n"/>
      <c r="B4303" s="3" t="n"/>
      <c r="C4303" s="25" t="n"/>
      <c r="D4303" s="271" t="inlineStr">
        <is>
          <t>10.4.26.65.</t>
        </is>
      </c>
      <c r="E4303" s="212" t="inlineStr">
        <is>
          <t>Заглушка Воздуховода прямоугольного сечения 500х1800</t>
        </is>
      </c>
      <c r="F4303" s="211" t="inlineStr">
        <is>
          <t>шт.</t>
        </is>
      </c>
      <c r="G4303" s="649" t="n">
        <v>2</v>
      </c>
      <c r="H4303" s="194" t="n"/>
      <c r="I4303" s="195" t="n">
        <v>0</v>
      </c>
      <c r="J4303" s="196" t="n">
        <v>0</v>
      </c>
      <c r="K4303" s="197" t="n">
        <v>0</v>
      </c>
      <c r="L4303" s="194" t="n">
        <v>0</v>
      </c>
      <c r="M4303" s="195" t="n">
        <v>0</v>
      </c>
      <c r="N4303" s="196" t="n">
        <v>0</v>
      </c>
      <c r="O4303" s="197" t="n">
        <v>0</v>
      </c>
      <c r="P4303" s="118" t="inlineStr">
        <is>
          <t>Включено</t>
        </is>
      </c>
      <c r="Q4303" s="104" t="n"/>
    </row>
    <row r="4304" outlineLevel="3" ht="50.25" customHeight="1">
      <c r="A4304" s="3" t="n"/>
      <c r="B4304" s="3" t="n"/>
      <c r="C4304" s="25" t="n"/>
      <c r="D4304" s="271" t="inlineStr">
        <is>
          <t>10.4.26.66.</t>
        </is>
      </c>
      <c r="E4304" s="212" t="inlineStr">
        <is>
          <t>Заглушка Воздуховода прямоугольного сечения 550х1900</t>
        </is>
      </c>
      <c r="F4304" s="211" t="inlineStr">
        <is>
          <t>шт.</t>
        </is>
      </c>
      <c r="G4304" s="649" t="n">
        <v>2</v>
      </c>
      <c r="H4304" s="194" t="n"/>
      <c r="I4304" s="195" t="n">
        <v>0</v>
      </c>
      <c r="J4304" s="196" t="n">
        <v>0</v>
      </c>
      <c r="K4304" s="197" t="n">
        <v>0</v>
      </c>
      <c r="L4304" s="194" t="n">
        <v>0</v>
      </c>
      <c r="M4304" s="195" t="n">
        <v>0</v>
      </c>
      <c r="N4304" s="196" t="n">
        <v>0</v>
      </c>
      <c r="O4304" s="197" t="n">
        <v>0</v>
      </c>
      <c r="P4304" s="118" t="inlineStr">
        <is>
          <t>Включено</t>
        </is>
      </c>
      <c r="Q4304" s="104" t="n"/>
    </row>
    <row r="4305" outlineLevel="3" ht="50.25" customHeight="1">
      <c r="A4305" s="3" t="n"/>
      <c r="B4305" s="3" t="n"/>
      <c r="C4305" s="25" t="n"/>
      <c r="D4305" s="271" t="inlineStr">
        <is>
          <t>10.4.26.67.</t>
        </is>
      </c>
      <c r="E4305" s="212" t="inlineStr">
        <is>
          <t>Заглушка Воздуховода прямоугольного сечения 600х1400</t>
        </is>
      </c>
      <c r="F4305" s="211" t="inlineStr">
        <is>
          <t>шт.</t>
        </is>
      </c>
      <c r="G4305" s="649" t="n">
        <v>1</v>
      </c>
      <c r="H4305" s="194" t="n"/>
      <c r="I4305" s="195" t="n">
        <v>0</v>
      </c>
      <c r="J4305" s="196" t="n">
        <v>0</v>
      </c>
      <c r="K4305" s="197" t="n">
        <v>0</v>
      </c>
      <c r="L4305" s="194" t="n">
        <v>0</v>
      </c>
      <c r="M4305" s="195" t="n">
        <v>0</v>
      </c>
      <c r="N4305" s="196" t="n">
        <v>0</v>
      </c>
      <c r="O4305" s="197" t="n">
        <v>0</v>
      </c>
      <c r="P4305" s="118" t="inlineStr">
        <is>
          <t>Включено</t>
        </is>
      </c>
      <c r="Q4305" s="104" t="n"/>
    </row>
    <row r="4306" outlineLevel="3" ht="50.25" customHeight="1">
      <c r="A4306" s="3" t="n"/>
      <c r="B4306" s="3" t="n"/>
      <c r="C4306" s="25" t="n"/>
      <c r="D4306" s="271" t="inlineStr">
        <is>
          <t>10.4.26.68.</t>
        </is>
      </c>
      <c r="E4306" s="212" t="inlineStr">
        <is>
          <t>Заглушка Воздуховода прямоугольного сечения 600х1500</t>
        </is>
      </c>
      <c r="F4306" s="211" t="inlineStr">
        <is>
          <t>шт.</t>
        </is>
      </c>
      <c r="G4306" s="649" t="n">
        <v>1</v>
      </c>
      <c r="H4306" s="194" t="n"/>
      <c r="I4306" s="195" t="n">
        <v>0</v>
      </c>
      <c r="J4306" s="196" t="n">
        <v>0</v>
      </c>
      <c r="K4306" s="197" t="n">
        <v>0</v>
      </c>
      <c r="L4306" s="194" t="n">
        <v>0</v>
      </c>
      <c r="M4306" s="195" t="n">
        <v>0</v>
      </c>
      <c r="N4306" s="196" t="n">
        <v>0</v>
      </c>
      <c r="O4306" s="197" t="n">
        <v>0</v>
      </c>
      <c r="P4306" s="118" t="inlineStr">
        <is>
          <t>Включено</t>
        </is>
      </c>
      <c r="Q4306" s="104" t="n"/>
    </row>
    <row r="4307" outlineLevel="3" ht="50.25" customHeight="1">
      <c r="A4307" s="3" t="n"/>
      <c r="B4307" s="3" t="n"/>
      <c r="C4307" s="25" t="n"/>
      <c r="D4307" s="271" t="inlineStr">
        <is>
          <t>10.4.26.69.</t>
        </is>
      </c>
      <c r="E4307" s="212" t="inlineStr">
        <is>
          <t>Заглушка Воздуховода прямоугольного сечения 600х1800</t>
        </is>
      </c>
      <c r="F4307" s="211" t="inlineStr">
        <is>
          <t>шт.</t>
        </is>
      </c>
      <c r="G4307" s="649" t="n">
        <v>2</v>
      </c>
      <c r="H4307" s="194" t="n"/>
      <c r="I4307" s="195" t="n">
        <v>0</v>
      </c>
      <c r="J4307" s="196" t="n">
        <v>0</v>
      </c>
      <c r="K4307" s="197" t="n">
        <v>0</v>
      </c>
      <c r="L4307" s="194" t="n">
        <v>0</v>
      </c>
      <c r="M4307" s="195" t="n">
        <v>0</v>
      </c>
      <c r="N4307" s="196" t="n">
        <v>0</v>
      </c>
      <c r="O4307" s="197" t="n">
        <v>0</v>
      </c>
      <c r="P4307" s="118" t="inlineStr">
        <is>
          <t>Включено</t>
        </is>
      </c>
      <c r="Q4307" s="104" t="n"/>
    </row>
    <row r="4308" outlineLevel="3" ht="50.25" customHeight="1">
      <c r="A4308" s="3" t="n"/>
      <c r="B4308" s="3" t="n"/>
      <c r="C4308" s="25" t="n"/>
      <c r="D4308" s="271" t="inlineStr">
        <is>
          <t>10.4.26.70.</t>
        </is>
      </c>
      <c r="E4308" s="212" t="inlineStr">
        <is>
          <t>Заглушка Воздуховода прямоугольного сечения 700х1200</t>
        </is>
      </c>
      <c r="F4308" s="211" t="inlineStr">
        <is>
          <t>шт.</t>
        </is>
      </c>
      <c r="G4308" s="649" t="n">
        <v>1</v>
      </c>
      <c r="H4308" s="194" t="n"/>
      <c r="I4308" s="195" t="n">
        <v>0</v>
      </c>
      <c r="J4308" s="196" t="n">
        <v>0</v>
      </c>
      <c r="K4308" s="197" t="n">
        <v>0</v>
      </c>
      <c r="L4308" s="194" t="n">
        <v>0</v>
      </c>
      <c r="M4308" s="195" t="n">
        <v>0</v>
      </c>
      <c r="N4308" s="196" t="n">
        <v>0</v>
      </c>
      <c r="O4308" s="197" t="n">
        <v>0</v>
      </c>
      <c r="P4308" s="118" t="inlineStr">
        <is>
          <t>Включено</t>
        </is>
      </c>
      <c r="Q4308" s="104" t="n"/>
    </row>
    <row r="4309" outlineLevel="3" ht="50.25" customHeight="1">
      <c r="A4309" s="3" t="n"/>
      <c r="B4309" s="3" t="n"/>
      <c r="C4309" s="25" t="n"/>
      <c r="D4309" s="271" t="inlineStr">
        <is>
          <t>10.4.26.71.</t>
        </is>
      </c>
      <c r="E4309" s="212" t="inlineStr">
        <is>
          <t>Заглушка Воздуховода прямоугольного сечения 700х2500</t>
        </is>
      </c>
      <c r="F4309" s="211" t="inlineStr">
        <is>
          <t>шт.</t>
        </is>
      </c>
      <c r="G4309" s="649" t="n">
        <v>1</v>
      </c>
      <c r="H4309" s="194" t="n"/>
      <c r="I4309" s="195" t="n">
        <v>0</v>
      </c>
      <c r="J4309" s="196" t="n">
        <v>0</v>
      </c>
      <c r="K4309" s="197" t="n">
        <v>0</v>
      </c>
      <c r="L4309" s="194" t="n">
        <v>0</v>
      </c>
      <c r="M4309" s="195" t="n">
        <v>0</v>
      </c>
      <c r="N4309" s="196" t="n">
        <v>0</v>
      </c>
      <c r="O4309" s="197" t="n">
        <v>0</v>
      </c>
      <c r="P4309" s="118" t="inlineStr">
        <is>
          <t>Включено</t>
        </is>
      </c>
      <c r="Q4309" s="104" t="n"/>
    </row>
    <row r="4310" outlineLevel="3" ht="50.25" customHeight="1">
      <c r="A4310" s="3" t="n"/>
      <c r="B4310" s="3" t="n"/>
      <c r="C4310" s="25" t="n"/>
      <c r="D4310" s="271" t="inlineStr">
        <is>
          <t>10.4.26.72.</t>
        </is>
      </c>
      <c r="E4310" s="212" t="inlineStr">
        <is>
          <t>Заглушка Воздуховода прямоугольного сечения 800х2500</t>
        </is>
      </c>
      <c r="F4310" s="211" t="inlineStr">
        <is>
          <t>шт.</t>
        </is>
      </c>
      <c r="G4310" s="649" t="n">
        <v>2</v>
      </c>
      <c r="H4310" s="194" t="n"/>
      <c r="I4310" s="195" t="n">
        <v>0</v>
      </c>
      <c r="J4310" s="196" t="n">
        <v>0</v>
      </c>
      <c r="K4310" s="197" t="n">
        <v>0</v>
      </c>
      <c r="L4310" s="194" t="n">
        <v>0</v>
      </c>
      <c r="M4310" s="195" t="n">
        <v>0</v>
      </c>
      <c r="N4310" s="196" t="n">
        <v>0</v>
      </c>
      <c r="O4310" s="197" t="n">
        <v>0</v>
      </c>
      <c r="P4310" s="118" t="inlineStr">
        <is>
          <t>Включено</t>
        </is>
      </c>
      <c r="Q4310" s="104" t="n"/>
    </row>
    <row r="4311" outlineLevel="3" ht="50.25" customHeight="1">
      <c r="A4311" s="3" t="n"/>
      <c r="B4311" s="3" t="n"/>
      <c r="C4311" s="25" t="n"/>
      <c r="D4311" s="271" t="inlineStr">
        <is>
          <t>10.4.26.73.</t>
        </is>
      </c>
      <c r="E4311" s="212" t="inlineStr">
        <is>
          <t>Заглушка Воздуховода прямоугольного сечения 1000х2300</t>
        </is>
      </c>
      <c r="F4311" s="211" t="inlineStr">
        <is>
          <t>шт.</t>
        </is>
      </c>
      <c r="G4311" s="649" t="n">
        <v>1</v>
      </c>
      <c r="H4311" s="194" t="n"/>
      <c r="I4311" s="195" t="n">
        <v>0</v>
      </c>
      <c r="J4311" s="196" t="n">
        <v>0</v>
      </c>
      <c r="K4311" s="197" t="n">
        <v>0</v>
      </c>
      <c r="L4311" s="194" t="n">
        <v>0</v>
      </c>
      <c r="M4311" s="195" t="n">
        <v>0</v>
      </c>
      <c r="N4311" s="196" t="n">
        <v>0</v>
      </c>
      <c r="O4311" s="197" t="n">
        <v>0</v>
      </c>
      <c r="P4311" s="118" t="inlineStr">
        <is>
          <t>Включено</t>
        </is>
      </c>
      <c r="Q4311" s="104" t="n"/>
    </row>
    <row r="4312" outlineLevel="3" ht="50.25" customHeight="1">
      <c r="A4312" s="3" t="n"/>
      <c r="B4312" s="3" t="n"/>
      <c r="C4312" s="25" t="n"/>
      <c r="D4312" s="271" t="inlineStr">
        <is>
          <t>10.4.26.74.</t>
        </is>
      </c>
      <c r="E4312" s="212" t="inlineStr">
        <is>
          <t>Заглушка Воздуховода прямоугольного сечения 1200х1700</t>
        </is>
      </c>
      <c r="F4312" s="211" t="inlineStr">
        <is>
          <t>шт.</t>
        </is>
      </c>
      <c r="G4312" s="649" t="n">
        <v>2</v>
      </c>
      <c r="H4312" s="194" t="n"/>
      <c r="I4312" s="195" t="n">
        <v>0</v>
      </c>
      <c r="J4312" s="196" t="n">
        <v>0</v>
      </c>
      <c r="K4312" s="197" t="n">
        <v>0</v>
      </c>
      <c r="L4312" s="194" t="n">
        <v>0</v>
      </c>
      <c r="M4312" s="195" t="n">
        <v>0</v>
      </c>
      <c r="N4312" s="196" t="n">
        <v>0</v>
      </c>
      <c r="O4312" s="197" t="n">
        <v>0</v>
      </c>
      <c r="P4312" s="118" t="inlineStr">
        <is>
          <t>Включено</t>
        </is>
      </c>
      <c r="Q4312" s="104" t="n"/>
    </row>
    <row r="4313" outlineLevel="3" ht="50.25" customHeight="1">
      <c r="A4313" s="3" t="n"/>
      <c r="B4313" s="3" t="n"/>
      <c r="C4313" s="25" t="n"/>
      <c r="D4313" s="271" t="inlineStr">
        <is>
          <t>10.4.26.75.</t>
        </is>
      </c>
      <c r="E4313" s="212" t="inlineStr">
        <is>
          <t>Заглушка Воздуховода прямоугольного сечения 1200х1800</t>
        </is>
      </c>
      <c r="F4313" s="211" t="inlineStr">
        <is>
          <t>шт.</t>
        </is>
      </c>
      <c r="G4313" s="649" t="n">
        <v>1</v>
      </c>
      <c r="H4313" s="194" t="n"/>
      <c r="I4313" s="195" t="n">
        <v>0</v>
      </c>
      <c r="J4313" s="196" t="n">
        <v>0</v>
      </c>
      <c r="K4313" s="197" t="n">
        <v>0</v>
      </c>
      <c r="L4313" s="194" t="n">
        <v>0</v>
      </c>
      <c r="M4313" s="195" t="n">
        <v>0</v>
      </c>
      <c r="N4313" s="196" t="n">
        <v>0</v>
      </c>
      <c r="O4313" s="197" t="n">
        <v>0</v>
      </c>
      <c r="P4313" s="118" t="inlineStr">
        <is>
          <t>Включено</t>
        </is>
      </c>
      <c r="Q4313" s="104" t="n"/>
    </row>
    <row r="4314" outlineLevel="3" ht="50.25" customHeight="1">
      <c r="A4314" s="3" t="n"/>
      <c r="B4314" s="3" t="n"/>
      <c r="C4314" s="25" t="n"/>
      <c r="D4314" s="271" t="inlineStr">
        <is>
          <t>10.4.26.76.</t>
        </is>
      </c>
      <c r="E4314" s="212" t="inlineStr">
        <is>
          <t>Заглушка Воздуховода прямоугольного сечения 1400х1700</t>
        </is>
      </c>
      <c r="F4314" s="211" t="inlineStr">
        <is>
          <t>шт.</t>
        </is>
      </c>
      <c r="G4314" s="649" t="n">
        <v>1</v>
      </c>
      <c r="H4314" s="194" t="n"/>
      <c r="I4314" s="195" t="n">
        <v>0</v>
      </c>
      <c r="J4314" s="196" t="n">
        <v>0</v>
      </c>
      <c r="K4314" s="197" t="n">
        <v>0</v>
      </c>
      <c r="L4314" s="194" t="n">
        <v>0</v>
      </c>
      <c r="M4314" s="195" t="n">
        <v>0</v>
      </c>
      <c r="N4314" s="196" t="n">
        <v>0</v>
      </c>
      <c r="O4314" s="197" t="n">
        <v>0</v>
      </c>
      <c r="P4314" s="118" t="inlineStr">
        <is>
          <t>Включено</t>
        </is>
      </c>
      <c r="Q4314" s="104" t="n"/>
    </row>
    <row r="4315" outlineLevel="3" ht="50.25" customHeight="1">
      <c r="A4315" s="3" t="n"/>
      <c r="B4315" s="3" t="n"/>
      <c r="C4315" s="25" t="n"/>
      <c r="D4315" s="271" t="inlineStr">
        <is>
          <t>10.4.26.77.</t>
        </is>
      </c>
      <c r="E4315" s="212" t="inlineStr">
        <is>
          <t>Заглушка Воздуховода прямоугольного сечения 1850х1800</t>
        </is>
      </c>
      <c r="F4315" s="211" t="inlineStr">
        <is>
          <t>шт.</t>
        </is>
      </c>
      <c r="G4315" s="649" t="n">
        <v>1</v>
      </c>
      <c r="H4315" s="194" t="n"/>
      <c r="I4315" s="195" t="n">
        <v>0</v>
      </c>
      <c r="J4315" s="196" t="n">
        <v>0</v>
      </c>
      <c r="K4315" s="197" t="n">
        <v>0</v>
      </c>
      <c r="L4315" s="194" t="n">
        <v>0</v>
      </c>
      <c r="M4315" s="195" t="n">
        <v>0</v>
      </c>
      <c r="N4315" s="196" t="n">
        <v>0</v>
      </c>
      <c r="O4315" s="197" t="n">
        <v>0</v>
      </c>
      <c r="P4315" s="118" t="inlineStr">
        <is>
          <t>Включено</t>
        </is>
      </c>
      <c r="Q4315" s="104" t="n"/>
    </row>
    <row r="4316" outlineLevel="3" ht="50.25" customHeight="1">
      <c r="A4316" s="3" t="n"/>
      <c r="B4316" s="3" t="n"/>
      <c r="C4316" s="25" t="n"/>
      <c r="D4316" s="271" t="inlineStr">
        <is>
          <t>10.4.26.78.</t>
        </is>
      </c>
      <c r="E4316" s="212" t="inlineStr">
        <is>
          <t>Отвод прямоугольного  сечения 300х600</t>
        </is>
      </c>
      <c r="F4316" s="211" t="inlineStr">
        <is>
          <t>шт.</t>
        </is>
      </c>
      <c r="G4316" s="649" t="n">
        <v>1</v>
      </c>
      <c r="H4316" s="194" t="n"/>
      <c r="I4316" s="195" t="n">
        <v>0</v>
      </c>
      <c r="J4316" s="196" t="n">
        <v>0</v>
      </c>
      <c r="K4316" s="197" t="n">
        <v>0</v>
      </c>
      <c r="L4316" s="194" t="n">
        <v>0</v>
      </c>
      <c r="M4316" s="195" t="n">
        <v>0</v>
      </c>
      <c r="N4316" s="196" t="n">
        <v>0</v>
      </c>
      <c r="O4316" s="197" t="n">
        <v>0</v>
      </c>
      <c r="P4316" s="118" t="inlineStr">
        <is>
          <t>Включено</t>
        </is>
      </c>
      <c r="Q4316" s="104" t="n"/>
    </row>
    <row r="4317" outlineLevel="3" ht="50.25" customHeight="1">
      <c r="A4317" s="3" t="n"/>
      <c r="B4317" s="3" t="n"/>
      <c r="C4317" s="25" t="n"/>
      <c r="D4317" s="271" t="inlineStr">
        <is>
          <t>10.4.26.79.</t>
        </is>
      </c>
      <c r="E4317" s="212" t="inlineStr">
        <is>
          <t>Отвод прямоугольного  сечения 400х1000</t>
        </is>
      </c>
      <c r="F4317" s="211" t="inlineStr">
        <is>
          <t>шт.</t>
        </is>
      </c>
      <c r="G4317" s="649" t="n">
        <v>5</v>
      </c>
      <c r="H4317" s="194" t="n"/>
      <c r="I4317" s="195" t="n">
        <v>0</v>
      </c>
      <c r="J4317" s="196" t="n">
        <v>0</v>
      </c>
      <c r="K4317" s="197" t="n">
        <v>0</v>
      </c>
      <c r="L4317" s="194" t="n">
        <v>0</v>
      </c>
      <c r="M4317" s="195" t="n">
        <v>0</v>
      </c>
      <c r="N4317" s="196" t="n">
        <v>0</v>
      </c>
      <c r="O4317" s="197" t="n">
        <v>0</v>
      </c>
      <c r="P4317" s="118" t="inlineStr">
        <is>
          <t>Включено</t>
        </is>
      </c>
      <c r="Q4317" s="104" t="n"/>
    </row>
    <row r="4318" outlineLevel="3" ht="50.25" customHeight="1">
      <c r="A4318" s="3" t="n"/>
      <c r="B4318" s="3" t="n"/>
      <c r="C4318" s="25" t="n"/>
      <c r="D4318" s="271" t="inlineStr">
        <is>
          <t>10.4.26.80.</t>
        </is>
      </c>
      <c r="E4318" s="212" t="inlineStr">
        <is>
          <t>Отвод прямоугольного  сечения 500х1800</t>
        </is>
      </c>
      <c r="F4318" s="211" t="inlineStr">
        <is>
          <t>шт.</t>
        </is>
      </c>
      <c r="G4318" s="649" t="n">
        <v>1</v>
      </c>
      <c r="H4318" s="194" t="n"/>
      <c r="I4318" s="195" t="n">
        <v>0</v>
      </c>
      <c r="J4318" s="196" t="n">
        <v>0</v>
      </c>
      <c r="K4318" s="197" t="n">
        <v>0</v>
      </c>
      <c r="L4318" s="194" t="n">
        <v>0</v>
      </c>
      <c r="M4318" s="195" t="n">
        <v>0</v>
      </c>
      <c r="N4318" s="196" t="n">
        <v>0</v>
      </c>
      <c r="O4318" s="197" t="n">
        <v>0</v>
      </c>
      <c r="P4318" s="118" t="inlineStr">
        <is>
          <t>Включено</t>
        </is>
      </c>
      <c r="Q4318" s="104" t="n"/>
    </row>
    <row r="4319" outlineLevel="3" ht="50.25" customHeight="1">
      <c r="A4319" s="3" t="n"/>
      <c r="B4319" s="3" t="n"/>
      <c r="C4319" s="25" t="n"/>
      <c r="D4319" s="271" t="inlineStr">
        <is>
          <t>10.4.26.81.</t>
        </is>
      </c>
      <c r="E4319" s="212" t="inlineStr">
        <is>
          <t>Отвод прямоугольного  сечения 600х1400</t>
        </is>
      </c>
      <c r="F4319" s="211" t="inlineStr">
        <is>
          <t>шт.</t>
        </is>
      </c>
      <c r="G4319" s="649" t="n">
        <v>1</v>
      </c>
      <c r="H4319" s="194" t="n"/>
      <c r="I4319" s="195" t="n">
        <v>0</v>
      </c>
      <c r="J4319" s="196" t="n">
        <v>0</v>
      </c>
      <c r="K4319" s="197" t="n">
        <v>0</v>
      </c>
      <c r="L4319" s="194" t="n">
        <v>0</v>
      </c>
      <c r="M4319" s="195" t="n">
        <v>0</v>
      </c>
      <c r="N4319" s="196" t="n">
        <v>0</v>
      </c>
      <c r="O4319" s="197" t="n">
        <v>0</v>
      </c>
      <c r="P4319" s="118" t="inlineStr">
        <is>
          <t>Включено</t>
        </is>
      </c>
      <c r="Q4319" s="104" t="n"/>
    </row>
    <row r="4320" outlineLevel="3" ht="50.25" customHeight="1">
      <c r="A4320" s="3" t="n"/>
      <c r="B4320" s="3" t="n"/>
      <c r="C4320" s="25" t="n"/>
      <c r="D4320" s="271" t="inlineStr">
        <is>
          <t>10.4.26.82.</t>
        </is>
      </c>
      <c r="E4320" s="212" t="inlineStr">
        <is>
          <t>Отвод прямоугольного  сечения 600х1500</t>
        </is>
      </c>
      <c r="F4320" s="211" t="inlineStr">
        <is>
          <t>шт.</t>
        </is>
      </c>
      <c r="G4320" s="649" t="n">
        <v>2</v>
      </c>
      <c r="H4320" s="194" t="n"/>
      <c r="I4320" s="195" t="n">
        <v>0</v>
      </c>
      <c r="J4320" s="196" t="n">
        <v>0</v>
      </c>
      <c r="K4320" s="197" t="n">
        <v>0</v>
      </c>
      <c r="L4320" s="194" t="n">
        <v>0</v>
      </c>
      <c r="M4320" s="195" t="n">
        <v>0</v>
      </c>
      <c r="N4320" s="196" t="n">
        <v>0</v>
      </c>
      <c r="O4320" s="197" t="n">
        <v>0</v>
      </c>
      <c r="P4320" s="118" t="inlineStr">
        <is>
          <t>Включено</t>
        </is>
      </c>
      <c r="Q4320" s="104" t="n"/>
    </row>
    <row r="4321" outlineLevel="3" ht="50.25" customHeight="1">
      <c r="A4321" s="3" t="n"/>
      <c r="B4321" s="3" t="n"/>
      <c r="C4321" s="25" t="n"/>
      <c r="D4321" s="271" t="inlineStr">
        <is>
          <t>10.4.26.83.</t>
        </is>
      </c>
      <c r="E4321" s="212" t="inlineStr">
        <is>
          <t>Отвод прямоугольного  сечения 600х1800</t>
        </is>
      </c>
      <c r="F4321" s="211" t="inlineStr">
        <is>
          <t>шт.</t>
        </is>
      </c>
      <c r="G4321" s="649" t="n">
        <v>1</v>
      </c>
      <c r="H4321" s="194" t="n"/>
      <c r="I4321" s="195" t="n">
        <v>0</v>
      </c>
      <c r="J4321" s="196" t="n">
        <v>0</v>
      </c>
      <c r="K4321" s="197" t="n">
        <v>0</v>
      </c>
      <c r="L4321" s="194" t="n">
        <v>0</v>
      </c>
      <c r="M4321" s="195" t="n">
        <v>0</v>
      </c>
      <c r="N4321" s="196" t="n">
        <v>0</v>
      </c>
      <c r="O4321" s="197" t="n">
        <v>0</v>
      </c>
      <c r="P4321" s="118" t="inlineStr">
        <is>
          <t>Включено</t>
        </is>
      </c>
      <c r="Q4321" s="104" t="n"/>
    </row>
    <row r="4322" outlineLevel="3" ht="50.25" customHeight="1">
      <c r="A4322" s="3" t="n"/>
      <c r="B4322" s="3" t="n"/>
      <c r="C4322" s="25" t="n"/>
      <c r="D4322" s="271" t="inlineStr">
        <is>
          <t>10.4.26.84.</t>
        </is>
      </c>
      <c r="E4322" s="212" t="inlineStr">
        <is>
          <t>Переходник прямоугольного сечения 500х1800-500х1800</t>
        </is>
      </c>
      <c r="F4322" s="211" t="inlineStr">
        <is>
          <t>шт.</t>
        </is>
      </c>
      <c r="G4322" s="649" t="n">
        <v>1</v>
      </c>
      <c r="H4322" s="194" t="n"/>
      <c r="I4322" s="195" t="n">
        <v>0</v>
      </c>
      <c r="J4322" s="196" t="n">
        <v>0</v>
      </c>
      <c r="K4322" s="197" t="n">
        <v>0</v>
      </c>
      <c r="L4322" s="194" t="n">
        <v>0</v>
      </c>
      <c r="M4322" s="195" t="n">
        <v>0</v>
      </c>
      <c r="N4322" s="196" t="n">
        <v>0</v>
      </c>
      <c r="O4322" s="197" t="n">
        <v>0</v>
      </c>
      <c r="P4322" s="118" t="inlineStr">
        <is>
          <t>Включено</t>
        </is>
      </c>
      <c r="Q4322" s="104" t="n"/>
    </row>
    <row r="4323" outlineLevel="3" ht="50.25" customHeight="1">
      <c r="A4323" s="3" t="n"/>
      <c r="B4323" s="3" t="n"/>
      <c r="C4323" s="25" t="n"/>
      <c r="D4323" s="271" t="inlineStr">
        <is>
          <t>10.4.26.85.</t>
        </is>
      </c>
      <c r="E4323" s="212" t="inlineStr">
        <is>
          <t>Переходник прямоугольного сечения 600х1400-600х1500</t>
        </is>
      </c>
      <c r="F4323" s="211" t="inlineStr">
        <is>
          <t>шт.</t>
        </is>
      </c>
      <c r="G4323" s="649" t="n">
        <v>1</v>
      </c>
      <c r="H4323" s="194" t="n"/>
      <c r="I4323" s="195" t="n">
        <v>0</v>
      </c>
      <c r="J4323" s="196" t="n">
        <v>0</v>
      </c>
      <c r="K4323" s="197" t="n">
        <v>0</v>
      </c>
      <c r="L4323" s="194" t="n">
        <v>0</v>
      </c>
      <c r="M4323" s="195" t="n">
        <v>0</v>
      </c>
      <c r="N4323" s="196" t="n">
        <v>0</v>
      </c>
      <c r="O4323" s="197" t="n">
        <v>0</v>
      </c>
      <c r="P4323" s="118" t="inlineStr">
        <is>
          <t>Включено</t>
        </is>
      </c>
      <c r="Q4323" s="104" t="n"/>
    </row>
    <row r="4324" outlineLevel="3" ht="50.25" customHeight="1">
      <c r="A4324" s="3" t="n"/>
      <c r="B432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324" s="25" t="n"/>
      <c r="D4324" s="271" t="inlineStr">
        <is>
          <t>10.4.26.86.</t>
        </is>
      </c>
      <c r="E4324"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600х300</t>
        </is>
      </c>
      <c r="F4324" s="211" t="inlineStr">
        <is>
          <t>шт.</t>
        </is>
      </c>
      <c r="G4324" s="649" t="n">
        <v>1</v>
      </c>
      <c r="H4324" s="194" t="n">
        <v>10526.32755840792</v>
      </c>
      <c r="I4324" s="195" t="n">
        <v>4314.073700991118</v>
      </c>
      <c r="J4324" s="196" t="n">
        <v>1855.05015742488</v>
      </c>
      <c r="K4324" s="197" t="n">
        <v>16695.45141682392</v>
      </c>
      <c r="L4324" s="194" t="n">
        <v>10526.32755840792</v>
      </c>
      <c r="M4324" s="195" t="n">
        <v>4314.073700991118</v>
      </c>
      <c r="N4324" s="196" t="n">
        <v>1855.05015742488</v>
      </c>
      <c r="O4324" s="197" t="n">
        <v>16695.45141682392</v>
      </c>
      <c r="P4324" s="118" t="n"/>
      <c r="Q4324" s="104" t="n"/>
    </row>
    <row r="4325" outlineLevel="3" ht="50.25" customHeight="1">
      <c r="A4325" s="3" t="n"/>
      <c r="B4325"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325" s="25" t="n"/>
      <c r="D4325" s="271" t="inlineStr">
        <is>
          <t>10.4.26.87.</t>
        </is>
      </c>
      <c r="E4325" s="212" t="inlineStr">
        <is>
          <t>Маты прошивные Wired MAT 105  из минеральной ваты, 50 мм</t>
        </is>
      </c>
      <c r="F4325" s="211" t="inlineStr">
        <is>
          <t>м²</t>
        </is>
      </c>
      <c r="G4325" s="649" t="n">
        <v>484</v>
      </c>
      <c r="H4325" s="194" t="n">
        <v>1310.489109013678</v>
      </c>
      <c r="I4325" s="195" t="n">
        <v>431.4073700991118</v>
      </c>
      <c r="J4325" s="196" t="n">
        <v>217.7370598890988</v>
      </c>
      <c r="K4325" s="197" t="n">
        <v>1959.633539001889</v>
      </c>
      <c r="L4325" s="194" t="n">
        <v>634276.7287626204</v>
      </c>
      <c r="M4325" s="195" t="n">
        <v>208801.1671279701</v>
      </c>
      <c r="N4325" s="196" t="n">
        <v>105384.7369863238</v>
      </c>
      <c r="O4325" s="197" t="n">
        <v>948462.6328769143</v>
      </c>
      <c r="P4325" s="118" t="n"/>
      <c r="Q4325" s="104" t="n"/>
    </row>
    <row r="4326" outlineLevel="2" ht="50.25" customHeight="1">
      <c r="A4326" s="3" t="n"/>
      <c r="B4326" s="3" t="n"/>
      <c r="C4326" s="240" t="n"/>
      <c r="D4326" s="391" t="inlineStr">
        <is>
          <t>10.4.27.</t>
        </is>
      </c>
      <c r="E4326" s="392" t="inlineStr">
        <is>
          <t>В.2.7а</t>
        </is>
      </c>
      <c r="F4326" s="405" t="inlineStr">
        <is>
          <t>комплект</t>
        </is>
      </c>
      <c r="G4326" s="422" t="n">
        <v>1</v>
      </c>
      <c r="H4326" s="428">
        <f>IFERROR(L4326/G4326,0)</f>
        <v/>
      </c>
      <c r="I4326" s="429">
        <f>IFERROR(M4326/G4326,0)</f>
        <v/>
      </c>
      <c r="J4326" s="430">
        <f>IFERROR(N4326/G4326,0)</f>
        <v/>
      </c>
      <c r="K4326" s="432">
        <f>+IFERROR(O4326/G4326,0)</f>
        <v/>
      </c>
      <c r="L4326" s="431">
        <f>SUBTOTAL(9,L4327:L4328)</f>
        <v/>
      </c>
      <c r="M4326" s="429">
        <f>SUBTOTAL(9,M4327:M4328)</f>
        <v/>
      </c>
      <c r="N4326" s="430">
        <f>SUBTOTAL(9,N4327:N4328)</f>
        <v/>
      </c>
      <c r="O4326" s="431">
        <f>SUBTOTAL(9,O4327:O4328)</f>
        <v/>
      </c>
      <c r="P4326" s="394" t="n"/>
      <c r="Q4326" s="243" t="n"/>
    </row>
    <row r="4327" outlineLevel="3" ht="50.25" customHeight="1">
      <c r="A4327" s="3" t="n"/>
      <c r="B4327" s="3" t="n"/>
      <c r="C4327" s="25" t="n"/>
      <c r="D4327" s="271" t="inlineStr">
        <is>
          <t>10.4.27.1.</t>
        </is>
      </c>
      <c r="E4327" s="212" t="inlineStr">
        <is>
          <t>Заглушка Воздуховода прямоугольного сечения 250х500</t>
        </is>
      </c>
      <c r="F4327" s="211" t="inlineStr">
        <is>
          <t>шт.</t>
        </is>
      </c>
      <c r="G4327" s="649" t="n">
        <v>1</v>
      </c>
      <c r="H4327" s="194" t="n"/>
      <c r="I4327" s="195" t="n">
        <v>0</v>
      </c>
      <c r="J4327" s="196" t="n">
        <v>0</v>
      </c>
      <c r="K4327" s="197" t="n">
        <v>0</v>
      </c>
      <c r="L4327" s="194" t="n">
        <v>0</v>
      </c>
      <c r="M4327" s="195" t="n">
        <v>0</v>
      </c>
      <c r="N4327" s="196" t="n">
        <v>0</v>
      </c>
      <c r="O4327" s="197" t="n">
        <v>0</v>
      </c>
      <c r="P4327" s="118" t="inlineStr">
        <is>
          <t>Включено</t>
        </is>
      </c>
      <c r="Q4327" s="104" t="n"/>
    </row>
    <row r="4328" outlineLevel="3" ht="50.25" customHeight="1">
      <c r="A4328" s="3" t="n"/>
      <c r="B4328"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328" s="25" t="n"/>
      <c r="D4328" s="271" t="inlineStr">
        <is>
          <t>10.4.27.2.</t>
        </is>
      </c>
      <c r="E4328" s="212" t="inlineStr">
        <is>
          <t>Маты прошивные Wired MAT 105  из минеральной ваты, 50 мм</t>
        </is>
      </c>
      <c r="F4328" s="211" t="inlineStr">
        <is>
          <t>м²</t>
        </is>
      </c>
      <c r="G4328" s="649" t="n">
        <v>1</v>
      </c>
      <c r="H4328" s="194" t="n">
        <v>1310.489122682917</v>
      </c>
      <c r="I4328" s="195" t="n">
        <v>431.4073700991118</v>
      </c>
      <c r="J4328" s="196" t="n">
        <v>217.7370615977536</v>
      </c>
      <c r="K4328" s="197" t="n">
        <v>1959.633554379782</v>
      </c>
      <c r="L4328" s="194" t="n">
        <v>1310.489122682917</v>
      </c>
      <c r="M4328" s="195" t="n">
        <v>431.4073700991118</v>
      </c>
      <c r="N4328" s="196" t="n">
        <v>217.7370615977536</v>
      </c>
      <c r="O4328" s="197" t="n">
        <v>1959.633554379782</v>
      </c>
      <c r="P4328" s="118" t="n"/>
      <c r="Q4328" s="104" t="n"/>
    </row>
    <row r="4329" outlineLevel="2" ht="50.25" customHeight="1">
      <c r="A4329" s="3" t="n"/>
      <c r="B4329" s="3" t="n"/>
      <c r="C4329" s="240" t="n"/>
      <c r="D4329" s="391" t="inlineStr">
        <is>
          <t>10.4.28.</t>
        </is>
      </c>
      <c r="E4329" s="392" t="inlineStr">
        <is>
          <t>ВВ1.1-ВВ2.8а.1</t>
        </is>
      </c>
      <c r="F4329" s="405" t="inlineStr">
        <is>
          <t>комплект</t>
        </is>
      </c>
      <c r="G4329" s="422" t="n">
        <v>1</v>
      </c>
      <c r="H4329" s="428">
        <f>IFERROR(L4329/G4329,0)</f>
        <v/>
      </c>
      <c r="I4329" s="429">
        <f>IFERROR(M4329/G4329,0)</f>
        <v/>
      </c>
      <c r="J4329" s="430">
        <f>IFERROR(N4329/G4329,0)</f>
        <v/>
      </c>
      <c r="K4329" s="432">
        <f>+IFERROR(O4329/G4329,0)</f>
        <v/>
      </c>
      <c r="L4329" s="431">
        <f>SUBTOTAL(9,L4330:L4395)</f>
        <v/>
      </c>
      <c r="M4329" s="429">
        <f>SUBTOTAL(9,M4330:M4395)</f>
        <v/>
      </c>
      <c r="N4329" s="430">
        <f>SUBTOTAL(9,N4330:N4395)</f>
        <v/>
      </c>
      <c r="O4329" s="431">
        <f>SUBTOTAL(9,O4330:O4395)</f>
        <v/>
      </c>
      <c r="P4329" s="394" t="n"/>
      <c r="Q4329" s="243" t="n"/>
    </row>
    <row r="4330" outlineLevel="3" ht="50.25" customHeight="1">
      <c r="A4330" s="3" t="n"/>
      <c r="B433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330" s="25" t="n"/>
      <c r="D4330" s="271" t="inlineStr">
        <is>
          <t>10.4.28.1.</t>
        </is>
      </c>
      <c r="E4330" s="212" t="inlineStr">
        <is>
          <t>Воздуховод из тонколистовой оцинкованной стали b=0,7</t>
        </is>
      </c>
      <c r="F4330" s="211" t="inlineStr">
        <is>
          <t>м2</t>
        </is>
      </c>
      <c r="G4330" s="649" t="n">
        <v>1.2</v>
      </c>
      <c r="H4330" s="194" t="n">
        <v>9124.507226618816</v>
      </c>
      <c r="I4330" s="195" t="n">
        <v>4669.266666666666</v>
      </c>
      <c r="J4330" s="196" t="n">
        <v>1724.221736660685</v>
      </c>
      <c r="K4330" s="197" t="n">
        <v>15517.99562994617</v>
      </c>
      <c r="L4330" s="194" t="n">
        <v>10949.40867194258</v>
      </c>
      <c r="M4330" s="195" t="n">
        <v>5603.12</v>
      </c>
      <c r="N4330" s="196" t="n">
        <v>2069.066083992822</v>
      </c>
      <c r="O4330" s="197" t="n">
        <v>18621.5947559354</v>
      </c>
      <c r="P4330" s="118" t="n"/>
      <c r="Q4330" s="104" t="n"/>
    </row>
    <row r="4331" outlineLevel="3" ht="50.25" customHeight="1">
      <c r="A4331" s="3" t="n"/>
      <c r="B433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331" s="25" t="n"/>
      <c r="D4331" s="271" t="inlineStr">
        <is>
          <t>10.4.28.2.</t>
        </is>
      </c>
      <c r="E4331" s="212" t="inlineStr">
        <is>
          <t>Воздуховод из тонколистовой оцинкованной стали b=0,7</t>
        </is>
      </c>
      <c r="F4331" s="211" t="inlineStr">
        <is>
          <t>м2</t>
        </is>
      </c>
      <c r="G4331" s="649" t="n">
        <v>6.6</v>
      </c>
      <c r="H4331" s="194" t="n">
        <v>3220.399992903367</v>
      </c>
      <c r="I4331" s="195" t="n">
        <v>1647.975757575758</v>
      </c>
      <c r="J4331" s="196" t="n">
        <v>608.5469688098906</v>
      </c>
      <c r="K4331" s="197" t="n">
        <v>5476.922719289016</v>
      </c>
      <c r="L4331" s="194" t="n">
        <v>21254.63995316222</v>
      </c>
      <c r="M4331" s="195" t="n">
        <v>10876.64</v>
      </c>
      <c r="N4331" s="196" t="n">
        <v>4016.409994145278</v>
      </c>
      <c r="O4331" s="197" t="n">
        <v>36147.6899473075</v>
      </c>
      <c r="P4331" s="118" t="n"/>
      <c r="Q4331" s="104" t="n"/>
    </row>
    <row r="4332" outlineLevel="3" ht="50.25" customHeight="1">
      <c r="A4332" s="3" t="n"/>
      <c r="B433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332" s="25" t="n"/>
      <c r="D4332" s="271" t="inlineStr">
        <is>
          <t>10.4.28.3.</t>
        </is>
      </c>
      <c r="E4332" s="212" t="inlineStr">
        <is>
          <t>Воздуховод из тонколистовой оцинкованной стали b=0,7</t>
        </is>
      </c>
      <c r="F4332" s="211" t="inlineStr">
        <is>
          <t>м2</t>
        </is>
      </c>
      <c r="G4332" s="649" t="n">
        <v>25.6</v>
      </c>
      <c r="H4332" s="194" t="n">
        <v>2606.250359473065</v>
      </c>
      <c r="I4332" s="195" t="n">
        <v>2162.96875</v>
      </c>
      <c r="J4332" s="196" t="n">
        <v>596.152388684133</v>
      </c>
      <c r="K4332" s="197" t="n">
        <v>5365.371498157197</v>
      </c>
      <c r="L4332" s="194" t="n">
        <v>66720.00920251045</v>
      </c>
      <c r="M4332" s="195" t="n">
        <v>55372</v>
      </c>
      <c r="N4332" s="196" t="n">
        <v>15261.50115031381</v>
      </c>
      <c r="O4332" s="197" t="n">
        <v>137353.5103528243</v>
      </c>
      <c r="P4332" s="118" t="n"/>
      <c r="Q4332" s="104" t="n"/>
    </row>
    <row r="4333" outlineLevel="3" ht="50.25" customHeight="1">
      <c r="A4333" s="3" t="n"/>
      <c r="B4333"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333" s="25" t="n"/>
      <c r="D4333" s="271" t="inlineStr">
        <is>
          <t>10.4.28.4.</t>
        </is>
      </c>
      <c r="E4333" s="212" t="inlineStr">
        <is>
          <t>Воздуховод из тонколистовой оцинкованной стали b=0,9</t>
        </is>
      </c>
      <c r="F4333" s="211" t="inlineStr">
        <is>
          <t>м2</t>
        </is>
      </c>
      <c r="G4333" s="649" t="n">
        <v>4.2</v>
      </c>
      <c r="H4333" s="194" t="n">
        <v>1796.605190656063</v>
      </c>
      <c r="I4333" s="195" t="n">
        <v>1491.026190476191</v>
      </c>
      <c r="J4333" s="196" t="n">
        <v>410.9539226415317</v>
      </c>
      <c r="K4333" s="197" t="n">
        <v>3698.585303773785</v>
      </c>
      <c r="L4333" s="194" t="n">
        <v>7545.741800755465</v>
      </c>
      <c r="M4333" s="195" t="n">
        <v>6262.31</v>
      </c>
      <c r="N4333" s="196" t="n">
        <v>1726.006475094433</v>
      </c>
      <c r="O4333" s="197" t="n">
        <v>15534.0582758499</v>
      </c>
      <c r="P4333" s="118" t="n"/>
      <c r="Q4333" s="104" t="n"/>
    </row>
    <row r="4334" outlineLevel="3" ht="50.25" customHeight="1">
      <c r="A4334" s="3" t="n"/>
      <c r="B4334"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334" s="25" t="n"/>
      <c r="D4334" s="271" t="inlineStr">
        <is>
          <t>10.4.28.5.</t>
        </is>
      </c>
      <c r="E4334" s="212" t="inlineStr">
        <is>
          <t>Воздуховод из тонколистовой оцинкованной стали b=0,9</t>
        </is>
      </c>
      <c r="F4334" s="211" t="inlineStr">
        <is>
          <t>м2</t>
        </is>
      </c>
      <c r="G4334" s="649" t="n">
        <v>15.2</v>
      </c>
      <c r="H4334" s="194" t="n">
        <v>2033.934047313501</v>
      </c>
      <c r="I4334" s="195" t="n">
        <v>1040.826973684211</v>
      </c>
      <c r="J4334" s="196" t="n">
        <v>384.3451276247139</v>
      </c>
      <c r="K4334" s="197" t="n">
        <v>3459.106148622425</v>
      </c>
      <c r="L4334" s="194" t="n">
        <v>30915.79751916521</v>
      </c>
      <c r="M4334" s="195" t="n">
        <v>15820.57</v>
      </c>
      <c r="N4334" s="196" t="n">
        <v>5842.045939895651</v>
      </c>
      <c r="O4334" s="197" t="n">
        <v>52578.41345906085</v>
      </c>
      <c r="P4334" s="118" t="n"/>
      <c r="Q4334" s="104" t="n"/>
    </row>
    <row r="4335" outlineLevel="3" ht="50.25" customHeight="1">
      <c r="A4335" s="3" t="n"/>
      <c r="B433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335" s="25" t="n"/>
      <c r="D4335" s="271" t="inlineStr">
        <is>
          <t>10.4.28.6.</t>
        </is>
      </c>
      <c r="E4335" s="212" t="inlineStr">
        <is>
          <t>Воздуховод из тонколистовой оцинкованной стали b=0,7</t>
        </is>
      </c>
      <c r="F4335" s="211" t="inlineStr">
        <is>
          <t>м2</t>
        </is>
      </c>
      <c r="G4335" s="649" t="n">
        <v>2.4</v>
      </c>
      <c r="H4335" s="194" t="n">
        <v>3488.758542966792</v>
      </c>
      <c r="I4335" s="195" t="n">
        <v>1785.308333333333</v>
      </c>
      <c r="J4335" s="196" t="n">
        <v>659.2583595375157</v>
      </c>
      <c r="K4335" s="197" t="n">
        <v>5933.325235837641</v>
      </c>
      <c r="L4335" s="194" t="n">
        <v>8373.020503120302</v>
      </c>
      <c r="M4335" s="195" t="n">
        <v>4284.74</v>
      </c>
      <c r="N4335" s="196" t="n">
        <v>1582.220062890038</v>
      </c>
      <c r="O4335" s="197" t="n">
        <v>14239.98056601034</v>
      </c>
      <c r="P4335" s="118" t="n"/>
      <c r="Q4335" s="104" t="n"/>
    </row>
    <row r="4336" outlineLevel="3" ht="50.25" customHeight="1">
      <c r="A4336" s="3" t="n"/>
      <c r="B4336"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336" s="25" t="n"/>
      <c r="D4336" s="271" t="inlineStr">
        <is>
          <t>10.4.28.7.</t>
        </is>
      </c>
      <c r="E4336" s="212" t="inlineStr">
        <is>
          <t>Воздуховод из тонколистовой оцинкованной стали b=0,7</t>
        </is>
      </c>
      <c r="F4336" s="211" t="inlineStr">
        <is>
          <t>м2</t>
        </is>
      </c>
      <c r="G4336" s="649" t="n">
        <v>13</v>
      </c>
      <c r="H4336" s="194" t="n">
        <v>3963.592760483192</v>
      </c>
      <c r="I4336" s="195" t="n">
        <v>2028.278461538461</v>
      </c>
      <c r="J4336" s="196" t="n">
        <v>748.9839027527067</v>
      </c>
      <c r="K4336" s="197" t="n">
        <v>6740.855124774361</v>
      </c>
      <c r="L4336" s="194" t="n">
        <v>51526.7058862815</v>
      </c>
      <c r="M4336" s="195" t="n">
        <v>26367.62</v>
      </c>
      <c r="N4336" s="196" t="n">
        <v>9736.790735785187</v>
      </c>
      <c r="O4336" s="197" t="n">
        <v>87631.11662206669</v>
      </c>
      <c r="P4336" s="118" t="n"/>
      <c r="Q4336" s="104" t="n"/>
    </row>
    <row r="4337" outlineLevel="3" ht="50.25" customHeight="1">
      <c r="A4337" s="3" t="n"/>
      <c r="B4337"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337" s="25" t="n"/>
      <c r="D4337" s="271" t="inlineStr">
        <is>
          <t>10.4.28.8.</t>
        </is>
      </c>
      <c r="E4337" s="212" t="inlineStr">
        <is>
          <t>Воздуховод из тонколистовой оцинкованной стали b=0,7</t>
        </is>
      </c>
      <c r="F4337" s="211" t="inlineStr">
        <is>
          <t>м2</t>
        </is>
      </c>
      <c r="G4337" s="649" t="n">
        <v>6.4</v>
      </c>
      <c r="H4337" s="194" t="n">
        <v>2616.568907225094</v>
      </c>
      <c r="I4337" s="195" t="n">
        <v>1338.98125</v>
      </c>
      <c r="J4337" s="196" t="n">
        <v>494.4437696531368</v>
      </c>
      <c r="K4337" s="197" t="n">
        <v>4449.993926878231</v>
      </c>
      <c r="L4337" s="194" t="n">
        <v>16746.0410062406</v>
      </c>
      <c r="M4337" s="195" t="n">
        <v>8569.48</v>
      </c>
      <c r="N4337" s="196" t="n">
        <v>3164.440125780076</v>
      </c>
      <c r="O4337" s="197" t="n">
        <v>28479.96113202068</v>
      </c>
      <c r="P4337" s="118" t="n"/>
      <c r="Q4337" s="104" t="n"/>
    </row>
    <row r="4338" outlineLevel="3" ht="50.25" customHeight="1">
      <c r="A4338" s="3" t="n"/>
      <c r="B433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338" s="25" t="n"/>
      <c r="D4338" s="271" t="inlineStr">
        <is>
          <t>10.4.28.9.</t>
        </is>
      </c>
      <c r="E4338" s="212" t="inlineStr">
        <is>
          <t>Воздуховод из тонколистовой оцинкованной стали b=0,7</t>
        </is>
      </c>
      <c r="F4338" s="211" t="inlineStr">
        <is>
          <t>м2</t>
        </is>
      </c>
      <c r="G4338" s="649" t="n">
        <v>31.2</v>
      </c>
      <c r="H4338" s="194" t="n">
        <v>3096.554435001146</v>
      </c>
      <c r="I4338" s="195" t="n">
        <v>1584.592307692308</v>
      </c>
      <c r="J4338" s="196" t="n">
        <v>585.1433428366818</v>
      </c>
      <c r="K4338" s="197" t="n">
        <v>5266.290085530136</v>
      </c>
      <c r="L4338" s="194" t="n">
        <v>96612.49837203576</v>
      </c>
      <c r="M4338" s="195" t="n">
        <v>49439.28</v>
      </c>
      <c r="N4338" s="196" t="n">
        <v>18256.47229650447</v>
      </c>
      <c r="O4338" s="197" t="n">
        <v>164308.2506685402</v>
      </c>
      <c r="P4338" s="118" t="n"/>
      <c r="Q4338" s="104" t="n"/>
    </row>
    <row r="4339" outlineLevel="3" ht="50.25" customHeight="1">
      <c r="A4339" s="3" t="n"/>
      <c r="B433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339" s="25" t="n"/>
      <c r="D4339" s="271" t="inlineStr">
        <is>
          <t>10.4.28.10.</t>
        </is>
      </c>
      <c r="E4339" s="212" t="inlineStr">
        <is>
          <t>Воздуховод из тонколистовой оцинкованной стали b=0,7</t>
        </is>
      </c>
      <c r="F4339" s="211" t="inlineStr">
        <is>
          <t>м2</t>
        </is>
      </c>
      <c r="G4339" s="649" t="n">
        <v>5</v>
      </c>
      <c r="H4339" s="194" t="n">
        <v>3349.208201248121</v>
      </c>
      <c r="I4339" s="195" t="n">
        <v>1713.896</v>
      </c>
      <c r="J4339" s="196" t="n">
        <v>632.888025156015</v>
      </c>
      <c r="K4339" s="197" t="n">
        <v>5695.992226404135</v>
      </c>
      <c r="L4339" s="194" t="n">
        <v>16746.0410062406</v>
      </c>
      <c r="M4339" s="195" t="n">
        <v>8569.48</v>
      </c>
      <c r="N4339" s="196" t="n">
        <v>3164.440125780075</v>
      </c>
      <c r="O4339" s="197" t="n">
        <v>28479.96113202067</v>
      </c>
      <c r="P4339" s="118" t="n"/>
      <c r="Q4339" s="104" t="n"/>
    </row>
    <row r="4340" outlineLevel="3" ht="50.25" customHeight="1">
      <c r="A4340" s="3" t="n"/>
      <c r="B434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340" s="25" t="n"/>
      <c r="D4340" s="271" t="inlineStr">
        <is>
          <t>10.4.28.11.</t>
        </is>
      </c>
      <c r="E4340" s="212" t="inlineStr">
        <is>
          <t>Воздуховод из тонколистовой оцинкованной стали b=0,7</t>
        </is>
      </c>
      <c r="F4340" s="211" t="inlineStr">
        <is>
          <t>м2</t>
        </is>
      </c>
      <c r="G4340" s="649" t="n">
        <v>2.6</v>
      </c>
      <c r="H4340" s="194" t="n">
        <v>3468.109173379357</v>
      </c>
      <c r="I4340" s="195" t="n">
        <v>1774.742307692308</v>
      </c>
      <c r="J4340" s="196" t="n">
        <v>655.3564351339581</v>
      </c>
      <c r="K4340" s="197" t="n">
        <v>5898.207916205623</v>
      </c>
      <c r="L4340" s="194" t="n">
        <v>9017.08385078633</v>
      </c>
      <c r="M4340" s="195" t="n">
        <v>4614.33</v>
      </c>
      <c r="N4340" s="196" t="n">
        <v>1703.926731348291</v>
      </c>
      <c r="O4340" s="197" t="n">
        <v>15335.34058213462</v>
      </c>
      <c r="P4340" s="118" t="n"/>
      <c r="Q4340" s="104" t="n"/>
    </row>
    <row r="4341" outlineLevel="3" ht="50.25" customHeight="1">
      <c r="A4341" s="3" t="n"/>
      <c r="B434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341" s="25" t="n"/>
      <c r="D4341" s="271" t="inlineStr">
        <is>
          <t>10.4.28.12.</t>
        </is>
      </c>
      <c r="E4341" s="212" t="inlineStr">
        <is>
          <t>Воздуховод из тонколистовой оцинкованной стали b=0,7</t>
        </is>
      </c>
      <c r="F4341" s="211" t="inlineStr">
        <is>
          <t>м2</t>
        </is>
      </c>
      <c r="G4341" s="649" t="n">
        <v>106.4</v>
      </c>
      <c r="H4341" s="194" t="n">
        <v>3450.454535850361</v>
      </c>
      <c r="I4341" s="195" t="n">
        <v>1765.688721804511</v>
      </c>
      <c r="J4341" s="196" t="n">
        <v>652.017907206859</v>
      </c>
      <c r="K4341" s="197" t="n">
        <v>5868.161164861731</v>
      </c>
      <c r="L4341" s="194" t="n">
        <v>367128.3626144785</v>
      </c>
      <c r="M4341" s="195" t="n">
        <v>187869.28</v>
      </c>
      <c r="N4341" s="196" t="n">
        <v>69374.70532680981</v>
      </c>
      <c r="O4341" s="197" t="n">
        <v>624372.3479412881</v>
      </c>
      <c r="P4341" s="118" t="n"/>
      <c r="Q4341" s="104" t="n"/>
    </row>
    <row r="4342" outlineLevel="3" ht="50.25" customHeight="1">
      <c r="A4342" s="3" t="n"/>
      <c r="B434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342" s="25" t="n"/>
      <c r="D4342" s="271" t="inlineStr">
        <is>
          <t>10.4.28.13.</t>
        </is>
      </c>
      <c r="E4342" s="212" t="inlineStr">
        <is>
          <t>Воздуховод из тонколистовой оцинкованной стали b=0,7</t>
        </is>
      </c>
      <c r="F4342" s="211" t="inlineStr">
        <is>
          <t>м2</t>
        </is>
      </c>
      <c r="G4342" s="649" t="n">
        <v>20.4</v>
      </c>
      <c r="H4342" s="194" t="n">
        <v>3220.415331703762</v>
      </c>
      <c r="I4342" s="195" t="n">
        <v>1647.975980392157</v>
      </c>
      <c r="J4342" s="196" t="n">
        <v>608.5489140119898</v>
      </c>
      <c r="K4342" s="197" t="n">
        <v>5476.940226107909</v>
      </c>
      <c r="L4342" s="194" t="n">
        <v>65696.47276675673</v>
      </c>
      <c r="M4342" s="195" t="n">
        <v>33618.71</v>
      </c>
      <c r="N4342" s="196" t="n">
        <v>12414.39784584459</v>
      </c>
      <c r="O4342" s="197" t="n">
        <v>111729.5806126013</v>
      </c>
      <c r="P4342" s="118" t="n"/>
      <c r="Q4342" s="104" t="n"/>
    </row>
    <row r="4343" outlineLevel="3" ht="50.25" customHeight="1">
      <c r="A4343" s="3" t="n"/>
      <c r="B4343"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343" s="25" t="n"/>
      <c r="D4343" s="271" t="inlineStr">
        <is>
          <t>10.4.28.14.</t>
        </is>
      </c>
      <c r="E4343" s="212" t="inlineStr">
        <is>
          <t>Воздуховод из тонколистовой оцинкованной стали b=0,9</t>
        </is>
      </c>
      <c r="F4343" s="211" t="inlineStr">
        <is>
          <t>м2</t>
        </is>
      </c>
      <c r="G4343" s="649" t="n">
        <v>4</v>
      </c>
      <c r="H4343" s="194" t="n">
        <v>1985.71770689068</v>
      </c>
      <c r="I4343" s="195" t="n">
        <v>1647.975</v>
      </c>
      <c r="J4343" s="196" t="n">
        <v>454.211588361335</v>
      </c>
      <c r="K4343" s="197" t="n">
        <v>4087.904295252015</v>
      </c>
      <c r="L4343" s="194" t="n">
        <v>7942.870827562721</v>
      </c>
      <c r="M4343" s="195" t="n">
        <v>6591.9</v>
      </c>
      <c r="N4343" s="196" t="n">
        <v>1816.84635344534</v>
      </c>
      <c r="O4343" s="197" t="n">
        <v>16351.61718100806</v>
      </c>
      <c r="P4343" s="118" t="n"/>
      <c r="Q4343" s="104" t="n"/>
    </row>
    <row r="4344" outlineLevel="3" ht="50.25" customHeight="1">
      <c r="A4344" s="3" t="n"/>
      <c r="B4344"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344" s="25" t="n"/>
      <c r="D4344" s="271" t="inlineStr">
        <is>
          <t>10.4.28.15.</t>
        </is>
      </c>
      <c r="E4344" s="212" t="inlineStr">
        <is>
          <t>Воздуховод из тонколистовой оцинкованной стали b=0,9</t>
        </is>
      </c>
      <c r="F4344" s="211" t="inlineStr">
        <is>
          <t>м2</t>
        </is>
      </c>
      <c r="G4344" s="649" t="n">
        <v>5.8</v>
      </c>
      <c r="H4344" s="194" t="n">
        <v>1985.698759298153</v>
      </c>
      <c r="I4344" s="195" t="n">
        <v>1647.975862068966</v>
      </c>
      <c r="J4344" s="196" t="n">
        <v>454.2093276708899</v>
      </c>
      <c r="K4344" s="197" t="n">
        <v>4087.883949038009</v>
      </c>
      <c r="L4344" s="194" t="n">
        <v>11517.05280392929</v>
      </c>
      <c r="M4344" s="195" t="n">
        <v>9558.26</v>
      </c>
      <c r="N4344" s="196" t="n">
        <v>2634.414100491161</v>
      </c>
      <c r="O4344" s="197" t="n">
        <v>23709.72690442045</v>
      </c>
      <c r="P4344" s="118" t="n"/>
      <c r="Q4344" s="104" t="n"/>
    </row>
    <row r="4345" outlineLevel="3" ht="50.25" customHeight="1">
      <c r="A4345" s="3" t="n"/>
      <c r="B4345"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345" s="25" t="n"/>
      <c r="D4345" s="271" t="inlineStr">
        <is>
          <t>10.4.28.16.</t>
        </is>
      </c>
      <c r="E4345" s="212" t="inlineStr">
        <is>
          <t>Воздуховод из тонколистовой оцинкованной стали b=0,9</t>
        </is>
      </c>
      <c r="F4345" s="211" t="inlineStr">
        <is>
          <t>м2</t>
        </is>
      </c>
      <c r="G4345" s="649" t="n">
        <v>26.6</v>
      </c>
      <c r="H4345" s="194" t="n">
        <v>1985.720357241969</v>
      </c>
      <c r="I4345" s="195" t="n">
        <v>1647.976315789474</v>
      </c>
      <c r="J4345" s="196" t="n">
        <v>454.2120841289303</v>
      </c>
      <c r="K4345" s="197" t="n">
        <v>4087.908757160373</v>
      </c>
      <c r="L4345" s="194" t="n">
        <v>52820.16150263637</v>
      </c>
      <c r="M4345" s="195" t="n">
        <v>43836.17</v>
      </c>
      <c r="N4345" s="196" t="n">
        <v>12082.04143782955</v>
      </c>
      <c r="O4345" s="197" t="n">
        <v>108738.3729404659</v>
      </c>
      <c r="P4345" s="118" t="n"/>
      <c r="Q4345" s="104" t="n"/>
    </row>
    <row r="4346" outlineLevel="3" ht="50.25" customHeight="1">
      <c r="A4346" s="3" t="n"/>
      <c r="B4346"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346" s="25" t="n"/>
      <c r="D4346" s="271" t="inlineStr">
        <is>
          <t>10.4.28.17.</t>
        </is>
      </c>
      <c r="E4346" s="212" t="inlineStr">
        <is>
          <t>Воздуховод из тонколистовой оцинкованной стали b=0,9</t>
        </is>
      </c>
      <c r="F4346" s="211" t="inlineStr">
        <is>
          <t>м2</t>
        </is>
      </c>
      <c r="G4346" s="649" t="n">
        <v>24</v>
      </c>
      <c r="H4346" s="194" t="n">
        <v>1985.717274909404</v>
      </c>
      <c r="I4346" s="195" t="n">
        <v>1647.97625</v>
      </c>
      <c r="J4346" s="196" t="n">
        <v>454.2116906136755</v>
      </c>
      <c r="K4346" s="197" t="n">
        <v>4087.905215523079</v>
      </c>
      <c r="L4346" s="194" t="n">
        <v>47657.2145978257</v>
      </c>
      <c r="M4346" s="195" t="n">
        <v>39551.43</v>
      </c>
      <c r="N4346" s="196" t="n">
        <v>10901.08057472821</v>
      </c>
      <c r="O4346" s="197" t="n">
        <v>98109.72517255391</v>
      </c>
      <c r="P4346" s="118" t="n"/>
      <c r="Q4346" s="104" t="n"/>
    </row>
    <row r="4347" outlineLevel="3" ht="50.25" customHeight="1">
      <c r="A4347" s="3" t="n"/>
      <c r="B4347"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347" s="25" t="n"/>
      <c r="D4347" s="271" t="inlineStr">
        <is>
          <t>10.4.28.18.</t>
        </is>
      </c>
      <c r="E4347" s="212" t="inlineStr">
        <is>
          <t>Воздуховод из тонколистовой оцинкованной стали b=0,9</t>
        </is>
      </c>
      <c r="F4347" s="211" t="inlineStr">
        <is>
          <t>м2</t>
        </is>
      </c>
      <c r="G4347" s="649" t="n">
        <v>37.8</v>
      </c>
      <c r="H4347" s="194" t="n">
        <v>1985.714525314297</v>
      </c>
      <c r="I4347" s="195" t="n">
        <v>1647.976190476191</v>
      </c>
      <c r="J4347" s="196" t="n">
        <v>454.211339473811</v>
      </c>
      <c r="K4347" s="197" t="n">
        <v>4087.902055264299</v>
      </c>
      <c r="L4347" s="194" t="n">
        <v>75060.00905688043</v>
      </c>
      <c r="M4347" s="195" t="n">
        <v>62293.5</v>
      </c>
      <c r="N4347" s="196" t="n">
        <v>17169.18863211005</v>
      </c>
      <c r="O4347" s="197" t="n">
        <v>154522.6976889905</v>
      </c>
      <c r="P4347" s="118" t="n"/>
      <c r="Q4347" s="104" t="n"/>
    </row>
    <row r="4348" outlineLevel="3" ht="50.25" customHeight="1">
      <c r="A4348" s="3" t="n"/>
      <c r="B4348"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348" s="25" t="n"/>
      <c r="D4348" s="271" t="inlineStr">
        <is>
          <t>10.4.28.19.</t>
        </is>
      </c>
      <c r="E4348" s="212" t="inlineStr">
        <is>
          <t>Воздуховод из тонколистовой оцинкованной стали b=0,9</t>
        </is>
      </c>
      <c r="F4348" s="211" t="inlineStr">
        <is>
          <t>м2</t>
        </is>
      </c>
      <c r="G4348" s="649" t="n">
        <v>96</v>
      </c>
      <c r="H4348" s="194" t="n">
        <v>1985.717274909404</v>
      </c>
      <c r="I4348" s="195" t="n">
        <v>1647.976145833333</v>
      </c>
      <c r="J4348" s="196" t="n">
        <v>454.2116775928422</v>
      </c>
      <c r="K4348" s="197" t="n">
        <v>4087.90509833558</v>
      </c>
      <c r="L4348" s="194" t="n">
        <v>190628.8583913028</v>
      </c>
      <c r="M4348" s="195" t="n">
        <v>158205.71</v>
      </c>
      <c r="N4348" s="196" t="n">
        <v>43604.32104891285</v>
      </c>
      <c r="O4348" s="197" t="n">
        <v>392438.8894402157</v>
      </c>
      <c r="P4348" s="118" t="n"/>
      <c r="Q4348" s="104" t="n"/>
    </row>
    <row r="4349" outlineLevel="3" ht="50.25" customHeight="1">
      <c r="A4349" s="3" t="n"/>
      <c r="B4349"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349" s="25" t="n"/>
      <c r="D4349" s="271" t="inlineStr">
        <is>
          <t>10.4.28.20.</t>
        </is>
      </c>
      <c r="E4349" s="212" t="inlineStr">
        <is>
          <t>Воздуховод из тонколистовой оцинкованной стали b=0,9</t>
        </is>
      </c>
      <c r="F4349" s="211" t="inlineStr">
        <is>
          <t>м2</t>
        </is>
      </c>
      <c r="G4349" s="649" t="n">
        <v>28.8</v>
      </c>
      <c r="H4349" s="194" t="n">
        <v>1985.707771321329</v>
      </c>
      <c r="I4349" s="195" t="n">
        <v>1647.976041666667</v>
      </c>
      <c r="J4349" s="196" t="n">
        <v>454.2104766234994</v>
      </c>
      <c r="K4349" s="197" t="n">
        <v>4087.894289611495</v>
      </c>
      <c r="L4349" s="194" t="n">
        <v>57188.38381405426</v>
      </c>
      <c r="M4349" s="195" t="n">
        <v>47461.71</v>
      </c>
      <c r="N4349" s="196" t="n">
        <v>13081.26172675678</v>
      </c>
      <c r="O4349" s="197" t="n">
        <v>117731.355540811</v>
      </c>
      <c r="P4349" s="118" t="n"/>
      <c r="Q4349" s="104" t="n"/>
    </row>
    <row r="4350" outlineLevel="3" ht="50.25" customHeight="1">
      <c r="A4350" s="3" t="n"/>
      <c r="B4350"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350" s="25" t="n"/>
      <c r="D4350" s="271" t="inlineStr">
        <is>
          <t>10.4.28.21.</t>
        </is>
      </c>
      <c r="E4350" s="212" t="inlineStr">
        <is>
          <t>Воздуховод из тонколистовой оцинкованной стали b=0,9</t>
        </is>
      </c>
      <c r="F4350" s="211" t="inlineStr">
        <is>
          <t>м2</t>
        </is>
      </c>
      <c r="G4350" s="649" t="n">
        <v>5</v>
      </c>
      <c r="H4350" s="194" t="n">
        <v>1985.705265829927</v>
      </c>
      <c r="I4350" s="195" t="n">
        <v>1647.976</v>
      </c>
      <c r="J4350" s="196" t="n">
        <v>454.2101582287409</v>
      </c>
      <c r="K4350" s="197" t="n">
        <v>4087.891424058668</v>
      </c>
      <c r="L4350" s="194" t="n">
        <v>9928.526329149634</v>
      </c>
      <c r="M4350" s="195" t="n">
        <v>8239.879999999999</v>
      </c>
      <c r="N4350" s="196" t="n">
        <v>2271.050791143704</v>
      </c>
      <c r="O4350" s="197" t="n">
        <v>20439.45712029334</v>
      </c>
      <c r="P4350" s="118" t="n"/>
      <c r="Q4350" s="104" t="n"/>
    </row>
    <row r="4351" outlineLevel="3" ht="50.25" customHeight="1">
      <c r="A4351" s="3" t="n"/>
      <c r="B4351"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351" s="25" t="n"/>
      <c r="D4351" s="271" t="inlineStr">
        <is>
          <t>10.4.28.22.</t>
        </is>
      </c>
      <c r="E4351" s="212" t="inlineStr">
        <is>
          <t>Воздуховод из тонколистовой оцинкованной стали b=0,5</t>
        </is>
      </c>
      <c r="F4351" s="211" t="inlineStr">
        <is>
          <t>м2</t>
        </is>
      </c>
      <c r="G4351" s="649" t="n">
        <v>0.5</v>
      </c>
      <c r="H4351" s="194" t="n">
        <v>2465.216923437753</v>
      </c>
      <c r="I4351" s="195" t="n">
        <v>1655.88</v>
      </c>
      <c r="J4351" s="196" t="n">
        <v>515.1371154297192</v>
      </c>
      <c r="K4351" s="197" t="n">
        <v>4636.234038867473</v>
      </c>
      <c r="L4351" s="194" t="n">
        <v>1232.608461718877</v>
      </c>
      <c r="M4351" s="195" t="n">
        <v>827.9400000000001</v>
      </c>
      <c r="N4351" s="196" t="n">
        <v>257.5685577148596</v>
      </c>
      <c r="O4351" s="197" t="n">
        <v>2318.117019433736</v>
      </c>
      <c r="P4351" s="118" t="n"/>
      <c r="Q4351" s="104" t="n"/>
    </row>
    <row r="4352" outlineLevel="3" ht="50.25" customHeight="1">
      <c r="A4352" s="3" t="n"/>
      <c r="B4352" s="3" t="n"/>
      <c r="C4352" s="25" t="n"/>
      <c r="D4352" s="271" t="inlineStr">
        <is>
          <t>10.4.28.23.</t>
        </is>
      </c>
      <c r="E4352" s="212" t="inlineStr">
        <is>
          <t>Врезка прямоугольного сечения 300х2200</t>
        </is>
      </c>
      <c r="F4352" s="211" t="inlineStr">
        <is>
          <t>шт.</t>
        </is>
      </c>
      <c r="G4352" s="649" t="n">
        <v>2</v>
      </c>
      <c r="H4352" s="194" t="n"/>
      <c r="I4352" s="195" t="n">
        <v>0</v>
      </c>
      <c r="J4352" s="196" t="n">
        <v>0</v>
      </c>
      <c r="K4352" s="197" t="n">
        <v>0</v>
      </c>
      <c r="L4352" s="194" t="n">
        <v>0</v>
      </c>
      <c r="M4352" s="195" t="n">
        <v>0</v>
      </c>
      <c r="N4352" s="196" t="n">
        <v>0</v>
      </c>
      <c r="O4352" s="197" t="n">
        <v>0</v>
      </c>
      <c r="P4352" s="118" t="inlineStr">
        <is>
          <t>Включено</t>
        </is>
      </c>
      <c r="Q4352" s="104" t="n"/>
    </row>
    <row r="4353" outlineLevel="3" ht="50.25" customHeight="1">
      <c r="A4353" s="3" t="n"/>
      <c r="B4353" s="3" t="n"/>
      <c r="C4353" s="25" t="n"/>
      <c r="D4353" s="271" t="inlineStr">
        <is>
          <t>10.4.28.24.</t>
        </is>
      </c>
      <c r="E4353" s="212" t="inlineStr">
        <is>
          <t>Врезка прямоугольного сечения 500х1500</t>
        </is>
      </c>
      <c r="F4353" s="211" t="inlineStr">
        <is>
          <t>шт.</t>
        </is>
      </c>
      <c r="G4353" s="649" t="n">
        <v>1</v>
      </c>
      <c r="H4353" s="194" t="n"/>
      <c r="I4353" s="195" t="n">
        <v>0</v>
      </c>
      <c r="J4353" s="196" t="n">
        <v>0</v>
      </c>
      <c r="K4353" s="197" t="n">
        <v>0</v>
      </c>
      <c r="L4353" s="194" t="n">
        <v>0</v>
      </c>
      <c r="M4353" s="195" t="n">
        <v>0</v>
      </c>
      <c r="N4353" s="196" t="n">
        <v>0</v>
      </c>
      <c r="O4353" s="197" t="n">
        <v>0</v>
      </c>
      <c r="P4353" s="118" t="inlineStr">
        <is>
          <t>Включено</t>
        </is>
      </c>
      <c r="Q4353" s="104" t="n"/>
    </row>
    <row r="4354" outlineLevel="3" ht="50.25" customHeight="1">
      <c r="A4354" s="3" t="n"/>
      <c r="B4354" s="3" t="n"/>
      <c r="C4354" s="25" t="n"/>
      <c r="D4354" s="271" t="inlineStr">
        <is>
          <t>10.4.28.25.</t>
        </is>
      </c>
      <c r="E4354" s="212" t="inlineStr">
        <is>
          <t>Врезка прямоугольного сечения 550х550</t>
        </is>
      </c>
      <c r="F4354" s="211" t="inlineStr">
        <is>
          <t>шт.</t>
        </is>
      </c>
      <c r="G4354" s="649" t="n">
        <v>2</v>
      </c>
      <c r="H4354" s="194" t="n"/>
      <c r="I4354" s="195" t="n">
        <v>0</v>
      </c>
      <c r="J4354" s="196" t="n">
        <v>0</v>
      </c>
      <c r="K4354" s="197" t="n">
        <v>0</v>
      </c>
      <c r="L4354" s="194" t="n">
        <v>0</v>
      </c>
      <c r="M4354" s="195" t="n">
        <v>0</v>
      </c>
      <c r="N4354" s="196" t="n">
        <v>0</v>
      </c>
      <c r="O4354" s="197" t="n">
        <v>0</v>
      </c>
      <c r="P4354" s="118" t="inlineStr">
        <is>
          <t>Включено</t>
        </is>
      </c>
      <c r="Q4354" s="104" t="n"/>
    </row>
    <row r="4355" outlineLevel="3" ht="50.25" customHeight="1">
      <c r="A4355" s="3" t="n"/>
      <c r="B4355" s="3" t="n"/>
      <c r="C4355" s="25" t="n"/>
      <c r="D4355" s="271" t="inlineStr">
        <is>
          <t>10.4.28.26.</t>
        </is>
      </c>
      <c r="E4355" s="212" t="inlineStr">
        <is>
          <t>Врезка прямоугольного сечения 600х1000</t>
        </is>
      </c>
      <c r="F4355" s="211" t="inlineStr">
        <is>
          <t>шт.</t>
        </is>
      </c>
      <c r="G4355" s="649" t="n">
        <v>1</v>
      </c>
      <c r="H4355" s="194" t="n"/>
      <c r="I4355" s="195" t="n">
        <v>0</v>
      </c>
      <c r="J4355" s="196" t="n">
        <v>0</v>
      </c>
      <c r="K4355" s="197" t="n">
        <v>0</v>
      </c>
      <c r="L4355" s="194" t="n">
        <v>0</v>
      </c>
      <c r="M4355" s="195" t="n">
        <v>0</v>
      </c>
      <c r="N4355" s="196" t="n">
        <v>0</v>
      </c>
      <c r="O4355" s="197" t="n">
        <v>0</v>
      </c>
      <c r="P4355" s="118" t="inlineStr">
        <is>
          <t>Включено</t>
        </is>
      </c>
      <c r="Q4355" s="104" t="n"/>
    </row>
    <row r="4356" outlineLevel="3" ht="50.25" customHeight="1">
      <c r="A4356" s="3" t="n"/>
      <c r="B4356" s="3" t="n"/>
      <c r="C4356" s="25" t="n"/>
      <c r="D4356" s="271" t="inlineStr">
        <is>
          <t>10.4.28.27.</t>
        </is>
      </c>
      <c r="E4356" s="212" t="inlineStr">
        <is>
          <t>Врезка прямоугольного сечения 700х1200</t>
        </is>
      </c>
      <c r="F4356" s="211" t="inlineStr">
        <is>
          <t>шт.</t>
        </is>
      </c>
      <c r="G4356" s="649" t="n">
        <v>1</v>
      </c>
      <c r="H4356" s="194" t="n"/>
      <c r="I4356" s="195" t="n">
        <v>0</v>
      </c>
      <c r="J4356" s="196" t="n">
        <v>0</v>
      </c>
      <c r="K4356" s="197" t="n">
        <v>0</v>
      </c>
      <c r="L4356" s="194" t="n">
        <v>0</v>
      </c>
      <c r="M4356" s="195" t="n">
        <v>0</v>
      </c>
      <c r="N4356" s="196" t="n">
        <v>0</v>
      </c>
      <c r="O4356" s="197" t="n">
        <v>0</v>
      </c>
      <c r="P4356" s="118" t="inlineStr">
        <is>
          <t>Включено</t>
        </is>
      </c>
      <c r="Q4356" s="104" t="n"/>
    </row>
    <row r="4357" outlineLevel="3" ht="50.25" customHeight="1">
      <c r="A4357" s="3" t="n"/>
      <c r="B4357" s="3" t="n"/>
      <c r="C4357" s="25" t="n"/>
      <c r="D4357" s="271" t="inlineStr">
        <is>
          <t>10.4.28.28.</t>
        </is>
      </c>
      <c r="E4357" s="212" t="inlineStr">
        <is>
          <t>Врезка прямоугольного сечения 800х1600</t>
        </is>
      </c>
      <c r="F4357" s="211" t="inlineStr">
        <is>
          <t>шт.</t>
        </is>
      </c>
      <c r="G4357" s="649" t="n">
        <v>1</v>
      </c>
      <c r="H4357" s="194" t="n"/>
      <c r="I4357" s="195" t="n">
        <v>0</v>
      </c>
      <c r="J4357" s="196" t="n">
        <v>0</v>
      </c>
      <c r="K4357" s="197" t="n">
        <v>0</v>
      </c>
      <c r="L4357" s="194" t="n">
        <v>0</v>
      </c>
      <c r="M4357" s="195" t="n">
        <v>0</v>
      </c>
      <c r="N4357" s="196" t="n">
        <v>0</v>
      </c>
      <c r="O4357" s="197" t="n">
        <v>0</v>
      </c>
      <c r="P4357" s="118" t="inlineStr">
        <is>
          <t>Включено</t>
        </is>
      </c>
      <c r="Q4357" s="104" t="n"/>
    </row>
    <row r="4358" outlineLevel="3" ht="50.25" customHeight="1">
      <c r="A4358" s="3" t="n"/>
      <c r="B4358" s="3" t="n"/>
      <c r="C4358" s="25" t="n"/>
      <c r="D4358" s="271" t="inlineStr">
        <is>
          <t>10.4.28.29.</t>
        </is>
      </c>
      <c r="E4358" s="212" t="inlineStr">
        <is>
          <t>Заглушка Воздуховода круглого сечения  Ø250</t>
        </is>
      </c>
      <c r="F4358" s="211" t="inlineStr">
        <is>
          <t>шт.</t>
        </is>
      </c>
      <c r="G4358" s="649" t="n">
        <v>1</v>
      </c>
      <c r="H4358" s="194" t="n"/>
      <c r="I4358" s="195" t="n">
        <v>0</v>
      </c>
      <c r="J4358" s="196" t="n">
        <v>0</v>
      </c>
      <c r="K4358" s="197" t="n">
        <v>0</v>
      </c>
      <c r="L4358" s="194" t="n">
        <v>0</v>
      </c>
      <c r="M4358" s="195" t="n">
        <v>0</v>
      </c>
      <c r="N4358" s="196" t="n">
        <v>0</v>
      </c>
      <c r="O4358" s="197" t="n">
        <v>0</v>
      </c>
      <c r="P4358" s="118" t="inlineStr">
        <is>
          <t>Включено</t>
        </is>
      </c>
      <c r="Q4358" s="104" t="n"/>
    </row>
    <row r="4359" outlineLevel="3" ht="50.25" customHeight="1">
      <c r="A4359" s="3" t="n"/>
      <c r="B4359" s="3" t="n"/>
      <c r="C4359" s="25" t="n"/>
      <c r="D4359" s="271" t="inlineStr">
        <is>
          <t>10.4.28.30.</t>
        </is>
      </c>
      <c r="E4359" s="212" t="inlineStr">
        <is>
          <t>Заглушка Воздуховода прямоугольного сечения 300х300</t>
        </is>
      </c>
      <c r="F4359" s="211" t="inlineStr">
        <is>
          <t>шт.</t>
        </is>
      </c>
      <c r="G4359" s="649" t="n">
        <v>1</v>
      </c>
      <c r="H4359" s="194" t="n"/>
      <c r="I4359" s="195" t="n">
        <v>0</v>
      </c>
      <c r="J4359" s="196" t="n">
        <v>0</v>
      </c>
      <c r="K4359" s="197" t="n">
        <v>0</v>
      </c>
      <c r="L4359" s="194" t="n">
        <v>0</v>
      </c>
      <c r="M4359" s="195" t="n">
        <v>0</v>
      </c>
      <c r="N4359" s="196" t="n">
        <v>0</v>
      </c>
      <c r="O4359" s="197" t="n">
        <v>0</v>
      </c>
      <c r="P4359" s="118" t="inlineStr">
        <is>
          <t>Включено</t>
        </is>
      </c>
      <c r="Q4359" s="104" t="n"/>
    </row>
    <row r="4360" outlineLevel="3" ht="50.25" customHeight="1">
      <c r="A4360" s="3" t="n"/>
      <c r="B4360" s="3" t="n"/>
      <c r="C4360" s="25" t="n"/>
      <c r="D4360" s="271" t="inlineStr">
        <is>
          <t>10.4.28.31.</t>
        </is>
      </c>
      <c r="E4360" s="212" t="inlineStr">
        <is>
          <t>Заглушка Воздуховода прямоугольного сечения 400х900</t>
        </is>
      </c>
      <c r="F4360" s="211" t="inlineStr">
        <is>
          <t>шт.</t>
        </is>
      </c>
      <c r="G4360" s="649" t="n">
        <v>1</v>
      </c>
      <c r="H4360" s="194" t="n"/>
      <c r="I4360" s="195" t="n">
        <v>0</v>
      </c>
      <c r="J4360" s="196" t="n">
        <v>0</v>
      </c>
      <c r="K4360" s="197" t="n">
        <v>0</v>
      </c>
      <c r="L4360" s="194" t="n">
        <v>0</v>
      </c>
      <c r="M4360" s="195" t="n">
        <v>0</v>
      </c>
      <c r="N4360" s="196" t="n">
        <v>0</v>
      </c>
      <c r="O4360" s="197" t="n">
        <v>0</v>
      </c>
      <c r="P4360" s="118" t="inlineStr">
        <is>
          <t>Включено</t>
        </is>
      </c>
      <c r="Q4360" s="104" t="n"/>
    </row>
    <row r="4361" outlineLevel="3" ht="50.25" customHeight="1">
      <c r="A4361" s="3" t="n"/>
      <c r="B4361" s="3" t="n"/>
      <c r="C4361" s="25" t="n"/>
      <c r="D4361" s="271" t="inlineStr">
        <is>
          <t>10.4.28.32.</t>
        </is>
      </c>
      <c r="E4361" s="212" t="inlineStr">
        <is>
          <t>Заглушка Воздуховода прямоугольного сечения 400х1000</t>
        </is>
      </c>
      <c r="F4361" s="211" t="inlineStr">
        <is>
          <t>шт.</t>
        </is>
      </c>
      <c r="G4361" s="649" t="n">
        <v>2</v>
      </c>
      <c r="H4361" s="194" t="n"/>
      <c r="I4361" s="195" t="n">
        <v>0</v>
      </c>
      <c r="J4361" s="196" t="n">
        <v>0</v>
      </c>
      <c r="K4361" s="197" t="n">
        <v>0</v>
      </c>
      <c r="L4361" s="194" t="n">
        <v>0</v>
      </c>
      <c r="M4361" s="195" t="n">
        <v>0</v>
      </c>
      <c r="N4361" s="196" t="n">
        <v>0</v>
      </c>
      <c r="O4361" s="197" t="n">
        <v>0</v>
      </c>
      <c r="P4361" s="118" t="inlineStr">
        <is>
          <t>Включено</t>
        </is>
      </c>
      <c r="Q4361" s="104" t="n"/>
    </row>
    <row r="4362" outlineLevel="3" ht="50.25" customHeight="1">
      <c r="A4362" s="3" t="n"/>
      <c r="B4362" s="3" t="n"/>
      <c r="C4362" s="25" t="n"/>
      <c r="D4362" s="271" t="inlineStr">
        <is>
          <t>10.4.28.33.</t>
        </is>
      </c>
      <c r="E4362" s="212" t="inlineStr">
        <is>
          <t>Заглушка Воздуховода прямоугольного сечения 400х1600</t>
        </is>
      </c>
      <c r="F4362" s="211" t="inlineStr">
        <is>
          <t>шт.</t>
        </is>
      </c>
      <c r="G4362" s="649" t="n">
        <v>2</v>
      </c>
      <c r="H4362" s="194" t="n"/>
      <c r="I4362" s="195" t="n">
        <v>0</v>
      </c>
      <c r="J4362" s="196" t="n">
        <v>0</v>
      </c>
      <c r="K4362" s="197" t="n">
        <v>0</v>
      </c>
      <c r="L4362" s="194" t="n">
        <v>0</v>
      </c>
      <c r="M4362" s="195" t="n">
        <v>0</v>
      </c>
      <c r="N4362" s="196" t="n">
        <v>0</v>
      </c>
      <c r="O4362" s="197" t="n">
        <v>0</v>
      </c>
      <c r="P4362" s="118" t="inlineStr">
        <is>
          <t>Включено</t>
        </is>
      </c>
      <c r="Q4362" s="104" t="n"/>
    </row>
    <row r="4363" outlineLevel="3" ht="50.25" customHeight="1">
      <c r="A4363" s="3" t="n"/>
      <c r="B4363" s="3" t="n"/>
      <c r="C4363" s="25" t="n"/>
      <c r="D4363" s="271" t="inlineStr">
        <is>
          <t>10.4.28.34.</t>
        </is>
      </c>
      <c r="E4363" s="212" t="inlineStr">
        <is>
          <t>Заглушка Воздуховода прямоугольного сечения 500х1500</t>
        </is>
      </c>
      <c r="F4363" s="211" t="inlineStr">
        <is>
          <t>шт.</t>
        </is>
      </c>
      <c r="G4363" s="649" t="n">
        <v>1</v>
      </c>
      <c r="H4363" s="194" t="n"/>
      <c r="I4363" s="195" t="n">
        <v>0</v>
      </c>
      <c r="J4363" s="196" t="n">
        <v>0</v>
      </c>
      <c r="K4363" s="197" t="n">
        <v>0</v>
      </c>
      <c r="L4363" s="194" t="n">
        <v>0</v>
      </c>
      <c r="M4363" s="195" t="n">
        <v>0</v>
      </c>
      <c r="N4363" s="196" t="n">
        <v>0</v>
      </c>
      <c r="O4363" s="197" t="n">
        <v>0</v>
      </c>
      <c r="P4363" s="118" t="inlineStr">
        <is>
          <t>Включено</t>
        </is>
      </c>
      <c r="Q4363" s="104" t="n"/>
    </row>
    <row r="4364" outlineLevel="3" ht="50.25" customHeight="1">
      <c r="A4364" s="3" t="n"/>
      <c r="B4364" s="3" t="n"/>
      <c r="C4364" s="25" t="n"/>
      <c r="D4364" s="271" t="inlineStr">
        <is>
          <t>10.4.28.35.</t>
        </is>
      </c>
      <c r="E4364" s="212" t="inlineStr">
        <is>
          <t>Заглушка Воздуховода прямоугольного сечения 600х1500</t>
        </is>
      </c>
      <c r="F4364" s="211" t="inlineStr">
        <is>
          <t>шт.</t>
        </is>
      </c>
      <c r="G4364" s="649" t="n">
        <v>2</v>
      </c>
      <c r="H4364" s="194" t="n"/>
      <c r="I4364" s="195" t="n">
        <v>0</v>
      </c>
      <c r="J4364" s="196" t="n">
        <v>0</v>
      </c>
      <c r="K4364" s="197" t="n">
        <v>0</v>
      </c>
      <c r="L4364" s="194" t="n">
        <v>0</v>
      </c>
      <c r="M4364" s="195" t="n">
        <v>0</v>
      </c>
      <c r="N4364" s="196" t="n">
        <v>0</v>
      </c>
      <c r="O4364" s="197" t="n">
        <v>0</v>
      </c>
      <c r="P4364" s="118" t="inlineStr">
        <is>
          <t>Включено</t>
        </is>
      </c>
      <c r="Q4364" s="104" t="n"/>
    </row>
    <row r="4365" outlineLevel="3" ht="50.25" customHeight="1">
      <c r="A4365" s="3" t="n"/>
      <c r="B4365" s="3" t="n"/>
      <c r="C4365" s="25" t="n"/>
      <c r="D4365" s="271" t="inlineStr">
        <is>
          <t>10.4.28.36.</t>
        </is>
      </c>
      <c r="E4365" s="212" t="inlineStr">
        <is>
          <t>Заглушка Воздуховода прямоугольного сечения 700х1200</t>
        </is>
      </c>
      <c r="F4365" s="211" t="inlineStr">
        <is>
          <t>шт.</t>
        </is>
      </c>
      <c r="G4365" s="649" t="n">
        <v>1</v>
      </c>
      <c r="H4365" s="194" t="n"/>
      <c r="I4365" s="195" t="n">
        <v>0</v>
      </c>
      <c r="J4365" s="196" t="n">
        <v>0</v>
      </c>
      <c r="K4365" s="197" t="n">
        <v>0</v>
      </c>
      <c r="L4365" s="194" t="n">
        <v>0</v>
      </c>
      <c r="M4365" s="195" t="n">
        <v>0</v>
      </c>
      <c r="N4365" s="196" t="n">
        <v>0</v>
      </c>
      <c r="O4365" s="197" t="n">
        <v>0</v>
      </c>
      <c r="P4365" s="118" t="inlineStr">
        <is>
          <t>Включено</t>
        </is>
      </c>
      <c r="Q4365" s="104" t="n"/>
    </row>
    <row r="4366" outlineLevel="3" ht="50.25" customHeight="1">
      <c r="A4366" s="3" t="n"/>
      <c r="B4366" s="3" t="n"/>
      <c r="C4366" s="25" t="n"/>
      <c r="D4366" s="271" t="inlineStr">
        <is>
          <t>10.4.28.37.</t>
        </is>
      </c>
      <c r="E4366" s="212" t="inlineStr">
        <is>
          <t>Заглушка Воздуховода прямоугольного сечения 800х800</t>
        </is>
      </c>
      <c r="F4366" s="211" t="inlineStr">
        <is>
          <t>шт.</t>
        </is>
      </c>
      <c r="G4366" s="649" t="n">
        <v>1</v>
      </c>
      <c r="H4366" s="194" t="n"/>
      <c r="I4366" s="195" t="n">
        <v>0</v>
      </c>
      <c r="J4366" s="196" t="n">
        <v>0</v>
      </c>
      <c r="K4366" s="197" t="n">
        <v>0</v>
      </c>
      <c r="L4366" s="194" t="n">
        <v>0</v>
      </c>
      <c r="M4366" s="195" t="n">
        <v>0</v>
      </c>
      <c r="N4366" s="196" t="n">
        <v>0</v>
      </c>
      <c r="O4366" s="197" t="n">
        <v>0</v>
      </c>
      <c r="P4366" s="118" t="inlineStr">
        <is>
          <t>Включено</t>
        </is>
      </c>
      <c r="Q4366" s="104" t="n"/>
    </row>
    <row r="4367" outlineLevel="3" ht="50.25" customHeight="1">
      <c r="A4367" s="3" t="n"/>
      <c r="B4367" s="3" t="n"/>
      <c r="C4367" s="25" t="n"/>
      <c r="D4367" s="271" t="inlineStr">
        <is>
          <t>10.4.28.38.</t>
        </is>
      </c>
      <c r="E4367" s="212" t="inlineStr">
        <is>
          <t>Отвод прямоугольного сечения 300х950</t>
        </is>
      </c>
      <c r="F4367" s="211" t="inlineStr">
        <is>
          <t>шт.</t>
        </is>
      </c>
      <c r="G4367" s="649" t="n">
        <v>1</v>
      </c>
      <c r="H4367" s="194" t="n"/>
      <c r="I4367" s="195" t="n">
        <v>0</v>
      </c>
      <c r="J4367" s="196" t="n">
        <v>0</v>
      </c>
      <c r="K4367" s="197" t="n">
        <v>0</v>
      </c>
      <c r="L4367" s="194" t="n">
        <v>0</v>
      </c>
      <c r="M4367" s="195" t="n">
        <v>0</v>
      </c>
      <c r="N4367" s="196" t="n">
        <v>0</v>
      </c>
      <c r="O4367" s="197" t="n">
        <v>0</v>
      </c>
      <c r="P4367" s="118" t="inlineStr">
        <is>
          <t>Включено</t>
        </is>
      </c>
      <c r="Q4367" s="104" t="n"/>
    </row>
    <row r="4368" outlineLevel="3" ht="50.25" customHeight="1">
      <c r="A4368" s="3" t="n"/>
      <c r="B4368" s="3" t="n"/>
      <c r="C4368" s="25" t="n"/>
      <c r="D4368" s="271" t="inlineStr">
        <is>
          <t>10.4.28.39.</t>
        </is>
      </c>
      <c r="E4368" s="212" t="inlineStr">
        <is>
          <t>Отвод прямоугольного  сечения 400х900</t>
        </is>
      </c>
      <c r="F4368" s="211" t="inlineStr">
        <is>
          <t>шт.</t>
        </is>
      </c>
      <c r="G4368" s="649" t="n">
        <v>1</v>
      </c>
      <c r="H4368" s="194" t="n"/>
      <c r="I4368" s="195" t="n">
        <v>0</v>
      </c>
      <c r="J4368" s="196" t="n">
        <v>0</v>
      </c>
      <c r="K4368" s="197" t="n">
        <v>0</v>
      </c>
      <c r="L4368" s="194" t="n">
        <v>0</v>
      </c>
      <c r="M4368" s="195" t="n">
        <v>0</v>
      </c>
      <c r="N4368" s="196" t="n">
        <v>0</v>
      </c>
      <c r="O4368" s="197" t="n">
        <v>0</v>
      </c>
      <c r="P4368" s="118" t="inlineStr">
        <is>
          <t>Включено</t>
        </is>
      </c>
      <c r="Q4368" s="104" t="n"/>
    </row>
    <row r="4369" outlineLevel="3" ht="50.25" customHeight="1">
      <c r="A4369" s="3" t="n"/>
      <c r="B4369" s="3" t="n"/>
      <c r="C4369" s="25" t="n"/>
      <c r="D4369" s="271" t="inlineStr">
        <is>
          <t>10.4.28.40.</t>
        </is>
      </c>
      <c r="E4369" s="212" t="inlineStr">
        <is>
          <t>Отвод прямоугольного  сечения 400х1000</t>
        </is>
      </c>
      <c r="F4369" s="211" t="inlineStr">
        <is>
          <t>шт.</t>
        </is>
      </c>
      <c r="G4369" s="649" t="n">
        <v>7</v>
      </c>
      <c r="H4369" s="194" t="n"/>
      <c r="I4369" s="195" t="n">
        <v>0</v>
      </c>
      <c r="J4369" s="196" t="n">
        <v>0</v>
      </c>
      <c r="K4369" s="197" t="n">
        <v>0</v>
      </c>
      <c r="L4369" s="194" t="n">
        <v>0</v>
      </c>
      <c r="M4369" s="195" t="n">
        <v>0</v>
      </c>
      <c r="N4369" s="196" t="n">
        <v>0</v>
      </c>
      <c r="O4369" s="197" t="n">
        <v>0</v>
      </c>
      <c r="P4369" s="118" t="inlineStr">
        <is>
          <t>Включено</t>
        </is>
      </c>
      <c r="Q4369" s="104" t="n"/>
    </row>
    <row r="4370" outlineLevel="3" ht="50.25" customHeight="1">
      <c r="A4370" s="3" t="n"/>
      <c r="B4370" s="3" t="n"/>
      <c r="C4370" s="25" t="n"/>
      <c r="D4370" s="271" t="inlineStr">
        <is>
          <t>10.4.28.41.</t>
        </is>
      </c>
      <c r="E4370" s="212" t="inlineStr">
        <is>
          <t>Отвод прямоугольного  сечения 400х1600</t>
        </is>
      </c>
      <c r="F4370" s="211" t="inlineStr">
        <is>
          <t>шт.</t>
        </is>
      </c>
      <c r="G4370" s="649" t="n">
        <v>9</v>
      </c>
      <c r="H4370" s="194" t="n"/>
      <c r="I4370" s="195" t="n">
        <v>0</v>
      </c>
      <c r="J4370" s="196" t="n">
        <v>0</v>
      </c>
      <c r="K4370" s="197" t="n">
        <v>0</v>
      </c>
      <c r="L4370" s="194" t="n">
        <v>0</v>
      </c>
      <c r="M4370" s="195" t="n">
        <v>0</v>
      </c>
      <c r="N4370" s="196" t="n">
        <v>0</v>
      </c>
      <c r="O4370" s="197" t="n">
        <v>0</v>
      </c>
      <c r="P4370" s="118" t="inlineStr">
        <is>
          <t>Включено</t>
        </is>
      </c>
      <c r="Q4370" s="104" t="n"/>
    </row>
    <row r="4371" outlineLevel="3" ht="50.25" customHeight="1">
      <c r="A4371" s="3" t="n"/>
      <c r="B4371" s="3" t="n"/>
      <c r="C4371" s="25" t="n"/>
      <c r="D4371" s="271" t="inlineStr">
        <is>
          <t>10.4.28.42.</t>
        </is>
      </c>
      <c r="E4371" s="212" t="inlineStr">
        <is>
          <t>Отвод прямоугольного  сечения 500х1200</t>
        </is>
      </c>
      <c r="F4371" s="211" t="inlineStr">
        <is>
          <t>шт.</t>
        </is>
      </c>
      <c r="G4371" s="649" t="n">
        <v>2</v>
      </c>
      <c r="H4371" s="194" t="n"/>
      <c r="I4371" s="195" t="n">
        <v>0</v>
      </c>
      <c r="J4371" s="196" t="n">
        <v>0</v>
      </c>
      <c r="K4371" s="197" t="n">
        <v>0</v>
      </c>
      <c r="L4371" s="194" t="n">
        <v>0</v>
      </c>
      <c r="M4371" s="195" t="n">
        <v>0</v>
      </c>
      <c r="N4371" s="196" t="n">
        <v>0</v>
      </c>
      <c r="O4371" s="197" t="n">
        <v>0</v>
      </c>
      <c r="P4371" s="118" t="inlineStr">
        <is>
          <t>Включено</t>
        </is>
      </c>
      <c r="Q4371" s="104" t="n"/>
    </row>
    <row r="4372" outlineLevel="3" ht="50.25" customHeight="1">
      <c r="A4372" s="3" t="n"/>
      <c r="B4372" s="3" t="n"/>
      <c r="C4372" s="25" t="n"/>
      <c r="D4372" s="271" t="inlineStr">
        <is>
          <t>10.4.28.43.</t>
        </is>
      </c>
      <c r="E4372" s="212" t="inlineStr">
        <is>
          <t>Отвод прямоугольного  сечения 600х1000</t>
        </is>
      </c>
      <c r="F4372" s="211" t="inlineStr">
        <is>
          <t>шт.</t>
        </is>
      </c>
      <c r="G4372" s="649" t="n">
        <v>1</v>
      </c>
      <c r="H4372" s="194" t="n"/>
      <c r="I4372" s="195" t="n">
        <v>0</v>
      </c>
      <c r="J4372" s="196" t="n">
        <v>0</v>
      </c>
      <c r="K4372" s="197" t="n">
        <v>0</v>
      </c>
      <c r="L4372" s="194" t="n">
        <v>0</v>
      </c>
      <c r="M4372" s="195" t="n">
        <v>0</v>
      </c>
      <c r="N4372" s="196" t="n">
        <v>0</v>
      </c>
      <c r="O4372" s="197" t="n">
        <v>0</v>
      </c>
      <c r="P4372" s="118" t="inlineStr">
        <is>
          <t>Включено</t>
        </is>
      </c>
      <c r="Q4372" s="104" t="n"/>
    </row>
    <row r="4373" outlineLevel="3" ht="50.25" customHeight="1">
      <c r="A4373" s="3" t="n"/>
      <c r="B4373" s="3" t="n"/>
      <c r="C4373" s="25" t="n"/>
      <c r="D4373" s="271" t="inlineStr">
        <is>
          <t>10.4.28.44.</t>
        </is>
      </c>
      <c r="E4373" s="212" t="inlineStr">
        <is>
          <t>Отвод прямоугольного  сечения 600х1500</t>
        </is>
      </c>
      <c r="F4373" s="211" t="inlineStr">
        <is>
          <t>шт.</t>
        </is>
      </c>
      <c r="G4373" s="649" t="n">
        <v>3</v>
      </c>
      <c r="H4373" s="194" t="n"/>
      <c r="I4373" s="195" t="n">
        <v>0</v>
      </c>
      <c r="J4373" s="196" t="n">
        <v>0</v>
      </c>
      <c r="K4373" s="197" t="n">
        <v>0</v>
      </c>
      <c r="L4373" s="194" t="n">
        <v>0</v>
      </c>
      <c r="M4373" s="195" t="n">
        <v>0</v>
      </c>
      <c r="N4373" s="196" t="n">
        <v>0</v>
      </c>
      <c r="O4373" s="197" t="n">
        <v>0</v>
      </c>
      <c r="P4373" s="118" t="inlineStr">
        <is>
          <t>Включено</t>
        </is>
      </c>
      <c r="Q4373" s="104" t="n"/>
    </row>
    <row r="4374" outlineLevel="3" ht="50.25" customHeight="1">
      <c r="A4374" s="3" t="n"/>
      <c r="B4374" s="3" t="n"/>
      <c r="C4374" s="25" t="n"/>
      <c r="D4374" s="271" t="inlineStr">
        <is>
          <t>10.4.28.45.</t>
        </is>
      </c>
      <c r="E4374" s="212" t="inlineStr">
        <is>
          <t>Отвод прямоугольного  сечения 800x500</t>
        </is>
      </c>
      <c r="F4374" s="211" t="inlineStr">
        <is>
          <t>шт.</t>
        </is>
      </c>
      <c r="G4374" s="649" t="n">
        <v>1</v>
      </c>
      <c r="H4374" s="194" t="n"/>
      <c r="I4374" s="195" t="n">
        <v>0</v>
      </c>
      <c r="J4374" s="196" t="n">
        <v>0</v>
      </c>
      <c r="K4374" s="197" t="n">
        <v>0</v>
      </c>
      <c r="L4374" s="194" t="n">
        <v>0</v>
      </c>
      <c r="M4374" s="195" t="n">
        <v>0</v>
      </c>
      <c r="N4374" s="196" t="n">
        <v>0</v>
      </c>
      <c r="O4374" s="197" t="n">
        <v>0</v>
      </c>
      <c r="P4374" s="118" t="inlineStr">
        <is>
          <t>Включено</t>
        </is>
      </c>
      <c r="Q4374" s="104" t="n"/>
    </row>
    <row r="4375" outlineLevel="3" ht="50.25" customHeight="1">
      <c r="A4375" s="3" t="n"/>
      <c r="B4375" s="3" t="n"/>
      <c r="C4375" s="25" t="n"/>
      <c r="D4375" s="271" t="inlineStr">
        <is>
          <t>10.4.28.46.</t>
        </is>
      </c>
      <c r="E4375" s="212" t="inlineStr">
        <is>
          <t>Отвод прямоугольного сечения 1200х500</t>
        </is>
      </c>
      <c r="F4375" s="211" t="inlineStr">
        <is>
          <t>шт.</t>
        </is>
      </c>
      <c r="G4375" s="649" t="n">
        <v>3</v>
      </c>
      <c r="H4375" s="194" t="n"/>
      <c r="I4375" s="195" t="n">
        <v>0</v>
      </c>
      <c r="J4375" s="196" t="n">
        <v>0</v>
      </c>
      <c r="K4375" s="197" t="n">
        <v>0</v>
      </c>
      <c r="L4375" s="194" t="n">
        <v>0</v>
      </c>
      <c r="M4375" s="195" t="n">
        <v>0</v>
      </c>
      <c r="N4375" s="196" t="n">
        <v>0</v>
      </c>
      <c r="O4375" s="197" t="n">
        <v>0</v>
      </c>
      <c r="P4375" s="118" t="inlineStr">
        <is>
          <t>Включено</t>
        </is>
      </c>
      <c r="Q4375" s="104" t="n"/>
    </row>
    <row r="4376" outlineLevel="3" ht="50.25" customHeight="1">
      <c r="A4376" s="3" t="n"/>
      <c r="B4376" s="3" t="n"/>
      <c r="C4376" s="25" t="n"/>
      <c r="D4376" s="271" t="inlineStr">
        <is>
          <t>10.4.28.47.</t>
        </is>
      </c>
      <c r="E4376" s="212" t="inlineStr">
        <is>
          <t>Отвод прямоугольного  сечения 1400х1500</t>
        </is>
      </c>
      <c r="F4376" s="211" t="inlineStr">
        <is>
          <t>шт.</t>
        </is>
      </c>
      <c r="G4376" s="649" t="n">
        <v>2</v>
      </c>
      <c r="H4376" s="194" t="n"/>
      <c r="I4376" s="195" t="n">
        <v>0</v>
      </c>
      <c r="J4376" s="196" t="n">
        <v>0</v>
      </c>
      <c r="K4376" s="197" t="n">
        <v>0</v>
      </c>
      <c r="L4376" s="194" t="n">
        <v>0</v>
      </c>
      <c r="M4376" s="195" t="n">
        <v>0</v>
      </c>
      <c r="N4376" s="196" t="n">
        <v>0</v>
      </c>
      <c r="O4376" s="197" t="n">
        <v>0</v>
      </c>
      <c r="P4376" s="118" t="inlineStr">
        <is>
          <t>Включено</t>
        </is>
      </c>
      <c r="Q4376" s="104" t="n"/>
    </row>
    <row r="4377" outlineLevel="3" ht="50.25" customHeight="1">
      <c r="A4377" s="3" t="n"/>
      <c r="B4377" s="3" t="n"/>
      <c r="C4377" s="25" t="n"/>
      <c r="D4377" s="271" t="inlineStr">
        <is>
          <t>10.4.28.48.</t>
        </is>
      </c>
      <c r="E4377" s="212" t="inlineStr">
        <is>
          <t>Переходник прямоугольного сечения 400х800-500х800</t>
        </is>
      </c>
      <c r="F4377" s="211" t="inlineStr">
        <is>
          <t>шт.</t>
        </is>
      </c>
      <c r="G4377" s="649" t="n">
        <v>1</v>
      </c>
      <c r="H4377" s="194" t="n"/>
      <c r="I4377" s="195" t="n">
        <v>0</v>
      </c>
      <c r="J4377" s="196" t="n">
        <v>0</v>
      </c>
      <c r="K4377" s="197" t="n">
        <v>0</v>
      </c>
      <c r="L4377" s="194" t="n">
        <v>0</v>
      </c>
      <c r="M4377" s="195" t="n">
        <v>0</v>
      </c>
      <c r="N4377" s="196" t="n">
        <v>0</v>
      </c>
      <c r="O4377" s="197" t="n">
        <v>0</v>
      </c>
      <c r="P4377" s="118" t="inlineStr">
        <is>
          <t>Включено</t>
        </is>
      </c>
      <c r="Q4377" s="104" t="n"/>
    </row>
    <row r="4378" outlineLevel="3" ht="50.25" customHeight="1">
      <c r="A4378" s="3" t="n"/>
      <c r="B4378" s="3" t="n"/>
      <c r="C4378" s="25" t="n"/>
      <c r="D4378" s="271" t="inlineStr">
        <is>
          <t>10.4.28.49.</t>
        </is>
      </c>
      <c r="E4378" s="212" t="inlineStr">
        <is>
          <t>Переходник прямоугольного сечения 400х900-800х1600</t>
        </is>
      </c>
      <c r="F4378" s="211" t="inlineStr">
        <is>
          <t>шт.</t>
        </is>
      </c>
      <c r="G4378" s="649" t="n">
        <v>1</v>
      </c>
      <c r="H4378" s="194" t="n"/>
      <c r="I4378" s="195" t="n">
        <v>0</v>
      </c>
      <c r="J4378" s="196" t="n">
        <v>0</v>
      </c>
      <c r="K4378" s="197" t="n">
        <v>0</v>
      </c>
      <c r="L4378" s="194" t="n">
        <v>0</v>
      </c>
      <c r="M4378" s="195" t="n">
        <v>0</v>
      </c>
      <c r="N4378" s="196" t="n">
        <v>0</v>
      </c>
      <c r="O4378" s="197" t="n">
        <v>0</v>
      </c>
      <c r="P4378" s="118" t="inlineStr">
        <is>
          <t>Включено</t>
        </is>
      </c>
      <c r="Q4378" s="104" t="n"/>
    </row>
    <row r="4379" outlineLevel="3" ht="50.25" customHeight="1">
      <c r="A4379" s="3" t="n"/>
      <c r="B4379" s="3" t="n"/>
      <c r="C4379" s="25" t="n"/>
      <c r="D4379" s="271" t="inlineStr">
        <is>
          <t>10.4.28.50.</t>
        </is>
      </c>
      <c r="E4379" s="212" t="inlineStr">
        <is>
          <t>Переходник прямоугольного сечения 400х1500-500х800</t>
        </is>
      </c>
      <c r="F4379" s="211" t="inlineStr">
        <is>
          <t>шт.</t>
        </is>
      </c>
      <c r="G4379" s="649" t="n">
        <v>1</v>
      </c>
      <c r="H4379" s="194" t="n"/>
      <c r="I4379" s="195" t="n">
        <v>0</v>
      </c>
      <c r="J4379" s="196" t="n">
        <v>0</v>
      </c>
      <c r="K4379" s="197" t="n">
        <v>0</v>
      </c>
      <c r="L4379" s="194" t="n">
        <v>0</v>
      </c>
      <c r="M4379" s="195" t="n">
        <v>0</v>
      </c>
      <c r="N4379" s="196" t="n">
        <v>0</v>
      </c>
      <c r="O4379" s="197" t="n">
        <v>0</v>
      </c>
      <c r="P4379" s="118" t="inlineStr">
        <is>
          <t>Включено</t>
        </is>
      </c>
      <c r="Q4379" s="104" t="n"/>
    </row>
    <row r="4380" outlineLevel="3" ht="50.25" customHeight="1">
      <c r="A4380" s="3" t="n"/>
      <c r="B4380" s="3" t="n"/>
      <c r="C4380" s="25" t="n"/>
      <c r="D4380" s="271" t="inlineStr">
        <is>
          <t>10.4.28.51.</t>
        </is>
      </c>
      <c r="E4380" s="212" t="inlineStr">
        <is>
          <t>Переходник прямоугольного сечения 400х1500-800х800</t>
        </is>
      </c>
      <c r="F4380" s="211" t="inlineStr">
        <is>
          <t>шт.</t>
        </is>
      </c>
      <c r="G4380" s="649" t="n">
        <v>1</v>
      </c>
      <c r="H4380" s="194" t="n"/>
      <c r="I4380" s="195" t="n">
        <v>0</v>
      </c>
      <c r="J4380" s="196" t="n">
        <v>0</v>
      </c>
      <c r="K4380" s="197" t="n">
        <v>0</v>
      </c>
      <c r="L4380" s="194" t="n">
        <v>0</v>
      </c>
      <c r="M4380" s="195" t="n">
        <v>0</v>
      </c>
      <c r="N4380" s="196" t="n">
        <v>0</v>
      </c>
      <c r="O4380" s="197" t="n">
        <v>0</v>
      </c>
      <c r="P4380" s="118" t="inlineStr">
        <is>
          <t>Включено</t>
        </is>
      </c>
      <c r="Q4380" s="104" t="n"/>
    </row>
    <row r="4381" outlineLevel="3" ht="50.25" customHeight="1">
      <c r="A4381" s="3" t="n"/>
      <c r="B4381" s="3" t="n"/>
      <c r="C4381" s="25" t="n"/>
      <c r="D4381" s="271" t="inlineStr">
        <is>
          <t>10.4.28.52.</t>
        </is>
      </c>
      <c r="E4381" s="212" t="inlineStr">
        <is>
          <t>Переходник прямоугольного сечения 550х550-600х1400</t>
        </is>
      </c>
      <c r="F4381" s="211" t="inlineStr">
        <is>
          <t>шт.</t>
        </is>
      </c>
      <c r="G4381" s="649" t="n">
        <v>2</v>
      </c>
      <c r="H4381" s="194" t="n"/>
      <c r="I4381" s="195" t="n">
        <v>0</v>
      </c>
      <c r="J4381" s="196" t="n">
        <v>0</v>
      </c>
      <c r="K4381" s="197" t="n">
        <v>0</v>
      </c>
      <c r="L4381" s="194" t="n">
        <v>0</v>
      </c>
      <c r="M4381" s="195" t="n">
        <v>0</v>
      </c>
      <c r="N4381" s="196" t="n">
        <v>0</v>
      </c>
      <c r="O4381" s="197" t="n">
        <v>0</v>
      </c>
      <c r="P4381" s="118" t="inlineStr">
        <is>
          <t>Включено</t>
        </is>
      </c>
      <c r="Q4381" s="104" t="n"/>
    </row>
    <row r="4382" outlineLevel="3" ht="50.25" customHeight="1">
      <c r="A4382" s="3" t="n"/>
      <c r="B4382" s="3" t="n"/>
      <c r="C4382" s="25" t="n"/>
      <c r="D4382" s="271" t="inlineStr">
        <is>
          <t>10.4.28.53.</t>
        </is>
      </c>
      <c r="E4382" s="212" t="inlineStr">
        <is>
          <t>Переходник прямоугольного сечения 1000x400-1000x300</t>
        </is>
      </c>
      <c r="F4382" s="211" t="inlineStr">
        <is>
          <t>шт.</t>
        </is>
      </c>
      <c r="G4382" s="649" t="n">
        <v>2</v>
      </c>
      <c r="H4382" s="194" t="n"/>
      <c r="I4382" s="195" t="n">
        <v>0</v>
      </c>
      <c r="J4382" s="196" t="n">
        <v>0</v>
      </c>
      <c r="K4382" s="197" t="n">
        <v>0</v>
      </c>
      <c r="L4382" s="194" t="n">
        <v>0</v>
      </c>
      <c r="M4382" s="195" t="n">
        <v>0</v>
      </c>
      <c r="N4382" s="196" t="n">
        <v>0</v>
      </c>
      <c r="O4382" s="197" t="n">
        <v>0</v>
      </c>
      <c r="P4382" s="118" t="inlineStr">
        <is>
          <t>Включено</t>
        </is>
      </c>
      <c r="Q4382" s="104" t="n"/>
    </row>
    <row r="4383" outlineLevel="3" ht="50.25" customHeight="1">
      <c r="A4383" s="3" t="n"/>
      <c r="B4383" s="3" t="n"/>
      <c r="C4383" s="25" t="n"/>
      <c r="D4383" s="271" t="inlineStr">
        <is>
          <t>10.4.28.54.</t>
        </is>
      </c>
      <c r="E4383" s="212" t="inlineStr">
        <is>
          <t>Переходник прямоугольного сечения 1000х600-1200х500</t>
        </is>
      </c>
      <c r="F4383" s="211" t="inlineStr">
        <is>
          <t>шт.</t>
        </is>
      </c>
      <c r="G4383" s="649" t="n">
        <v>1</v>
      </c>
      <c r="H4383" s="194" t="n"/>
      <c r="I4383" s="195" t="n">
        <v>0</v>
      </c>
      <c r="J4383" s="196" t="n">
        <v>0</v>
      </c>
      <c r="K4383" s="197" t="n">
        <v>0</v>
      </c>
      <c r="L4383" s="194" t="n">
        <v>0</v>
      </c>
      <c r="M4383" s="195" t="n">
        <v>0</v>
      </c>
      <c r="N4383" s="196" t="n">
        <v>0</v>
      </c>
      <c r="O4383" s="197" t="n">
        <v>0</v>
      </c>
      <c r="P4383" s="118" t="inlineStr">
        <is>
          <t>Включено</t>
        </is>
      </c>
      <c r="Q4383" s="104" t="n"/>
    </row>
    <row r="4384" outlineLevel="3" ht="50.25" customHeight="1">
      <c r="A4384" s="3" t="n"/>
      <c r="B4384" s="3" t="n"/>
      <c r="C4384" s="25" t="n"/>
      <c r="D4384" s="271" t="inlineStr">
        <is>
          <t>10.4.28.55.</t>
        </is>
      </c>
      <c r="E4384" s="212" t="inlineStr">
        <is>
          <t>Переходник прямоугольного сечения 1200х500-950х300</t>
        </is>
      </c>
      <c r="F4384" s="211" t="inlineStr">
        <is>
          <t>шт.</t>
        </is>
      </c>
      <c r="G4384" s="649" t="n">
        <v>1</v>
      </c>
      <c r="H4384" s="194" t="n"/>
      <c r="I4384" s="195" t="n">
        <v>0</v>
      </c>
      <c r="J4384" s="196" t="n">
        <v>0</v>
      </c>
      <c r="K4384" s="197" t="n">
        <v>0</v>
      </c>
      <c r="L4384" s="194" t="n">
        <v>0</v>
      </c>
      <c r="M4384" s="195" t="n">
        <v>0</v>
      </c>
      <c r="N4384" s="196" t="n">
        <v>0</v>
      </c>
      <c r="O4384" s="197" t="n">
        <v>0</v>
      </c>
      <c r="P4384" s="118" t="inlineStr">
        <is>
          <t>Включено</t>
        </is>
      </c>
      <c r="Q4384" s="104" t="n"/>
    </row>
    <row r="4385" outlineLevel="3" ht="50.25" customHeight="1">
      <c r="A4385" s="3" t="n"/>
      <c r="B4385" s="3" t="n"/>
      <c r="C4385" s="25" t="n"/>
      <c r="D4385" s="271" t="inlineStr">
        <is>
          <t>10.4.28.56.</t>
        </is>
      </c>
      <c r="E4385" s="212" t="inlineStr">
        <is>
          <t>Тройник прямоугольного сечения 400х800-400х1500-400х1500</t>
        </is>
      </c>
      <c r="F4385" s="211" t="inlineStr">
        <is>
          <t>шт.</t>
        </is>
      </c>
      <c r="G4385" s="649" t="n">
        <v>1</v>
      </c>
      <c r="H4385" s="194" t="n"/>
      <c r="I4385" s="195" t="n">
        <v>0</v>
      </c>
      <c r="J4385" s="196" t="n">
        <v>0</v>
      </c>
      <c r="K4385" s="197" t="n">
        <v>0</v>
      </c>
      <c r="L4385" s="194" t="n">
        <v>0</v>
      </c>
      <c r="M4385" s="195" t="n">
        <v>0</v>
      </c>
      <c r="N4385" s="196" t="n">
        <v>0</v>
      </c>
      <c r="O4385" s="197" t="n">
        <v>0</v>
      </c>
      <c r="P4385" s="118" t="inlineStr">
        <is>
          <t>Включено</t>
        </is>
      </c>
      <c r="Q4385" s="104" t="n"/>
    </row>
    <row r="4386" outlineLevel="3" ht="50.25" customHeight="1">
      <c r="A4386" s="3" t="n"/>
      <c r="B4386" s="3" t="n"/>
      <c r="C4386" s="25" t="n"/>
      <c r="D4386" s="271" t="inlineStr">
        <is>
          <t>10.4.28.57.</t>
        </is>
      </c>
      <c r="E4386" s="212" t="inlineStr">
        <is>
          <t>Тройник прямоугольного сечения 600х1500-600х1500-1400х1500</t>
        </is>
      </c>
      <c r="F4386" s="211" t="inlineStr">
        <is>
          <t>шт.</t>
        </is>
      </c>
      <c r="G4386" s="649" t="n">
        <v>1</v>
      </c>
      <c r="H4386" s="194" t="n"/>
      <c r="I4386" s="195" t="n">
        <v>0</v>
      </c>
      <c r="J4386" s="196" t="n">
        <v>0</v>
      </c>
      <c r="K4386" s="197" t="n">
        <v>0</v>
      </c>
      <c r="L4386" s="194" t="n">
        <v>0</v>
      </c>
      <c r="M4386" s="195" t="n">
        <v>0</v>
      </c>
      <c r="N4386" s="196" t="n">
        <v>0</v>
      </c>
      <c r="O4386" s="197" t="n">
        <v>0</v>
      </c>
      <c r="P4386" s="118" t="inlineStr">
        <is>
          <t>Включено</t>
        </is>
      </c>
      <c r="Q4386" s="104" t="n"/>
    </row>
    <row r="4387" outlineLevel="3" ht="50.25" customHeight="1">
      <c r="A4387" s="3" t="n"/>
      <c r="B4387"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387" s="25" t="n"/>
      <c r="D4387" s="271" t="inlineStr">
        <is>
          <t>10.4.28.58.</t>
        </is>
      </c>
      <c r="E4387"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300х300</t>
        </is>
      </c>
      <c r="F4387" s="211" t="inlineStr">
        <is>
          <t>шт.</t>
        </is>
      </c>
      <c r="G4387" s="649" t="n">
        <v>1</v>
      </c>
      <c r="H4387" s="194" t="n">
        <v>9312.188922975609</v>
      </c>
      <c r="I4387" s="195" t="n">
        <v>4314.073700991118</v>
      </c>
      <c r="J4387" s="196" t="n">
        <v>1703.282827995841</v>
      </c>
      <c r="K4387" s="197" t="n">
        <v>15329.54545196257</v>
      </c>
      <c r="L4387" s="194" t="n">
        <v>9312.188922975609</v>
      </c>
      <c r="M4387" s="195" t="n">
        <v>4314.073700991118</v>
      </c>
      <c r="N4387" s="196" t="n">
        <v>1703.282827995841</v>
      </c>
      <c r="O4387" s="197" t="n">
        <v>15329.54545196257</v>
      </c>
      <c r="P4387" s="118" t="n"/>
      <c r="Q4387" s="104" t="n"/>
    </row>
    <row r="4388" outlineLevel="3" ht="50.25" customHeight="1">
      <c r="A4388" s="3" t="n"/>
      <c r="B438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388" s="25" t="n"/>
      <c r="D4388" s="271" t="inlineStr">
        <is>
          <t>10.4.28.59.</t>
        </is>
      </c>
      <c r="E4388"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550х550</t>
        </is>
      </c>
      <c r="F4388" s="211" t="inlineStr">
        <is>
          <t>шт.</t>
        </is>
      </c>
      <c r="G4388" s="649" t="n">
        <v>2</v>
      </c>
      <c r="H4388" s="194" t="n">
        <v>10588.05616399487</v>
      </c>
      <c r="I4388" s="195" t="n">
        <v>4314.073700991118</v>
      </c>
      <c r="J4388" s="196" t="n">
        <v>1862.766233123248</v>
      </c>
      <c r="K4388" s="197" t="n">
        <v>16764.89609810924</v>
      </c>
      <c r="L4388" s="194" t="n">
        <v>21176.11232798973</v>
      </c>
      <c r="M4388" s="195" t="n">
        <v>8628.147401982236</v>
      </c>
      <c r="N4388" s="196" t="n">
        <v>3725.532466246496</v>
      </c>
      <c r="O4388" s="197" t="n">
        <v>33529.79219621847</v>
      </c>
      <c r="P4388" s="118" t="n"/>
      <c r="Q4388" s="104" t="n"/>
    </row>
    <row r="4389" outlineLevel="3" ht="50.25" customHeight="1">
      <c r="A4389" s="3" t="n"/>
      <c r="B4389" s="3" t="inlineStr">
        <is>
          <t>Монтаж оконечных устройств системы противодымной вентиляции (решетки, датчики, клапаны)</t>
        </is>
      </c>
      <c r="C4389" s="25" t="n"/>
      <c r="D4389" s="271" t="inlineStr">
        <is>
          <t>10.4.28.60.</t>
        </is>
      </c>
      <c r="E4389"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1000х400</t>
        </is>
      </c>
      <c r="F4389" s="211" t="inlineStr">
        <is>
          <t>шт.</t>
        </is>
      </c>
      <c r="G4389" s="649" t="n">
        <v>1</v>
      </c>
      <c r="H4389" s="194" t="n">
        <v>12966.93393189101</v>
      </c>
      <c r="I4389" s="195" t="n">
        <v>4314.073700991118</v>
      </c>
      <c r="J4389" s="196" t="n">
        <v>2160.125954110265</v>
      </c>
      <c r="K4389" s="197" t="n">
        <v>19441.13358699239</v>
      </c>
      <c r="L4389" s="194" t="n">
        <v>12966.93393189101</v>
      </c>
      <c r="M4389" s="195" t="n">
        <v>4314.073700991118</v>
      </c>
      <c r="N4389" s="196" t="n">
        <v>2160.125954110265</v>
      </c>
      <c r="O4389" s="197" t="n">
        <v>19441.13358699239</v>
      </c>
      <c r="P4389" s="118" t="n"/>
      <c r="Q4389" s="104" t="n"/>
    </row>
    <row r="4390" outlineLevel="3" ht="50.25" customHeight="1">
      <c r="A4390" s="3" t="n"/>
      <c r="B439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390" s="25" t="n"/>
      <c r="D4390" s="271" t="inlineStr">
        <is>
          <t>10.4.28.61.</t>
        </is>
      </c>
      <c r="E4390"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1200х500</t>
        </is>
      </c>
      <c r="F4390" s="211" t="inlineStr">
        <is>
          <t>шт.</t>
        </is>
      </c>
      <c r="G4390" s="649" t="n">
        <v>1</v>
      </c>
      <c r="H4390" s="194" t="n">
        <v>15965.9032288719</v>
      </c>
      <c r="I4390" s="195" t="n">
        <v>4314.073700991118</v>
      </c>
      <c r="J4390" s="196" t="n">
        <v>2534.997116232877</v>
      </c>
      <c r="K4390" s="197" t="n">
        <v>22814.9740460959</v>
      </c>
      <c r="L4390" s="194" t="n">
        <v>15965.9032288719</v>
      </c>
      <c r="M4390" s="195" t="n">
        <v>4314.073700991118</v>
      </c>
      <c r="N4390" s="196" t="n">
        <v>2534.997116232877</v>
      </c>
      <c r="O4390" s="197" t="n">
        <v>22814.9740460959</v>
      </c>
      <c r="P4390" s="118" t="n"/>
      <c r="Q4390" s="104" t="n"/>
    </row>
    <row r="4391" outlineLevel="3" ht="50.25" customHeight="1">
      <c r="A4391" s="3" t="n"/>
      <c r="B439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391" s="25" t="n"/>
      <c r="D4391" s="271" t="inlineStr">
        <is>
          <t>10.4.28.62.</t>
        </is>
      </c>
      <c r="E4391"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1600х400</t>
        </is>
      </c>
      <c r="F4391" s="211" t="inlineStr">
        <is>
          <t>шт.</t>
        </is>
      </c>
      <c r="G4391" s="649" t="n">
        <v>1</v>
      </c>
      <c r="H4391" s="194" t="n">
        <v>30012.32006532222</v>
      </c>
      <c r="I4391" s="195" t="n">
        <v>4314.073700991118</v>
      </c>
      <c r="J4391" s="196" t="n">
        <v>4290.799220789167</v>
      </c>
      <c r="K4391" s="197" t="n">
        <v>38617.1929871025</v>
      </c>
      <c r="L4391" s="194" t="n">
        <v>30012.32006532222</v>
      </c>
      <c r="M4391" s="195" t="n">
        <v>4314.073700991118</v>
      </c>
      <c r="N4391" s="196" t="n">
        <v>4290.799220789167</v>
      </c>
      <c r="O4391" s="197" t="n">
        <v>38617.1929871025</v>
      </c>
      <c r="P4391" s="118" t="n"/>
      <c r="Q4391" s="104" t="n"/>
    </row>
    <row r="4392" outlineLevel="3" ht="50.25" customHeight="1">
      <c r="A4392" s="3" t="n"/>
      <c r="B439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392" s="25" t="n"/>
      <c r="D4392" s="271" t="inlineStr">
        <is>
          <t>10.4.28.63.</t>
        </is>
      </c>
      <c r="E4392"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морозостойкий
1200х500</t>
        </is>
      </c>
      <c r="F4392" s="211" t="inlineStr">
        <is>
          <t>шт.</t>
        </is>
      </c>
      <c r="G4392" s="649" t="n">
        <v>1</v>
      </c>
      <c r="H4392" s="194" t="n">
        <v>18442.17300664425</v>
      </c>
      <c r="I4392" s="195" t="n">
        <v>4314.073700991118</v>
      </c>
      <c r="J4392" s="196" t="n">
        <v>2844.530838454421</v>
      </c>
      <c r="K4392" s="197" t="n">
        <v>25600.77754608979</v>
      </c>
      <c r="L4392" s="194" t="n">
        <v>18442.17300664425</v>
      </c>
      <c r="M4392" s="195" t="n">
        <v>4314.073700991118</v>
      </c>
      <c r="N4392" s="196" t="n">
        <v>2844.530838454421</v>
      </c>
      <c r="O4392" s="197" t="n">
        <v>25600.77754608979</v>
      </c>
      <c r="P4392" s="118" t="n"/>
      <c r="Q4392" s="104" t="n"/>
    </row>
    <row r="4393" outlineLevel="3" ht="50.25" customHeight="1">
      <c r="A4393" s="3" t="n"/>
      <c r="B4393"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393" s="25" t="n"/>
      <c r="D4393" s="271" t="inlineStr">
        <is>
          <t>10.4.28.64.</t>
        </is>
      </c>
      <c r="E4393" s="212" t="inlineStr">
        <is>
          <t>Маты прошивные Wired MAT 105 из минеральной ваты, 50 мм</t>
        </is>
      </c>
      <c r="F4393" s="211" t="inlineStr">
        <is>
          <t>м²</t>
        </is>
      </c>
      <c r="G4393" s="649" t="n">
        <v>1</v>
      </c>
      <c r="H4393" s="194" t="n">
        <v>1310.489122682917</v>
      </c>
      <c r="I4393" s="195" t="n">
        <v>431.4073700991118</v>
      </c>
      <c r="J4393" s="196" t="n">
        <v>217.7370615977536</v>
      </c>
      <c r="K4393" s="197" t="n">
        <v>1959.633554379782</v>
      </c>
      <c r="L4393" s="194" t="n">
        <v>1310.489122682917</v>
      </c>
      <c r="M4393" s="195" t="n">
        <v>431.4073700991118</v>
      </c>
      <c r="N4393" s="196" t="n">
        <v>217.7370615977536</v>
      </c>
      <c r="O4393" s="197" t="n">
        <v>1959.633554379782</v>
      </c>
      <c r="P4393" s="118" t="n"/>
      <c r="Q4393" s="104" t="n"/>
    </row>
    <row r="4394" outlineLevel="3" ht="50.25" customHeight="1">
      <c r="A4394" s="3" t="n"/>
      <c r="B4394"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394" s="25" t="n"/>
      <c r="D4394" s="271" t="inlineStr">
        <is>
          <t>10.4.28.65.</t>
        </is>
      </c>
      <c r="E4394" s="212" t="inlineStr">
        <is>
          <t>Огнезащитная изоляция EI60, матриал: рулонная базальтовая фольгированная огнезащита, толщина 5мм, расход клеящего состава 0.6кг/м2</t>
        </is>
      </c>
      <c r="F4394" s="211" t="inlineStr">
        <is>
          <t>м²</t>
        </is>
      </c>
      <c r="G4394" s="649" t="n">
        <v>180</v>
      </c>
      <c r="H4394" s="194" t="n">
        <v>231.3524233255785</v>
      </c>
      <c r="I4394" s="195" t="n">
        <v>431.4073700991118</v>
      </c>
      <c r="J4394" s="196" t="n">
        <v>82.84497417808629</v>
      </c>
      <c r="K4394" s="197" t="n">
        <v>745.6047676027766</v>
      </c>
      <c r="L4394" s="194" t="n">
        <v>41643.43619860413</v>
      </c>
      <c r="M4394" s="195" t="n">
        <v>77653.32661784012</v>
      </c>
      <c r="N4394" s="196" t="n">
        <v>14912.09535205553</v>
      </c>
      <c r="O4394" s="197" t="n">
        <v>134208.8581684998</v>
      </c>
      <c r="P4394" s="118" t="n"/>
      <c r="Q4394" s="104" t="n"/>
    </row>
    <row r="4395" outlineLevel="3" ht="50.25" customHeight="1">
      <c r="A4395" s="3" t="n"/>
      <c r="B4395"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395" s="25" t="n"/>
      <c r="D4395" s="271" t="inlineStr">
        <is>
          <t>10.4.28.66.</t>
        </is>
      </c>
      <c r="E4395" s="212" t="inlineStr">
        <is>
          <t>Огнезащитная изоляция EI150, матриал: рулонная базальтовая фольгированная огнезащита, толщина 13мм, расход клеящего состава 0.6кг/м2</t>
        </is>
      </c>
      <c r="F4395" s="211" t="inlineStr">
        <is>
          <t>м²</t>
        </is>
      </c>
      <c r="G4395" s="649" t="n">
        <v>192</v>
      </c>
      <c r="H4395" s="194" t="n">
        <v>338.0239002765921</v>
      </c>
      <c r="I4395" s="195" t="n">
        <v>431.4073700991118</v>
      </c>
      <c r="J4395" s="196" t="n">
        <v>96.17890879696299</v>
      </c>
      <c r="K4395" s="197" t="n">
        <v>865.6101791726669</v>
      </c>
      <c r="L4395" s="194" t="n">
        <v>64900.58885310569</v>
      </c>
      <c r="M4395" s="195" t="n">
        <v>82830.21505902946</v>
      </c>
      <c r="N4395" s="196" t="n">
        <v>18466.35048901689</v>
      </c>
      <c r="O4395" s="197" t="n">
        <v>166197.154401152</v>
      </c>
      <c r="P4395" s="118" t="n"/>
      <c r="Q4395" s="104" t="n"/>
    </row>
    <row r="4396" outlineLevel="2" ht="50.25" customHeight="1">
      <c r="A4396" s="3" t="n"/>
      <c r="B4396" s="3" t="n"/>
      <c r="C4396" s="240" t="n"/>
      <c r="D4396" s="391" t="inlineStr">
        <is>
          <t>10.4.29.</t>
        </is>
      </c>
      <c r="E4396" s="392" t="inlineStr">
        <is>
          <t>ВЕ2.1.1-ВЕ7.1.1</t>
        </is>
      </c>
      <c r="F4396" s="405" t="inlineStr">
        <is>
          <t>комплект</t>
        </is>
      </c>
      <c r="G4396" s="422" t="n">
        <v>1</v>
      </c>
      <c r="H4396" s="428">
        <f>IFERROR(L4396/G4396,0)</f>
        <v/>
      </c>
      <c r="I4396" s="429">
        <f>IFERROR(M4396/G4396,0)</f>
        <v/>
      </c>
      <c r="J4396" s="430">
        <f>IFERROR(N4396/G4396,0)</f>
        <v/>
      </c>
      <c r="K4396" s="432">
        <f>+IFERROR(O4396/G4396,0)</f>
        <v/>
      </c>
      <c r="L4396" s="431">
        <f>SUBTOTAL(9,L4397:L4437)</f>
        <v/>
      </c>
      <c r="M4396" s="429">
        <f>SUBTOTAL(9,M4397:M4437)</f>
        <v/>
      </c>
      <c r="N4396" s="430">
        <f>SUBTOTAL(9,N4397:N4437)</f>
        <v/>
      </c>
      <c r="O4396" s="431">
        <f>SUBTOTAL(9,O4397:O4437)</f>
        <v/>
      </c>
      <c r="P4396" s="394" t="n"/>
      <c r="Q4396" s="243" t="n"/>
    </row>
    <row r="4397" outlineLevel="3" ht="50.25" customHeight="1">
      <c r="A4397" s="3" t="n"/>
      <c r="B4397"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397" s="25" t="n"/>
      <c r="D4397" s="271" t="inlineStr">
        <is>
          <t>10.4.29.1.</t>
        </is>
      </c>
      <c r="E4397" s="212" t="inlineStr">
        <is>
          <t>Воздуховод из тонколистовой оцинкованной стали b=0,5</t>
        </is>
      </c>
      <c r="F4397" s="211" t="inlineStr">
        <is>
          <t>м2</t>
        </is>
      </c>
      <c r="G4397" s="649" t="n">
        <v>4.2</v>
      </c>
      <c r="H4397" s="194" t="n">
        <v>2453.377180620526</v>
      </c>
      <c r="I4397" s="195" t="n">
        <v>1647.97619047619</v>
      </c>
      <c r="J4397" s="196" t="n">
        <v>512.6691713870896</v>
      </c>
      <c r="K4397" s="197" t="n">
        <v>4614.022542483806</v>
      </c>
      <c r="L4397" s="194" t="n">
        <v>10304.18415860621</v>
      </c>
      <c r="M4397" s="195" t="n">
        <v>6921.5</v>
      </c>
      <c r="N4397" s="196" t="n">
        <v>2153.210519825776</v>
      </c>
      <c r="O4397" s="197" t="n">
        <v>19378.89467843199</v>
      </c>
      <c r="P4397" s="118" t="n"/>
      <c r="Q4397" s="104" t="n"/>
    </row>
    <row r="4398" outlineLevel="3" ht="50.25" customHeight="1">
      <c r="A4398" s="3" t="n"/>
      <c r="B439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398" s="25" t="n"/>
      <c r="D4398" s="271" t="inlineStr">
        <is>
          <t>10.4.29.2.</t>
        </is>
      </c>
      <c r="E4398" s="212" t="inlineStr">
        <is>
          <t>Воздуховод из тонколистовой оцинкованной стали b=0,7</t>
        </is>
      </c>
      <c r="F4398" s="211" t="inlineStr">
        <is>
          <t>м2</t>
        </is>
      </c>
      <c r="G4398" s="649" t="n">
        <v>0.9</v>
      </c>
      <c r="H4398" s="194" t="n">
        <v>1635.607826081746</v>
      </c>
      <c r="I4398" s="195" t="n">
        <v>1098.655555555556</v>
      </c>
      <c r="J4398" s="196" t="n">
        <v>341.7829227046627</v>
      </c>
      <c r="K4398" s="197" t="n">
        <v>3076.046304341965</v>
      </c>
      <c r="L4398" s="194" t="n">
        <v>1472.047043473572</v>
      </c>
      <c r="M4398" s="195" t="n">
        <v>988.7900000000001</v>
      </c>
      <c r="N4398" s="196" t="n">
        <v>307.6046304341965</v>
      </c>
      <c r="O4398" s="197" t="n">
        <v>2768.441673907768</v>
      </c>
      <c r="P4398" s="118" t="n"/>
      <c r="Q4398" s="104" t="n"/>
    </row>
    <row r="4399" outlineLevel="3" ht="50.25" customHeight="1">
      <c r="A4399" s="3" t="n"/>
      <c r="B4399"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399" s="25" t="n"/>
      <c r="D4399" s="271" t="inlineStr">
        <is>
          <t>10.4.29.3.</t>
        </is>
      </c>
      <c r="E4399" s="212" t="inlineStr">
        <is>
          <t>Воздуховод из тонколистовой оцинкованной стали b=0,5</t>
        </is>
      </c>
      <c r="F4399" s="211" t="inlineStr">
        <is>
          <t>м2</t>
        </is>
      </c>
      <c r="G4399" s="649" t="n">
        <v>3</v>
      </c>
      <c r="H4399" s="194" t="n">
        <v>3271.141927359027</v>
      </c>
      <c r="I4399" s="195" t="n">
        <v>2197.3</v>
      </c>
      <c r="J4399" s="196" t="n">
        <v>683.5552409198783</v>
      </c>
      <c r="K4399" s="197" t="n">
        <v>6151.997168278905</v>
      </c>
      <c r="L4399" s="194" t="n">
        <v>9813.425782077082</v>
      </c>
      <c r="M4399" s="195" t="n">
        <v>6591.9</v>
      </c>
      <c r="N4399" s="196" t="n">
        <v>2050.665722759635</v>
      </c>
      <c r="O4399" s="197" t="n">
        <v>18455.99150483671</v>
      </c>
      <c r="P4399" s="118" t="n"/>
      <c r="Q4399" s="104" t="n"/>
    </row>
    <row r="4400" outlineLevel="3" ht="50.25" customHeight="1">
      <c r="A4400" s="3" t="n"/>
      <c r="B4400"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400" s="25" t="n"/>
      <c r="D4400" s="271" t="inlineStr">
        <is>
          <t>10.4.29.4.</t>
        </is>
      </c>
      <c r="E4400" s="212" t="inlineStr">
        <is>
          <t>Воздуховод из тонколистовой оцинкованной стали b=0,5</t>
        </is>
      </c>
      <c r="F4400" s="211" t="inlineStr">
        <is>
          <t>м2</t>
        </is>
      </c>
      <c r="G4400" s="649" t="n">
        <v>59.2</v>
      </c>
      <c r="H4400" s="194" t="n">
        <v>2760.009048862882</v>
      </c>
      <c r="I4400" s="195" t="n">
        <v>1853.973141891892</v>
      </c>
      <c r="J4400" s="196" t="n">
        <v>576.7477738443467</v>
      </c>
      <c r="K4400" s="197" t="n">
        <v>5190.729964599121</v>
      </c>
      <c r="L4400" s="194" t="n">
        <v>163392.5356926826</v>
      </c>
      <c r="M4400" s="195" t="n">
        <v>109755.21</v>
      </c>
      <c r="N4400" s="196" t="n">
        <v>34143.46821158533</v>
      </c>
      <c r="O4400" s="197" t="n">
        <v>307291.2139042679</v>
      </c>
      <c r="P4400" s="118" t="n"/>
      <c r="Q4400" s="104" t="n"/>
    </row>
    <row r="4401" outlineLevel="3" ht="50.25" customHeight="1">
      <c r="A4401" s="3" t="n"/>
      <c r="B4401"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401" s="25" t="n"/>
      <c r="D4401" s="271" t="inlineStr">
        <is>
          <t>10.4.29.5.</t>
        </is>
      </c>
      <c r="E4401" s="212" t="inlineStr">
        <is>
          <t>Воздуховод из тонколистовой оцинкованной стали b=0,5</t>
        </is>
      </c>
      <c r="F4401" s="211" t="inlineStr">
        <is>
          <t>м2</t>
        </is>
      </c>
      <c r="G4401" s="649" t="n">
        <v>50.4</v>
      </c>
      <c r="H4401" s="194" t="n">
        <v>1908.182868709852</v>
      </c>
      <c r="I4401" s="195" t="n">
        <v>1281.759325396825</v>
      </c>
      <c r="J4401" s="196" t="n">
        <v>398.7427742633346</v>
      </c>
      <c r="K4401" s="197" t="n">
        <v>3588.684968370012</v>
      </c>
      <c r="L4401" s="194" t="n">
        <v>96172.41658297653</v>
      </c>
      <c r="M4401" s="195" t="n">
        <v>64600.67000000001</v>
      </c>
      <c r="N4401" s="196" t="n">
        <v>20096.63582287206</v>
      </c>
      <c r="O4401" s="197" t="n">
        <v>180869.7224058486</v>
      </c>
      <c r="P4401" s="118" t="n"/>
      <c r="Q4401" s="104" t="n"/>
    </row>
    <row r="4402" outlineLevel="3" ht="50.25" customHeight="1">
      <c r="A4402" s="3" t="n"/>
      <c r="B4402"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402" s="25" t="n"/>
      <c r="D4402" s="271" t="inlineStr">
        <is>
          <t>10.4.29.6.</t>
        </is>
      </c>
      <c r="E4402" s="212" t="inlineStr">
        <is>
          <t>Воздуховод из тонколистовой оцинкованной стали b=0,5</t>
        </is>
      </c>
      <c r="F4402" s="211" t="inlineStr">
        <is>
          <t>м2</t>
        </is>
      </c>
      <c r="G4402" s="649" t="n">
        <v>17.5</v>
      </c>
      <c r="H4402" s="194" t="n">
        <v>3154.29587971502</v>
      </c>
      <c r="I4402" s="195" t="n">
        <v>2118.826285714286</v>
      </c>
      <c r="J4402" s="196" t="n">
        <v>659.1402706786632</v>
      </c>
      <c r="K4402" s="197" t="n">
        <v>5932.262436107969</v>
      </c>
      <c r="L4402" s="194" t="n">
        <v>55200.17789501286</v>
      </c>
      <c r="M4402" s="195" t="n">
        <v>37079.46</v>
      </c>
      <c r="N4402" s="196" t="n">
        <v>11534.95473687661</v>
      </c>
      <c r="O4402" s="197" t="n">
        <v>103814.5926318894</v>
      </c>
      <c r="P4402" s="118" t="n"/>
      <c r="Q4402" s="104" t="n"/>
    </row>
    <row r="4403" outlineLevel="3" ht="50.25" customHeight="1">
      <c r="A4403" s="3" t="n"/>
      <c r="B4403"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403" s="25" t="n"/>
      <c r="D4403" s="271" t="inlineStr">
        <is>
          <t>10.4.29.7.</t>
        </is>
      </c>
      <c r="E4403" s="212" t="inlineStr">
        <is>
          <t>Воздуховод из тонколистовой оцинкованной стали b=0,5</t>
        </is>
      </c>
      <c r="F4403" s="211" t="inlineStr">
        <is>
          <t>м2</t>
        </is>
      </c>
      <c r="G4403" s="649" t="n">
        <v>1.6</v>
      </c>
      <c r="H4403" s="194" t="n">
        <v>3066.805712124511</v>
      </c>
      <c r="I4403" s="195" t="n">
        <v>2059.96875</v>
      </c>
      <c r="J4403" s="196" t="n">
        <v>640.8468077655638</v>
      </c>
      <c r="K4403" s="197" t="n">
        <v>5767.621269890074</v>
      </c>
      <c r="L4403" s="194" t="n">
        <v>4906.889139399217</v>
      </c>
      <c r="M4403" s="195" t="n">
        <v>3295.949999999999</v>
      </c>
      <c r="N4403" s="196" t="n">
        <v>1025.354892424902</v>
      </c>
      <c r="O4403" s="197" t="n">
        <v>9228.194031824118</v>
      </c>
      <c r="P4403" s="118" t="n"/>
      <c r="Q4403" s="104" t="n"/>
    </row>
    <row r="4404" outlineLevel="3" ht="50.25" customHeight="1">
      <c r="A4404" s="3" t="n"/>
      <c r="B4404"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404" s="25" t="n"/>
      <c r="D4404" s="271" t="inlineStr">
        <is>
          <t>10.4.29.8.</t>
        </is>
      </c>
      <c r="E4404" s="212" t="inlineStr">
        <is>
          <t>Воздуховод из тонколистовой оцинкованной стали b=0,5</t>
        </is>
      </c>
      <c r="F4404" s="211" t="inlineStr">
        <is>
          <t>м2</t>
        </is>
      </c>
      <c r="G4404" s="649" t="n">
        <v>9</v>
      </c>
      <c r="H4404" s="194" t="n">
        <v>3578.292134215552</v>
      </c>
      <c r="I4404" s="195" t="n">
        <v>1831.084444444444</v>
      </c>
      <c r="J4404" s="196" t="n">
        <v>676.1720723324995</v>
      </c>
      <c r="K4404" s="197" t="n">
        <v>6085.548650992496</v>
      </c>
      <c r="L4404" s="194" t="n">
        <v>32204.62920793997</v>
      </c>
      <c r="M4404" s="195" t="n">
        <v>16479.76</v>
      </c>
      <c r="N4404" s="196" t="n">
        <v>6085.548650992496</v>
      </c>
      <c r="O4404" s="197" t="n">
        <v>54769.93785893246</v>
      </c>
      <c r="P4404" s="118" t="n"/>
      <c r="Q4404" s="104" t="n"/>
    </row>
    <row r="4405" outlineLevel="3" ht="50.25" customHeight="1">
      <c r="A4405" s="3" t="n"/>
      <c r="B4405"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405" s="25" t="n"/>
      <c r="D4405" s="271" t="inlineStr">
        <is>
          <t>10.4.29.9.</t>
        </is>
      </c>
      <c r="E4405" s="212" t="inlineStr">
        <is>
          <t>Воздуховод из тонколистовой оцинкованной стали b=0,5</t>
        </is>
      </c>
      <c r="F4405" s="211" t="inlineStr">
        <is>
          <t>м2</t>
        </is>
      </c>
      <c r="G4405" s="649" t="n">
        <v>37</v>
      </c>
      <c r="H4405" s="194" t="n">
        <v>3220.462724651147</v>
      </c>
      <c r="I4405" s="195" t="n">
        <v>1647.976216216216</v>
      </c>
      <c r="J4405" s="196" t="n">
        <v>608.5548676084204</v>
      </c>
      <c r="K4405" s="197" t="n">
        <v>5476.993808475783</v>
      </c>
      <c r="L4405" s="194" t="n">
        <v>119157.1208120924</v>
      </c>
      <c r="M4405" s="195" t="n">
        <v>60975.12</v>
      </c>
      <c r="N4405" s="196" t="n">
        <v>22516.53010151155</v>
      </c>
      <c r="O4405" s="197" t="n">
        <v>202648.770913604</v>
      </c>
      <c r="P4405" s="118" t="n"/>
      <c r="Q4405" s="104" t="n"/>
    </row>
    <row r="4406" outlineLevel="3" ht="50.25" customHeight="1">
      <c r="A4406" s="3" t="n"/>
      <c r="B4406"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406" s="25" t="n"/>
      <c r="D4406" s="271" t="inlineStr">
        <is>
          <t>10.4.29.10.</t>
        </is>
      </c>
      <c r="E4406" s="212" t="inlineStr">
        <is>
          <t>Воздуховод из тонколистовой оцинкованной стали b=0,7</t>
        </is>
      </c>
      <c r="F4406" s="211" t="inlineStr">
        <is>
          <t>м2</t>
        </is>
      </c>
      <c r="G4406" s="649" t="n">
        <v>29</v>
      </c>
      <c r="H4406" s="194" t="n">
        <v>3220.462599042426</v>
      </c>
      <c r="I4406" s="195" t="n">
        <v>1647.976206896552</v>
      </c>
      <c r="J4406" s="196" t="n">
        <v>608.5548507423722</v>
      </c>
      <c r="K4406" s="197" t="n">
        <v>5476.993656681349</v>
      </c>
      <c r="L4406" s="194" t="n">
        <v>93393.41537223035</v>
      </c>
      <c r="M4406" s="195" t="n">
        <v>47791.31</v>
      </c>
      <c r="N4406" s="196" t="n">
        <v>17648.09067152879</v>
      </c>
      <c r="O4406" s="197" t="n">
        <v>158832.8160437591</v>
      </c>
      <c r="P4406" s="118" t="n"/>
      <c r="Q4406" s="104" t="n"/>
    </row>
    <row r="4407" outlineLevel="3" ht="50.25" customHeight="1">
      <c r="A4407" s="3" t="n"/>
      <c r="B4407"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407" s="25" t="n"/>
      <c r="D4407" s="271" t="inlineStr">
        <is>
          <t>10.4.29.11.</t>
        </is>
      </c>
      <c r="E4407" s="212" t="inlineStr">
        <is>
          <t>Воздуховод из тонколистовой оцинкованной стали b=0,5</t>
        </is>
      </c>
      <c r="F4407" s="211" t="inlineStr">
        <is>
          <t>м2</t>
        </is>
      </c>
      <c r="G4407" s="649" t="n">
        <v>106.56</v>
      </c>
      <c r="H4407" s="194" t="n">
        <v>2452.264011572518</v>
      </c>
      <c r="I4407" s="195" t="n">
        <v>1647.184309309309</v>
      </c>
      <c r="J4407" s="196" t="n">
        <v>512.4310401102284</v>
      </c>
      <c r="K4407" s="197" t="n">
        <v>4611.879360992056</v>
      </c>
      <c r="L4407" s="194" t="n">
        <v>261313.2530731676</v>
      </c>
      <c r="M4407" s="195" t="n">
        <v>175523.96</v>
      </c>
      <c r="N4407" s="196" t="n">
        <v>54604.65163414594</v>
      </c>
      <c r="O4407" s="197" t="n">
        <v>491441.8647073135</v>
      </c>
      <c r="P4407" s="118" t="n"/>
      <c r="Q4407" s="104" t="n"/>
    </row>
    <row r="4408" outlineLevel="3" ht="50.25" customHeight="1">
      <c r="A4408" s="3" t="n"/>
      <c r="B4408" s="3" t="n"/>
      <c r="C4408" s="25" t="n"/>
      <c r="D4408" s="271" t="inlineStr">
        <is>
          <t>10.4.29.12.</t>
        </is>
      </c>
      <c r="E4408" s="212" t="inlineStr">
        <is>
          <t>Врезка круглого сечения Ø160</t>
        </is>
      </c>
      <c r="F4408" s="211" t="inlineStr">
        <is>
          <t>шт.</t>
        </is>
      </c>
      <c r="G4408" s="649" t="n">
        <v>34</v>
      </c>
      <c r="H4408" s="194" t="n"/>
      <c r="I4408" s="195" t="n">
        <v>0</v>
      </c>
      <c r="J4408" s="196" t="n">
        <v>0</v>
      </c>
      <c r="K4408" s="197" t="n">
        <v>0</v>
      </c>
      <c r="L4408" s="194" t="n">
        <v>0</v>
      </c>
      <c r="M4408" s="195" t="n">
        <v>0</v>
      </c>
      <c r="N4408" s="196" t="n">
        <v>0</v>
      </c>
      <c r="O4408" s="197" t="n">
        <v>0</v>
      </c>
      <c r="P4408" s="118" t="inlineStr">
        <is>
          <t>Включено</t>
        </is>
      </c>
      <c r="Q4408" s="104" t="n"/>
    </row>
    <row r="4409" outlineLevel="3" ht="50.25" customHeight="1">
      <c r="A4409" s="3" t="n"/>
      <c r="B4409" s="3" t="n"/>
      <c r="C4409" s="25" t="n"/>
      <c r="D4409" s="271" t="inlineStr">
        <is>
          <t>10.4.29.13.</t>
        </is>
      </c>
      <c r="E4409" s="212" t="inlineStr">
        <is>
          <t>Заглушка Воздуховода прямоугольного сечения 200х200</t>
        </is>
      </c>
      <c r="F4409" s="211" t="inlineStr">
        <is>
          <t>шт.</t>
        </is>
      </c>
      <c r="G4409" s="649" t="n">
        <v>1</v>
      </c>
      <c r="H4409" s="194" t="n"/>
      <c r="I4409" s="195" t="n">
        <v>0</v>
      </c>
      <c r="J4409" s="196" t="n">
        <v>0</v>
      </c>
      <c r="K4409" s="197" t="n">
        <v>0</v>
      </c>
      <c r="L4409" s="194" t="n">
        <v>0</v>
      </c>
      <c r="M4409" s="195" t="n">
        <v>0</v>
      </c>
      <c r="N4409" s="196" t="n">
        <v>0</v>
      </c>
      <c r="O4409" s="197" t="n">
        <v>0</v>
      </c>
      <c r="P4409" s="118" t="inlineStr">
        <is>
          <t>Включено</t>
        </is>
      </c>
      <c r="Q4409" s="104" t="n"/>
    </row>
    <row r="4410" outlineLevel="3" ht="50.25" customHeight="1">
      <c r="A4410" s="3" t="n"/>
      <c r="B4410" s="3" t="n"/>
      <c r="C4410" s="25" t="n"/>
      <c r="D4410" s="271" t="inlineStr">
        <is>
          <t>10.4.29.14.</t>
        </is>
      </c>
      <c r="E4410" s="212" t="inlineStr">
        <is>
          <t>Заглушка Воздуховода прямоугольного сечения 200х200</t>
        </is>
      </c>
      <c r="F4410" s="211" t="inlineStr">
        <is>
          <t>шт.</t>
        </is>
      </c>
      <c r="G4410" s="649" t="n">
        <v>2</v>
      </c>
      <c r="H4410" s="194" t="n"/>
      <c r="I4410" s="195" t="n">
        <v>0</v>
      </c>
      <c r="J4410" s="196" t="n">
        <v>0</v>
      </c>
      <c r="K4410" s="197" t="n">
        <v>0</v>
      </c>
      <c r="L4410" s="194" t="n">
        <v>0</v>
      </c>
      <c r="M4410" s="195" t="n">
        <v>0</v>
      </c>
      <c r="N4410" s="196" t="n">
        <v>0</v>
      </c>
      <c r="O4410" s="197" t="n">
        <v>0</v>
      </c>
      <c r="P4410" s="118" t="inlineStr">
        <is>
          <t>Включено</t>
        </is>
      </c>
      <c r="Q4410" s="104" t="n"/>
    </row>
    <row r="4411" outlineLevel="3" ht="50.25" customHeight="1">
      <c r="A4411" s="3" t="n"/>
      <c r="B4411" s="3" t="n"/>
      <c r="C4411" s="25" t="n"/>
      <c r="D4411" s="271" t="inlineStr">
        <is>
          <t>10.4.29.15.</t>
        </is>
      </c>
      <c r="E4411" s="212" t="inlineStr">
        <is>
          <t>Заглушка Воздуховода прямоугольного сечения 200х250</t>
        </is>
      </c>
      <c r="F4411" s="211" t="inlineStr">
        <is>
          <t>шт.</t>
        </is>
      </c>
      <c r="G4411" s="649" t="n">
        <v>1</v>
      </c>
      <c r="H4411" s="194" t="n"/>
      <c r="I4411" s="195" t="n">
        <v>0</v>
      </c>
      <c r="J4411" s="196" t="n">
        <v>0</v>
      </c>
      <c r="K4411" s="197" t="n">
        <v>0</v>
      </c>
      <c r="L4411" s="194" t="n">
        <v>0</v>
      </c>
      <c r="M4411" s="195" t="n">
        <v>0</v>
      </c>
      <c r="N4411" s="196" t="n">
        <v>0</v>
      </c>
      <c r="O4411" s="197" t="n">
        <v>0</v>
      </c>
      <c r="P4411" s="118" t="inlineStr">
        <is>
          <t>Включено</t>
        </is>
      </c>
      <c r="Q4411" s="104" t="n"/>
    </row>
    <row r="4412" outlineLevel="3" ht="50.25" customHeight="1">
      <c r="A4412" s="3" t="n"/>
      <c r="B4412" s="3" t="n"/>
      <c r="C4412" s="25" t="n"/>
      <c r="D4412" s="271" t="inlineStr">
        <is>
          <t>10.4.29.16.</t>
        </is>
      </c>
      <c r="E4412" s="212" t="inlineStr">
        <is>
          <t>Заглушка Воздуховода прямоугольного сечения 200х300</t>
        </is>
      </c>
      <c r="F4412" s="211" t="inlineStr">
        <is>
          <t>шт.</t>
        </is>
      </c>
      <c r="G4412" s="649" t="n">
        <v>1</v>
      </c>
      <c r="H4412" s="194" t="n"/>
      <c r="I4412" s="195" t="n">
        <v>0</v>
      </c>
      <c r="J4412" s="196" t="n">
        <v>0</v>
      </c>
      <c r="K4412" s="197" t="n">
        <v>0</v>
      </c>
      <c r="L4412" s="194" t="n">
        <v>0</v>
      </c>
      <c r="M4412" s="195" t="n">
        <v>0</v>
      </c>
      <c r="N4412" s="196" t="n">
        <v>0</v>
      </c>
      <c r="O4412" s="197" t="n">
        <v>0</v>
      </c>
      <c r="P4412" s="118" t="inlineStr">
        <is>
          <t>Включено</t>
        </is>
      </c>
      <c r="Q4412" s="104" t="n"/>
    </row>
    <row r="4413" outlineLevel="3" ht="50.25" customHeight="1">
      <c r="A4413" s="3" t="n"/>
      <c r="B4413" s="3" t="n"/>
      <c r="C4413" s="25" t="n"/>
      <c r="D4413" s="271" t="inlineStr">
        <is>
          <t>10.4.29.17.</t>
        </is>
      </c>
      <c r="E4413" s="212" t="inlineStr">
        <is>
          <t>Заглушка Воздуховода прямоугольного сечения 250х250</t>
        </is>
      </c>
      <c r="F4413" s="211" t="inlineStr">
        <is>
          <t>шт.</t>
        </is>
      </c>
      <c r="G4413" s="649" t="n">
        <v>1</v>
      </c>
      <c r="H4413" s="194" t="n"/>
      <c r="I4413" s="195" t="n">
        <v>0</v>
      </c>
      <c r="J4413" s="196" t="n">
        <v>0</v>
      </c>
      <c r="K4413" s="197" t="n">
        <v>0</v>
      </c>
      <c r="L4413" s="194" t="n">
        <v>0</v>
      </c>
      <c r="M4413" s="195" t="n">
        <v>0</v>
      </c>
      <c r="N4413" s="196" t="n">
        <v>0</v>
      </c>
      <c r="O4413" s="197" t="n">
        <v>0</v>
      </c>
      <c r="P4413" s="118" t="inlineStr">
        <is>
          <t>Включено</t>
        </is>
      </c>
      <c r="Q4413" s="104" t="n"/>
    </row>
    <row r="4414" outlineLevel="3" ht="50.25" customHeight="1">
      <c r="A4414" s="3" t="n"/>
      <c r="B4414" s="3" t="n"/>
      <c r="C4414" s="25" t="n"/>
      <c r="D4414" s="271" t="inlineStr">
        <is>
          <t>10.4.29.18.</t>
        </is>
      </c>
      <c r="E4414" s="212" t="inlineStr">
        <is>
          <t>Отвод круглого сечения Ø160</t>
        </is>
      </c>
      <c r="F4414" s="211" t="inlineStr">
        <is>
          <t>шт.</t>
        </is>
      </c>
      <c r="G4414" s="649" t="n">
        <v>4</v>
      </c>
      <c r="H4414" s="194" t="n"/>
      <c r="I4414" s="195" t="n">
        <v>0</v>
      </c>
      <c r="J4414" s="196" t="n">
        <v>0</v>
      </c>
      <c r="K4414" s="197" t="n">
        <v>0</v>
      </c>
      <c r="L4414" s="194" t="n">
        <v>0</v>
      </c>
      <c r="M4414" s="195" t="n">
        <v>0</v>
      </c>
      <c r="N4414" s="196" t="n">
        <v>0</v>
      </c>
      <c r="O4414" s="197" t="n">
        <v>0</v>
      </c>
      <c r="P4414" s="118" t="inlineStr">
        <is>
          <t>Включено</t>
        </is>
      </c>
      <c r="Q4414" s="104" t="n"/>
    </row>
    <row r="4415" outlineLevel="3" ht="50.25" customHeight="1">
      <c r="A4415" s="3" t="n"/>
      <c r="B4415" s="3" t="n"/>
      <c r="C4415" s="25" t="n"/>
      <c r="D4415" s="271" t="inlineStr">
        <is>
          <t>10.4.29.19.</t>
        </is>
      </c>
      <c r="E4415" s="212" t="inlineStr">
        <is>
          <t>Отвод круглого сечения Ø160</t>
        </is>
      </c>
      <c r="F4415" s="211" t="inlineStr">
        <is>
          <t>шт.</t>
        </is>
      </c>
      <c r="G4415" s="649" t="n">
        <v>98</v>
      </c>
      <c r="H4415" s="194" t="n"/>
      <c r="I4415" s="195" t="n">
        <v>0</v>
      </c>
      <c r="J4415" s="196" t="n">
        <v>0</v>
      </c>
      <c r="K4415" s="197" t="n">
        <v>0</v>
      </c>
      <c r="L4415" s="194" t="n">
        <v>0</v>
      </c>
      <c r="M4415" s="195" t="n">
        <v>0</v>
      </c>
      <c r="N4415" s="196" t="n">
        <v>0</v>
      </c>
      <c r="O4415" s="197" t="n">
        <v>0</v>
      </c>
      <c r="P4415" s="118" t="inlineStr">
        <is>
          <t>Включено</t>
        </is>
      </c>
      <c r="Q4415" s="104" t="n"/>
    </row>
    <row r="4416" outlineLevel="3" ht="50.25" customHeight="1">
      <c r="A4416" s="3" t="n"/>
      <c r="B4416" s="3" t="n"/>
      <c r="C4416" s="25" t="n"/>
      <c r="D4416" s="271" t="inlineStr">
        <is>
          <t>10.4.29.20.</t>
        </is>
      </c>
      <c r="E4416" s="212" t="inlineStr">
        <is>
          <t>Отвод прямоугольного  сечения 100х200</t>
        </is>
      </c>
      <c r="F4416" s="211" t="inlineStr">
        <is>
          <t>шт.</t>
        </is>
      </c>
      <c r="G4416" s="649" t="n">
        <v>1</v>
      </c>
      <c r="H4416" s="194" t="n"/>
      <c r="I4416" s="195" t="n">
        <v>0</v>
      </c>
      <c r="J4416" s="196" t="n">
        <v>0</v>
      </c>
      <c r="K4416" s="197" t="n">
        <v>0</v>
      </c>
      <c r="L4416" s="194" t="n">
        <v>0</v>
      </c>
      <c r="M4416" s="195" t="n">
        <v>0</v>
      </c>
      <c r="N4416" s="196" t="n">
        <v>0</v>
      </c>
      <c r="O4416" s="197" t="n">
        <v>0</v>
      </c>
      <c r="P4416" s="118" t="inlineStr">
        <is>
          <t>Включено</t>
        </is>
      </c>
      <c r="Q4416" s="104" t="n"/>
    </row>
    <row r="4417" outlineLevel="3" ht="50.25" customHeight="1">
      <c r="A4417" s="3" t="n"/>
      <c r="B4417" s="3" t="n"/>
      <c r="C4417" s="25" t="n"/>
      <c r="D4417" s="271" t="inlineStr">
        <is>
          <t>10.4.29.21.</t>
        </is>
      </c>
      <c r="E4417" s="212" t="inlineStr">
        <is>
          <t>Отвод прямоугольного  сечения 100х250</t>
        </is>
      </c>
      <c r="F4417" s="211" t="inlineStr">
        <is>
          <t>шт.</t>
        </is>
      </c>
      <c r="G4417" s="649" t="n">
        <v>6</v>
      </c>
      <c r="H4417" s="194" t="n"/>
      <c r="I4417" s="195" t="n">
        <v>0</v>
      </c>
      <c r="J4417" s="196" t="n">
        <v>0</v>
      </c>
      <c r="K4417" s="197" t="n">
        <v>0</v>
      </c>
      <c r="L4417" s="194" t="n">
        <v>0</v>
      </c>
      <c r="M4417" s="195" t="n">
        <v>0</v>
      </c>
      <c r="N4417" s="196" t="n">
        <v>0</v>
      </c>
      <c r="O4417" s="197" t="n">
        <v>0</v>
      </c>
      <c r="P4417" s="118" t="inlineStr">
        <is>
          <t>Включено</t>
        </is>
      </c>
      <c r="Q4417" s="104" t="n"/>
    </row>
    <row r="4418" outlineLevel="3" ht="50.25" customHeight="1">
      <c r="A4418" s="3" t="n"/>
      <c r="B4418" s="3" t="n"/>
      <c r="C4418" s="25" t="n"/>
      <c r="D4418" s="271" t="inlineStr">
        <is>
          <t>10.4.29.22.</t>
        </is>
      </c>
      <c r="E4418" s="212" t="inlineStr">
        <is>
          <t>Отвод прямоугольного  сечения 200x200</t>
        </is>
      </c>
      <c r="F4418" s="211" t="inlineStr">
        <is>
          <t>шт.</t>
        </is>
      </c>
      <c r="G4418" s="649" t="n">
        <v>5</v>
      </c>
      <c r="H4418" s="194" t="n"/>
      <c r="I4418" s="195" t="n">
        <v>0</v>
      </c>
      <c r="J4418" s="196" t="n">
        <v>0</v>
      </c>
      <c r="K4418" s="197" t="n">
        <v>0</v>
      </c>
      <c r="L4418" s="194" t="n">
        <v>0</v>
      </c>
      <c r="M4418" s="195" t="n">
        <v>0</v>
      </c>
      <c r="N4418" s="196" t="n">
        <v>0</v>
      </c>
      <c r="O4418" s="197" t="n">
        <v>0</v>
      </c>
      <c r="P4418" s="118" t="inlineStr">
        <is>
          <t>Включено</t>
        </is>
      </c>
      <c r="Q4418" s="104" t="n"/>
    </row>
    <row r="4419" outlineLevel="3" ht="50.25" customHeight="1">
      <c r="A4419" s="3" t="n"/>
      <c r="B4419" s="3" t="n"/>
      <c r="C4419" s="25" t="n"/>
      <c r="D4419" s="271" t="inlineStr">
        <is>
          <t>10.4.29.23.</t>
        </is>
      </c>
      <c r="E4419" s="212" t="inlineStr">
        <is>
          <t>Отвод прямоугольного  сечения 200x200</t>
        </is>
      </c>
      <c r="F4419" s="211" t="inlineStr">
        <is>
          <t>шт.</t>
        </is>
      </c>
      <c r="G4419" s="649" t="n">
        <v>5</v>
      </c>
      <c r="H4419" s="194" t="n"/>
      <c r="I4419" s="195" t="n">
        <v>0</v>
      </c>
      <c r="J4419" s="196" t="n">
        <v>0</v>
      </c>
      <c r="K4419" s="197" t="n">
        <v>0</v>
      </c>
      <c r="L4419" s="194" t="n">
        <v>0</v>
      </c>
      <c r="M4419" s="195" t="n">
        <v>0</v>
      </c>
      <c r="N4419" s="196" t="n">
        <v>0</v>
      </c>
      <c r="O4419" s="197" t="n">
        <v>0</v>
      </c>
      <c r="P4419" s="118" t="inlineStr">
        <is>
          <t>Включено</t>
        </is>
      </c>
      <c r="Q4419" s="104" t="n"/>
    </row>
    <row r="4420" outlineLevel="3" ht="50.25" customHeight="1">
      <c r="A4420" s="3" t="n"/>
      <c r="B4420" s="3" t="n"/>
      <c r="C4420" s="25" t="n"/>
      <c r="D4420" s="271" t="inlineStr">
        <is>
          <t>10.4.29.24.</t>
        </is>
      </c>
      <c r="E4420" s="212" t="inlineStr">
        <is>
          <t>Отвод прямоугольного  сечения 200x250</t>
        </is>
      </c>
      <c r="F4420" s="211" t="inlineStr">
        <is>
          <t>шт.</t>
        </is>
      </c>
      <c r="G4420" s="649" t="n">
        <v>6</v>
      </c>
      <c r="H4420" s="194" t="n"/>
      <c r="I4420" s="195" t="n">
        <v>0</v>
      </c>
      <c r="J4420" s="196" t="n">
        <v>0</v>
      </c>
      <c r="K4420" s="197" t="n">
        <v>0</v>
      </c>
      <c r="L4420" s="194" t="n">
        <v>0</v>
      </c>
      <c r="M4420" s="195" t="n">
        <v>0</v>
      </c>
      <c r="N4420" s="196" t="n">
        <v>0</v>
      </c>
      <c r="O4420" s="197" t="n">
        <v>0</v>
      </c>
      <c r="P4420" s="118" t="inlineStr">
        <is>
          <t>Включено</t>
        </is>
      </c>
      <c r="Q4420" s="104" t="n"/>
    </row>
    <row r="4421" outlineLevel="3" ht="50.25" customHeight="1">
      <c r="A4421" s="3" t="n"/>
      <c r="B4421" s="3" t="n"/>
      <c r="C4421" s="25" t="n"/>
      <c r="D4421" s="271" t="inlineStr">
        <is>
          <t>10.4.29.25.</t>
        </is>
      </c>
      <c r="E4421" s="212" t="inlineStr">
        <is>
          <t>Отвод прямоугольного  сечения 200x300</t>
        </is>
      </c>
      <c r="F4421" s="211" t="inlineStr">
        <is>
          <t>шт.</t>
        </is>
      </c>
      <c r="G4421" s="649" t="n">
        <v>3</v>
      </c>
      <c r="H4421" s="194" t="n"/>
      <c r="I4421" s="195" t="n">
        <v>0</v>
      </c>
      <c r="J4421" s="196" t="n">
        <v>0</v>
      </c>
      <c r="K4421" s="197" t="n">
        <v>0</v>
      </c>
      <c r="L4421" s="194" t="n">
        <v>0</v>
      </c>
      <c r="M4421" s="195" t="n">
        <v>0</v>
      </c>
      <c r="N4421" s="196" t="n">
        <v>0</v>
      </c>
      <c r="O4421" s="197" t="n">
        <v>0</v>
      </c>
      <c r="P4421" s="118" t="inlineStr">
        <is>
          <t>Включено</t>
        </is>
      </c>
      <c r="Q4421" s="104" t="n"/>
    </row>
    <row r="4422" outlineLevel="3" ht="50.25" customHeight="1">
      <c r="A4422" s="3" t="n"/>
      <c r="B4422" s="3" t="n"/>
      <c r="C4422" s="25" t="n"/>
      <c r="D4422" s="271" t="inlineStr">
        <is>
          <t>10.4.29.26.</t>
        </is>
      </c>
      <c r="E4422" s="212" t="inlineStr">
        <is>
          <t>Отвод прямоугольного  сечения 250x100</t>
        </is>
      </c>
      <c r="F4422" s="211" t="inlineStr">
        <is>
          <t>шт.</t>
        </is>
      </c>
      <c r="G4422" s="649" t="n">
        <v>1</v>
      </c>
      <c r="H4422" s="194" t="n"/>
      <c r="I4422" s="195" t="n">
        <v>0</v>
      </c>
      <c r="J4422" s="196" t="n">
        <v>0</v>
      </c>
      <c r="K4422" s="197" t="n">
        <v>0</v>
      </c>
      <c r="L4422" s="194" t="n">
        <v>0</v>
      </c>
      <c r="M4422" s="195" t="n">
        <v>0</v>
      </c>
      <c r="N4422" s="196" t="n">
        <v>0</v>
      </c>
      <c r="O4422" s="197" t="n">
        <v>0</v>
      </c>
      <c r="P4422" s="118" t="inlineStr">
        <is>
          <t>Включено</t>
        </is>
      </c>
      <c r="Q4422" s="104" t="n"/>
    </row>
    <row r="4423" outlineLevel="3" ht="50.25" customHeight="1">
      <c r="A4423" s="3" t="n"/>
      <c r="B4423" s="3" t="n"/>
      <c r="C4423" s="25" t="n"/>
      <c r="D4423" s="271" t="inlineStr">
        <is>
          <t>10.4.29.27.</t>
        </is>
      </c>
      <c r="E4423" s="212" t="inlineStr">
        <is>
          <t>Отвод прямоугольного  сечения 250x200</t>
        </is>
      </c>
      <c r="F4423" s="211" t="inlineStr">
        <is>
          <t>шт.</t>
        </is>
      </c>
      <c r="G4423" s="649" t="n">
        <v>11</v>
      </c>
      <c r="H4423" s="194" t="n"/>
      <c r="I4423" s="195" t="n">
        <v>0</v>
      </c>
      <c r="J4423" s="196" t="n">
        <v>0</v>
      </c>
      <c r="K4423" s="197" t="n">
        <v>0</v>
      </c>
      <c r="L4423" s="194" t="n">
        <v>0</v>
      </c>
      <c r="M4423" s="195" t="n">
        <v>0</v>
      </c>
      <c r="N4423" s="196" t="n">
        <v>0</v>
      </c>
      <c r="O4423" s="197" t="n">
        <v>0</v>
      </c>
      <c r="P4423" s="118" t="inlineStr">
        <is>
          <t>Включено</t>
        </is>
      </c>
      <c r="Q4423" s="104" t="n"/>
    </row>
    <row r="4424" outlineLevel="3" ht="50.25" customHeight="1">
      <c r="A4424" s="3" t="n"/>
      <c r="B4424" s="3" t="n"/>
      <c r="C4424" s="25" t="n"/>
      <c r="D4424" s="271" t="inlineStr">
        <is>
          <t>10.4.29.28.</t>
        </is>
      </c>
      <c r="E4424" s="212" t="inlineStr">
        <is>
          <t>Отвод прямоугольного  сечения 250x250</t>
        </is>
      </c>
      <c r="F4424" s="211" t="inlineStr">
        <is>
          <t>шт.</t>
        </is>
      </c>
      <c r="G4424" s="649" t="n">
        <v>5</v>
      </c>
      <c r="H4424" s="194" t="n"/>
      <c r="I4424" s="195" t="n">
        <v>0</v>
      </c>
      <c r="J4424" s="196" t="n">
        <v>0</v>
      </c>
      <c r="K4424" s="197" t="n">
        <v>0</v>
      </c>
      <c r="L4424" s="194" t="n">
        <v>0</v>
      </c>
      <c r="M4424" s="195" t="n">
        <v>0</v>
      </c>
      <c r="N4424" s="196" t="n">
        <v>0</v>
      </c>
      <c r="O4424" s="197" t="n">
        <v>0</v>
      </c>
      <c r="P4424" s="118" t="inlineStr">
        <is>
          <t>Включено</t>
        </is>
      </c>
      <c r="Q4424" s="104" t="n"/>
    </row>
    <row r="4425" outlineLevel="3" ht="50.25" customHeight="1">
      <c r="A4425" s="3" t="n"/>
      <c r="B4425" s="3" t="n"/>
      <c r="C4425" s="25" t="n"/>
      <c r="D4425" s="271" t="inlineStr">
        <is>
          <t>10.4.29.29.</t>
        </is>
      </c>
      <c r="E4425" s="212" t="inlineStr">
        <is>
          <t>Отвод прямоугольного сечения 100х200</t>
        </is>
      </c>
      <c r="F4425" s="211" t="inlineStr">
        <is>
          <t>шт.</t>
        </is>
      </c>
      <c r="G4425" s="649" t="n">
        <v>1</v>
      </c>
      <c r="H4425" s="194" t="n"/>
      <c r="I4425" s="195" t="n">
        <v>0</v>
      </c>
      <c r="J4425" s="196" t="n">
        <v>0</v>
      </c>
      <c r="K4425" s="197" t="n">
        <v>0</v>
      </c>
      <c r="L4425" s="194" t="n">
        <v>0</v>
      </c>
      <c r="M4425" s="195" t="n">
        <v>0</v>
      </c>
      <c r="N4425" s="196" t="n">
        <v>0</v>
      </c>
      <c r="O4425" s="197" t="n">
        <v>0</v>
      </c>
      <c r="P4425" s="118" t="inlineStr">
        <is>
          <t>Включено</t>
        </is>
      </c>
      <c r="Q4425" s="104" t="n"/>
    </row>
    <row r="4426" outlineLevel="3" ht="50.25" customHeight="1">
      <c r="A4426" s="3" t="n"/>
      <c r="B4426" s="3" t="n"/>
      <c r="C4426" s="25" t="n"/>
      <c r="D4426" s="271" t="inlineStr">
        <is>
          <t>10.4.29.30.</t>
        </is>
      </c>
      <c r="E4426" s="212" t="inlineStr">
        <is>
          <t>Переходник круглого- прямоугольного сечения 100x200-Ø160</t>
        </is>
      </c>
      <c r="F4426" s="211" t="inlineStr">
        <is>
          <t>шт.</t>
        </is>
      </c>
      <c r="G4426" s="649" t="n">
        <v>2</v>
      </c>
      <c r="H4426" s="194" t="n"/>
      <c r="I4426" s="195" t="n">
        <v>0</v>
      </c>
      <c r="J4426" s="196" t="n">
        <v>0</v>
      </c>
      <c r="K4426" s="197" t="n">
        <v>0</v>
      </c>
      <c r="L4426" s="194" t="n">
        <v>0</v>
      </c>
      <c r="M4426" s="195" t="n">
        <v>0</v>
      </c>
      <c r="N4426" s="196" t="n">
        <v>0</v>
      </c>
      <c r="O4426" s="197" t="n">
        <v>0</v>
      </c>
      <c r="P4426" s="118" t="inlineStr">
        <is>
          <t>Включено</t>
        </is>
      </c>
      <c r="Q4426" s="104" t="n"/>
    </row>
    <row r="4427" outlineLevel="3" ht="50.25" customHeight="1">
      <c r="A4427" s="3" t="n"/>
      <c r="B4427" s="3" t="n"/>
      <c r="C4427" s="25" t="n"/>
      <c r="D4427" s="271" t="inlineStr">
        <is>
          <t>10.4.29.31.</t>
        </is>
      </c>
      <c r="E4427" s="212" t="inlineStr">
        <is>
          <t>Переходник круглого- прямоугольного сечения 100х250-Ø160</t>
        </is>
      </c>
      <c r="F4427" s="211" t="inlineStr">
        <is>
          <t>шт.</t>
        </is>
      </c>
      <c r="G4427" s="649" t="n">
        <v>2</v>
      </c>
      <c r="H4427" s="194" t="n"/>
      <c r="I4427" s="195" t="n">
        <v>0</v>
      </c>
      <c r="J4427" s="196" t="n">
        <v>0</v>
      </c>
      <c r="K4427" s="197" t="n">
        <v>0</v>
      </c>
      <c r="L4427" s="194" t="n">
        <v>0</v>
      </c>
      <c r="M4427" s="195" t="n">
        <v>0</v>
      </c>
      <c r="N4427" s="196" t="n">
        <v>0</v>
      </c>
      <c r="O4427" s="197" t="n">
        <v>0</v>
      </c>
      <c r="P4427" s="118" t="inlineStr">
        <is>
          <t>Включено</t>
        </is>
      </c>
      <c r="Q4427" s="104" t="n"/>
    </row>
    <row r="4428" outlineLevel="3" ht="50.25" customHeight="1">
      <c r="A4428" s="3" t="n"/>
      <c r="B4428" s="3" t="n"/>
      <c r="C4428" s="25" t="n"/>
      <c r="D4428" s="271" t="inlineStr">
        <is>
          <t>10.4.29.32.</t>
        </is>
      </c>
      <c r="E4428" s="212" t="inlineStr">
        <is>
          <t>Переходник круглого- прямоугольного сечения 200х200-Ø160</t>
        </is>
      </c>
      <c r="F4428" s="211" t="inlineStr">
        <is>
          <t>шт.</t>
        </is>
      </c>
      <c r="G4428" s="649" t="n">
        <v>1</v>
      </c>
      <c r="H4428" s="194" t="n"/>
      <c r="I4428" s="195" t="n">
        <v>0</v>
      </c>
      <c r="J4428" s="196" t="n">
        <v>0</v>
      </c>
      <c r="K4428" s="197" t="n">
        <v>0</v>
      </c>
      <c r="L4428" s="194" t="n">
        <v>0</v>
      </c>
      <c r="M4428" s="195" t="n">
        <v>0</v>
      </c>
      <c r="N4428" s="196" t="n">
        <v>0</v>
      </c>
      <c r="O4428" s="197" t="n">
        <v>0</v>
      </c>
      <c r="P4428" s="118" t="inlineStr">
        <is>
          <t>Включено</t>
        </is>
      </c>
      <c r="Q4428" s="104" t="n"/>
    </row>
    <row r="4429" outlineLevel="3" ht="50.25" customHeight="1">
      <c r="A4429" s="3" t="n"/>
      <c r="B4429" s="3" t="n"/>
      <c r="C4429" s="25" t="n"/>
      <c r="D4429" s="271" t="inlineStr">
        <is>
          <t>10.4.29.33.</t>
        </is>
      </c>
      <c r="E4429" s="212" t="inlineStr">
        <is>
          <t>Переходник круглого- прямоугольного сечения 200х250-Ø160</t>
        </is>
      </c>
      <c r="F4429" s="211" t="inlineStr">
        <is>
          <t>шт.</t>
        </is>
      </c>
      <c r="G4429" s="649" t="n">
        <v>3</v>
      </c>
      <c r="H4429" s="194" t="n"/>
      <c r="I4429" s="195" t="n">
        <v>0</v>
      </c>
      <c r="J4429" s="196" t="n">
        <v>0</v>
      </c>
      <c r="K4429" s="197" t="n">
        <v>0</v>
      </c>
      <c r="L4429" s="194" t="n">
        <v>0</v>
      </c>
      <c r="M4429" s="195" t="n">
        <v>0</v>
      </c>
      <c r="N4429" s="196" t="n">
        <v>0</v>
      </c>
      <c r="O4429" s="197" t="n">
        <v>0</v>
      </c>
      <c r="P4429" s="118" t="inlineStr">
        <is>
          <t>Включено</t>
        </is>
      </c>
      <c r="Q4429" s="104" t="n"/>
    </row>
    <row r="4430" outlineLevel="3" ht="50.25" customHeight="1">
      <c r="A4430" s="3" t="n"/>
      <c r="B4430" s="3" t="n"/>
      <c r="C4430" s="25" t="n"/>
      <c r="D4430" s="271" t="inlineStr">
        <is>
          <t>10.4.29.34.</t>
        </is>
      </c>
      <c r="E4430" s="212" t="inlineStr">
        <is>
          <t>Переходник круглого- прямоугольного сечения 250х250-Ø160</t>
        </is>
      </c>
      <c r="F4430" s="211" t="inlineStr">
        <is>
          <t>шт.</t>
        </is>
      </c>
      <c r="G4430" s="649" t="n">
        <v>1</v>
      </c>
      <c r="H4430" s="194" t="n"/>
      <c r="I4430" s="195" t="n">
        <v>0</v>
      </c>
      <c r="J4430" s="196" t="n">
        <v>0</v>
      </c>
      <c r="K4430" s="197" t="n">
        <v>0</v>
      </c>
      <c r="L4430" s="194" t="n">
        <v>0</v>
      </c>
      <c r="M4430" s="195" t="n">
        <v>0</v>
      </c>
      <c r="N4430" s="196" t="n">
        <v>0</v>
      </c>
      <c r="O4430" s="197" t="n">
        <v>0</v>
      </c>
      <c r="P4430" s="118" t="inlineStr">
        <is>
          <t>Включено</t>
        </is>
      </c>
      <c r="Q4430" s="104" t="n"/>
    </row>
    <row r="4431" outlineLevel="3" ht="50.25" customHeight="1">
      <c r="A4431" s="3" t="n"/>
      <c r="B4431" s="3" t="n"/>
      <c r="C4431" s="25" t="n"/>
      <c r="D4431" s="271" t="inlineStr">
        <is>
          <t>10.4.29.35.</t>
        </is>
      </c>
      <c r="E4431" s="212" t="inlineStr">
        <is>
          <t>Переходник прямоугольного сечения 200х200-250х150</t>
        </is>
      </c>
      <c r="F4431" s="211" t="inlineStr">
        <is>
          <t>шт.</t>
        </is>
      </c>
      <c r="G4431" s="649" t="n">
        <v>1</v>
      </c>
      <c r="H4431" s="194" t="n"/>
      <c r="I4431" s="195" t="n">
        <v>0</v>
      </c>
      <c r="J4431" s="196" t="n">
        <v>0</v>
      </c>
      <c r="K4431" s="197" t="n">
        <v>0</v>
      </c>
      <c r="L4431" s="194" t="n">
        <v>0</v>
      </c>
      <c r="M4431" s="195" t="n">
        <v>0</v>
      </c>
      <c r="N4431" s="196" t="n">
        <v>0</v>
      </c>
      <c r="O4431" s="197" t="n">
        <v>0</v>
      </c>
      <c r="P4431" s="118" t="inlineStr">
        <is>
          <t>Включено</t>
        </is>
      </c>
      <c r="Q4431" s="104" t="n"/>
    </row>
    <row r="4432" outlineLevel="3" ht="50.25" customHeight="1">
      <c r="A4432" s="3" t="n"/>
      <c r="B4432" s="3" t="n"/>
      <c r="C4432" s="25" t="n"/>
      <c r="D4432" s="271" t="inlineStr">
        <is>
          <t>10.4.29.36.</t>
        </is>
      </c>
      <c r="E4432" s="212" t="inlineStr">
        <is>
          <t>Переходник прямоугольного сечения 250х200-300х150</t>
        </is>
      </c>
      <c r="F4432" s="211" t="inlineStr">
        <is>
          <t>шт.</t>
        </is>
      </c>
      <c r="G4432" s="649" t="n">
        <v>2</v>
      </c>
      <c r="H4432" s="194" t="n"/>
      <c r="I4432" s="195" t="n">
        <v>0</v>
      </c>
      <c r="J4432" s="196" t="n">
        <v>0</v>
      </c>
      <c r="K4432" s="197" t="n">
        <v>0</v>
      </c>
      <c r="L4432" s="194" t="n">
        <v>0</v>
      </c>
      <c r="M4432" s="195" t="n">
        <v>0</v>
      </c>
      <c r="N4432" s="196" t="n">
        <v>0</v>
      </c>
      <c r="O4432" s="197" t="n">
        <v>0</v>
      </c>
      <c r="P4432" s="118" t="inlineStr">
        <is>
          <t>Включено</t>
        </is>
      </c>
      <c r="Q4432" s="104" t="n"/>
    </row>
    <row r="4433" outlineLevel="3" ht="50.25" customHeight="1">
      <c r="A4433" s="3" t="n"/>
      <c r="B4433" s="3" t="inlineStr">
        <is>
          <t>Монтаж оконечных устройств системы противодымной вентиляции (решетки, датчики, клапаны)</t>
        </is>
      </c>
      <c r="C4433" s="25" t="n"/>
      <c r="D4433" s="271" t="inlineStr">
        <is>
          <t>10.4.29.37.</t>
        </is>
      </c>
      <c r="E4433"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Ø160</t>
        </is>
      </c>
      <c r="F4433" s="211" t="inlineStr">
        <is>
          <t>шт.</t>
        </is>
      </c>
      <c r="G4433" s="649" t="n">
        <v>1</v>
      </c>
      <c r="H4433" s="194" t="n">
        <v>27078.75393776465</v>
      </c>
      <c r="I4433" s="195" t="n">
        <v>27264.94095099112</v>
      </c>
      <c r="J4433" s="196" t="n">
        <v>6792.961861094471</v>
      </c>
      <c r="K4433" s="197" t="n">
        <v>61136.65674985024</v>
      </c>
      <c r="L4433" s="194" t="n">
        <v>27078.75393776465</v>
      </c>
      <c r="M4433" s="195" t="n">
        <v>27264.94095099112</v>
      </c>
      <c r="N4433" s="196" t="n">
        <v>6792.961861094471</v>
      </c>
      <c r="O4433" s="197" t="n">
        <v>61136.65674985024</v>
      </c>
      <c r="P4433" s="118" t="n"/>
      <c r="Q4433" s="104" t="n"/>
    </row>
    <row r="4434" outlineLevel="3" ht="50.25" customHeight="1">
      <c r="A4434" s="3" t="n"/>
      <c r="B4434"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434" s="25" t="n"/>
      <c r="D4434" s="271" t="inlineStr">
        <is>
          <t>10.4.29.38.</t>
        </is>
      </c>
      <c r="E4434" s="212" t="inlineStr">
        <is>
          <t>Маты прошивные Wired MAT 105  из минеральной ваты, 25 мм</t>
        </is>
      </c>
      <c r="F4434" s="211" t="inlineStr">
        <is>
          <t>м²</t>
        </is>
      </c>
      <c r="G4434" s="649" t="n">
        <v>2</v>
      </c>
      <c r="H4434" s="194" t="n">
        <v>849.6313776184404</v>
      </c>
      <c r="I4434" s="195" t="n">
        <v>431.4073700991118</v>
      </c>
      <c r="J4434" s="196" t="n">
        <v>160.129843464694</v>
      </c>
      <c r="K4434" s="197" t="n">
        <v>1441.168591182246</v>
      </c>
      <c r="L4434" s="194" t="n">
        <v>1699.262755236881</v>
      </c>
      <c r="M4434" s="195" t="n">
        <v>862.8147401982236</v>
      </c>
      <c r="N4434" s="196" t="n">
        <v>320.2596869293881</v>
      </c>
      <c r="O4434" s="197" t="n">
        <v>2882.337182364492</v>
      </c>
      <c r="P4434" s="118" t="n"/>
      <c r="Q4434" s="104" t="n"/>
    </row>
    <row r="4435" outlineLevel="3" ht="50.25" customHeight="1">
      <c r="A4435" s="3" t="n"/>
      <c r="B4435"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435" s="25" t="n"/>
      <c r="D4435" s="271" t="inlineStr">
        <is>
          <t>10.4.29.39.</t>
        </is>
      </c>
      <c r="E4435" s="212" t="inlineStr">
        <is>
          <t>Огнезащитная изоляция EI30, матриал: рулонная базальтовая фольгированная огнезащита, толщина 5мм, расход клеящего состава 0.6кг/м2</t>
        </is>
      </c>
      <c r="F4435" s="211" t="inlineStr">
        <is>
          <t>м²</t>
        </is>
      </c>
      <c r="G4435" s="649" t="n">
        <v>256</v>
      </c>
      <c r="H4435" s="194" t="n">
        <v>453.9310035620852</v>
      </c>
      <c r="I4435" s="195" t="n">
        <v>431.4073700991118</v>
      </c>
      <c r="J4435" s="196" t="n">
        <v>110.6672967076496</v>
      </c>
      <c r="K4435" s="197" t="n">
        <v>996.0056703688466</v>
      </c>
      <c r="L4435" s="194" t="n">
        <v>116206.3369118938</v>
      </c>
      <c r="M4435" s="195" t="n">
        <v>110440.2867453726</v>
      </c>
      <c r="N4435" s="196" t="n">
        <v>28330.8279571583</v>
      </c>
      <c r="O4435" s="197" t="n">
        <v>254977.4516144247</v>
      </c>
      <c r="P4435" s="118" t="n"/>
      <c r="Q4435" s="104" t="n"/>
    </row>
    <row r="4436" outlineLevel="3" ht="50.25" customHeight="1">
      <c r="A4436" s="3" t="n"/>
      <c r="B4436"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436" s="25" t="n"/>
      <c r="D4436" s="271" t="inlineStr">
        <is>
          <t>10.4.29.40.</t>
        </is>
      </c>
      <c r="E4436" s="212" t="inlineStr">
        <is>
          <t>Огнезащитная изоляция EI30, матриал: рулонная базальтовая фольгированная огнезащита,
толщина 25мм, расход клеящего состава 0.6кг/м2</t>
        </is>
      </c>
      <c r="F4436" s="211" t="inlineStr">
        <is>
          <t>м²</t>
        </is>
      </c>
      <c r="G4436" s="649" t="n">
        <v>32</v>
      </c>
      <c r="H4436" s="194" t="n">
        <v>600.9737143256975</v>
      </c>
      <c r="I4436" s="195" t="n">
        <v>431.4073700991118</v>
      </c>
      <c r="J4436" s="196" t="n">
        <v>129.0476355531012</v>
      </c>
      <c r="K4436" s="197" t="n">
        <v>1161.428719977911</v>
      </c>
      <c r="L4436" s="194" t="n">
        <v>19231.15885842232</v>
      </c>
      <c r="M4436" s="195" t="n">
        <v>13805.03584317158</v>
      </c>
      <c r="N4436" s="196" t="n">
        <v>4129.524337699238</v>
      </c>
      <c r="O4436" s="197" t="n">
        <v>37165.71903929314</v>
      </c>
      <c r="P4436" s="118" t="n"/>
      <c r="Q4436" s="104" t="n"/>
    </row>
    <row r="4437" outlineLevel="3" ht="50.25" customHeight="1">
      <c r="A4437" s="3" t="n"/>
      <c r="B4437" s="3" t="n"/>
      <c r="C4437" s="25" t="n"/>
      <c r="D4437" s="271" t="inlineStr">
        <is>
          <t>10.4.29.41.</t>
        </is>
      </c>
      <c r="E4437" s="3" t="inlineStr">
        <is>
          <t>Крепления</t>
        </is>
      </c>
      <c r="F4437" s="18" t="inlineStr">
        <is>
          <t>кг</t>
        </is>
      </c>
      <c r="G4437" s="645" t="n">
        <v>76</v>
      </c>
      <c r="H4437" s="194" t="n"/>
      <c r="I4437" s="195" t="n">
        <v>0</v>
      </c>
      <c r="J4437" s="196" t="n">
        <v>0</v>
      </c>
      <c r="K4437" s="197" t="n">
        <v>0</v>
      </c>
      <c r="L4437" s="194" t="n">
        <v>0</v>
      </c>
      <c r="M4437" s="195" t="n">
        <v>0</v>
      </c>
      <c r="N4437" s="196" t="n">
        <v>0</v>
      </c>
      <c r="O4437" s="197" t="n">
        <v>0</v>
      </c>
      <c r="P4437" s="118" t="inlineStr">
        <is>
          <t>Включено</t>
        </is>
      </c>
      <c r="Q4437" s="104" t="n"/>
    </row>
    <row r="4438" outlineLevel="2" ht="50.25" customHeight="1">
      <c r="A4438" s="3" t="n"/>
      <c r="B4438" s="3" t="n"/>
      <c r="C4438" s="240" t="n"/>
      <c r="D4438" s="391" t="inlineStr">
        <is>
          <t>10.4.30.</t>
        </is>
      </c>
      <c r="E4438" s="392" t="inlineStr">
        <is>
          <t>ДВ1.1.1-ДВ1.2.2</t>
        </is>
      </c>
      <c r="F4438" s="405" t="inlineStr">
        <is>
          <t>комплект</t>
        </is>
      </c>
      <c r="G4438" s="422" t="n">
        <v>1</v>
      </c>
      <c r="H4438" s="428">
        <f>IFERROR(L4438/G4438,0)</f>
        <v/>
      </c>
      <c r="I4438" s="429">
        <f>IFERROR(M4438/G4438,0)</f>
        <v/>
      </c>
      <c r="J4438" s="430">
        <f>IFERROR(N4438/G4438,0)</f>
        <v/>
      </c>
      <c r="K4438" s="432">
        <f>+IFERROR(O4438/G4438,0)</f>
        <v/>
      </c>
      <c r="L4438" s="431">
        <f>SUBTOTAL(9,L4439:L4513)</f>
        <v/>
      </c>
      <c r="M4438" s="429">
        <f>SUBTOTAL(9,M4439:M4513)</f>
        <v/>
      </c>
      <c r="N4438" s="430">
        <f>SUBTOTAL(9,N4439:N4513)</f>
        <v/>
      </c>
      <c r="O4438" s="431">
        <f>SUBTOTAL(9,O4439:O4513)</f>
        <v/>
      </c>
      <c r="P4438" s="394" t="n"/>
      <c r="Q4438" s="243" t="n"/>
    </row>
    <row r="4439" outlineLevel="3" ht="50.25" customHeight="1">
      <c r="A4439" s="3" t="n"/>
      <c r="B4439" s="3" t="inlineStr">
        <is>
          <t>Монтаж оборудования противодымной вентиляции (вентиляторы, установки и пр.)</t>
        </is>
      </c>
      <c r="C4439" s="25" t="n"/>
      <c r="D4439" s="271" t="inlineStr">
        <is>
          <t>10.4.30.1.</t>
        </is>
      </c>
      <c r="E4439" s="3" t="inlineStr">
        <is>
          <t>Вентилятор радиальный ДВ1.1.1, L=28550м3/ч, dpсеть=980Па</t>
        </is>
      </c>
      <c r="F4439" s="211" t="inlineStr">
        <is>
          <t>шт.</t>
        </is>
      </c>
      <c r="G4439" s="649" t="n">
        <v>1</v>
      </c>
      <c r="H4439" s="194" t="n">
        <v>457422.0432377642</v>
      </c>
      <c r="I4439" s="195" t="n">
        <v>107390.8754774258</v>
      </c>
      <c r="J4439" s="196" t="n">
        <v>70601.61483939874</v>
      </c>
      <c r="K4439" s="197" t="n">
        <v>635414.5335545887</v>
      </c>
      <c r="L4439" s="194" t="n">
        <v>457422.0432377642</v>
      </c>
      <c r="M4439" s="195" t="n">
        <v>107390.8754774258</v>
      </c>
      <c r="N4439" s="196" t="n">
        <v>70601.61483939874</v>
      </c>
      <c r="O4439" s="197" t="n">
        <v>635414.5335545887</v>
      </c>
      <c r="P4439" s="118" t="n"/>
      <c r="Q4439" s="104" t="n"/>
    </row>
    <row r="4440" outlineLevel="3" ht="50.25" customHeight="1">
      <c r="A4440" s="3" t="n"/>
      <c r="B4440" s="3" t="inlineStr">
        <is>
          <t>Монтаж оборудования противодымной вентиляции (вентиляторы, установки и пр.)</t>
        </is>
      </c>
      <c r="C4440" s="25" t="n"/>
      <c r="D4440" s="271" t="inlineStr">
        <is>
          <t>10.4.30.2.</t>
        </is>
      </c>
      <c r="E4440" s="3" t="inlineStr">
        <is>
          <t>Вентилятор радиальный ДВ1.1.2, L=28550м3/ч, dpсеть=980Па</t>
        </is>
      </c>
      <c r="F4440" s="211" t="inlineStr">
        <is>
          <t>шт.</t>
        </is>
      </c>
      <c r="G4440" s="649" t="n">
        <v>1</v>
      </c>
      <c r="H4440" s="194" t="n">
        <v>457422.0432377642</v>
      </c>
      <c r="I4440" s="195" t="n">
        <v>107390.8754774258</v>
      </c>
      <c r="J4440" s="196" t="n">
        <v>70601.61483939874</v>
      </c>
      <c r="K4440" s="197" t="n">
        <v>635414.5335545887</v>
      </c>
      <c r="L4440" s="194" t="n">
        <v>457422.0432377642</v>
      </c>
      <c r="M4440" s="195" t="n">
        <v>107390.8754774258</v>
      </c>
      <c r="N4440" s="196" t="n">
        <v>70601.61483939874</v>
      </c>
      <c r="O4440" s="197" t="n">
        <v>635414.5335545887</v>
      </c>
      <c r="P4440" s="118" t="n"/>
      <c r="Q4440" s="104" t="n"/>
    </row>
    <row r="4441" outlineLevel="3" ht="50.25" customHeight="1">
      <c r="A4441" s="3" t="n"/>
      <c r="B4441" s="3" t="inlineStr">
        <is>
          <t>Монтаж оборудования противодымной вентиляции (вентиляторы, установки и пр.)</t>
        </is>
      </c>
      <c r="C4441" s="25" t="n"/>
      <c r="D4441" s="271" t="inlineStr">
        <is>
          <t>10.4.30.3.</t>
        </is>
      </c>
      <c r="E4441" s="3" t="inlineStr">
        <is>
          <t>Вентилятор радиальный ДВ1.2.1, L=51350м3/ч, dpсеть=980Па</t>
        </is>
      </c>
      <c r="F4441" s="211" t="inlineStr">
        <is>
          <t>шт.</t>
        </is>
      </c>
      <c r="G4441" s="649" t="n">
        <v>1</v>
      </c>
      <c r="H4441" s="194" t="n">
        <v>597917.9207583038</v>
      </c>
      <c r="I4441" s="195" t="n">
        <v>153687.3794172712</v>
      </c>
      <c r="J4441" s="196" t="n">
        <v>93950.66252194688</v>
      </c>
      <c r="K4441" s="197" t="n">
        <v>845555.962697522</v>
      </c>
      <c r="L4441" s="194" t="n">
        <v>597917.9207583038</v>
      </c>
      <c r="M4441" s="195" t="n">
        <v>153687.3794172712</v>
      </c>
      <c r="N4441" s="196" t="n">
        <v>93950.66252194688</v>
      </c>
      <c r="O4441" s="197" t="n">
        <v>845555.962697522</v>
      </c>
      <c r="P4441" s="118" t="n"/>
      <c r="Q4441" s="104" t="n"/>
    </row>
    <row r="4442" outlineLevel="3" ht="50.25" customHeight="1">
      <c r="A4442" s="3" t="n"/>
      <c r="B4442" s="3" t="inlineStr">
        <is>
          <t>Монтаж оборудования противодымной вентиляции (вентиляторы, установки и пр.)</t>
        </is>
      </c>
      <c r="C4442" s="25" t="n"/>
      <c r="D4442" s="271" t="inlineStr">
        <is>
          <t>10.4.30.4.</t>
        </is>
      </c>
      <c r="E4442" s="3" t="inlineStr">
        <is>
          <t>Вентилятор радиальный ДВ1.2.2, L=51350м3/ч, dpсеть=980Па</t>
        </is>
      </c>
      <c r="F4442" s="211" t="inlineStr">
        <is>
          <t>шт.</t>
        </is>
      </c>
      <c r="G4442" s="649" t="n">
        <v>1</v>
      </c>
      <c r="H4442" s="194" t="n">
        <v>597917.9207583038</v>
      </c>
      <c r="I4442" s="195" t="n">
        <v>1128668.035841264</v>
      </c>
      <c r="J4442" s="196" t="n">
        <v>215823.244574946</v>
      </c>
      <c r="K4442" s="197" t="n">
        <v>1942409.201174514</v>
      </c>
      <c r="L4442" s="194" t="n">
        <v>597917.9207583038</v>
      </c>
      <c r="M4442" s="195" t="n">
        <v>1128668.035841264</v>
      </c>
      <c r="N4442" s="196" t="n">
        <v>215823.244574946</v>
      </c>
      <c r="O4442" s="197" t="n">
        <v>1942409.201174514</v>
      </c>
      <c r="P4442" s="118" t="n"/>
      <c r="Q4442" s="104" t="n"/>
    </row>
    <row r="4443" outlineLevel="3" ht="50.25" customHeight="1">
      <c r="A4443" s="3" t="n"/>
      <c r="B444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443" s="25" t="n"/>
      <c r="D4443" s="271" t="inlineStr">
        <is>
          <t>10.4.30.5.</t>
        </is>
      </c>
      <c r="E4443" s="212" t="inlineStr">
        <is>
          <t>Воздуховод из тонколистовой оцинкованной стали b=0,7</t>
        </is>
      </c>
      <c r="F4443" s="211" t="inlineStr">
        <is>
          <t>м2</t>
        </is>
      </c>
      <c r="G4443" s="649" t="n">
        <v>15.6</v>
      </c>
      <c r="H4443" s="194" t="n">
        <v>1985.703617655211</v>
      </c>
      <c r="I4443" s="195" t="n">
        <v>1647.976282051282</v>
      </c>
      <c r="J4443" s="196" t="n">
        <v>454.2099874633117</v>
      </c>
      <c r="K4443" s="197" t="n">
        <v>4087.889887169805</v>
      </c>
      <c r="L4443" s="194" t="n">
        <v>30976.9764354213</v>
      </c>
      <c r="M4443" s="195" t="n">
        <v>25708.43</v>
      </c>
      <c r="N4443" s="196" t="n">
        <v>7085.675804427662</v>
      </c>
      <c r="O4443" s="197" t="n">
        <v>63771.08223984896</v>
      </c>
      <c r="P4443" s="118" t="n"/>
      <c r="Q4443" s="104" t="n"/>
    </row>
    <row r="4444" outlineLevel="3" ht="50.25" customHeight="1">
      <c r="A4444" s="3" t="n"/>
      <c r="B444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444" s="25" t="n"/>
      <c r="D4444" s="271" t="inlineStr">
        <is>
          <t>10.4.30.6.</t>
        </is>
      </c>
      <c r="E4444" s="212" t="inlineStr">
        <is>
          <t>Воздуховод из тонколистовой оцинкованной стали b=0,7</t>
        </is>
      </c>
      <c r="F4444" s="211" t="inlineStr">
        <is>
          <t>м2</t>
        </is>
      </c>
      <c r="G4444" s="649" t="n">
        <v>6.8</v>
      </c>
      <c r="H4444" s="194" t="n">
        <v>1822.202223024956</v>
      </c>
      <c r="I4444" s="195" t="n">
        <v>1647.976470588235</v>
      </c>
      <c r="J4444" s="196" t="n">
        <v>433.7723367016489</v>
      </c>
      <c r="K4444" s="197" t="n">
        <v>3903.95103031484</v>
      </c>
      <c r="L4444" s="194" t="n">
        <v>12390.9751165697</v>
      </c>
      <c r="M4444" s="195" t="n">
        <v>11206.24</v>
      </c>
      <c r="N4444" s="196" t="n">
        <v>2949.651889571212</v>
      </c>
      <c r="O4444" s="197" t="n">
        <v>26546.86700614091</v>
      </c>
      <c r="P4444" s="118" t="n"/>
      <c r="Q4444" s="104" t="n"/>
    </row>
    <row r="4445" outlineLevel="3" ht="50.25" customHeight="1">
      <c r="A4445" s="3" t="n"/>
      <c r="B4445"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445" s="25" t="n"/>
      <c r="D4445" s="271" t="inlineStr">
        <is>
          <t>10.4.30.7.</t>
        </is>
      </c>
      <c r="E4445" s="212" t="inlineStr">
        <is>
          <t>Воздуховод из тонколистовой оцинкованной стали b=0,9</t>
        </is>
      </c>
      <c r="F4445" s="211" t="inlineStr">
        <is>
          <t>м2</t>
        </is>
      </c>
      <c r="G4445" s="649" t="n">
        <v>39.6</v>
      </c>
      <c r="H4445" s="194" t="n">
        <v>1985.711894778965</v>
      </c>
      <c r="I4445" s="195" t="n">
        <v>1647.976262626262</v>
      </c>
      <c r="J4445" s="196" t="n">
        <v>454.2110196756533</v>
      </c>
      <c r="K4445" s="197" t="n">
        <v>4087.89917708088</v>
      </c>
      <c r="L4445" s="194" t="n">
        <v>78634.191033247</v>
      </c>
      <c r="M4445" s="195" t="n">
        <v>65259.86</v>
      </c>
      <c r="N4445" s="196" t="n">
        <v>17986.75637915587</v>
      </c>
      <c r="O4445" s="197" t="n">
        <v>161880.8074124028</v>
      </c>
      <c r="P4445" s="118" t="n"/>
      <c r="Q4445" s="104" t="n"/>
    </row>
    <row r="4446" outlineLevel="3" ht="50.25" customHeight="1">
      <c r="A4446" s="3" t="n"/>
      <c r="B4446"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446" s="25" t="n"/>
      <c r="D4446" s="271" t="inlineStr">
        <is>
          <t>10.4.30.8.</t>
        </is>
      </c>
      <c r="E4446" s="212" t="inlineStr">
        <is>
          <t>Воздуховод из тонколистовой оцинкованной стали b=0,9</t>
        </is>
      </c>
      <c r="F4446" s="211" t="inlineStr">
        <is>
          <t>м2</t>
        </is>
      </c>
      <c r="G4446" s="649" t="n">
        <v>139.5</v>
      </c>
      <c r="H4446" s="194" t="n">
        <v>1985.710869509621</v>
      </c>
      <c r="I4446" s="195" t="n">
        <v>1647.976129032258</v>
      </c>
      <c r="J4446" s="196" t="n">
        <v>454.2108748177349</v>
      </c>
      <c r="K4446" s="197" t="n">
        <v>4087.897873359614</v>
      </c>
      <c r="L4446" s="194" t="n">
        <v>277006.6662965922</v>
      </c>
      <c r="M4446" s="195" t="n">
        <v>229892.67</v>
      </c>
      <c r="N4446" s="196" t="n">
        <v>63362.41703707401</v>
      </c>
      <c r="O4446" s="197" t="n">
        <v>570261.7533336661</v>
      </c>
      <c r="P4446" s="118" t="n"/>
      <c r="Q4446" s="104" t="n"/>
    </row>
    <row r="4447" outlineLevel="3" ht="50.25" customHeight="1">
      <c r="A4447" s="3" t="n"/>
      <c r="B4447"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447" s="25" t="n"/>
      <c r="D4447" s="271" t="inlineStr">
        <is>
          <t>10.4.30.9.</t>
        </is>
      </c>
      <c r="E4447" s="212" t="inlineStr">
        <is>
          <t>Воздуховод из тонколистовой оцинкованной стали b=0,7</t>
        </is>
      </c>
      <c r="F4447" s="211" t="inlineStr">
        <is>
          <t>м2</t>
        </is>
      </c>
      <c r="G4447" s="649" t="n">
        <v>9.9</v>
      </c>
      <c r="H4447" s="194" t="n">
        <v>1985.694877334752</v>
      </c>
      <c r="I4447" s="195" t="n">
        <v>1647.975757575757</v>
      </c>
      <c r="J4447" s="196" t="n">
        <v>454.2088293638137</v>
      </c>
      <c r="K4447" s="197" t="n">
        <v>4087.879464274323</v>
      </c>
      <c r="L4447" s="194" t="n">
        <v>19658.37928561405</v>
      </c>
      <c r="M4447" s="195" t="n">
        <v>16314.96</v>
      </c>
      <c r="N4447" s="196" t="n">
        <v>4496.667410701756</v>
      </c>
      <c r="O4447" s="197" t="n">
        <v>40470.0066963158</v>
      </c>
      <c r="P4447" s="118" t="n"/>
      <c r="Q4447" s="104" t="n"/>
    </row>
    <row r="4448" outlineLevel="3" ht="50.25" customHeight="1">
      <c r="A4448" s="3" t="n"/>
      <c r="B444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448" s="25" t="n"/>
      <c r="D4448" s="271" t="inlineStr">
        <is>
          <t>10.4.30.10.</t>
        </is>
      </c>
      <c r="E4448" s="212" t="inlineStr">
        <is>
          <t>Воздуховод из тонколистовой оцинкованной стали b=0,7</t>
        </is>
      </c>
      <c r="F4448" s="211" t="inlineStr">
        <is>
          <t>м2</t>
        </is>
      </c>
      <c r="G4448" s="649" t="n">
        <v>17</v>
      </c>
      <c r="H4448" s="194" t="n">
        <v>1985.693312653909</v>
      </c>
      <c r="I4448" s="195" t="n">
        <v>1647.975882352941</v>
      </c>
      <c r="J4448" s="196" t="n">
        <v>454.2086493758562</v>
      </c>
      <c r="K4448" s="197" t="n">
        <v>4087.877844382706</v>
      </c>
      <c r="L4448" s="194" t="n">
        <v>33756.78631511645</v>
      </c>
      <c r="M4448" s="195" t="n">
        <v>28015.59</v>
      </c>
      <c r="N4448" s="196" t="n">
        <v>7721.547039389556</v>
      </c>
      <c r="O4448" s="197" t="n">
        <v>69493.923354506</v>
      </c>
      <c r="P4448" s="118" t="n"/>
      <c r="Q4448" s="104" t="n"/>
    </row>
    <row r="4449" outlineLevel="3" ht="50.25" customHeight="1">
      <c r="A4449" s="3" t="n"/>
      <c r="B444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449" s="25" t="n"/>
      <c r="D4449" s="271" t="inlineStr">
        <is>
          <t>10.4.30.11.</t>
        </is>
      </c>
      <c r="E4449" s="212" t="inlineStr">
        <is>
          <t>Воздуховод из тонколистовой оцинкованной стали b=0,7</t>
        </is>
      </c>
      <c r="F4449" s="211" t="inlineStr">
        <is>
          <t>м2</t>
        </is>
      </c>
      <c r="G4449" s="649" t="n">
        <v>3.4</v>
      </c>
      <c r="H4449" s="194" t="n">
        <v>1985.693922509828</v>
      </c>
      <c r="I4449" s="195" t="n">
        <v>1647.976470588235</v>
      </c>
      <c r="J4449" s="196" t="n">
        <v>454.2087991372579</v>
      </c>
      <c r="K4449" s="197" t="n">
        <v>4087.879192235321</v>
      </c>
      <c r="L4449" s="194" t="n">
        <v>6751.359336533415</v>
      </c>
      <c r="M4449" s="195" t="n">
        <v>5603.12</v>
      </c>
      <c r="N4449" s="196" t="n">
        <v>1544.309917066677</v>
      </c>
      <c r="O4449" s="197" t="n">
        <v>13898.78925360009</v>
      </c>
      <c r="P4449" s="118" t="n"/>
      <c r="Q4449" s="104" t="n"/>
    </row>
    <row r="4450" outlineLevel="3" ht="50.25" customHeight="1">
      <c r="A4450" s="3" t="n"/>
      <c r="B445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450" s="25" t="n"/>
      <c r="D4450" s="271" t="inlineStr">
        <is>
          <t>10.4.30.12.</t>
        </is>
      </c>
      <c r="E4450" s="212" t="inlineStr">
        <is>
          <t>Воздуховод из тонколистовой оцинкованной стали b=0,7</t>
        </is>
      </c>
      <c r="F4450" s="211" t="inlineStr">
        <is>
          <t>м2</t>
        </is>
      </c>
      <c r="G4450" s="649" t="n">
        <v>7.8</v>
      </c>
      <c r="H4450" s="194" t="n">
        <v>1985.718238559944</v>
      </c>
      <c r="I4450" s="195" t="n">
        <v>1647.975641025641</v>
      </c>
      <c r="J4450" s="196" t="n">
        <v>454.2117349481981</v>
      </c>
      <c r="K4450" s="197" t="n">
        <v>4087.905614533783</v>
      </c>
      <c r="L4450" s="194" t="n">
        <v>15488.60226076756</v>
      </c>
      <c r="M4450" s="195" t="n">
        <v>12854.21</v>
      </c>
      <c r="N4450" s="196" t="n">
        <v>3542.851532595945</v>
      </c>
      <c r="O4450" s="197" t="n">
        <v>31885.6637933635</v>
      </c>
      <c r="P4450" s="118" t="n"/>
      <c r="Q4450" s="104" t="n"/>
    </row>
    <row r="4451" outlineLevel="3" ht="50.25" customHeight="1">
      <c r="A4451" s="3" t="n"/>
      <c r="B445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451" s="25" t="n"/>
      <c r="D4451" s="271" t="inlineStr">
        <is>
          <t>10.4.30.13.</t>
        </is>
      </c>
      <c r="E4451" s="212" t="inlineStr">
        <is>
          <t>Воздуховод из тонколистовой оцинкованной стали b=0,7</t>
        </is>
      </c>
      <c r="F4451" s="211" t="inlineStr">
        <is>
          <t>м2</t>
        </is>
      </c>
      <c r="G4451" s="649" t="n">
        <v>28.8</v>
      </c>
      <c r="H4451" s="194" t="n">
        <v>1985.723610634788</v>
      </c>
      <c r="I4451" s="195" t="n">
        <v>1647.976041666667</v>
      </c>
      <c r="J4451" s="196" t="n">
        <v>454.2124565376818</v>
      </c>
      <c r="K4451" s="197" t="n">
        <v>4087.912108839136</v>
      </c>
      <c r="L4451" s="194" t="n">
        <v>57188.83998628189</v>
      </c>
      <c r="M4451" s="195" t="n">
        <v>47461.71</v>
      </c>
      <c r="N4451" s="196" t="n">
        <v>13081.31874828524</v>
      </c>
      <c r="O4451" s="197" t="n">
        <v>117731.8687345671</v>
      </c>
      <c r="P4451" s="118" t="n"/>
      <c r="Q4451" s="104" t="n"/>
    </row>
    <row r="4452" outlineLevel="3" ht="50.25" customHeight="1">
      <c r="A4452" s="3" t="n"/>
      <c r="B445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452" s="25" t="n"/>
      <c r="D4452" s="271" t="inlineStr">
        <is>
          <t>10.4.30.14.</t>
        </is>
      </c>
      <c r="E4452" s="212" t="inlineStr">
        <is>
          <t>Воздуховод из тонколистовой оцинкованной стали b=0,7</t>
        </is>
      </c>
      <c r="F4452" s="211" t="inlineStr">
        <is>
          <t>м2</t>
        </is>
      </c>
      <c r="G4452" s="649" t="n">
        <v>13.2</v>
      </c>
      <c r="H4452" s="194" t="n">
        <v>1985.711894778965</v>
      </c>
      <c r="I4452" s="195" t="n">
        <v>1647.976515151515</v>
      </c>
      <c r="J4452" s="196" t="n">
        <v>454.21105124131</v>
      </c>
      <c r="K4452" s="197" t="n">
        <v>4087.89946117179</v>
      </c>
      <c r="L4452" s="194" t="n">
        <v>26211.39701108234</v>
      </c>
      <c r="M4452" s="195" t="n">
        <v>21753.29</v>
      </c>
      <c r="N4452" s="196" t="n">
        <v>5995.585876385292</v>
      </c>
      <c r="O4452" s="197" t="n">
        <v>53960.27288746763</v>
      </c>
      <c r="P4452" s="118" t="n"/>
      <c r="Q4452" s="104" t="n"/>
    </row>
    <row r="4453" outlineLevel="3" ht="50.25" customHeight="1">
      <c r="A4453" s="3" t="n"/>
      <c r="B4453"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453" s="25" t="n"/>
      <c r="D4453" s="271" t="inlineStr">
        <is>
          <t>10.4.30.15.</t>
        </is>
      </c>
      <c r="E4453" s="212" t="inlineStr">
        <is>
          <t>Воздуховод из тонколистовой оцинкованной стали b=0,9</t>
        </is>
      </c>
      <c r="F4453" s="211" t="inlineStr">
        <is>
          <t>м2</t>
        </is>
      </c>
      <c r="G4453" s="649" t="n">
        <v>133.2</v>
      </c>
      <c r="H4453" s="194" t="n">
        <v>1985.723669010637</v>
      </c>
      <c r="I4453" s="195" t="n">
        <v>1647.976126126126</v>
      </c>
      <c r="J4453" s="196" t="n">
        <v>454.2124743920954</v>
      </c>
      <c r="K4453" s="197" t="n">
        <v>4087.912269528858</v>
      </c>
      <c r="L4453" s="194" t="n">
        <v>264498.3927122168</v>
      </c>
      <c r="M4453" s="195" t="n">
        <v>219510.42</v>
      </c>
      <c r="N4453" s="196" t="n">
        <v>60501.1015890271</v>
      </c>
      <c r="O4453" s="197" t="n">
        <v>544509.9143012438</v>
      </c>
      <c r="P4453" s="118" t="n"/>
      <c r="Q4453" s="104" t="n"/>
    </row>
    <row r="4454" outlineLevel="3" ht="50.25" customHeight="1">
      <c r="A4454" s="3" t="n"/>
      <c r="B4454"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454" s="25" t="n"/>
      <c r="D4454" s="271" t="inlineStr">
        <is>
          <t>10.4.30.16.</t>
        </is>
      </c>
      <c r="E4454" s="212" t="inlineStr">
        <is>
          <t>Воздуховод из тонколистовой оцинкованной стали b=0,9</t>
        </is>
      </c>
      <c r="F4454" s="211" t="inlineStr">
        <is>
          <t>м2</t>
        </is>
      </c>
      <c r="G4454" s="649" t="n">
        <v>4.5</v>
      </c>
      <c r="H4454" s="194" t="n">
        <v>1985.710795190262</v>
      </c>
      <c r="I4454" s="195" t="n">
        <v>1647.975555555556</v>
      </c>
      <c r="J4454" s="196" t="n">
        <v>454.2107938432272</v>
      </c>
      <c r="K4454" s="197" t="n">
        <v>4087.897144589045</v>
      </c>
      <c r="L4454" s="194" t="n">
        <v>8935.698578356178</v>
      </c>
      <c r="M4454" s="195" t="n">
        <v>7415.890000000001</v>
      </c>
      <c r="N4454" s="196" t="n">
        <v>2043.948572294522</v>
      </c>
      <c r="O4454" s="197" t="n">
        <v>18395.5371506507</v>
      </c>
      <c r="P4454" s="118" t="n"/>
      <c r="Q4454" s="104" t="n"/>
    </row>
    <row r="4455" outlineLevel="3" ht="50.25" customHeight="1">
      <c r="A4455" s="3" t="n"/>
      <c r="B4455"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455" s="25" t="n"/>
      <c r="D4455" s="271" t="inlineStr">
        <is>
          <t>10.4.30.17.</t>
        </is>
      </c>
      <c r="E4455" s="212" t="inlineStr">
        <is>
          <t>Воздуховод из тонколистовой оцинкованной стали b=0,9</t>
        </is>
      </c>
      <c r="F4455" s="211" t="inlineStr">
        <is>
          <t>м2</t>
        </is>
      </c>
      <c r="G4455" s="649" t="n">
        <v>7.6</v>
      </c>
      <c r="H4455" s="194" t="n">
        <v>1985.720162363198</v>
      </c>
      <c r="I4455" s="195" t="n">
        <v>1647.976315789474</v>
      </c>
      <c r="J4455" s="196" t="n">
        <v>454.2120597690839</v>
      </c>
      <c r="K4455" s="197" t="n">
        <v>4087.908537921755</v>
      </c>
      <c r="L4455" s="194" t="n">
        <v>15091.4732339603</v>
      </c>
      <c r="M4455" s="195" t="n">
        <v>12524.62</v>
      </c>
      <c r="N4455" s="196" t="n">
        <v>3452.011654245037</v>
      </c>
      <c r="O4455" s="197" t="n">
        <v>31068.10488820534</v>
      </c>
      <c r="P4455" s="118" t="n"/>
      <c r="Q4455" s="104" t="n"/>
    </row>
    <row r="4456" outlineLevel="3" ht="50.25" customHeight="1">
      <c r="A4456" s="3" t="n"/>
      <c r="B4456"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456" s="25" t="n"/>
      <c r="D4456" s="271" t="inlineStr">
        <is>
          <t>10.4.30.18.</t>
        </is>
      </c>
      <c r="E4456" s="212" t="inlineStr">
        <is>
          <t>Воздуховод из тонколистовой оцинкованной стали b=0,9</t>
        </is>
      </c>
      <c r="F4456" s="211" t="inlineStr">
        <is>
          <t>м2</t>
        </is>
      </c>
      <c r="G4456" s="649" t="n">
        <v>8.800000000000001</v>
      </c>
      <c r="H4456" s="194" t="n">
        <v>1985.712287489216</v>
      </c>
      <c r="I4456" s="195" t="n">
        <v>1647.976136363636</v>
      </c>
      <c r="J4456" s="196" t="n">
        <v>454.2110529816065</v>
      </c>
      <c r="K4456" s="197" t="n">
        <v>4087.899476834458</v>
      </c>
      <c r="L4456" s="194" t="n">
        <v>17474.2681299051</v>
      </c>
      <c r="M4456" s="195" t="n">
        <v>14502.19</v>
      </c>
      <c r="N4456" s="196" t="n">
        <v>3997.057266238137</v>
      </c>
      <c r="O4456" s="197" t="n">
        <v>35973.51539614324</v>
      </c>
      <c r="P4456" s="118" t="n"/>
      <c r="Q4456" s="104" t="n"/>
    </row>
    <row r="4457" outlineLevel="3" ht="50.25" customHeight="1">
      <c r="A4457" s="3" t="n"/>
      <c r="B4457"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457" s="25" t="n"/>
      <c r="D4457" s="271" t="inlineStr">
        <is>
          <t>10.4.30.19.</t>
        </is>
      </c>
      <c r="E4457" s="212" t="inlineStr">
        <is>
          <t>Воздуховод из тонколистовой оцинкованной стали b=0,9</t>
        </is>
      </c>
      <c r="F4457" s="211" t="inlineStr">
        <is>
          <t>м2</t>
        </is>
      </c>
      <c r="G4457" s="649" t="n">
        <v>11.1</v>
      </c>
      <c r="H4457" s="194" t="n">
        <v>2039.388741866285</v>
      </c>
      <c r="I4457" s="195" t="n">
        <v>1692.516216216216</v>
      </c>
      <c r="J4457" s="196" t="n">
        <v>466.4881197603127</v>
      </c>
      <c r="K4457" s="197" t="n">
        <v>4198.393077842814</v>
      </c>
      <c r="L4457" s="194" t="n">
        <v>22637.21503471577</v>
      </c>
      <c r="M4457" s="195" t="n">
        <v>18786.93</v>
      </c>
      <c r="N4457" s="196" t="n">
        <v>5178.018129339471</v>
      </c>
      <c r="O4457" s="197" t="n">
        <v>46602.16316405523</v>
      </c>
      <c r="P4457" s="118" t="n"/>
      <c r="Q4457" s="104" t="n"/>
    </row>
    <row r="4458" outlineLevel="3" ht="50.25" customHeight="1">
      <c r="A4458" s="3" t="n"/>
      <c r="B4458"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458" s="25" t="n"/>
      <c r="D4458" s="271" t="inlineStr">
        <is>
          <t>10.4.30.20.</t>
        </is>
      </c>
      <c r="E4458" s="212" t="inlineStr">
        <is>
          <t>Воздуховод из тонколистовой оцинкованной стали b=0,9</t>
        </is>
      </c>
      <c r="F4458" s="211" t="inlineStr">
        <is>
          <t>м2</t>
        </is>
      </c>
      <c r="G4458" s="649" t="n">
        <v>136.5</v>
      </c>
      <c r="H4458" s="194" t="n">
        <v>1985.718694276454</v>
      </c>
      <c r="I4458" s="195" t="n">
        <v>1647.976117216117</v>
      </c>
      <c r="J4458" s="196" t="n">
        <v>454.2118514365715</v>
      </c>
      <c r="K4458" s="197" t="n">
        <v>4087.906662929143</v>
      </c>
      <c r="L4458" s="194" t="n">
        <v>271050.601768736</v>
      </c>
      <c r="M4458" s="195" t="n">
        <v>224948.74</v>
      </c>
      <c r="N4458" s="196" t="n">
        <v>61999.917721092</v>
      </c>
      <c r="O4458" s="197" t="n">
        <v>557999.259489828</v>
      </c>
      <c r="P4458" s="118" t="n"/>
      <c r="Q4458" s="104" t="n"/>
    </row>
    <row r="4459" outlineLevel="3" ht="50.25" customHeight="1">
      <c r="A4459" s="3" t="n"/>
      <c r="B4459"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459" s="25" t="n"/>
      <c r="D4459" s="271" t="inlineStr">
        <is>
          <t>10.4.30.21.</t>
        </is>
      </c>
      <c r="E4459" s="212" t="inlineStr">
        <is>
          <t>Воздуховод из тонколистовой оцинкованной стали b=0,9</t>
        </is>
      </c>
      <c r="F4459" s="211" t="inlineStr">
        <is>
          <t>м2</t>
        </is>
      </c>
      <c r="G4459" s="649" t="n">
        <v>22.5</v>
      </c>
      <c r="H4459" s="194" t="n">
        <v>1985.710795190262</v>
      </c>
      <c r="I4459" s="195" t="n">
        <v>1647.976</v>
      </c>
      <c r="J4459" s="196" t="n">
        <v>454.2108493987827</v>
      </c>
      <c r="K4459" s="197" t="n">
        <v>4087.897644589044</v>
      </c>
      <c r="L4459" s="194" t="n">
        <v>44678.49289178089</v>
      </c>
      <c r="M4459" s="195" t="n">
        <v>37079.46</v>
      </c>
      <c r="N4459" s="196" t="n">
        <v>10219.74411147261</v>
      </c>
      <c r="O4459" s="197" t="n">
        <v>91977.6970032535</v>
      </c>
      <c r="P4459" s="118" t="n"/>
      <c r="Q4459" s="104" t="n"/>
    </row>
    <row r="4460" outlineLevel="3" ht="50.25" customHeight="1">
      <c r="A4460" s="3" t="n"/>
      <c r="B4460"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460" s="25" t="n"/>
      <c r="D4460" s="271" t="inlineStr">
        <is>
          <t>10.4.30.22.</t>
        </is>
      </c>
      <c r="E4460" s="212" t="inlineStr">
        <is>
          <t>Воздуховод из тонколистовой оцинкованной стали b=0,9</t>
        </is>
      </c>
      <c r="F4460" s="211" t="inlineStr">
        <is>
          <t>м2</t>
        </is>
      </c>
      <c r="G4460" s="649" t="n">
        <v>78.40000000000001</v>
      </c>
      <c r="H4460" s="194" t="n">
        <v>1864.135589327272</v>
      </c>
      <c r="I4460" s="195" t="n">
        <v>1547.079591836735</v>
      </c>
      <c r="J4460" s="196" t="n">
        <v>426.4018976455009</v>
      </c>
      <c r="K4460" s="197" t="n">
        <v>3837.617078809508</v>
      </c>
      <c r="L4460" s="194" t="n">
        <v>146148.2302032582</v>
      </c>
      <c r="M4460" s="195" t="n">
        <v>121291.04</v>
      </c>
      <c r="N4460" s="196" t="n">
        <v>33429.90877540727</v>
      </c>
      <c r="O4460" s="197" t="n">
        <v>300869.1789786654</v>
      </c>
      <c r="P4460" s="118" t="n"/>
      <c r="Q4460" s="104" t="n"/>
    </row>
    <row r="4461" outlineLevel="3" ht="50.25" customHeight="1">
      <c r="A4461" s="3" t="n"/>
      <c r="B4461"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461" s="25" t="n"/>
      <c r="D4461" s="271" t="inlineStr">
        <is>
          <t>10.4.30.23.</t>
        </is>
      </c>
      <c r="E4461" s="212" t="inlineStr">
        <is>
          <t>Воздуховод из тонколистовой оцинкованной стали b=0,9</t>
        </is>
      </c>
      <c r="F4461" s="211" t="inlineStr">
        <is>
          <t>м2</t>
        </is>
      </c>
      <c r="G4461" s="649" t="n">
        <v>76.5</v>
      </c>
      <c r="H4461" s="194" t="n">
        <v>1907.835853431582</v>
      </c>
      <c r="I4461" s="195" t="n">
        <v>1583.349673202614</v>
      </c>
      <c r="J4461" s="196" t="n">
        <v>436.3981908292745</v>
      </c>
      <c r="K4461" s="197" t="n">
        <v>3927.583717463471</v>
      </c>
      <c r="L4461" s="194" t="n">
        <v>145949.442787516</v>
      </c>
      <c r="M4461" s="195" t="n">
        <v>121126.25</v>
      </c>
      <c r="N4461" s="196" t="n">
        <v>33384.46159843951</v>
      </c>
      <c r="O4461" s="197" t="n">
        <v>300460.1543859555</v>
      </c>
      <c r="P4461" s="118" t="n"/>
      <c r="Q4461" s="104" t="n"/>
    </row>
    <row r="4462" outlineLevel="3" ht="50.25" customHeight="1">
      <c r="A4462" s="3" t="n"/>
      <c r="B4462"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462" s="25" t="n"/>
      <c r="D4462" s="271" t="inlineStr">
        <is>
          <t>10.4.30.24.</t>
        </is>
      </c>
      <c r="E4462" s="212" t="inlineStr">
        <is>
          <t>Воздуховод из тонколистовой оцинкованной стали b=1</t>
        </is>
      </c>
      <c r="F4462" s="211" t="inlineStr">
        <is>
          <t>м2</t>
        </is>
      </c>
      <c r="G4462" s="649" t="n">
        <v>11.31</v>
      </c>
      <c r="H4462" s="194" t="n">
        <v>2191.60303562751</v>
      </c>
      <c r="I4462" s="195" t="n">
        <v>1647.101679929266</v>
      </c>
      <c r="J4462" s="196" t="n">
        <v>479.838089444597</v>
      </c>
      <c r="K4462" s="197" t="n">
        <v>4318.542805001373</v>
      </c>
      <c r="L4462" s="194" t="n">
        <v>24787.03033294714</v>
      </c>
      <c r="M4462" s="195" t="n">
        <v>18628.72</v>
      </c>
      <c r="N4462" s="196" t="n">
        <v>5426.968791618392</v>
      </c>
      <c r="O4462" s="197" t="n">
        <v>48842.71912456553</v>
      </c>
      <c r="P4462" s="118" t="n"/>
      <c r="Q4462" s="104" t="n"/>
    </row>
    <row r="4463" outlineLevel="3" ht="50.25" customHeight="1">
      <c r="A4463" s="3" t="n"/>
      <c r="B4463"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463" s="25" t="n"/>
      <c r="D4463" s="271" t="inlineStr">
        <is>
          <t>10.4.30.25.</t>
        </is>
      </c>
      <c r="E4463" s="212" t="inlineStr">
        <is>
          <t>Воздуховод из тонколистовой оцинкованной стали b=1</t>
        </is>
      </c>
      <c r="F4463" s="211" t="inlineStr">
        <is>
          <t>м2</t>
        </is>
      </c>
      <c r="G4463" s="649" t="n">
        <v>11.78</v>
      </c>
      <c r="H4463" s="194" t="n">
        <v>2191.824296541048</v>
      </c>
      <c r="I4463" s="195" t="n">
        <v>1647.276740237691</v>
      </c>
      <c r="J4463" s="196" t="n">
        <v>479.8876295973424</v>
      </c>
      <c r="K4463" s="197" t="n">
        <v>4318.988666376082</v>
      </c>
      <c r="L4463" s="194" t="n">
        <v>25819.69021325355</v>
      </c>
      <c r="M4463" s="195" t="n">
        <v>19404.92</v>
      </c>
      <c r="N4463" s="196" t="n">
        <v>5653.076276656693</v>
      </c>
      <c r="O4463" s="197" t="n">
        <v>50877.68648991024</v>
      </c>
      <c r="P4463" s="118" t="n"/>
      <c r="Q4463" s="104" t="n"/>
    </row>
    <row r="4464" outlineLevel="3" ht="50.25" customHeight="1">
      <c r="A4464" s="3" t="n"/>
      <c r="B4464" s="3" t="n"/>
      <c r="C4464" s="25" t="n"/>
      <c r="D4464" s="271" t="inlineStr">
        <is>
          <t>10.4.30.26.</t>
        </is>
      </c>
      <c r="E4464" s="212" t="inlineStr">
        <is>
          <t>Защита от атмосферных осадков ЗОНТ</t>
        </is>
      </c>
      <c r="F4464" s="211" t="inlineStr">
        <is>
          <t>шт.</t>
        </is>
      </c>
      <c r="G4464" s="649" t="n">
        <v>4</v>
      </c>
      <c r="H4464" s="194" t="n"/>
      <c r="I4464" s="195" t="n">
        <v>0</v>
      </c>
      <c r="J4464" s="196" t="n">
        <v>0</v>
      </c>
      <c r="K4464" s="197" t="n">
        <v>0</v>
      </c>
      <c r="L4464" s="194" t="n">
        <v>0</v>
      </c>
      <c r="M4464" s="195" t="n">
        <v>0</v>
      </c>
      <c r="N4464" s="196" t="n">
        <v>0</v>
      </c>
      <c r="O4464" s="197" t="n">
        <v>0</v>
      </c>
      <c r="P4464" s="118" t="inlineStr">
        <is>
          <t>Включено</t>
        </is>
      </c>
      <c r="Q4464" s="104" t="n"/>
    </row>
    <row r="4465" outlineLevel="3" ht="50.25" customHeight="1">
      <c r="A4465" s="3" t="n"/>
      <c r="B4465" s="3" t="n"/>
      <c r="C4465" s="25" t="n"/>
      <c r="D4465" s="271" t="inlineStr">
        <is>
          <t>10.4.30.27.</t>
        </is>
      </c>
      <c r="E4465" s="212" t="inlineStr">
        <is>
          <t>Врезка прямоугольного сечения 900х800</t>
        </is>
      </c>
      <c r="F4465" s="211" t="inlineStr">
        <is>
          <t>шт.</t>
        </is>
      </c>
      <c r="G4465" s="649" t="n">
        <v>1</v>
      </c>
      <c r="H4465" s="194" t="n"/>
      <c r="I4465" s="195" t="n">
        <v>0</v>
      </c>
      <c r="J4465" s="196" t="n">
        <v>0</v>
      </c>
      <c r="K4465" s="197" t="n">
        <v>0</v>
      </c>
      <c r="L4465" s="194" t="n">
        <v>0</v>
      </c>
      <c r="M4465" s="195" t="n">
        <v>0</v>
      </c>
      <c r="N4465" s="196" t="n">
        <v>0</v>
      </c>
      <c r="O4465" s="197" t="n">
        <v>0</v>
      </c>
      <c r="P4465" s="118" t="inlineStr">
        <is>
          <t>Включено</t>
        </is>
      </c>
      <c r="Q4465" s="104" t="n"/>
    </row>
    <row r="4466" outlineLevel="3" ht="50.25" customHeight="1">
      <c r="A4466" s="3" t="n"/>
      <c r="B4466" s="3" t="n"/>
      <c r="C4466" s="25" t="n"/>
      <c r="D4466" s="271" t="inlineStr">
        <is>
          <t>10.4.30.28.</t>
        </is>
      </c>
      <c r="E4466" s="212" t="inlineStr">
        <is>
          <t>Врезка прямоугольного сечения 1000х1200</t>
        </is>
      </c>
      <c r="F4466" s="211" t="inlineStr">
        <is>
          <t>шт.</t>
        </is>
      </c>
      <c r="G4466" s="649" t="n">
        <v>1</v>
      </c>
      <c r="H4466" s="194" t="n"/>
      <c r="I4466" s="195" t="n">
        <v>0</v>
      </c>
      <c r="J4466" s="196" t="n">
        <v>0</v>
      </c>
      <c r="K4466" s="197" t="n">
        <v>0</v>
      </c>
      <c r="L4466" s="194" t="n">
        <v>0</v>
      </c>
      <c r="M4466" s="195" t="n">
        <v>0</v>
      </c>
      <c r="N4466" s="196" t="n">
        <v>0</v>
      </c>
      <c r="O4466" s="197" t="n">
        <v>0</v>
      </c>
      <c r="P4466" s="118" t="inlineStr">
        <is>
          <t>Включено</t>
        </is>
      </c>
      <c r="Q4466" s="104" t="n"/>
    </row>
    <row r="4467" outlineLevel="3" ht="50.25" customHeight="1">
      <c r="A4467" s="3" t="n"/>
      <c r="B4467" s="3" t="n"/>
      <c r="C4467" s="25" t="n"/>
      <c r="D4467" s="271" t="inlineStr">
        <is>
          <t>10.4.30.29.</t>
        </is>
      </c>
      <c r="E4467" s="212" t="inlineStr">
        <is>
          <t>Заглушка Воздуховода прямоугольного сечения 700х1750</t>
        </is>
      </c>
      <c r="F4467" s="211" t="inlineStr">
        <is>
          <t>шт.</t>
        </is>
      </c>
      <c r="G4467" s="649" t="n">
        <v>1</v>
      </c>
      <c r="H4467" s="194" t="n"/>
      <c r="I4467" s="195" t="n">
        <v>0</v>
      </c>
      <c r="J4467" s="196" t="n">
        <v>0</v>
      </c>
      <c r="K4467" s="197" t="n">
        <v>0</v>
      </c>
      <c r="L4467" s="194" t="n">
        <v>0</v>
      </c>
      <c r="M4467" s="195" t="n">
        <v>0</v>
      </c>
      <c r="N4467" s="196" t="n">
        <v>0</v>
      </c>
      <c r="O4467" s="197" t="n">
        <v>0</v>
      </c>
      <c r="P4467" s="118" t="inlineStr">
        <is>
          <t>Включено</t>
        </is>
      </c>
      <c r="Q4467" s="104" t="n"/>
    </row>
    <row r="4468" outlineLevel="3" ht="50.25" customHeight="1">
      <c r="A4468" s="3" t="n"/>
      <c r="B4468" s="3" t="n"/>
      <c r="C4468" s="25" t="n"/>
      <c r="D4468" s="271" t="inlineStr">
        <is>
          <t>10.4.30.30.</t>
        </is>
      </c>
      <c r="E4468" s="212" t="inlineStr">
        <is>
          <t>Отвод прямоугольного  сечения 400х1450</t>
        </is>
      </c>
      <c r="F4468" s="211" t="inlineStr">
        <is>
          <t>шт.</t>
        </is>
      </c>
      <c r="G4468" s="649" t="n">
        <v>2</v>
      </c>
      <c r="H4468" s="194" t="n"/>
      <c r="I4468" s="195" t="n">
        <v>0</v>
      </c>
      <c r="J4468" s="196" t="n">
        <v>0</v>
      </c>
      <c r="K4468" s="197" t="n">
        <v>0</v>
      </c>
      <c r="L4468" s="194" t="n">
        <v>0</v>
      </c>
      <c r="M4468" s="195" t="n">
        <v>0</v>
      </c>
      <c r="N4468" s="196" t="n">
        <v>0</v>
      </c>
      <c r="O4468" s="197" t="n">
        <v>0</v>
      </c>
      <c r="P4468" s="118" t="inlineStr">
        <is>
          <t>Включено</t>
        </is>
      </c>
      <c r="Q4468" s="104" t="n"/>
    </row>
    <row r="4469" outlineLevel="3" ht="50.25" customHeight="1">
      <c r="A4469" s="3" t="n"/>
      <c r="B4469" s="3" t="n"/>
      <c r="C4469" s="25" t="n"/>
      <c r="D4469" s="271" t="inlineStr">
        <is>
          <t>10.4.30.31.</t>
        </is>
      </c>
      <c r="E4469" s="212" t="inlineStr">
        <is>
          <t>Отвод прямоугольного  сечения 450х1500</t>
        </is>
      </c>
      <c r="F4469" s="211" t="inlineStr">
        <is>
          <t>шт.</t>
        </is>
      </c>
      <c r="G4469" s="649" t="n">
        <v>4</v>
      </c>
      <c r="H4469" s="194" t="n"/>
      <c r="I4469" s="195" t="n">
        <v>0</v>
      </c>
      <c r="J4469" s="196" t="n">
        <v>0</v>
      </c>
      <c r="K4469" s="197" t="n">
        <v>0</v>
      </c>
      <c r="L4469" s="194" t="n">
        <v>0</v>
      </c>
      <c r="M4469" s="195" t="n">
        <v>0</v>
      </c>
      <c r="N4469" s="196" t="n">
        <v>0</v>
      </c>
      <c r="O4469" s="197" t="n">
        <v>0</v>
      </c>
      <c r="P4469" s="118" t="inlineStr">
        <is>
          <t>Включено</t>
        </is>
      </c>
      <c r="Q4469" s="104" t="n"/>
    </row>
    <row r="4470" outlineLevel="3" ht="50.25" customHeight="1">
      <c r="A4470" s="3" t="n"/>
      <c r="B4470" s="3" t="n"/>
      <c r="C4470" s="25" t="n"/>
      <c r="D4470" s="271" t="inlineStr">
        <is>
          <t>10.4.30.32.</t>
        </is>
      </c>
      <c r="E4470" s="212" t="inlineStr">
        <is>
          <t>Отвод прямоугольного  сечения 500х1300</t>
        </is>
      </c>
      <c r="F4470" s="211" t="inlineStr">
        <is>
          <t>шт.</t>
        </is>
      </c>
      <c r="G4470" s="649" t="n">
        <v>1</v>
      </c>
      <c r="H4470" s="194" t="n"/>
      <c r="I4470" s="195" t="n">
        <v>0</v>
      </c>
      <c r="J4470" s="196" t="n">
        <v>0</v>
      </c>
      <c r="K4470" s="197" t="n">
        <v>0</v>
      </c>
      <c r="L4470" s="194" t="n">
        <v>0</v>
      </c>
      <c r="M4470" s="195" t="n">
        <v>0</v>
      </c>
      <c r="N4470" s="196" t="n">
        <v>0</v>
      </c>
      <c r="O4470" s="197" t="n">
        <v>0</v>
      </c>
      <c r="P4470" s="118" t="inlineStr">
        <is>
          <t>Включено</t>
        </is>
      </c>
      <c r="Q4470" s="104" t="n"/>
    </row>
    <row r="4471" outlineLevel="3" ht="50.25" customHeight="1">
      <c r="A4471" s="3" t="n"/>
      <c r="B4471" s="3" t="n"/>
      <c r="C4471" s="25" t="n"/>
      <c r="D4471" s="271" t="inlineStr">
        <is>
          <t>10.4.30.33.</t>
        </is>
      </c>
      <c r="E4471" s="212" t="inlineStr">
        <is>
          <t>Отвод прямоугольного  сечения 500х1300</t>
        </is>
      </c>
      <c r="F4471" s="211" t="inlineStr">
        <is>
          <t>шт.</t>
        </is>
      </c>
      <c r="G4471" s="649" t="n">
        <v>6</v>
      </c>
      <c r="H4471" s="194" t="n"/>
      <c r="I4471" s="195" t="n">
        <v>0</v>
      </c>
      <c r="J4471" s="196" t="n">
        <v>0</v>
      </c>
      <c r="K4471" s="197" t="n">
        <v>0</v>
      </c>
      <c r="L4471" s="194" t="n">
        <v>0</v>
      </c>
      <c r="M4471" s="195" t="n">
        <v>0</v>
      </c>
      <c r="N4471" s="196" t="n">
        <v>0</v>
      </c>
      <c r="O4471" s="197" t="n">
        <v>0</v>
      </c>
      <c r="P4471" s="118" t="inlineStr">
        <is>
          <t>Включено</t>
        </is>
      </c>
      <c r="Q4471" s="104" t="n"/>
    </row>
    <row r="4472" outlineLevel="3" ht="50.25" customHeight="1">
      <c r="A4472" s="3" t="n"/>
      <c r="B4472" s="3" t="n"/>
      <c r="C4472" s="25" t="n"/>
      <c r="D4472" s="271" t="inlineStr">
        <is>
          <t>10.4.30.34.</t>
        </is>
      </c>
      <c r="E4472" s="212" t="inlineStr">
        <is>
          <t>Отвод прямоугольного  сечения 500х1400</t>
        </is>
      </c>
      <c r="F4472" s="211" t="inlineStr">
        <is>
          <t>шт.</t>
        </is>
      </c>
      <c r="G4472" s="649" t="n">
        <v>1</v>
      </c>
      <c r="H4472" s="194" t="n"/>
      <c r="I4472" s="195" t="n">
        <v>0</v>
      </c>
      <c r="J4472" s="196" t="n">
        <v>0</v>
      </c>
      <c r="K4472" s="197" t="n">
        <v>0</v>
      </c>
      <c r="L4472" s="194" t="n">
        <v>0</v>
      </c>
      <c r="M4472" s="195" t="n">
        <v>0</v>
      </c>
      <c r="N4472" s="196" t="n">
        <v>0</v>
      </c>
      <c r="O4472" s="197" t="n">
        <v>0</v>
      </c>
      <c r="P4472" s="118" t="inlineStr">
        <is>
          <t>Включено</t>
        </is>
      </c>
      <c r="Q4472" s="104" t="n"/>
    </row>
    <row r="4473" outlineLevel="3" ht="50.25" customHeight="1">
      <c r="A4473" s="3" t="n"/>
      <c r="B4473" s="3" t="n"/>
      <c r="C4473" s="25" t="n"/>
      <c r="D4473" s="271" t="inlineStr">
        <is>
          <t>10.4.30.35.</t>
        </is>
      </c>
      <c r="E4473" s="212" t="inlineStr">
        <is>
          <t>Отвод прямоугольного  сечения 600х1200</t>
        </is>
      </c>
      <c r="F4473" s="211" t="inlineStr">
        <is>
          <t>шт.</t>
        </is>
      </c>
      <c r="G4473" s="649" t="n">
        <v>2</v>
      </c>
      <c r="H4473" s="194" t="n"/>
      <c r="I4473" s="195" t="n">
        <v>0</v>
      </c>
      <c r="J4473" s="196" t="n">
        <v>0</v>
      </c>
      <c r="K4473" s="197" t="n">
        <v>0</v>
      </c>
      <c r="L4473" s="194" t="n">
        <v>0</v>
      </c>
      <c r="M4473" s="195" t="n">
        <v>0</v>
      </c>
      <c r="N4473" s="196" t="n">
        <v>0</v>
      </c>
      <c r="O4473" s="197" t="n">
        <v>0</v>
      </c>
      <c r="P4473" s="118" t="inlineStr">
        <is>
          <t>Включено</t>
        </is>
      </c>
      <c r="Q4473" s="104" t="n"/>
    </row>
    <row r="4474" outlineLevel="3" ht="50.25" customHeight="1">
      <c r="A4474" s="3" t="n"/>
      <c r="B4474" s="3" t="n"/>
      <c r="C4474" s="25" t="n"/>
      <c r="D4474" s="271" t="inlineStr">
        <is>
          <t>10.4.30.36.</t>
        </is>
      </c>
      <c r="E4474" s="212" t="inlineStr">
        <is>
          <t>Отвод прямоугольного  сечения 750х1500</t>
        </is>
      </c>
      <c r="F4474" s="211" t="inlineStr">
        <is>
          <t>шт.</t>
        </is>
      </c>
      <c r="G4474" s="649" t="n">
        <v>2</v>
      </c>
      <c r="H4474" s="194" t="n"/>
      <c r="I4474" s="195" t="n">
        <v>0</v>
      </c>
      <c r="J4474" s="196" t="n">
        <v>0</v>
      </c>
      <c r="K4474" s="197" t="n">
        <v>0</v>
      </c>
      <c r="L4474" s="194" t="n">
        <v>0</v>
      </c>
      <c r="M4474" s="195" t="n">
        <v>0</v>
      </c>
      <c r="N4474" s="196" t="n">
        <v>0</v>
      </c>
      <c r="O4474" s="197" t="n">
        <v>0</v>
      </c>
      <c r="P4474" s="118" t="inlineStr">
        <is>
          <t>Включено</t>
        </is>
      </c>
      <c r="Q4474" s="104" t="n"/>
    </row>
    <row r="4475" outlineLevel="3" ht="50.25" customHeight="1">
      <c r="A4475" s="3" t="n"/>
      <c r="B4475" s="3" t="n"/>
      <c r="C4475" s="25" t="n"/>
      <c r="D4475" s="271" t="inlineStr">
        <is>
          <t>10.4.30.37.</t>
        </is>
      </c>
      <c r="E4475" s="212" t="inlineStr">
        <is>
          <t>Отвод прямоугольного  сечения 800x900</t>
        </is>
      </c>
      <c r="F4475" s="211" t="inlineStr">
        <is>
          <t>шт.</t>
        </is>
      </c>
      <c r="G4475" s="649" t="n">
        <v>7</v>
      </c>
      <c r="H4475" s="194" t="n"/>
      <c r="I4475" s="195" t="n">
        <v>0</v>
      </c>
      <c r="J4475" s="196" t="n">
        <v>0</v>
      </c>
      <c r="K4475" s="197" t="n">
        <v>0</v>
      </c>
      <c r="L4475" s="194" t="n">
        <v>0</v>
      </c>
      <c r="M4475" s="195" t="n">
        <v>0</v>
      </c>
      <c r="N4475" s="196" t="n">
        <v>0</v>
      </c>
      <c r="O4475" s="197" t="n">
        <v>0</v>
      </c>
      <c r="P4475" s="118" t="inlineStr">
        <is>
          <t>Включено</t>
        </is>
      </c>
      <c r="Q4475" s="104" t="n"/>
    </row>
    <row r="4476" outlineLevel="3" ht="50.25" customHeight="1">
      <c r="A4476" s="3" t="n"/>
      <c r="B4476" s="3" t="n"/>
      <c r="C4476" s="25" t="n"/>
      <c r="D4476" s="271" t="inlineStr">
        <is>
          <t>10.4.30.38.</t>
        </is>
      </c>
      <c r="E4476" s="212" t="inlineStr">
        <is>
          <t>Отвод прямоугольного  сечения 800х850</t>
        </is>
      </c>
      <c r="F4476" s="211" t="inlineStr">
        <is>
          <t>шт.</t>
        </is>
      </c>
      <c r="G4476" s="649" t="n">
        <v>1</v>
      </c>
      <c r="H4476" s="194" t="n"/>
      <c r="I4476" s="195" t="n">
        <v>0</v>
      </c>
      <c r="J4476" s="196" t="n">
        <v>0</v>
      </c>
      <c r="K4476" s="197" t="n">
        <v>0</v>
      </c>
      <c r="L4476" s="194" t="n">
        <v>0</v>
      </c>
      <c r="M4476" s="195" t="n">
        <v>0</v>
      </c>
      <c r="N4476" s="196" t="n">
        <v>0</v>
      </c>
      <c r="O4476" s="197" t="n">
        <v>0</v>
      </c>
      <c r="P4476" s="118" t="inlineStr">
        <is>
          <t>Включено</t>
        </is>
      </c>
      <c r="Q4476" s="104" t="n"/>
    </row>
    <row r="4477" outlineLevel="3" ht="50.25" customHeight="1">
      <c r="A4477" s="3" t="n"/>
      <c r="B4477" s="3" t="n"/>
      <c r="C4477" s="25" t="n"/>
      <c r="D4477" s="271" t="inlineStr">
        <is>
          <t>10.4.30.39.</t>
        </is>
      </c>
      <c r="E4477" s="212" t="inlineStr">
        <is>
          <t>Отвод прямоугольного  сечения 800х850</t>
        </is>
      </c>
      <c r="F4477" s="211" t="inlineStr">
        <is>
          <t>шт.</t>
        </is>
      </c>
      <c r="G4477" s="649" t="n">
        <v>1</v>
      </c>
      <c r="H4477" s="194" t="n"/>
      <c r="I4477" s="195" t="n">
        <v>0</v>
      </c>
      <c r="J4477" s="196" t="n">
        <v>0</v>
      </c>
      <c r="K4477" s="197" t="n">
        <v>0</v>
      </c>
      <c r="L4477" s="194" t="n">
        <v>0</v>
      </c>
      <c r="M4477" s="195" t="n">
        <v>0</v>
      </c>
      <c r="N4477" s="196" t="n">
        <v>0</v>
      </c>
      <c r="O4477" s="197" t="n">
        <v>0</v>
      </c>
      <c r="P4477" s="118" t="inlineStr">
        <is>
          <t>Включено</t>
        </is>
      </c>
      <c r="Q4477" s="104" t="n"/>
    </row>
    <row r="4478" outlineLevel="3" ht="50.25" customHeight="1">
      <c r="A4478" s="3" t="n"/>
      <c r="B4478" s="3" t="n"/>
      <c r="C4478" s="25" t="n"/>
      <c r="D4478" s="271" t="inlineStr">
        <is>
          <t>10.4.30.40.</t>
        </is>
      </c>
      <c r="E4478" s="212" t="inlineStr">
        <is>
          <t>Отвод прямоугольного  сечения 800х1400</t>
        </is>
      </c>
      <c r="F4478" s="211" t="inlineStr">
        <is>
          <t>шт.</t>
        </is>
      </c>
      <c r="G4478" s="649" t="n">
        <v>1</v>
      </c>
      <c r="H4478" s="194" t="n"/>
      <c r="I4478" s="195" t="n">
        <v>0</v>
      </c>
      <c r="J4478" s="196" t="n">
        <v>0</v>
      </c>
      <c r="K4478" s="197" t="n">
        <v>0</v>
      </c>
      <c r="L4478" s="194" t="n">
        <v>0</v>
      </c>
      <c r="M4478" s="195" t="n">
        <v>0</v>
      </c>
      <c r="N4478" s="196" t="n">
        <v>0</v>
      </c>
      <c r="O4478" s="197" t="n">
        <v>0</v>
      </c>
      <c r="P4478" s="118" t="inlineStr">
        <is>
          <t>Включено</t>
        </is>
      </c>
      <c r="Q4478" s="104" t="n"/>
    </row>
    <row r="4479" outlineLevel="3" ht="50.25" customHeight="1">
      <c r="A4479" s="3" t="n"/>
      <c r="B4479" s="3" t="n"/>
      <c r="C4479" s="25" t="n"/>
      <c r="D4479" s="271" t="inlineStr">
        <is>
          <t>10.4.30.41.</t>
        </is>
      </c>
      <c r="E4479" s="212" t="inlineStr">
        <is>
          <t>Отвод прямоугольного  сечения 800х1500</t>
        </is>
      </c>
      <c r="F4479" s="211" t="inlineStr">
        <is>
          <t>шт.</t>
        </is>
      </c>
      <c r="G4479" s="649" t="n">
        <v>1</v>
      </c>
      <c r="H4479" s="194" t="n"/>
      <c r="I4479" s="195" t="n">
        <v>0</v>
      </c>
      <c r="J4479" s="196" t="n">
        <v>0</v>
      </c>
      <c r="K4479" s="197" t="n">
        <v>0</v>
      </c>
      <c r="L4479" s="194" t="n">
        <v>0</v>
      </c>
      <c r="M4479" s="195" t="n">
        <v>0</v>
      </c>
      <c r="N4479" s="196" t="n">
        <v>0</v>
      </c>
      <c r="O4479" s="197" t="n">
        <v>0</v>
      </c>
      <c r="P4479" s="118" t="inlineStr">
        <is>
          <t>Включено</t>
        </is>
      </c>
      <c r="Q4479" s="104" t="n"/>
    </row>
    <row r="4480" outlineLevel="3" ht="50.25" customHeight="1">
      <c r="A4480" s="3" t="n"/>
      <c r="B4480" s="3" t="n"/>
      <c r="C4480" s="25" t="n"/>
      <c r="D4480" s="271" t="inlineStr">
        <is>
          <t>10.4.30.42.</t>
        </is>
      </c>
      <c r="E4480" s="212" t="inlineStr">
        <is>
          <t>Отвод прямоугольного  сечения 950x1000</t>
        </is>
      </c>
      <c r="F4480" s="211" t="inlineStr">
        <is>
          <t>шт.</t>
        </is>
      </c>
      <c r="G4480" s="649" t="n">
        <v>1</v>
      </c>
      <c r="H4480" s="194" t="n"/>
      <c r="I4480" s="195" t="n">
        <v>0</v>
      </c>
      <c r="J4480" s="196" t="n">
        <v>0</v>
      </c>
      <c r="K4480" s="197" t="n">
        <v>0</v>
      </c>
      <c r="L4480" s="194" t="n">
        <v>0</v>
      </c>
      <c r="M4480" s="195" t="n">
        <v>0</v>
      </c>
      <c r="N4480" s="196" t="n">
        <v>0</v>
      </c>
      <c r="O4480" s="197" t="n">
        <v>0</v>
      </c>
      <c r="P4480" s="118" t="inlineStr">
        <is>
          <t>Включено</t>
        </is>
      </c>
      <c r="Q4480" s="104" t="n"/>
    </row>
    <row r="4481" outlineLevel="3" ht="50.25" customHeight="1">
      <c r="A4481" s="3" t="n"/>
      <c r="B4481" s="3" t="n"/>
      <c r="C4481" s="25" t="n"/>
      <c r="D4481" s="271" t="inlineStr">
        <is>
          <t>10.4.30.43.</t>
        </is>
      </c>
      <c r="E4481" s="212" t="inlineStr">
        <is>
          <t>Отвод прямоугольного  сечения 1000х1200</t>
        </is>
      </c>
      <c r="F4481" s="211" t="inlineStr">
        <is>
          <t>шт.</t>
        </is>
      </c>
      <c r="G4481" s="649" t="n">
        <v>4</v>
      </c>
      <c r="H4481" s="194" t="n"/>
      <c r="I4481" s="195" t="n">
        <v>0</v>
      </c>
      <c r="J4481" s="196" t="n">
        <v>0</v>
      </c>
      <c r="K4481" s="197" t="n">
        <v>0</v>
      </c>
      <c r="L4481" s="194" t="n">
        <v>0</v>
      </c>
      <c r="M4481" s="195" t="n">
        <v>0</v>
      </c>
      <c r="N4481" s="196" t="n">
        <v>0</v>
      </c>
      <c r="O4481" s="197" t="n">
        <v>0</v>
      </c>
      <c r="P4481" s="118" t="inlineStr">
        <is>
          <t>Включено</t>
        </is>
      </c>
      <c r="Q4481" s="104" t="n"/>
    </row>
    <row r="4482" outlineLevel="3" ht="50.25" customHeight="1">
      <c r="A4482" s="3" t="n"/>
      <c r="B4482" s="3" t="n"/>
      <c r="C4482" s="25" t="n"/>
      <c r="D4482" s="271" t="inlineStr">
        <is>
          <t>10.4.30.44.</t>
        </is>
      </c>
      <c r="E4482" s="212" t="inlineStr">
        <is>
          <t>Переходник круглого сечения Ø 900-1120</t>
        </is>
      </c>
      <c r="F4482" s="211" t="inlineStr">
        <is>
          <t>шт.</t>
        </is>
      </c>
      <c r="G4482" s="649" t="n">
        <v>2</v>
      </c>
      <c r="H4482" s="194" t="n"/>
      <c r="I4482" s="195" t="n">
        <v>0</v>
      </c>
      <c r="J4482" s="196" t="n">
        <v>0</v>
      </c>
      <c r="K4482" s="197" t="n">
        <v>0</v>
      </c>
      <c r="L4482" s="194" t="n">
        <v>0</v>
      </c>
      <c r="M4482" s="195" t="n">
        <v>0</v>
      </c>
      <c r="N4482" s="196" t="n">
        <v>0</v>
      </c>
      <c r="O4482" s="197" t="n">
        <v>0</v>
      </c>
      <c r="P4482" s="118" t="inlineStr">
        <is>
          <t>Включено</t>
        </is>
      </c>
      <c r="Q4482" s="104" t="n"/>
    </row>
    <row r="4483" outlineLevel="3" ht="50.25" customHeight="1">
      <c r="A4483" s="3" t="n"/>
      <c r="B4483" s="3" t="n"/>
      <c r="C4483" s="25" t="n"/>
      <c r="D4483" s="271" t="inlineStr">
        <is>
          <t>10.4.30.45.</t>
        </is>
      </c>
      <c r="E4483" s="212" t="inlineStr">
        <is>
          <t>Переходник круглого сечения Ø 1120-1250</t>
        </is>
      </c>
      <c r="F4483" s="211" t="inlineStr">
        <is>
          <t>шт.</t>
        </is>
      </c>
      <c r="G4483" s="649" t="n">
        <v>2</v>
      </c>
      <c r="H4483" s="194" t="n"/>
      <c r="I4483" s="195" t="n">
        <v>0</v>
      </c>
      <c r="J4483" s="196" t="n">
        <v>0</v>
      </c>
      <c r="K4483" s="197" t="n">
        <v>0</v>
      </c>
      <c r="L4483" s="194" t="n">
        <v>0</v>
      </c>
      <c r="M4483" s="195" t="n">
        <v>0</v>
      </c>
      <c r="N4483" s="196" t="n">
        <v>0</v>
      </c>
      <c r="O4483" s="197" t="n">
        <v>0</v>
      </c>
      <c r="P4483" s="118" t="inlineStr">
        <is>
          <t>Включено</t>
        </is>
      </c>
      <c r="Q4483" s="104" t="n"/>
    </row>
    <row r="4484" outlineLevel="3" ht="50.25" customHeight="1">
      <c r="A4484" s="3" t="n"/>
      <c r="B4484" s="3" t="n"/>
      <c r="C4484" s="25" t="n"/>
      <c r="D4484" s="271" t="inlineStr">
        <is>
          <t>10.4.30.46.</t>
        </is>
      </c>
      <c r="E4484" s="212" t="inlineStr">
        <is>
          <t>Переходник круглого- прямоугольного сечения 450х1500-Ø900</t>
        </is>
      </c>
      <c r="F4484" s="211" t="inlineStr">
        <is>
          <t>шт.</t>
        </is>
      </c>
      <c r="G4484" s="649" t="n">
        <v>1</v>
      </c>
      <c r="H4484" s="194" t="n"/>
      <c r="I4484" s="195" t="n">
        <v>0</v>
      </c>
      <c r="J4484" s="196" t="n">
        <v>0</v>
      </c>
      <c r="K4484" s="197" t="n">
        <v>0</v>
      </c>
      <c r="L4484" s="194" t="n">
        <v>0</v>
      </c>
      <c r="M4484" s="195" t="n">
        <v>0</v>
      </c>
      <c r="N4484" s="196" t="n">
        <v>0</v>
      </c>
      <c r="O4484" s="197" t="n">
        <v>0</v>
      </c>
      <c r="P4484" s="118" t="inlineStr">
        <is>
          <t>Включено</t>
        </is>
      </c>
      <c r="Q4484" s="104" t="n"/>
    </row>
    <row r="4485" outlineLevel="3" ht="50.25" customHeight="1">
      <c r="A4485" s="3" t="n"/>
      <c r="B4485" s="3" t="n"/>
      <c r="C4485" s="25" t="n"/>
      <c r="D4485" s="271" t="inlineStr">
        <is>
          <t>10.4.30.47.</t>
        </is>
      </c>
      <c r="E4485" s="212" t="inlineStr">
        <is>
          <t>Переходник круглого- прямоугольного сечения 800x1400-Ø1250</t>
        </is>
      </c>
      <c r="F4485" s="211" t="inlineStr">
        <is>
          <t>шт.</t>
        </is>
      </c>
      <c r="G4485" s="649" t="n">
        <v>1</v>
      </c>
      <c r="H4485" s="194" t="n"/>
      <c r="I4485" s="195" t="n">
        <v>0</v>
      </c>
      <c r="J4485" s="196" t="n">
        <v>0</v>
      </c>
      <c r="K4485" s="197" t="n">
        <v>0</v>
      </c>
      <c r="L4485" s="194" t="n">
        <v>0</v>
      </c>
      <c r="M4485" s="195" t="n">
        <v>0</v>
      </c>
      <c r="N4485" s="196" t="n">
        <v>0</v>
      </c>
      <c r="O4485" s="197" t="n">
        <v>0</v>
      </c>
      <c r="P4485" s="118" t="inlineStr">
        <is>
          <t>Включено</t>
        </is>
      </c>
      <c r="Q4485" s="104" t="n"/>
    </row>
    <row r="4486" outlineLevel="3" ht="50.25" customHeight="1">
      <c r="A4486" s="3" t="n"/>
      <c r="B4486" s="3" t="n"/>
      <c r="C4486" s="25" t="n"/>
      <c r="D4486" s="271" t="inlineStr">
        <is>
          <t>10.4.30.48.</t>
        </is>
      </c>
      <c r="E4486" s="212" t="inlineStr">
        <is>
          <t>Переходник круглого- прямоугольного сечения 800х850-Ø900</t>
        </is>
      </c>
      <c r="F4486" s="211" t="inlineStr">
        <is>
          <t>шт.</t>
        </is>
      </c>
      <c r="G4486" s="649" t="n">
        <v>1</v>
      </c>
      <c r="H4486" s="194" t="n"/>
      <c r="I4486" s="195" t="n">
        <v>0</v>
      </c>
      <c r="J4486" s="196" t="n">
        <v>0</v>
      </c>
      <c r="K4486" s="197" t="n">
        <v>0</v>
      </c>
      <c r="L4486" s="194" t="n">
        <v>0</v>
      </c>
      <c r="M4486" s="195" t="n">
        <v>0</v>
      </c>
      <c r="N4486" s="196" t="n">
        <v>0</v>
      </c>
      <c r="O4486" s="197" t="n">
        <v>0</v>
      </c>
      <c r="P4486" s="118" t="inlineStr">
        <is>
          <t>Включено</t>
        </is>
      </c>
      <c r="Q4486" s="104" t="n"/>
    </row>
    <row r="4487" outlineLevel="3" ht="50.25" customHeight="1">
      <c r="A4487" s="3" t="n"/>
      <c r="B4487" s="3" t="n"/>
      <c r="C4487" s="25" t="n"/>
      <c r="D4487" s="271" t="inlineStr">
        <is>
          <t>10.4.30.49.</t>
        </is>
      </c>
      <c r="E4487" s="212" t="inlineStr">
        <is>
          <t>Переходник круглого- прямоугольного сечения 950x1300-Ø1250</t>
        </is>
      </c>
      <c r="F4487" s="211" t="inlineStr">
        <is>
          <t>шт.</t>
        </is>
      </c>
      <c r="G4487" s="649" t="n">
        <v>1</v>
      </c>
      <c r="H4487" s="194" t="n"/>
      <c r="I4487" s="195" t="n">
        <v>0</v>
      </c>
      <c r="J4487" s="196" t="n">
        <v>0</v>
      </c>
      <c r="K4487" s="197" t="n">
        <v>0</v>
      </c>
      <c r="L4487" s="194" t="n">
        <v>0</v>
      </c>
      <c r="M4487" s="195" t="n">
        <v>0</v>
      </c>
      <c r="N4487" s="196" t="n">
        <v>0</v>
      </c>
      <c r="O4487" s="197" t="n">
        <v>0</v>
      </c>
      <c r="P4487" s="118" t="inlineStr">
        <is>
          <t>Включено</t>
        </is>
      </c>
      <c r="Q4487" s="104" t="n"/>
    </row>
    <row r="4488" outlineLevel="3" ht="50.25" customHeight="1">
      <c r="A4488" s="3" t="n"/>
      <c r="B4488" s="3" t="n"/>
      <c r="C4488" s="25" t="n"/>
      <c r="D4488" s="271" t="inlineStr">
        <is>
          <t>10.4.30.50.</t>
        </is>
      </c>
      <c r="E4488" s="212" t="inlineStr">
        <is>
          <t>Переходник прямоугольного сечения 400х1450-500х140</t>
        </is>
      </c>
      <c r="F4488" s="211" t="inlineStr">
        <is>
          <t>шт.</t>
        </is>
      </c>
      <c r="G4488" s="649" t="n">
        <v>1</v>
      </c>
      <c r="H4488" s="194" t="n"/>
      <c r="I4488" s="195" t="n">
        <v>0</v>
      </c>
      <c r="J4488" s="196" t="n">
        <v>0</v>
      </c>
      <c r="K4488" s="197" t="n">
        <v>0</v>
      </c>
      <c r="L4488" s="194" t="n">
        <v>0</v>
      </c>
      <c r="M4488" s="195" t="n">
        <v>0</v>
      </c>
      <c r="N4488" s="196" t="n">
        <v>0</v>
      </c>
      <c r="O4488" s="197" t="n">
        <v>0</v>
      </c>
      <c r="P4488" s="118" t="inlineStr">
        <is>
          <t>Включено</t>
        </is>
      </c>
      <c r="Q4488" s="104" t="n"/>
    </row>
    <row r="4489" outlineLevel="3" ht="50.25" customHeight="1">
      <c r="A4489" s="3" t="n"/>
      <c r="B4489" s="3" t="n"/>
      <c r="C4489" s="25" t="n"/>
      <c r="D4489" s="271" t="inlineStr">
        <is>
          <t>10.4.30.51.</t>
        </is>
      </c>
      <c r="E4489" s="212" t="inlineStr">
        <is>
          <t>Переходник прямоугольного сечения 400х1450-800х900</t>
        </is>
      </c>
      <c r="F4489" s="211" t="inlineStr">
        <is>
          <t>шт.</t>
        </is>
      </c>
      <c r="G4489" s="649" t="n">
        <v>1</v>
      </c>
      <c r="H4489" s="194" t="n"/>
      <c r="I4489" s="195" t="n">
        <v>0</v>
      </c>
      <c r="J4489" s="196" t="n">
        <v>0</v>
      </c>
      <c r="K4489" s="197" t="n">
        <v>0</v>
      </c>
      <c r="L4489" s="194" t="n">
        <v>0</v>
      </c>
      <c r="M4489" s="195" t="n">
        <v>0</v>
      </c>
      <c r="N4489" s="196" t="n">
        <v>0</v>
      </c>
      <c r="O4489" s="197" t="n">
        <v>0</v>
      </c>
      <c r="P4489" s="118" t="inlineStr">
        <is>
          <t>Включено</t>
        </is>
      </c>
      <c r="Q4489" s="104" t="n"/>
    </row>
    <row r="4490" outlineLevel="3" ht="50.25" customHeight="1">
      <c r="A4490" s="3" t="n"/>
      <c r="B4490" s="3" t="n"/>
      <c r="C4490" s="25" t="n"/>
      <c r="D4490" s="271" t="inlineStr">
        <is>
          <t>10.4.30.52.</t>
        </is>
      </c>
      <c r="E4490" s="212" t="inlineStr">
        <is>
          <t>Переходник прямоугольного сечения 450х1500-600х1200</t>
        </is>
      </c>
      <c r="F4490" s="211" t="inlineStr">
        <is>
          <t>шт.</t>
        </is>
      </c>
      <c r="G4490" s="649" t="n">
        <v>1</v>
      </c>
      <c r="H4490" s="194" t="n"/>
      <c r="I4490" s="195" t="n">
        <v>0</v>
      </c>
      <c r="J4490" s="196" t="n">
        <v>0</v>
      </c>
      <c r="K4490" s="197" t="n">
        <v>0</v>
      </c>
      <c r="L4490" s="194" t="n">
        <v>0</v>
      </c>
      <c r="M4490" s="195" t="n">
        <v>0</v>
      </c>
      <c r="N4490" s="196" t="n">
        <v>0</v>
      </c>
      <c r="O4490" s="197" t="n">
        <v>0</v>
      </c>
      <c r="P4490" s="118" t="inlineStr">
        <is>
          <t>Включено</t>
        </is>
      </c>
      <c r="Q4490" s="104" t="n"/>
    </row>
    <row r="4491" outlineLevel="3" ht="50.25" customHeight="1">
      <c r="A4491" s="3" t="n"/>
      <c r="B4491" s="3" t="n"/>
      <c r="C4491" s="25" t="n"/>
      <c r="D4491" s="271" t="inlineStr">
        <is>
          <t>10.4.30.53.</t>
        </is>
      </c>
      <c r="E4491" s="212" t="inlineStr">
        <is>
          <t>Переходник прямоугольного сечения 500х1300-800х850</t>
        </is>
      </c>
      <c r="F4491" s="211" t="inlineStr">
        <is>
          <t>шт.</t>
        </is>
      </c>
      <c r="G4491" s="649" t="n">
        <v>1</v>
      </c>
      <c r="H4491" s="194" t="n"/>
      <c r="I4491" s="195" t="n">
        <v>0</v>
      </c>
      <c r="J4491" s="196" t="n">
        <v>0</v>
      </c>
      <c r="K4491" s="197" t="n">
        <v>0</v>
      </c>
      <c r="L4491" s="194" t="n">
        <v>0</v>
      </c>
      <c r="M4491" s="195" t="n">
        <v>0</v>
      </c>
      <c r="N4491" s="196" t="n">
        <v>0</v>
      </c>
      <c r="O4491" s="197" t="n">
        <v>0</v>
      </c>
      <c r="P4491" s="118" t="inlineStr">
        <is>
          <t>Включено</t>
        </is>
      </c>
      <c r="Q4491" s="104" t="n"/>
    </row>
    <row r="4492" outlineLevel="3" ht="50.25" customHeight="1">
      <c r="A4492" s="3" t="n"/>
      <c r="B4492" s="3" t="n"/>
      <c r="C4492" s="25" t="n"/>
      <c r="D4492" s="271" t="inlineStr">
        <is>
          <t>10.4.30.54.</t>
        </is>
      </c>
      <c r="E4492" s="212" t="inlineStr">
        <is>
          <t>Переходник прямоугольного сечения 650х1900-700х1750</t>
        </is>
      </c>
      <c r="F4492" s="211" t="inlineStr">
        <is>
          <t>шт.</t>
        </is>
      </c>
      <c r="G4492" s="649" t="n">
        <v>1</v>
      </c>
      <c r="H4492" s="194" t="n"/>
      <c r="I4492" s="195" t="n">
        <v>0</v>
      </c>
      <c r="J4492" s="196" t="n">
        <v>0</v>
      </c>
      <c r="K4492" s="197" t="n">
        <v>0</v>
      </c>
      <c r="L4492" s="194" t="n">
        <v>0</v>
      </c>
      <c r="M4492" s="195" t="n">
        <v>0</v>
      </c>
      <c r="N4492" s="196" t="n">
        <v>0</v>
      </c>
      <c r="O4492" s="197" t="n">
        <v>0</v>
      </c>
      <c r="P4492" s="118" t="inlineStr">
        <is>
          <t>Включено</t>
        </is>
      </c>
      <c r="Q4492" s="104" t="n"/>
    </row>
    <row r="4493" outlineLevel="3" ht="50.25" customHeight="1">
      <c r="A4493" s="3" t="n"/>
      <c r="B4493" s="3" t="n"/>
      <c r="C4493" s="25" t="n"/>
      <c r="D4493" s="271" t="inlineStr">
        <is>
          <t>10.4.30.55.</t>
        </is>
      </c>
      <c r="E4493" s="212" t="inlineStr">
        <is>
          <t>Переходник прямоугольного сечения 650х1900-750х1500</t>
        </is>
      </c>
      <c r="F4493" s="211" t="inlineStr">
        <is>
          <t>шт.</t>
        </is>
      </c>
      <c r="G4493" s="649" t="n">
        <v>1</v>
      </c>
      <c r="H4493" s="194" t="n"/>
      <c r="I4493" s="195" t="n">
        <v>0</v>
      </c>
      <c r="J4493" s="196" t="n">
        <v>0</v>
      </c>
      <c r="K4493" s="197" t="n">
        <v>0</v>
      </c>
      <c r="L4493" s="194" t="n">
        <v>0</v>
      </c>
      <c r="M4493" s="195" t="n">
        <v>0</v>
      </c>
      <c r="N4493" s="196" t="n">
        <v>0</v>
      </c>
      <c r="O4493" s="197" t="n">
        <v>0</v>
      </c>
      <c r="P4493" s="118" t="inlineStr">
        <is>
          <t>Включено</t>
        </is>
      </c>
      <c r="Q4493" s="104" t="n"/>
    </row>
    <row r="4494" outlineLevel="3" ht="50.25" customHeight="1">
      <c r="A4494" s="3" t="n"/>
      <c r="B4494" s="3" t="n"/>
      <c r="C4494" s="25" t="n"/>
      <c r="D4494" s="271" t="inlineStr">
        <is>
          <t>10.4.30.56.</t>
        </is>
      </c>
      <c r="E4494" s="212" t="inlineStr">
        <is>
          <t>Переходник прямоугольного сечения 750х1500-800х1400</t>
        </is>
      </c>
      <c r="F4494" s="211" t="inlineStr">
        <is>
          <t>шт.</t>
        </is>
      </c>
      <c r="G4494" s="649" t="n">
        <v>1</v>
      </c>
      <c r="H4494" s="194" t="n"/>
      <c r="I4494" s="195" t="n">
        <v>0</v>
      </c>
      <c r="J4494" s="196" t="n">
        <v>0</v>
      </c>
      <c r="K4494" s="197" t="n">
        <v>0</v>
      </c>
      <c r="L4494" s="194" t="n">
        <v>0</v>
      </c>
      <c r="M4494" s="195" t="n">
        <v>0</v>
      </c>
      <c r="N4494" s="196" t="n">
        <v>0</v>
      </c>
      <c r="O4494" s="197" t="n">
        <v>0</v>
      </c>
      <c r="P4494" s="118" t="inlineStr">
        <is>
          <t>Включено</t>
        </is>
      </c>
      <c r="Q4494" s="104" t="n"/>
    </row>
    <row r="4495" outlineLevel="3" ht="50.25" customHeight="1">
      <c r="A4495" s="3" t="n"/>
      <c r="B4495" s="3" t="n"/>
      <c r="C4495" s="25" t="n"/>
      <c r="D4495" s="271" t="inlineStr">
        <is>
          <t>10.4.30.57.</t>
        </is>
      </c>
      <c r="E4495" s="212" t="inlineStr">
        <is>
          <t>Переходник прямоугольного сечения 800х900-800х1450</t>
        </is>
      </c>
      <c r="F4495" s="211" t="inlineStr">
        <is>
          <t>шт.</t>
        </is>
      </c>
      <c r="G4495" s="649" t="n">
        <v>1</v>
      </c>
      <c r="H4495" s="194" t="n"/>
      <c r="I4495" s="195" t="n">
        <v>0</v>
      </c>
      <c r="J4495" s="196" t="n">
        <v>0</v>
      </c>
      <c r="K4495" s="197" t="n">
        <v>0</v>
      </c>
      <c r="L4495" s="194" t="n">
        <v>0</v>
      </c>
      <c r="M4495" s="195" t="n">
        <v>0</v>
      </c>
      <c r="N4495" s="196" t="n">
        <v>0</v>
      </c>
      <c r="O4495" s="197" t="n">
        <v>0</v>
      </c>
      <c r="P4495" s="118" t="inlineStr">
        <is>
          <t>Включено</t>
        </is>
      </c>
      <c r="Q4495" s="104" t="n"/>
    </row>
    <row r="4496" outlineLevel="3" ht="50.25" customHeight="1">
      <c r="A4496" s="3" t="n"/>
      <c r="B4496" s="3" t="n"/>
      <c r="C4496" s="25" t="n"/>
      <c r="D4496" s="271" t="inlineStr">
        <is>
          <t>10.4.30.58.</t>
        </is>
      </c>
      <c r="E4496" s="212" t="inlineStr">
        <is>
          <t>Переходник прямоугольного сечения 800х1450-800х1500</t>
        </is>
      </c>
      <c r="F4496" s="211" t="inlineStr">
        <is>
          <t>шт.</t>
        </is>
      </c>
      <c r="G4496" s="649" t="n">
        <v>1</v>
      </c>
      <c r="H4496" s="194" t="n"/>
      <c r="I4496" s="195" t="n">
        <v>0</v>
      </c>
      <c r="J4496" s="196" t="n">
        <v>0</v>
      </c>
      <c r="K4496" s="197" t="n">
        <v>0</v>
      </c>
      <c r="L4496" s="194" t="n">
        <v>0</v>
      </c>
      <c r="M4496" s="195" t="n">
        <v>0</v>
      </c>
      <c r="N4496" s="196" t="n">
        <v>0</v>
      </c>
      <c r="O4496" s="197" t="n">
        <v>0</v>
      </c>
      <c r="P4496" s="118" t="inlineStr">
        <is>
          <t>Включено</t>
        </is>
      </c>
      <c r="Q4496" s="104" t="n"/>
    </row>
    <row r="4497" outlineLevel="3" ht="50.25" customHeight="1">
      <c r="A4497" s="3" t="n"/>
      <c r="B4497" s="3" t="n"/>
      <c r="C4497" s="25" t="n"/>
      <c r="D4497" s="271" t="inlineStr">
        <is>
          <t>10.4.30.59.</t>
        </is>
      </c>
      <c r="E4497" s="212" t="inlineStr">
        <is>
          <t>Переходник прямоугольного сечения 800х1500-950х1300</t>
        </is>
      </c>
      <c r="F4497" s="211" t="inlineStr">
        <is>
          <t>шт.</t>
        </is>
      </c>
      <c r="G4497" s="649" t="n">
        <v>1</v>
      </c>
      <c r="H4497" s="194" t="n"/>
      <c r="I4497" s="195" t="n">
        <v>0</v>
      </c>
      <c r="J4497" s="196" t="n">
        <v>0</v>
      </c>
      <c r="K4497" s="197" t="n">
        <v>0</v>
      </c>
      <c r="L4497" s="194" t="n">
        <v>0</v>
      </c>
      <c r="M4497" s="195" t="n">
        <v>0</v>
      </c>
      <c r="N4497" s="196" t="n">
        <v>0</v>
      </c>
      <c r="O4497" s="197" t="n">
        <v>0</v>
      </c>
      <c r="P4497" s="118" t="inlineStr">
        <is>
          <t>Включено</t>
        </is>
      </c>
      <c r="Q4497" s="104" t="n"/>
    </row>
    <row r="4498" outlineLevel="3" ht="50.25" customHeight="1">
      <c r="A4498" s="3" t="n"/>
      <c r="B4498" s="3" t="n"/>
      <c r="C4498" s="25" t="n"/>
      <c r="D4498" s="271" t="inlineStr">
        <is>
          <t>10.4.30.60.</t>
        </is>
      </c>
      <c r="E4498" s="212" t="inlineStr">
        <is>
          <t>Переходник прямоугольного сечения 1000x1200-1000x950</t>
        </is>
      </c>
      <c r="F4498" s="211" t="inlineStr">
        <is>
          <t>шт.</t>
        </is>
      </c>
      <c r="G4498" s="649" t="n">
        <v>1</v>
      </c>
      <c r="H4498" s="194" t="n"/>
      <c r="I4498" s="195" t="n">
        <v>0</v>
      </c>
      <c r="J4498" s="196" t="n">
        <v>0</v>
      </c>
      <c r="K4498" s="197" t="n">
        <v>0</v>
      </c>
      <c r="L4498" s="194" t="n">
        <v>0</v>
      </c>
      <c r="M4498" s="195" t="n">
        <v>0</v>
      </c>
      <c r="N4498" s="196" t="n">
        <v>0</v>
      </c>
      <c r="O4498" s="197" t="n">
        <v>0</v>
      </c>
      <c r="P4498" s="118" t="inlineStr">
        <is>
          <t>Включено</t>
        </is>
      </c>
      <c r="Q4498" s="104" t="n"/>
    </row>
    <row r="4499" outlineLevel="3" ht="50.25" customHeight="1">
      <c r="A4499" s="3" t="n"/>
      <c r="B4499" s="3" t="n"/>
      <c r="C4499" s="25" t="n"/>
      <c r="D4499" s="271" t="inlineStr">
        <is>
          <t>10.4.30.61.</t>
        </is>
      </c>
      <c r="E4499" s="212" t="inlineStr">
        <is>
          <t>Переходник прямоугольного сечения 1200x1000-950x1000</t>
        </is>
      </c>
      <c r="F4499" s="211" t="inlineStr">
        <is>
          <t>шт.</t>
        </is>
      </c>
      <c r="G4499" s="649" t="n">
        <v>1</v>
      </c>
      <c r="H4499" s="194" t="n"/>
      <c r="I4499" s="195" t="n">
        <v>0</v>
      </c>
      <c r="J4499" s="196" t="n">
        <v>0</v>
      </c>
      <c r="K4499" s="197" t="n">
        <v>0</v>
      </c>
      <c r="L4499" s="194" t="n">
        <v>0</v>
      </c>
      <c r="M4499" s="195" t="n">
        <v>0</v>
      </c>
      <c r="N4499" s="196" t="n">
        <v>0</v>
      </c>
      <c r="O4499" s="197" t="n">
        <v>0</v>
      </c>
      <c r="P4499" s="118" t="inlineStr">
        <is>
          <t>Включено</t>
        </is>
      </c>
      <c r="Q4499" s="104" t="n"/>
    </row>
    <row r="4500" outlineLevel="3" ht="50.25" customHeight="1">
      <c r="A4500" s="3" t="n"/>
      <c r="B4500" s="3" t="inlineStr">
        <is>
          <t>Монтаж оконечных устройств системы противодымной вентиляции (решетки, датчики, клапаны)</t>
        </is>
      </c>
      <c r="C4500" s="25" t="n"/>
      <c r="D4500" s="271" t="inlineStr">
        <is>
          <t>10.4.30.62.</t>
        </is>
      </c>
      <c r="E4500" s="212" t="inlineStr">
        <is>
          <t>Клапан противопожарный с пределом огестойкости 60 мин., нормально закрытый,
канального типа, с реверсивным приводом, расположенным внутри клапана 1200х1000</t>
        </is>
      </c>
      <c r="F4500" s="211" t="inlineStr">
        <is>
          <t>шт.</t>
        </is>
      </c>
      <c r="G4500" s="649" t="n">
        <v>1</v>
      </c>
      <c r="H4500" s="194" t="n">
        <v>26465.04317616564</v>
      </c>
      <c r="I4500" s="195" t="n">
        <v>4314.073700991118</v>
      </c>
      <c r="J4500" s="196" t="n">
        <v>3847.389609644595</v>
      </c>
      <c r="K4500" s="197" t="n">
        <v>34626.50648680136</v>
      </c>
      <c r="L4500" s="194" t="n">
        <v>26465.04317616564</v>
      </c>
      <c r="M4500" s="195" t="n">
        <v>4314.073700991118</v>
      </c>
      <c r="N4500" s="196" t="n">
        <v>3847.389609644595</v>
      </c>
      <c r="O4500" s="197" t="n">
        <v>34626.50648680136</v>
      </c>
      <c r="P4500" s="118" t="n"/>
      <c r="Q4500" s="104" t="n"/>
    </row>
    <row r="4501" outlineLevel="3" ht="50.25" customHeight="1">
      <c r="A4501" s="3" t="n"/>
      <c r="B4501" s="3" t="inlineStr">
        <is>
          <t>Монтаж оконечных устройств системы противодымной вентиляции (решетки, датчики, клапаны)</t>
        </is>
      </c>
      <c r="C4501" s="25" t="n"/>
      <c r="D4501" s="271" t="inlineStr">
        <is>
          <t>10.4.30.63.</t>
        </is>
      </c>
      <c r="E4501"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морозостойкий
1300х950</t>
        </is>
      </c>
      <c r="F4501" s="211" t="inlineStr">
        <is>
          <t>шт.</t>
        </is>
      </c>
      <c r="G4501" s="649" t="n">
        <v>1</v>
      </c>
      <c r="H4501" s="194" t="n">
        <v>32377.25208943395</v>
      </c>
      <c r="I4501" s="195" t="n">
        <v>4314.073700991118</v>
      </c>
      <c r="J4501" s="196" t="n">
        <v>4586.415723803133</v>
      </c>
      <c r="K4501" s="197" t="n">
        <v>41277.7415142282</v>
      </c>
      <c r="L4501" s="194" t="n">
        <v>32377.25208943395</v>
      </c>
      <c r="M4501" s="195" t="n">
        <v>4314.073700991118</v>
      </c>
      <c r="N4501" s="196" t="n">
        <v>4586.415723803133</v>
      </c>
      <c r="O4501" s="197" t="n">
        <v>41277.7415142282</v>
      </c>
      <c r="P4501" s="118" t="n"/>
      <c r="Q4501" s="104" t="n"/>
    </row>
    <row r="4502" outlineLevel="3" ht="50.25" customHeight="1">
      <c r="A4502" s="3" t="n"/>
      <c r="B4502" s="3" t="inlineStr">
        <is>
          <t>Монтаж оконечных устройств системы противодымной вентиляции (решетки, датчики, клапаны)</t>
        </is>
      </c>
      <c r="C4502" s="25" t="n"/>
      <c r="D4502" s="271" t="inlineStr">
        <is>
          <t>10.4.30.64.</t>
        </is>
      </c>
      <c r="E4502"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морозостойкий
1400х800</t>
        </is>
      </c>
      <c r="F4502" s="211" t="inlineStr">
        <is>
          <t>шт.</t>
        </is>
      </c>
      <c r="G4502" s="649" t="n">
        <v>1</v>
      </c>
      <c r="H4502" s="194" t="n">
        <v>26491.80371326449</v>
      </c>
      <c r="I4502" s="195" t="n">
        <v>4314.073700991118</v>
      </c>
      <c r="J4502" s="196" t="n">
        <v>3850.73467678195</v>
      </c>
      <c r="K4502" s="197" t="n">
        <v>34656.61209103755</v>
      </c>
      <c r="L4502" s="194" t="n">
        <v>26491.80371326449</v>
      </c>
      <c r="M4502" s="195" t="n">
        <v>4314.073700991118</v>
      </c>
      <c r="N4502" s="196" t="n">
        <v>3850.73467678195</v>
      </c>
      <c r="O4502" s="197" t="n">
        <v>34656.61209103755</v>
      </c>
      <c r="P4502" s="118" t="n"/>
      <c r="Q4502" s="104" t="n"/>
    </row>
    <row r="4503" outlineLevel="3" ht="50.25" customHeight="1">
      <c r="A4503" s="3" t="n"/>
      <c r="B4503" s="3" t="inlineStr">
        <is>
          <t>Монтаж оконечных устройств системы противодымной вентиляции (решетки, датчики, клапаны)</t>
        </is>
      </c>
      <c r="C4503" s="25" t="n"/>
      <c r="D4503" s="271" t="inlineStr">
        <is>
          <t>10.4.30.65.</t>
        </is>
      </c>
      <c r="E4503"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морозостойкий
Ø900</t>
        </is>
      </c>
      <c r="F4503" s="211" t="inlineStr">
        <is>
          <t>шт.</t>
        </is>
      </c>
      <c r="G4503" s="649" t="n">
        <v>2</v>
      </c>
      <c r="H4503" s="194" t="n">
        <v>16350.38238055976</v>
      </c>
      <c r="I4503" s="195" t="n">
        <v>4314.073700991118</v>
      </c>
      <c r="J4503" s="196" t="n">
        <v>2583.057010193859</v>
      </c>
      <c r="K4503" s="197" t="n">
        <v>23247.51309174473</v>
      </c>
      <c r="L4503" s="194" t="n">
        <v>32700.76476111951</v>
      </c>
      <c r="M4503" s="195" t="n">
        <v>8628.147401982236</v>
      </c>
      <c r="N4503" s="196" t="n">
        <v>5166.114020387718</v>
      </c>
      <c r="O4503" s="197" t="n">
        <v>46495.02618348946</v>
      </c>
      <c r="P4503" s="118" t="n"/>
      <c r="Q4503" s="104" t="n"/>
    </row>
    <row r="4504" outlineLevel="3" ht="50.25" customHeight="1">
      <c r="A4504" s="3" t="n"/>
      <c r="B4504" s="3" t="n"/>
      <c r="C4504" s="25" t="n"/>
      <c r="D4504" s="271" t="inlineStr">
        <is>
          <t>10.4.30.66.</t>
        </is>
      </c>
      <c r="E4504" s="212" t="inlineStr">
        <is>
          <t>Декоративная решетка</t>
        </is>
      </c>
      <c r="F4504" s="211" t="inlineStr">
        <is>
          <t>шт.</t>
        </is>
      </c>
      <c r="G4504" s="645" t="n">
        <v>0</v>
      </c>
      <c r="H4504" s="194" t="n">
        <v>3764.810448734113</v>
      </c>
      <c r="I4504" s="195" t="n">
        <v>2588.444220594671</v>
      </c>
      <c r="J4504" s="196" t="n">
        <v>794.156833666098</v>
      </c>
      <c r="K4504" s="197" t="n">
        <v>7147.411502994883</v>
      </c>
      <c r="L4504" s="194" t="n">
        <v>0</v>
      </c>
      <c r="M4504" s="195" t="n">
        <v>0</v>
      </c>
      <c r="N4504" s="196" t="n">
        <v>0</v>
      </c>
      <c r="O4504" s="197" t="n">
        <v>0</v>
      </c>
      <c r="P4504" s="524" t="inlineStr">
        <is>
          <t>Исключено</t>
        </is>
      </c>
      <c r="Q4504" s="104" t="n"/>
    </row>
    <row r="4505" outlineLevel="3" ht="50.25" customHeight="1">
      <c r="A4505" s="3" t="n"/>
      <c r="B4505" s="3" t="n"/>
      <c r="C4505" s="25" t="n"/>
      <c r="D4505" s="271" t="inlineStr">
        <is>
          <t>10.4.30.67.</t>
        </is>
      </c>
      <c r="E4505" s="212" t="inlineStr">
        <is>
          <t>Декоративная решетка</t>
        </is>
      </c>
      <c r="F4505" s="211" t="inlineStr">
        <is>
          <t>шт.</t>
        </is>
      </c>
      <c r="G4505" s="645" t="n">
        <v>0</v>
      </c>
      <c r="H4505" s="194" t="n">
        <v>6917.541352074946</v>
      </c>
      <c r="I4505" s="195" t="n">
        <v>2588.444220594671</v>
      </c>
      <c r="J4505" s="196" t="n">
        <v>1188.248196583702</v>
      </c>
      <c r="K4505" s="197" t="n">
        <v>10694.23376925332</v>
      </c>
      <c r="L4505" s="194" t="n">
        <v>0</v>
      </c>
      <c r="M4505" s="195" t="n">
        <v>0</v>
      </c>
      <c r="N4505" s="196" t="n">
        <v>0</v>
      </c>
      <c r="O4505" s="197" t="n">
        <v>0</v>
      </c>
      <c r="P4505" s="524" t="inlineStr">
        <is>
          <t>Исключено</t>
        </is>
      </c>
      <c r="Q4505" s="104" t="n"/>
    </row>
    <row r="4506" outlineLevel="3" ht="50.25" customHeight="1">
      <c r="A4506" s="3" t="n"/>
      <c r="B4506" s="3" t="n"/>
      <c r="C4506" s="25" t="n"/>
      <c r="D4506" s="271" t="inlineStr">
        <is>
          <t>10.4.30.68.</t>
        </is>
      </c>
      <c r="E4506" s="212" t="inlineStr">
        <is>
          <t>Декоративная решетка</t>
        </is>
      </c>
      <c r="F4506" s="211" t="inlineStr">
        <is>
          <t>шт.</t>
        </is>
      </c>
      <c r="G4506" s="645" t="n">
        <v>0</v>
      </c>
      <c r="H4506" s="194" t="n">
        <v>5429.555215109732</v>
      </c>
      <c r="I4506" s="195" t="n">
        <v>2588.444220594671</v>
      </c>
      <c r="J4506" s="196" t="n">
        <v>1002.24992946305</v>
      </c>
      <c r="K4506" s="197" t="n">
        <v>9020.249365167452</v>
      </c>
      <c r="L4506" s="194" t="n">
        <v>0</v>
      </c>
      <c r="M4506" s="195" t="n">
        <v>0</v>
      </c>
      <c r="N4506" s="196" t="n">
        <v>0</v>
      </c>
      <c r="O4506" s="197" t="n">
        <v>0</v>
      </c>
      <c r="P4506" s="524" t="inlineStr">
        <is>
          <t>Исключено</t>
        </is>
      </c>
      <c r="Q4506" s="104" t="n"/>
    </row>
    <row r="4507" outlineLevel="3" ht="50.25" customHeight="1">
      <c r="A4507" s="3" t="n"/>
      <c r="B4507" s="3" t="n"/>
      <c r="C4507" s="25" t="n"/>
      <c r="D4507" s="271" t="inlineStr">
        <is>
          <t>10.4.30.69.</t>
        </is>
      </c>
      <c r="E4507" s="212" t="inlineStr">
        <is>
          <t>Декоративная решетка</t>
        </is>
      </c>
      <c r="F4507" s="211" t="inlineStr">
        <is>
          <t>шт.</t>
        </is>
      </c>
      <c r="G4507" s="645" t="n">
        <v>0</v>
      </c>
      <c r="H4507" s="194" t="n">
        <v>5392.623951080608</v>
      </c>
      <c r="I4507" s="195" t="n">
        <v>2588.444220594671</v>
      </c>
      <c r="J4507" s="196" t="n">
        <v>997.6335214594098</v>
      </c>
      <c r="K4507" s="197" t="n">
        <v>8978.701693134688</v>
      </c>
      <c r="L4507" s="194" t="n">
        <v>0</v>
      </c>
      <c r="M4507" s="195" t="n">
        <v>0</v>
      </c>
      <c r="N4507" s="196" t="n">
        <v>0</v>
      </c>
      <c r="O4507" s="197" t="n">
        <v>0</v>
      </c>
      <c r="P4507" s="524" t="inlineStr">
        <is>
          <t>Исключено</t>
        </is>
      </c>
      <c r="Q4507" s="104" t="n"/>
    </row>
    <row r="4508" outlineLevel="3" ht="50.25" customHeight="1">
      <c r="A4508" s="3" t="n"/>
      <c r="B4508" s="3" t="n"/>
      <c r="C4508" s="25" t="n"/>
      <c r="D4508" s="271" t="inlineStr">
        <is>
          <t>10.4.30.70.</t>
        </is>
      </c>
      <c r="E4508" s="212" t="inlineStr">
        <is>
          <t>Декоративная решетка</t>
        </is>
      </c>
      <c r="F4508" s="211" t="inlineStr">
        <is>
          <t>шт.</t>
        </is>
      </c>
      <c r="G4508" s="645" t="n">
        <v>0</v>
      </c>
      <c r="H4508" s="194" t="n">
        <v>11618.93656713823</v>
      </c>
      <c r="I4508" s="195" t="n">
        <v>2588.444220594671</v>
      </c>
      <c r="J4508" s="196" t="n">
        <v>1775.922598466612</v>
      </c>
      <c r="K4508" s="197" t="n">
        <v>15983.30338619951</v>
      </c>
      <c r="L4508" s="194" t="n">
        <v>0</v>
      </c>
      <c r="M4508" s="195" t="n">
        <v>0</v>
      </c>
      <c r="N4508" s="196" t="n">
        <v>0</v>
      </c>
      <c r="O4508" s="197" t="n">
        <v>0</v>
      </c>
      <c r="P4508" s="524" t="inlineStr">
        <is>
          <t>Исключено</t>
        </is>
      </c>
      <c r="Q4508" s="104" t="n"/>
    </row>
    <row r="4509" outlineLevel="3" ht="50.25" customHeight="1">
      <c r="A4509" s="3" t="n"/>
      <c r="B4509"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509" s="25" t="n"/>
      <c r="D4509" s="271" t="inlineStr">
        <is>
          <t>10.4.30.71.</t>
        </is>
      </c>
      <c r="E4509" s="212" t="inlineStr">
        <is>
          <t>Маты прошивные Wired MAT 105  из минеральной ваты, 15 мм</t>
        </is>
      </c>
      <c r="F4509" s="211" t="inlineStr">
        <is>
          <t>м²</t>
        </is>
      </c>
      <c r="G4509" s="649" t="n">
        <v>1</v>
      </c>
      <c r="H4509" s="194" t="n">
        <v>600.9737832414403</v>
      </c>
      <c r="I4509" s="195" t="n">
        <v>431.4073700991118</v>
      </c>
      <c r="J4509" s="196" t="n">
        <v>129.047644167569</v>
      </c>
      <c r="K4509" s="197" t="n">
        <v>1161.428797508121</v>
      </c>
      <c r="L4509" s="194" t="n">
        <v>600.9737832414403</v>
      </c>
      <c r="M4509" s="195" t="n">
        <v>431.4073700991118</v>
      </c>
      <c r="N4509" s="196" t="n">
        <v>129.047644167569</v>
      </c>
      <c r="O4509" s="197" t="n">
        <v>1161.428797508121</v>
      </c>
      <c r="P4509" s="118" t="n"/>
      <c r="Q4509" s="104" t="n"/>
    </row>
    <row r="4510" outlineLevel="3" ht="50.25" customHeight="1">
      <c r="A4510" s="3" t="n"/>
      <c r="B4510"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510" s="25" t="n"/>
      <c r="D4510" s="271" t="inlineStr">
        <is>
          <t>10.4.30.72.</t>
        </is>
      </c>
      <c r="E4510" s="212" t="inlineStr">
        <is>
          <t>Маты прошивные Wired MAT 105 из минеральной ваты, 10 мм</t>
        </is>
      </c>
      <c r="F4510" s="211" t="inlineStr">
        <is>
          <t>м²</t>
        </is>
      </c>
      <c r="G4510" s="649" t="n">
        <v>1</v>
      </c>
      <c r="H4510" s="194" t="n">
        <v>386.7417877290588</v>
      </c>
      <c r="I4510" s="195" t="n">
        <v>431.4073700991118</v>
      </c>
      <c r="J4510" s="196" t="n">
        <v>102.2686447285213</v>
      </c>
      <c r="K4510" s="197" t="n">
        <v>920.4178025566921</v>
      </c>
      <c r="L4510" s="194" t="n">
        <v>386.7417877290588</v>
      </c>
      <c r="M4510" s="195" t="n">
        <v>431.4073700991118</v>
      </c>
      <c r="N4510" s="196" t="n">
        <v>102.2686447285213</v>
      </c>
      <c r="O4510" s="197" t="n">
        <v>920.4178025566921</v>
      </c>
      <c r="P4510" s="118" t="n"/>
      <c r="Q4510" s="104" t="n"/>
    </row>
    <row r="4511" outlineLevel="3" ht="50.25" customHeight="1">
      <c r="A4511" s="3" t="n"/>
      <c r="B4511"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511" s="25" t="n"/>
      <c r="D4511" s="271" t="inlineStr">
        <is>
          <t>10.4.30.73.</t>
        </is>
      </c>
      <c r="E4511" s="212" t="inlineStr">
        <is>
          <t>Маты прошивные Wired MAT 105 из минеральной ваты, 50 мм</t>
        </is>
      </c>
      <c r="F4511" s="211" t="inlineStr">
        <is>
          <t>м²</t>
        </is>
      </c>
      <c r="G4511" s="649" t="n">
        <v>1</v>
      </c>
      <c r="H4511" s="194" t="n">
        <v>1310.489122682917</v>
      </c>
      <c r="I4511" s="195" t="n">
        <v>431.4073700991118</v>
      </c>
      <c r="J4511" s="196" t="n">
        <v>217.7370615977536</v>
      </c>
      <c r="K4511" s="197" t="n">
        <v>1959.633554379782</v>
      </c>
      <c r="L4511" s="194" t="n">
        <v>1310.489122682917</v>
      </c>
      <c r="M4511" s="195" t="n">
        <v>431.4073700991118</v>
      </c>
      <c r="N4511" s="196" t="n">
        <v>217.7370615977536</v>
      </c>
      <c r="O4511" s="197" t="n">
        <v>1959.633554379782</v>
      </c>
      <c r="P4511" s="118" t="n"/>
      <c r="Q4511" s="104" t="n"/>
    </row>
    <row r="4512" outlineLevel="3" ht="50.25" customHeight="1">
      <c r="A4512" s="3" t="n"/>
      <c r="B4512"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512" s="25" t="n"/>
      <c r="D4512" s="271" t="inlineStr">
        <is>
          <t>10.4.30.74.</t>
        </is>
      </c>
      <c r="E4512" s="212" t="inlineStr">
        <is>
          <t>Огнезащитная изоляция EI60, матриал: рулонная базальтовая фольгированная огнезащита, толщина 5мм, расход клеящего состава 0.6кг/м2</t>
        </is>
      </c>
      <c r="F4512" s="211" t="inlineStr">
        <is>
          <t>м²</t>
        </is>
      </c>
      <c r="G4512" s="649" t="n">
        <v>55</v>
      </c>
      <c r="H4512" s="194" t="n">
        <v>231.3524249962632</v>
      </c>
      <c r="I4512" s="195" t="n">
        <v>431.4073700991118</v>
      </c>
      <c r="J4512" s="196" t="n">
        <v>82.84497438692188</v>
      </c>
      <c r="K4512" s="197" t="n">
        <v>745.6047694822969</v>
      </c>
      <c r="L4512" s="194" t="n">
        <v>12724.38337479448</v>
      </c>
      <c r="M4512" s="195" t="n">
        <v>23727.40535545115</v>
      </c>
      <c r="N4512" s="196" t="n">
        <v>4556.473591280703</v>
      </c>
      <c r="O4512" s="197" t="n">
        <v>41008.26232152633</v>
      </c>
      <c r="P4512" s="118" t="n"/>
      <c r="Q4512" s="104" t="n"/>
    </row>
    <row r="4513" outlineLevel="3" ht="50.25" customHeight="1">
      <c r="A4513" s="3" t="n"/>
      <c r="B4513"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513" s="25" t="n"/>
      <c r="D4513" s="271" t="inlineStr">
        <is>
          <t>10.4.30.75.</t>
        </is>
      </c>
      <c r="E4513" s="212" t="inlineStr">
        <is>
          <t>Огнезащитная изоляция EI150, матриал: рулонная базальтовая фольгированная огнезащита, толщина 13мм, расход клеящего состава 0.6кг/м2</t>
        </is>
      </c>
      <c r="F4513" s="211" t="inlineStr">
        <is>
          <t>м²</t>
        </is>
      </c>
      <c r="G4513" s="649" t="n">
        <v>704</v>
      </c>
      <c r="H4513" s="194" t="n">
        <v>338.0239006246514</v>
      </c>
      <c r="I4513" s="195" t="n">
        <v>431.4073700991118</v>
      </c>
      <c r="J4513" s="196" t="n">
        <v>96.1789088404704</v>
      </c>
      <c r="K4513" s="197" t="n">
        <v>865.6101795642336</v>
      </c>
      <c r="L4513" s="194" t="n">
        <v>237968.8260397546</v>
      </c>
      <c r="M4513" s="195" t="n">
        <v>303710.7885497747</v>
      </c>
      <c r="N4513" s="196" t="n">
        <v>67709.95182369117</v>
      </c>
      <c r="O4513" s="197" t="n">
        <v>609389.5664132205</v>
      </c>
      <c r="P4513" s="118" t="n"/>
      <c r="Q4513" s="104" t="n"/>
    </row>
    <row r="4514" outlineLevel="2" ht="50.25" customHeight="1">
      <c r="A4514" s="3" t="n"/>
      <c r="B4514" s="3" t="n"/>
      <c r="C4514" s="240" t="n"/>
      <c r="D4514" s="391" t="inlineStr">
        <is>
          <t>10.4.31.</t>
        </is>
      </c>
      <c r="E4514" s="392" t="inlineStr">
        <is>
          <t>ДПЕ</t>
        </is>
      </c>
      <c r="F4514" s="405" t="inlineStr">
        <is>
          <t>комплект</t>
        </is>
      </c>
      <c r="G4514" s="422" t="n">
        <v>1</v>
      </c>
      <c r="H4514" s="428">
        <f>IFERROR(L4514/G4514,0)</f>
        <v/>
      </c>
      <c r="I4514" s="429">
        <f>IFERROR(M4514/G4514,0)</f>
        <v/>
      </c>
      <c r="J4514" s="430">
        <f>IFERROR(N4514/G4514,0)</f>
        <v/>
      </c>
      <c r="K4514" s="432">
        <f>+IFERROR(O4514/G4514,0)</f>
        <v/>
      </c>
      <c r="L4514" s="431">
        <f>SUBTOTAL(9,L4515:L4522)</f>
        <v/>
      </c>
      <c r="M4514" s="429">
        <f>SUBTOTAL(9,M4515:M4522)</f>
        <v/>
      </c>
      <c r="N4514" s="430">
        <f>SUBTOTAL(9,N4515:N4522)</f>
        <v/>
      </c>
      <c r="O4514" s="431">
        <f>SUBTOTAL(9,O4515:O4522)</f>
        <v/>
      </c>
      <c r="P4514" s="394" t="n"/>
      <c r="Q4514" s="243" t="n"/>
    </row>
    <row r="4515" outlineLevel="3" ht="50.25" customHeight="1">
      <c r="A4515" s="3" t="n"/>
      <c r="B451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515" s="25" t="n"/>
      <c r="D4515" s="271" t="inlineStr">
        <is>
          <t>10.4.31.1.</t>
        </is>
      </c>
      <c r="E4515" s="212" t="inlineStr">
        <is>
          <t>Воздуховод из тонколистовой оцинкованной стали b=0,7</t>
        </is>
      </c>
      <c r="F4515" s="211" t="inlineStr">
        <is>
          <t>м2</t>
        </is>
      </c>
      <c r="G4515" s="649" t="n">
        <v>26</v>
      </c>
      <c r="H4515" s="194" t="n">
        <v>3220.391703696222</v>
      </c>
      <c r="I4515" s="195" t="n">
        <v>1659.259230769231</v>
      </c>
      <c r="J4515" s="196" t="n">
        <v>609.9563668081815</v>
      </c>
      <c r="K4515" s="197" t="n">
        <v>5489.607301273634</v>
      </c>
      <c r="L4515" s="194" t="n">
        <v>83730.18429610177</v>
      </c>
      <c r="M4515" s="195" t="n">
        <v>43140.74</v>
      </c>
      <c r="N4515" s="196" t="n">
        <v>15858.86553701272</v>
      </c>
      <c r="O4515" s="197" t="n">
        <v>142729.7898331145</v>
      </c>
      <c r="P4515" s="118" t="n"/>
      <c r="Q4515" s="104" t="n"/>
    </row>
    <row r="4516" outlineLevel="3" ht="50.25" customHeight="1">
      <c r="A4516" s="3" t="n"/>
      <c r="B4516" s="3" t="n"/>
      <c r="C4516" s="25" t="n"/>
      <c r="D4516" s="271" t="inlineStr">
        <is>
          <t>10.4.31.2.</t>
        </is>
      </c>
      <c r="E4516" s="212" t="inlineStr">
        <is>
          <t>Отвод прямоугольного  сечения 500х800</t>
        </is>
      </c>
      <c r="F4516" s="211" t="inlineStr">
        <is>
          <t>шт.</t>
        </is>
      </c>
      <c r="G4516" s="649" t="n">
        <v>2</v>
      </c>
      <c r="H4516" s="194" t="n"/>
      <c r="I4516" s="195" t="n">
        <v>0</v>
      </c>
      <c r="J4516" s="196" t="n">
        <v>0</v>
      </c>
      <c r="K4516" s="197" t="n">
        <v>0</v>
      </c>
      <c r="L4516" s="194" t="n">
        <v>0</v>
      </c>
      <c r="M4516" s="195" t="n">
        <v>0</v>
      </c>
      <c r="N4516" s="196" t="n">
        <v>0</v>
      </c>
      <c r="O4516" s="197" t="n">
        <v>0</v>
      </c>
      <c r="P4516" s="118" t="inlineStr">
        <is>
          <t>Включено</t>
        </is>
      </c>
      <c r="Q4516" s="104" t="n"/>
    </row>
    <row r="4517" outlineLevel="3" ht="50.25" customHeight="1">
      <c r="A4517" s="3" t="n"/>
      <c r="B4517" s="3" t="n"/>
      <c r="C4517" s="25" t="n"/>
      <c r="D4517" s="271" t="inlineStr">
        <is>
          <t>10.4.31.3.</t>
        </is>
      </c>
      <c r="E4517" s="212" t="inlineStr">
        <is>
          <t>Отвод прямоугольного  сечения 800x500</t>
        </is>
      </c>
      <c r="F4517" s="211" t="inlineStr">
        <is>
          <t>шт.</t>
        </is>
      </c>
      <c r="G4517" s="649" t="n">
        <v>2</v>
      </c>
      <c r="H4517" s="194" t="n"/>
      <c r="I4517" s="195" t="n">
        <v>0</v>
      </c>
      <c r="J4517" s="196" t="n">
        <v>0</v>
      </c>
      <c r="K4517" s="197" t="n">
        <v>0</v>
      </c>
      <c r="L4517" s="194" t="n">
        <v>0</v>
      </c>
      <c r="M4517" s="195" t="n">
        <v>0</v>
      </c>
      <c r="N4517" s="196" t="n">
        <v>0</v>
      </c>
      <c r="O4517" s="197" t="n">
        <v>0</v>
      </c>
      <c r="P4517" s="118" t="inlineStr">
        <is>
          <t>Включено</t>
        </is>
      </c>
      <c r="Q4517" s="104" t="n"/>
    </row>
    <row r="4518" outlineLevel="3" ht="64.5" customHeight="1">
      <c r="A4518" s="3" t="n"/>
      <c r="B451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518" s="25" t="n"/>
      <c r="D4518" s="271" t="inlineStr">
        <is>
          <t>10.4.31.4.</t>
        </is>
      </c>
      <c r="E4518"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морозостойкий
800х500</t>
        </is>
      </c>
      <c r="F4518" s="211" t="inlineStr">
        <is>
          <t>шт.</t>
        </is>
      </c>
      <c r="G4518" s="649" t="n">
        <v>1</v>
      </c>
      <c r="H4518" s="194" t="n">
        <v>12368.09588627687</v>
      </c>
      <c r="I4518" s="195" t="n">
        <v>4314.073700991118</v>
      </c>
      <c r="J4518" s="196" t="n">
        <v>2085.271198408498</v>
      </c>
      <c r="K4518" s="197" t="n">
        <v>18767.44078567648</v>
      </c>
      <c r="L4518" s="194" t="n">
        <v>12368.09588627687</v>
      </c>
      <c r="M4518" s="195" t="n">
        <v>4314.073700991118</v>
      </c>
      <c r="N4518" s="196" t="n">
        <v>2085.271198408498</v>
      </c>
      <c r="O4518" s="197" t="n">
        <v>18767.44078567648</v>
      </c>
      <c r="P4518" s="118" t="n"/>
      <c r="Q4518" s="104" t="n"/>
    </row>
    <row r="4519" outlineLevel="3" ht="50.25" customHeight="1">
      <c r="A4519" s="3" t="n"/>
      <c r="B4519"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519" s="25" t="n"/>
      <c r="D4519" s="271" t="inlineStr">
        <is>
          <t>10.4.31.5.</t>
        </is>
      </c>
      <c r="E4519" s="212" t="inlineStr">
        <is>
          <t>Огнезащитная изоляция EI60, матриал: рулонная базальтовая фольгированная огнезащита,
толщина 5мм, расход клеящего состава 0.6кг/м2</t>
        </is>
      </c>
      <c r="F4519" s="211" t="inlineStr">
        <is>
          <t>м²</t>
        </is>
      </c>
      <c r="G4519" s="649" t="n">
        <v>27</v>
      </c>
      <c r="H4519" s="194" t="n">
        <v>231.3524185610333</v>
      </c>
      <c r="I4519" s="195" t="n">
        <v>431.4073700991118</v>
      </c>
      <c r="J4519" s="196" t="n">
        <v>82.84497358251815</v>
      </c>
      <c r="K4519" s="197" t="n">
        <v>745.6047622426634</v>
      </c>
      <c r="L4519" s="194" t="n">
        <v>6246.515301147901</v>
      </c>
      <c r="M4519" s="195" t="n">
        <v>11647.99899267602</v>
      </c>
      <c r="N4519" s="196" t="n">
        <v>2236.81428672799</v>
      </c>
      <c r="O4519" s="197" t="n">
        <v>20131.32858055191</v>
      </c>
      <c r="P4519" s="118" t="n"/>
      <c r="Q4519" s="104" t="n"/>
    </row>
    <row r="4520" outlineLevel="3" ht="50.25" customHeight="1">
      <c r="A4520" s="3" t="n"/>
      <c r="B4520" s="3" t="n"/>
      <c r="C4520" s="88" t="n"/>
      <c r="D4520" s="271" t="inlineStr">
        <is>
          <t>10.4.31.6.</t>
        </is>
      </c>
      <c r="E4520" s="213" t="inlineStr">
        <is>
          <t>ЕДП</t>
        </is>
      </c>
      <c r="F4520" s="18" t="n"/>
      <c r="G4520" s="645" t="n"/>
      <c r="H4520" s="194" t="n"/>
      <c r="I4520" s="195" t="n">
        <v>0</v>
      </c>
      <c r="J4520" s="196" t="n">
        <v>0</v>
      </c>
      <c r="K4520" s="197" t="n">
        <v>0</v>
      </c>
      <c r="L4520" s="194" t="n">
        <v>0</v>
      </c>
      <c r="M4520" s="195" t="n">
        <v>0</v>
      </c>
      <c r="N4520" s="196" t="n">
        <v>0</v>
      </c>
      <c r="O4520" s="197" t="n">
        <v>0</v>
      </c>
      <c r="P4520" s="118" t="n"/>
      <c r="Q4520" s="104" t="n"/>
    </row>
    <row r="4521" outlineLevel="3" ht="50.25" customHeight="1">
      <c r="A4521" s="3" t="n"/>
      <c r="B4521" s="3" t="n"/>
      <c r="C4521" s="25" t="n"/>
      <c r="D4521" s="271" t="inlineStr">
        <is>
          <t>10.4.31.7.</t>
        </is>
      </c>
      <c r="E4521" s="3" t="inlineStr">
        <is>
          <t>Клапан избыточного давления 700х700</t>
        </is>
      </c>
      <c r="F4521" s="211" t="inlineStr">
        <is>
          <t>шт.</t>
        </is>
      </c>
      <c r="G4521" s="645" t="n">
        <v>3</v>
      </c>
      <c r="H4521" s="194" t="n"/>
      <c r="I4521" s="195" t="n">
        <v>0</v>
      </c>
      <c r="J4521" s="196" t="n">
        <v>0</v>
      </c>
      <c r="K4521" s="197" t="n">
        <v>0</v>
      </c>
      <c r="L4521" s="194" t="n">
        <v>0</v>
      </c>
      <c r="M4521" s="195" t="n">
        <v>0</v>
      </c>
      <c r="N4521" s="196" t="n">
        <v>0</v>
      </c>
      <c r="O4521" s="197" t="n">
        <v>0</v>
      </c>
      <c r="P4521" s="118" t="inlineStr">
        <is>
          <t>Включено</t>
        </is>
      </c>
      <c r="Q4521" s="104" t="n"/>
    </row>
    <row r="4522" outlineLevel="3" ht="50.25" customHeight="1">
      <c r="A4522" s="3" t="n"/>
      <c r="B4522" s="3" t="n"/>
      <c r="C4522" s="25" t="n"/>
      <c r="D4522" s="271" t="inlineStr">
        <is>
          <t>10.4.31.8.</t>
        </is>
      </c>
      <c r="E4522" s="3" t="inlineStr">
        <is>
          <t>Клапан избыточного давления 800х500</t>
        </is>
      </c>
      <c r="F4522" s="211" t="inlineStr">
        <is>
          <t>шт.</t>
        </is>
      </c>
      <c r="G4522" s="645" t="n">
        <v>1</v>
      </c>
      <c r="H4522" s="194" t="n"/>
      <c r="I4522" s="195" t="n">
        <v>0</v>
      </c>
      <c r="J4522" s="196" t="n">
        <v>0</v>
      </c>
      <c r="K4522" s="197" t="n">
        <v>0</v>
      </c>
      <c r="L4522" s="194" t="n">
        <v>0</v>
      </c>
      <c r="M4522" s="195" t="n">
        <v>0</v>
      </c>
      <c r="N4522" s="196" t="n">
        <v>0</v>
      </c>
      <c r="O4522" s="197" t="n">
        <v>0</v>
      </c>
      <c r="P4522" s="118" t="inlineStr">
        <is>
          <t>Включено</t>
        </is>
      </c>
      <c r="Q4522" s="104" t="n"/>
    </row>
    <row r="4523" outlineLevel="2" ht="50.25" customHeight="1">
      <c r="A4523" s="3" t="n"/>
      <c r="B4523" s="3" t="n"/>
      <c r="C4523" s="240" t="n"/>
      <c r="D4523" s="391" t="inlineStr">
        <is>
          <t>10.4.32.</t>
        </is>
      </c>
      <c r="E4523" s="392" t="inlineStr">
        <is>
          <t>КДВ1.1.1-КДВ1.2.2</t>
        </is>
      </c>
      <c r="F4523" s="405" t="inlineStr">
        <is>
          <t>комплект</t>
        </is>
      </c>
      <c r="G4523" s="422" t="n">
        <v>1</v>
      </c>
      <c r="H4523" s="428">
        <f>IFERROR(L4523/G4523,0)</f>
        <v/>
      </c>
      <c r="I4523" s="429">
        <f>IFERROR(M4523/G4523,0)</f>
        <v/>
      </c>
      <c r="J4523" s="430">
        <f>IFERROR(N4523/G4523,0)</f>
        <v/>
      </c>
      <c r="K4523" s="432">
        <f>+IFERROR(O4523/G4523,0)</f>
        <v/>
      </c>
      <c r="L4523" s="431">
        <f>SUBTOTAL(9,L4524:L4587)</f>
        <v/>
      </c>
      <c r="M4523" s="429">
        <f>SUBTOTAL(9,M4524:M4587)</f>
        <v/>
      </c>
      <c r="N4523" s="430">
        <f>SUBTOTAL(9,N4524:N4587)</f>
        <v/>
      </c>
      <c r="O4523" s="431">
        <f>SUBTOTAL(9,O4524:O4587)</f>
        <v/>
      </c>
      <c r="P4523" s="394" t="n"/>
      <c r="Q4523" s="243" t="n"/>
    </row>
    <row r="4524" outlineLevel="3" ht="50.25" customHeight="1">
      <c r="A4524" s="3" t="n"/>
      <c r="B4524" s="3" t="inlineStr">
        <is>
          <t>Монтаж приточно-вытяжных установок (установки общеобменной вентиляции, вентиляторы и пр.)</t>
        </is>
      </c>
      <c r="C4524" s="25" t="n"/>
      <c r="D4524" s="271" t="inlineStr">
        <is>
          <t>10.4.32.1.</t>
        </is>
      </c>
      <c r="E4524" s="3" t="inlineStr">
        <is>
          <t>Осевой вентилятор, система КДВ1.1.1, L=21000м3/ч, dpсеть=500Па</t>
        </is>
      </c>
      <c r="F4524" s="18" t="inlineStr">
        <is>
          <t>шт.</t>
        </is>
      </c>
      <c r="G4524" s="645" t="n">
        <v>1</v>
      </c>
      <c r="H4524" s="194" t="n">
        <v>318450.7088456443</v>
      </c>
      <c r="I4524" s="195" t="n">
        <v>87106.6828892763</v>
      </c>
      <c r="J4524" s="196" t="n">
        <v>50694.67396686507</v>
      </c>
      <c r="K4524" s="197" t="n">
        <v>456252.0657017856</v>
      </c>
      <c r="L4524" s="194" t="n">
        <v>318450.7088456443</v>
      </c>
      <c r="M4524" s="195" t="n">
        <v>87106.6828892763</v>
      </c>
      <c r="N4524" s="196" t="n">
        <v>50694.67396686507</v>
      </c>
      <c r="O4524" s="197" t="n">
        <v>456252.0657017856</v>
      </c>
      <c r="P4524" s="118" t="n"/>
      <c r="Q4524" s="104" t="n"/>
    </row>
    <row r="4525" outlineLevel="3" ht="50.25" customHeight="1">
      <c r="A4525" s="3" t="n"/>
      <c r="B4525" s="3" t="n"/>
      <c r="C4525" s="25" t="n"/>
      <c r="D4525" s="271" t="inlineStr">
        <is>
          <t>10.4.32.2.</t>
        </is>
      </c>
      <c r="E4525" s="3" t="inlineStr">
        <is>
          <t>Осевой вентилятор, система КДВ1.1.2, L=21000м3/ч, dpсеть=500Па</t>
        </is>
      </c>
      <c r="F4525" s="18" t="inlineStr">
        <is>
          <t>шт.</t>
        </is>
      </c>
      <c r="G4525" s="645" t="n">
        <v>1</v>
      </c>
      <c r="H4525" s="194" t="n"/>
      <c r="I4525" s="195" t="n">
        <v>0</v>
      </c>
      <c r="J4525" s="196" t="n">
        <v>0</v>
      </c>
      <c r="K4525" s="197" t="n">
        <v>0</v>
      </c>
      <c r="L4525" s="194" t="n">
        <v>0</v>
      </c>
      <c r="M4525" s="195" t="n">
        <v>0</v>
      </c>
      <c r="N4525" s="196" t="n">
        <v>0</v>
      </c>
      <c r="O4525" s="197" t="n">
        <v>0</v>
      </c>
      <c r="P4525" s="118" t="inlineStr">
        <is>
          <t>Включено</t>
        </is>
      </c>
      <c r="Q4525" s="104" t="n"/>
    </row>
    <row r="4526" outlineLevel="3" ht="50.25" customHeight="1">
      <c r="A4526" s="3" t="n"/>
      <c r="B4526" s="3" t="inlineStr">
        <is>
          <t>Монтаж приточно-вытяжных установок (установки общеобменной вентиляции, вентиляторы и пр.)</t>
        </is>
      </c>
      <c r="C4526" s="25" t="n"/>
      <c r="D4526" s="271" t="inlineStr">
        <is>
          <t>10.4.32.3.</t>
        </is>
      </c>
      <c r="E4526" s="3" t="inlineStr">
        <is>
          <t>Осевой вентилятор, система КДВ1.2.1, L=32200м3/ч, dpсеть=500Па</t>
        </is>
      </c>
      <c r="F4526" s="18" t="inlineStr">
        <is>
          <t>шт.</t>
        </is>
      </c>
      <c r="G4526" s="645" t="n">
        <v>1</v>
      </c>
      <c r="H4526" s="194" t="n">
        <v>122612.6158913052</v>
      </c>
      <c r="I4526" s="195" t="n">
        <v>96565.4523522081</v>
      </c>
      <c r="J4526" s="196" t="n">
        <v>27397.25853043916</v>
      </c>
      <c r="K4526" s="197" t="n">
        <v>246575.3267739525</v>
      </c>
      <c r="L4526" s="194" t="n">
        <v>122612.6158913052</v>
      </c>
      <c r="M4526" s="195" t="n">
        <v>96565.4523522081</v>
      </c>
      <c r="N4526" s="196" t="n">
        <v>27397.25853043916</v>
      </c>
      <c r="O4526" s="197" t="n">
        <v>246575.3267739525</v>
      </c>
      <c r="P4526" s="118" t="n"/>
      <c r="Q4526" s="104" t="n"/>
    </row>
    <row r="4527" outlineLevel="3" ht="50.25" customHeight="1">
      <c r="A4527" s="3" t="n"/>
      <c r="B4527" s="3" t="n"/>
      <c r="C4527" s="25" t="n"/>
      <c r="D4527" s="271" t="inlineStr">
        <is>
          <t>10.4.32.4.</t>
        </is>
      </c>
      <c r="E4527" s="3" t="inlineStr">
        <is>
          <t>Осевой вентилятор, система КДВ1.2.2, L=32200м3/ч, dpсеть=500Па</t>
        </is>
      </c>
      <c r="F4527" s="18" t="inlineStr">
        <is>
          <t>шт.</t>
        </is>
      </c>
      <c r="G4527" s="645" t="n">
        <v>1</v>
      </c>
      <c r="H4527" s="194" t="n"/>
      <c r="I4527" s="195" t="n">
        <v>0</v>
      </c>
      <c r="J4527" s="196" t="n">
        <v>0</v>
      </c>
      <c r="K4527" s="197" t="n">
        <v>0</v>
      </c>
      <c r="L4527" s="194" t="n">
        <v>0</v>
      </c>
      <c r="M4527" s="195" t="n">
        <v>0</v>
      </c>
      <c r="N4527" s="196" t="n">
        <v>0</v>
      </c>
      <c r="O4527" s="197" t="n">
        <v>0</v>
      </c>
      <c r="P4527" s="118" t="inlineStr">
        <is>
          <t>Включено</t>
        </is>
      </c>
      <c r="Q4527" s="104" t="n"/>
    </row>
    <row r="4528" outlineLevel="3" ht="50.25" customHeight="1">
      <c r="A4528" s="3" t="n"/>
      <c r="B452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528" s="25" t="n"/>
      <c r="D4528" s="271" t="inlineStr">
        <is>
          <t>10.4.32.5.</t>
        </is>
      </c>
      <c r="E4528" s="212" t="inlineStr">
        <is>
          <t>Воздуховод из тонколистовой оцинкованной стали b=0,7</t>
        </is>
      </c>
      <c r="F4528" s="211" t="inlineStr">
        <is>
          <t>м2</t>
        </is>
      </c>
      <c r="G4528" s="649" t="n">
        <v>10</v>
      </c>
      <c r="H4528" s="194" t="n">
        <v>3220.40486251048</v>
      </c>
      <c r="I4528" s="195" t="n">
        <v>1647.976</v>
      </c>
      <c r="J4528" s="196" t="n">
        <v>608.5476078138099</v>
      </c>
      <c r="K4528" s="197" t="n">
        <v>5476.928470324289</v>
      </c>
      <c r="L4528" s="194" t="n">
        <v>32204.0486251048</v>
      </c>
      <c r="M4528" s="195" t="n">
        <v>16479.76</v>
      </c>
      <c r="N4528" s="196" t="n">
        <v>6085.476078138099</v>
      </c>
      <c r="O4528" s="197" t="n">
        <v>54769.28470324289</v>
      </c>
      <c r="P4528" s="118" t="n"/>
      <c r="Q4528" s="104" t="n"/>
    </row>
    <row r="4529" outlineLevel="3" ht="50.25" customHeight="1">
      <c r="A4529" s="3" t="n"/>
      <c r="B452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529" s="25" t="n"/>
      <c r="D4529" s="271" t="inlineStr">
        <is>
          <t>10.4.32.6.</t>
        </is>
      </c>
      <c r="E4529" s="212" t="inlineStr">
        <is>
          <t>Воздуховод из тонколистовой оцинкованной стали b=0,7</t>
        </is>
      </c>
      <c r="F4529" s="211" t="inlineStr">
        <is>
          <t>м2</t>
        </is>
      </c>
      <c r="G4529" s="649" t="n">
        <v>6.6</v>
      </c>
      <c r="H4529" s="194" t="n">
        <v>3220.399992903367</v>
      </c>
      <c r="I4529" s="195" t="n">
        <v>1647.975757575758</v>
      </c>
      <c r="J4529" s="196" t="n">
        <v>608.5469688098906</v>
      </c>
      <c r="K4529" s="197" t="n">
        <v>5476.922719289016</v>
      </c>
      <c r="L4529" s="194" t="n">
        <v>21254.63995316222</v>
      </c>
      <c r="M4529" s="195" t="n">
        <v>10876.64</v>
      </c>
      <c r="N4529" s="196" t="n">
        <v>4016.409994145278</v>
      </c>
      <c r="O4529" s="197" t="n">
        <v>36147.6899473075</v>
      </c>
      <c r="P4529" s="118" t="n"/>
      <c r="Q4529" s="104" t="n"/>
    </row>
    <row r="4530" outlineLevel="3" ht="50.25" customHeight="1">
      <c r="A4530" s="3" t="n"/>
      <c r="B453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530" s="25" t="n"/>
      <c r="D4530" s="271" t="inlineStr">
        <is>
          <t>10.4.32.7.</t>
        </is>
      </c>
      <c r="E4530" s="212" t="inlineStr">
        <is>
          <t>Воздуховод из тонколистовой оцинкованной стали b=0,7</t>
        </is>
      </c>
      <c r="F4530" s="211" t="inlineStr">
        <is>
          <t>м2</t>
        </is>
      </c>
      <c r="G4530" s="649" t="n">
        <v>2.6</v>
      </c>
      <c r="H4530" s="194" t="n">
        <v>3220.392501200116</v>
      </c>
      <c r="I4530" s="195" t="n">
        <v>1647.976923076923</v>
      </c>
      <c r="J4530" s="196" t="n">
        <v>608.5461780346299</v>
      </c>
      <c r="K4530" s="197" t="n">
        <v>5476.915602311668</v>
      </c>
      <c r="L4530" s="194" t="n">
        <v>8373.020503120302</v>
      </c>
      <c r="M4530" s="195" t="n">
        <v>4284.74</v>
      </c>
      <c r="N4530" s="196" t="n">
        <v>1582.220062890038</v>
      </c>
      <c r="O4530" s="197" t="n">
        <v>14239.98056601034</v>
      </c>
      <c r="P4530" s="118" t="n"/>
      <c r="Q4530" s="104" t="n"/>
    </row>
    <row r="4531" outlineLevel="3" ht="50.25" customHeight="1">
      <c r="A4531" s="3" t="n"/>
      <c r="B453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531" s="25" t="n"/>
      <c r="D4531" s="271" t="inlineStr">
        <is>
          <t>10.4.32.8.</t>
        </is>
      </c>
      <c r="E4531" s="212" t="inlineStr">
        <is>
          <t>Воздуховод из тонколистовой оцинкованной стали b=0,7</t>
        </is>
      </c>
      <c r="F4531" s="211" t="inlineStr">
        <is>
          <t>м2</t>
        </is>
      </c>
      <c r="G4531" s="649" t="n">
        <v>6</v>
      </c>
      <c r="H4531" s="194" t="n">
        <v>3220.423869686632</v>
      </c>
      <c r="I4531" s="195" t="n">
        <v>1647.976666666667</v>
      </c>
      <c r="J4531" s="196" t="n">
        <v>608.5500670441623</v>
      </c>
      <c r="K4531" s="197" t="n">
        <v>5476.950603397461</v>
      </c>
      <c r="L4531" s="194" t="n">
        <v>19322.54321811979</v>
      </c>
      <c r="M4531" s="195" t="n">
        <v>9887.860000000001</v>
      </c>
      <c r="N4531" s="196" t="n">
        <v>3651.300402264974</v>
      </c>
      <c r="O4531" s="197" t="n">
        <v>32861.70362038477</v>
      </c>
      <c r="P4531" s="118" t="n"/>
      <c r="Q4531" s="104" t="n"/>
    </row>
    <row r="4532" outlineLevel="3" ht="50.25" customHeight="1">
      <c r="A4532" s="3" t="n"/>
      <c r="B453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532" s="25" t="n"/>
      <c r="D4532" s="271" t="inlineStr">
        <is>
          <t>10.4.32.9.</t>
        </is>
      </c>
      <c r="E4532" s="212" t="inlineStr">
        <is>
          <t>Воздуховод из тонколистовой оцинкованной стали b=0,7</t>
        </is>
      </c>
      <c r="F4532" s="211" t="inlineStr">
        <is>
          <t>м2</t>
        </is>
      </c>
      <c r="G4532" s="649" t="n">
        <v>15.4</v>
      </c>
      <c r="H4532" s="194" t="n">
        <v>3220.399544091651</v>
      </c>
      <c r="I4532" s="195" t="n">
        <v>1647.975974025974</v>
      </c>
      <c r="J4532" s="196" t="n">
        <v>608.5469397647032</v>
      </c>
      <c r="K4532" s="197" t="n">
        <v>5476.922457882329</v>
      </c>
      <c r="L4532" s="194" t="n">
        <v>49594.15297901144</v>
      </c>
      <c r="M4532" s="195" t="n">
        <v>25378.83</v>
      </c>
      <c r="N4532" s="196" t="n">
        <v>9371.622872376429</v>
      </c>
      <c r="O4532" s="197" t="n">
        <v>84344.60585138787</v>
      </c>
      <c r="P4532" s="118" t="n"/>
      <c r="Q4532" s="104" t="n"/>
    </row>
    <row r="4533" outlineLevel="3" ht="50.25" customHeight="1">
      <c r="A4533" s="3" t="n"/>
      <c r="B453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533" s="25" t="n"/>
      <c r="D4533" s="271" t="inlineStr">
        <is>
          <t>10.4.32.10.</t>
        </is>
      </c>
      <c r="E4533" s="212" t="inlineStr">
        <is>
          <t>Воздуховод из тонколистовой оцинкованной стали b=0,7</t>
        </is>
      </c>
      <c r="F4533" s="211" t="inlineStr">
        <is>
          <t>м2</t>
        </is>
      </c>
      <c r="G4533" s="649" t="n">
        <v>9.6</v>
      </c>
      <c r="H4533" s="194" t="n">
        <v>3220.395574913043</v>
      </c>
      <c r="I4533" s="195" t="n">
        <v>1647.976041666667</v>
      </c>
      <c r="J4533" s="196" t="n">
        <v>608.5464520724637</v>
      </c>
      <c r="K4533" s="197" t="n">
        <v>5476.918068652173</v>
      </c>
      <c r="L4533" s="194" t="n">
        <v>30915.79751916521</v>
      </c>
      <c r="M4533" s="195" t="n">
        <v>15820.57</v>
      </c>
      <c r="N4533" s="196" t="n">
        <v>5842.045939895651</v>
      </c>
      <c r="O4533" s="197" t="n">
        <v>52578.41345906086</v>
      </c>
      <c r="P4533" s="118" t="n"/>
      <c r="Q4533" s="104" t="n"/>
    </row>
    <row r="4534" outlineLevel="3" ht="50.25" customHeight="1">
      <c r="A4534" s="3" t="n"/>
      <c r="B453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534" s="25" t="n"/>
      <c r="D4534" s="271" t="inlineStr">
        <is>
          <t>10.4.32.11.</t>
        </is>
      </c>
      <c r="E4534" s="212" t="inlineStr">
        <is>
          <t>Воздуховод из тонколистовой оцинкованной стали b=0,7</t>
        </is>
      </c>
      <c r="F4534" s="211" t="inlineStr">
        <is>
          <t>м2</t>
        </is>
      </c>
      <c r="G4534" s="649" t="n">
        <v>8.800000000000001</v>
      </c>
      <c r="H4534" s="194" t="n">
        <v>3220.399207482864</v>
      </c>
      <c r="I4534" s="195" t="n">
        <v>1647.976136363636</v>
      </c>
      <c r="J4534" s="196" t="n">
        <v>608.5469179808126</v>
      </c>
      <c r="K4534" s="197" t="n">
        <v>5476.922261827313</v>
      </c>
      <c r="L4534" s="194" t="n">
        <v>28339.51302584921</v>
      </c>
      <c r="M4534" s="195" t="n">
        <v>14502.19</v>
      </c>
      <c r="N4534" s="196" t="n">
        <v>5355.212878231151</v>
      </c>
      <c r="O4534" s="197" t="n">
        <v>48196.91590408036</v>
      </c>
      <c r="P4534" s="118" t="n"/>
      <c r="Q4534" s="104" t="n"/>
    </row>
    <row r="4535" outlineLevel="3" ht="50.25" customHeight="1">
      <c r="A4535" s="3" t="n"/>
      <c r="B453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535" s="25" t="n"/>
      <c r="D4535" s="271" t="inlineStr">
        <is>
          <t>10.4.32.12.</t>
        </is>
      </c>
      <c r="E4535" s="212" t="inlineStr">
        <is>
          <t>Воздуховод из тонколистовой оцинкованной стали b=0,7</t>
        </is>
      </c>
      <c r="F4535" s="211" t="inlineStr">
        <is>
          <t>м2</t>
        </is>
      </c>
      <c r="G4535" s="649" t="n">
        <v>10.4</v>
      </c>
      <c r="H4535" s="194" t="n">
        <v>3220.391504320248</v>
      </c>
      <c r="I4535" s="195" t="n">
        <v>1647.975961538462</v>
      </c>
      <c r="J4535" s="196" t="n">
        <v>608.5459332323387</v>
      </c>
      <c r="K4535" s="197" t="n">
        <v>5476.913399091049</v>
      </c>
      <c r="L4535" s="194" t="n">
        <v>33492.07164493058</v>
      </c>
      <c r="M4535" s="195" t="n">
        <v>17138.95</v>
      </c>
      <c r="N4535" s="196" t="n">
        <v>6328.877705616323</v>
      </c>
      <c r="O4535" s="197" t="n">
        <v>56959.8993505469</v>
      </c>
      <c r="P4535" s="118" t="n"/>
      <c r="Q4535" s="104" t="n"/>
    </row>
    <row r="4536" outlineLevel="3" ht="50.25" customHeight="1">
      <c r="A4536" s="3" t="n"/>
      <c r="B4536"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536" s="25" t="n"/>
      <c r="D4536" s="271" t="inlineStr">
        <is>
          <t>10.4.32.13.</t>
        </is>
      </c>
      <c r="E4536" s="212" t="inlineStr">
        <is>
          <t>Воздуховод из тонколистовой оцинкованной стали b=0,9</t>
        </is>
      </c>
      <c r="F4536" s="211" t="inlineStr">
        <is>
          <t>м2</t>
        </is>
      </c>
      <c r="G4536" s="649" t="n">
        <v>50</v>
      </c>
      <c r="H4536" s="194" t="n">
        <v>3220.416474167183</v>
      </c>
      <c r="I4536" s="195" t="n">
        <v>1647.9762</v>
      </c>
      <c r="J4536" s="196" t="n">
        <v>608.549084270898</v>
      </c>
      <c r="K4536" s="197" t="n">
        <v>5476.941758438082</v>
      </c>
      <c r="L4536" s="194" t="n">
        <v>161020.8237083592</v>
      </c>
      <c r="M4536" s="195" t="n">
        <v>82398.81</v>
      </c>
      <c r="N4536" s="196" t="n">
        <v>30427.4542135449</v>
      </c>
      <c r="O4536" s="197" t="n">
        <v>273847.0879219041</v>
      </c>
      <c r="P4536" s="118" t="n"/>
      <c r="Q4536" s="104" t="n"/>
    </row>
    <row r="4537" outlineLevel="3" ht="50.25" customHeight="1">
      <c r="A4537" s="3" t="n"/>
      <c r="B4537"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537" s="25" t="n"/>
      <c r="D4537" s="271" t="inlineStr">
        <is>
          <t>10.4.32.14.</t>
        </is>
      </c>
      <c r="E4537" s="212" t="inlineStr">
        <is>
          <t>Воздуховод из тонколистовой оцинкованной стали b=0,7</t>
        </is>
      </c>
      <c r="F4537" s="211" t="inlineStr">
        <is>
          <t>м2</t>
        </is>
      </c>
      <c r="G4537" s="649" t="n">
        <v>76.8</v>
      </c>
      <c r="H4537" s="194" t="n">
        <v>3220.419333883232</v>
      </c>
      <c r="I4537" s="195" t="n">
        <v>1647.976171875</v>
      </c>
      <c r="J4537" s="196" t="n">
        <v>608.5494382197789</v>
      </c>
      <c r="K4537" s="197" t="n">
        <v>5476.944943978011</v>
      </c>
      <c r="L4537" s="194" t="n">
        <v>247328.2048422322</v>
      </c>
      <c r="M4537" s="195" t="n">
        <v>126564.57</v>
      </c>
      <c r="N4537" s="196" t="n">
        <v>46736.59685527902</v>
      </c>
      <c r="O4537" s="197" t="n">
        <v>420629.3716975112</v>
      </c>
      <c r="P4537" s="118" t="n"/>
      <c r="Q4537" s="104" t="n"/>
    </row>
    <row r="4538" outlineLevel="3" ht="50.25" customHeight="1">
      <c r="A4538" s="3" t="n"/>
      <c r="B4538"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538" s="25" t="n"/>
      <c r="D4538" s="271" t="inlineStr">
        <is>
          <t>10.4.32.15.</t>
        </is>
      </c>
      <c r="E4538" s="212" t="inlineStr">
        <is>
          <t>Воздуховод из тонколистовой оцинкованной стали b=0,9</t>
        </is>
      </c>
      <c r="F4538" s="211" t="inlineStr">
        <is>
          <t>м2</t>
        </is>
      </c>
      <c r="G4538" s="649" t="n">
        <v>18</v>
      </c>
      <c r="H4538" s="194" t="n">
        <v>1985.72346664103</v>
      </c>
      <c r="I4538" s="195" t="n">
        <v>1647.976111111111</v>
      </c>
      <c r="J4538" s="196" t="n">
        <v>454.2124472190176</v>
      </c>
      <c r="K4538" s="197" t="n">
        <v>4087.912024971158</v>
      </c>
      <c r="L4538" s="194" t="n">
        <v>35743.02239953853</v>
      </c>
      <c r="M4538" s="195" t="n">
        <v>29663.57</v>
      </c>
      <c r="N4538" s="196" t="n">
        <v>8175.824049942316</v>
      </c>
      <c r="O4538" s="197" t="n">
        <v>73582.41644948085</v>
      </c>
      <c r="P4538" s="118" t="n"/>
      <c r="Q4538" s="104" t="n"/>
    </row>
    <row r="4539" outlineLevel="3" ht="50.25" customHeight="1">
      <c r="A4539" s="3" t="n"/>
      <c r="B4539"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539" s="25" t="n"/>
      <c r="D4539" s="271" t="inlineStr">
        <is>
          <t>10.4.32.16.</t>
        </is>
      </c>
      <c r="E4539" s="212" t="inlineStr">
        <is>
          <t>Воздуховод из тонколистовой оцинкованной стали b=0,9</t>
        </is>
      </c>
      <c r="F4539" s="211" t="inlineStr">
        <is>
          <t>м2</t>
        </is>
      </c>
      <c r="G4539" s="649" t="n">
        <v>19.2</v>
      </c>
      <c r="H4539" s="194" t="n">
        <v>2192.54742604656</v>
      </c>
      <c r="I4539" s="195" t="n">
        <v>1819.640104166667</v>
      </c>
      <c r="J4539" s="196" t="n">
        <v>501.5234412766533</v>
      </c>
      <c r="K4539" s="197" t="n">
        <v>4513.71097148988</v>
      </c>
      <c r="L4539" s="194" t="n">
        <v>42096.91058009396</v>
      </c>
      <c r="M4539" s="195" t="n">
        <v>34937.09</v>
      </c>
      <c r="N4539" s="196" t="n">
        <v>9629.250072511744</v>
      </c>
      <c r="O4539" s="197" t="n">
        <v>86663.25065260568</v>
      </c>
      <c r="P4539" s="118" t="n"/>
      <c r="Q4539" s="104" t="n"/>
    </row>
    <row r="4540" outlineLevel="3" ht="50.25" customHeight="1">
      <c r="A4540" s="3" t="n"/>
      <c r="B4540"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540" s="25" t="n"/>
      <c r="D4540" s="271" t="inlineStr">
        <is>
          <t>10.4.32.17.</t>
        </is>
      </c>
      <c r="E4540" s="212" t="inlineStr">
        <is>
          <t>Воздуховод из тонколистовой оцинкованной стали b=0,9</t>
        </is>
      </c>
      <c r="F4540" s="211" t="inlineStr">
        <is>
          <t>м2</t>
        </is>
      </c>
      <c r="G4540" s="649" t="n">
        <v>10.6</v>
      </c>
      <c r="H4540" s="194" t="n">
        <v>2173.029809000868</v>
      </c>
      <c r="I4540" s="195" t="n">
        <v>1803.445283018868</v>
      </c>
      <c r="J4540" s="196" t="n">
        <v>497.059386502467</v>
      </c>
      <c r="K4540" s="197" t="n">
        <v>4473.534478522203</v>
      </c>
      <c r="L4540" s="194" t="n">
        <v>23034.1159754092</v>
      </c>
      <c r="M4540" s="195" t="n">
        <v>19116.52</v>
      </c>
      <c r="N4540" s="196" t="n">
        <v>5268.829496926151</v>
      </c>
      <c r="O4540" s="197" t="n">
        <v>47419.46547233535</v>
      </c>
      <c r="P4540" s="118" t="n"/>
      <c r="Q4540" s="104" t="n"/>
    </row>
    <row r="4541" outlineLevel="3" ht="50.25" customHeight="1">
      <c r="A4541" s="3" t="n"/>
      <c r="B4541"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541" s="25" t="n"/>
      <c r="D4541" s="271" t="inlineStr">
        <is>
          <t>10.4.32.18.</t>
        </is>
      </c>
      <c r="E4541" s="212" t="inlineStr">
        <is>
          <t>Воздуховод из тонколистовой оцинкованной стали b=0,9</t>
        </is>
      </c>
      <c r="F4541" s="211" t="inlineStr">
        <is>
          <t>м2</t>
        </is>
      </c>
      <c r="G4541" s="649" t="n">
        <v>13.4</v>
      </c>
      <c r="H4541" s="194" t="n">
        <v>1837.527651962886</v>
      </c>
      <c r="I4541" s="195" t="n">
        <v>1524.992537313433</v>
      </c>
      <c r="J4541" s="196" t="n">
        <v>420.3150236595399</v>
      </c>
      <c r="K4541" s="197" t="n">
        <v>3782.835212935859</v>
      </c>
      <c r="L4541" s="194" t="n">
        <v>24622.87053630268</v>
      </c>
      <c r="M4541" s="195" t="n">
        <v>20434.9</v>
      </c>
      <c r="N4541" s="196" t="n">
        <v>5632.221317037835</v>
      </c>
      <c r="O4541" s="197" t="n">
        <v>50689.99185334051</v>
      </c>
      <c r="P4541" s="118" t="n"/>
      <c r="Q4541" s="104" t="n"/>
    </row>
    <row r="4542" outlineLevel="3" ht="50.25" customHeight="1">
      <c r="A4542" s="3" t="n"/>
      <c r="B454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542" s="25" t="n"/>
      <c r="D4542" s="271" t="inlineStr">
        <is>
          <t>10.4.32.19.</t>
        </is>
      </c>
      <c r="E4542" s="212" t="inlineStr">
        <is>
          <t>Воздуховод из тонколистовой оцинкованной стали b=0,7</t>
        </is>
      </c>
      <c r="F4542" s="211" t="inlineStr">
        <is>
          <t>м2</t>
        </is>
      </c>
      <c r="G4542" s="649" t="n">
        <v>3.52</v>
      </c>
      <c r="H4542" s="194" t="n">
        <v>3217.448579011508</v>
      </c>
      <c r="I4542" s="195" t="n">
        <v>1646.477272727273</v>
      </c>
      <c r="J4542" s="196" t="n">
        <v>607.9907314673476</v>
      </c>
      <c r="K4542" s="197" t="n">
        <v>5471.916583206128</v>
      </c>
      <c r="L4542" s="194" t="n">
        <v>11325.41899812051</v>
      </c>
      <c r="M4542" s="195" t="n">
        <v>5795.6</v>
      </c>
      <c r="N4542" s="196" t="n">
        <v>2140.127374765063</v>
      </c>
      <c r="O4542" s="197" t="n">
        <v>19261.14637288557</v>
      </c>
      <c r="P4542" s="118" t="n"/>
      <c r="Q4542" s="104" t="n"/>
    </row>
    <row r="4543" outlineLevel="3" ht="50.25" customHeight="1">
      <c r="A4543" s="3" t="n"/>
      <c r="B454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543" s="25" t="n"/>
      <c r="D4543" s="271" t="inlineStr">
        <is>
          <t>10.4.32.20.</t>
        </is>
      </c>
      <c r="E4543" s="212" t="inlineStr">
        <is>
          <t>Воздуховод из тонколистовой оцинкованной стали b=0,7</t>
        </is>
      </c>
      <c r="F4543" s="211" t="inlineStr">
        <is>
          <t>м2</t>
        </is>
      </c>
      <c r="G4543" s="649" t="n">
        <v>2.2</v>
      </c>
      <c r="H4543" s="194" t="n">
        <v>3217.460949384416</v>
      </c>
      <c r="I4543" s="195" t="n">
        <v>1646.477272727273</v>
      </c>
      <c r="J4543" s="196" t="n">
        <v>607.9922777639611</v>
      </c>
      <c r="K4543" s="197" t="n">
        <v>5471.93049987565</v>
      </c>
      <c r="L4543" s="194" t="n">
        <v>7078.414088645716</v>
      </c>
      <c r="M4543" s="195" t="n">
        <v>3622.25</v>
      </c>
      <c r="N4543" s="196" t="n">
        <v>1337.583011080714</v>
      </c>
      <c r="O4543" s="197" t="n">
        <v>12038.24709972643</v>
      </c>
      <c r="P4543" s="118" t="n"/>
      <c r="Q4543" s="104" t="n"/>
    </row>
    <row r="4544" outlineLevel="3" ht="50.25" customHeight="1">
      <c r="A4544" s="3" t="n"/>
      <c r="B4544"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544" s="25" t="n"/>
      <c r="D4544" s="271" t="inlineStr">
        <is>
          <t>10.4.32.21.</t>
        </is>
      </c>
      <c r="E4544" s="212" t="inlineStr">
        <is>
          <t>Воздуховод из тонколистовой оцинкованной стали b=1</t>
        </is>
      </c>
      <c r="F4544" s="211" t="inlineStr">
        <is>
          <t>м2</t>
        </is>
      </c>
      <c r="G4544" s="649" t="n">
        <v>3.14</v>
      </c>
      <c r="H4544" s="194" t="n">
        <v>2192.763371973207</v>
      </c>
      <c r="I4544" s="195" t="n">
        <v>1647.977707006369</v>
      </c>
      <c r="J4544" s="196" t="n">
        <v>480.092634872447</v>
      </c>
      <c r="K4544" s="197" t="n">
        <v>4320.833713852023</v>
      </c>
      <c r="L4544" s="194" t="n">
        <v>6885.276987995869</v>
      </c>
      <c r="M4544" s="195" t="n">
        <v>5174.65</v>
      </c>
      <c r="N4544" s="196" t="n">
        <v>1507.490873499484</v>
      </c>
      <c r="O4544" s="197" t="n">
        <v>13567.41786149535</v>
      </c>
      <c r="P4544" s="118" t="n"/>
      <c r="Q4544" s="104" t="n"/>
    </row>
    <row r="4545" outlineLevel="3" ht="50.25" customHeight="1">
      <c r="A4545" s="3" t="n"/>
      <c r="B4545"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545" s="25" t="n"/>
      <c r="D4545" s="271" t="inlineStr">
        <is>
          <t>10.4.32.22.</t>
        </is>
      </c>
      <c r="E4545" s="212" t="inlineStr">
        <is>
          <t>Воздуховод из тонколистовой оцинкованной стали b=1</t>
        </is>
      </c>
      <c r="F4545" s="211" t="inlineStr">
        <is>
          <t>м2</t>
        </is>
      </c>
      <c r="G4545" s="649" t="n">
        <v>3.93</v>
      </c>
      <c r="H4545" s="194" t="n">
        <v>2189.964363503216</v>
      </c>
      <c r="I4545" s="195" t="n">
        <v>1645.880407124682</v>
      </c>
      <c r="J4545" s="196" t="n">
        <v>479.4805963284872</v>
      </c>
      <c r="K4545" s="197" t="n">
        <v>4315.325366956385</v>
      </c>
      <c r="L4545" s="194" t="n">
        <v>8606.559948567638</v>
      </c>
      <c r="M4545" s="195" t="n">
        <v>6468.31</v>
      </c>
      <c r="N4545" s="196" t="n">
        <v>1884.358743570955</v>
      </c>
      <c r="O4545" s="197" t="n">
        <v>16959.22869213859</v>
      </c>
      <c r="P4545" s="118" t="n"/>
      <c r="Q4545" s="104" t="n"/>
    </row>
    <row r="4546" outlineLevel="3" ht="50.25" customHeight="1">
      <c r="A4546" s="3" t="n"/>
      <c r="B4546" s="3" t="n"/>
      <c r="C4546" s="25" t="n"/>
      <c r="D4546" s="271" t="inlineStr">
        <is>
          <t>10.4.32.23.</t>
        </is>
      </c>
      <c r="E4546" s="212" t="inlineStr">
        <is>
          <t>Врезка круглого сечения Ø1250</t>
        </is>
      </c>
      <c r="F4546" s="211" t="inlineStr">
        <is>
          <t>шт.</t>
        </is>
      </c>
      <c r="G4546" s="649" t="n">
        <v>1</v>
      </c>
      <c r="H4546" s="194" t="n"/>
      <c r="I4546" s="195" t="n">
        <v>0</v>
      </c>
      <c r="J4546" s="196" t="n">
        <v>0</v>
      </c>
      <c r="K4546" s="197" t="n">
        <v>0</v>
      </c>
      <c r="L4546" s="194" t="n">
        <v>0</v>
      </c>
      <c r="M4546" s="195" t="n">
        <v>0</v>
      </c>
      <c r="N4546" s="196" t="n">
        <v>0</v>
      </c>
      <c r="O4546" s="197" t="n">
        <v>0</v>
      </c>
      <c r="P4546" s="118" t="inlineStr">
        <is>
          <t>Включено</t>
        </is>
      </c>
      <c r="Q4546" s="104" t="n"/>
    </row>
    <row r="4547" outlineLevel="3" ht="50.25" customHeight="1">
      <c r="A4547" s="3" t="n"/>
      <c r="B4547" s="3" t="n"/>
      <c r="C4547" s="25" t="n"/>
      <c r="D4547" s="271" t="inlineStr">
        <is>
          <t>10.4.32.24.</t>
        </is>
      </c>
      <c r="E4547" s="212" t="inlineStr">
        <is>
          <t>Врезка прямоугольного сечения 250х1000</t>
        </is>
      </c>
      <c r="F4547" s="211" t="inlineStr">
        <is>
          <t>шт.</t>
        </is>
      </c>
      <c r="G4547" s="649" t="n">
        <v>1</v>
      </c>
      <c r="H4547" s="194" t="n"/>
      <c r="I4547" s="195" t="n">
        <v>0</v>
      </c>
      <c r="J4547" s="196" t="n">
        <v>0</v>
      </c>
      <c r="K4547" s="197" t="n">
        <v>0</v>
      </c>
      <c r="L4547" s="194" t="n">
        <v>0</v>
      </c>
      <c r="M4547" s="195" t="n">
        <v>0</v>
      </c>
      <c r="N4547" s="196" t="n">
        <v>0</v>
      </c>
      <c r="O4547" s="197" t="n">
        <v>0</v>
      </c>
      <c r="P4547" s="118" t="inlineStr">
        <is>
          <t>Включено</t>
        </is>
      </c>
      <c r="Q4547" s="104" t="n"/>
    </row>
    <row r="4548" outlineLevel="3" ht="50.25" customHeight="1">
      <c r="A4548" s="3" t="n"/>
      <c r="B4548" s="3" t="n"/>
      <c r="C4548" s="25" t="n"/>
      <c r="D4548" s="271" t="inlineStr">
        <is>
          <t>10.4.32.25.</t>
        </is>
      </c>
      <c r="E4548" s="212" t="inlineStr">
        <is>
          <t>Врезка прямоугольного сечения 500х500</t>
        </is>
      </c>
      <c r="F4548" s="211" t="inlineStr">
        <is>
          <t>шт.</t>
        </is>
      </c>
      <c r="G4548" s="649" t="n">
        <v>1</v>
      </c>
      <c r="H4548" s="194" t="n"/>
      <c r="I4548" s="195" t="n">
        <v>0</v>
      </c>
      <c r="J4548" s="196" t="n">
        <v>0</v>
      </c>
      <c r="K4548" s="197" t="n">
        <v>0</v>
      </c>
      <c r="L4548" s="194" t="n">
        <v>0</v>
      </c>
      <c r="M4548" s="195" t="n">
        <v>0</v>
      </c>
      <c r="N4548" s="196" t="n">
        <v>0</v>
      </c>
      <c r="O4548" s="197" t="n">
        <v>0</v>
      </c>
      <c r="P4548" s="118" t="inlineStr">
        <is>
          <t>Включено</t>
        </is>
      </c>
      <c r="Q4548" s="104" t="n"/>
    </row>
    <row r="4549" outlineLevel="3" ht="50.25" customHeight="1">
      <c r="A4549" s="3" t="n"/>
      <c r="B4549" s="3" t="n"/>
      <c r="C4549" s="25" t="n"/>
      <c r="D4549" s="271" t="inlineStr">
        <is>
          <t>10.4.32.26.</t>
        </is>
      </c>
      <c r="E4549" s="212" t="inlineStr">
        <is>
          <t>Врезка прямоугольного сечения 500х600</t>
        </is>
      </c>
      <c r="F4549" s="211" t="inlineStr">
        <is>
          <t>шт.</t>
        </is>
      </c>
      <c r="G4549" s="649" t="n">
        <v>1</v>
      </c>
      <c r="H4549" s="194" t="n"/>
      <c r="I4549" s="195" t="n">
        <v>0</v>
      </c>
      <c r="J4549" s="196" t="n">
        <v>0</v>
      </c>
      <c r="K4549" s="197" t="n">
        <v>0</v>
      </c>
      <c r="L4549" s="194" t="n">
        <v>0</v>
      </c>
      <c r="M4549" s="195" t="n">
        <v>0</v>
      </c>
      <c r="N4549" s="196" t="n">
        <v>0</v>
      </c>
      <c r="O4549" s="197" t="n">
        <v>0</v>
      </c>
      <c r="P4549" s="118" t="inlineStr">
        <is>
          <t>Включено</t>
        </is>
      </c>
      <c r="Q4549" s="104" t="n"/>
    </row>
    <row r="4550" outlineLevel="3" ht="50.25" customHeight="1">
      <c r="A4550" s="3" t="n"/>
      <c r="B4550" s="3" t="n"/>
      <c r="C4550" s="25" t="n"/>
      <c r="D4550" s="271" t="inlineStr">
        <is>
          <t>10.4.32.27.</t>
        </is>
      </c>
      <c r="E4550" s="212" t="inlineStr">
        <is>
          <t>Врезка прямоугольного сечения 500х800</t>
        </is>
      </c>
      <c r="F4550" s="211" t="inlineStr">
        <is>
          <t>шт.</t>
        </is>
      </c>
      <c r="G4550" s="649" t="n">
        <v>1</v>
      </c>
      <c r="H4550" s="194" t="n"/>
      <c r="I4550" s="195" t="n">
        <v>0</v>
      </c>
      <c r="J4550" s="196" t="n">
        <v>0</v>
      </c>
      <c r="K4550" s="197" t="n">
        <v>0</v>
      </c>
      <c r="L4550" s="194" t="n">
        <v>0</v>
      </c>
      <c r="M4550" s="195" t="n">
        <v>0</v>
      </c>
      <c r="N4550" s="196" t="n">
        <v>0</v>
      </c>
      <c r="O4550" s="197" t="n">
        <v>0</v>
      </c>
      <c r="P4550" s="118" t="inlineStr">
        <is>
          <t>Включено</t>
        </is>
      </c>
      <c r="Q4550" s="104" t="n"/>
    </row>
    <row r="4551" outlineLevel="3" ht="50.25" customHeight="1">
      <c r="A4551" s="3" t="n"/>
      <c r="B4551" s="3" t="n"/>
      <c r="C4551" s="25" t="n"/>
      <c r="D4551" s="271" t="inlineStr">
        <is>
          <t>10.4.32.28.</t>
        </is>
      </c>
      <c r="E4551" s="212" t="inlineStr">
        <is>
          <t>Врезка прямоугольного сечения 500х1000</t>
        </is>
      </c>
      <c r="F4551" s="211" t="inlineStr">
        <is>
          <t>шт.</t>
        </is>
      </c>
      <c r="G4551" s="649" t="n">
        <v>1</v>
      </c>
      <c r="H4551" s="194" t="n"/>
      <c r="I4551" s="195" t="n">
        <v>0</v>
      </c>
      <c r="J4551" s="196" t="n">
        <v>0</v>
      </c>
      <c r="K4551" s="197" t="n">
        <v>0</v>
      </c>
      <c r="L4551" s="194" t="n">
        <v>0</v>
      </c>
      <c r="M4551" s="195" t="n">
        <v>0</v>
      </c>
      <c r="N4551" s="196" t="n">
        <v>0</v>
      </c>
      <c r="O4551" s="197" t="n">
        <v>0</v>
      </c>
      <c r="P4551" s="118" t="inlineStr">
        <is>
          <t>Включено</t>
        </is>
      </c>
      <c r="Q4551" s="104" t="n"/>
    </row>
    <row r="4552" outlineLevel="3" ht="50.25" customHeight="1">
      <c r="A4552" s="3" t="n"/>
      <c r="B4552" s="3" t="n"/>
      <c r="C4552" s="25" t="n"/>
      <c r="D4552" s="271" t="inlineStr">
        <is>
          <t>10.4.32.29.</t>
        </is>
      </c>
      <c r="E4552" s="212" t="inlineStr">
        <is>
          <t>Врезка прямоугольного сечения 500х1000</t>
        </is>
      </c>
      <c r="F4552" s="211" t="inlineStr">
        <is>
          <t>шт.</t>
        </is>
      </c>
      <c r="G4552" s="649" t="n">
        <v>1</v>
      </c>
      <c r="H4552" s="194" t="n"/>
      <c r="I4552" s="195" t="n">
        <v>0</v>
      </c>
      <c r="J4552" s="196" t="n">
        <v>0</v>
      </c>
      <c r="K4552" s="197" t="n">
        <v>0</v>
      </c>
      <c r="L4552" s="194" t="n">
        <v>0</v>
      </c>
      <c r="M4552" s="195" t="n">
        <v>0</v>
      </c>
      <c r="N4552" s="196" t="n">
        <v>0</v>
      </c>
      <c r="O4552" s="197" t="n">
        <v>0</v>
      </c>
      <c r="P4552" s="118" t="inlineStr">
        <is>
          <t>Включено</t>
        </is>
      </c>
      <c r="Q4552" s="104" t="n"/>
    </row>
    <row r="4553" outlineLevel="3" ht="50.25" customHeight="1">
      <c r="A4553" s="3" t="n"/>
      <c r="B4553" s="3" t="n"/>
      <c r="C4553" s="25" t="n"/>
      <c r="D4553" s="271" t="inlineStr">
        <is>
          <t>10.4.32.30.</t>
        </is>
      </c>
      <c r="E4553" s="212" t="inlineStr">
        <is>
          <t>Врезка прямоугольного сечения 500х1300</t>
        </is>
      </c>
      <c r="F4553" s="211" t="inlineStr">
        <is>
          <t>шт.</t>
        </is>
      </c>
      <c r="G4553" s="649" t="n">
        <v>1</v>
      </c>
      <c r="H4553" s="194" t="n"/>
      <c r="I4553" s="195" t="n">
        <v>0</v>
      </c>
      <c r="J4553" s="196" t="n">
        <v>0</v>
      </c>
      <c r="K4553" s="197" t="n">
        <v>0</v>
      </c>
      <c r="L4553" s="194" t="n">
        <v>0</v>
      </c>
      <c r="M4553" s="195" t="n">
        <v>0</v>
      </c>
      <c r="N4553" s="196" t="n">
        <v>0</v>
      </c>
      <c r="O4553" s="197" t="n">
        <v>0</v>
      </c>
      <c r="P4553" s="118" t="inlineStr">
        <is>
          <t>Включено</t>
        </is>
      </c>
      <c r="Q4553" s="104" t="n"/>
    </row>
    <row r="4554" outlineLevel="3" ht="50.25" customHeight="1">
      <c r="A4554" s="3" t="n"/>
      <c r="B4554" s="3" t="n"/>
      <c r="C4554" s="25" t="n"/>
      <c r="D4554" s="271" t="inlineStr">
        <is>
          <t>10.4.32.31.</t>
        </is>
      </c>
      <c r="E4554" s="212" t="inlineStr">
        <is>
          <t>Врезка прямоугольного сечения 600х600</t>
        </is>
      </c>
      <c r="F4554" s="211" t="inlineStr">
        <is>
          <t>шт.</t>
        </is>
      </c>
      <c r="G4554" s="649" t="n">
        <v>1</v>
      </c>
      <c r="H4554" s="194" t="n"/>
      <c r="I4554" s="195" t="n">
        <v>0</v>
      </c>
      <c r="J4554" s="196" t="n">
        <v>0</v>
      </c>
      <c r="K4554" s="197" t="n">
        <v>0</v>
      </c>
      <c r="L4554" s="194" t="n">
        <v>0</v>
      </c>
      <c r="M4554" s="195" t="n">
        <v>0</v>
      </c>
      <c r="N4554" s="196" t="n">
        <v>0</v>
      </c>
      <c r="O4554" s="197" t="n">
        <v>0</v>
      </c>
      <c r="P4554" s="118" t="inlineStr">
        <is>
          <t>Включено</t>
        </is>
      </c>
      <c r="Q4554" s="104" t="n"/>
    </row>
    <row r="4555" outlineLevel="3" ht="50.25" customHeight="1">
      <c r="A4555" s="3" t="n"/>
      <c r="B4555" s="3" t="n"/>
      <c r="C4555" s="25" t="n"/>
      <c r="D4555" s="271" t="inlineStr">
        <is>
          <t>10.4.32.32.</t>
        </is>
      </c>
      <c r="E4555" s="212" t="inlineStr">
        <is>
          <t>Заглушка Воздуховода прямоугольного сечения 500х1300</t>
        </is>
      </c>
      <c r="F4555" s="211" t="inlineStr">
        <is>
          <t>шт.</t>
        </is>
      </c>
      <c r="G4555" s="649" t="n">
        <v>1</v>
      </c>
      <c r="H4555" s="194" t="n"/>
      <c r="I4555" s="195" t="n">
        <v>0</v>
      </c>
      <c r="J4555" s="196" t="n">
        <v>0</v>
      </c>
      <c r="K4555" s="197" t="n">
        <v>0</v>
      </c>
      <c r="L4555" s="194" t="n">
        <v>0</v>
      </c>
      <c r="M4555" s="195" t="n">
        <v>0</v>
      </c>
      <c r="N4555" s="196" t="n">
        <v>0</v>
      </c>
      <c r="O4555" s="197" t="n">
        <v>0</v>
      </c>
      <c r="P4555" s="118" t="inlineStr">
        <is>
          <t>Включено</t>
        </is>
      </c>
      <c r="Q4555" s="104" t="n"/>
    </row>
    <row r="4556" outlineLevel="3" ht="50.25" customHeight="1">
      <c r="A4556" s="3" t="n"/>
      <c r="B4556" s="3" t="n"/>
      <c r="C4556" s="25" t="n"/>
      <c r="D4556" s="271" t="inlineStr">
        <is>
          <t>10.4.32.33.</t>
        </is>
      </c>
      <c r="E4556" s="212" t="inlineStr">
        <is>
          <t>Заглушка Воздуховода прямоугольного сечения 1100х1300</t>
        </is>
      </c>
      <c r="F4556" s="211" t="inlineStr">
        <is>
          <t>шт.</t>
        </is>
      </c>
      <c r="G4556" s="649" t="n">
        <v>4</v>
      </c>
      <c r="H4556" s="194" t="n"/>
      <c r="I4556" s="195" t="n">
        <v>0</v>
      </c>
      <c r="J4556" s="196" t="n">
        <v>0</v>
      </c>
      <c r="K4556" s="197" t="n">
        <v>0</v>
      </c>
      <c r="L4556" s="194" t="n">
        <v>0</v>
      </c>
      <c r="M4556" s="195" t="n">
        <v>0</v>
      </c>
      <c r="N4556" s="196" t="n">
        <v>0</v>
      </c>
      <c r="O4556" s="197" t="n">
        <v>0</v>
      </c>
      <c r="P4556" s="118" t="inlineStr">
        <is>
          <t>Включено</t>
        </is>
      </c>
      <c r="Q4556" s="104" t="n"/>
    </row>
    <row r="4557" outlineLevel="3" ht="50.25" customHeight="1">
      <c r="A4557" s="3" t="n"/>
      <c r="B4557" s="3" t="n"/>
      <c r="C4557" s="25" t="n"/>
      <c r="D4557" s="271" t="inlineStr">
        <is>
          <t>10.4.32.34.</t>
        </is>
      </c>
      <c r="E4557" s="212" t="inlineStr">
        <is>
          <t>Заглушка Воздуховода прямоугольного сечения 1100х2300</t>
        </is>
      </c>
      <c r="F4557" s="211" t="inlineStr">
        <is>
          <t>шт.</t>
        </is>
      </c>
      <c r="G4557" s="649" t="n">
        <v>1</v>
      </c>
      <c r="H4557" s="194" t="n"/>
      <c r="I4557" s="195" t="n">
        <v>0</v>
      </c>
      <c r="J4557" s="196" t="n">
        <v>0</v>
      </c>
      <c r="K4557" s="197" t="n">
        <v>0</v>
      </c>
      <c r="L4557" s="194" t="n">
        <v>0</v>
      </c>
      <c r="M4557" s="195" t="n">
        <v>0</v>
      </c>
      <c r="N4557" s="196" t="n">
        <v>0</v>
      </c>
      <c r="O4557" s="197" t="n">
        <v>0</v>
      </c>
      <c r="P4557" s="118" t="inlineStr">
        <is>
          <t>Включено</t>
        </is>
      </c>
      <c r="Q4557" s="104" t="n"/>
    </row>
    <row r="4558" outlineLevel="3" ht="50.25" customHeight="1">
      <c r="A4558" s="3" t="n"/>
      <c r="B4558" s="3" t="n"/>
      <c r="C4558" s="25" t="n"/>
      <c r="D4558" s="271" t="inlineStr">
        <is>
          <t>10.4.32.35.</t>
        </is>
      </c>
      <c r="E4558" s="212" t="inlineStr">
        <is>
          <t>Заглушка Воздуховода прямоугольного сечения 1150х1100</t>
        </is>
      </c>
      <c r="F4558" s="211" t="inlineStr">
        <is>
          <t>шт.</t>
        </is>
      </c>
      <c r="G4558" s="649" t="n">
        <v>1</v>
      </c>
      <c r="H4558" s="194" t="n"/>
      <c r="I4558" s="195" t="n">
        <v>0</v>
      </c>
      <c r="J4558" s="196" t="n">
        <v>0</v>
      </c>
      <c r="K4558" s="197" t="n">
        <v>0</v>
      </c>
      <c r="L4558" s="194" t="n">
        <v>0</v>
      </c>
      <c r="M4558" s="195" t="n">
        <v>0</v>
      </c>
      <c r="N4558" s="196" t="n">
        <v>0</v>
      </c>
      <c r="O4558" s="197" t="n">
        <v>0</v>
      </c>
      <c r="P4558" s="118" t="inlineStr">
        <is>
          <t>Включено</t>
        </is>
      </c>
      <c r="Q4558" s="104" t="n"/>
    </row>
    <row r="4559" outlineLevel="3" ht="50.25" customHeight="1">
      <c r="A4559" s="3" t="n"/>
      <c r="B4559" s="3" t="n"/>
      <c r="C4559" s="25" t="n"/>
      <c r="D4559" s="271" t="inlineStr">
        <is>
          <t>10.4.32.36.</t>
        </is>
      </c>
      <c r="E4559" s="212" t="inlineStr">
        <is>
          <t>Отвод прямоугольного  сечения 250x1000</t>
        </is>
      </c>
      <c r="F4559" s="211" t="inlineStr">
        <is>
          <t>шт.</t>
        </is>
      </c>
      <c r="G4559" s="649" t="n">
        <v>2</v>
      </c>
      <c r="H4559" s="194" t="n"/>
      <c r="I4559" s="195" t="n">
        <v>0</v>
      </c>
      <c r="J4559" s="196" t="n">
        <v>0</v>
      </c>
      <c r="K4559" s="197" t="n">
        <v>0</v>
      </c>
      <c r="L4559" s="194" t="n">
        <v>0</v>
      </c>
      <c r="M4559" s="195" t="n">
        <v>0</v>
      </c>
      <c r="N4559" s="196" t="n">
        <v>0</v>
      </c>
      <c r="O4559" s="197" t="n">
        <v>0</v>
      </c>
      <c r="P4559" s="118" t="inlineStr">
        <is>
          <t>Включено</t>
        </is>
      </c>
      <c r="Q4559" s="104" t="n"/>
    </row>
    <row r="4560" outlineLevel="3" ht="50.25" customHeight="1">
      <c r="A4560" s="3" t="n"/>
      <c r="B4560" s="3" t="n"/>
      <c r="C4560" s="25" t="n"/>
      <c r="D4560" s="271" t="inlineStr">
        <is>
          <t>10.4.32.37.</t>
        </is>
      </c>
      <c r="E4560" s="212" t="inlineStr">
        <is>
          <t>Отвод прямоугольного  сечения 450х700</t>
        </is>
      </c>
      <c r="F4560" s="211" t="inlineStr">
        <is>
          <t>шт.</t>
        </is>
      </c>
      <c r="G4560" s="649" t="n">
        <v>3</v>
      </c>
      <c r="H4560" s="194" t="n"/>
      <c r="I4560" s="195" t="n">
        <v>0</v>
      </c>
      <c r="J4560" s="196" t="n">
        <v>0</v>
      </c>
      <c r="K4560" s="197" t="n">
        <v>0</v>
      </c>
      <c r="L4560" s="194" t="n">
        <v>0</v>
      </c>
      <c r="M4560" s="195" t="n">
        <v>0</v>
      </c>
      <c r="N4560" s="196" t="n">
        <v>0</v>
      </c>
      <c r="O4560" s="197" t="n">
        <v>0</v>
      </c>
      <c r="P4560" s="118" t="inlineStr">
        <is>
          <t>Включено</t>
        </is>
      </c>
      <c r="Q4560" s="104" t="n"/>
    </row>
    <row r="4561" outlineLevel="3" ht="50.25" customHeight="1">
      <c r="A4561" s="3" t="n"/>
      <c r="B4561" s="3" t="n"/>
      <c r="C4561" s="25" t="n"/>
      <c r="D4561" s="271" t="inlineStr">
        <is>
          <t>10.4.32.38.</t>
        </is>
      </c>
      <c r="E4561" s="212" t="inlineStr">
        <is>
          <t>Отвод прямоугольного  сечения 500x500</t>
        </is>
      </c>
      <c r="F4561" s="211" t="inlineStr">
        <is>
          <t>шт.</t>
        </is>
      </c>
      <c r="G4561" s="649" t="n">
        <v>1</v>
      </c>
      <c r="H4561" s="194" t="n"/>
      <c r="I4561" s="195" t="n">
        <v>0</v>
      </c>
      <c r="J4561" s="196" t="n">
        <v>0</v>
      </c>
      <c r="K4561" s="197" t="n">
        <v>0</v>
      </c>
      <c r="L4561" s="194" t="n">
        <v>0</v>
      </c>
      <c r="M4561" s="195" t="n">
        <v>0</v>
      </c>
      <c r="N4561" s="196" t="n">
        <v>0</v>
      </c>
      <c r="O4561" s="197" t="n">
        <v>0</v>
      </c>
      <c r="P4561" s="118" t="inlineStr">
        <is>
          <t>Включено</t>
        </is>
      </c>
      <c r="Q4561" s="104" t="n"/>
    </row>
    <row r="4562" outlineLevel="3" ht="50.25" customHeight="1">
      <c r="A4562" s="3" t="n"/>
      <c r="B4562" s="3" t="n"/>
      <c r="C4562" s="25" t="n"/>
      <c r="D4562" s="271" t="inlineStr">
        <is>
          <t>10.4.32.39.</t>
        </is>
      </c>
      <c r="E4562" s="212" t="inlineStr">
        <is>
          <t>Отвод прямоугольного  сечения 500x500</t>
        </is>
      </c>
      <c r="F4562" s="211" t="inlineStr">
        <is>
          <t>шт.</t>
        </is>
      </c>
      <c r="G4562" s="649" t="n">
        <v>2</v>
      </c>
      <c r="H4562" s="194" t="n"/>
      <c r="I4562" s="195" t="n">
        <v>0</v>
      </c>
      <c r="J4562" s="196" t="n">
        <v>0</v>
      </c>
      <c r="K4562" s="197" t="n">
        <v>0</v>
      </c>
      <c r="L4562" s="194" t="n">
        <v>0</v>
      </c>
      <c r="M4562" s="195" t="n">
        <v>0</v>
      </c>
      <c r="N4562" s="196" t="n">
        <v>0</v>
      </c>
      <c r="O4562" s="197" t="n">
        <v>0</v>
      </c>
      <c r="P4562" s="118" t="inlineStr">
        <is>
          <t>Включено</t>
        </is>
      </c>
      <c r="Q4562" s="104" t="n"/>
    </row>
    <row r="4563" outlineLevel="3" ht="50.25" customHeight="1">
      <c r="A4563" s="3" t="n"/>
      <c r="B4563" s="3" t="n"/>
      <c r="C4563" s="25" t="n"/>
      <c r="D4563" s="271" t="inlineStr">
        <is>
          <t>10.4.32.40.</t>
        </is>
      </c>
      <c r="E4563" s="212" t="inlineStr">
        <is>
          <t>Отвод прямоугольного  сечения 500х600</t>
        </is>
      </c>
      <c r="F4563" s="211" t="inlineStr">
        <is>
          <t>шт.</t>
        </is>
      </c>
      <c r="G4563" s="649" t="n">
        <v>4</v>
      </c>
      <c r="H4563" s="194" t="n"/>
      <c r="I4563" s="195" t="n">
        <v>0</v>
      </c>
      <c r="J4563" s="196" t="n">
        <v>0</v>
      </c>
      <c r="K4563" s="197" t="n">
        <v>0</v>
      </c>
      <c r="L4563" s="194" t="n">
        <v>0</v>
      </c>
      <c r="M4563" s="195" t="n">
        <v>0</v>
      </c>
      <c r="N4563" s="196" t="n">
        <v>0</v>
      </c>
      <c r="O4563" s="197" t="n">
        <v>0</v>
      </c>
      <c r="P4563" s="118" t="inlineStr">
        <is>
          <t>Включено</t>
        </is>
      </c>
      <c r="Q4563" s="104" t="n"/>
    </row>
    <row r="4564" outlineLevel="3" ht="50.25" customHeight="1">
      <c r="A4564" s="3" t="n"/>
      <c r="B4564" s="3" t="n"/>
      <c r="C4564" s="25" t="n"/>
      <c r="D4564" s="271" t="inlineStr">
        <is>
          <t>10.4.32.41.</t>
        </is>
      </c>
      <c r="E4564" s="212" t="inlineStr">
        <is>
          <t>Отвод прямоугольного  сечения 500х800</t>
        </is>
      </c>
      <c r="F4564" s="211" t="inlineStr">
        <is>
          <t>шт.</t>
        </is>
      </c>
      <c r="G4564" s="649" t="n">
        <v>1</v>
      </c>
      <c r="H4564" s="194" t="n"/>
      <c r="I4564" s="195" t="n">
        <v>0</v>
      </c>
      <c r="J4564" s="196" t="n">
        <v>0</v>
      </c>
      <c r="K4564" s="197" t="n">
        <v>0</v>
      </c>
      <c r="L4564" s="194" t="n">
        <v>0</v>
      </c>
      <c r="M4564" s="195" t="n">
        <v>0</v>
      </c>
      <c r="N4564" s="196" t="n">
        <v>0</v>
      </c>
      <c r="O4564" s="197" t="n">
        <v>0</v>
      </c>
      <c r="P4564" s="118" t="inlineStr">
        <is>
          <t>Включено</t>
        </is>
      </c>
      <c r="Q4564" s="104" t="n"/>
    </row>
    <row r="4565" outlineLevel="3" ht="50.25" customHeight="1">
      <c r="A4565" s="3" t="n"/>
      <c r="B4565" s="3" t="n"/>
      <c r="C4565" s="25" t="n"/>
      <c r="D4565" s="271" t="inlineStr">
        <is>
          <t>10.4.32.42.</t>
        </is>
      </c>
      <c r="E4565" s="212" t="inlineStr">
        <is>
          <t>Отвод прямоугольного  сечения 500х1000</t>
        </is>
      </c>
      <c r="F4565" s="211" t="inlineStr">
        <is>
          <t>шт.</t>
        </is>
      </c>
      <c r="G4565" s="649" t="n">
        <v>1</v>
      </c>
      <c r="H4565" s="194" t="n"/>
      <c r="I4565" s="195" t="n">
        <v>0</v>
      </c>
      <c r="J4565" s="196" t="n">
        <v>0</v>
      </c>
      <c r="K4565" s="197" t="n">
        <v>0</v>
      </c>
      <c r="L4565" s="194" t="n">
        <v>0</v>
      </c>
      <c r="M4565" s="195" t="n">
        <v>0</v>
      </c>
      <c r="N4565" s="196" t="n">
        <v>0</v>
      </c>
      <c r="O4565" s="197" t="n">
        <v>0</v>
      </c>
      <c r="P4565" s="118" t="inlineStr">
        <is>
          <t>Включено</t>
        </is>
      </c>
      <c r="Q4565" s="104" t="n"/>
    </row>
    <row r="4566" outlineLevel="3" ht="50.25" customHeight="1">
      <c r="A4566" s="3" t="n"/>
      <c r="B4566" s="3" t="n"/>
      <c r="C4566" s="25" t="n"/>
      <c r="D4566" s="271" t="inlineStr">
        <is>
          <t>10.4.32.43.</t>
        </is>
      </c>
      <c r="E4566" s="212" t="inlineStr">
        <is>
          <t>Отвод прямоугольного  сечения 600х600</t>
        </is>
      </c>
      <c r="F4566" s="211" t="inlineStr">
        <is>
          <t>шт.</t>
        </is>
      </c>
      <c r="G4566" s="649" t="n">
        <v>1</v>
      </c>
      <c r="H4566" s="194" t="n"/>
      <c r="I4566" s="195" t="n">
        <v>0</v>
      </c>
      <c r="J4566" s="196" t="n">
        <v>0</v>
      </c>
      <c r="K4566" s="197" t="n">
        <v>0</v>
      </c>
      <c r="L4566" s="194" t="n">
        <v>0</v>
      </c>
      <c r="M4566" s="195" t="n">
        <v>0</v>
      </c>
      <c r="N4566" s="196" t="n">
        <v>0</v>
      </c>
      <c r="O4566" s="197" t="n">
        <v>0</v>
      </c>
      <c r="P4566" s="118" t="inlineStr">
        <is>
          <t>Включено</t>
        </is>
      </c>
      <c r="Q4566" s="104" t="n"/>
    </row>
    <row r="4567" outlineLevel="3" ht="50.25" customHeight="1">
      <c r="A4567" s="3" t="n"/>
      <c r="B4567" s="3" t="n"/>
      <c r="C4567" s="25" t="n"/>
      <c r="D4567" s="271" t="inlineStr">
        <is>
          <t>10.4.32.44.</t>
        </is>
      </c>
      <c r="E4567" s="212" t="inlineStr">
        <is>
          <t>Отвод прямоугольного  сечения 600х1000</t>
        </is>
      </c>
      <c r="F4567" s="211" t="inlineStr">
        <is>
          <t>шт.</t>
        </is>
      </c>
      <c r="G4567" s="649" t="n">
        <v>9</v>
      </c>
      <c r="H4567" s="194" t="n"/>
      <c r="I4567" s="195" t="n">
        <v>0</v>
      </c>
      <c r="J4567" s="196" t="n">
        <v>0</v>
      </c>
      <c r="K4567" s="197" t="n">
        <v>0</v>
      </c>
      <c r="L4567" s="194" t="n">
        <v>0</v>
      </c>
      <c r="M4567" s="195" t="n">
        <v>0</v>
      </c>
      <c r="N4567" s="196" t="n">
        <v>0</v>
      </c>
      <c r="O4567" s="197" t="n">
        <v>0</v>
      </c>
      <c r="P4567" s="118" t="inlineStr">
        <is>
          <t>Включено</t>
        </is>
      </c>
      <c r="Q4567" s="104" t="n"/>
    </row>
    <row r="4568" outlineLevel="3" ht="50.25" customHeight="1">
      <c r="A4568" s="3" t="n"/>
      <c r="B4568" s="3" t="n"/>
      <c r="C4568" s="25" t="n"/>
      <c r="D4568" s="271" t="inlineStr">
        <is>
          <t>10.4.32.45.</t>
        </is>
      </c>
      <c r="E4568" s="212" t="inlineStr">
        <is>
          <t>Отвод прямоугольного  сечения 800x500</t>
        </is>
      </c>
      <c r="F4568" s="211" t="inlineStr">
        <is>
          <t>шт.</t>
        </is>
      </c>
      <c r="G4568" s="649" t="n">
        <v>1</v>
      </c>
      <c r="H4568" s="194" t="n"/>
      <c r="I4568" s="195" t="n">
        <v>0</v>
      </c>
      <c r="J4568" s="196" t="n">
        <v>0</v>
      </c>
      <c r="K4568" s="197" t="n">
        <v>0</v>
      </c>
      <c r="L4568" s="194" t="n">
        <v>0</v>
      </c>
      <c r="M4568" s="195" t="n">
        <v>0</v>
      </c>
      <c r="N4568" s="196" t="n">
        <v>0</v>
      </c>
      <c r="O4568" s="197" t="n">
        <v>0</v>
      </c>
      <c r="P4568" s="118" t="inlineStr">
        <is>
          <t>Включено</t>
        </is>
      </c>
      <c r="Q4568" s="104" t="n"/>
    </row>
    <row r="4569" outlineLevel="3" ht="50.25" customHeight="1">
      <c r="A4569" s="3" t="n"/>
      <c r="B4569" s="3" t="n"/>
      <c r="C4569" s="25" t="n"/>
      <c r="D4569" s="271" t="inlineStr">
        <is>
          <t>10.4.32.46.</t>
        </is>
      </c>
      <c r="E4569" s="212" t="inlineStr">
        <is>
          <t>Переходник круглого сечения Ø 560-700</t>
        </is>
      </c>
      <c r="F4569" s="211" t="inlineStr">
        <is>
          <t>шт.</t>
        </is>
      </c>
      <c r="G4569" s="649" t="n">
        <v>1</v>
      </c>
      <c r="H4569" s="194" t="n"/>
      <c r="I4569" s="195" t="n">
        <v>0</v>
      </c>
      <c r="J4569" s="196" t="n">
        <v>0</v>
      </c>
      <c r="K4569" s="197" t="n">
        <v>0</v>
      </c>
      <c r="L4569" s="194" t="n">
        <v>0</v>
      </c>
      <c r="M4569" s="195" t="n">
        <v>0</v>
      </c>
      <c r="N4569" s="196" t="n">
        <v>0</v>
      </c>
      <c r="O4569" s="197" t="n">
        <v>0</v>
      </c>
      <c r="P4569" s="118" t="inlineStr">
        <is>
          <t>Включено</t>
        </is>
      </c>
      <c r="Q4569" s="104" t="n"/>
    </row>
    <row r="4570" outlineLevel="3" ht="50.25" customHeight="1">
      <c r="A4570" s="3" t="n"/>
      <c r="B4570" s="3" t="n"/>
      <c r="C4570" s="25" t="n"/>
      <c r="D4570" s="271" t="inlineStr">
        <is>
          <t>10.4.32.47.</t>
        </is>
      </c>
      <c r="E4570" s="212" t="inlineStr">
        <is>
          <t>Переходник круглого сечения Ø 1000-1250</t>
        </is>
      </c>
      <c r="F4570" s="211" t="inlineStr">
        <is>
          <t>шт.</t>
        </is>
      </c>
      <c r="G4570" s="649" t="n">
        <v>1</v>
      </c>
      <c r="H4570" s="194" t="n"/>
      <c r="I4570" s="195" t="n">
        <v>0</v>
      </c>
      <c r="J4570" s="196" t="n">
        <v>0</v>
      </c>
      <c r="K4570" s="197" t="n">
        <v>0</v>
      </c>
      <c r="L4570" s="194" t="n">
        <v>0</v>
      </c>
      <c r="M4570" s="195" t="n">
        <v>0</v>
      </c>
      <c r="N4570" s="196" t="n">
        <v>0</v>
      </c>
      <c r="O4570" s="197" t="n">
        <v>0</v>
      </c>
      <c r="P4570" s="118" t="inlineStr">
        <is>
          <t>Включено</t>
        </is>
      </c>
      <c r="Q4570" s="104" t="n"/>
    </row>
    <row r="4571" outlineLevel="3" ht="50.25" customHeight="1">
      <c r="A4571" s="3" t="n"/>
      <c r="B4571" s="3" t="n"/>
      <c r="C4571" s="25" t="n"/>
      <c r="D4571" s="271" t="inlineStr">
        <is>
          <t>10.4.32.48.</t>
        </is>
      </c>
      <c r="E4571" s="212" t="inlineStr">
        <is>
          <t>Переходник круглого- прямоугольного сечения 450x700-Ø700</t>
        </is>
      </c>
      <c r="F4571" s="211" t="inlineStr">
        <is>
          <t>шт.</t>
        </is>
      </c>
      <c r="G4571" s="649" t="n">
        <v>1</v>
      </c>
      <c r="H4571" s="194" t="n"/>
      <c r="I4571" s="195" t="n">
        <v>0</v>
      </c>
      <c r="J4571" s="196" t="n">
        <v>0</v>
      </c>
      <c r="K4571" s="197" t="n">
        <v>0</v>
      </c>
      <c r="L4571" s="194" t="n">
        <v>0</v>
      </c>
      <c r="M4571" s="195" t="n">
        <v>0</v>
      </c>
      <c r="N4571" s="196" t="n">
        <v>0</v>
      </c>
      <c r="O4571" s="197" t="n">
        <v>0</v>
      </c>
      <c r="P4571" s="118" t="inlineStr">
        <is>
          <t>Включено</t>
        </is>
      </c>
      <c r="Q4571" s="104" t="n"/>
    </row>
    <row r="4572" outlineLevel="3" ht="50.25" customHeight="1">
      <c r="A4572" s="3" t="n"/>
      <c r="B4572" s="3" t="n"/>
      <c r="C4572" s="25" t="n"/>
      <c r="D4572" s="271" t="inlineStr">
        <is>
          <t>10.4.32.49.</t>
        </is>
      </c>
      <c r="E4572" s="212" t="inlineStr">
        <is>
          <t>Переходник круглого- прямоугольного сечения 500x500-Ø560</t>
        </is>
      </c>
      <c r="F4572" s="211" t="inlineStr">
        <is>
          <t>шт.</t>
        </is>
      </c>
      <c r="G4572" s="649" t="n">
        <v>1</v>
      </c>
      <c r="H4572" s="194" t="n"/>
      <c r="I4572" s="195" t="n">
        <v>0</v>
      </c>
      <c r="J4572" s="196" t="n">
        <v>0</v>
      </c>
      <c r="K4572" s="197" t="n">
        <v>0</v>
      </c>
      <c r="L4572" s="194" t="n">
        <v>0</v>
      </c>
      <c r="M4572" s="195" t="n">
        <v>0</v>
      </c>
      <c r="N4572" s="196" t="n">
        <v>0</v>
      </c>
      <c r="O4572" s="197" t="n">
        <v>0</v>
      </c>
      <c r="P4572" s="118" t="inlineStr">
        <is>
          <t>Включено</t>
        </is>
      </c>
      <c r="Q4572" s="104" t="n"/>
    </row>
    <row r="4573" outlineLevel="3" ht="50.25" customHeight="1">
      <c r="A4573" s="3" t="n"/>
      <c r="B4573" s="3" t="n"/>
      <c r="C4573" s="25" t="n"/>
      <c r="D4573" s="271" t="inlineStr">
        <is>
          <t>10.4.32.50.</t>
        </is>
      </c>
      <c r="E4573" s="212" t="inlineStr">
        <is>
          <t>Переходник круглого- прямоугольного сечения 500x500-Ø560</t>
        </is>
      </c>
      <c r="F4573" s="211" t="inlineStr">
        <is>
          <t>шт.</t>
        </is>
      </c>
      <c r="G4573" s="649" t="n">
        <v>1</v>
      </c>
      <c r="H4573" s="194" t="n"/>
      <c r="I4573" s="195" t="n">
        <v>0</v>
      </c>
      <c r="J4573" s="196" t="n">
        <v>0</v>
      </c>
      <c r="K4573" s="197" t="n">
        <v>0</v>
      </c>
      <c r="L4573" s="194" t="n">
        <v>0</v>
      </c>
      <c r="M4573" s="195" t="n">
        <v>0</v>
      </c>
      <c r="N4573" s="196" t="n">
        <v>0</v>
      </c>
      <c r="O4573" s="197" t="n">
        <v>0</v>
      </c>
      <c r="P4573" s="118" t="inlineStr">
        <is>
          <t>Включено</t>
        </is>
      </c>
      <c r="Q4573" s="104" t="n"/>
    </row>
    <row r="4574" outlineLevel="3" ht="50.25" customHeight="1">
      <c r="A4574" s="3" t="n"/>
      <c r="B4574" s="3" t="n"/>
      <c r="C4574" s="25" t="n"/>
      <c r="D4574" s="271" t="inlineStr">
        <is>
          <t>10.4.32.51.</t>
        </is>
      </c>
      <c r="E4574" s="212" t="inlineStr">
        <is>
          <t>Переходник круглого- прямоугольного сечения 600x1000-Ø710</t>
        </is>
      </c>
      <c r="F4574" s="211" t="inlineStr">
        <is>
          <t>шт.</t>
        </is>
      </c>
      <c r="G4574" s="649" t="n">
        <v>2</v>
      </c>
      <c r="H4574" s="194" t="n"/>
      <c r="I4574" s="195" t="n">
        <v>0</v>
      </c>
      <c r="J4574" s="196" t="n">
        <v>0</v>
      </c>
      <c r="K4574" s="197" t="n">
        <v>0</v>
      </c>
      <c r="L4574" s="194" t="n">
        <v>0</v>
      </c>
      <c r="M4574" s="195" t="n">
        <v>0</v>
      </c>
      <c r="N4574" s="196" t="n">
        <v>0</v>
      </c>
      <c r="O4574" s="197" t="n">
        <v>0</v>
      </c>
      <c r="P4574" s="118" t="inlineStr">
        <is>
          <t>Включено</t>
        </is>
      </c>
      <c r="Q4574" s="104" t="n"/>
    </row>
    <row r="4575" outlineLevel="3" ht="50.25" customHeight="1">
      <c r="A4575" s="3" t="n"/>
      <c r="B4575" s="3" t="n"/>
      <c r="C4575" s="25" t="n"/>
      <c r="D4575" s="271" t="inlineStr">
        <is>
          <t>10.4.32.52.</t>
        </is>
      </c>
      <c r="E4575" s="212" t="inlineStr">
        <is>
          <t>Переходник прямоугольного сечения 250х1000-500х600</t>
        </is>
      </c>
      <c r="F4575" s="211" t="inlineStr">
        <is>
          <t>шт.</t>
        </is>
      </c>
      <c r="G4575" s="649" t="n">
        <v>1</v>
      </c>
      <c r="H4575" s="194" t="n"/>
      <c r="I4575" s="195" t="n">
        <v>0</v>
      </c>
      <c r="J4575" s="196" t="n">
        <v>0</v>
      </c>
      <c r="K4575" s="197" t="n">
        <v>0</v>
      </c>
      <c r="L4575" s="194" t="n">
        <v>0</v>
      </c>
      <c r="M4575" s="195" t="n">
        <v>0</v>
      </c>
      <c r="N4575" s="196" t="n">
        <v>0</v>
      </c>
      <c r="O4575" s="197" t="n">
        <v>0</v>
      </c>
      <c r="P4575" s="118" t="inlineStr">
        <is>
          <t>Включено</t>
        </is>
      </c>
      <c r="Q4575" s="104" t="n"/>
    </row>
    <row r="4576" outlineLevel="3" ht="50.25" customHeight="1">
      <c r="A4576" s="3" t="n"/>
      <c r="B4576" s="3" t="n"/>
      <c r="C4576" s="25" t="n"/>
      <c r="D4576" s="271" t="inlineStr">
        <is>
          <t>10.4.32.53.</t>
        </is>
      </c>
      <c r="E4576" s="212" t="inlineStr">
        <is>
          <t>Переходник прямоугольного сечения 450х700-500х600</t>
        </is>
      </c>
      <c r="F4576" s="211" t="inlineStr">
        <is>
          <t>шт.</t>
        </is>
      </c>
      <c r="G4576" s="649" t="n">
        <v>1</v>
      </c>
      <c r="H4576" s="194" t="n"/>
      <c r="I4576" s="195" t="n">
        <v>0</v>
      </c>
      <c r="J4576" s="196" t="n">
        <v>0</v>
      </c>
      <c r="K4576" s="197" t="n">
        <v>0</v>
      </c>
      <c r="L4576" s="194" t="n">
        <v>0</v>
      </c>
      <c r="M4576" s="195" t="n">
        <v>0</v>
      </c>
      <c r="N4576" s="196" t="n">
        <v>0</v>
      </c>
      <c r="O4576" s="197" t="n">
        <v>0</v>
      </c>
      <c r="P4576" s="118" t="inlineStr">
        <is>
          <t>Включено</t>
        </is>
      </c>
      <c r="Q4576" s="104" t="n"/>
    </row>
    <row r="4577" outlineLevel="3" ht="50.25" customHeight="1">
      <c r="A4577" s="3" t="n"/>
      <c r="B4577" s="3" t="n"/>
      <c r="C4577" s="25" t="n"/>
      <c r="D4577" s="271" t="inlineStr">
        <is>
          <t>10.4.32.54.</t>
        </is>
      </c>
      <c r="E4577" s="212" t="inlineStr">
        <is>
          <t>Переходник прямоугольного сечения 500х600-600х1000</t>
        </is>
      </c>
      <c r="F4577" s="211" t="inlineStr">
        <is>
          <t>шт.</t>
        </is>
      </c>
      <c r="G4577" s="649" t="n">
        <v>1</v>
      </c>
      <c r="H4577" s="194" t="n"/>
      <c r="I4577" s="195" t="n">
        <v>0</v>
      </c>
      <c r="J4577" s="196" t="n">
        <v>0</v>
      </c>
      <c r="K4577" s="197" t="n">
        <v>0</v>
      </c>
      <c r="L4577" s="194" t="n">
        <v>0</v>
      </c>
      <c r="M4577" s="195" t="n">
        <v>0</v>
      </c>
      <c r="N4577" s="196" t="n">
        <v>0</v>
      </c>
      <c r="O4577" s="197" t="n">
        <v>0</v>
      </c>
      <c r="P4577" s="118" t="inlineStr">
        <is>
          <t>Включено</t>
        </is>
      </c>
      <c r="Q4577" s="104" t="n"/>
    </row>
    <row r="4578" outlineLevel="3" ht="50.25" customHeight="1">
      <c r="A4578" s="3" t="n"/>
      <c r="B4578" s="3" t="n"/>
      <c r="C4578" s="25" t="n"/>
      <c r="D4578" s="271" t="inlineStr">
        <is>
          <t>10.4.32.55.</t>
        </is>
      </c>
      <c r="E4578" s="212" t="inlineStr">
        <is>
          <t>Переходник прямоугольного сечения 500х800-600х600</t>
        </is>
      </c>
      <c r="F4578" s="211" t="inlineStr">
        <is>
          <t>шт.</t>
        </is>
      </c>
      <c r="G4578" s="649" t="n">
        <v>1</v>
      </c>
      <c r="H4578" s="194" t="n"/>
      <c r="I4578" s="195" t="n">
        <v>0</v>
      </c>
      <c r="J4578" s="196" t="n">
        <v>0</v>
      </c>
      <c r="K4578" s="197" t="n">
        <v>0</v>
      </c>
      <c r="L4578" s="194" t="n">
        <v>0</v>
      </c>
      <c r="M4578" s="195" t="n">
        <v>0</v>
      </c>
      <c r="N4578" s="196" t="n">
        <v>0</v>
      </c>
      <c r="O4578" s="197" t="n">
        <v>0</v>
      </c>
      <c r="P4578" s="118" t="inlineStr">
        <is>
          <t>Включено</t>
        </is>
      </c>
      <c r="Q4578" s="104" t="n"/>
    </row>
    <row r="4579" outlineLevel="3" ht="50.25" customHeight="1">
      <c r="A4579" s="3" t="n"/>
      <c r="B4579" s="3" t="inlineStr">
        <is>
          <t>Монтаж оконечных устройств системы противодымной вентиляции (решетки, датчики, клапаны)</t>
        </is>
      </c>
      <c r="C4579" s="25" t="n"/>
      <c r="D4579" s="271" t="inlineStr">
        <is>
          <t>10.4.32.56.</t>
        </is>
      </c>
      <c r="E4579"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500х500</t>
        </is>
      </c>
      <c r="F4579" s="211" t="inlineStr">
        <is>
          <t>шт.</t>
        </is>
      </c>
      <c r="G4579" s="649" t="n">
        <v>1</v>
      </c>
      <c r="H4579" s="194" t="n">
        <v>9785.491901367943</v>
      </c>
      <c r="I4579" s="195" t="n">
        <v>4314.073700991118</v>
      </c>
      <c r="J4579" s="196" t="n">
        <v>1762.445700294882</v>
      </c>
      <c r="K4579" s="197" t="n">
        <v>15862.01130265394</v>
      </c>
      <c r="L4579" s="194" t="n">
        <v>9785.491901367943</v>
      </c>
      <c r="M4579" s="195" t="n">
        <v>4314.073700991118</v>
      </c>
      <c r="N4579" s="196" t="n">
        <v>1762.445700294882</v>
      </c>
      <c r="O4579" s="197" t="n">
        <v>15862.01130265394</v>
      </c>
      <c r="P4579" s="118" t="n"/>
      <c r="Q4579" s="104" t="n"/>
    </row>
    <row r="4580" outlineLevel="3" ht="50.25" customHeight="1">
      <c r="A4580" s="3" t="n"/>
      <c r="B4580" s="3" t="inlineStr">
        <is>
          <t>Монтаж оконечных устройств системы противодымной вентиляции (решетки, датчики, клапаны)</t>
        </is>
      </c>
      <c r="C4580" s="25" t="n"/>
      <c r="D4580" s="271" t="inlineStr">
        <is>
          <t>10.4.32.57.</t>
        </is>
      </c>
      <c r="E4580"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1000х600</t>
        </is>
      </c>
      <c r="F4580" s="211" t="inlineStr">
        <is>
          <t>шт.</t>
        </is>
      </c>
      <c r="G4580" s="649" t="n">
        <v>1</v>
      </c>
      <c r="H4580" s="194" t="n">
        <v>13610.35680049429</v>
      </c>
      <c r="I4580" s="195" t="n">
        <v>4314.073700991118</v>
      </c>
      <c r="J4580" s="196" t="n">
        <v>2240.553812685676</v>
      </c>
      <c r="K4580" s="197" t="n">
        <v>20164.98431417109</v>
      </c>
      <c r="L4580" s="194" t="n">
        <v>13610.35680049429</v>
      </c>
      <c r="M4580" s="195" t="n">
        <v>4314.073700991118</v>
      </c>
      <c r="N4580" s="196" t="n">
        <v>2240.553812685676</v>
      </c>
      <c r="O4580" s="197" t="n">
        <v>20164.98431417109</v>
      </c>
      <c r="P4580" s="118" t="n"/>
      <c r="Q4580" s="104" t="n"/>
    </row>
    <row r="4581" outlineLevel="3" ht="50.25" customHeight="1">
      <c r="A4581" s="3" t="n"/>
      <c r="B4581" s="3" t="inlineStr">
        <is>
          <t>Монтаж оконечных устройств системы противодымной вентиляции (решетки, датчики, клапаны)</t>
        </is>
      </c>
      <c r="C4581" s="25" t="n"/>
      <c r="D4581" s="271" t="inlineStr">
        <is>
          <t>10.4.32.58.</t>
        </is>
      </c>
      <c r="E4581"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Ø1000</t>
        </is>
      </c>
      <c r="F4581" s="211" t="inlineStr">
        <is>
          <t>шт.</t>
        </is>
      </c>
      <c r="G4581" s="649" t="n">
        <v>1</v>
      </c>
      <c r="H4581" s="194" t="n">
        <v>14895.81742285246</v>
      </c>
      <c r="I4581" s="195" t="n">
        <v>4314.073700991118</v>
      </c>
      <c r="J4581" s="196" t="n">
        <v>2401.236390480447</v>
      </c>
      <c r="K4581" s="197" t="n">
        <v>21611.12751432403</v>
      </c>
      <c r="L4581" s="194" t="n">
        <v>14895.81742285246</v>
      </c>
      <c r="M4581" s="195" t="n">
        <v>4314.073700991118</v>
      </c>
      <c r="N4581" s="196" t="n">
        <v>2401.236390480447</v>
      </c>
      <c r="O4581" s="197" t="n">
        <v>21611.12751432403</v>
      </c>
      <c r="P4581" s="118" t="n"/>
      <c r="Q4581" s="104" t="n"/>
    </row>
    <row r="4582" outlineLevel="3" ht="50.25" customHeight="1">
      <c r="A4582" s="3" t="n"/>
      <c r="B4582" s="3" t="inlineStr">
        <is>
          <t>Монтаж оконечных устройств системы противодымной вентиляции (решетки, датчики, клапаны)</t>
        </is>
      </c>
      <c r="C4582" s="25" t="n"/>
      <c r="D4582" s="271" t="inlineStr">
        <is>
          <t>10.4.32.59.</t>
        </is>
      </c>
      <c r="E4582" s="212" t="inlineStr">
        <is>
          <t>Клапан противопожарныйс пределом огестойкости 60 мин., нормально закрытый, канального
типа, с реверсивным приводом, расположенным снаружи клапана Ø560</t>
        </is>
      </c>
      <c r="F4582" s="211" t="inlineStr">
        <is>
          <t>шт.</t>
        </is>
      </c>
      <c r="G4582" s="649" t="n">
        <v>1</v>
      </c>
      <c r="H4582" s="194" t="n">
        <v>11719.87057560125</v>
      </c>
      <c r="I4582" s="195" t="n">
        <v>4314.073700991118</v>
      </c>
      <c r="J4582" s="196" t="n">
        <v>2004.243034574045</v>
      </c>
      <c r="K4582" s="197" t="n">
        <v>18038.18731116641</v>
      </c>
      <c r="L4582" s="194" t="n">
        <v>11719.87057560125</v>
      </c>
      <c r="M4582" s="195" t="n">
        <v>4314.073700991118</v>
      </c>
      <c r="N4582" s="196" t="n">
        <v>2004.243034574045</v>
      </c>
      <c r="O4582" s="197" t="n">
        <v>18038.18731116641</v>
      </c>
      <c r="P4582" s="118" t="n"/>
      <c r="Q4582" s="104" t="n"/>
    </row>
    <row r="4583" outlineLevel="3" ht="50.25" customHeight="1">
      <c r="A4583" s="3" t="n"/>
      <c r="B4583" s="3" t="inlineStr">
        <is>
          <t>Монтаж оконечных устройств системы противодымной вентиляции (решетки, датчики, клапаны)</t>
        </is>
      </c>
      <c r="C4583" s="25" t="n"/>
      <c r="D4583" s="271" t="inlineStr">
        <is>
          <t>10.4.32.60.</t>
        </is>
      </c>
      <c r="E4583" s="212" t="inlineStr">
        <is>
          <t>Устройство воздухоприёмное РОН 130 приточное 1300х1100</t>
        </is>
      </c>
      <c r="F4583" s="211" t="inlineStr">
        <is>
          <t>шт.</t>
        </is>
      </c>
      <c r="G4583" s="645" t="n">
        <v>4</v>
      </c>
      <c r="H4583" s="194" t="n">
        <v>9081.616105157713</v>
      </c>
      <c r="I4583" s="195" t="n">
        <v>5075.782782337825</v>
      </c>
      <c r="J4583" s="196" t="n">
        <v>1769.674860936942</v>
      </c>
      <c r="K4583" s="197" t="n">
        <v>15927.07374843248</v>
      </c>
      <c r="L4583" s="194" t="n">
        <v>36326.46442063085</v>
      </c>
      <c r="M4583" s="195" t="n">
        <v>20303.1311293513</v>
      </c>
      <c r="N4583" s="196" t="n">
        <v>7078.699443747769</v>
      </c>
      <c r="O4583" s="197" t="n">
        <v>63708.29499372992</v>
      </c>
      <c r="P4583" s="118" t="n"/>
      <c r="Q4583" s="104" t="n"/>
    </row>
    <row r="4584" outlineLevel="3" ht="50.25" customHeight="1">
      <c r="A4584" s="3" t="n"/>
      <c r="B4584" s="3" t="inlineStr">
        <is>
          <t>Монтаж оконечных устройств системы противодымной вентиляции (решетки, датчики, клапаны)</t>
        </is>
      </c>
      <c r="C4584" s="25" t="n"/>
      <c r="D4584" s="271" t="inlineStr">
        <is>
          <t>10.4.32.61.</t>
        </is>
      </c>
      <c r="E4584" s="212" t="inlineStr">
        <is>
          <t>Устройство воздухоприёмное РОН 130 приточное 1800х1100</t>
        </is>
      </c>
      <c r="F4584" s="211" t="inlineStr">
        <is>
          <t>шт.</t>
        </is>
      </c>
      <c r="G4584" s="645" t="n">
        <v>1</v>
      </c>
      <c r="H4584" s="194" t="n">
        <v>12171.23793887762</v>
      </c>
      <c r="I4584" s="195" t="n">
        <v>5334.920923414539</v>
      </c>
      <c r="J4584" s="196" t="n">
        <v>2188.26985778652</v>
      </c>
      <c r="K4584" s="197" t="n">
        <v>19694.42872007868</v>
      </c>
      <c r="L4584" s="194" t="n">
        <v>12171.23793887762</v>
      </c>
      <c r="M4584" s="195" t="n">
        <v>5334.920923414539</v>
      </c>
      <c r="N4584" s="196" t="n">
        <v>2188.26985778652</v>
      </c>
      <c r="O4584" s="197" t="n">
        <v>19694.42872007868</v>
      </c>
      <c r="P4584" s="118" t="n"/>
      <c r="Q4584" s="104" t="n"/>
    </row>
    <row r="4585" outlineLevel="3" ht="50.25" customHeight="1">
      <c r="A4585" s="3" t="n"/>
      <c r="B4585" s="3" t="inlineStr">
        <is>
          <t>Монтаж оконечных устройств системы противодымной вентиляции (решетки, датчики, клапаны)</t>
        </is>
      </c>
      <c r="C4585" s="25" t="n"/>
      <c r="D4585" s="271" t="inlineStr">
        <is>
          <t>10.4.32.62.</t>
        </is>
      </c>
      <c r="E4585" s="212" t="inlineStr">
        <is>
          <t>Устройство воздухоприёмное РОН 130 приточное 2300х1100</t>
        </is>
      </c>
      <c r="F4585" s="211" t="inlineStr">
        <is>
          <t>шт.</t>
        </is>
      </c>
      <c r="G4585" s="645" t="n">
        <v>1</v>
      </c>
      <c r="H4585" s="194" t="n">
        <v>15249.15677723506</v>
      </c>
      <c r="I4585" s="195" t="n">
        <v>5593.077480623538</v>
      </c>
      <c r="J4585" s="196" t="n">
        <v>2605.279282232325</v>
      </c>
      <c r="K4585" s="197" t="n">
        <v>23447.51354009092</v>
      </c>
      <c r="L4585" s="194" t="n">
        <v>15249.15677723506</v>
      </c>
      <c r="M4585" s="195" t="n">
        <v>5593.077480623538</v>
      </c>
      <c r="N4585" s="196" t="n">
        <v>2605.279282232325</v>
      </c>
      <c r="O4585" s="197" t="n">
        <v>23447.51354009092</v>
      </c>
      <c r="P4585" s="118" t="n"/>
      <c r="Q4585" s="104" t="n"/>
    </row>
    <row r="4586" outlineLevel="3" ht="50.25" customHeight="1">
      <c r="A4586" s="3" t="n"/>
      <c r="B4586"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586" s="25" t="n"/>
      <c r="D4586" s="271" t="inlineStr">
        <is>
          <t>10.4.32.63.</t>
        </is>
      </c>
      <c r="E4586" s="212" t="inlineStr">
        <is>
          <t>Маты прошивные Wired MAT 105  из минеральной ваты, 50 мм</t>
        </is>
      </c>
      <c r="F4586" s="211" t="inlineStr">
        <is>
          <t>м²</t>
        </is>
      </c>
      <c r="G4586" s="649" t="n">
        <v>5</v>
      </c>
      <c r="H4586" s="194" t="n">
        <v>1310.489122682917</v>
      </c>
      <c r="I4586" s="195" t="n">
        <v>431.4073700991118</v>
      </c>
      <c r="J4586" s="196" t="n">
        <v>217.7370615977536</v>
      </c>
      <c r="K4586" s="197" t="n">
        <v>1959.633554379782</v>
      </c>
      <c r="L4586" s="194" t="n">
        <v>6552.445613414584</v>
      </c>
      <c r="M4586" s="195" t="n">
        <v>2157.036850495559</v>
      </c>
      <c r="N4586" s="196" t="n">
        <v>1088.685307988768</v>
      </c>
      <c r="O4586" s="197" t="n">
        <v>9798.167771898912</v>
      </c>
      <c r="P4586" s="118" t="n"/>
      <c r="Q4586" s="104" t="n"/>
    </row>
    <row r="4587" outlineLevel="3" ht="50.25" customHeight="1">
      <c r="A4587" s="3" t="n"/>
      <c r="B4587"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587" s="25" t="n"/>
      <c r="D4587" s="271" t="inlineStr">
        <is>
          <t>10.4.32.64.</t>
        </is>
      </c>
      <c r="E4587" s="212" t="inlineStr">
        <is>
          <t>Огнезащитная изоляция EI150, матриал: рулонная базальтовая фольгированная
огнезащита, толщина 13мм, расход клеящего состава 0.6кг/м2</t>
        </is>
      </c>
      <c r="F4587" s="211" t="inlineStr">
        <is>
          <t>м²</t>
        </is>
      </c>
      <c r="G4587" s="649" t="n">
        <v>118</v>
      </c>
      <c r="H4587" s="194" t="n">
        <v>386.510934216047</v>
      </c>
      <c r="I4587" s="195" t="n">
        <v>431.4073700991118</v>
      </c>
      <c r="J4587" s="196" t="n">
        <v>102.2397880393949</v>
      </c>
      <c r="K4587" s="197" t="n">
        <v>920.1580923545537</v>
      </c>
      <c r="L4587" s="194" t="n">
        <v>45608.29023749354</v>
      </c>
      <c r="M4587" s="195" t="n">
        <v>50906.06967169519</v>
      </c>
      <c r="N4587" s="196" t="n">
        <v>12064.29498864859</v>
      </c>
      <c r="O4587" s="197" t="n">
        <v>108578.6548978373</v>
      </c>
      <c r="P4587" s="118" t="n"/>
      <c r="Q4587" s="104" t="n"/>
    </row>
    <row r="4588" outlineLevel="2" ht="50.25" customHeight="1">
      <c r="A4588" s="3" t="n"/>
      <c r="B4588" s="3" t="n"/>
      <c r="C4588" s="240" t="n"/>
      <c r="D4588" s="391" t="inlineStr">
        <is>
          <t>10.4.33.</t>
        </is>
      </c>
      <c r="E4588" s="392" t="inlineStr">
        <is>
          <t>П1.1-П2.8а</t>
        </is>
      </c>
      <c r="F4588" s="405" t="inlineStr">
        <is>
          <t>комплект</t>
        </is>
      </c>
      <c r="G4588" s="422" t="n">
        <v>1</v>
      </c>
      <c r="H4588" s="428">
        <f>IFERROR(L4588/G4588,0)</f>
        <v/>
      </c>
      <c r="I4588" s="429">
        <f>IFERROR(M4588/G4588,0)</f>
        <v/>
      </c>
      <c r="J4588" s="430">
        <f>IFERROR(N4588/G4588,0)</f>
        <v/>
      </c>
      <c r="K4588" s="432">
        <f>+IFERROR(O4588/G4588,0)</f>
        <v/>
      </c>
      <c r="L4588" s="431">
        <f>SUBTOTAL(9,L4589:L4946)</f>
        <v/>
      </c>
      <c r="M4588" s="429">
        <f>SUBTOTAL(9,M4589:M4946)</f>
        <v/>
      </c>
      <c r="N4588" s="430">
        <f>SUBTOTAL(9,N4589:N4946)</f>
        <v/>
      </c>
      <c r="O4588" s="431">
        <f>SUBTOTAL(9,O4589:O4946)</f>
        <v/>
      </c>
      <c r="P4588" s="394" t="n"/>
      <c r="Q4588" s="243" t="n"/>
    </row>
    <row r="4589" outlineLevel="3" ht="50.25" customHeight="1">
      <c r="A4589" s="3" t="n"/>
      <c r="B4589" s="3" t="inlineStr">
        <is>
          <t>Монтаж приточно-вытяжных установок (установки общеобменной вентиляции, вентиляторы и пр.)</t>
        </is>
      </c>
      <c r="C4589" s="25" t="n"/>
      <c r="D4589" s="271" t="inlineStr">
        <is>
          <t>10.4.33.1.</t>
        </is>
      </c>
      <c r="E4589" s="3" t="inlineStr">
        <is>
          <t>Приточная установка П1.1</t>
        </is>
      </c>
      <c r="F4589" s="18" t="inlineStr">
        <is>
          <t>шт.</t>
        </is>
      </c>
      <c r="G4589" s="645" t="n">
        <v>1</v>
      </c>
      <c r="H4589" s="194" t="n">
        <v>3820181.573617453</v>
      </c>
      <c r="I4589" s="195" t="n">
        <v>1042083.639737683</v>
      </c>
      <c r="J4589" s="196" t="n">
        <v>607783.1516693919</v>
      </c>
      <c r="K4589" s="197" t="n">
        <v>5470048.365024528</v>
      </c>
      <c r="L4589" s="194" t="n">
        <v>3820181.573617453</v>
      </c>
      <c r="M4589" s="195" t="n">
        <v>1042083.639737683</v>
      </c>
      <c r="N4589" s="196" t="n">
        <v>607783.1516693919</v>
      </c>
      <c r="O4589" s="197" t="n">
        <v>5470048.365024528</v>
      </c>
      <c r="P4589" s="118" t="n"/>
      <c r="Q4589" s="104" t="n"/>
    </row>
    <row r="4590" outlineLevel="3" ht="50.25" customHeight="1">
      <c r="A4590" s="3" t="n"/>
      <c r="B4590" s="3" t="inlineStr">
        <is>
          <t>Монтаж приточно-вытяжных установок (установки общеобменной вентиляции, вентиляторы и пр.)</t>
        </is>
      </c>
      <c r="C4590" s="25" t="n"/>
      <c r="D4590" s="271" t="inlineStr">
        <is>
          <t>10.4.33.2.</t>
        </is>
      </c>
      <c r="E4590" s="3" t="inlineStr">
        <is>
          <t>Приточная установка П1.2</t>
        </is>
      </c>
      <c r="F4590" s="18" t="inlineStr">
        <is>
          <t>шт.</t>
        </is>
      </c>
      <c r="G4590" s="645" t="n">
        <v>1</v>
      </c>
      <c r="H4590" s="194" t="n">
        <v>2377336.223686389</v>
      </c>
      <c r="I4590" s="195" t="n">
        <v>653813.5964329836</v>
      </c>
      <c r="J4590" s="196" t="n">
        <v>378893.7275149216</v>
      </c>
      <c r="K4590" s="197" t="n">
        <v>3410043.547634294</v>
      </c>
      <c r="L4590" s="194" t="n">
        <v>2377336.223686389</v>
      </c>
      <c r="M4590" s="195" t="n">
        <v>653813.5964329836</v>
      </c>
      <c r="N4590" s="196" t="n">
        <v>378893.7275149216</v>
      </c>
      <c r="O4590" s="197" t="n">
        <v>3410043.547634294</v>
      </c>
      <c r="P4590" s="118" t="n"/>
      <c r="Q4590" s="104" t="n"/>
    </row>
    <row r="4591" outlineLevel="3" ht="50.25" customHeight="1">
      <c r="A4591" s="3" t="n"/>
      <c r="B4591" s="3" t="inlineStr">
        <is>
          <t>Монтаж приточно-вытяжных установок (установки общеобменной вентиляции, вентиляторы и пр.)</t>
        </is>
      </c>
      <c r="C4591" s="25" t="n"/>
      <c r="D4591" s="271" t="inlineStr">
        <is>
          <t>10.4.33.3.</t>
        </is>
      </c>
      <c r="E4591" s="3" t="inlineStr">
        <is>
          <t>Приточная установка П1.5.1</t>
        </is>
      </c>
      <c r="F4591" s="18" t="inlineStr">
        <is>
          <t>шт.</t>
        </is>
      </c>
      <c r="G4591" s="645" t="n">
        <v>1</v>
      </c>
      <c r="H4591" s="194" t="n">
        <v>1606842.320944005</v>
      </c>
      <c r="I4591" s="195" t="n">
        <v>590094.8919797653</v>
      </c>
      <c r="J4591" s="196" t="n">
        <v>274617.1516154713</v>
      </c>
      <c r="K4591" s="197" t="n">
        <v>2471554.364539242</v>
      </c>
      <c r="L4591" s="194" t="n">
        <v>1606842.320944005</v>
      </c>
      <c r="M4591" s="195" t="n">
        <v>590094.8919797653</v>
      </c>
      <c r="N4591" s="196" t="n">
        <v>274617.1516154713</v>
      </c>
      <c r="O4591" s="197" t="n">
        <v>2471554.364539242</v>
      </c>
      <c r="P4591" s="118" t="n"/>
      <c r="Q4591" s="104" t="n"/>
    </row>
    <row r="4592" outlineLevel="3" ht="50.25" customHeight="1">
      <c r="A4592" s="3" t="n"/>
      <c r="B4592" s="3" t="inlineStr">
        <is>
          <t>Монтаж приточно-вытяжных установок (установки общеобменной вентиляции, вентиляторы и пр.)</t>
        </is>
      </c>
      <c r="C4592" s="25" t="n"/>
      <c r="D4592" s="271" t="inlineStr">
        <is>
          <t>10.4.33.4.</t>
        </is>
      </c>
      <c r="E4592" s="3" t="inlineStr">
        <is>
          <t>Приточная установка П1.5.2</t>
        </is>
      </c>
      <c r="F4592" s="18" t="inlineStr">
        <is>
          <t>шт.</t>
        </is>
      </c>
      <c r="G4592" s="645" t="n">
        <v>1</v>
      </c>
      <c r="H4592" s="194" t="n">
        <v>1583576.875129172</v>
      </c>
      <c r="I4592" s="195" t="n">
        <v>581550.9169259213</v>
      </c>
      <c r="J4592" s="196" t="n">
        <v>270640.9740068866</v>
      </c>
      <c r="K4592" s="197" t="n">
        <v>2435768.766061979</v>
      </c>
      <c r="L4592" s="194" t="n">
        <v>1583576.875129172</v>
      </c>
      <c r="M4592" s="195" t="n">
        <v>581550.9169259213</v>
      </c>
      <c r="N4592" s="196" t="n">
        <v>270640.9740068866</v>
      </c>
      <c r="O4592" s="197" t="n">
        <v>2435768.766061979</v>
      </c>
      <c r="P4592" s="118" t="n"/>
      <c r="Q4592" s="104" t="n"/>
    </row>
    <row r="4593" outlineLevel="3" ht="50.25" customHeight="1">
      <c r="A4593" s="3" t="n"/>
      <c r="B4593" s="3" t="inlineStr">
        <is>
          <t>Монтаж приточно-вытяжных установок (установки общеобменной вентиляции, вентиляторы и пр.)</t>
        </is>
      </c>
      <c r="C4593" s="25" t="n"/>
      <c r="D4593" s="271" t="inlineStr">
        <is>
          <t>10.4.33.5.</t>
        </is>
      </c>
      <c r="E4593" s="3" t="inlineStr">
        <is>
          <t>Приточная установка П1.7</t>
        </is>
      </c>
      <c r="F4593" s="18" t="inlineStr">
        <is>
          <t>шт.</t>
        </is>
      </c>
      <c r="G4593" s="645" t="n">
        <v>1</v>
      </c>
      <c r="H4593" s="194" t="n">
        <v>1583576.875129172</v>
      </c>
      <c r="I4593" s="195" t="n">
        <v>585150.965750971</v>
      </c>
      <c r="J4593" s="196" t="n">
        <v>271090.9801100178</v>
      </c>
      <c r="K4593" s="197" t="n">
        <v>2439818.82099016</v>
      </c>
      <c r="L4593" s="194" t="n">
        <v>1583576.875129172</v>
      </c>
      <c r="M4593" s="195" t="n">
        <v>585150.965750971</v>
      </c>
      <c r="N4593" s="196" t="n">
        <v>271090.9801100178</v>
      </c>
      <c r="O4593" s="197" t="n">
        <v>2439818.82099016</v>
      </c>
      <c r="P4593" s="118" t="n"/>
      <c r="Q4593" s="104" t="n"/>
    </row>
    <row r="4594" outlineLevel="3" ht="50.25" customHeight="1">
      <c r="A4594" s="3" t="n"/>
      <c r="B4594" s="3" t="inlineStr">
        <is>
          <t>Монтаж приточно-вытяжных установок (установки общеобменной вентиляции, вентиляторы и пр.)</t>
        </is>
      </c>
      <c r="C4594" s="25" t="n"/>
      <c r="D4594" s="271" t="inlineStr">
        <is>
          <t>10.4.33.6.</t>
        </is>
      </c>
      <c r="E4594" s="3" t="inlineStr">
        <is>
          <t>Приточная установка П1.8</t>
        </is>
      </c>
      <c r="F4594" s="18" t="inlineStr">
        <is>
          <t>шт.</t>
        </is>
      </c>
      <c r="G4594" s="645" t="n">
        <v>1</v>
      </c>
      <c r="H4594" s="194" t="n">
        <v>317901.4226200493</v>
      </c>
      <c r="I4594" s="195" t="n">
        <v>87429.06050938906</v>
      </c>
      <c r="J4594" s="196" t="n">
        <v>50666.3103911798</v>
      </c>
      <c r="K4594" s="197" t="n">
        <v>455996.7935206182</v>
      </c>
      <c r="L4594" s="194" t="n">
        <v>317901.4226200493</v>
      </c>
      <c r="M4594" s="195" t="n">
        <v>87429.06050938906</v>
      </c>
      <c r="N4594" s="196" t="n">
        <v>50666.3103911798</v>
      </c>
      <c r="O4594" s="197" t="n">
        <v>455996.7935206182</v>
      </c>
      <c r="P4594" s="118" t="n"/>
      <c r="Q4594" s="104" t="n"/>
    </row>
    <row r="4595" outlineLevel="3" ht="50.25" customHeight="1">
      <c r="A4595" s="3" t="n"/>
      <c r="B4595" s="3" t="inlineStr">
        <is>
          <t>Монтаж приточно-вытяжных установок (установки общеобменной вентиляции, вентиляторы и пр.)</t>
        </is>
      </c>
      <c r="C4595" s="25" t="n"/>
      <c r="D4595" s="271" t="inlineStr">
        <is>
          <t>10.4.33.7.</t>
        </is>
      </c>
      <c r="E4595" s="3" t="inlineStr">
        <is>
          <t>Приточная установка П1.10</t>
        </is>
      </c>
      <c r="F4595" s="18" t="inlineStr">
        <is>
          <t>шт.</t>
        </is>
      </c>
      <c r="G4595" s="645" t="n">
        <v>1</v>
      </c>
      <c r="H4595" s="194" t="n">
        <v>2959555.669707982</v>
      </c>
      <c r="I4595" s="195" t="n">
        <v>1086863.757772635</v>
      </c>
      <c r="J4595" s="196" t="n">
        <v>505802.4284350772</v>
      </c>
      <c r="K4595" s="197" t="n">
        <v>4552221.855915694</v>
      </c>
      <c r="L4595" s="194" t="n">
        <v>2959555.669707982</v>
      </c>
      <c r="M4595" s="195" t="n">
        <v>1086863.757772635</v>
      </c>
      <c r="N4595" s="196" t="n">
        <v>505802.4284350772</v>
      </c>
      <c r="O4595" s="197" t="n">
        <v>4552221.855915694</v>
      </c>
      <c r="P4595" s="118" t="n"/>
      <c r="Q4595" s="104" t="n"/>
    </row>
    <row r="4596" outlineLevel="3" ht="50.25" customHeight="1">
      <c r="A4596" s="3" t="n"/>
      <c r="B4596" s="3" t="inlineStr">
        <is>
          <t>Монтаж приточно-вытяжных установок (установки общеобменной вентиляции, вентиляторы и пр.)</t>
        </is>
      </c>
      <c r="C4596" s="25" t="n"/>
      <c r="D4596" s="271" t="inlineStr">
        <is>
          <t>10.4.33.8.</t>
        </is>
      </c>
      <c r="E4596" s="3" t="inlineStr">
        <is>
          <t>Приточная установка П2.1</t>
        </is>
      </c>
      <c r="F4596" s="18" t="inlineStr">
        <is>
          <t>шт.</t>
        </is>
      </c>
      <c r="G4596" s="645" t="n">
        <v>1</v>
      </c>
      <c r="H4596" s="194" t="n">
        <v>1604285.690466728</v>
      </c>
      <c r="I4596" s="195" t="n">
        <v>589155.9979591132</v>
      </c>
      <c r="J4596" s="196" t="n">
        <v>274180.2110532302</v>
      </c>
      <c r="K4596" s="197" t="n">
        <v>2467621.899479072</v>
      </c>
      <c r="L4596" s="194" t="n">
        <v>1604285.690466728</v>
      </c>
      <c r="M4596" s="195" t="n">
        <v>589155.9979591132</v>
      </c>
      <c r="N4596" s="196" t="n">
        <v>274180.2110532302</v>
      </c>
      <c r="O4596" s="197" t="n">
        <v>2467621.899479072</v>
      </c>
      <c r="P4596" s="118" t="n"/>
      <c r="Q4596" s="104" t="n"/>
    </row>
    <row r="4597" outlineLevel="3" ht="50.25" customHeight="1">
      <c r="A4597" s="3" t="n"/>
      <c r="B4597" s="3" t="inlineStr">
        <is>
          <t>Монтаж приточно-вытяжных установок (установки общеобменной вентиляции, вентиляторы и пр.)</t>
        </is>
      </c>
      <c r="C4597" s="25" t="n"/>
      <c r="D4597" s="271" t="inlineStr">
        <is>
          <t>10.4.33.9.</t>
        </is>
      </c>
      <c r="E4597" s="3" t="inlineStr">
        <is>
          <t>Приточная установка П2.2</t>
        </is>
      </c>
      <c r="F4597" s="18" t="inlineStr">
        <is>
          <t>шт.</t>
        </is>
      </c>
      <c r="G4597" s="645" t="n">
        <v>1</v>
      </c>
      <c r="H4597" s="194" t="n">
        <v>1607225.81557073</v>
      </c>
      <c r="I4597" s="195" t="n">
        <v>590235.7270979391</v>
      </c>
      <c r="J4597" s="196" t="n">
        <v>274682.6928335836</v>
      </c>
      <c r="K4597" s="197" t="n">
        <v>2472144.235502252</v>
      </c>
      <c r="L4597" s="194" t="n">
        <v>1607225.81557073</v>
      </c>
      <c r="M4597" s="195" t="n">
        <v>590235.7270979391</v>
      </c>
      <c r="N4597" s="196" t="n">
        <v>274682.6928335836</v>
      </c>
      <c r="O4597" s="197" t="n">
        <v>2472144.235502252</v>
      </c>
      <c r="P4597" s="118" t="n"/>
      <c r="Q4597" s="104" t="n"/>
    </row>
    <row r="4598" outlineLevel="3" ht="50.25" customHeight="1">
      <c r="A4598" s="3" t="n"/>
      <c r="B4598" s="3" t="inlineStr">
        <is>
          <t>Монтаж приточно-вытяжных установок (установки общеобменной вентиляции, вентиляторы и пр.)</t>
        </is>
      </c>
      <c r="C4598" s="25" t="n"/>
      <c r="D4598" s="271" t="inlineStr">
        <is>
          <t>10.4.33.10.</t>
        </is>
      </c>
      <c r="E4598" s="3" t="inlineStr">
        <is>
          <t>Приточная установка П2.3</t>
        </is>
      </c>
      <c r="F4598" s="18" t="inlineStr">
        <is>
          <t>шт.</t>
        </is>
      </c>
      <c r="G4598" s="645" t="n">
        <v>1</v>
      </c>
      <c r="H4598" s="194" t="n">
        <v>1603646.532755521</v>
      </c>
      <c r="I4598" s="195" t="n">
        <v>588921.2754690264</v>
      </c>
      <c r="J4598" s="196" t="n">
        <v>274070.9760280685</v>
      </c>
      <c r="K4598" s="197" t="n">
        <v>2466638.784252616</v>
      </c>
      <c r="L4598" s="194" t="n">
        <v>1603646.532755521</v>
      </c>
      <c r="M4598" s="195" t="n">
        <v>588921.2754690264</v>
      </c>
      <c r="N4598" s="196" t="n">
        <v>274070.9760280685</v>
      </c>
      <c r="O4598" s="197" t="n">
        <v>2466638.784252616</v>
      </c>
      <c r="P4598" s="118" t="n"/>
      <c r="Q4598" s="104" t="n"/>
    </row>
    <row r="4599" outlineLevel="3" ht="50.25" customHeight="1">
      <c r="A4599" s="3" t="n"/>
      <c r="B4599" s="3" t="inlineStr">
        <is>
          <t>Монтаж приточно-вытяжных установок (установки общеобменной вентиляции, вентиляторы и пр.)</t>
        </is>
      </c>
      <c r="C4599" s="25" t="n"/>
      <c r="D4599" s="271" t="inlineStr">
        <is>
          <t>10.4.33.11.</t>
        </is>
      </c>
      <c r="E4599" s="3" t="inlineStr">
        <is>
          <t>Приточная установка П2.4</t>
        </is>
      </c>
      <c r="F4599" s="18" t="inlineStr">
        <is>
          <t>шт.</t>
        </is>
      </c>
      <c r="G4599" s="645" t="n">
        <v>1</v>
      </c>
      <c r="H4599" s="194" t="n">
        <v>1603646.532755521</v>
      </c>
      <c r="I4599" s="195" t="n">
        <v>588921.2754690264</v>
      </c>
      <c r="J4599" s="196" t="n">
        <v>274070.9760280685</v>
      </c>
      <c r="K4599" s="197" t="n">
        <v>2466638.784252616</v>
      </c>
      <c r="L4599" s="194" t="n">
        <v>1603646.532755521</v>
      </c>
      <c r="M4599" s="195" t="n">
        <v>588921.2754690264</v>
      </c>
      <c r="N4599" s="196" t="n">
        <v>274070.9760280685</v>
      </c>
      <c r="O4599" s="197" t="n">
        <v>2466638.784252616</v>
      </c>
      <c r="P4599" s="118" t="n"/>
      <c r="Q4599" s="104" t="n"/>
    </row>
    <row r="4600" outlineLevel="3" ht="50.25" customHeight="1">
      <c r="A4600" s="3" t="n"/>
      <c r="B4600" s="3" t="inlineStr">
        <is>
          <t>Монтаж приточно-вытяжных установок (установки общеобменной вентиляции, вентиляторы и пр.)</t>
        </is>
      </c>
      <c r="C4600" s="25" t="n"/>
      <c r="D4600" s="271" t="inlineStr">
        <is>
          <t>10.4.33.12.</t>
        </is>
      </c>
      <c r="E4600" s="3" t="inlineStr">
        <is>
          <t>Приточно-вытяжная установка ПВ1.6</t>
        </is>
      </c>
      <c r="F4600" s="18" t="inlineStr">
        <is>
          <t>шт.</t>
        </is>
      </c>
      <c r="G4600" s="645" t="n">
        <v>2</v>
      </c>
      <c r="H4600" s="194" t="n">
        <v>3569567.834132482</v>
      </c>
      <c r="I4600" s="195" t="n">
        <v>1310883.910566107</v>
      </c>
      <c r="J4600" s="196" t="n">
        <v>610056.4680873236</v>
      </c>
      <c r="K4600" s="197" t="n">
        <v>5490508.212785913</v>
      </c>
      <c r="L4600" s="194" t="n">
        <v>7139135.668264964</v>
      </c>
      <c r="M4600" s="195" t="n">
        <v>2621767.821132214</v>
      </c>
      <c r="N4600" s="196" t="n">
        <v>1220112.936174647</v>
      </c>
      <c r="O4600" s="197" t="n">
        <v>10981016.42557183</v>
      </c>
      <c r="P4600" s="118" t="n"/>
      <c r="Q4600" s="104" t="n"/>
    </row>
    <row r="4601" outlineLevel="3" ht="50.25" customHeight="1">
      <c r="A4601" s="3" t="n"/>
      <c r="B4601" s="3" t="inlineStr">
        <is>
          <t>Монтаж приточно-вытяжных установок (установки общеобменной вентиляции, вентиляторы и пр.)</t>
        </is>
      </c>
      <c r="C4601" s="25" t="n"/>
      <c r="D4601" s="271" t="inlineStr">
        <is>
          <t>10.4.33.13.</t>
        </is>
      </c>
      <c r="E4601" s="3" t="inlineStr">
        <is>
          <t>Прямоугольный канальный вентилятор, N=0.33 кВт, n=1280 об/мин, U=230 В, I=1.52 А</t>
        </is>
      </c>
      <c r="F4601" s="18" t="inlineStr">
        <is>
          <t>шт.</t>
        </is>
      </c>
      <c r="G4601" s="645" t="n">
        <v>1</v>
      </c>
      <c r="H4601" s="194" t="n">
        <v>212419.3909488868</v>
      </c>
      <c r="I4601" s="195" t="n">
        <v>58419.45479582509</v>
      </c>
      <c r="J4601" s="196" t="n">
        <v>33854.85571808898</v>
      </c>
      <c r="K4601" s="197" t="n">
        <v>304693.7014628008</v>
      </c>
      <c r="L4601" s="194" t="n">
        <v>212419.3909488868</v>
      </c>
      <c r="M4601" s="195" t="n">
        <v>58419.45479582509</v>
      </c>
      <c r="N4601" s="196" t="n">
        <v>33854.85571808898</v>
      </c>
      <c r="O4601" s="197" t="n">
        <v>304693.7014628008</v>
      </c>
      <c r="P4601" s="118" t="n"/>
      <c r="Q4601" s="104" t="n"/>
    </row>
    <row r="4602" outlineLevel="3" ht="50.25" customHeight="1">
      <c r="A4602" s="3" t="n"/>
      <c r="B4602" s="3" t="inlineStr">
        <is>
          <t>Монтаж приточно-вытяжных установок (установки общеобменной вентиляции, вентиляторы и пр.)</t>
        </is>
      </c>
      <c r="C4602" s="25" t="n"/>
      <c r="D4602" s="271" t="inlineStr">
        <is>
          <t>10.4.33.14.</t>
        </is>
      </c>
      <c r="E4602" s="3" t="inlineStr">
        <is>
          <t>Прямоугольный канальный вентилятор, N=0.51 кВт, n=1320 об/мин, U=230 В, I=2.4 А</t>
        </is>
      </c>
      <c r="F4602" s="18" t="inlineStr">
        <is>
          <t>шт.</t>
        </is>
      </c>
      <c r="G4602" s="645" t="n">
        <v>1</v>
      </c>
      <c r="H4602" s="194" t="n">
        <v>265524.2389617715</v>
      </c>
      <c r="I4602" s="195" t="n">
        <v>73024.31849478137</v>
      </c>
      <c r="J4602" s="196" t="n">
        <v>42318.56968206911</v>
      </c>
      <c r="K4602" s="197" t="n">
        <v>380867.127138622</v>
      </c>
      <c r="L4602" s="194" t="n">
        <v>265524.2389617715</v>
      </c>
      <c r="M4602" s="195" t="n">
        <v>73024.31849478137</v>
      </c>
      <c r="N4602" s="196" t="n">
        <v>42318.56968206911</v>
      </c>
      <c r="O4602" s="197" t="n">
        <v>380867.127138622</v>
      </c>
      <c r="P4602" s="118" t="n"/>
      <c r="Q4602" s="104" t="n"/>
    </row>
    <row r="4603" outlineLevel="3" ht="50.25" customHeight="1">
      <c r="A4603" s="3" t="n"/>
      <c r="B4603" s="3" t="inlineStr">
        <is>
          <t>Монтаж приточно-вытяжных установок (установки общеобменной вентиляции, вентиляторы и пр.)</t>
        </is>
      </c>
      <c r="C4603" s="25" t="n"/>
      <c r="D4603" s="271" t="inlineStr">
        <is>
          <t>10.4.33.15.</t>
        </is>
      </c>
      <c r="E4603" s="3" t="inlineStr">
        <is>
          <t>Прямоугольный канальный вентилятор, N=4.8 кВт, n=1400 об/мин, U=400 В, I=8 А</t>
        </is>
      </c>
      <c r="F4603" s="18" t="inlineStr">
        <is>
          <t>шт.</t>
        </is>
      </c>
      <c r="G4603" s="645" t="n">
        <v>1</v>
      </c>
      <c r="H4603" s="194" t="n">
        <v>318629.0866071055</v>
      </c>
      <c r="I4603" s="195" t="n">
        <v>87629.18219373767</v>
      </c>
      <c r="J4603" s="196" t="n">
        <v>50782.28360010539</v>
      </c>
      <c r="K4603" s="197" t="n">
        <v>457040.5524009485</v>
      </c>
      <c r="L4603" s="194" t="n">
        <v>318629.0866071055</v>
      </c>
      <c r="M4603" s="195" t="n">
        <v>87629.18219373767</v>
      </c>
      <c r="N4603" s="196" t="n">
        <v>50782.28360010539</v>
      </c>
      <c r="O4603" s="197" t="n">
        <v>457040.5524009485</v>
      </c>
      <c r="P4603" s="118" t="n"/>
      <c r="Q4603" s="104" t="n"/>
    </row>
    <row r="4604" outlineLevel="3" ht="50.25" customHeight="1">
      <c r="A4604" s="3" t="n"/>
      <c r="B4604" s="3" t="inlineStr">
        <is>
          <t>Монтаж приточно-вытяжных установок (установки общеобменной вентиляции, вентиляторы и пр.)</t>
        </is>
      </c>
      <c r="C4604" s="25" t="n"/>
      <c r="D4604" s="271" t="inlineStr">
        <is>
          <t>10.4.33.16.</t>
        </is>
      </c>
      <c r="E4604" s="3" t="inlineStr">
        <is>
          <t>Радиальный вентилятор для круглых каналов, N=0,157 кВт, n=2600 об/мин, U=230 В, I=0,72 A</t>
        </is>
      </c>
      <c r="F4604" s="18" t="inlineStr">
        <is>
          <t>шт.</t>
        </is>
      </c>
      <c r="G4604" s="645" t="n">
        <v>1</v>
      </c>
      <c r="H4604" s="194" t="n">
        <v>292577.8376985744</v>
      </c>
      <c r="I4604" s="195" t="n">
        <v>91534.6235788504</v>
      </c>
      <c r="J4604" s="196" t="n">
        <v>48014.0576596781</v>
      </c>
      <c r="K4604" s="197" t="n">
        <v>432126.5189371029</v>
      </c>
      <c r="L4604" s="194" t="n">
        <v>292577.8376985744</v>
      </c>
      <c r="M4604" s="195" t="n">
        <v>91534.6235788504</v>
      </c>
      <c r="N4604" s="196" t="n">
        <v>48014.0576596781</v>
      </c>
      <c r="O4604" s="197" t="n">
        <v>432126.5189371029</v>
      </c>
      <c r="P4604" s="118" t="n"/>
      <c r="Q4604" s="104" t="n"/>
    </row>
    <row r="4605" outlineLevel="3" ht="50.25" customHeight="1">
      <c r="A4605" s="3" t="n"/>
      <c r="B4605" s="3" t="n"/>
      <c r="C4605" s="25" t="n"/>
      <c r="D4605" s="271" t="inlineStr">
        <is>
          <t>10.4.33.17.</t>
        </is>
      </c>
      <c r="E4605" s="3" t="inlineStr">
        <is>
          <t>Клапан регулируемый с площадкой  под  электропривод</t>
        </is>
      </c>
      <c r="F4605" s="18" t="inlineStr">
        <is>
          <t>шт.</t>
        </is>
      </c>
      <c r="G4605" s="645" t="n">
        <v>1</v>
      </c>
      <c r="H4605" s="194" t="n"/>
      <c r="I4605" s="195" t="n">
        <v>0</v>
      </c>
      <c r="J4605" s="196" t="n">
        <v>0</v>
      </c>
      <c r="K4605" s="197" t="n">
        <v>0</v>
      </c>
      <c r="L4605" s="194" t="n">
        <v>0</v>
      </c>
      <c r="M4605" s="195" t="n">
        <v>0</v>
      </c>
      <c r="N4605" s="196" t="n">
        <v>0</v>
      </c>
      <c r="O4605" s="197" t="n">
        <v>0</v>
      </c>
      <c r="P4605" s="118" t="inlineStr">
        <is>
          <t>Включено</t>
        </is>
      </c>
      <c r="Q4605" s="104" t="n"/>
    </row>
    <row r="4606" outlineLevel="3" ht="50.25" customHeight="1">
      <c r="A4606" s="3" t="n"/>
      <c r="B4606" s="3" t="n"/>
      <c r="C4606" s="25" t="n"/>
      <c r="D4606" s="271" t="inlineStr">
        <is>
          <t>10.4.33.18.</t>
        </is>
      </c>
      <c r="E4606" s="3" t="inlineStr">
        <is>
          <t>Фильтр карманный канальный круглый Ø200</t>
        </is>
      </c>
      <c r="F4606" s="18" t="inlineStr">
        <is>
          <t>шт.</t>
        </is>
      </c>
      <c r="G4606" s="645" t="n">
        <v>1</v>
      </c>
      <c r="H4606" s="194" t="n"/>
      <c r="I4606" s="195" t="n">
        <v>0</v>
      </c>
      <c r="J4606" s="196" t="n">
        <v>0</v>
      </c>
      <c r="K4606" s="197" t="n">
        <v>0</v>
      </c>
      <c r="L4606" s="194" t="n">
        <v>0</v>
      </c>
      <c r="M4606" s="195" t="n">
        <v>0</v>
      </c>
      <c r="N4606" s="196" t="n">
        <v>0</v>
      </c>
      <c r="O4606" s="197" t="n">
        <v>0</v>
      </c>
      <c r="P4606" s="118" t="inlineStr">
        <is>
          <t>Включено</t>
        </is>
      </c>
      <c r="Q4606" s="104" t="n"/>
    </row>
    <row r="4607" outlineLevel="3" ht="50.25" customHeight="1">
      <c r="A4607" s="3" t="n"/>
      <c r="B4607" s="3" t="n"/>
      <c r="C4607" s="25" t="n"/>
      <c r="D4607" s="271" t="inlineStr">
        <is>
          <t>10.4.33.19.</t>
        </is>
      </c>
      <c r="E4607" s="3" t="inlineStr">
        <is>
          <t>Фильтр карманный канальный прямоугольный 400х200</t>
        </is>
      </c>
      <c r="F4607" s="18" t="inlineStr">
        <is>
          <t>шт.</t>
        </is>
      </c>
      <c r="G4607" s="645" t="n">
        <v>1</v>
      </c>
      <c r="H4607" s="194" t="n"/>
      <c r="I4607" s="195" t="n">
        <v>0</v>
      </c>
      <c r="J4607" s="196" t="n">
        <v>0</v>
      </c>
      <c r="K4607" s="197" t="n">
        <v>0</v>
      </c>
      <c r="L4607" s="194" t="n">
        <v>0</v>
      </c>
      <c r="M4607" s="195" t="n">
        <v>0</v>
      </c>
      <c r="N4607" s="196" t="n">
        <v>0</v>
      </c>
      <c r="O4607" s="197" t="n">
        <v>0</v>
      </c>
      <c r="P4607" s="118" t="inlineStr">
        <is>
          <t>Включено</t>
        </is>
      </c>
      <c r="Q4607" s="104" t="n"/>
    </row>
    <row r="4608" outlineLevel="3" ht="50.25" customHeight="1">
      <c r="A4608" s="3" t="n"/>
      <c r="B4608" s="3" t="n"/>
      <c r="C4608" s="25" t="n"/>
      <c r="D4608" s="271" t="inlineStr">
        <is>
          <t>10.4.33.20.</t>
        </is>
      </c>
      <c r="E4608" s="3" t="inlineStr">
        <is>
          <t>Фильтр карманный канальный прямоугольный 500х250</t>
        </is>
      </c>
      <c r="F4608" s="18" t="inlineStr">
        <is>
          <t>шт.</t>
        </is>
      </c>
      <c r="G4608" s="645" t="n">
        <v>1</v>
      </c>
      <c r="H4608" s="194" t="n"/>
      <c r="I4608" s="195" t="n">
        <v>0</v>
      </c>
      <c r="J4608" s="196" t="n">
        <v>0</v>
      </c>
      <c r="K4608" s="197" t="n">
        <v>0</v>
      </c>
      <c r="L4608" s="194" t="n">
        <v>0</v>
      </c>
      <c r="M4608" s="195" t="n">
        <v>0</v>
      </c>
      <c r="N4608" s="196" t="n">
        <v>0</v>
      </c>
      <c r="O4608" s="197" t="n">
        <v>0</v>
      </c>
      <c r="P4608" s="118" t="inlineStr">
        <is>
          <t>Включено</t>
        </is>
      </c>
      <c r="Q4608" s="104" t="n"/>
    </row>
    <row r="4609" outlineLevel="3" ht="50.25" customHeight="1">
      <c r="A4609" s="3" t="n"/>
      <c r="B4609" s="3" t="n"/>
      <c r="C4609" s="25" t="n"/>
      <c r="D4609" s="271" t="inlineStr">
        <is>
          <t>10.4.33.21.</t>
        </is>
      </c>
      <c r="E4609" s="212" t="inlineStr">
        <is>
          <t>Нагреватель канальный водяной 400х200</t>
        </is>
      </c>
      <c r="F4609" s="211" t="inlineStr">
        <is>
          <t>шт.</t>
        </is>
      </c>
      <c r="G4609" s="649" t="n">
        <v>1</v>
      </c>
      <c r="H4609" s="194" t="n"/>
      <c r="I4609" s="195" t="n">
        <v>0</v>
      </c>
      <c r="J4609" s="196" t="n">
        <v>0</v>
      </c>
      <c r="K4609" s="197" t="n">
        <v>0</v>
      </c>
      <c r="L4609" s="194" t="n">
        <v>0</v>
      </c>
      <c r="M4609" s="195" t="n">
        <v>0</v>
      </c>
      <c r="N4609" s="196" t="n">
        <v>0</v>
      </c>
      <c r="O4609" s="197" t="n">
        <v>0</v>
      </c>
      <c r="P4609" s="118" t="inlineStr">
        <is>
          <t>Включено</t>
        </is>
      </c>
      <c r="Q4609" s="104" t="n"/>
    </row>
    <row r="4610" outlineLevel="3" ht="50.25" customHeight="1">
      <c r="A4610" s="3" t="n"/>
      <c r="B4610" s="3" t="n"/>
      <c r="C4610" s="25" t="n"/>
      <c r="D4610" s="271" t="inlineStr">
        <is>
          <t>10.4.33.22.</t>
        </is>
      </c>
      <c r="E4610" s="212" t="inlineStr">
        <is>
          <t>Нагреватель канальный водяной 500х250</t>
        </is>
      </c>
      <c r="F4610" s="211" t="inlineStr">
        <is>
          <t>шт.</t>
        </is>
      </c>
      <c r="G4610" s="649" t="n">
        <v>1</v>
      </c>
      <c r="H4610" s="194" t="n"/>
      <c r="I4610" s="195" t="n">
        <v>0</v>
      </c>
      <c r="J4610" s="196" t="n">
        <v>0</v>
      </c>
      <c r="K4610" s="197" t="n">
        <v>0</v>
      </c>
      <c r="L4610" s="194" t="n">
        <v>0</v>
      </c>
      <c r="M4610" s="195" t="n">
        <v>0</v>
      </c>
      <c r="N4610" s="196" t="n">
        <v>0</v>
      </c>
      <c r="O4610" s="197" t="n">
        <v>0</v>
      </c>
      <c r="P4610" s="118" t="inlineStr">
        <is>
          <t>Включено</t>
        </is>
      </c>
      <c r="Q4610" s="104" t="n"/>
    </row>
    <row r="4611" outlineLevel="3" ht="50.25" customHeight="1">
      <c r="A4611" s="3" t="n"/>
      <c r="B4611" s="3" t="n"/>
      <c r="C4611" s="25" t="n"/>
      <c r="D4611" s="271" t="inlineStr">
        <is>
          <t>10.4.33.23.</t>
        </is>
      </c>
      <c r="E4611" s="212" t="inlineStr">
        <is>
          <t>Нагреватель канальный электрический круглый, Qт=2.2 кВт Ø200</t>
        </is>
      </c>
      <c r="F4611" s="211" t="inlineStr">
        <is>
          <t>шт.</t>
        </is>
      </c>
      <c r="G4611" s="649" t="n">
        <v>1</v>
      </c>
      <c r="H4611" s="194" t="n"/>
      <c r="I4611" s="195" t="n">
        <v>0</v>
      </c>
      <c r="J4611" s="196" t="n">
        <v>0</v>
      </c>
      <c r="K4611" s="197" t="n">
        <v>0</v>
      </c>
      <c r="L4611" s="194" t="n">
        <v>0</v>
      </c>
      <c r="M4611" s="195" t="n">
        <v>0</v>
      </c>
      <c r="N4611" s="196" t="n">
        <v>0</v>
      </c>
      <c r="O4611" s="197" t="n">
        <v>0</v>
      </c>
      <c r="P4611" s="118" t="inlineStr">
        <is>
          <t>Включено</t>
        </is>
      </c>
      <c r="Q4611" s="104" t="n"/>
    </row>
    <row r="4612" outlineLevel="3" ht="50.25" customHeight="1">
      <c r="A4612" s="3" t="n"/>
      <c r="B4612" s="3" t="n"/>
      <c r="C4612" s="25" t="n"/>
      <c r="D4612" s="271" t="inlineStr">
        <is>
          <t>10.4.33.24.</t>
        </is>
      </c>
      <c r="E4612" s="3" t="inlineStr">
        <is>
          <t>Шумоглушитель круглый Ф200, L=900 мм</t>
        </is>
      </c>
      <c r="F4612" s="18" t="inlineStr">
        <is>
          <t>шт.</t>
        </is>
      </c>
      <c r="G4612" s="645" t="n">
        <v>2</v>
      </c>
      <c r="H4612" s="194" t="n"/>
      <c r="I4612" s="195" t="n">
        <v>0</v>
      </c>
      <c r="J4612" s="196" t="n">
        <v>0</v>
      </c>
      <c r="K4612" s="197" t="n">
        <v>0</v>
      </c>
      <c r="L4612" s="194" t="n">
        <v>0</v>
      </c>
      <c r="M4612" s="195" t="n">
        <v>0</v>
      </c>
      <c r="N4612" s="196" t="n">
        <v>0</v>
      </c>
      <c r="O4612" s="197" t="n">
        <v>0</v>
      </c>
      <c r="P4612" s="118" t="inlineStr">
        <is>
          <t>Включено</t>
        </is>
      </c>
      <c r="Q4612" s="104" t="n"/>
    </row>
    <row r="4613" outlineLevel="3" ht="50.25" customHeight="1">
      <c r="A4613" s="3" t="n"/>
      <c r="B4613" s="3" t="n"/>
      <c r="C4613" s="25" t="n"/>
      <c r="D4613" s="271" t="inlineStr">
        <is>
          <t>10.4.33.25.</t>
        </is>
      </c>
      <c r="E4613" s="3" t="inlineStr">
        <is>
          <t>Шумоглушитель прямоугольный ГТПи 400х200-900</t>
        </is>
      </c>
      <c r="F4613" s="18" t="inlineStr">
        <is>
          <t>шт.</t>
        </is>
      </c>
      <c r="G4613" s="645" t="n">
        <v>2</v>
      </c>
      <c r="H4613" s="194" t="n"/>
      <c r="I4613" s="195" t="n">
        <v>0</v>
      </c>
      <c r="J4613" s="196" t="n">
        <v>0</v>
      </c>
      <c r="K4613" s="197" t="n">
        <v>0</v>
      </c>
      <c r="L4613" s="194" t="n">
        <v>0</v>
      </c>
      <c r="M4613" s="195" t="n">
        <v>0</v>
      </c>
      <c r="N4613" s="196" t="n">
        <v>0</v>
      </c>
      <c r="O4613" s="197" t="n">
        <v>0</v>
      </c>
      <c r="P4613" s="118" t="inlineStr">
        <is>
          <t>Включено</t>
        </is>
      </c>
      <c r="Q4613" s="104" t="n"/>
    </row>
    <row r="4614" outlineLevel="3" ht="50.25" customHeight="1">
      <c r="A4614" s="3" t="n"/>
      <c r="B4614" s="3" t="n"/>
      <c r="C4614" s="25" t="n"/>
      <c r="D4614" s="271" t="inlineStr">
        <is>
          <t>10.4.33.26.</t>
        </is>
      </c>
      <c r="E4614" s="3" t="inlineStr">
        <is>
          <t>Шумоглушитель прямоугольный ГТПи 500х250-900</t>
        </is>
      </c>
      <c r="F4614" s="18" t="inlineStr">
        <is>
          <t>шт.</t>
        </is>
      </c>
      <c r="G4614" s="645" t="n">
        <v>2</v>
      </c>
      <c r="H4614" s="194" t="n"/>
      <c r="I4614" s="195" t="n">
        <v>0</v>
      </c>
      <c r="J4614" s="196" t="n">
        <v>0</v>
      </c>
      <c r="K4614" s="197" t="n">
        <v>0</v>
      </c>
      <c r="L4614" s="194" t="n">
        <v>0</v>
      </c>
      <c r="M4614" s="195" t="n">
        <v>0</v>
      </c>
      <c r="N4614" s="196" t="n">
        <v>0</v>
      </c>
      <c r="O4614" s="197" t="n">
        <v>0</v>
      </c>
      <c r="P4614" s="118" t="inlineStr">
        <is>
          <t>Включено</t>
        </is>
      </c>
      <c r="Q4614" s="104" t="n"/>
    </row>
    <row r="4615" outlineLevel="3" ht="50.25" customHeight="1">
      <c r="A4615" s="3" t="n"/>
      <c r="B461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15" s="25" t="n"/>
      <c r="D4615" s="271" t="inlineStr">
        <is>
          <t>10.4.33.27.</t>
        </is>
      </c>
      <c r="E4615" s="3" t="inlineStr">
        <is>
          <t>Шумоглушитель прямоугольный, 800х500 мм, длина 1 м</t>
        </is>
      </c>
      <c r="F4615" s="18" t="inlineStr">
        <is>
          <t>шт.</t>
        </is>
      </c>
      <c r="G4615" s="645" t="n">
        <v>2</v>
      </c>
      <c r="H4615" s="194" t="n">
        <v>35714.16457370423</v>
      </c>
      <c r="I4615" s="195" t="n">
        <v>8628.147401982236</v>
      </c>
      <c r="J4615" s="196" t="n">
        <v>5542.788996960808</v>
      </c>
      <c r="K4615" s="197" t="n">
        <v>49885.10097264727</v>
      </c>
      <c r="L4615" s="194" t="n">
        <v>71428.32914740845</v>
      </c>
      <c r="M4615" s="195" t="n">
        <v>17256.29480396447</v>
      </c>
      <c r="N4615" s="196" t="n">
        <v>11085.57799392162</v>
      </c>
      <c r="O4615" s="197" t="n">
        <v>99770.20194529454</v>
      </c>
      <c r="P4615" s="118" t="n"/>
      <c r="Q4615" s="104" t="n"/>
    </row>
    <row r="4616" outlineLevel="3" ht="50.25" customHeight="1">
      <c r="A4616" s="3" t="n"/>
      <c r="B4616" s="3" t="n"/>
      <c r="C4616" s="25" t="n"/>
      <c r="D4616" s="271" t="inlineStr">
        <is>
          <t>10.4.33.28.</t>
        </is>
      </c>
      <c r="E4616" s="3" t="inlineStr">
        <is>
          <t>Гибкая вставка прямоугольная 500х250</t>
        </is>
      </c>
      <c r="F4616" s="18" t="inlineStr">
        <is>
          <t>шт.</t>
        </is>
      </c>
      <c r="G4616" s="645" t="n">
        <v>2</v>
      </c>
      <c r="H4616" s="194" t="n"/>
      <c r="I4616" s="195" t="n">
        <v>0</v>
      </c>
      <c r="J4616" s="196" t="n">
        <v>0</v>
      </c>
      <c r="K4616" s="197" t="n">
        <v>0</v>
      </c>
      <c r="L4616" s="194" t="n">
        <v>0</v>
      </c>
      <c r="M4616" s="195" t="n">
        <v>0</v>
      </c>
      <c r="N4616" s="196" t="n">
        <v>0</v>
      </c>
      <c r="O4616" s="197" t="n">
        <v>0</v>
      </c>
      <c r="P4616" s="118" t="inlineStr">
        <is>
          <t>Включено</t>
        </is>
      </c>
      <c r="Q4616" s="104" t="n"/>
    </row>
    <row r="4617" outlineLevel="3" ht="50.25" customHeight="1">
      <c r="A4617" s="3" t="n"/>
      <c r="B4617"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617" s="25" t="n"/>
      <c r="D4617" s="271" t="inlineStr">
        <is>
          <t>10.4.33.29.</t>
        </is>
      </c>
      <c r="E4617" s="3" t="inlineStr">
        <is>
          <t>Вентилятор канальный</t>
        </is>
      </c>
      <c r="F4617" s="18" t="inlineStr">
        <is>
          <t>шт.</t>
        </is>
      </c>
      <c r="G4617" s="645" t="n">
        <v>1</v>
      </c>
      <c r="H4617" s="194" t="n">
        <v>212419.3909488868</v>
      </c>
      <c r="I4617" s="195" t="n">
        <v>58419.45479582509</v>
      </c>
      <c r="J4617" s="196" t="n">
        <v>33854.85571808898</v>
      </c>
      <c r="K4617" s="197" t="n">
        <v>304693.7014628008</v>
      </c>
      <c r="L4617" s="194" t="n">
        <v>212419.3909488868</v>
      </c>
      <c r="M4617" s="195" t="n">
        <v>58419.45479582509</v>
      </c>
      <c r="N4617" s="196" t="n">
        <v>33854.85571808898</v>
      </c>
      <c r="O4617" s="197" t="n">
        <v>304693.7014628008</v>
      </c>
      <c r="P4617" s="118" t="n"/>
      <c r="Q4617" s="104" t="n"/>
    </row>
    <row r="4618" outlineLevel="3" ht="50.25" customHeight="1">
      <c r="A4618" s="3" t="n"/>
      <c r="B4618"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618" s="25" t="n"/>
      <c r="D4618" s="271" t="inlineStr">
        <is>
          <t>10.4.33.30.</t>
        </is>
      </c>
      <c r="E4618" s="212" t="inlineStr">
        <is>
          <t>Воздуховод из тонколистовой оцинкованной стали b=0,5</t>
        </is>
      </c>
      <c r="F4618" s="211" t="inlineStr">
        <is>
          <t>м2</t>
        </is>
      </c>
      <c r="G4618" s="649" t="n">
        <v>0.6</v>
      </c>
      <c r="H4618" s="194" t="n">
        <v>2044.532821603579</v>
      </c>
      <c r="I4618" s="195" t="n">
        <v>1373.316666666667</v>
      </c>
      <c r="J4618" s="196" t="n">
        <v>427.2311860337807</v>
      </c>
      <c r="K4618" s="197" t="n">
        <v>3845.080674304027</v>
      </c>
      <c r="L4618" s="194" t="n">
        <v>1226.719692962147</v>
      </c>
      <c r="M4618" s="195" t="n">
        <v>823.9900000000001</v>
      </c>
      <c r="N4618" s="196" t="n">
        <v>256.3387116202684</v>
      </c>
      <c r="O4618" s="197" t="n">
        <v>2307.048404582416</v>
      </c>
      <c r="P4618" s="118" t="n"/>
      <c r="Q4618" s="104" t="n"/>
    </row>
    <row r="4619" outlineLevel="3" ht="50.25" customHeight="1">
      <c r="A4619" s="3" t="n"/>
      <c r="B4619"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619" s="25" t="n"/>
      <c r="D4619" s="271" t="inlineStr">
        <is>
          <t>10.4.33.31.</t>
        </is>
      </c>
      <c r="E4619" s="212" t="inlineStr">
        <is>
          <t>Воздуховод из тонколистовой оцинкованной стали b=0,5</t>
        </is>
      </c>
      <c r="F4619" s="211" t="inlineStr">
        <is>
          <t>м2</t>
        </is>
      </c>
      <c r="G4619" s="649" t="n">
        <v>5.4</v>
      </c>
      <c r="H4619" s="194" t="n">
        <v>2044.536661437145</v>
      </c>
      <c r="I4619" s="195" t="n">
        <v>1373.312962962963</v>
      </c>
      <c r="J4619" s="196" t="n">
        <v>427.2312030500134</v>
      </c>
      <c r="K4619" s="197" t="n">
        <v>3845.080827450121</v>
      </c>
      <c r="L4619" s="194" t="n">
        <v>11040.49797176058</v>
      </c>
      <c r="M4619" s="195" t="n">
        <v>7415.89</v>
      </c>
      <c r="N4619" s="196" t="n">
        <v>2307.048496470073</v>
      </c>
      <c r="O4619" s="197" t="n">
        <v>20763.43646823066</v>
      </c>
      <c r="P4619" s="118" t="n"/>
      <c r="Q4619" s="104" t="n"/>
    </row>
    <row r="4620" outlineLevel="3" ht="50.25" customHeight="1">
      <c r="A4620" s="3" t="n"/>
      <c r="B4620"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620" s="25" t="n"/>
      <c r="D4620" s="271" t="inlineStr">
        <is>
          <t>10.4.33.32.</t>
        </is>
      </c>
      <c r="E4620" s="212" t="inlineStr">
        <is>
          <t>Воздуховод из тонколистовой оцинкованной стали b=0,5</t>
        </is>
      </c>
      <c r="F4620" s="211" t="inlineStr">
        <is>
          <t>м2</t>
        </is>
      </c>
      <c r="G4620" s="649" t="n">
        <v>11.9</v>
      </c>
      <c r="H4620" s="194" t="n">
        <v>2102.919120482937</v>
      </c>
      <c r="I4620" s="195" t="n">
        <v>1412.551260504202</v>
      </c>
      <c r="J4620" s="196" t="n">
        <v>439.4337976233924</v>
      </c>
      <c r="K4620" s="197" t="n">
        <v>3954.904178610531</v>
      </c>
      <c r="L4620" s="194" t="n">
        <v>25024.73753374695</v>
      </c>
      <c r="M4620" s="195" t="n">
        <v>16809.36</v>
      </c>
      <c r="N4620" s="196" t="n">
        <v>5229.26219171837</v>
      </c>
      <c r="O4620" s="197" t="n">
        <v>47063.35972546532</v>
      </c>
      <c r="P4620" s="118" t="n"/>
      <c r="Q4620" s="104" t="n"/>
    </row>
    <row r="4621" outlineLevel="3" ht="50.25" customHeight="1">
      <c r="A4621" s="3" t="n"/>
      <c r="B4621"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621" s="25" t="n"/>
      <c r="D4621" s="271" t="inlineStr">
        <is>
          <t>10.4.33.33.</t>
        </is>
      </c>
      <c r="E4621" s="212" t="inlineStr">
        <is>
          <t>Воздуховод из тонколистовой оцинкованной стали b=0,5</t>
        </is>
      </c>
      <c r="F4621" s="211" t="inlineStr">
        <is>
          <t>м2</t>
        </is>
      </c>
      <c r="G4621" s="649" t="n">
        <v>4</v>
      </c>
      <c r="H4621" s="194" t="n">
        <v>1840.053620566651</v>
      </c>
      <c r="I4621" s="195" t="n">
        <v>1235.9825</v>
      </c>
      <c r="J4621" s="196" t="n">
        <v>384.5045150708313</v>
      </c>
      <c r="K4621" s="197" t="n">
        <v>3460.540635637482</v>
      </c>
      <c r="L4621" s="194" t="n">
        <v>7360.214482266602</v>
      </c>
      <c r="M4621" s="195" t="n">
        <v>4943.93</v>
      </c>
      <c r="N4621" s="196" t="n">
        <v>1538.018060283325</v>
      </c>
      <c r="O4621" s="197" t="n">
        <v>13842.16254254993</v>
      </c>
      <c r="P4621" s="118" t="n"/>
      <c r="Q4621" s="104" t="n"/>
    </row>
    <row r="4622" outlineLevel="3" ht="50.25" customHeight="1">
      <c r="A4622" s="3" t="n"/>
      <c r="B462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22" s="25" t="n"/>
      <c r="D4622" s="271" t="inlineStr">
        <is>
          <t>10.4.33.34.</t>
        </is>
      </c>
      <c r="E4622" s="212" t="inlineStr">
        <is>
          <t>Воздуховод из тонколистовой оцинкованной стали b=0,7</t>
        </is>
      </c>
      <c r="F4622" s="211" t="inlineStr">
        <is>
          <t>м2</t>
        </is>
      </c>
      <c r="G4622" s="649" t="n">
        <v>16.5</v>
      </c>
      <c r="H4622" s="194" t="n">
        <v>1561.240652367645</v>
      </c>
      <c r="I4622" s="195" t="n">
        <v>1048.712121212121</v>
      </c>
      <c r="J4622" s="196" t="n">
        <v>326.2440966974708</v>
      </c>
      <c r="K4622" s="197" t="n">
        <v>2936.196870277237</v>
      </c>
      <c r="L4622" s="194" t="n">
        <v>25760.47076406615</v>
      </c>
      <c r="M4622" s="195" t="n">
        <v>17303.75</v>
      </c>
      <c r="N4622" s="196" t="n">
        <v>5383.027595508268</v>
      </c>
      <c r="O4622" s="197" t="n">
        <v>48447.24835957442</v>
      </c>
      <c r="P4622" s="118" t="n"/>
      <c r="Q4622" s="104" t="n"/>
    </row>
    <row r="4623" outlineLevel="3" ht="50.25" customHeight="1">
      <c r="A4623" s="3" t="n"/>
      <c r="B4623"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623" s="25" t="n"/>
      <c r="D4623" s="271" t="inlineStr">
        <is>
          <t>10.4.33.35.</t>
        </is>
      </c>
      <c r="E4623" s="212" t="inlineStr">
        <is>
          <t>Воздуховод из тонколистовой оцинкованной стали b=0,5</t>
        </is>
      </c>
      <c r="F4623" s="211" t="inlineStr">
        <is>
          <t>м2</t>
        </is>
      </c>
      <c r="G4623" s="649" t="n">
        <v>8</v>
      </c>
      <c r="H4623" s="194" t="n">
        <v>2453.357741463099</v>
      </c>
      <c r="I4623" s="195" t="n">
        <v>1647.97625</v>
      </c>
      <c r="J4623" s="196" t="n">
        <v>512.6667489328873</v>
      </c>
      <c r="K4623" s="197" t="n">
        <v>4614.000740395986</v>
      </c>
      <c r="L4623" s="194" t="n">
        <v>19626.86193170479</v>
      </c>
      <c r="M4623" s="195" t="n">
        <v>13183.81</v>
      </c>
      <c r="N4623" s="196" t="n">
        <v>4101.333991463099</v>
      </c>
      <c r="O4623" s="197" t="n">
        <v>36912.00592316789</v>
      </c>
      <c r="P4623" s="118" t="n"/>
      <c r="Q4623" s="104" t="n"/>
    </row>
    <row r="4624" outlineLevel="3" ht="50.25" customHeight="1">
      <c r="A4624" s="3" t="n"/>
      <c r="B4624"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624" s="25" t="n"/>
      <c r="D4624" s="271" t="inlineStr">
        <is>
          <t>10.4.33.36.</t>
        </is>
      </c>
      <c r="E4624" s="212" t="inlineStr">
        <is>
          <t>Воздуховод из тонколистовой оцинкованной стали b=0,5</t>
        </is>
      </c>
      <c r="F4624" s="211" t="inlineStr">
        <is>
          <t>м2</t>
        </is>
      </c>
      <c r="G4624" s="649" t="n">
        <v>11.7</v>
      </c>
      <c r="H4624" s="194" t="n">
        <v>3936.044140398969</v>
      </c>
      <c r="I4624" s="195" t="n">
        <v>2014.193162393163</v>
      </c>
      <c r="J4624" s="196" t="n">
        <v>743.7796628490164</v>
      </c>
      <c r="K4624" s="197" t="n">
        <v>6694.016965641147</v>
      </c>
      <c r="L4624" s="194" t="n">
        <v>46051.71644266793</v>
      </c>
      <c r="M4624" s="195" t="n">
        <v>23566.06</v>
      </c>
      <c r="N4624" s="196" t="n">
        <v>8702.222055333492</v>
      </c>
      <c r="O4624" s="197" t="n">
        <v>78319.99849800141</v>
      </c>
      <c r="P4624" s="118" t="n"/>
      <c r="Q4624" s="104" t="n"/>
    </row>
    <row r="4625" outlineLevel="3" ht="50.25" customHeight="1">
      <c r="A4625" s="3" t="n"/>
      <c r="B462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25" s="25" t="n"/>
      <c r="D4625" s="271" t="inlineStr">
        <is>
          <t>10.4.33.37.</t>
        </is>
      </c>
      <c r="E4625" s="212" t="inlineStr">
        <is>
          <t>Воздуховод из тонколистовой оцинкованной стали b=0,7</t>
        </is>
      </c>
      <c r="F4625" s="211" t="inlineStr">
        <is>
          <t>м2</t>
        </is>
      </c>
      <c r="G4625" s="649" t="n">
        <v>2.2</v>
      </c>
      <c r="H4625" s="194" t="n">
        <v>1784.260175609526</v>
      </c>
      <c r="I4625" s="195" t="n">
        <v>1198.527272727273</v>
      </c>
      <c r="J4625" s="196" t="n">
        <v>372.8484310420998</v>
      </c>
      <c r="K4625" s="197" t="n">
        <v>3355.635879378899</v>
      </c>
      <c r="L4625" s="194" t="n">
        <v>3925.372386340957</v>
      </c>
      <c r="M4625" s="195" t="n">
        <v>2636.76</v>
      </c>
      <c r="N4625" s="196" t="n">
        <v>820.2665482926197</v>
      </c>
      <c r="O4625" s="197" t="n">
        <v>7382.398934633577</v>
      </c>
      <c r="P4625" s="118" t="n"/>
      <c r="Q4625" s="104" t="n"/>
    </row>
    <row r="4626" outlineLevel="3" ht="50.25" customHeight="1">
      <c r="A4626" s="3" t="n"/>
      <c r="B4626"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26" s="25" t="n"/>
      <c r="D4626" s="271" t="inlineStr">
        <is>
          <t>10.4.33.38.</t>
        </is>
      </c>
      <c r="E4626" s="212" t="inlineStr">
        <is>
          <t>Воздуховод из тонколистовой оцинкованной стали b=0,7</t>
        </is>
      </c>
      <c r="F4626" s="211" t="inlineStr">
        <is>
          <t>м2</t>
        </is>
      </c>
      <c r="G4626" s="649" t="n">
        <v>1.3</v>
      </c>
      <c r="H4626" s="194" t="n">
        <v>1698.467969158915</v>
      </c>
      <c r="I4626" s="195" t="n">
        <v>1140.907692307692</v>
      </c>
      <c r="J4626" s="196" t="n">
        <v>354.9219576833259</v>
      </c>
      <c r="K4626" s="197" t="n">
        <v>3194.297619149933</v>
      </c>
      <c r="L4626" s="194" t="n">
        <v>2208.008359906589</v>
      </c>
      <c r="M4626" s="195" t="n">
        <v>1483.18</v>
      </c>
      <c r="N4626" s="196" t="n">
        <v>461.3985449883237</v>
      </c>
      <c r="O4626" s="197" t="n">
        <v>4152.586904894913</v>
      </c>
      <c r="P4626" s="118" t="n"/>
      <c r="Q4626" s="104" t="n"/>
    </row>
    <row r="4627" outlineLevel="3" ht="50.25" customHeight="1">
      <c r="A4627" s="3" t="n"/>
      <c r="B4627"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27" s="25" t="n"/>
      <c r="D4627" s="271" t="inlineStr">
        <is>
          <t>10.4.33.39.</t>
        </is>
      </c>
      <c r="E4627" s="212" t="inlineStr">
        <is>
          <t>Воздуховод из тонколистовой оцинкованной стали b=0,7</t>
        </is>
      </c>
      <c r="F4627" s="211" t="inlineStr">
        <is>
          <t>м2</t>
        </is>
      </c>
      <c r="G4627" s="649" t="n">
        <v>0.8</v>
      </c>
      <c r="H4627" s="194" t="n">
        <v>5233.137814450189</v>
      </c>
      <c r="I4627" s="195" t="n">
        <v>2677.9625</v>
      </c>
      <c r="J4627" s="196" t="n">
        <v>988.8875393062735</v>
      </c>
      <c r="K4627" s="197" t="n">
        <v>8899.987853756462</v>
      </c>
      <c r="L4627" s="194" t="n">
        <v>4186.510251560151</v>
      </c>
      <c r="M4627" s="195" t="n">
        <v>2142.37</v>
      </c>
      <c r="N4627" s="196" t="n">
        <v>791.1100314450189</v>
      </c>
      <c r="O4627" s="197" t="n">
        <v>7119.99028300517</v>
      </c>
      <c r="P4627" s="118" t="n"/>
      <c r="Q4627" s="104" t="n"/>
    </row>
    <row r="4628" outlineLevel="3" ht="50.25" customHeight="1">
      <c r="A4628" s="3" t="n"/>
      <c r="B462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28" s="25" t="n"/>
      <c r="D4628" s="271" t="inlineStr">
        <is>
          <t>10.4.33.40.</t>
        </is>
      </c>
      <c r="E4628" s="212" t="inlineStr">
        <is>
          <t>Воздуховод из тонколистовой оцинкованной стали b=0,7</t>
        </is>
      </c>
      <c r="F4628" s="211" t="inlineStr">
        <is>
          <t>м2</t>
        </is>
      </c>
      <c r="G4628" s="649" t="n">
        <v>0.9</v>
      </c>
      <c r="H4628" s="194" t="n">
        <v>3220.414654086073</v>
      </c>
      <c r="I4628" s="195" t="n">
        <v>1647.977777777778</v>
      </c>
      <c r="J4628" s="196" t="n">
        <v>608.5490539829814</v>
      </c>
      <c r="K4628" s="197" t="n">
        <v>5476.941485846833</v>
      </c>
      <c r="L4628" s="194" t="n">
        <v>2898.373188677466</v>
      </c>
      <c r="M4628" s="195" t="n">
        <v>1483.18</v>
      </c>
      <c r="N4628" s="196" t="n">
        <v>547.6941485846833</v>
      </c>
      <c r="O4628" s="197" t="n">
        <v>4929.24733726215</v>
      </c>
      <c r="P4628" s="118" t="n"/>
      <c r="Q4628" s="104" t="n"/>
    </row>
    <row r="4629" outlineLevel="3" ht="50.25" customHeight="1">
      <c r="A4629" s="3" t="n"/>
      <c r="B462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29" s="25" t="n"/>
      <c r="D4629" s="271" t="inlineStr">
        <is>
          <t>10.4.33.41.</t>
        </is>
      </c>
      <c r="E4629" s="212" t="inlineStr">
        <is>
          <t>Воздуховод из тонколистовой оцинкованной стали b=0,7</t>
        </is>
      </c>
      <c r="F4629" s="211" t="inlineStr">
        <is>
          <t>м2</t>
        </is>
      </c>
      <c r="G4629" s="649" t="n">
        <v>4</v>
      </c>
      <c r="H4629" s="194" t="n">
        <v>3220.461884038934</v>
      </c>
      <c r="I4629" s="195" t="n">
        <v>1647.975</v>
      </c>
      <c r="J4629" s="196" t="n">
        <v>608.5546105048668</v>
      </c>
      <c r="K4629" s="197" t="n">
        <v>5476.991494543801</v>
      </c>
      <c r="L4629" s="194" t="n">
        <v>12881.84753615574</v>
      </c>
      <c r="M4629" s="195" t="n">
        <v>6591.9</v>
      </c>
      <c r="N4629" s="196" t="n">
        <v>2434.218442019467</v>
      </c>
      <c r="O4629" s="197" t="n">
        <v>21907.96597817521</v>
      </c>
      <c r="P4629" s="118" t="n"/>
      <c r="Q4629" s="104" t="n"/>
    </row>
    <row r="4630" outlineLevel="3" ht="50.25" customHeight="1">
      <c r="A4630" s="3" t="n"/>
      <c r="B463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30" s="25" t="n"/>
      <c r="D4630" s="271" t="inlineStr">
        <is>
          <t>10.4.33.42.</t>
        </is>
      </c>
      <c r="E4630" s="212" t="inlineStr">
        <is>
          <t>Воздуховод из тонколистовой оцинкованной стали b=0,7</t>
        </is>
      </c>
      <c r="F4630" s="211" t="inlineStr">
        <is>
          <t>м2</t>
        </is>
      </c>
      <c r="G4630" s="649" t="n">
        <v>1.2</v>
      </c>
      <c r="H4630" s="194" t="n">
        <v>2952.030446952912</v>
      </c>
      <c r="I4630" s="195" t="n">
        <v>1510.641666666667</v>
      </c>
      <c r="J4630" s="196" t="n">
        <v>557.8340142024473</v>
      </c>
      <c r="K4630" s="197" t="n">
        <v>5020.506127822026</v>
      </c>
      <c r="L4630" s="194" t="n">
        <v>3542.436536343494</v>
      </c>
      <c r="M4630" s="195" t="n">
        <v>1812.77</v>
      </c>
      <c r="N4630" s="196" t="n">
        <v>669.4008170429368</v>
      </c>
      <c r="O4630" s="197" t="n">
        <v>6024.60735338643</v>
      </c>
      <c r="P4630" s="118" t="n"/>
      <c r="Q4630" s="104" t="n"/>
    </row>
    <row r="4631" outlineLevel="3" ht="50.25" customHeight="1">
      <c r="A4631" s="3" t="n"/>
      <c r="B463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31" s="25" t="n"/>
      <c r="D4631" s="271" t="inlineStr">
        <is>
          <t>10.4.33.43.</t>
        </is>
      </c>
      <c r="E4631" s="212" t="inlineStr">
        <is>
          <t>Воздуховод из тонколистовой оцинкованной стали b=0,7</t>
        </is>
      </c>
      <c r="F4631" s="211" t="inlineStr">
        <is>
          <t>м2</t>
        </is>
      </c>
      <c r="G4631" s="649" t="n">
        <v>1.3</v>
      </c>
      <c r="H4631" s="194" t="n">
        <v>2972.71969173507</v>
      </c>
      <c r="I4631" s="195" t="n">
        <v>1521.207692307692</v>
      </c>
      <c r="J4631" s="196" t="n">
        <v>561.7409230053453</v>
      </c>
      <c r="K4631" s="197" t="n">
        <v>5055.668307048108</v>
      </c>
      <c r="L4631" s="194" t="n">
        <v>3864.535599255591</v>
      </c>
      <c r="M4631" s="195" t="n">
        <v>1977.57</v>
      </c>
      <c r="N4631" s="196" t="n">
        <v>730.2631999069489</v>
      </c>
      <c r="O4631" s="197" t="n">
        <v>6572.36879916254</v>
      </c>
      <c r="P4631" s="118" t="n"/>
      <c r="Q4631" s="104" t="n"/>
    </row>
    <row r="4632" outlineLevel="3" ht="50.25" customHeight="1">
      <c r="A4632" s="3" t="n"/>
      <c r="B463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32" s="25" t="n"/>
      <c r="D4632" s="271" t="inlineStr">
        <is>
          <t>10.4.33.44.</t>
        </is>
      </c>
      <c r="E4632" s="212" t="inlineStr">
        <is>
          <t>Воздуховод из тонколистовой оцинкованной стали b=0,7</t>
        </is>
      </c>
      <c r="F4632" s="211" t="inlineStr">
        <is>
          <t>м2</t>
        </is>
      </c>
      <c r="G4632" s="649" t="n">
        <v>2.2</v>
      </c>
      <c r="H4632" s="194" t="n">
        <v>1902.959205254614</v>
      </c>
      <c r="I4632" s="195" t="n">
        <v>973.8045454545453</v>
      </c>
      <c r="J4632" s="196" t="n">
        <v>359.5954688386449</v>
      </c>
      <c r="K4632" s="197" t="n">
        <v>3236.359219547805</v>
      </c>
      <c r="L4632" s="194" t="n">
        <v>4186.510251560151</v>
      </c>
      <c r="M4632" s="195" t="n">
        <v>2142.37</v>
      </c>
      <c r="N4632" s="196" t="n">
        <v>791.1100314450189</v>
      </c>
      <c r="O4632" s="197" t="n">
        <v>7119.990283005171</v>
      </c>
      <c r="P4632" s="118" t="n"/>
      <c r="Q4632" s="104" t="n"/>
    </row>
    <row r="4633" outlineLevel="3" ht="50.25" customHeight="1">
      <c r="A4633" s="3" t="n"/>
      <c r="B463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33" s="25" t="n"/>
      <c r="D4633" s="271" t="inlineStr">
        <is>
          <t>10.4.33.45.</t>
        </is>
      </c>
      <c r="E4633" s="212" t="inlineStr">
        <is>
          <t>Воздуховод из тонколистовой оцинкованной стали b=0,7</t>
        </is>
      </c>
      <c r="F4633" s="211" t="inlineStr">
        <is>
          <t>м2</t>
        </is>
      </c>
      <c r="G4633" s="649" t="n">
        <v>36.3</v>
      </c>
      <c r="H4633" s="194" t="n">
        <v>6440.799414591823</v>
      </c>
      <c r="I4633" s="195" t="n">
        <v>3295.952341597796</v>
      </c>
      <c r="J4633" s="196" t="n">
        <v>1217.093969523703</v>
      </c>
      <c r="K4633" s="197" t="n">
        <v>10953.84572571332</v>
      </c>
      <c r="L4633" s="194" t="n">
        <v>233801.0187496832</v>
      </c>
      <c r="M4633" s="195" t="n">
        <v>119643.07</v>
      </c>
      <c r="N4633" s="196" t="n">
        <v>44180.5110937104</v>
      </c>
      <c r="O4633" s="197" t="n">
        <v>397624.5998433936</v>
      </c>
      <c r="P4633" s="118" t="n"/>
      <c r="Q4633" s="104" t="n"/>
    </row>
    <row r="4634" outlineLevel="3" ht="50.25" customHeight="1">
      <c r="A4634" s="3" t="n"/>
      <c r="B463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34" s="25" t="n"/>
      <c r="D4634" s="271" t="inlineStr">
        <is>
          <t>10.4.33.46.</t>
        </is>
      </c>
      <c r="E4634" s="212" t="inlineStr">
        <is>
          <t>Воздуховод из тонколистовой оцинкованной стали b=0,7</t>
        </is>
      </c>
      <c r="F4634" s="211" t="inlineStr">
        <is>
          <t>м2</t>
        </is>
      </c>
      <c r="G4634" s="649" t="n">
        <v>1.4</v>
      </c>
      <c r="H4634" s="194" t="n">
        <v>2530.311811673925</v>
      </c>
      <c r="I4634" s="195" t="n">
        <v>1294.835714285714</v>
      </c>
      <c r="J4634" s="196" t="n">
        <v>478.1434407449549</v>
      </c>
      <c r="K4634" s="197" t="n">
        <v>4303.290966704594</v>
      </c>
      <c r="L4634" s="194" t="n">
        <v>3542.436536343494</v>
      </c>
      <c r="M4634" s="195" t="n">
        <v>1812.77</v>
      </c>
      <c r="N4634" s="196" t="n">
        <v>669.4008170429368</v>
      </c>
      <c r="O4634" s="197" t="n">
        <v>6024.607353386432</v>
      </c>
      <c r="P4634" s="118" t="n"/>
      <c r="Q4634" s="104" t="n"/>
    </row>
    <row r="4635" outlineLevel="3" ht="50.25" customHeight="1">
      <c r="A4635" s="3" t="n"/>
      <c r="B463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35" s="25" t="n"/>
      <c r="D4635" s="271" t="inlineStr">
        <is>
          <t>10.4.33.47.</t>
        </is>
      </c>
      <c r="E4635" s="212" t="inlineStr">
        <is>
          <t>Воздуховод из тонколистовой оцинкованной стали b=0,7</t>
        </is>
      </c>
      <c r="F4635" s="211" t="inlineStr">
        <is>
          <t>м2</t>
        </is>
      </c>
      <c r="G4635" s="649" t="n">
        <v>7.5</v>
      </c>
      <c r="H4635" s="194" t="n">
        <v>3005.734013621163</v>
      </c>
      <c r="I4635" s="195" t="n">
        <v>1538.110666666667</v>
      </c>
      <c r="J4635" s="196" t="n">
        <v>567.9805850359787</v>
      </c>
      <c r="K4635" s="197" t="n">
        <v>5111.825265323809</v>
      </c>
      <c r="L4635" s="194" t="n">
        <v>22543.00510215872</v>
      </c>
      <c r="M4635" s="195" t="n">
        <v>11535.83</v>
      </c>
      <c r="N4635" s="196" t="n">
        <v>4259.85438776984</v>
      </c>
      <c r="O4635" s="197" t="n">
        <v>38338.68948992857</v>
      </c>
      <c r="P4635" s="118" t="n"/>
      <c r="Q4635" s="104" t="n"/>
    </row>
    <row r="4636" outlineLevel="3" ht="50.25" customHeight="1">
      <c r="A4636" s="3" t="n"/>
      <c r="B4636"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36" s="25" t="n"/>
      <c r="D4636" s="271" t="inlineStr">
        <is>
          <t>10.4.33.48.</t>
        </is>
      </c>
      <c r="E4636" s="212" t="inlineStr">
        <is>
          <t>Воздуховод из тонколистовой оцинкованной стали b=0,7</t>
        </is>
      </c>
      <c r="F4636" s="211" t="inlineStr">
        <is>
          <t>м2</t>
        </is>
      </c>
      <c r="G4636" s="649" t="n">
        <v>1</v>
      </c>
      <c r="H4636" s="194" t="n">
        <v>4830.573599226179</v>
      </c>
      <c r="I4636" s="195" t="n">
        <v>2471.96</v>
      </c>
      <c r="J4636" s="196" t="n">
        <v>912.8166999032724</v>
      </c>
      <c r="K4636" s="197" t="n">
        <v>8215.350299129452</v>
      </c>
      <c r="L4636" s="194" t="n">
        <v>4830.573599226179</v>
      </c>
      <c r="M4636" s="195" t="n">
        <v>2471.96</v>
      </c>
      <c r="N4636" s="196" t="n">
        <v>912.8166999032724</v>
      </c>
      <c r="O4636" s="197" t="n">
        <v>8215.350299129452</v>
      </c>
      <c r="P4636" s="118" t="n"/>
      <c r="Q4636" s="104" t="n"/>
    </row>
    <row r="4637" outlineLevel="3" ht="50.25" customHeight="1">
      <c r="A4637" s="3" t="n"/>
      <c r="B4637"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37" s="25" t="n"/>
      <c r="D4637" s="271" t="inlineStr">
        <is>
          <t>10.4.33.49.</t>
        </is>
      </c>
      <c r="E4637" s="212" t="inlineStr">
        <is>
          <t>Воздуховод из тонколистовой оцинкованной стали b=0,7</t>
        </is>
      </c>
      <c r="F4637" s="211" t="inlineStr">
        <is>
          <t>м2</t>
        </is>
      </c>
      <c r="G4637" s="649" t="n">
        <v>48</v>
      </c>
      <c r="H4637" s="194" t="n">
        <v>2683.718884671026</v>
      </c>
      <c r="I4637" s="195" t="n">
        <v>1373.313541666667</v>
      </c>
      <c r="J4637" s="196" t="n">
        <v>507.1290532922116</v>
      </c>
      <c r="K4637" s="197" t="n">
        <v>4564.161479629904</v>
      </c>
      <c r="L4637" s="194" t="n">
        <v>128818.5064642092</v>
      </c>
      <c r="M4637" s="195" t="n">
        <v>65919.05</v>
      </c>
      <c r="N4637" s="196" t="n">
        <v>24342.19455802615</v>
      </c>
      <c r="O4637" s="197" t="n">
        <v>219079.7510222354</v>
      </c>
      <c r="P4637" s="118" t="n"/>
      <c r="Q4637" s="104" t="n"/>
    </row>
    <row r="4638" outlineLevel="3" ht="50.25" customHeight="1">
      <c r="A4638" s="3" t="n"/>
      <c r="B463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38" s="25" t="n"/>
      <c r="D4638" s="271" t="inlineStr">
        <is>
          <t>10.4.33.50.</t>
        </is>
      </c>
      <c r="E4638" s="212" t="inlineStr">
        <is>
          <t>Воздуховод из тонколистовой оцинкованной стали b=0,7</t>
        </is>
      </c>
      <c r="F4638" s="211" t="inlineStr">
        <is>
          <t>м2</t>
        </is>
      </c>
      <c r="G4638" s="649" t="n">
        <v>20.8</v>
      </c>
      <c r="H4638" s="194" t="n">
        <v>2724.953674002358</v>
      </c>
      <c r="I4638" s="195" t="n">
        <v>1394.441346153846</v>
      </c>
      <c r="J4638" s="196" t="n">
        <v>514.9243775195255</v>
      </c>
      <c r="K4638" s="197" t="n">
        <v>4634.319397675729</v>
      </c>
      <c r="L4638" s="194" t="n">
        <v>56679.03641924905</v>
      </c>
      <c r="M4638" s="195" t="n">
        <v>29004.38</v>
      </c>
      <c r="N4638" s="196" t="n">
        <v>10710.42705240613</v>
      </c>
      <c r="O4638" s="197" t="n">
        <v>96393.84347165517</v>
      </c>
      <c r="P4638" s="118" t="n"/>
      <c r="Q4638" s="104" t="n"/>
    </row>
    <row r="4639" outlineLevel="3" ht="50.25" customHeight="1">
      <c r="A4639" s="3" t="n"/>
      <c r="B463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39" s="25" t="n"/>
      <c r="D4639" s="271" t="inlineStr">
        <is>
          <t>10.4.33.51.</t>
        </is>
      </c>
      <c r="E4639" s="212" t="inlineStr">
        <is>
          <t>Воздуховод из тонколистовой оцинкованной стали b=0,7</t>
        </is>
      </c>
      <c r="F4639" s="211" t="inlineStr">
        <is>
          <t>м2</t>
        </is>
      </c>
      <c r="G4639" s="649" t="n">
        <v>42</v>
      </c>
      <c r="H4639" s="194" t="n">
        <v>2760.380102432415</v>
      </c>
      <c r="I4639" s="195" t="n">
        <v>1412.550952380952</v>
      </c>
      <c r="J4639" s="196" t="n">
        <v>521.6163818516709</v>
      </c>
      <c r="K4639" s="197" t="n">
        <v>4694.547436665038</v>
      </c>
      <c r="L4639" s="194" t="n">
        <v>115935.9643021614</v>
      </c>
      <c r="M4639" s="195" t="n">
        <v>59327.14</v>
      </c>
      <c r="N4639" s="196" t="n">
        <v>21907.88803777018</v>
      </c>
      <c r="O4639" s="197" t="n">
        <v>197170.9923399316</v>
      </c>
      <c r="P4639" s="118" t="n"/>
      <c r="Q4639" s="104" t="n"/>
    </row>
    <row r="4640" outlineLevel="3" ht="50.25" customHeight="1">
      <c r="A4640" s="3" t="n"/>
      <c r="B464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40" s="25" t="n"/>
      <c r="D4640" s="271" t="inlineStr">
        <is>
          <t>10.4.33.52.</t>
        </is>
      </c>
      <c r="E4640" s="212" t="inlineStr">
        <is>
          <t>Воздуховод из тонколистовой оцинкованной стали b=0,7</t>
        </is>
      </c>
      <c r="F4640" s="211" t="inlineStr">
        <is>
          <t>м2</t>
        </is>
      </c>
      <c r="G4640" s="649" t="n">
        <v>136.5</v>
      </c>
      <c r="H4640" s="194" t="n">
        <v>2791.006074845915</v>
      </c>
      <c r="I4640" s="195" t="n">
        <v>1428.246007326007</v>
      </c>
      <c r="J4640" s="196" t="n">
        <v>527.4065102714903</v>
      </c>
      <c r="K4640" s="197" t="n">
        <v>4746.658592443413</v>
      </c>
      <c r="L4640" s="194" t="n">
        <v>380972.3292164674</v>
      </c>
      <c r="M4640" s="195" t="n">
        <v>194955.58</v>
      </c>
      <c r="N4640" s="196" t="n">
        <v>71990.98865205843</v>
      </c>
      <c r="O4640" s="197" t="n">
        <v>647918.8978685258</v>
      </c>
      <c r="P4640" s="118" t="n"/>
      <c r="Q4640" s="104" t="n"/>
    </row>
    <row r="4641" outlineLevel="3" ht="50.25" customHeight="1">
      <c r="A4641" s="3" t="n"/>
      <c r="B464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41" s="25" t="n"/>
      <c r="D4641" s="271" t="inlineStr">
        <is>
          <t>10.4.33.53.</t>
        </is>
      </c>
      <c r="E4641" s="212" t="inlineStr">
        <is>
          <t>Воздуховод из тонколистовой оцинкованной стали b=0,7</t>
        </is>
      </c>
      <c r="F4641" s="211" t="inlineStr">
        <is>
          <t>м2</t>
        </is>
      </c>
      <c r="G4641" s="649" t="n">
        <v>20.8</v>
      </c>
      <c r="H4641" s="194" t="n">
        <v>2817.875837145814</v>
      </c>
      <c r="I4641" s="195" t="n">
        <v>1441.979326923077</v>
      </c>
      <c r="J4641" s="196" t="n">
        <v>532.4818955086114</v>
      </c>
      <c r="K4641" s="197" t="n">
        <v>4792.337059577502</v>
      </c>
      <c r="L4641" s="194" t="n">
        <v>58611.81741263293</v>
      </c>
      <c r="M4641" s="195" t="n">
        <v>29993.17</v>
      </c>
      <c r="N4641" s="196" t="n">
        <v>11075.62342657912</v>
      </c>
      <c r="O4641" s="197" t="n">
        <v>99680.61083921205</v>
      </c>
      <c r="P4641" s="118" t="n"/>
      <c r="Q4641" s="104" t="n"/>
    </row>
    <row r="4642" outlineLevel="3" ht="50.25" customHeight="1">
      <c r="A4642" s="3" t="n"/>
      <c r="B464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42" s="25" t="n"/>
      <c r="D4642" s="271" t="inlineStr">
        <is>
          <t>10.4.33.54.</t>
        </is>
      </c>
      <c r="E4642" s="212" t="inlineStr">
        <is>
          <t>Воздуховод из тонколистовой оцинкованной стали b=0,7</t>
        </is>
      </c>
      <c r="F4642" s="211" t="inlineStr">
        <is>
          <t>м2</t>
        </is>
      </c>
      <c r="G4642" s="649" t="n">
        <v>1.3</v>
      </c>
      <c r="H4642" s="194" t="n">
        <v>3715.825845558599</v>
      </c>
      <c r="I4642" s="195" t="n">
        <v>1901.507692307692</v>
      </c>
      <c r="J4642" s="196" t="n">
        <v>702.1666922332863</v>
      </c>
      <c r="K4642" s="197" t="n">
        <v>6319.500230099577</v>
      </c>
      <c r="L4642" s="194" t="n">
        <v>4830.573599226179</v>
      </c>
      <c r="M4642" s="195" t="n">
        <v>2471.96</v>
      </c>
      <c r="N4642" s="196" t="n">
        <v>912.8166999032723</v>
      </c>
      <c r="O4642" s="197" t="n">
        <v>8215.35029912945</v>
      </c>
      <c r="P4642" s="118" t="n"/>
      <c r="Q4642" s="104" t="n"/>
    </row>
    <row r="4643" outlineLevel="3" ht="50.25" customHeight="1">
      <c r="A4643" s="3" t="n"/>
      <c r="B464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43" s="25" t="n"/>
      <c r="D4643" s="271" t="inlineStr">
        <is>
          <t>10.4.33.55.</t>
        </is>
      </c>
      <c r="E4643" s="212" t="inlineStr">
        <is>
          <t>Воздуховод из тонколистовой оцинкованной стали b=0,7</t>
        </is>
      </c>
      <c r="F4643" s="211" t="inlineStr">
        <is>
          <t>м2</t>
        </is>
      </c>
      <c r="G4643" s="649" t="n">
        <v>1.5</v>
      </c>
      <c r="H4643" s="194" t="n">
        <v>3435.115108092184</v>
      </c>
      <c r="I4643" s="195" t="n">
        <v>1757.84</v>
      </c>
      <c r="J4643" s="196" t="n">
        <v>649.119388511523</v>
      </c>
      <c r="K4643" s="197" t="n">
        <v>5842.074496603706</v>
      </c>
      <c r="L4643" s="194" t="n">
        <v>5152.672662138275</v>
      </c>
      <c r="M4643" s="195" t="n">
        <v>2636.76</v>
      </c>
      <c r="N4643" s="196" t="n">
        <v>973.6790827672844</v>
      </c>
      <c r="O4643" s="197" t="n">
        <v>8763.11174490556</v>
      </c>
      <c r="P4643" s="118" t="n"/>
      <c r="Q4643" s="104" t="n"/>
    </row>
    <row r="4644" outlineLevel="3" ht="50.25" customHeight="1">
      <c r="A4644" s="3" t="n"/>
      <c r="B464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44" s="25" t="n"/>
      <c r="D4644" s="271" t="inlineStr">
        <is>
          <t>10.4.33.56.</t>
        </is>
      </c>
      <c r="E4644" s="212" t="inlineStr">
        <is>
          <t>Воздуховод из тонколистовой оцинкованной стали b=0,7</t>
        </is>
      </c>
      <c r="F4644" s="211" t="inlineStr">
        <is>
          <t>м2</t>
        </is>
      </c>
      <c r="G4644" s="649" t="n">
        <v>25.6</v>
      </c>
      <c r="H4644" s="194" t="n">
        <v>4830.592957387117</v>
      </c>
      <c r="I4644" s="195" t="n">
        <v>2471.9640625</v>
      </c>
      <c r="J4644" s="196" t="n">
        <v>912.8196274858897</v>
      </c>
      <c r="K4644" s="197" t="n">
        <v>8215.376647373007</v>
      </c>
      <c r="L4644" s="194" t="n">
        <v>123663.1797091102</v>
      </c>
      <c r="M4644" s="195" t="n">
        <v>63282.28</v>
      </c>
      <c r="N4644" s="196" t="n">
        <v>23368.18246363878</v>
      </c>
      <c r="O4644" s="197" t="n">
        <v>210313.642172749</v>
      </c>
      <c r="P4644" s="118" t="n"/>
      <c r="Q4644" s="104" t="n"/>
    </row>
    <row r="4645" outlineLevel="3" ht="50.25" customHeight="1">
      <c r="A4645" s="3" t="n"/>
      <c r="B464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45" s="25" t="n"/>
      <c r="D4645" s="271" t="inlineStr">
        <is>
          <t>10.4.33.57.</t>
        </is>
      </c>
      <c r="E4645" s="212" t="inlineStr">
        <is>
          <t>Воздуховод из тонколистовой оцинкованной стали b=0,7</t>
        </is>
      </c>
      <c r="F4645" s="211" t="inlineStr">
        <is>
          <t>м2</t>
        </is>
      </c>
      <c r="G4645" s="649" t="n">
        <v>37.8</v>
      </c>
      <c r="H4645" s="194" t="n">
        <v>2325.838480096876</v>
      </c>
      <c r="I4645" s="195" t="n">
        <v>1190.205026455027</v>
      </c>
      <c r="J4645" s="196" t="n">
        <v>439.5054383189878</v>
      </c>
      <c r="K4645" s="197" t="n">
        <v>3955.54894487089</v>
      </c>
      <c r="L4645" s="194" t="n">
        <v>87916.69454766189</v>
      </c>
      <c r="M4645" s="195" t="n">
        <v>44989.75000000001</v>
      </c>
      <c r="N4645" s="196" t="n">
        <v>16613.30556845774</v>
      </c>
      <c r="O4645" s="197" t="n">
        <v>149519.7501161196</v>
      </c>
      <c r="P4645" s="118" t="n"/>
      <c r="Q4645" s="104" t="n"/>
    </row>
    <row r="4646" outlineLevel="3" ht="50.25" customHeight="1">
      <c r="A4646" s="3" t="n"/>
      <c r="B4646"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46" s="25" t="n"/>
      <c r="D4646" s="271" t="inlineStr">
        <is>
          <t>10.4.33.58.</t>
        </is>
      </c>
      <c r="E4646" s="212" t="inlineStr">
        <is>
          <t>Воздуховод из тонколистовой оцинкованной стали b=0,7</t>
        </is>
      </c>
      <c r="F4646" s="211" t="inlineStr">
        <is>
          <t>м2</t>
        </is>
      </c>
      <c r="G4646" s="649" t="n">
        <v>42</v>
      </c>
      <c r="H4646" s="194" t="n">
        <v>2415.289268077525</v>
      </c>
      <c r="I4646" s="195" t="n">
        <v>1235.982142857143</v>
      </c>
      <c r="J4646" s="196" t="n">
        <v>456.4089263668335</v>
      </c>
      <c r="K4646" s="197" t="n">
        <v>4107.680337301502</v>
      </c>
      <c r="L4646" s="194" t="n">
        <v>101442.149259256</v>
      </c>
      <c r="M4646" s="195" t="n">
        <v>51911.25</v>
      </c>
      <c r="N4646" s="196" t="n">
        <v>19169.17490740701</v>
      </c>
      <c r="O4646" s="197" t="n">
        <v>172522.5741666631</v>
      </c>
      <c r="P4646" s="118" t="n"/>
      <c r="Q4646" s="104" t="n"/>
    </row>
    <row r="4647" outlineLevel="3" ht="50.25" customHeight="1">
      <c r="A4647" s="3" t="n"/>
      <c r="B4647"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47" s="25" t="n"/>
      <c r="D4647" s="271" t="inlineStr">
        <is>
          <t>10.4.33.59.</t>
        </is>
      </c>
      <c r="E4647" s="212" t="inlineStr">
        <is>
          <t>Воздуховод из тонколистовой оцинкованной стали b=0,7</t>
        </is>
      </c>
      <c r="F4647" s="211" t="inlineStr">
        <is>
          <t>м2</t>
        </is>
      </c>
      <c r="G4647" s="649" t="n">
        <v>6.6</v>
      </c>
      <c r="H4647" s="194" t="n">
        <v>2342.12393733558</v>
      </c>
      <c r="I4647" s="195" t="n">
        <v>1198.528787878788</v>
      </c>
      <c r="J4647" s="196" t="n">
        <v>442.581590651796</v>
      </c>
      <c r="K4647" s="197" t="n">
        <v>3983.234315866164</v>
      </c>
      <c r="L4647" s="194" t="n">
        <v>15458.01798641482</v>
      </c>
      <c r="M4647" s="195" t="n">
        <v>7910.289999999999</v>
      </c>
      <c r="N4647" s="196" t="n">
        <v>2921.038498301853</v>
      </c>
      <c r="O4647" s="197" t="n">
        <v>26289.34648471668</v>
      </c>
      <c r="P4647" s="118" t="n"/>
      <c r="Q4647" s="104" t="n"/>
    </row>
    <row r="4648" outlineLevel="3" ht="50.25" customHeight="1">
      <c r="A4648" s="3" t="n"/>
      <c r="B464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48" s="25" t="n"/>
      <c r="D4648" s="271" t="inlineStr">
        <is>
          <t>10.4.33.60.</t>
        </is>
      </c>
      <c r="E4648" s="212" t="inlineStr">
        <is>
          <t>Воздуховод из тонколистовой оцинкованной стали b=0,7</t>
        </is>
      </c>
      <c r="F4648" s="211" t="inlineStr">
        <is>
          <t>м2</t>
        </is>
      </c>
      <c r="G4648" s="649" t="n">
        <v>9</v>
      </c>
      <c r="H4648" s="194" t="n">
        <v>1932.246488551504</v>
      </c>
      <c r="I4648" s="195" t="n">
        <v>988.7855555555556</v>
      </c>
      <c r="J4648" s="196" t="n">
        <v>365.1290055133825</v>
      </c>
      <c r="K4648" s="197" t="n">
        <v>3286.161049620442</v>
      </c>
      <c r="L4648" s="194" t="n">
        <v>17390.21839696354</v>
      </c>
      <c r="M4648" s="195" t="n">
        <v>8899.07</v>
      </c>
      <c r="N4648" s="196" t="n">
        <v>3286.161049620442</v>
      </c>
      <c r="O4648" s="197" t="n">
        <v>29575.44944658398</v>
      </c>
      <c r="P4648" s="118" t="n"/>
      <c r="Q4648" s="104" t="n"/>
    </row>
    <row r="4649" outlineLevel="3" ht="50.25" customHeight="1">
      <c r="A4649" s="3" t="n"/>
      <c r="B464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49" s="25" t="n"/>
      <c r="D4649" s="271" t="inlineStr">
        <is>
          <t>10.4.33.61.</t>
        </is>
      </c>
      <c r="E4649" s="212" t="inlineStr">
        <is>
          <t>Воздуховод из тонколистовой оцинкованной стали b=0,7</t>
        </is>
      </c>
      <c r="F4649" s="211" t="inlineStr">
        <is>
          <t>м2</t>
        </is>
      </c>
      <c r="G4649" s="649" t="n">
        <v>23.8</v>
      </c>
      <c r="H4649" s="194" t="n">
        <v>1894.355801476753</v>
      </c>
      <c r="I4649" s="195" t="n">
        <v>969.3978991596638</v>
      </c>
      <c r="J4649" s="196" t="n">
        <v>357.9692125795521</v>
      </c>
      <c r="K4649" s="197" t="n">
        <v>3221.722913215969</v>
      </c>
      <c r="L4649" s="194" t="n">
        <v>45085.66807514672</v>
      </c>
      <c r="M4649" s="195" t="n">
        <v>23071.67</v>
      </c>
      <c r="N4649" s="196" t="n">
        <v>8519.66725939334</v>
      </c>
      <c r="O4649" s="197" t="n">
        <v>76677.00533454007</v>
      </c>
      <c r="P4649" s="118" t="n"/>
      <c r="Q4649" s="104" t="n"/>
    </row>
    <row r="4650" outlineLevel="3" ht="50.25" customHeight="1">
      <c r="A4650" s="3" t="n"/>
      <c r="B465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50" s="25" t="n"/>
      <c r="D4650" s="271" t="inlineStr">
        <is>
          <t>10.4.33.62.</t>
        </is>
      </c>
      <c r="E4650" s="212" t="inlineStr">
        <is>
          <t>Воздуховод из тонколистовой оцинкованной стали b=0,7</t>
        </is>
      </c>
      <c r="F4650" s="211" t="inlineStr">
        <is>
          <t>м2</t>
        </is>
      </c>
      <c r="G4650" s="649" t="n">
        <v>2.6</v>
      </c>
      <c r="H4650" s="194" t="n">
        <v>2724.95516932216</v>
      </c>
      <c r="I4650" s="195" t="n">
        <v>1394.442307692308</v>
      </c>
      <c r="J4650" s="196" t="n">
        <v>514.9246846268085</v>
      </c>
      <c r="K4650" s="197" t="n">
        <v>4634.322161641277</v>
      </c>
      <c r="L4650" s="194" t="n">
        <v>7084.883440237617</v>
      </c>
      <c r="M4650" s="195" t="n">
        <v>3625.55</v>
      </c>
      <c r="N4650" s="196" t="n">
        <v>1338.804180029702</v>
      </c>
      <c r="O4650" s="197" t="n">
        <v>12049.23762026732</v>
      </c>
      <c r="P4650" s="118" t="n"/>
      <c r="Q4650" s="104" t="n"/>
    </row>
    <row r="4651" outlineLevel="3" ht="50.25" customHeight="1">
      <c r="A4651" s="3" t="n"/>
      <c r="B465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51" s="25" t="n"/>
      <c r="D4651" s="271" t="inlineStr">
        <is>
          <t>10.4.33.63.</t>
        </is>
      </c>
      <c r="E4651" s="212" t="inlineStr">
        <is>
          <t>Воздуховод из тонколистовой оцинкованной стали b=0,7</t>
        </is>
      </c>
      <c r="F4651" s="211" t="inlineStr">
        <is>
          <t>м2</t>
        </is>
      </c>
      <c r="G4651" s="649" t="n">
        <v>42</v>
      </c>
      <c r="H4651" s="194" t="n">
        <v>4830.636298222835</v>
      </c>
      <c r="I4651" s="195" t="n">
        <v>2471.964285714286</v>
      </c>
      <c r="J4651" s="196" t="n">
        <v>912.8250729921401</v>
      </c>
      <c r="K4651" s="197" t="n">
        <v>8215.425656929261</v>
      </c>
      <c r="L4651" s="194" t="n">
        <v>202886.7245253591</v>
      </c>
      <c r="M4651" s="195" t="n">
        <v>103822.5</v>
      </c>
      <c r="N4651" s="196" t="n">
        <v>38338.65306566989</v>
      </c>
      <c r="O4651" s="197" t="n">
        <v>345047.877591029</v>
      </c>
      <c r="P4651" s="118" t="n"/>
      <c r="Q4651" s="104" t="n"/>
    </row>
    <row r="4652" outlineLevel="3" ht="50.25" customHeight="1">
      <c r="A4652" s="3" t="n"/>
      <c r="B465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52" s="25" t="n"/>
      <c r="D4652" s="271" t="inlineStr">
        <is>
          <t>10.4.33.64.</t>
        </is>
      </c>
      <c r="E4652" s="212" t="inlineStr">
        <is>
          <t>Воздуховод из тонколистовой оцинкованной стали b=0,7</t>
        </is>
      </c>
      <c r="F4652" s="211" t="inlineStr">
        <is>
          <t>м2</t>
        </is>
      </c>
      <c r="G4652" s="649" t="n">
        <v>14.4</v>
      </c>
      <c r="H4652" s="194" t="n">
        <v>4562.255053246995</v>
      </c>
      <c r="I4652" s="195" t="n">
        <v>2334.632638888889</v>
      </c>
      <c r="J4652" s="196" t="n">
        <v>862.1109615169855</v>
      </c>
      <c r="K4652" s="197" t="n">
        <v>7758.99865365287</v>
      </c>
      <c r="L4652" s="194" t="n">
        <v>65696.47276675673</v>
      </c>
      <c r="M4652" s="195" t="n">
        <v>33618.71</v>
      </c>
      <c r="N4652" s="196" t="n">
        <v>12414.39784584459</v>
      </c>
      <c r="O4652" s="197" t="n">
        <v>111729.5806126013</v>
      </c>
      <c r="P4652" s="118" t="n"/>
      <c r="Q4652" s="104" t="n"/>
    </row>
    <row r="4653" outlineLevel="3" ht="50.25" customHeight="1">
      <c r="A4653" s="3" t="n"/>
      <c r="B465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53" s="25" t="n"/>
      <c r="D4653" s="271" t="inlineStr">
        <is>
          <t>10.4.33.65.</t>
        </is>
      </c>
      <c r="E4653" s="212" t="inlineStr">
        <is>
          <t>Воздуховод из тонколистовой оцинкованной стали b=0,7</t>
        </is>
      </c>
      <c r="F4653" s="211" t="inlineStr">
        <is>
          <t>м2</t>
        </is>
      </c>
      <c r="G4653" s="649" t="n">
        <v>1.8</v>
      </c>
      <c r="H4653" s="194" t="n">
        <v>4651.678057289056</v>
      </c>
      <c r="I4653" s="195" t="n">
        <v>2380.411111111111</v>
      </c>
      <c r="J4653" s="196" t="n">
        <v>879.0111460500209</v>
      </c>
      <c r="K4653" s="197" t="n">
        <v>7911.100314450188</v>
      </c>
      <c r="L4653" s="194" t="n">
        <v>8373.0205031203</v>
      </c>
      <c r="M4653" s="195" t="n">
        <v>4284.74</v>
      </c>
      <c r="N4653" s="196" t="n">
        <v>1582.220062890038</v>
      </c>
      <c r="O4653" s="197" t="n">
        <v>14239.98056601034</v>
      </c>
      <c r="P4653" s="118" t="n"/>
      <c r="Q4653" s="104" t="n"/>
    </row>
    <row r="4654" outlineLevel="3" ht="50.25" customHeight="1">
      <c r="A4654" s="3" t="n"/>
      <c r="B465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54" s="25" t="n"/>
      <c r="D4654" s="271" t="inlineStr">
        <is>
          <t>10.4.33.66.</t>
        </is>
      </c>
      <c r="E4654" s="212" t="inlineStr">
        <is>
          <t>Воздуховод из тонколистовой оцинкованной стали b=0,7</t>
        </is>
      </c>
      <c r="F4654" s="211" t="inlineStr">
        <is>
          <t>м2</t>
        </is>
      </c>
      <c r="G4654" s="649" t="n">
        <v>5.2</v>
      </c>
      <c r="H4654" s="194" t="n">
        <v>1981.79717774549</v>
      </c>
      <c r="I4654" s="195" t="n">
        <v>1014.138461538462</v>
      </c>
      <c r="J4654" s="196" t="n">
        <v>374.491954910494</v>
      </c>
      <c r="K4654" s="197" t="n">
        <v>3370.427594194446</v>
      </c>
      <c r="L4654" s="194" t="n">
        <v>10305.34532427655</v>
      </c>
      <c r="M4654" s="195" t="n">
        <v>5273.52</v>
      </c>
      <c r="N4654" s="196" t="n">
        <v>1947.358165534569</v>
      </c>
      <c r="O4654" s="197" t="n">
        <v>17526.22348981112</v>
      </c>
      <c r="P4654" s="118" t="n"/>
      <c r="Q4654" s="104" t="n"/>
    </row>
    <row r="4655" outlineLevel="3" ht="50.25" customHeight="1">
      <c r="A4655" s="3" t="n"/>
      <c r="B465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55" s="25" t="n"/>
      <c r="D4655" s="271" t="inlineStr">
        <is>
          <t>10.4.33.67.</t>
        </is>
      </c>
      <c r="E4655" s="212" t="inlineStr">
        <is>
          <t>Воздуховод из тонколистовой оцинкованной стали b=0,7</t>
        </is>
      </c>
      <c r="F4655" s="211" t="inlineStr">
        <is>
          <t>м2</t>
        </is>
      </c>
      <c r="G4655" s="649" t="n">
        <v>8.4</v>
      </c>
      <c r="H4655" s="194" t="n">
        <v>2300.289187507486</v>
      </c>
      <c r="I4655" s="195" t="n">
        <v>1177.12619047619</v>
      </c>
      <c r="J4655" s="196" t="n">
        <v>434.6769222479595</v>
      </c>
      <c r="K4655" s="197" t="n">
        <v>3912.092300231636</v>
      </c>
      <c r="L4655" s="194" t="n">
        <v>19322.42917506288</v>
      </c>
      <c r="M4655" s="195" t="n">
        <v>9887.860000000001</v>
      </c>
      <c r="N4655" s="196" t="n">
        <v>3651.28614688286</v>
      </c>
      <c r="O4655" s="197" t="n">
        <v>32861.57532194574</v>
      </c>
      <c r="P4655" s="118" t="n"/>
      <c r="Q4655" s="104" t="n"/>
    </row>
    <row r="4656" outlineLevel="3" ht="50.25" customHeight="1">
      <c r="A4656" s="3" t="n"/>
      <c r="B4656"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656" s="25" t="n"/>
      <c r="D4656" s="271" t="inlineStr">
        <is>
          <t>10.4.33.68.</t>
        </is>
      </c>
      <c r="E4656" s="212" t="inlineStr">
        <is>
          <t>Воздуховод из тонколистовой оцинкованной стали b=0,9</t>
        </is>
      </c>
      <c r="F4656" s="211" t="inlineStr">
        <is>
          <t>м2</t>
        </is>
      </c>
      <c r="G4656" s="649" t="n">
        <v>5</v>
      </c>
      <c r="H4656" s="194" t="n">
        <v>1545.789357580729</v>
      </c>
      <c r="I4656" s="195" t="n">
        <v>791.028</v>
      </c>
      <c r="J4656" s="196" t="n">
        <v>292.1021696975911</v>
      </c>
      <c r="K4656" s="197" t="n">
        <v>2628.91952727832</v>
      </c>
      <c r="L4656" s="194" t="n">
        <v>7728.946787903644</v>
      </c>
      <c r="M4656" s="195" t="n">
        <v>3955.14</v>
      </c>
      <c r="N4656" s="196" t="n">
        <v>1460.510848487955</v>
      </c>
      <c r="O4656" s="197" t="n">
        <v>13144.5976363916</v>
      </c>
      <c r="P4656" s="118" t="n"/>
      <c r="Q4656" s="104" t="n"/>
    </row>
    <row r="4657" outlineLevel="3" ht="50.25" customHeight="1">
      <c r="A4657" s="3" t="n"/>
      <c r="B4657"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57" s="25" t="n"/>
      <c r="D4657" s="271" t="inlineStr">
        <is>
          <t>10.4.33.69.</t>
        </is>
      </c>
      <c r="E4657" s="212" t="inlineStr">
        <is>
          <t>Воздуховод из тонколистовой оцинкованной стали b=0,7</t>
        </is>
      </c>
      <c r="F4657" s="211" t="inlineStr">
        <is>
          <t>м2</t>
        </is>
      </c>
      <c r="G4657" s="649" t="n">
        <v>8.800000000000001</v>
      </c>
      <c r="H4657" s="194" t="n">
        <v>2634.882360718008</v>
      </c>
      <c r="I4657" s="195" t="n">
        <v>1348.344318181818</v>
      </c>
      <c r="J4657" s="196" t="n">
        <v>497.9033348624782</v>
      </c>
      <c r="K4657" s="197" t="n">
        <v>4481.130013762304</v>
      </c>
      <c r="L4657" s="194" t="n">
        <v>23186.96477431847</v>
      </c>
      <c r="M4657" s="195" t="n">
        <v>11865.43</v>
      </c>
      <c r="N4657" s="196" t="n">
        <v>4381.549346789809</v>
      </c>
      <c r="O4657" s="197" t="n">
        <v>39433.94412110827</v>
      </c>
      <c r="P4657" s="118" t="n"/>
      <c r="Q4657" s="104" t="n"/>
    </row>
    <row r="4658" outlineLevel="3" ht="50.25" customHeight="1">
      <c r="A4658" s="3" t="n"/>
      <c r="B465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58" s="25" t="n"/>
      <c r="D4658" s="271" t="inlineStr">
        <is>
          <t>10.4.33.70.</t>
        </is>
      </c>
      <c r="E4658" s="212" t="inlineStr">
        <is>
          <t>Воздуховод из тонколистовой оцинкованной стали b=0,7</t>
        </is>
      </c>
      <c r="F4658" s="211" t="inlineStr">
        <is>
          <t>м2</t>
        </is>
      </c>
      <c r="G4658" s="649" t="n">
        <v>117.6</v>
      </c>
      <c r="H4658" s="194" t="n">
        <v>3488.757573212907</v>
      </c>
      <c r="I4658" s="195" t="n">
        <v>1785.307482993197</v>
      </c>
      <c r="J4658" s="196" t="n">
        <v>659.2581320257631</v>
      </c>
      <c r="K4658" s="197" t="n">
        <v>5933.323188231868</v>
      </c>
      <c r="L4658" s="194" t="n">
        <v>410277.8906098378</v>
      </c>
      <c r="M4658" s="195" t="n">
        <v>209952.16</v>
      </c>
      <c r="N4658" s="196" t="n">
        <v>77528.75632622973</v>
      </c>
      <c r="O4658" s="197" t="n">
        <v>697758.8069360676</v>
      </c>
      <c r="P4658" s="118" t="n"/>
      <c r="Q4658" s="104" t="n"/>
    </row>
    <row r="4659" outlineLevel="3" ht="50.25" customHeight="1">
      <c r="A4659" s="3" t="n"/>
      <c r="B465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59" s="25" t="n"/>
      <c r="D4659" s="271" t="inlineStr">
        <is>
          <t>10.4.33.71.</t>
        </is>
      </c>
      <c r="E4659" s="212" t="inlineStr">
        <is>
          <t>Воздуховод из тонколистовой оцинкованной стали b=0,7</t>
        </is>
      </c>
      <c r="F4659" s="211" t="inlineStr">
        <is>
          <t>м2</t>
        </is>
      </c>
      <c r="G4659" s="649" t="n">
        <v>10</v>
      </c>
      <c r="H4659" s="194" t="n">
        <v>3606.834577069595</v>
      </c>
      <c r="I4659" s="195" t="n">
        <v>1845.733</v>
      </c>
      <c r="J4659" s="196" t="n">
        <v>681.5709471336993</v>
      </c>
      <c r="K4659" s="197" t="n">
        <v>6134.138524203294</v>
      </c>
      <c r="L4659" s="194" t="n">
        <v>36068.34577069595</v>
      </c>
      <c r="M4659" s="195" t="n">
        <v>18457.33</v>
      </c>
      <c r="N4659" s="196" t="n">
        <v>6815.709471336993</v>
      </c>
      <c r="O4659" s="197" t="n">
        <v>61341.38524203293</v>
      </c>
      <c r="P4659" s="118" t="n"/>
      <c r="Q4659" s="104" t="n"/>
    </row>
    <row r="4660" outlineLevel="3" ht="50.25" customHeight="1">
      <c r="A4660" s="3" t="n"/>
      <c r="B466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60" s="25" t="n"/>
      <c r="D4660" s="271" t="inlineStr">
        <is>
          <t>10.4.33.72.</t>
        </is>
      </c>
      <c r="E4660" s="212" t="inlineStr">
        <is>
          <t>Воздуховод из тонколистовой оцинкованной стали b=0,7</t>
        </is>
      </c>
      <c r="F4660" s="211" t="inlineStr">
        <is>
          <t>м2</t>
        </is>
      </c>
      <c r="G4660" s="649" t="n">
        <v>21.6</v>
      </c>
      <c r="H4660" s="194" t="n">
        <v>3677.232933717515</v>
      </c>
      <c r="I4660" s="195" t="n">
        <v>3051.80787037037</v>
      </c>
      <c r="J4660" s="196" t="n">
        <v>841.1301005109856</v>
      </c>
      <c r="K4660" s="197" t="n">
        <v>7570.17090459887</v>
      </c>
      <c r="L4660" s="194" t="n">
        <v>79428.23136829832</v>
      </c>
      <c r="M4660" s="195" t="n">
        <v>65919.05</v>
      </c>
      <c r="N4660" s="196" t="n">
        <v>18168.41017103729</v>
      </c>
      <c r="O4660" s="197" t="n">
        <v>163515.6915393356</v>
      </c>
      <c r="P4660" s="118" t="n"/>
      <c r="Q4660" s="104" t="n"/>
    </row>
    <row r="4661" outlineLevel="3" ht="50.25" customHeight="1">
      <c r="A4661" s="3" t="n"/>
      <c r="B466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61" s="25" t="n"/>
      <c r="D4661" s="271" t="inlineStr">
        <is>
          <t>10.4.33.73.</t>
        </is>
      </c>
      <c r="E4661" s="212" t="inlineStr">
        <is>
          <t>Воздуховод из тонколистовой оцинкованной стали b=0,7</t>
        </is>
      </c>
      <c r="F4661" s="211" t="inlineStr">
        <is>
          <t>м2</t>
        </is>
      </c>
      <c r="G4661" s="649" t="n">
        <v>20.8</v>
      </c>
      <c r="H4661" s="194" t="n">
        <v>2724.953674002358</v>
      </c>
      <c r="I4661" s="195" t="n">
        <v>1394.441346153846</v>
      </c>
      <c r="J4661" s="196" t="n">
        <v>514.9243775195255</v>
      </c>
      <c r="K4661" s="197" t="n">
        <v>4634.319397675729</v>
      </c>
      <c r="L4661" s="194" t="n">
        <v>56679.03641924905</v>
      </c>
      <c r="M4661" s="195" t="n">
        <v>29004.38</v>
      </c>
      <c r="N4661" s="196" t="n">
        <v>10710.42705240613</v>
      </c>
      <c r="O4661" s="197" t="n">
        <v>96393.84347165517</v>
      </c>
      <c r="P4661" s="118" t="n"/>
      <c r="Q4661" s="104" t="n"/>
    </row>
    <row r="4662" outlineLevel="3" ht="50.25" customHeight="1">
      <c r="A4662" s="3" t="n"/>
      <c r="B466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62" s="25" t="n"/>
      <c r="D4662" s="271" t="inlineStr">
        <is>
          <t>10.4.33.74.</t>
        </is>
      </c>
      <c r="E4662" s="212" t="inlineStr">
        <is>
          <t>Воздуховод из тонколистовой оцинкованной стали b=0,7</t>
        </is>
      </c>
      <c r="F4662" s="211" t="inlineStr">
        <is>
          <t>м2</t>
        </is>
      </c>
      <c r="G4662" s="649" t="n">
        <v>30</v>
      </c>
      <c r="H4662" s="194" t="n">
        <v>2576.316287137924</v>
      </c>
      <c r="I4662" s="195" t="n">
        <v>1318.381</v>
      </c>
      <c r="J4662" s="196" t="n">
        <v>486.8371608922405</v>
      </c>
      <c r="K4662" s="197" t="n">
        <v>4381.534448030165</v>
      </c>
      <c r="L4662" s="194" t="n">
        <v>77289.48861413771</v>
      </c>
      <c r="M4662" s="195" t="n">
        <v>39551.43</v>
      </c>
      <c r="N4662" s="196" t="n">
        <v>14605.11482676721</v>
      </c>
      <c r="O4662" s="197" t="n">
        <v>131446.0334409049</v>
      </c>
      <c r="P4662" s="118" t="n"/>
      <c r="Q4662" s="104" t="n"/>
    </row>
    <row r="4663" outlineLevel="3" ht="50.25" customHeight="1">
      <c r="A4663" s="3" t="n"/>
      <c r="B466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63" s="25" t="n"/>
      <c r="D4663" s="271" t="inlineStr">
        <is>
          <t>10.4.33.75.</t>
        </is>
      </c>
      <c r="E4663" s="212" t="inlineStr">
        <is>
          <t>Воздуховод из тонколистовой оцинкованной стали b=0,7</t>
        </is>
      </c>
      <c r="F4663" s="211" t="inlineStr">
        <is>
          <t>м2</t>
        </is>
      </c>
      <c r="G4663" s="649" t="n">
        <v>2.4</v>
      </c>
      <c r="H4663" s="194" t="n">
        <v>3354.602437839892</v>
      </c>
      <c r="I4663" s="195" t="n">
        <v>1716.641666666667</v>
      </c>
      <c r="J4663" s="196" t="n">
        <v>633.9055130633199</v>
      </c>
      <c r="K4663" s="197" t="n">
        <v>5705.149617569879</v>
      </c>
      <c r="L4663" s="194" t="n">
        <v>8051.045850815742</v>
      </c>
      <c r="M4663" s="195" t="n">
        <v>4119.94</v>
      </c>
      <c r="N4663" s="196" t="n">
        <v>1521.373231351968</v>
      </c>
      <c r="O4663" s="197" t="n">
        <v>13692.35908216771</v>
      </c>
      <c r="P4663" s="118" t="n"/>
      <c r="Q4663" s="104" t="n"/>
    </row>
    <row r="4664" outlineLevel="3" ht="50.25" customHeight="1">
      <c r="A4664" s="3" t="n"/>
      <c r="B466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64" s="25" t="n"/>
      <c r="D4664" s="271" t="inlineStr">
        <is>
          <t>10.4.33.76.</t>
        </is>
      </c>
      <c r="E4664" s="212" t="inlineStr">
        <is>
          <t>Воздуховод из тонколистовой оцинкованной стали b=0,7</t>
        </is>
      </c>
      <c r="F4664" s="211" t="inlineStr">
        <is>
          <t>м2</t>
        </is>
      </c>
      <c r="G4664" s="649" t="n">
        <v>59.4</v>
      </c>
      <c r="H4664" s="194" t="n">
        <v>3220.411337866175</v>
      </c>
      <c r="I4664" s="195" t="n">
        <v>1647.976094276094</v>
      </c>
      <c r="J4664" s="196" t="n">
        <v>608.5484290177837</v>
      </c>
      <c r="K4664" s="197" t="n">
        <v>5476.935861160054</v>
      </c>
      <c r="L4664" s="194" t="n">
        <v>191292.4334692508</v>
      </c>
      <c r="M4664" s="195" t="n">
        <v>97889.78</v>
      </c>
      <c r="N4664" s="196" t="n">
        <v>36147.77668365635</v>
      </c>
      <c r="O4664" s="197" t="n">
        <v>325329.9901529072</v>
      </c>
      <c r="P4664" s="118" t="n"/>
      <c r="Q4664" s="104" t="n"/>
    </row>
    <row r="4665" outlineLevel="3" ht="50.25" customHeight="1">
      <c r="A4665" s="3" t="n"/>
      <c r="B466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65" s="25" t="n"/>
      <c r="D4665" s="271" t="inlineStr">
        <is>
          <t>10.4.33.77.</t>
        </is>
      </c>
      <c r="E4665" s="212" t="inlineStr">
        <is>
          <t>Воздуховод из тонколистовой оцинкованной стали b=0,7</t>
        </is>
      </c>
      <c r="F4665" s="211" t="inlineStr">
        <is>
          <t>м2</t>
        </is>
      </c>
      <c r="G4665" s="649" t="n">
        <v>5.6</v>
      </c>
      <c r="H4665" s="194" t="n">
        <v>2990.364465400108</v>
      </c>
      <c r="I4665" s="195" t="n">
        <v>1530.264285714286</v>
      </c>
      <c r="J4665" s="196" t="n">
        <v>565.0785938892992</v>
      </c>
      <c r="K4665" s="197" t="n">
        <v>5085.707345003693</v>
      </c>
      <c r="L4665" s="194" t="n">
        <v>16746.0410062406</v>
      </c>
      <c r="M4665" s="195" t="n">
        <v>8569.48</v>
      </c>
      <c r="N4665" s="196" t="n">
        <v>3164.440125780076</v>
      </c>
      <c r="O4665" s="197" t="n">
        <v>28479.96113202068</v>
      </c>
      <c r="P4665" s="118" t="n"/>
      <c r="Q4665" s="104" t="n"/>
    </row>
    <row r="4666" outlineLevel="3" ht="50.25" customHeight="1">
      <c r="A4666" s="3" t="n"/>
      <c r="B4666"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66" s="25" t="n"/>
      <c r="D4666" s="271" t="inlineStr">
        <is>
          <t>10.4.33.78.</t>
        </is>
      </c>
      <c r="E4666" s="212" t="inlineStr">
        <is>
          <t>Воздуховод из тонколистовой оцинкованной стали b=0,7</t>
        </is>
      </c>
      <c r="F4666" s="211" t="inlineStr">
        <is>
          <t>м2</t>
        </is>
      </c>
      <c r="G4666" s="649" t="n">
        <v>5</v>
      </c>
      <c r="H4666" s="194" t="n">
        <v>1932.254321811979</v>
      </c>
      <c r="I4666" s="195" t="n">
        <v>988.7860000000001</v>
      </c>
      <c r="J4666" s="196" t="n">
        <v>365.1300402264974</v>
      </c>
      <c r="K4666" s="197" t="n">
        <v>3286.170362038476</v>
      </c>
      <c r="L4666" s="194" t="n">
        <v>9661.271609059893</v>
      </c>
      <c r="M4666" s="195" t="n">
        <v>4943.93</v>
      </c>
      <c r="N4666" s="196" t="n">
        <v>1825.650201132487</v>
      </c>
      <c r="O4666" s="197" t="n">
        <v>16430.85181019238</v>
      </c>
      <c r="P4666" s="118" t="n"/>
      <c r="Q4666" s="104" t="n"/>
    </row>
    <row r="4667" outlineLevel="3" ht="50.25" customHeight="1">
      <c r="A4667" s="3" t="n"/>
      <c r="B4667"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67" s="25" t="n"/>
      <c r="D4667" s="271" t="inlineStr">
        <is>
          <t>10.4.33.79.</t>
        </is>
      </c>
      <c r="E4667" s="212" t="inlineStr">
        <is>
          <t>Воздуховод из тонколистовой оцинкованной стали b=0,7</t>
        </is>
      </c>
      <c r="F4667" s="211" t="inlineStr">
        <is>
          <t>м2</t>
        </is>
      </c>
      <c r="G4667" s="649" t="n">
        <v>73.59999999999999</v>
      </c>
      <c r="H4667" s="194" t="n">
        <v>2415.296434673728</v>
      </c>
      <c r="I4667" s="195" t="n">
        <v>1235.982065217391</v>
      </c>
      <c r="J4667" s="196" t="n">
        <v>456.4098124863899</v>
      </c>
      <c r="K4667" s="197" t="n">
        <v>4107.68831237751</v>
      </c>
      <c r="L4667" s="194" t="n">
        <v>177765.8175919863</v>
      </c>
      <c r="M4667" s="195" t="n">
        <v>90968.28</v>
      </c>
      <c r="N4667" s="196" t="n">
        <v>33591.76219899829</v>
      </c>
      <c r="O4667" s="197" t="n">
        <v>302325.8597909847</v>
      </c>
      <c r="P4667" s="118" t="n"/>
      <c r="Q4667" s="104" t="n"/>
    </row>
    <row r="4668" outlineLevel="3" ht="50.25" customHeight="1">
      <c r="A4668" s="3" t="n"/>
      <c r="B466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68" s="25" t="n"/>
      <c r="D4668" s="271" t="inlineStr">
        <is>
          <t>10.4.33.80.</t>
        </is>
      </c>
      <c r="E4668" s="212" t="inlineStr">
        <is>
          <t>Воздуховод из тонколистовой оцинкованной стали b=0,7</t>
        </is>
      </c>
      <c r="F4668" s="211" t="inlineStr">
        <is>
          <t>м2</t>
        </is>
      </c>
      <c r="G4668" s="649" t="n">
        <v>10.2</v>
      </c>
      <c r="H4668" s="194" t="n">
        <v>2557.385058376991</v>
      </c>
      <c r="I4668" s="195" t="n">
        <v>1308.687254901961</v>
      </c>
      <c r="J4668" s="196" t="n">
        <v>483.259039159869</v>
      </c>
      <c r="K4668" s="197" t="n">
        <v>4349.331352438821</v>
      </c>
      <c r="L4668" s="194" t="n">
        <v>26085.32759544531</v>
      </c>
      <c r="M4668" s="195" t="n">
        <v>13348.61</v>
      </c>
      <c r="N4668" s="196" t="n">
        <v>4929.242199430663</v>
      </c>
      <c r="O4668" s="197" t="n">
        <v>44363.17979487598</v>
      </c>
      <c r="P4668" s="118" t="n"/>
      <c r="Q4668" s="104" t="n"/>
    </row>
    <row r="4669" outlineLevel="3" ht="50.25" customHeight="1">
      <c r="A4669" s="3" t="n"/>
      <c r="B466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69" s="25" t="n"/>
      <c r="D4669" s="271" t="inlineStr">
        <is>
          <t>10.4.33.81.</t>
        </is>
      </c>
      <c r="E4669" s="212" t="inlineStr">
        <is>
          <t>Воздуховод из тонколистовой оцинкованной стали b=0,7</t>
        </is>
      </c>
      <c r="F4669" s="211" t="inlineStr">
        <is>
          <t>м2</t>
        </is>
      </c>
      <c r="G4669" s="649" t="n">
        <v>61.2</v>
      </c>
      <c r="H4669" s="194" t="n">
        <v>2504.746530533846</v>
      </c>
      <c r="I4669" s="195" t="n">
        <v>1281.759150326797</v>
      </c>
      <c r="J4669" s="196" t="n">
        <v>473.3132101075804</v>
      </c>
      <c r="K4669" s="197" t="n">
        <v>4259.818890968224</v>
      </c>
      <c r="L4669" s="194" t="n">
        <v>153290.4876686714</v>
      </c>
      <c r="M4669" s="195" t="n">
        <v>78443.66</v>
      </c>
      <c r="N4669" s="196" t="n">
        <v>28966.76845858392</v>
      </c>
      <c r="O4669" s="197" t="n">
        <v>260700.9161272553</v>
      </c>
      <c r="P4669" s="118" t="n"/>
      <c r="Q4669" s="104" t="n"/>
    </row>
    <row r="4670" outlineLevel="3" ht="50.25" customHeight="1">
      <c r="A4670" s="3" t="n"/>
      <c r="B4670"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670" s="25" t="n"/>
      <c r="D4670" s="271" t="inlineStr">
        <is>
          <t>10.4.33.82.</t>
        </is>
      </c>
      <c r="E4670" s="212" t="inlineStr">
        <is>
          <t>Воздуховод из тонколистовой оцинкованной стали b=0,9</t>
        </is>
      </c>
      <c r="F4670" s="211" t="inlineStr">
        <is>
          <t>м2</t>
        </is>
      </c>
      <c r="G4670" s="649" t="n">
        <v>3.4</v>
      </c>
      <c r="H4670" s="194" t="n">
        <v>4735.906274729663</v>
      </c>
      <c r="I4670" s="195" t="n">
        <v>2423.494117647059</v>
      </c>
      <c r="J4670" s="196" t="n">
        <v>894.9250490470902</v>
      </c>
      <c r="K4670" s="197" t="n">
        <v>8054.325441423812</v>
      </c>
      <c r="L4670" s="194" t="n">
        <v>16102.08133408085</v>
      </c>
      <c r="M4670" s="195" t="n">
        <v>8239.879999999999</v>
      </c>
      <c r="N4670" s="196" t="n">
        <v>3042.745166760107</v>
      </c>
      <c r="O4670" s="197" t="n">
        <v>27384.70650084096</v>
      </c>
      <c r="P4670" s="118" t="n"/>
      <c r="Q4670" s="104" t="n"/>
    </row>
    <row r="4671" outlineLevel="3" ht="50.25" customHeight="1">
      <c r="A4671" s="3" t="n"/>
      <c r="B4671"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671" s="25" t="n"/>
      <c r="D4671" s="271" t="inlineStr">
        <is>
          <t>10.4.33.83.</t>
        </is>
      </c>
      <c r="E4671" s="212" t="inlineStr">
        <is>
          <t>Воздуховод из тонколистовой оцинкованной стали b=0,9</t>
        </is>
      </c>
      <c r="F4671" s="211" t="inlineStr">
        <is>
          <t>м2</t>
        </is>
      </c>
      <c r="G4671" s="649" t="n">
        <v>258.4</v>
      </c>
      <c r="H4671" s="194" t="n">
        <v>2711.932137508678</v>
      </c>
      <c r="I4671" s="195" t="n">
        <v>1387.769388544892</v>
      </c>
      <c r="J4671" s="196" t="n">
        <v>512.4626907566962</v>
      </c>
      <c r="K4671" s="197" t="n">
        <v>4612.164216810266</v>
      </c>
      <c r="L4671" s="194" t="n">
        <v>700763.2643322423</v>
      </c>
      <c r="M4671" s="195" t="n">
        <v>358599.61</v>
      </c>
      <c r="N4671" s="196" t="n">
        <v>132420.3592915303</v>
      </c>
      <c r="O4671" s="197" t="n">
        <v>1191783.233623773</v>
      </c>
      <c r="P4671" s="118" t="n"/>
      <c r="Q4671" s="104" t="n"/>
    </row>
    <row r="4672" outlineLevel="3" ht="50.25" customHeight="1">
      <c r="A4672" s="3" t="n"/>
      <c r="B4672"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672" s="25" t="n"/>
      <c r="D4672" s="271" t="inlineStr">
        <is>
          <t>10.4.33.84.</t>
        </is>
      </c>
      <c r="E4672" s="212" t="inlineStr">
        <is>
          <t>Воздуховод из тонколистовой оцинкованной стали b=0,9</t>
        </is>
      </c>
      <c r="F4672" s="211" t="inlineStr">
        <is>
          <t>м2</t>
        </is>
      </c>
      <c r="G4672" s="649" t="n">
        <v>48</v>
      </c>
      <c r="H4672" s="194" t="n">
        <v>2737.352815957559</v>
      </c>
      <c r="I4672" s="195" t="n">
        <v>1400.779791666667</v>
      </c>
      <c r="J4672" s="196" t="n">
        <v>517.2665759530282</v>
      </c>
      <c r="K4672" s="197" t="n">
        <v>4655.399183577254</v>
      </c>
      <c r="L4672" s="194" t="n">
        <v>131392.9351659628</v>
      </c>
      <c r="M4672" s="195" t="n">
        <v>67237.42999999999</v>
      </c>
      <c r="N4672" s="196" t="n">
        <v>24828.79564574535</v>
      </c>
      <c r="O4672" s="197" t="n">
        <v>223459.1608117082</v>
      </c>
      <c r="P4672" s="118" t="n"/>
      <c r="Q4672" s="104" t="n"/>
    </row>
    <row r="4673" outlineLevel="3" ht="50.25" customHeight="1">
      <c r="A4673" s="3" t="n"/>
      <c r="B4673"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673" s="25" t="n"/>
      <c r="D4673" s="271" t="inlineStr">
        <is>
          <t>10.4.33.85.</t>
        </is>
      </c>
      <c r="E4673" s="212" t="inlineStr">
        <is>
          <t>Воздуховод из тонколистовой оцинкованной стали b=0,9</t>
        </is>
      </c>
      <c r="F4673" s="211" t="inlineStr">
        <is>
          <t>м2</t>
        </is>
      </c>
      <c r="G4673" s="649" t="n">
        <v>4</v>
      </c>
      <c r="H4673" s="194" t="n">
        <v>2898.370596789809</v>
      </c>
      <c r="I4673" s="195" t="n">
        <v>1483.1775</v>
      </c>
      <c r="J4673" s="196" t="n">
        <v>547.693512098726</v>
      </c>
      <c r="K4673" s="197" t="n">
        <v>4929.241608888535</v>
      </c>
      <c r="L4673" s="194" t="n">
        <v>11593.48238715923</v>
      </c>
      <c r="M4673" s="195" t="n">
        <v>5932.71</v>
      </c>
      <c r="N4673" s="196" t="n">
        <v>2190.774048394904</v>
      </c>
      <c r="O4673" s="197" t="n">
        <v>19716.96643555414</v>
      </c>
      <c r="P4673" s="118" t="n"/>
      <c r="Q4673" s="104" t="n"/>
    </row>
    <row r="4674" outlineLevel="3" ht="50.25" customHeight="1">
      <c r="A4674" s="3" t="n"/>
      <c r="B4674"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674" s="25" t="n"/>
      <c r="D4674" s="271" t="inlineStr">
        <is>
          <t>10.4.33.86.</t>
        </is>
      </c>
      <c r="E4674" s="212" t="inlineStr">
        <is>
          <t>Воздуховод из тонколистовой оцинкованной стали b=0,9</t>
        </is>
      </c>
      <c r="F4674" s="211" t="inlineStr">
        <is>
          <t>м2</t>
        </is>
      </c>
      <c r="G4674" s="649" t="n">
        <v>80</v>
      </c>
      <c r="H4674" s="194" t="n">
        <v>1687.839445350205</v>
      </c>
      <c r="I4674" s="195" t="n">
        <v>1400.77975</v>
      </c>
      <c r="J4674" s="196" t="n">
        <v>386.0773994187757</v>
      </c>
      <c r="K4674" s="197" t="n">
        <v>3474.696594768981</v>
      </c>
      <c r="L4674" s="194" t="n">
        <v>135027.1556280164</v>
      </c>
      <c r="M4674" s="195" t="n">
        <v>112062.38</v>
      </c>
      <c r="N4674" s="196" t="n">
        <v>30886.19195350205</v>
      </c>
      <c r="O4674" s="197" t="n">
        <v>277975.7275815185</v>
      </c>
      <c r="P4674" s="118" t="n"/>
      <c r="Q4674" s="104" t="n"/>
    </row>
    <row r="4675" outlineLevel="3" ht="50.25" customHeight="1">
      <c r="A4675" s="3" t="n"/>
      <c r="B4675"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675" s="25" t="n"/>
      <c r="D4675" s="271" t="inlineStr">
        <is>
          <t>10.4.33.87.</t>
        </is>
      </c>
      <c r="E4675" s="212" t="inlineStr">
        <is>
          <t>Воздуховод из тонколистовой оцинкованной стали b=0,9</t>
        </is>
      </c>
      <c r="F4675" s="211" t="inlineStr">
        <is>
          <t>м2</t>
        </is>
      </c>
      <c r="G4675" s="649" t="n">
        <v>5.2</v>
      </c>
      <c r="H4675" s="194" t="n">
        <v>1451.104192452974</v>
      </c>
      <c r="I4675" s="195" t="n">
        <v>1204.290384615385</v>
      </c>
      <c r="J4675" s="196" t="n">
        <v>331.9243221335448</v>
      </c>
      <c r="K4675" s="197" t="n">
        <v>2987.318899201903</v>
      </c>
      <c r="L4675" s="194" t="n">
        <v>7545.741800755465</v>
      </c>
      <c r="M4675" s="195" t="n">
        <v>6262.31</v>
      </c>
      <c r="N4675" s="196" t="n">
        <v>1726.006475094433</v>
      </c>
      <c r="O4675" s="197" t="n">
        <v>15534.0582758499</v>
      </c>
      <c r="P4675" s="118" t="n"/>
      <c r="Q4675" s="104" t="n"/>
    </row>
    <row r="4676" outlineLevel="3" ht="50.25" customHeight="1">
      <c r="A4676" s="3" t="n"/>
      <c r="B4676"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676" s="25" t="n"/>
      <c r="D4676" s="271" t="inlineStr">
        <is>
          <t>10.4.33.88.</t>
        </is>
      </c>
      <c r="E4676" s="212" t="inlineStr">
        <is>
          <t>Воздуховод из тонколистовой оцинкованной стали b=0,5</t>
        </is>
      </c>
      <c r="F4676" s="211" t="inlineStr">
        <is>
          <t>м2</t>
        </is>
      </c>
      <c r="G4676" s="649" t="n">
        <v>26.08</v>
      </c>
      <c r="H4676" s="194" t="n">
        <v>2451.703504943602</v>
      </c>
      <c r="I4676" s="195" t="n">
        <v>1646.838573619632</v>
      </c>
      <c r="J4676" s="196" t="n">
        <v>512.3177598204043</v>
      </c>
      <c r="K4676" s="197" t="n">
        <v>4610.859838383638</v>
      </c>
      <c r="L4676" s="194" t="n">
        <v>63940.42740892913</v>
      </c>
      <c r="M4676" s="195" t="n">
        <v>42949.55</v>
      </c>
      <c r="N4676" s="196" t="n">
        <v>13361.24717611614</v>
      </c>
      <c r="O4676" s="197" t="n">
        <v>120251.2245850453</v>
      </c>
      <c r="P4676" s="118" t="n"/>
      <c r="Q4676" s="104" t="n"/>
    </row>
    <row r="4677" outlineLevel="3" ht="50.25" customHeight="1">
      <c r="A4677" s="3" t="n"/>
      <c r="B4677"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677" s="25" t="n"/>
      <c r="D4677" s="271" t="inlineStr">
        <is>
          <t>10.4.33.89.</t>
        </is>
      </c>
      <c r="E4677" s="212" t="inlineStr">
        <is>
          <t>Воздуховод из тонколистовой оцинкованной стали b=0,5</t>
        </is>
      </c>
      <c r="F4677" s="211" t="inlineStr">
        <is>
          <t>м2</t>
        </is>
      </c>
      <c r="G4677" s="649" t="n">
        <v>40.45</v>
      </c>
      <c r="H4677" s="194" t="n">
        <v>2451.958786920264</v>
      </c>
      <c r="I4677" s="195" t="n">
        <v>1647.059579728059</v>
      </c>
      <c r="J4677" s="196" t="n">
        <v>512.3772958310403</v>
      </c>
      <c r="K4677" s="197" t="n">
        <v>4611.395662479363</v>
      </c>
      <c r="L4677" s="194" t="n">
        <v>99181.73293092467</v>
      </c>
      <c r="M4677" s="195" t="n">
        <v>66623.56</v>
      </c>
      <c r="N4677" s="196" t="n">
        <v>20725.66161636558</v>
      </c>
      <c r="O4677" s="197" t="n">
        <v>186530.9545472902</v>
      </c>
      <c r="P4677" s="118" t="n"/>
      <c r="Q4677" s="104" t="n"/>
    </row>
    <row r="4678" outlineLevel="3" ht="50.25" customHeight="1">
      <c r="A4678" s="3" t="n"/>
      <c r="B4678"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678" s="25" t="n"/>
      <c r="D4678" s="271" t="inlineStr">
        <is>
          <t>10.4.33.90.</t>
        </is>
      </c>
      <c r="E4678" s="212" t="inlineStr">
        <is>
          <t>Воздуховод из тонколистовой оцинкованной стали b=0,5</t>
        </is>
      </c>
      <c r="F4678" s="211" t="inlineStr">
        <is>
          <t>м2</t>
        </is>
      </c>
      <c r="G4678" s="649" t="n">
        <v>125.16</v>
      </c>
      <c r="H4678" s="194" t="n">
        <v>2452.219702736651</v>
      </c>
      <c r="I4678" s="195" t="n">
        <v>1647.154522211569</v>
      </c>
      <c r="J4678" s="196" t="n">
        <v>512.4217781185275</v>
      </c>
      <c r="K4678" s="197" t="n">
        <v>4611.796003066747</v>
      </c>
      <c r="L4678" s="194" t="n">
        <v>306919.8179945192</v>
      </c>
      <c r="M4678" s="195" t="n">
        <v>206157.86</v>
      </c>
      <c r="N4678" s="196" t="n">
        <v>64134.7097493149</v>
      </c>
      <c r="O4678" s="197" t="n">
        <v>577212.3877438341</v>
      </c>
      <c r="P4678" s="118" t="n"/>
      <c r="Q4678" s="104" t="n"/>
    </row>
    <row r="4679" outlineLevel="3" ht="50.25" customHeight="1">
      <c r="A4679" s="3" t="n"/>
      <c r="B4679"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679" s="25" t="n"/>
      <c r="D4679" s="271" t="inlineStr">
        <is>
          <t>10.4.33.91.</t>
        </is>
      </c>
      <c r="E4679" s="212" t="inlineStr">
        <is>
          <t>Воздуховод из тонколистовой оцинкованной стали b=0,5</t>
        </is>
      </c>
      <c r="F4679" s="211" t="inlineStr">
        <is>
          <t>м2</t>
        </is>
      </c>
      <c r="G4679" s="649" t="n">
        <v>222.42</v>
      </c>
      <c r="H4679" s="194" t="n">
        <v>2452.20563155131</v>
      </c>
      <c r="I4679" s="195" t="n">
        <v>1647.175928423703</v>
      </c>
      <c r="J4679" s="196" t="n">
        <v>512.4226949968765</v>
      </c>
      <c r="K4679" s="197" t="n">
        <v>4611.804254971888</v>
      </c>
      <c r="L4679" s="194" t="n">
        <v>545419.5765696423</v>
      </c>
      <c r="M4679" s="195" t="n">
        <v>366364.87</v>
      </c>
      <c r="N4679" s="196" t="n">
        <v>113973.0558212053</v>
      </c>
      <c r="O4679" s="197" t="n">
        <v>1025757.502390847</v>
      </c>
      <c r="P4679" s="118" t="n"/>
      <c r="Q4679" s="104" t="n"/>
    </row>
    <row r="4680" outlineLevel="3" ht="50.25" customHeight="1">
      <c r="A4680" s="3" t="n"/>
      <c r="B468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80" s="25" t="n"/>
      <c r="D4680" s="271" t="inlineStr">
        <is>
          <t>10.4.33.92.</t>
        </is>
      </c>
      <c r="E4680" s="212" t="inlineStr">
        <is>
          <t>Воздуховод из тонколистовой оцинкованной стали b=0,6</t>
        </is>
      </c>
      <c r="F4680" s="211" t="inlineStr">
        <is>
          <t>м2</t>
        </is>
      </c>
      <c r="G4680" s="649" t="n">
        <v>16.82</v>
      </c>
      <c r="H4680" s="194" t="n">
        <v>3219.338971055393</v>
      </c>
      <c r="I4680" s="195" t="n">
        <v>1647.456599286564</v>
      </c>
      <c r="J4680" s="196" t="n">
        <v>608.3494462927447</v>
      </c>
      <c r="K4680" s="197" t="n">
        <v>5475.145016634702</v>
      </c>
      <c r="L4680" s="194" t="n">
        <v>54149.28149315172</v>
      </c>
      <c r="M4680" s="195" t="n">
        <v>27710.22</v>
      </c>
      <c r="N4680" s="196" t="n">
        <v>10232.43768664397</v>
      </c>
      <c r="O4680" s="197" t="n">
        <v>92091.93917979569</v>
      </c>
      <c r="P4680" s="118" t="n"/>
      <c r="Q4680" s="104" t="n"/>
    </row>
    <row r="4681" outlineLevel="3" ht="50.25" customHeight="1">
      <c r="A4681" s="3" t="n"/>
      <c r="B468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81" s="25" t="n"/>
      <c r="D4681" s="271" t="inlineStr">
        <is>
          <t>10.4.33.93.</t>
        </is>
      </c>
      <c r="E4681" s="212" t="inlineStr">
        <is>
          <t>Воздуховод из тонколистовой оцинкованной стали b=0,6</t>
        </is>
      </c>
      <c r="F4681" s="211" t="inlineStr">
        <is>
          <t>м2</t>
        </is>
      </c>
      <c r="G4681" s="649" t="n">
        <v>12.57</v>
      </c>
      <c r="H4681" s="194" t="n">
        <v>3217.865847712101</v>
      </c>
      <c r="I4681" s="195" t="n">
        <v>1646.66507557677</v>
      </c>
      <c r="J4681" s="196" t="n">
        <v>608.0663654111089</v>
      </c>
      <c r="K4681" s="197" t="n">
        <v>5472.59728869998</v>
      </c>
      <c r="L4681" s="194" t="n">
        <v>40448.57370574111</v>
      </c>
      <c r="M4681" s="195" t="n">
        <v>20698.58</v>
      </c>
      <c r="N4681" s="196" t="n">
        <v>7643.394213217639</v>
      </c>
      <c r="O4681" s="197" t="n">
        <v>68790.54791895875</v>
      </c>
      <c r="P4681" s="118" t="n"/>
      <c r="Q4681" s="104" t="n"/>
    </row>
    <row r="4682" outlineLevel="3" ht="50.25" customHeight="1">
      <c r="A4682" s="3" t="n"/>
      <c r="B468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82" s="25" t="n"/>
      <c r="D4682" s="271" t="inlineStr">
        <is>
          <t>10.4.33.94.</t>
        </is>
      </c>
      <c r="E4682" s="212" t="inlineStr">
        <is>
          <t>Воздуховод из тонколистовой оцинкованной стали b=0,7</t>
        </is>
      </c>
      <c r="F4682" s="211" t="inlineStr">
        <is>
          <t>м2</t>
        </is>
      </c>
      <c r="G4682" s="649" t="n">
        <v>1.2</v>
      </c>
      <c r="H4682" s="194" t="n">
        <v>3220.446332712992</v>
      </c>
      <c r="I4682" s="195" t="n">
        <v>1647.975</v>
      </c>
      <c r="J4682" s="196" t="n">
        <v>608.5526665891241</v>
      </c>
      <c r="K4682" s="197" t="n">
        <v>5476.973999302117</v>
      </c>
      <c r="L4682" s="194" t="n">
        <v>3864.535599255591</v>
      </c>
      <c r="M4682" s="195" t="n">
        <v>1977.57</v>
      </c>
      <c r="N4682" s="196" t="n">
        <v>730.2631999069489</v>
      </c>
      <c r="O4682" s="197" t="n">
        <v>6572.36879916254</v>
      </c>
      <c r="P4682" s="118" t="n"/>
      <c r="Q4682" s="104" t="n"/>
    </row>
    <row r="4683" outlineLevel="3" ht="50.25" customHeight="1">
      <c r="A4683" s="3" t="n"/>
      <c r="B468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83" s="25" t="n"/>
      <c r="D4683" s="271" t="inlineStr">
        <is>
          <t>10.4.33.95.</t>
        </is>
      </c>
      <c r="E4683" s="212" t="inlineStr">
        <is>
          <t>Воздуховод из тонколистовой оцинкованной стали b=0,7</t>
        </is>
      </c>
      <c r="F4683" s="211" t="inlineStr">
        <is>
          <t>м2</t>
        </is>
      </c>
      <c r="G4683" s="649" t="n">
        <v>22.4</v>
      </c>
      <c r="H4683" s="194" t="n">
        <v>3220.419488162259</v>
      </c>
      <c r="I4683" s="195" t="n">
        <v>1647.976339285714</v>
      </c>
      <c r="J4683" s="196" t="n">
        <v>608.5494784309967</v>
      </c>
      <c r="K4683" s="197" t="n">
        <v>5476.94530587897</v>
      </c>
      <c r="L4683" s="194" t="n">
        <v>72137.3965348346</v>
      </c>
      <c r="M4683" s="195" t="n">
        <v>36914.67</v>
      </c>
      <c r="N4683" s="196" t="n">
        <v>13631.50831685433</v>
      </c>
      <c r="O4683" s="197" t="n">
        <v>122683.5748516889</v>
      </c>
      <c r="P4683" s="118" t="n"/>
      <c r="Q4683" s="104" t="n"/>
    </row>
    <row r="4684" outlineLevel="3" ht="50.25" customHeight="1">
      <c r="A4684" s="3" t="n"/>
      <c r="B468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84" s="25" t="n"/>
      <c r="D4684" s="271" t="inlineStr">
        <is>
          <t>10.4.33.96.</t>
        </is>
      </c>
      <c r="E4684" s="212" t="inlineStr">
        <is>
          <t>Воздуховод из тонколистовой оцинкованной стали b=0,7</t>
        </is>
      </c>
      <c r="F4684" s="211" t="inlineStr">
        <is>
          <t>м2</t>
        </is>
      </c>
      <c r="G4684" s="649" t="n">
        <v>2</v>
      </c>
      <c r="H4684" s="194" t="n">
        <v>3220.40486251048</v>
      </c>
      <c r="I4684" s="195" t="n">
        <v>1647.975</v>
      </c>
      <c r="J4684" s="196" t="n">
        <v>608.54748281381</v>
      </c>
      <c r="K4684" s="197" t="n">
        <v>5476.92734532429</v>
      </c>
      <c r="L4684" s="194" t="n">
        <v>6440.80972502096</v>
      </c>
      <c r="M4684" s="195" t="n">
        <v>3295.95</v>
      </c>
      <c r="N4684" s="196" t="n">
        <v>1217.09496562762</v>
      </c>
      <c r="O4684" s="197" t="n">
        <v>10953.85469064858</v>
      </c>
      <c r="P4684" s="118" t="n"/>
      <c r="Q4684" s="104" t="n"/>
    </row>
    <row r="4685" outlineLevel="3" ht="50.25" customHeight="1">
      <c r="A4685" s="3" t="n"/>
      <c r="B468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85" s="25" t="n"/>
      <c r="D4685" s="271" t="inlineStr">
        <is>
          <t>10.4.33.97.</t>
        </is>
      </c>
      <c r="E4685" s="212" t="inlineStr">
        <is>
          <t>Воздуховод из тонколистовой оцинкованной стали b=0,7</t>
        </is>
      </c>
      <c r="F4685" s="211" t="inlineStr">
        <is>
          <t>м2</t>
        </is>
      </c>
      <c r="G4685" s="649" t="n">
        <v>2.8</v>
      </c>
      <c r="H4685" s="194" t="n">
        <v>3220.387089566546</v>
      </c>
      <c r="I4685" s="195" t="n">
        <v>1647.975</v>
      </c>
      <c r="J4685" s="196" t="n">
        <v>608.5452611958183</v>
      </c>
      <c r="K4685" s="197" t="n">
        <v>5476.907350762364</v>
      </c>
      <c r="L4685" s="194" t="n">
        <v>9017.08385078633</v>
      </c>
      <c r="M4685" s="195" t="n">
        <v>4614.33</v>
      </c>
      <c r="N4685" s="196" t="n">
        <v>1703.926731348291</v>
      </c>
      <c r="O4685" s="197" t="n">
        <v>15335.34058213462</v>
      </c>
      <c r="P4685" s="118" t="n"/>
      <c r="Q4685" s="104" t="n"/>
    </row>
    <row r="4686" outlineLevel="3" ht="50.25" customHeight="1">
      <c r="A4686" s="3" t="n"/>
      <c r="B4686"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686" s="25" t="n"/>
      <c r="D4686" s="271" t="inlineStr">
        <is>
          <t>10.4.33.98.</t>
        </is>
      </c>
      <c r="E4686" s="212" t="inlineStr">
        <is>
          <t>Воздуховод из тонколистовой оцинкованной стали b=0,6</t>
        </is>
      </c>
      <c r="F4686" s="211" t="inlineStr">
        <is>
          <t>м2</t>
        </is>
      </c>
      <c r="G4686" s="649" t="n">
        <v>72.88</v>
      </c>
      <c r="H4686" s="194" t="n">
        <v>3219.014080061603</v>
      </c>
      <c r="I4686" s="195" t="n">
        <v>1647.252607025247</v>
      </c>
      <c r="J4686" s="196" t="n">
        <v>608.2833358858563</v>
      </c>
      <c r="K4686" s="197" t="n">
        <v>5474.550022972707</v>
      </c>
      <c r="L4686" s="194" t="n">
        <v>234601.7461548896</v>
      </c>
      <c r="M4686" s="195" t="n">
        <v>120051.77</v>
      </c>
      <c r="N4686" s="196" t="n">
        <v>44331.68951936121</v>
      </c>
      <c r="O4686" s="197" t="n">
        <v>398985.2056742508</v>
      </c>
      <c r="P4686" s="118" t="n"/>
      <c r="Q4686" s="104" t="n"/>
    </row>
    <row r="4687" outlineLevel="3" ht="50.25" customHeight="1">
      <c r="A4687" s="3" t="n"/>
      <c r="B4687" s="3" t="n"/>
      <c r="C4687" s="25" t="n"/>
      <c r="D4687" s="271" t="inlineStr">
        <is>
          <t>10.4.33.99.</t>
        </is>
      </c>
      <c r="E4687" s="212" t="inlineStr">
        <is>
          <t>Врезка круглого сечения Ø100</t>
        </is>
      </c>
      <c r="F4687" s="211" t="inlineStr">
        <is>
          <t>шт.</t>
        </is>
      </c>
      <c r="G4687" s="649" t="n">
        <v>18</v>
      </c>
      <c r="H4687" s="194" t="n"/>
      <c r="I4687" s="195" t="n">
        <v>0</v>
      </c>
      <c r="J4687" s="196" t="n">
        <v>0</v>
      </c>
      <c r="K4687" s="197" t="n">
        <v>0</v>
      </c>
      <c r="L4687" s="194" t="n">
        <v>0</v>
      </c>
      <c r="M4687" s="195" t="n">
        <v>0</v>
      </c>
      <c r="N4687" s="196" t="n">
        <v>0</v>
      </c>
      <c r="O4687" s="197" t="n">
        <v>0</v>
      </c>
      <c r="P4687" s="118" t="inlineStr">
        <is>
          <t>Включено</t>
        </is>
      </c>
      <c r="Q4687" s="104" t="n"/>
    </row>
    <row r="4688" outlineLevel="3" ht="50.25" customHeight="1">
      <c r="A4688" s="3" t="n"/>
      <c r="B4688" s="3" t="n"/>
      <c r="C4688" s="25" t="n"/>
      <c r="D4688" s="271" t="inlineStr">
        <is>
          <t>10.4.33.100.</t>
        </is>
      </c>
      <c r="E4688" s="212" t="inlineStr">
        <is>
          <t>Врезка круглого сечения Ø125</t>
        </is>
      </c>
      <c r="F4688" s="211" t="inlineStr">
        <is>
          <t>шт.</t>
        </is>
      </c>
      <c r="G4688" s="649" t="n">
        <v>3</v>
      </c>
      <c r="H4688" s="194" t="n"/>
      <c r="I4688" s="195" t="n">
        <v>0</v>
      </c>
      <c r="J4688" s="196" t="n">
        <v>0</v>
      </c>
      <c r="K4688" s="197" t="n">
        <v>0</v>
      </c>
      <c r="L4688" s="194" t="n">
        <v>0</v>
      </c>
      <c r="M4688" s="195" t="n">
        <v>0</v>
      </c>
      <c r="N4688" s="196" t="n">
        <v>0</v>
      </c>
      <c r="O4688" s="197" t="n">
        <v>0</v>
      </c>
      <c r="P4688" s="118" t="inlineStr">
        <is>
          <t>Включено</t>
        </is>
      </c>
      <c r="Q4688" s="104" t="n"/>
    </row>
    <row r="4689" outlineLevel="3" ht="50.25" customHeight="1">
      <c r="A4689" s="3" t="n"/>
      <c r="B4689" s="3" t="n"/>
      <c r="C4689" s="25" t="n"/>
      <c r="D4689" s="271" t="inlineStr">
        <is>
          <t>10.4.33.101.</t>
        </is>
      </c>
      <c r="E4689" s="212" t="inlineStr">
        <is>
          <t>Врезка круглого сечения Ø125</t>
        </is>
      </c>
      <c r="F4689" s="211" t="inlineStr">
        <is>
          <t>шт.</t>
        </is>
      </c>
      <c r="G4689" s="649" t="n">
        <v>5</v>
      </c>
      <c r="H4689" s="194" t="n"/>
      <c r="I4689" s="195" t="n">
        <v>0</v>
      </c>
      <c r="J4689" s="196" t="n">
        <v>0</v>
      </c>
      <c r="K4689" s="197" t="n">
        <v>0</v>
      </c>
      <c r="L4689" s="194" t="n">
        <v>0</v>
      </c>
      <c r="M4689" s="195" t="n">
        <v>0</v>
      </c>
      <c r="N4689" s="196" t="n">
        <v>0</v>
      </c>
      <c r="O4689" s="197" t="n">
        <v>0</v>
      </c>
      <c r="P4689" s="118" t="inlineStr">
        <is>
          <t>Включено</t>
        </is>
      </c>
      <c r="Q4689" s="104" t="n"/>
    </row>
    <row r="4690" outlineLevel="3" ht="50.25" customHeight="1">
      <c r="A4690" s="3" t="n"/>
      <c r="B4690" s="3" t="n"/>
      <c r="C4690" s="25" t="n"/>
      <c r="D4690" s="271" t="inlineStr">
        <is>
          <t>10.4.33.102.</t>
        </is>
      </c>
      <c r="E4690" s="212" t="inlineStr">
        <is>
          <t>Врезка круглого сечения Ø160</t>
        </is>
      </c>
      <c r="F4690" s="211" t="inlineStr">
        <is>
          <t>шт.</t>
        </is>
      </c>
      <c r="G4690" s="649" t="n">
        <v>4</v>
      </c>
      <c r="H4690" s="194" t="n"/>
      <c r="I4690" s="195" t="n">
        <v>0</v>
      </c>
      <c r="J4690" s="196" t="n">
        <v>0</v>
      </c>
      <c r="K4690" s="197" t="n">
        <v>0</v>
      </c>
      <c r="L4690" s="194" t="n">
        <v>0</v>
      </c>
      <c r="M4690" s="195" t="n">
        <v>0</v>
      </c>
      <c r="N4690" s="196" t="n">
        <v>0</v>
      </c>
      <c r="O4690" s="197" t="n">
        <v>0</v>
      </c>
      <c r="P4690" s="118" t="inlineStr">
        <is>
          <t>Включено</t>
        </is>
      </c>
      <c r="Q4690" s="104" t="n"/>
    </row>
    <row r="4691" outlineLevel="3" ht="50.25" customHeight="1">
      <c r="A4691" s="3" t="n"/>
      <c r="B4691" s="3" t="n"/>
      <c r="C4691" s="25" t="n"/>
      <c r="D4691" s="271" t="inlineStr">
        <is>
          <t>10.4.33.103.</t>
        </is>
      </c>
      <c r="E4691" s="212" t="inlineStr">
        <is>
          <t>Врезка круглого сечения Ø160</t>
        </is>
      </c>
      <c r="F4691" s="211" t="inlineStr">
        <is>
          <t>шт.</t>
        </is>
      </c>
      <c r="G4691" s="649" t="n">
        <v>3</v>
      </c>
      <c r="H4691" s="194" t="n"/>
      <c r="I4691" s="195" t="n">
        <v>0</v>
      </c>
      <c r="J4691" s="196" t="n">
        <v>0</v>
      </c>
      <c r="K4691" s="197" t="n">
        <v>0</v>
      </c>
      <c r="L4691" s="194" t="n">
        <v>0</v>
      </c>
      <c r="M4691" s="195" t="n">
        <v>0</v>
      </c>
      <c r="N4691" s="196" t="n">
        <v>0</v>
      </c>
      <c r="O4691" s="197" t="n">
        <v>0</v>
      </c>
      <c r="P4691" s="118" t="inlineStr">
        <is>
          <t>Включено</t>
        </is>
      </c>
      <c r="Q4691" s="104" t="n"/>
    </row>
    <row r="4692" outlineLevel="3" ht="50.25" customHeight="1">
      <c r="A4692" s="3" t="n"/>
      <c r="B4692" s="3" t="n"/>
      <c r="C4692" s="25" t="n"/>
      <c r="D4692" s="271" t="inlineStr">
        <is>
          <t>10.4.33.104.</t>
        </is>
      </c>
      <c r="E4692" s="212" t="inlineStr">
        <is>
          <t>Врезка круглого сечения Ø200</t>
        </is>
      </c>
      <c r="F4692" s="211" t="inlineStr">
        <is>
          <t>шт.</t>
        </is>
      </c>
      <c r="G4692" s="649" t="n">
        <v>2</v>
      </c>
      <c r="H4692" s="194" t="n"/>
      <c r="I4692" s="195" t="n">
        <v>0</v>
      </c>
      <c r="J4692" s="196" t="n">
        <v>0</v>
      </c>
      <c r="K4692" s="197" t="n">
        <v>0</v>
      </c>
      <c r="L4692" s="194" t="n">
        <v>0</v>
      </c>
      <c r="M4692" s="195" t="n">
        <v>0</v>
      </c>
      <c r="N4692" s="196" t="n">
        <v>0</v>
      </c>
      <c r="O4692" s="197" t="n">
        <v>0</v>
      </c>
      <c r="P4692" s="118" t="inlineStr">
        <is>
          <t>Включено</t>
        </is>
      </c>
      <c r="Q4692" s="104" t="n"/>
    </row>
    <row r="4693" outlineLevel="3" ht="50.25" customHeight="1">
      <c r="A4693" s="3" t="n"/>
      <c r="B4693" s="3" t="n"/>
      <c r="C4693" s="25" t="n"/>
      <c r="D4693" s="271" t="inlineStr">
        <is>
          <t>10.4.33.105.</t>
        </is>
      </c>
      <c r="E4693" s="212" t="inlineStr">
        <is>
          <t>Врезка круглого сечения Ø200</t>
        </is>
      </c>
      <c r="F4693" s="211" t="inlineStr">
        <is>
          <t>шт.</t>
        </is>
      </c>
      <c r="G4693" s="649" t="n">
        <v>20</v>
      </c>
      <c r="H4693" s="194" t="n"/>
      <c r="I4693" s="195" t="n">
        <v>0</v>
      </c>
      <c r="J4693" s="196" t="n">
        <v>0</v>
      </c>
      <c r="K4693" s="197" t="n">
        <v>0</v>
      </c>
      <c r="L4693" s="194" t="n">
        <v>0</v>
      </c>
      <c r="M4693" s="195" t="n">
        <v>0</v>
      </c>
      <c r="N4693" s="196" t="n">
        <v>0</v>
      </c>
      <c r="O4693" s="197" t="n">
        <v>0</v>
      </c>
      <c r="P4693" s="118" t="inlineStr">
        <is>
          <t>Включено</t>
        </is>
      </c>
      <c r="Q4693" s="104" t="n"/>
    </row>
    <row r="4694" outlineLevel="3" ht="50.25" customHeight="1">
      <c r="A4694" s="3" t="n"/>
      <c r="B4694" s="3" t="n"/>
      <c r="C4694" s="25" t="n"/>
      <c r="D4694" s="271" t="inlineStr">
        <is>
          <t>10.4.33.106.</t>
        </is>
      </c>
      <c r="E4694" s="212" t="inlineStr">
        <is>
          <t>Врезка круглого сечения Ø400</t>
        </is>
      </c>
      <c r="F4694" s="211" t="inlineStr">
        <is>
          <t>шт.</t>
        </is>
      </c>
      <c r="G4694" s="649" t="n">
        <v>1</v>
      </c>
      <c r="H4694" s="194" t="n"/>
      <c r="I4694" s="195" t="n">
        <v>0</v>
      </c>
      <c r="J4694" s="196" t="n">
        <v>0</v>
      </c>
      <c r="K4694" s="197" t="n">
        <v>0</v>
      </c>
      <c r="L4694" s="194" t="n">
        <v>0</v>
      </c>
      <c r="M4694" s="195" t="n">
        <v>0</v>
      </c>
      <c r="N4694" s="196" t="n">
        <v>0</v>
      </c>
      <c r="O4694" s="197" t="n">
        <v>0</v>
      </c>
      <c r="P4694" s="118" t="inlineStr">
        <is>
          <t>Включено</t>
        </is>
      </c>
      <c r="Q4694" s="104" t="n"/>
    </row>
    <row r="4695" outlineLevel="3" ht="50.25" customHeight="1">
      <c r="A4695" s="3" t="n"/>
      <c r="B4695" s="3" t="n"/>
      <c r="C4695" s="25" t="n"/>
      <c r="D4695" s="271" t="inlineStr">
        <is>
          <t>10.4.33.107.</t>
        </is>
      </c>
      <c r="E4695" s="212" t="inlineStr">
        <is>
          <t>Врезка прямоугольная 400x350, L=50 мм</t>
        </is>
      </c>
      <c r="F4695" s="211" t="inlineStr">
        <is>
          <t>шт.</t>
        </is>
      </c>
      <c r="G4695" s="649" t="n">
        <v>1</v>
      </c>
      <c r="H4695" s="194" t="n"/>
      <c r="I4695" s="195" t="n">
        <v>0</v>
      </c>
      <c r="J4695" s="196" t="n">
        <v>0</v>
      </c>
      <c r="K4695" s="197" t="n">
        <v>0</v>
      </c>
      <c r="L4695" s="194" t="n">
        <v>0</v>
      </c>
      <c r="M4695" s="195" t="n">
        <v>0</v>
      </c>
      <c r="N4695" s="196" t="n">
        <v>0</v>
      </c>
      <c r="O4695" s="197" t="n">
        <v>0</v>
      </c>
      <c r="P4695" s="118" t="inlineStr">
        <is>
          <t>Включено</t>
        </is>
      </c>
      <c r="Q4695" s="104" t="n"/>
    </row>
    <row r="4696" outlineLevel="3" ht="50.25" customHeight="1">
      <c r="A4696" s="3" t="n"/>
      <c r="B4696" s="3" t="n"/>
      <c r="C4696" s="25" t="n"/>
      <c r="D4696" s="271" t="inlineStr">
        <is>
          <t>10.4.33.108.</t>
        </is>
      </c>
      <c r="E4696" s="212" t="inlineStr">
        <is>
          <t>Врезка прямоугольного  сечения 200x350</t>
        </is>
      </c>
      <c r="F4696" s="211" t="inlineStr">
        <is>
          <t>шт.</t>
        </is>
      </c>
      <c r="G4696" s="649" t="n">
        <v>1</v>
      </c>
      <c r="H4696" s="194" t="n"/>
      <c r="I4696" s="195" t="n">
        <v>0</v>
      </c>
      <c r="J4696" s="196" t="n">
        <v>0</v>
      </c>
      <c r="K4696" s="197" t="n">
        <v>0</v>
      </c>
      <c r="L4696" s="194" t="n">
        <v>0</v>
      </c>
      <c r="M4696" s="195" t="n">
        <v>0</v>
      </c>
      <c r="N4696" s="196" t="n">
        <v>0</v>
      </c>
      <c r="O4696" s="197" t="n">
        <v>0</v>
      </c>
      <c r="P4696" s="118" t="inlineStr">
        <is>
          <t>Включено</t>
        </is>
      </c>
      <c r="Q4696" s="104" t="n"/>
    </row>
    <row r="4697" outlineLevel="3" ht="50.25" customHeight="1">
      <c r="A4697" s="3" t="n"/>
      <c r="B4697" s="3" t="n"/>
      <c r="C4697" s="25" t="n"/>
      <c r="D4697" s="271" t="inlineStr">
        <is>
          <t>10.4.33.109.</t>
        </is>
      </c>
      <c r="E4697" s="212" t="inlineStr">
        <is>
          <t>Врезка прямоугольного  сечения 250x200</t>
        </is>
      </c>
      <c r="F4697" s="211" t="inlineStr">
        <is>
          <t>шт.</t>
        </is>
      </c>
      <c r="G4697" s="649" t="n">
        <v>1</v>
      </c>
      <c r="H4697" s="194" t="n"/>
      <c r="I4697" s="195" t="n">
        <v>0</v>
      </c>
      <c r="J4697" s="196" t="n">
        <v>0</v>
      </c>
      <c r="K4697" s="197" t="n">
        <v>0</v>
      </c>
      <c r="L4697" s="194" t="n">
        <v>0</v>
      </c>
      <c r="M4697" s="195" t="n">
        <v>0</v>
      </c>
      <c r="N4697" s="196" t="n">
        <v>0</v>
      </c>
      <c r="O4697" s="197" t="n">
        <v>0</v>
      </c>
      <c r="P4697" s="118" t="inlineStr">
        <is>
          <t>Включено</t>
        </is>
      </c>
      <c r="Q4697" s="104" t="n"/>
    </row>
    <row r="4698" outlineLevel="3" ht="50.25" customHeight="1">
      <c r="A4698" s="3" t="n"/>
      <c r="B4698" s="3" t="n"/>
      <c r="C4698" s="25" t="n"/>
      <c r="D4698" s="271" t="inlineStr">
        <is>
          <t>10.4.33.110.</t>
        </is>
      </c>
      <c r="E4698" s="212" t="inlineStr">
        <is>
          <t>Врезка прямоугольного  сечения 250x650</t>
        </is>
      </c>
      <c r="F4698" s="211" t="inlineStr">
        <is>
          <t>шт.</t>
        </is>
      </c>
      <c r="G4698" s="649" t="n">
        <v>1</v>
      </c>
      <c r="H4698" s="194" t="n"/>
      <c r="I4698" s="195" t="n">
        <v>0</v>
      </c>
      <c r="J4698" s="196" t="n">
        <v>0</v>
      </c>
      <c r="K4698" s="197" t="n">
        <v>0</v>
      </c>
      <c r="L4698" s="194" t="n">
        <v>0</v>
      </c>
      <c r="M4698" s="195" t="n">
        <v>0</v>
      </c>
      <c r="N4698" s="196" t="n">
        <v>0</v>
      </c>
      <c r="O4698" s="197" t="n">
        <v>0</v>
      </c>
      <c r="P4698" s="118" t="inlineStr">
        <is>
          <t>Включено</t>
        </is>
      </c>
      <c r="Q4698" s="104" t="n"/>
    </row>
    <row r="4699" outlineLevel="3" ht="50.25" customHeight="1">
      <c r="A4699" s="3" t="n"/>
      <c r="B4699" s="3" t="n"/>
      <c r="C4699" s="25" t="n"/>
      <c r="D4699" s="271" t="inlineStr">
        <is>
          <t>10.4.33.111.</t>
        </is>
      </c>
      <c r="E4699" s="212" t="inlineStr">
        <is>
          <t>Врезка прямоугольного сечения 100х200</t>
        </is>
      </c>
      <c r="F4699" s="211" t="inlineStr">
        <is>
          <t>шт.</t>
        </is>
      </c>
      <c r="G4699" s="649" t="n">
        <v>1</v>
      </c>
      <c r="H4699" s="194" t="n"/>
      <c r="I4699" s="195" t="n">
        <v>0</v>
      </c>
      <c r="J4699" s="196" t="n">
        <v>0</v>
      </c>
      <c r="K4699" s="197" t="n">
        <v>0</v>
      </c>
      <c r="L4699" s="194" t="n">
        <v>0</v>
      </c>
      <c r="M4699" s="195" t="n">
        <v>0</v>
      </c>
      <c r="N4699" s="196" t="n">
        <v>0</v>
      </c>
      <c r="O4699" s="197" t="n">
        <v>0</v>
      </c>
      <c r="P4699" s="118" t="inlineStr">
        <is>
          <t>Включено</t>
        </is>
      </c>
      <c r="Q4699" s="104" t="n"/>
    </row>
    <row r="4700" outlineLevel="3" ht="50.25" customHeight="1">
      <c r="A4700" s="3" t="n"/>
      <c r="B4700" s="3" t="n"/>
      <c r="C4700" s="25" t="n"/>
      <c r="D4700" s="271" t="inlineStr">
        <is>
          <t>10.4.33.112.</t>
        </is>
      </c>
      <c r="E4700" s="212" t="inlineStr">
        <is>
          <t>Врезка прямоугольного сечения 100х300</t>
        </is>
      </c>
      <c r="F4700" s="211" t="inlineStr">
        <is>
          <t>шт.</t>
        </is>
      </c>
      <c r="G4700" s="649" t="n">
        <v>1</v>
      </c>
      <c r="H4700" s="194" t="n"/>
      <c r="I4700" s="195" t="n">
        <v>0</v>
      </c>
      <c r="J4700" s="196" t="n">
        <v>0</v>
      </c>
      <c r="K4700" s="197" t="n">
        <v>0</v>
      </c>
      <c r="L4700" s="194" t="n">
        <v>0</v>
      </c>
      <c r="M4700" s="195" t="n">
        <v>0</v>
      </c>
      <c r="N4700" s="196" t="n">
        <v>0</v>
      </c>
      <c r="O4700" s="197" t="n">
        <v>0</v>
      </c>
      <c r="P4700" s="118" t="inlineStr">
        <is>
          <t>Включено</t>
        </is>
      </c>
      <c r="Q4700" s="104" t="n"/>
    </row>
    <row r="4701" outlineLevel="3" ht="50.25" customHeight="1">
      <c r="A4701" s="3" t="n"/>
      <c r="B4701" s="3" t="n"/>
      <c r="C4701" s="25" t="n"/>
      <c r="D4701" s="271" t="inlineStr">
        <is>
          <t>10.4.33.113.</t>
        </is>
      </c>
      <c r="E4701" s="212" t="inlineStr">
        <is>
          <t>Врезка прямоугольного сечения 100х400</t>
        </is>
      </c>
      <c r="F4701" s="211" t="inlineStr">
        <is>
          <t>шт.</t>
        </is>
      </c>
      <c r="G4701" s="649" t="n">
        <v>1</v>
      </c>
      <c r="H4701" s="194" t="n"/>
      <c r="I4701" s="195" t="n">
        <v>0</v>
      </c>
      <c r="J4701" s="196" t="n">
        <v>0</v>
      </c>
      <c r="K4701" s="197" t="n">
        <v>0</v>
      </c>
      <c r="L4701" s="194" t="n">
        <v>0</v>
      </c>
      <c r="M4701" s="195" t="n">
        <v>0</v>
      </c>
      <c r="N4701" s="196" t="n">
        <v>0</v>
      </c>
      <c r="O4701" s="197" t="n">
        <v>0</v>
      </c>
      <c r="P4701" s="118" t="inlineStr">
        <is>
          <t>Включено</t>
        </is>
      </c>
      <c r="Q4701" s="104" t="n"/>
    </row>
    <row r="4702" outlineLevel="3" ht="50.25" customHeight="1">
      <c r="A4702" s="3" t="n"/>
      <c r="B4702" s="3" t="n"/>
      <c r="C4702" s="25" t="n"/>
      <c r="D4702" s="271" t="inlineStr">
        <is>
          <t>10.4.33.114.</t>
        </is>
      </c>
      <c r="E4702" s="212" t="inlineStr">
        <is>
          <t>Врезка прямоугольного сечения 150х100</t>
        </is>
      </c>
      <c r="F4702" s="211" t="inlineStr">
        <is>
          <t>шт.</t>
        </is>
      </c>
      <c r="G4702" s="649" t="n">
        <v>1</v>
      </c>
      <c r="H4702" s="194" t="n"/>
      <c r="I4702" s="195" t="n">
        <v>0</v>
      </c>
      <c r="J4702" s="196" t="n">
        <v>0</v>
      </c>
      <c r="K4702" s="197" t="n">
        <v>0</v>
      </c>
      <c r="L4702" s="194" t="n">
        <v>0</v>
      </c>
      <c r="M4702" s="195" t="n">
        <v>0</v>
      </c>
      <c r="N4702" s="196" t="n">
        <v>0</v>
      </c>
      <c r="O4702" s="197" t="n">
        <v>0</v>
      </c>
      <c r="P4702" s="118" t="inlineStr">
        <is>
          <t>Включено</t>
        </is>
      </c>
      <c r="Q4702" s="104" t="n"/>
    </row>
    <row r="4703" outlineLevel="3" ht="50.25" customHeight="1">
      <c r="A4703" s="3" t="n"/>
      <c r="B4703" s="3" t="n"/>
      <c r="C4703" s="25" t="n"/>
      <c r="D4703" s="271" t="inlineStr">
        <is>
          <t>10.4.33.115.</t>
        </is>
      </c>
      <c r="E4703" s="212" t="inlineStr">
        <is>
          <t>Врезка прямоугольного сечения 150х150</t>
        </is>
      </c>
      <c r="F4703" s="211" t="inlineStr">
        <is>
          <t>шт.</t>
        </is>
      </c>
      <c r="G4703" s="649" t="n">
        <v>1</v>
      </c>
      <c r="H4703" s="194" t="n"/>
      <c r="I4703" s="195" t="n">
        <v>0</v>
      </c>
      <c r="J4703" s="196" t="n">
        <v>0</v>
      </c>
      <c r="K4703" s="197" t="n">
        <v>0</v>
      </c>
      <c r="L4703" s="194" t="n">
        <v>0</v>
      </c>
      <c r="M4703" s="195" t="n">
        <v>0</v>
      </c>
      <c r="N4703" s="196" t="n">
        <v>0</v>
      </c>
      <c r="O4703" s="197" t="n">
        <v>0</v>
      </c>
      <c r="P4703" s="118" t="inlineStr">
        <is>
          <t>Включено</t>
        </is>
      </c>
      <c r="Q4703" s="104" t="n"/>
    </row>
    <row r="4704" outlineLevel="3" ht="50.25" customHeight="1">
      <c r="A4704" s="3" t="n"/>
      <c r="B4704" s="3" t="n"/>
      <c r="C4704" s="25" t="n"/>
      <c r="D4704" s="271" t="inlineStr">
        <is>
          <t>10.4.33.116.</t>
        </is>
      </c>
      <c r="E4704" s="212" t="inlineStr">
        <is>
          <t>Врезка прямоугольного сечения 150х200</t>
        </is>
      </c>
      <c r="F4704" s="211" t="inlineStr">
        <is>
          <t>шт.</t>
        </is>
      </c>
      <c r="G4704" s="649" t="n">
        <v>3</v>
      </c>
      <c r="H4704" s="194" t="n"/>
      <c r="I4704" s="195" t="n">
        <v>0</v>
      </c>
      <c r="J4704" s="196" t="n">
        <v>0</v>
      </c>
      <c r="K4704" s="197" t="n">
        <v>0</v>
      </c>
      <c r="L4704" s="194" t="n">
        <v>0</v>
      </c>
      <c r="M4704" s="195" t="n">
        <v>0</v>
      </c>
      <c r="N4704" s="196" t="n">
        <v>0</v>
      </c>
      <c r="O4704" s="197" t="n">
        <v>0</v>
      </c>
      <c r="P4704" s="118" t="inlineStr">
        <is>
          <t>Включено</t>
        </is>
      </c>
      <c r="Q4704" s="104" t="n"/>
    </row>
    <row r="4705" outlineLevel="3" ht="50.25" customHeight="1">
      <c r="A4705" s="3" t="n"/>
      <c r="B4705" s="3" t="n"/>
      <c r="C4705" s="25" t="n"/>
      <c r="D4705" s="271" t="inlineStr">
        <is>
          <t>10.4.33.117.</t>
        </is>
      </c>
      <c r="E4705" s="212" t="inlineStr">
        <is>
          <t>Врезка прямоугольного сечения 150х300</t>
        </is>
      </c>
      <c r="F4705" s="211" t="inlineStr">
        <is>
          <t>шт.</t>
        </is>
      </c>
      <c r="G4705" s="649" t="n">
        <v>1</v>
      </c>
      <c r="H4705" s="194" t="n"/>
      <c r="I4705" s="195" t="n">
        <v>0</v>
      </c>
      <c r="J4705" s="196" t="n">
        <v>0</v>
      </c>
      <c r="K4705" s="197" t="n">
        <v>0</v>
      </c>
      <c r="L4705" s="194" t="n">
        <v>0</v>
      </c>
      <c r="M4705" s="195" t="n">
        <v>0</v>
      </c>
      <c r="N4705" s="196" t="n">
        <v>0</v>
      </c>
      <c r="O4705" s="197" t="n">
        <v>0</v>
      </c>
      <c r="P4705" s="118" t="inlineStr">
        <is>
          <t>Включено</t>
        </is>
      </c>
      <c r="Q4705" s="104" t="n"/>
    </row>
    <row r="4706" outlineLevel="3" ht="50.25" customHeight="1">
      <c r="A4706" s="3" t="n"/>
      <c r="B4706" s="3" t="n"/>
      <c r="C4706" s="25" t="n"/>
      <c r="D4706" s="271" t="inlineStr">
        <is>
          <t>10.4.33.118.</t>
        </is>
      </c>
      <c r="E4706" s="212" t="inlineStr">
        <is>
          <t>Врезка прямоугольного сечения 150х500</t>
        </is>
      </c>
      <c r="F4706" s="211" t="inlineStr">
        <is>
          <t>шт.</t>
        </is>
      </c>
      <c r="G4706" s="649" t="n">
        <v>1</v>
      </c>
      <c r="H4706" s="194" t="n"/>
      <c r="I4706" s="195" t="n">
        <v>0</v>
      </c>
      <c r="J4706" s="196" t="n">
        <v>0</v>
      </c>
      <c r="K4706" s="197" t="n">
        <v>0</v>
      </c>
      <c r="L4706" s="194" t="n">
        <v>0</v>
      </c>
      <c r="M4706" s="195" t="n">
        <v>0</v>
      </c>
      <c r="N4706" s="196" t="n">
        <v>0</v>
      </c>
      <c r="O4706" s="197" t="n">
        <v>0</v>
      </c>
      <c r="P4706" s="118" t="inlineStr">
        <is>
          <t>Включено</t>
        </is>
      </c>
      <c r="Q4706" s="104" t="n"/>
    </row>
    <row r="4707" outlineLevel="3" ht="50.25" customHeight="1">
      <c r="A4707" s="3" t="n"/>
      <c r="B4707" s="3" t="n"/>
      <c r="C4707" s="25" t="n"/>
      <c r="D4707" s="271" t="inlineStr">
        <is>
          <t>10.4.33.119.</t>
        </is>
      </c>
      <c r="E4707" s="212" t="inlineStr">
        <is>
          <t>Врезка прямоугольного сечения 200х300</t>
        </is>
      </c>
      <c r="F4707" s="211" t="inlineStr">
        <is>
          <t>шт.</t>
        </is>
      </c>
      <c r="G4707" s="649" t="n">
        <v>1</v>
      </c>
      <c r="H4707" s="194" t="n"/>
      <c r="I4707" s="195" t="n">
        <v>0</v>
      </c>
      <c r="J4707" s="196" t="n">
        <v>0</v>
      </c>
      <c r="K4707" s="197" t="n">
        <v>0</v>
      </c>
      <c r="L4707" s="194" t="n">
        <v>0</v>
      </c>
      <c r="M4707" s="195" t="n">
        <v>0</v>
      </c>
      <c r="N4707" s="196" t="n">
        <v>0</v>
      </c>
      <c r="O4707" s="197" t="n">
        <v>0</v>
      </c>
      <c r="P4707" s="118" t="inlineStr">
        <is>
          <t>Включено</t>
        </is>
      </c>
      <c r="Q4707" s="104" t="n"/>
    </row>
    <row r="4708" outlineLevel="3" ht="50.25" customHeight="1">
      <c r="A4708" s="3" t="n"/>
      <c r="B4708" s="3" t="n"/>
      <c r="C4708" s="25" t="n"/>
      <c r="D4708" s="271" t="inlineStr">
        <is>
          <t>10.4.33.120.</t>
        </is>
      </c>
      <c r="E4708" s="212" t="inlineStr">
        <is>
          <t>Врезка прямоугольного сечения 200х400</t>
        </is>
      </c>
      <c r="F4708" s="211" t="inlineStr">
        <is>
          <t>шт.</t>
        </is>
      </c>
      <c r="G4708" s="649" t="n">
        <v>15</v>
      </c>
      <c r="H4708" s="194" t="n"/>
      <c r="I4708" s="195" t="n">
        <v>0</v>
      </c>
      <c r="J4708" s="196" t="n">
        <v>0</v>
      </c>
      <c r="K4708" s="197" t="n">
        <v>0</v>
      </c>
      <c r="L4708" s="194" t="n">
        <v>0</v>
      </c>
      <c r="M4708" s="195" t="n">
        <v>0</v>
      </c>
      <c r="N4708" s="196" t="n">
        <v>0</v>
      </c>
      <c r="O4708" s="197" t="n">
        <v>0</v>
      </c>
      <c r="P4708" s="118" t="inlineStr">
        <is>
          <t>Включено</t>
        </is>
      </c>
      <c r="Q4708" s="104" t="n"/>
    </row>
    <row r="4709" outlineLevel="3" ht="50.25" customHeight="1">
      <c r="A4709" s="3" t="n"/>
      <c r="B4709" s="3" t="n"/>
      <c r="C4709" s="25" t="n"/>
      <c r="D4709" s="271" t="inlineStr">
        <is>
          <t>10.4.33.121.</t>
        </is>
      </c>
      <c r="E4709" s="212" t="inlineStr">
        <is>
          <t>Врезка прямоугольного сечения 200х1000</t>
        </is>
      </c>
      <c r="F4709" s="211" t="inlineStr">
        <is>
          <t>шт.</t>
        </is>
      </c>
      <c r="G4709" s="649" t="n">
        <v>2</v>
      </c>
      <c r="H4709" s="194" t="n"/>
      <c r="I4709" s="195" t="n">
        <v>0</v>
      </c>
      <c r="J4709" s="196" t="n">
        <v>0</v>
      </c>
      <c r="K4709" s="197" t="n">
        <v>0</v>
      </c>
      <c r="L4709" s="194" t="n">
        <v>0</v>
      </c>
      <c r="M4709" s="195" t="n">
        <v>0</v>
      </c>
      <c r="N4709" s="196" t="n">
        <v>0</v>
      </c>
      <c r="O4709" s="197" t="n">
        <v>0</v>
      </c>
      <c r="P4709" s="118" t="inlineStr">
        <is>
          <t>Включено</t>
        </is>
      </c>
      <c r="Q4709" s="104" t="n"/>
    </row>
    <row r="4710" outlineLevel="3" ht="50.25" customHeight="1">
      <c r="A4710" s="3" t="n"/>
      <c r="B4710" s="3" t="n"/>
      <c r="C4710" s="25" t="n"/>
      <c r="D4710" s="271" t="inlineStr">
        <is>
          <t>10.4.33.122.</t>
        </is>
      </c>
      <c r="E4710" s="212" t="inlineStr">
        <is>
          <t>Врезка прямоугольного сечения 250х400</t>
        </is>
      </c>
      <c r="F4710" s="211" t="inlineStr">
        <is>
          <t>шт.</t>
        </is>
      </c>
      <c r="G4710" s="649" t="n">
        <v>2</v>
      </c>
      <c r="H4710" s="194" t="n"/>
      <c r="I4710" s="195" t="n">
        <v>0</v>
      </c>
      <c r="J4710" s="196" t="n">
        <v>0</v>
      </c>
      <c r="K4710" s="197" t="n">
        <v>0</v>
      </c>
      <c r="L4710" s="194" t="n">
        <v>0</v>
      </c>
      <c r="M4710" s="195" t="n">
        <v>0</v>
      </c>
      <c r="N4710" s="196" t="n">
        <v>0</v>
      </c>
      <c r="O4710" s="197" t="n">
        <v>0</v>
      </c>
      <c r="P4710" s="118" t="inlineStr">
        <is>
          <t>Включено</t>
        </is>
      </c>
      <c r="Q4710" s="104" t="n"/>
    </row>
    <row r="4711" outlineLevel="3" ht="50.25" customHeight="1">
      <c r="A4711" s="3" t="n"/>
      <c r="B4711" s="3" t="n"/>
      <c r="C4711" s="25" t="n"/>
      <c r="D4711" s="271" t="inlineStr">
        <is>
          <t>10.4.33.123.</t>
        </is>
      </c>
      <c r="E4711" s="212" t="inlineStr">
        <is>
          <t>Врезка прямоугольного сечения 250х400</t>
        </is>
      </c>
      <c r="F4711" s="211" t="inlineStr">
        <is>
          <t>шт.</t>
        </is>
      </c>
      <c r="G4711" s="649" t="n">
        <v>1</v>
      </c>
      <c r="H4711" s="194" t="n"/>
      <c r="I4711" s="195" t="n">
        <v>0</v>
      </c>
      <c r="J4711" s="196" t="n">
        <v>0</v>
      </c>
      <c r="K4711" s="197" t="n">
        <v>0</v>
      </c>
      <c r="L4711" s="194" t="n">
        <v>0</v>
      </c>
      <c r="M4711" s="195" t="n">
        <v>0</v>
      </c>
      <c r="N4711" s="196" t="n">
        <v>0</v>
      </c>
      <c r="O4711" s="197" t="n">
        <v>0</v>
      </c>
      <c r="P4711" s="118" t="inlineStr">
        <is>
          <t>Включено</t>
        </is>
      </c>
      <c r="Q4711" s="104" t="n"/>
    </row>
    <row r="4712" outlineLevel="3" ht="50.25" customHeight="1">
      <c r="A4712" s="3" t="n"/>
      <c r="B4712" s="3" t="n"/>
      <c r="C4712" s="25" t="n"/>
      <c r="D4712" s="271" t="inlineStr">
        <is>
          <t>10.4.33.124.</t>
        </is>
      </c>
      <c r="E4712" s="212" t="inlineStr">
        <is>
          <t>Врезка прямоугольного сечения 300х300</t>
        </is>
      </c>
      <c r="F4712" s="211" t="inlineStr">
        <is>
          <t>шт.</t>
        </is>
      </c>
      <c r="G4712" s="649" t="n">
        <v>1</v>
      </c>
      <c r="H4712" s="194" t="n"/>
      <c r="I4712" s="195" t="n">
        <v>0</v>
      </c>
      <c r="J4712" s="196" t="n">
        <v>0</v>
      </c>
      <c r="K4712" s="197" t="n">
        <v>0</v>
      </c>
      <c r="L4712" s="194" t="n">
        <v>0</v>
      </c>
      <c r="M4712" s="195" t="n">
        <v>0</v>
      </c>
      <c r="N4712" s="196" t="n">
        <v>0</v>
      </c>
      <c r="O4712" s="197" t="n">
        <v>0</v>
      </c>
      <c r="P4712" s="118" t="inlineStr">
        <is>
          <t>Включено</t>
        </is>
      </c>
      <c r="Q4712" s="104" t="n"/>
    </row>
    <row r="4713" outlineLevel="3" ht="50.25" customHeight="1">
      <c r="A4713" s="3" t="n"/>
      <c r="B4713" s="3" t="n"/>
      <c r="C4713" s="25" t="n"/>
      <c r="D4713" s="271" t="inlineStr">
        <is>
          <t>10.4.33.125.</t>
        </is>
      </c>
      <c r="E4713" s="212" t="inlineStr">
        <is>
          <t>Врезка прямоугольного сечения 300х400</t>
        </is>
      </c>
      <c r="F4713" s="211" t="inlineStr">
        <is>
          <t>шт.</t>
        </is>
      </c>
      <c r="G4713" s="649" t="n">
        <v>2</v>
      </c>
      <c r="H4713" s="194" t="n"/>
      <c r="I4713" s="195" t="n">
        <v>0</v>
      </c>
      <c r="J4713" s="196" t="n">
        <v>0</v>
      </c>
      <c r="K4713" s="197" t="n">
        <v>0</v>
      </c>
      <c r="L4713" s="194" t="n">
        <v>0</v>
      </c>
      <c r="M4713" s="195" t="n">
        <v>0</v>
      </c>
      <c r="N4713" s="196" t="n">
        <v>0</v>
      </c>
      <c r="O4713" s="197" t="n">
        <v>0</v>
      </c>
      <c r="P4713" s="118" t="inlineStr">
        <is>
          <t>Включено</t>
        </is>
      </c>
      <c r="Q4713" s="104" t="n"/>
    </row>
    <row r="4714" outlineLevel="3" ht="50.25" customHeight="1">
      <c r="A4714" s="3" t="n"/>
      <c r="B4714" s="3" t="n"/>
      <c r="C4714" s="25" t="n"/>
      <c r="D4714" s="271" t="inlineStr">
        <is>
          <t>10.4.33.126.</t>
        </is>
      </c>
      <c r="E4714" s="212" t="inlineStr">
        <is>
          <t>Врезка прямоугольного сечения 300х800</t>
        </is>
      </c>
      <c r="F4714" s="211" t="inlineStr">
        <is>
          <t>шт.</t>
        </is>
      </c>
      <c r="G4714" s="649" t="n">
        <v>1</v>
      </c>
      <c r="H4714" s="194" t="n"/>
      <c r="I4714" s="195" t="n">
        <v>0</v>
      </c>
      <c r="J4714" s="196" t="n">
        <v>0</v>
      </c>
      <c r="K4714" s="197" t="n">
        <v>0</v>
      </c>
      <c r="L4714" s="194" t="n">
        <v>0</v>
      </c>
      <c r="M4714" s="195" t="n">
        <v>0</v>
      </c>
      <c r="N4714" s="196" t="n">
        <v>0</v>
      </c>
      <c r="O4714" s="197" t="n">
        <v>0</v>
      </c>
      <c r="P4714" s="118" t="inlineStr">
        <is>
          <t>Включено</t>
        </is>
      </c>
      <c r="Q4714" s="104" t="n"/>
    </row>
    <row r="4715" outlineLevel="3" ht="50.25" customHeight="1">
      <c r="A4715" s="3" t="n"/>
      <c r="B4715" s="3" t="n"/>
      <c r="C4715" s="25" t="n"/>
      <c r="D4715" s="271" t="inlineStr">
        <is>
          <t>10.4.33.127.</t>
        </is>
      </c>
      <c r="E4715" s="212" t="inlineStr">
        <is>
          <t>Врезка прямоугольного сечения 350х400</t>
        </is>
      </c>
      <c r="F4715" s="211" t="inlineStr">
        <is>
          <t>шт.</t>
        </is>
      </c>
      <c r="G4715" s="649" t="n">
        <v>3</v>
      </c>
      <c r="H4715" s="194" t="n"/>
      <c r="I4715" s="195" t="n">
        <v>0</v>
      </c>
      <c r="J4715" s="196" t="n">
        <v>0</v>
      </c>
      <c r="K4715" s="197" t="n">
        <v>0</v>
      </c>
      <c r="L4715" s="194" t="n">
        <v>0</v>
      </c>
      <c r="M4715" s="195" t="n">
        <v>0</v>
      </c>
      <c r="N4715" s="196" t="n">
        <v>0</v>
      </c>
      <c r="O4715" s="197" t="n">
        <v>0</v>
      </c>
      <c r="P4715" s="118" t="inlineStr">
        <is>
          <t>Включено</t>
        </is>
      </c>
      <c r="Q4715" s="104" t="n"/>
    </row>
    <row r="4716" outlineLevel="3" ht="50.25" customHeight="1">
      <c r="A4716" s="3" t="n"/>
      <c r="B4716" s="3" t="n"/>
      <c r="C4716" s="25" t="n"/>
      <c r="D4716" s="271" t="inlineStr">
        <is>
          <t>10.4.33.128.</t>
        </is>
      </c>
      <c r="E4716" s="212" t="inlineStr">
        <is>
          <t>Врезка прямоугольного сечения 350х400</t>
        </is>
      </c>
      <c r="F4716" s="211" t="inlineStr">
        <is>
          <t>шт.</t>
        </is>
      </c>
      <c r="G4716" s="649" t="n">
        <v>2</v>
      </c>
      <c r="H4716" s="194" t="n"/>
      <c r="I4716" s="195" t="n">
        <v>0</v>
      </c>
      <c r="J4716" s="196" t="n">
        <v>0</v>
      </c>
      <c r="K4716" s="197" t="n">
        <v>0</v>
      </c>
      <c r="L4716" s="194" t="n">
        <v>0</v>
      </c>
      <c r="M4716" s="195" t="n">
        <v>0</v>
      </c>
      <c r="N4716" s="196" t="n">
        <v>0</v>
      </c>
      <c r="O4716" s="197" t="n">
        <v>0</v>
      </c>
      <c r="P4716" s="118" t="inlineStr">
        <is>
          <t>Включено</t>
        </is>
      </c>
      <c r="Q4716" s="104" t="n"/>
    </row>
    <row r="4717" outlineLevel="3" ht="50.25" customHeight="1">
      <c r="A4717" s="3" t="n"/>
      <c r="B4717" s="3" t="n"/>
      <c r="C4717" s="25" t="n"/>
      <c r="D4717" s="271" t="inlineStr">
        <is>
          <t>10.4.33.129.</t>
        </is>
      </c>
      <c r="E4717" s="212" t="inlineStr">
        <is>
          <t>Врезка прямоугольного сечения 350х1000</t>
        </is>
      </c>
      <c r="F4717" s="211" t="inlineStr">
        <is>
          <t>шт.</t>
        </is>
      </c>
      <c r="G4717" s="649" t="n">
        <v>1</v>
      </c>
      <c r="H4717" s="194" t="n"/>
      <c r="I4717" s="195" t="n">
        <v>0</v>
      </c>
      <c r="J4717" s="196" t="n">
        <v>0</v>
      </c>
      <c r="K4717" s="197" t="n">
        <v>0</v>
      </c>
      <c r="L4717" s="194" t="n">
        <v>0</v>
      </c>
      <c r="M4717" s="195" t="n">
        <v>0</v>
      </c>
      <c r="N4717" s="196" t="n">
        <v>0</v>
      </c>
      <c r="O4717" s="197" t="n">
        <v>0</v>
      </c>
      <c r="P4717" s="118" t="inlineStr">
        <is>
          <t>Включено</t>
        </is>
      </c>
      <c r="Q4717" s="104" t="n"/>
    </row>
    <row r="4718" outlineLevel="3" ht="50.25" customHeight="1">
      <c r="A4718" s="3" t="n"/>
      <c r="B4718" s="3" t="n"/>
      <c r="C4718" s="25" t="n"/>
      <c r="D4718" s="271" t="inlineStr">
        <is>
          <t>10.4.33.130.</t>
        </is>
      </c>
      <c r="E4718" s="212" t="inlineStr">
        <is>
          <t>Врезка прямоугольного сечения 400х1000</t>
        </is>
      </c>
      <c r="F4718" s="211" t="inlineStr">
        <is>
          <t>шт.</t>
        </is>
      </c>
      <c r="G4718" s="649" t="n">
        <v>1</v>
      </c>
      <c r="H4718" s="194" t="n"/>
      <c r="I4718" s="195" t="n">
        <v>0</v>
      </c>
      <c r="J4718" s="196" t="n">
        <v>0</v>
      </c>
      <c r="K4718" s="197" t="n">
        <v>0</v>
      </c>
      <c r="L4718" s="194" t="n">
        <v>0</v>
      </c>
      <c r="M4718" s="195" t="n">
        <v>0</v>
      </c>
      <c r="N4718" s="196" t="n">
        <v>0</v>
      </c>
      <c r="O4718" s="197" t="n">
        <v>0</v>
      </c>
      <c r="P4718" s="118" t="inlineStr">
        <is>
          <t>Включено</t>
        </is>
      </c>
      <c r="Q4718" s="104" t="n"/>
    </row>
    <row r="4719" outlineLevel="3" ht="50.25" customHeight="1">
      <c r="A4719" s="3" t="n"/>
      <c r="B4719" s="3" t="n"/>
      <c r="C4719" s="25" t="n"/>
      <c r="D4719" s="271" t="inlineStr">
        <is>
          <t>10.4.33.131.</t>
        </is>
      </c>
      <c r="E4719" s="212" t="inlineStr">
        <is>
          <t>Врезка прямоугольного сечения 450х1000</t>
        </is>
      </c>
      <c r="F4719" s="211" t="inlineStr">
        <is>
          <t>шт.</t>
        </is>
      </c>
      <c r="G4719" s="649" t="n">
        <v>3</v>
      </c>
      <c r="H4719" s="194" t="n"/>
      <c r="I4719" s="195" t="n">
        <v>0</v>
      </c>
      <c r="J4719" s="196" t="n">
        <v>0</v>
      </c>
      <c r="K4719" s="197" t="n">
        <v>0</v>
      </c>
      <c r="L4719" s="194" t="n">
        <v>0</v>
      </c>
      <c r="M4719" s="195" t="n">
        <v>0</v>
      </c>
      <c r="N4719" s="196" t="n">
        <v>0</v>
      </c>
      <c r="O4719" s="197" t="n">
        <v>0</v>
      </c>
      <c r="P4719" s="118" t="inlineStr">
        <is>
          <t>Включено</t>
        </is>
      </c>
      <c r="Q4719" s="104" t="n"/>
    </row>
    <row r="4720" outlineLevel="3" ht="50.25" customHeight="1">
      <c r="A4720" s="3" t="n"/>
      <c r="B4720" s="3" t="n"/>
      <c r="C4720" s="25" t="n"/>
      <c r="D4720" s="271" t="inlineStr">
        <is>
          <t>10.4.33.132.</t>
        </is>
      </c>
      <c r="E4720" s="212" t="inlineStr">
        <is>
          <t>Врезка прямоугольного сечения 500х1400</t>
        </is>
      </c>
      <c r="F4720" s="211" t="inlineStr">
        <is>
          <t>шт.</t>
        </is>
      </c>
      <c r="G4720" s="649" t="n">
        <v>2</v>
      </c>
      <c r="H4720" s="194" t="n"/>
      <c r="I4720" s="195" t="n">
        <v>0</v>
      </c>
      <c r="J4720" s="196" t="n">
        <v>0</v>
      </c>
      <c r="K4720" s="197" t="n">
        <v>0</v>
      </c>
      <c r="L4720" s="194" t="n">
        <v>0</v>
      </c>
      <c r="M4720" s="195" t="n">
        <v>0</v>
      </c>
      <c r="N4720" s="196" t="n">
        <v>0</v>
      </c>
      <c r="O4720" s="197" t="n">
        <v>0</v>
      </c>
      <c r="P4720" s="118" t="inlineStr">
        <is>
          <t>Включено</t>
        </is>
      </c>
      <c r="Q4720" s="104" t="n"/>
    </row>
    <row r="4721" outlineLevel="3" ht="50.25" customHeight="1">
      <c r="A4721" s="3" t="n"/>
      <c r="B4721" s="3" t="n"/>
      <c r="C4721" s="25" t="n"/>
      <c r="D4721" s="271" t="inlineStr">
        <is>
          <t>10.4.33.133.</t>
        </is>
      </c>
      <c r="E4721" s="212" t="inlineStr">
        <is>
          <t>Врезка прямоугольного сечения 600х600</t>
        </is>
      </c>
      <c r="F4721" s="211" t="inlineStr">
        <is>
          <t>шт.</t>
        </is>
      </c>
      <c r="G4721" s="649" t="n">
        <v>4</v>
      </c>
      <c r="H4721" s="194" t="n"/>
      <c r="I4721" s="195" t="n">
        <v>0</v>
      </c>
      <c r="J4721" s="196" t="n">
        <v>0</v>
      </c>
      <c r="K4721" s="197" t="n">
        <v>0</v>
      </c>
      <c r="L4721" s="194" t="n">
        <v>0</v>
      </c>
      <c r="M4721" s="195" t="n">
        <v>0</v>
      </c>
      <c r="N4721" s="196" t="n">
        <v>0</v>
      </c>
      <c r="O4721" s="197" t="n">
        <v>0</v>
      </c>
      <c r="P4721" s="118" t="inlineStr">
        <is>
          <t>Включено</t>
        </is>
      </c>
      <c r="Q4721" s="104" t="n"/>
    </row>
    <row r="4722" outlineLevel="3" ht="50.25" customHeight="1">
      <c r="A4722" s="3" t="n"/>
      <c r="B4722" s="3" t="n"/>
      <c r="C4722" s="25" t="n"/>
      <c r="D4722" s="271" t="inlineStr">
        <is>
          <t>10.4.33.134.</t>
        </is>
      </c>
      <c r="E4722" s="212" t="inlineStr">
        <is>
          <t>Врезка прямоугольного сечения 600х700</t>
        </is>
      </c>
      <c r="F4722" s="211" t="inlineStr">
        <is>
          <t>шт.</t>
        </is>
      </c>
      <c r="G4722" s="649" t="n">
        <v>1</v>
      </c>
      <c r="H4722" s="194" t="n"/>
      <c r="I4722" s="195" t="n">
        <v>0</v>
      </c>
      <c r="J4722" s="196" t="n">
        <v>0</v>
      </c>
      <c r="K4722" s="197" t="n">
        <v>0</v>
      </c>
      <c r="L4722" s="194" t="n">
        <v>0</v>
      </c>
      <c r="M4722" s="195" t="n">
        <v>0</v>
      </c>
      <c r="N4722" s="196" t="n">
        <v>0</v>
      </c>
      <c r="O4722" s="197" t="n">
        <v>0</v>
      </c>
      <c r="P4722" s="118" t="inlineStr">
        <is>
          <t>Включено</t>
        </is>
      </c>
      <c r="Q4722" s="104" t="n"/>
    </row>
    <row r="4723" outlineLevel="3" ht="50.25" customHeight="1">
      <c r="A4723" s="3" t="n"/>
      <c r="B4723" s="3" t="n"/>
      <c r="C4723" s="25" t="n"/>
      <c r="D4723" s="271" t="inlineStr">
        <is>
          <t>10.4.33.135.</t>
        </is>
      </c>
      <c r="E4723" s="212" t="inlineStr">
        <is>
          <t>Врезка прямоугольного сечения 600х1200</t>
        </is>
      </c>
      <c r="F4723" s="211" t="inlineStr">
        <is>
          <t>шт.</t>
        </is>
      </c>
      <c r="G4723" s="649" t="n">
        <v>4</v>
      </c>
      <c r="H4723" s="194" t="n"/>
      <c r="I4723" s="195" t="n">
        <v>0</v>
      </c>
      <c r="J4723" s="196" t="n">
        <v>0</v>
      </c>
      <c r="K4723" s="197" t="n">
        <v>0</v>
      </c>
      <c r="L4723" s="194" t="n">
        <v>0</v>
      </c>
      <c r="M4723" s="195" t="n">
        <v>0</v>
      </c>
      <c r="N4723" s="196" t="n">
        <v>0</v>
      </c>
      <c r="O4723" s="197" t="n">
        <v>0</v>
      </c>
      <c r="P4723" s="118" t="inlineStr">
        <is>
          <t>Включено</t>
        </is>
      </c>
      <c r="Q4723" s="104" t="n"/>
    </row>
    <row r="4724" outlineLevel="3" ht="50.25" customHeight="1">
      <c r="A4724" s="3" t="n"/>
      <c r="B4724" s="3" t="n"/>
      <c r="C4724" s="25" t="n"/>
      <c r="D4724" s="271" t="inlineStr">
        <is>
          <t>10.4.33.136.</t>
        </is>
      </c>
      <c r="E4724" s="212" t="inlineStr">
        <is>
          <t>Врезка прямоугольного сечения 700х1800</t>
        </is>
      </c>
      <c r="F4724" s="211" t="inlineStr">
        <is>
          <t>шт.</t>
        </is>
      </c>
      <c r="G4724" s="649" t="n">
        <v>3</v>
      </c>
      <c r="H4724" s="194" t="n"/>
      <c r="I4724" s="195" t="n">
        <v>0</v>
      </c>
      <c r="J4724" s="196" t="n">
        <v>0</v>
      </c>
      <c r="K4724" s="197" t="n">
        <v>0</v>
      </c>
      <c r="L4724" s="194" t="n">
        <v>0</v>
      </c>
      <c r="M4724" s="195" t="n">
        <v>0</v>
      </c>
      <c r="N4724" s="196" t="n">
        <v>0</v>
      </c>
      <c r="O4724" s="197" t="n">
        <v>0</v>
      </c>
      <c r="P4724" s="118" t="inlineStr">
        <is>
          <t>Включено</t>
        </is>
      </c>
      <c r="Q4724" s="104" t="n"/>
    </row>
    <row r="4725" outlineLevel="3" ht="50.25" customHeight="1">
      <c r="A4725" s="3" t="n"/>
      <c r="B4725" s="3" t="n"/>
      <c r="C4725" s="25" t="n"/>
      <c r="D4725" s="271" t="inlineStr">
        <is>
          <t>10.4.33.137.</t>
        </is>
      </c>
      <c r="E4725" s="212" t="inlineStr">
        <is>
          <t>Врезка прямоугольного сечения 800х400</t>
        </is>
      </c>
      <c r="F4725" s="211" t="inlineStr">
        <is>
          <t>шт.</t>
        </is>
      </c>
      <c r="G4725" s="649" t="n">
        <v>1</v>
      </c>
      <c r="H4725" s="194" t="n"/>
      <c r="I4725" s="195" t="n">
        <v>0</v>
      </c>
      <c r="J4725" s="196" t="n">
        <v>0</v>
      </c>
      <c r="K4725" s="197" t="n">
        <v>0</v>
      </c>
      <c r="L4725" s="194" t="n">
        <v>0</v>
      </c>
      <c r="M4725" s="195" t="n">
        <v>0</v>
      </c>
      <c r="N4725" s="196" t="n">
        <v>0</v>
      </c>
      <c r="O4725" s="197" t="n">
        <v>0</v>
      </c>
      <c r="P4725" s="118" t="inlineStr">
        <is>
          <t>Включено</t>
        </is>
      </c>
      <c r="Q4725" s="104" t="n"/>
    </row>
    <row r="4726" outlineLevel="3" ht="50.25" customHeight="1">
      <c r="A4726" s="3" t="n"/>
      <c r="B4726" s="3" t="n"/>
      <c r="C4726" s="25" t="n"/>
      <c r="D4726" s="271" t="inlineStr">
        <is>
          <t>10.4.33.138.</t>
        </is>
      </c>
      <c r="E4726" s="212" t="inlineStr">
        <is>
          <t>Врезка прямоугольного сечения 800х400</t>
        </is>
      </c>
      <c r="F4726" s="211" t="inlineStr">
        <is>
          <t>шт.</t>
        </is>
      </c>
      <c r="G4726" s="649" t="n">
        <v>1</v>
      </c>
      <c r="H4726" s="194" t="n"/>
      <c r="I4726" s="195" t="n">
        <v>0</v>
      </c>
      <c r="J4726" s="196" t="n">
        <v>0</v>
      </c>
      <c r="K4726" s="197" t="n">
        <v>0</v>
      </c>
      <c r="L4726" s="194" t="n">
        <v>0</v>
      </c>
      <c r="M4726" s="195" t="n">
        <v>0</v>
      </c>
      <c r="N4726" s="196" t="n">
        <v>0</v>
      </c>
      <c r="O4726" s="197" t="n">
        <v>0</v>
      </c>
      <c r="P4726" s="118" t="inlineStr">
        <is>
          <t>Включено</t>
        </is>
      </c>
      <c r="Q4726" s="104" t="n"/>
    </row>
    <row r="4727" outlineLevel="3" ht="50.25" customHeight="1">
      <c r="A4727" s="3" t="n"/>
      <c r="B4727" s="3" t="n"/>
      <c r="C4727" s="25" t="n"/>
      <c r="D4727" s="271" t="inlineStr">
        <is>
          <t>10.4.33.139.</t>
        </is>
      </c>
      <c r="E4727" s="212" t="inlineStr">
        <is>
          <t>Врезка прямоугольного сечения 1000х1500</t>
        </is>
      </c>
      <c r="F4727" s="211" t="inlineStr">
        <is>
          <t>шт.</t>
        </is>
      </c>
      <c r="G4727" s="649" t="n">
        <v>1</v>
      </c>
      <c r="H4727" s="194" t="n"/>
      <c r="I4727" s="195" t="n">
        <v>0</v>
      </c>
      <c r="J4727" s="196" t="n">
        <v>0</v>
      </c>
      <c r="K4727" s="197" t="n">
        <v>0</v>
      </c>
      <c r="L4727" s="194" t="n">
        <v>0</v>
      </c>
      <c r="M4727" s="195" t="n">
        <v>0</v>
      </c>
      <c r="N4727" s="196" t="n">
        <v>0</v>
      </c>
      <c r="O4727" s="197" t="n">
        <v>0</v>
      </c>
      <c r="P4727" s="118" t="inlineStr">
        <is>
          <t>Включено</t>
        </is>
      </c>
      <c r="Q4727" s="104" t="n"/>
    </row>
    <row r="4728" outlineLevel="3" ht="50.25" customHeight="1">
      <c r="A4728" s="3" t="n"/>
      <c r="B4728" s="3" t="n"/>
      <c r="C4728" s="25" t="n"/>
      <c r="D4728" s="271" t="inlineStr">
        <is>
          <t>10.4.33.140.</t>
        </is>
      </c>
      <c r="E4728" s="212" t="inlineStr">
        <is>
          <t>Заглушка Воздуховода круглого сечения  Ø125</t>
        </is>
      </c>
      <c r="F4728" s="211" t="inlineStr">
        <is>
          <t>шт.</t>
        </is>
      </c>
      <c r="G4728" s="649" t="n">
        <v>1</v>
      </c>
      <c r="H4728" s="194" t="n"/>
      <c r="I4728" s="195" t="n">
        <v>0</v>
      </c>
      <c r="J4728" s="196" t="n">
        <v>0</v>
      </c>
      <c r="K4728" s="197" t="n">
        <v>0</v>
      </c>
      <c r="L4728" s="194" t="n">
        <v>0</v>
      </c>
      <c r="M4728" s="195" t="n">
        <v>0</v>
      </c>
      <c r="N4728" s="196" t="n">
        <v>0</v>
      </c>
      <c r="O4728" s="197" t="n">
        <v>0</v>
      </c>
      <c r="P4728" s="118" t="inlineStr">
        <is>
          <t>Включено</t>
        </is>
      </c>
      <c r="Q4728" s="104" t="n"/>
    </row>
    <row r="4729" outlineLevel="3" ht="50.25" customHeight="1">
      <c r="A4729" s="3" t="n"/>
      <c r="B4729" s="3" t="n"/>
      <c r="C4729" s="25" t="n"/>
      <c r="D4729" s="271" t="inlineStr">
        <is>
          <t>10.4.33.141.</t>
        </is>
      </c>
      <c r="E4729" s="212" t="inlineStr">
        <is>
          <t>Заглушка Воздуховода круглого сечения  Ø200</t>
        </is>
      </c>
      <c r="F4729" s="211" t="inlineStr">
        <is>
          <t>шт.</t>
        </is>
      </c>
      <c r="G4729" s="649" t="n">
        <v>4</v>
      </c>
      <c r="H4729" s="194" t="n"/>
      <c r="I4729" s="195" t="n">
        <v>0</v>
      </c>
      <c r="J4729" s="196" t="n">
        <v>0</v>
      </c>
      <c r="K4729" s="197" t="n">
        <v>0</v>
      </c>
      <c r="L4729" s="194" t="n">
        <v>0</v>
      </c>
      <c r="M4729" s="195" t="n">
        <v>0</v>
      </c>
      <c r="N4729" s="196" t="n">
        <v>0</v>
      </c>
      <c r="O4729" s="197" t="n">
        <v>0</v>
      </c>
      <c r="P4729" s="118" t="inlineStr">
        <is>
          <t>Включено</t>
        </is>
      </c>
      <c r="Q4729" s="104" t="n"/>
    </row>
    <row r="4730" outlineLevel="3" ht="50.25" customHeight="1">
      <c r="A4730" s="3" t="n"/>
      <c r="B4730" s="3" t="n"/>
      <c r="C4730" s="25" t="n"/>
      <c r="D4730" s="271" t="inlineStr">
        <is>
          <t>10.4.33.142.</t>
        </is>
      </c>
      <c r="E4730" s="212" t="inlineStr">
        <is>
          <t>Заглушка Воздуховода прямоугольного сечения 150х200</t>
        </is>
      </c>
      <c r="F4730" s="211" t="inlineStr">
        <is>
          <t>шт.</t>
        </is>
      </c>
      <c r="G4730" s="649" t="n">
        <v>1</v>
      </c>
      <c r="H4730" s="194" t="n"/>
      <c r="I4730" s="195" t="n">
        <v>0</v>
      </c>
      <c r="J4730" s="196" t="n">
        <v>0</v>
      </c>
      <c r="K4730" s="197" t="n">
        <v>0</v>
      </c>
      <c r="L4730" s="194" t="n">
        <v>0</v>
      </c>
      <c r="M4730" s="195" t="n">
        <v>0</v>
      </c>
      <c r="N4730" s="196" t="n">
        <v>0</v>
      </c>
      <c r="O4730" s="197" t="n">
        <v>0</v>
      </c>
      <c r="P4730" s="118" t="inlineStr">
        <is>
          <t>Включено</t>
        </is>
      </c>
      <c r="Q4730" s="104" t="n"/>
    </row>
    <row r="4731" outlineLevel="3" ht="50.25" customHeight="1">
      <c r="A4731" s="3" t="n"/>
      <c r="B4731" s="3" t="n"/>
      <c r="C4731" s="25" t="n"/>
      <c r="D4731" s="271" t="inlineStr">
        <is>
          <t>10.4.33.143.</t>
        </is>
      </c>
      <c r="E4731" s="212" t="inlineStr">
        <is>
          <t>Заглушка Воздуховода прямоугольного сечения 200х300</t>
        </is>
      </c>
      <c r="F4731" s="211" t="inlineStr">
        <is>
          <t>шт.</t>
        </is>
      </c>
      <c r="G4731" s="649" t="n">
        <v>3</v>
      </c>
      <c r="H4731" s="194" t="n"/>
      <c r="I4731" s="195" t="n">
        <v>0</v>
      </c>
      <c r="J4731" s="196" t="n">
        <v>0</v>
      </c>
      <c r="K4731" s="197" t="n">
        <v>0</v>
      </c>
      <c r="L4731" s="194" t="n">
        <v>0</v>
      </c>
      <c r="M4731" s="195" t="n">
        <v>0</v>
      </c>
      <c r="N4731" s="196" t="n">
        <v>0</v>
      </c>
      <c r="O4731" s="197" t="n">
        <v>0</v>
      </c>
      <c r="P4731" s="118" t="inlineStr">
        <is>
          <t>Включено</t>
        </is>
      </c>
      <c r="Q4731" s="104" t="n"/>
    </row>
    <row r="4732" outlineLevel="3" ht="50.25" customHeight="1">
      <c r="A4732" s="3" t="n"/>
      <c r="B4732" s="3" t="n"/>
      <c r="C4732" s="25" t="n"/>
      <c r="D4732" s="271" t="inlineStr">
        <is>
          <t>10.4.33.144.</t>
        </is>
      </c>
      <c r="E4732" s="212" t="inlineStr">
        <is>
          <t>Заглушка Воздуховода прямоугольного сечения 300х400</t>
        </is>
      </c>
      <c r="F4732" s="211" t="inlineStr">
        <is>
          <t>шт.</t>
        </is>
      </c>
      <c r="G4732" s="649" t="n">
        <v>1</v>
      </c>
      <c r="H4732" s="194" t="n"/>
      <c r="I4732" s="195" t="n">
        <v>0</v>
      </c>
      <c r="J4732" s="196" t="n">
        <v>0</v>
      </c>
      <c r="K4732" s="197" t="n">
        <v>0</v>
      </c>
      <c r="L4732" s="194" t="n">
        <v>0</v>
      </c>
      <c r="M4732" s="195" t="n">
        <v>0</v>
      </c>
      <c r="N4732" s="196" t="n">
        <v>0</v>
      </c>
      <c r="O4732" s="197" t="n">
        <v>0</v>
      </c>
      <c r="P4732" s="118" t="inlineStr">
        <is>
          <t>Включено</t>
        </is>
      </c>
      <c r="Q4732" s="104" t="n"/>
    </row>
    <row r="4733" outlineLevel="3" ht="50.25" customHeight="1">
      <c r="A4733" s="3" t="n"/>
      <c r="B4733" s="3" t="n"/>
      <c r="C4733" s="25" t="n"/>
      <c r="D4733" s="271" t="inlineStr">
        <is>
          <t>10.4.33.145.</t>
        </is>
      </c>
      <c r="E4733" s="212" t="inlineStr">
        <is>
          <t>Заглушка Воздуховода прямоугольного сечения 300х500</t>
        </is>
      </c>
      <c r="F4733" s="211" t="inlineStr">
        <is>
          <t>шт.</t>
        </is>
      </c>
      <c r="G4733" s="649" t="n">
        <v>3</v>
      </c>
      <c r="H4733" s="194" t="n"/>
      <c r="I4733" s="195" t="n">
        <v>0</v>
      </c>
      <c r="J4733" s="196" t="n">
        <v>0</v>
      </c>
      <c r="K4733" s="197" t="n">
        <v>0</v>
      </c>
      <c r="L4733" s="194" t="n">
        <v>0</v>
      </c>
      <c r="M4733" s="195" t="n">
        <v>0</v>
      </c>
      <c r="N4733" s="196" t="n">
        <v>0</v>
      </c>
      <c r="O4733" s="197" t="n">
        <v>0</v>
      </c>
      <c r="P4733" s="118" t="inlineStr">
        <is>
          <t>Включено</t>
        </is>
      </c>
      <c r="Q4733" s="104" t="n"/>
    </row>
    <row r="4734" outlineLevel="3" ht="50.25" customHeight="1">
      <c r="A4734" s="3" t="n"/>
      <c r="B4734" s="3" t="n"/>
      <c r="C4734" s="25" t="n"/>
      <c r="D4734" s="271" t="inlineStr">
        <is>
          <t>10.4.33.146.</t>
        </is>
      </c>
      <c r="E4734" s="212" t="inlineStr">
        <is>
          <t>Заглушка Воздуховода прямоугольного сечения 350х1000</t>
        </is>
      </c>
      <c r="F4734" s="211" t="inlineStr">
        <is>
          <t>шт.</t>
        </is>
      </c>
      <c r="G4734" s="649" t="n">
        <v>2</v>
      </c>
      <c r="H4734" s="194" t="n"/>
      <c r="I4734" s="195" t="n">
        <v>0</v>
      </c>
      <c r="J4734" s="196" t="n">
        <v>0</v>
      </c>
      <c r="K4734" s="197" t="n">
        <v>0</v>
      </c>
      <c r="L4734" s="194" t="n">
        <v>0</v>
      </c>
      <c r="M4734" s="195" t="n">
        <v>0</v>
      </c>
      <c r="N4734" s="196" t="n">
        <v>0</v>
      </c>
      <c r="O4734" s="197" t="n">
        <v>0</v>
      </c>
      <c r="P4734" s="118" t="inlineStr">
        <is>
          <t>Включено</t>
        </is>
      </c>
      <c r="Q4734" s="104" t="n"/>
    </row>
    <row r="4735" outlineLevel="3" ht="50.25" customHeight="1">
      <c r="A4735" s="3" t="n"/>
      <c r="B4735" s="3" t="n"/>
      <c r="C4735" s="25" t="n"/>
      <c r="D4735" s="271" t="inlineStr">
        <is>
          <t>10.4.33.147.</t>
        </is>
      </c>
      <c r="E4735" s="212" t="inlineStr">
        <is>
          <t>Заглушка Воздуховода прямоугольного сечения 400х250</t>
        </is>
      </c>
      <c r="F4735" s="211" t="inlineStr">
        <is>
          <t>шт.</t>
        </is>
      </c>
      <c r="G4735" s="649" t="n">
        <v>2</v>
      </c>
      <c r="H4735" s="194" t="n"/>
      <c r="I4735" s="195" t="n">
        <v>0</v>
      </c>
      <c r="J4735" s="196" t="n">
        <v>0</v>
      </c>
      <c r="K4735" s="197" t="n">
        <v>0</v>
      </c>
      <c r="L4735" s="194" t="n">
        <v>0</v>
      </c>
      <c r="M4735" s="195" t="n">
        <v>0</v>
      </c>
      <c r="N4735" s="196" t="n">
        <v>0</v>
      </c>
      <c r="O4735" s="197" t="n">
        <v>0</v>
      </c>
      <c r="P4735" s="118" t="inlineStr">
        <is>
          <t>Включено</t>
        </is>
      </c>
      <c r="Q4735" s="104" t="n"/>
    </row>
    <row r="4736" outlineLevel="3" ht="50.25" customHeight="1">
      <c r="A4736" s="3" t="n"/>
      <c r="B4736" s="3" t="n"/>
      <c r="C4736" s="25" t="n"/>
      <c r="D4736" s="271" t="inlineStr">
        <is>
          <t>10.4.33.148.</t>
        </is>
      </c>
      <c r="E4736" s="212" t="inlineStr">
        <is>
          <t>Заглушка Воздуховода прямоугольного сечения 400х600</t>
        </is>
      </c>
      <c r="F4736" s="211" t="inlineStr">
        <is>
          <t>шт.</t>
        </is>
      </c>
      <c r="G4736" s="649" t="n">
        <v>2</v>
      </c>
      <c r="H4736" s="194" t="n"/>
      <c r="I4736" s="195" t="n">
        <v>0</v>
      </c>
      <c r="J4736" s="196" t="n">
        <v>0</v>
      </c>
      <c r="K4736" s="197" t="n">
        <v>0</v>
      </c>
      <c r="L4736" s="194" t="n">
        <v>0</v>
      </c>
      <c r="M4736" s="195" t="n">
        <v>0</v>
      </c>
      <c r="N4736" s="196" t="n">
        <v>0</v>
      </c>
      <c r="O4736" s="197" t="n">
        <v>0</v>
      </c>
      <c r="P4736" s="118" t="inlineStr">
        <is>
          <t>Включено</t>
        </is>
      </c>
      <c r="Q4736" s="104" t="n"/>
    </row>
    <row r="4737" outlineLevel="3" ht="50.25" customHeight="1">
      <c r="A4737" s="3" t="n"/>
      <c r="B4737" s="3" t="n"/>
      <c r="C4737" s="25" t="n"/>
      <c r="D4737" s="271" t="inlineStr">
        <is>
          <t>10.4.33.149.</t>
        </is>
      </c>
      <c r="E4737" s="212" t="inlineStr">
        <is>
          <t>Заглушка Воздуховода прямоугольного сечения 400х800</t>
        </is>
      </c>
      <c r="F4737" s="211" t="inlineStr">
        <is>
          <t>шт.</t>
        </is>
      </c>
      <c r="G4737" s="649" t="n">
        <v>1</v>
      </c>
      <c r="H4737" s="194" t="n"/>
      <c r="I4737" s="195" t="n">
        <v>0</v>
      </c>
      <c r="J4737" s="196" t="n">
        <v>0</v>
      </c>
      <c r="K4737" s="197" t="n">
        <v>0</v>
      </c>
      <c r="L4737" s="194" t="n">
        <v>0</v>
      </c>
      <c r="M4737" s="195" t="n">
        <v>0</v>
      </c>
      <c r="N4737" s="196" t="n">
        <v>0</v>
      </c>
      <c r="O4737" s="197" t="n">
        <v>0</v>
      </c>
      <c r="P4737" s="118" t="inlineStr">
        <is>
          <t>Включено</t>
        </is>
      </c>
      <c r="Q4737" s="104" t="n"/>
    </row>
    <row r="4738" outlineLevel="3" ht="50.25" customHeight="1">
      <c r="A4738" s="3" t="n"/>
      <c r="B4738" s="3" t="n"/>
      <c r="C4738" s="25" t="n"/>
      <c r="D4738" s="271" t="inlineStr">
        <is>
          <t>10.4.33.150.</t>
        </is>
      </c>
      <c r="E4738" s="212" t="inlineStr">
        <is>
          <t>Заглушка Воздуховода прямоугольного сечения 400х1000</t>
        </is>
      </c>
      <c r="F4738" s="211" t="inlineStr">
        <is>
          <t>шт.</t>
        </is>
      </c>
      <c r="G4738" s="649" t="n">
        <v>1</v>
      </c>
      <c r="H4738" s="194" t="n"/>
      <c r="I4738" s="195" t="n">
        <v>0</v>
      </c>
      <c r="J4738" s="196" t="n">
        <v>0</v>
      </c>
      <c r="K4738" s="197" t="n">
        <v>0</v>
      </c>
      <c r="L4738" s="194" t="n">
        <v>0</v>
      </c>
      <c r="M4738" s="195" t="n">
        <v>0</v>
      </c>
      <c r="N4738" s="196" t="n">
        <v>0</v>
      </c>
      <c r="O4738" s="197" t="n">
        <v>0</v>
      </c>
      <c r="P4738" s="118" t="inlineStr">
        <is>
          <t>Включено</t>
        </is>
      </c>
      <c r="Q4738" s="104" t="n"/>
    </row>
    <row r="4739" outlineLevel="3" ht="50.25" customHeight="1">
      <c r="A4739" s="3" t="n"/>
      <c r="B4739" s="3" t="n"/>
      <c r="C4739" s="25" t="n"/>
      <c r="D4739" s="271" t="inlineStr">
        <is>
          <t>10.4.33.151.</t>
        </is>
      </c>
      <c r="E4739" s="212" t="inlineStr">
        <is>
          <t>Заглушка Воздуховода прямоугольного сечения 500х600</t>
        </is>
      </c>
      <c r="F4739" s="211" t="inlineStr">
        <is>
          <t>шт.</t>
        </is>
      </c>
      <c r="G4739" s="649" t="n">
        <v>1</v>
      </c>
      <c r="H4739" s="194" t="n"/>
      <c r="I4739" s="195" t="n">
        <v>0</v>
      </c>
      <c r="J4739" s="196" t="n">
        <v>0</v>
      </c>
      <c r="K4739" s="197" t="n">
        <v>0</v>
      </c>
      <c r="L4739" s="194" t="n">
        <v>0</v>
      </c>
      <c r="M4739" s="195" t="n">
        <v>0</v>
      </c>
      <c r="N4739" s="196" t="n">
        <v>0</v>
      </c>
      <c r="O4739" s="197" t="n">
        <v>0</v>
      </c>
      <c r="P4739" s="118" t="inlineStr">
        <is>
          <t>Включено</t>
        </is>
      </c>
      <c r="Q4739" s="104" t="n"/>
    </row>
    <row r="4740" outlineLevel="3" ht="50.25" customHeight="1">
      <c r="A4740" s="3" t="n"/>
      <c r="B4740" s="3" t="n"/>
      <c r="C4740" s="25" t="n"/>
      <c r="D4740" s="271" t="inlineStr">
        <is>
          <t>10.4.33.152.</t>
        </is>
      </c>
      <c r="E4740" s="212" t="inlineStr">
        <is>
          <t>Заглушка Воздуховода прямоугольного сечения 500х1000</t>
        </is>
      </c>
      <c r="F4740" s="211" t="inlineStr">
        <is>
          <t>шт.</t>
        </is>
      </c>
      <c r="G4740" s="649" t="n">
        <v>1</v>
      </c>
      <c r="H4740" s="194" t="n"/>
      <c r="I4740" s="195" t="n">
        <v>0</v>
      </c>
      <c r="J4740" s="196" t="n">
        <v>0</v>
      </c>
      <c r="K4740" s="197" t="n">
        <v>0</v>
      </c>
      <c r="L4740" s="194" t="n">
        <v>0</v>
      </c>
      <c r="M4740" s="195" t="n">
        <v>0</v>
      </c>
      <c r="N4740" s="196" t="n">
        <v>0</v>
      </c>
      <c r="O4740" s="197" t="n">
        <v>0</v>
      </c>
      <c r="P4740" s="118" t="inlineStr">
        <is>
          <t>Включено</t>
        </is>
      </c>
      <c r="Q4740" s="104" t="n"/>
    </row>
    <row r="4741" outlineLevel="3" ht="50.25" customHeight="1">
      <c r="A4741" s="3" t="n"/>
      <c r="B4741" s="3" t="n"/>
      <c r="C4741" s="25" t="n"/>
      <c r="D4741" s="271" t="inlineStr">
        <is>
          <t>10.4.33.153.</t>
        </is>
      </c>
      <c r="E4741" s="212" t="inlineStr">
        <is>
          <t>Заглушка Воздуховода прямоугольного сечения 500х1200</t>
        </is>
      </c>
      <c r="F4741" s="211" t="inlineStr">
        <is>
          <t>шт.</t>
        </is>
      </c>
      <c r="G4741" s="649" t="n">
        <v>2</v>
      </c>
      <c r="H4741" s="194" t="n"/>
      <c r="I4741" s="195" t="n">
        <v>0</v>
      </c>
      <c r="J4741" s="196" t="n">
        <v>0</v>
      </c>
      <c r="K4741" s="197" t="n">
        <v>0</v>
      </c>
      <c r="L4741" s="194" t="n">
        <v>0</v>
      </c>
      <c r="M4741" s="195" t="n">
        <v>0</v>
      </c>
      <c r="N4741" s="196" t="n">
        <v>0</v>
      </c>
      <c r="O4741" s="197" t="n">
        <v>0</v>
      </c>
      <c r="P4741" s="118" t="inlineStr">
        <is>
          <t>Включено</t>
        </is>
      </c>
      <c r="Q4741" s="104" t="n"/>
    </row>
    <row r="4742" outlineLevel="3" ht="50.25" customHeight="1">
      <c r="A4742" s="3" t="n"/>
      <c r="B4742" s="3" t="n"/>
      <c r="C4742" s="25" t="n"/>
      <c r="D4742" s="271" t="inlineStr">
        <is>
          <t>10.4.33.154.</t>
        </is>
      </c>
      <c r="E4742" s="212" t="inlineStr">
        <is>
          <t>Заглушка Воздуховода прямоугольного сечения 600х1200</t>
        </is>
      </c>
      <c r="F4742" s="211" t="inlineStr">
        <is>
          <t>шт.</t>
        </is>
      </c>
      <c r="G4742" s="649" t="n">
        <v>1</v>
      </c>
      <c r="H4742" s="194" t="n"/>
      <c r="I4742" s="195" t="n">
        <v>0</v>
      </c>
      <c r="J4742" s="196" t="n">
        <v>0</v>
      </c>
      <c r="K4742" s="197" t="n">
        <v>0</v>
      </c>
      <c r="L4742" s="194" t="n">
        <v>0</v>
      </c>
      <c r="M4742" s="195" t="n">
        <v>0</v>
      </c>
      <c r="N4742" s="196" t="n">
        <v>0</v>
      </c>
      <c r="O4742" s="197" t="n">
        <v>0</v>
      </c>
      <c r="P4742" s="118" t="inlineStr">
        <is>
          <t>Включено</t>
        </is>
      </c>
      <c r="Q4742" s="104" t="n"/>
    </row>
    <row r="4743" outlineLevel="3" ht="50.25" customHeight="1">
      <c r="A4743" s="3" t="n"/>
      <c r="B4743" s="3" t="n"/>
      <c r="C4743" s="25" t="n"/>
      <c r="D4743" s="271" t="inlineStr">
        <is>
          <t>10.4.33.155.</t>
        </is>
      </c>
      <c r="E4743" s="212" t="inlineStr">
        <is>
          <t>Заглушка Воздуховода прямоугольного сечения 700х700</t>
        </is>
      </c>
      <c r="F4743" s="211" t="inlineStr">
        <is>
          <t>шт.</t>
        </is>
      </c>
      <c r="G4743" s="649" t="n">
        <v>1</v>
      </c>
      <c r="H4743" s="194" t="n"/>
      <c r="I4743" s="195" t="n">
        <v>0</v>
      </c>
      <c r="J4743" s="196" t="n">
        <v>0</v>
      </c>
      <c r="K4743" s="197" t="n">
        <v>0</v>
      </c>
      <c r="L4743" s="194" t="n">
        <v>0</v>
      </c>
      <c r="M4743" s="195" t="n">
        <v>0</v>
      </c>
      <c r="N4743" s="196" t="n">
        <v>0</v>
      </c>
      <c r="O4743" s="197" t="n">
        <v>0</v>
      </c>
      <c r="P4743" s="118" t="inlineStr">
        <is>
          <t>Включено</t>
        </is>
      </c>
      <c r="Q4743" s="104" t="n"/>
    </row>
    <row r="4744" outlineLevel="3" ht="50.25" customHeight="1">
      <c r="A4744" s="3" t="n"/>
      <c r="B4744" s="3" t="n"/>
      <c r="C4744" s="25" t="n"/>
      <c r="D4744" s="271" t="inlineStr">
        <is>
          <t>10.4.33.156.</t>
        </is>
      </c>
      <c r="E4744" s="212" t="inlineStr">
        <is>
          <t>Отвод круглого сечения Ø100</t>
        </is>
      </c>
      <c r="F4744" s="211" t="inlineStr">
        <is>
          <t>шт.</t>
        </is>
      </c>
      <c r="G4744" s="649" t="n">
        <v>70</v>
      </c>
      <c r="H4744" s="194" t="n"/>
      <c r="I4744" s="195" t="n">
        <v>0</v>
      </c>
      <c r="J4744" s="196" t="n">
        <v>0</v>
      </c>
      <c r="K4744" s="197" t="n">
        <v>0</v>
      </c>
      <c r="L4744" s="194" t="n">
        <v>0</v>
      </c>
      <c r="M4744" s="195" t="n">
        <v>0</v>
      </c>
      <c r="N4744" s="196" t="n">
        <v>0</v>
      </c>
      <c r="O4744" s="197" t="n">
        <v>0</v>
      </c>
      <c r="P4744" s="118" t="inlineStr">
        <is>
          <t>Включено</t>
        </is>
      </c>
      <c r="Q4744" s="104" t="n"/>
    </row>
    <row r="4745" outlineLevel="3" ht="50.25" customHeight="1">
      <c r="A4745" s="3" t="n"/>
      <c r="B4745" s="3" t="n"/>
      <c r="C4745" s="25" t="n"/>
      <c r="D4745" s="271" t="inlineStr">
        <is>
          <t>10.4.33.157.</t>
        </is>
      </c>
      <c r="E4745" s="212" t="inlineStr">
        <is>
          <t>Отвод круглого сечения Ø125</t>
        </is>
      </c>
      <c r="F4745" s="211" t="inlineStr">
        <is>
          <t>шт.</t>
        </is>
      </c>
      <c r="G4745" s="649" t="n">
        <v>45</v>
      </c>
      <c r="H4745" s="194" t="n"/>
      <c r="I4745" s="195" t="n">
        <v>0</v>
      </c>
      <c r="J4745" s="196" t="n">
        <v>0</v>
      </c>
      <c r="K4745" s="197" t="n">
        <v>0</v>
      </c>
      <c r="L4745" s="194" t="n">
        <v>0</v>
      </c>
      <c r="M4745" s="195" t="n">
        <v>0</v>
      </c>
      <c r="N4745" s="196" t="n">
        <v>0</v>
      </c>
      <c r="O4745" s="197" t="n">
        <v>0</v>
      </c>
      <c r="P4745" s="118" t="inlineStr">
        <is>
          <t>Включено</t>
        </is>
      </c>
      <c r="Q4745" s="104" t="n"/>
    </row>
    <row r="4746" outlineLevel="3" ht="50.25" customHeight="1">
      <c r="A4746" s="3" t="n"/>
      <c r="B4746" s="3" t="n"/>
      <c r="C4746" s="25" t="n"/>
      <c r="D4746" s="271" t="inlineStr">
        <is>
          <t>10.4.33.158.</t>
        </is>
      </c>
      <c r="E4746" s="212" t="inlineStr">
        <is>
          <t>Отвод круглого сечения Ø160</t>
        </is>
      </c>
      <c r="F4746" s="211" t="inlineStr">
        <is>
          <t>шт.</t>
        </is>
      </c>
      <c r="G4746" s="649" t="n">
        <v>77</v>
      </c>
      <c r="H4746" s="194" t="n"/>
      <c r="I4746" s="195" t="n">
        <v>0</v>
      </c>
      <c r="J4746" s="196" t="n">
        <v>0</v>
      </c>
      <c r="K4746" s="197" t="n">
        <v>0</v>
      </c>
      <c r="L4746" s="194" t="n">
        <v>0</v>
      </c>
      <c r="M4746" s="195" t="n">
        <v>0</v>
      </c>
      <c r="N4746" s="196" t="n">
        <v>0</v>
      </c>
      <c r="O4746" s="197" t="n">
        <v>0</v>
      </c>
      <c r="P4746" s="118" t="inlineStr">
        <is>
          <t>Включено</t>
        </is>
      </c>
      <c r="Q4746" s="104" t="n"/>
    </row>
    <row r="4747" outlineLevel="3" ht="50.25" customHeight="1">
      <c r="A4747" s="3" t="n"/>
      <c r="B4747" s="3" t="n"/>
      <c r="C4747" s="25" t="n"/>
      <c r="D4747" s="271" t="inlineStr">
        <is>
          <t>10.4.33.159.</t>
        </is>
      </c>
      <c r="E4747" s="212" t="inlineStr">
        <is>
          <t>Отвод круглого сечения Ø200</t>
        </is>
      </c>
      <c r="F4747" s="211" t="inlineStr">
        <is>
          <t>шт.</t>
        </is>
      </c>
      <c r="G4747" s="649" t="n">
        <v>153</v>
      </c>
      <c r="H4747" s="194" t="n"/>
      <c r="I4747" s="195" t="n">
        <v>0</v>
      </c>
      <c r="J4747" s="196" t="n">
        <v>0</v>
      </c>
      <c r="K4747" s="197" t="n">
        <v>0</v>
      </c>
      <c r="L4747" s="194" t="n">
        <v>0</v>
      </c>
      <c r="M4747" s="195" t="n">
        <v>0</v>
      </c>
      <c r="N4747" s="196" t="n">
        <v>0</v>
      </c>
      <c r="O4747" s="197" t="n">
        <v>0</v>
      </c>
      <c r="P4747" s="118" t="inlineStr">
        <is>
          <t>Включено</t>
        </is>
      </c>
      <c r="Q4747" s="104" t="n"/>
    </row>
    <row r="4748" outlineLevel="3" ht="50.25" customHeight="1">
      <c r="A4748" s="3" t="n"/>
      <c r="B4748" s="3" t="n"/>
      <c r="C4748" s="25" t="n"/>
      <c r="D4748" s="271" t="inlineStr">
        <is>
          <t>10.4.33.160.</t>
        </is>
      </c>
      <c r="E4748" s="212" t="inlineStr">
        <is>
          <t>Отвод круглого сечения Ø315</t>
        </is>
      </c>
      <c r="F4748" s="211" t="inlineStr">
        <is>
          <t>шт.</t>
        </is>
      </c>
      <c r="G4748" s="649" t="n">
        <v>6</v>
      </c>
      <c r="H4748" s="194" t="n"/>
      <c r="I4748" s="195" t="n">
        <v>0</v>
      </c>
      <c r="J4748" s="196" t="n">
        <v>0</v>
      </c>
      <c r="K4748" s="197" t="n">
        <v>0</v>
      </c>
      <c r="L4748" s="194" t="n">
        <v>0</v>
      </c>
      <c r="M4748" s="195" t="n">
        <v>0</v>
      </c>
      <c r="N4748" s="196" t="n">
        <v>0</v>
      </c>
      <c r="O4748" s="197" t="n">
        <v>0</v>
      </c>
      <c r="P4748" s="118" t="inlineStr">
        <is>
          <t>Включено</t>
        </is>
      </c>
      <c r="Q4748" s="104" t="n"/>
    </row>
    <row r="4749" outlineLevel="3" ht="50.25" customHeight="1">
      <c r="A4749" s="3" t="n"/>
      <c r="B4749" s="3" t="n"/>
      <c r="C4749" s="25" t="n"/>
      <c r="D4749" s="271" t="inlineStr">
        <is>
          <t>10.4.33.161.</t>
        </is>
      </c>
      <c r="E4749" s="212" t="inlineStr">
        <is>
          <t>Отвод круглого сечения Ø400</t>
        </is>
      </c>
      <c r="F4749" s="211" t="inlineStr">
        <is>
          <t>шт.</t>
        </is>
      </c>
      <c r="G4749" s="649" t="n">
        <v>5</v>
      </c>
      <c r="H4749" s="194" t="n"/>
      <c r="I4749" s="195" t="n">
        <v>0</v>
      </c>
      <c r="J4749" s="196" t="n">
        <v>0</v>
      </c>
      <c r="K4749" s="197" t="n">
        <v>0</v>
      </c>
      <c r="L4749" s="194" t="n">
        <v>0</v>
      </c>
      <c r="M4749" s="195" t="n">
        <v>0</v>
      </c>
      <c r="N4749" s="196" t="n">
        <v>0</v>
      </c>
      <c r="O4749" s="197" t="n">
        <v>0</v>
      </c>
      <c r="P4749" s="118" t="inlineStr">
        <is>
          <t>Включено</t>
        </is>
      </c>
      <c r="Q4749" s="104" t="n"/>
    </row>
    <row r="4750" outlineLevel="3" ht="50.25" customHeight="1">
      <c r="A4750" s="3" t="n"/>
      <c r="B4750" s="3" t="n"/>
      <c r="C4750" s="25" t="n"/>
      <c r="D4750" s="271" t="inlineStr">
        <is>
          <t>10.4.33.162.</t>
        </is>
      </c>
      <c r="E4750" s="212" t="inlineStr">
        <is>
          <t>Отвод прямоугольного  сечения 400x800</t>
        </is>
      </c>
      <c r="F4750" s="211" t="inlineStr">
        <is>
          <t>шт.</t>
        </is>
      </c>
      <c r="G4750" s="649" t="n">
        <v>3</v>
      </c>
      <c r="H4750" s="194" t="n"/>
      <c r="I4750" s="195" t="n">
        <v>0</v>
      </c>
      <c r="J4750" s="196" t="n">
        <v>0</v>
      </c>
      <c r="K4750" s="197" t="n">
        <v>0</v>
      </c>
      <c r="L4750" s="194" t="n">
        <v>0</v>
      </c>
      <c r="M4750" s="195" t="n">
        <v>0</v>
      </c>
      <c r="N4750" s="196" t="n">
        <v>0</v>
      </c>
      <c r="O4750" s="197" t="n">
        <v>0</v>
      </c>
      <c r="P4750" s="118" t="inlineStr">
        <is>
          <t>Включено</t>
        </is>
      </c>
      <c r="Q4750" s="104" t="n"/>
    </row>
    <row r="4751" outlineLevel="3" ht="50.25" customHeight="1">
      <c r="A4751" s="3" t="n"/>
      <c r="B4751" s="3" t="n"/>
      <c r="C4751" s="25" t="n"/>
      <c r="D4751" s="271" t="inlineStr">
        <is>
          <t>10.4.33.163.</t>
        </is>
      </c>
      <c r="E4751" s="212" t="inlineStr">
        <is>
          <t>Отвод прямоугольного  сечения 400x800</t>
        </is>
      </c>
      <c r="F4751" s="211" t="inlineStr">
        <is>
          <t>шт.</t>
        </is>
      </c>
      <c r="G4751" s="649" t="n">
        <v>5</v>
      </c>
      <c r="H4751" s="194" t="n"/>
      <c r="I4751" s="195" t="n">
        <v>0</v>
      </c>
      <c r="J4751" s="196" t="n">
        <v>0</v>
      </c>
      <c r="K4751" s="197" t="n">
        <v>0</v>
      </c>
      <c r="L4751" s="194" t="n">
        <v>0</v>
      </c>
      <c r="M4751" s="195" t="n">
        <v>0</v>
      </c>
      <c r="N4751" s="196" t="n">
        <v>0</v>
      </c>
      <c r="O4751" s="197" t="n">
        <v>0</v>
      </c>
      <c r="P4751" s="118" t="inlineStr">
        <is>
          <t>Включено</t>
        </is>
      </c>
      <c r="Q4751" s="104" t="n"/>
    </row>
    <row r="4752" outlineLevel="3" ht="50.25" customHeight="1">
      <c r="A4752" s="3" t="n"/>
      <c r="B4752" s="3" t="n"/>
      <c r="C4752" s="25" t="n"/>
      <c r="D4752" s="271" t="inlineStr">
        <is>
          <t>10.4.33.164.</t>
        </is>
      </c>
      <c r="E4752" s="212" t="inlineStr">
        <is>
          <t>Отвод прямоугольного  сечения 100х200</t>
        </is>
      </c>
      <c r="F4752" s="211" t="inlineStr">
        <is>
          <t>шт.</t>
        </is>
      </c>
      <c r="G4752" s="649" t="n">
        <v>2</v>
      </c>
      <c r="H4752" s="194" t="n"/>
      <c r="I4752" s="195" t="n">
        <v>0</v>
      </c>
      <c r="J4752" s="196" t="n">
        <v>0</v>
      </c>
      <c r="K4752" s="197" t="n">
        <v>0</v>
      </c>
      <c r="L4752" s="194" t="n">
        <v>0</v>
      </c>
      <c r="M4752" s="195" t="n">
        <v>0</v>
      </c>
      <c r="N4752" s="196" t="n">
        <v>0</v>
      </c>
      <c r="O4752" s="197" t="n">
        <v>0</v>
      </c>
      <c r="P4752" s="118" t="inlineStr">
        <is>
          <t>Включено</t>
        </is>
      </c>
      <c r="Q4752" s="104" t="n"/>
    </row>
    <row r="4753" outlineLevel="3" ht="50.25" customHeight="1">
      <c r="A4753" s="3" t="n"/>
      <c r="B4753" s="3" t="n"/>
      <c r="C4753" s="25" t="n"/>
      <c r="D4753" s="271" t="inlineStr">
        <is>
          <t>10.4.33.165.</t>
        </is>
      </c>
      <c r="E4753" s="212" t="inlineStr">
        <is>
          <t>Отвод прямоугольного  сечения 150х200</t>
        </is>
      </c>
      <c r="F4753" s="211" t="inlineStr">
        <is>
          <t>шт.</t>
        </is>
      </c>
      <c r="G4753" s="649" t="n">
        <v>2</v>
      </c>
      <c r="H4753" s="194" t="n"/>
      <c r="I4753" s="195" t="n">
        <v>0</v>
      </c>
      <c r="J4753" s="196" t="n">
        <v>0</v>
      </c>
      <c r="K4753" s="197" t="n">
        <v>0</v>
      </c>
      <c r="L4753" s="194" t="n">
        <v>0</v>
      </c>
      <c r="M4753" s="195" t="n">
        <v>0</v>
      </c>
      <c r="N4753" s="196" t="n">
        <v>0</v>
      </c>
      <c r="O4753" s="197" t="n">
        <v>0</v>
      </c>
      <c r="P4753" s="118" t="inlineStr">
        <is>
          <t>Включено</t>
        </is>
      </c>
      <c r="Q4753" s="104" t="n"/>
    </row>
    <row r="4754" outlineLevel="3" ht="50.25" customHeight="1">
      <c r="A4754" s="3" t="n"/>
      <c r="B4754" s="3" t="n"/>
      <c r="C4754" s="25" t="n"/>
      <c r="D4754" s="271" t="inlineStr">
        <is>
          <t>10.4.33.166.</t>
        </is>
      </c>
      <c r="E4754" s="212" t="inlineStr">
        <is>
          <t>Отвод прямоугольного  сечения 150х200</t>
        </is>
      </c>
      <c r="F4754" s="211" t="inlineStr">
        <is>
          <t>шт.</t>
        </is>
      </c>
      <c r="G4754" s="649" t="n">
        <v>2</v>
      </c>
      <c r="H4754" s="194" t="n"/>
      <c r="I4754" s="195" t="n">
        <v>0</v>
      </c>
      <c r="J4754" s="196" t="n">
        <v>0</v>
      </c>
      <c r="K4754" s="197" t="n">
        <v>0</v>
      </c>
      <c r="L4754" s="194" t="n">
        <v>0</v>
      </c>
      <c r="M4754" s="195" t="n">
        <v>0</v>
      </c>
      <c r="N4754" s="196" t="n">
        <v>0</v>
      </c>
      <c r="O4754" s="197" t="n">
        <v>0</v>
      </c>
      <c r="P4754" s="118" t="inlineStr">
        <is>
          <t>Включено</t>
        </is>
      </c>
      <c r="Q4754" s="104" t="n"/>
    </row>
    <row r="4755" outlineLevel="3" ht="50.25" customHeight="1">
      <c r="A4755" s="3" t="n"/>
      <c r="B4755" s="3" t="n"/>
      <c r="C4755" s="25" t="n"/>
      <c r="D4755" s="271" t="inlineStr">
        <is>
          <t>10.4.33.167.</t>
        </is>
      </c>
      <c r="E4755" s="212" t="inlineStr">
        <is>
          <t>Отвод прямоугольного  сечения 150х400</t>
        </is>
      </c>
      <c r="F4755" s="211" t="inlineStr">
        <is>
          <t>шт.</t>
        </is>
      </c>
      <c r="G4755" s="649" t="n">
        <v>2</v>
      </c>
      <c r="H4755" s="194" t="n"/>
      <c r="I4755" s="195" t="n">
        <v>0</v>
      </c>
      <c r="J4755" s="196" t="n">
        <v>0</v>
      </c>
      <c r="K4755" s="197" t="n">
        <v>0</v>
      </c>
      <c r="L4755" s="194" t="n">
        <v>0</v>
      </c>
      <c r="M4755" s="195" t="n">
        <v>0</v>
      </c>
      <c r="N4755" s="196" t="n">
        <v>0</v>
      </c>
      <c r="O4755" s="197" t="n">
        <v>0</v>
      </c>
      <c r="P4755" s="118" t="inlineStr">
        <is>
          <t>Включено</t>
        </is>
      </c>
      <c r="Q4755" s="104" t="n"/>
    </row>
    <row r="4756" outlineLevel="3" ht="50.25" customHeight="1">
      <c r="A4756" s="3" t="n"/>
      <c r="B4756" s="3" t="n"/>
      <c r="C4756" s="25" t="n"/>
      <c r="D4756" s="271" t="inlineStr">
        <is>
          <t>10.4.33.168.</t>
        </is>
      </c>
      <c r="E4756" s="212" t="inlineStr">
        <is>
          <t>Отвод прямоугольного  сечения 200x150</t>
        </is>
      </c>
      <c r="F4756" s="211" t="inlineStr">
        <is>
          <t>шт.</t>
        </is>
      </c>
      <c r="G4756" s="649" t="n">
        <v>4</v>
      </c>
      <c r="H4756" s="194" t="n"/>
      <c r="I4756" s="195" t="n">
        <v>0</v>
      </c>
      <c r="J4756" s="196" t="n">
        <v>0</v>
      </c>
      <c r="K4756" s="197" t="n">
        <v>0</v>
      </c>
      <c r="L4756" s="194" t="n">
        <v>0</v>
      </c>
      <c r="M4756" s="195" t="n">
        <v>0</v>
      </c>
      <c r="N4756" s="196" t="n">
        <v>0</v>
      </c>
      <c r="O4756" s="197" t="n">
        <v>0</v>
      </c>
      <c r="P4756" s="118" t="inlineStr">
        <is>
          <t>Включено</t>
        </is>
      </c>
      <c r="Q4756" s="104" t="n"/>
    </row>
    <row r="4757" outlineLevel="3" ht="50.25" customHeight="1">
      <c r="A4757" s="3" t="n"/>
      <c r="B4757" s="3" t="n"/>
      <c r="C4757" s="25" t="n"/>
      <c r="D4757" s="271" t="inlineStr">
        <is>
          <t>10.4.33.169.</t>
        </is>
      </c>
      <c r="E4757" s="212" t="inlineStr">
        <is>
          <t>Отвод прямоугольного  сечения 200x200</t>
        </is>
      </c>
      <c r="F4757" s="211" t="inlineStr">
        <is>
          <t>шт.</t>
        </is>
      </c>
      <c r="G4757" s="649" t="n">
        <v>1</v>
      </c>
      <c r="H4757" s="194" t="n"/>
      <c r="I4757" s="195" t="n">
        <v>0</v>
      </c>
      <c r="J4757" s="196" t="n">
        <v>0</v>
      </c>
      <c r="K4757" s="197" t="n">
        <v>0</v>
      </c>
      <c r="L4757" s="194" t="n">
        <v>0</v>
      </c>
      <c r="M4757" s="195" t="n">
        <v>0</v>
      </c>
      <c r="N4757" s="196" t="n">
        <v>0</v>
      </c>
      <c r="O4757" s="197" t="n">
        <v>0</v>
      </c>
      <c r="P4757" s="118" t="inlineStr">
        <is>
          <t>Включено</t>
        </is>
      </c>
      <c r="Q4757" s="104" t="n"/>
    </row>
    <row r="4758" outlineLevel="3" ht="50.25" customHeight="1">
      <c r="A4758" s="3" t="n"/>
      <c r="B4758" s="3" t="n"/>
      <c r="C4758" s="25" t="n"/>
      <c r="D4758" s="271" t="inlineStr">
        <is>
          <t>10.4.33.170.</t>
        </is>
      </c>
      <c r="E4758" s="212" t="inlineStr">
        <is>
          <t>Отвод прямоугольного  сечения 200x400</t>
        </is>
      </c>
      <c r="F4758" s="211" t="inlineStr">
        <is>
          <t>шт.</t>
        </is>
      </c>
      <c r="G4758" s="649" t="n">
        <v>10</v>
      </c>
      <c r="H4758" s="194" t="n"/>
      <c r="I4758" s="195" t="n">
        <v>0</v>
      </c>
      <c r="J4758" s="196" t="n">
        <v>0</v>
      </c>
      <c r="K4758" s="197" t="n">
        <v>0</v>
      </c>
      <c r="L4758" s="194" t="n">
        <v>0</v>
      </c>
      <c r="M4758" s="195" t="n">
        <v>0</v>
      </c>
      <c r="N4758" s="196" t="n">
        <v>0</v>
      </c>
      <c r="O4758" s="197" t="n">
        <v>0</v>
      </c>
      <c r="P4758" s="118" t="inlineStr">
        <is>
          <t>Включено</t>
        </is>
      </c>
      <c r="Q4758" s="104" t="n"/>
    </row>
    <row r="4759" outlineLevel="3" ht="50.25" customHeight="1">
      <c r="A4759" s="3" t="n"/>
      <c r="B4759" s="3" t="n"/>
      <c r="C4759" s="25" t="n"/>
      <c r="D4759" s="271" t="inlineStr">
        <is>
          <t>10.4.33.171.</t>
        </is>
      </c>
      <c r="E4759" s="212" t="inlineStr">
        <is>
          <t>Отвод прямоугольного  сечения 200х350</t>
        </is>
      </c>
      <c r="F4759" s="211" t="inlineStr">
        <is>
          <t>шт.</t>
        </is>
      </c>
      <c r="G4759" s="649" t="n">
        <v>2</v>
      </c>
      <c r="H4759" s="194" t="n"/>
      <c r="I4759" s="195" t="n">
        <v>0</v>
      </c>
      <c r="J4759" s="196" t="n">
        <v>0</v>
      </c>
      <c r="K4759" s="197" t="n">
        <v>0</v>
      </c>
      <c r="L4759" s="194" t="n">
        <v>0</v>
      </c>
      <c r="M4759" s="195" t="n">
        <v>0</v>
      </c>
      <c r="N4759" s="196" t="n">
        <v>0</v>
      </c>
      <c r="O4759" s="197" t="n">
        <v>0</v>
      </c>
      <c r="P4759" s="118" t="inlineStr">
        <is>
          <t>Включено</t>
        </is>
      </c>
      <c r="Q4759" s="104" t="n"/>
    </row>
    <row r="4760" outlineLevel="3" ht="50.25" customHeight="1">
      <c r="A4760" s="3" t="n"/>
      <c r="B4760" s="3" t="n"/>
      <c r="C4760" s="25" t="n"/>
      <c r="D4760" s="271" t="inlineStr">
        <is>
          <t>10.4.33.172.</t>
        </is>
      </c>
      <c r="E4760" s="212" t="inlineStr">
        <is>
          <t>Отвод прямоугольного  сечения 200х400</t>
        </is>
      </c>
      <c r="F4760" s="211" t="inlineStr">
        <is>
          <t>шт.</t>
        </is>
      </c>
      <c r="G4760" s="649" t="n">
        <v>6</v>
      </c>
      <c r="H4760" s="194" t="n"/>
      <c r="I4760" s="195" t="n">
        <v>0</v>
      </c>
      <c r="J4760" s="196" t="n">
        <v>0</v>
      </c>
      <c r="K4760" s="197" t="n">
        <v>0</v>
      </c>
      <c r="L4760" s="194" t="n">
        <v>0</v>
      </c>
      <c r="M4760" s="195" t="n">
        <v>0</v>
      </c>
      <c r="N4760" s="196" t="n">
        <v>0</v>
      </c>
      <c r="O4760" s="197" t="n">
        <v>0</v>
      </c>
      <c r="P4760" s="118" t="inlineStr">
        <is>
          <t>Включено</t>
        </is>
      </c>
      <c r="Q4760" s="104" t="n"/>
    </row>
    <row r="4761" outlineLevel="3" ht="50.25" customHeight="1">
      <c r="A4761" s="3" t="n"/>
      <c r="B4761" s="3" t="n"/>
      <c r="C4761" s="25" t="n"/>
      <c r="D4761" s="271" t="inlineStr">
        <is>
          <t>10.4.33.173.</t>
        </is>
      </c>
      <c r="E4761" s="212" t="inlineStr">
        <is>
          <t>Отвод прямоугольного  сечения 250x400</t>
        </is>
      </c>
      <c r="F4761" s="211" t="inlineStr">
        <is>
          <t>шт.</t>
        </is>
      </c>
      <c r="G4761" s="649" t="n">
        <v>2</v>
      </c>
      <c r="H4761" s="194" t="n"/>
      <c r="I4761" s="195" t="n">
        <v>0</v>
      </c>
      <c r="J4761" s="196" t="n">
        <v>0</v>
      </c>
      <c r="K4761" s="197" t="n">
        <v>0</v>
      </c>
      <c r="L4761" s="194" t="n">
        <v>0</v>
      </c>
      <c r="M4761" s="195" t="n">
        <v>0</v>
      </c>
      <c r="N4761" s="196" t="n">
        <v>0</v>
      </c>
      <c r="O4761" s="197" t="n">
        <v>0</v>
      </c>
      <c r="P4761" s="118" t="inlineStr">
        <is>
          <t>Включено</t>
        </is>
      </c>
      <c r="Q4761" s="104" t="n"/>
    </row>
    <row r="4762" outlineLevel="3" ht="50.25" customHeight="1">
      <c r="A4762" s="3" t="n"/>
      <c r="B4762" s="3" t="n"/>
      <c r="C4762" s="25" t="n"/>
      <c r="D4762" s="271" t="inlineStr">
        <is>
          <t>10.4.33.174.</t>
        </is>
      </c>
      <c r="E4762" s="212" t="inlineStr">
        <is>
          <t>Отвод прямоугольного  сечения 300x200</t>
        </is>
      </c>
      <c r="F4762" s="211" t="inlineStr">
        <is>
          <t>шт.</t>
        </is>
      </c>
      <c r="G4762" s="649" t="n">
        <v>1</v>
      </c>
      <c r="H4762" s="194" t="n"/>
      <c r="I4762" s="195" t="n">
        <v>0</v>
      </c>
      <c r="J4762" s="196" t="n">
        <v>0</v>
      </c>
      <c r="K4762" s="197" t="n">
        <v>0</v>
      </c>
      <c r="L4762" s="194" t="n">
        <v>0</v>
      </c>
      <c r="M4762" s="195" t="n">
        <v>0</v>
      </c>
      <c r="N4762" s="196" t="n">
        <v>0</v>
      </c>
      <c r="O4762" s="197" t="n">
        <v>0</v>
      </c>
      <c r="P4762" s="118" t="inlineStr">
        <is>
          <t>Включено</t>
        </is>
      </c>
      <c r="Q4762" s="104" t="n"/>
    </row>
    <row r="4763" outlineLevel="3" ht="50.25" customHeight="1">
      <c r="A4763" s="3" t="n"/>
      <c r="B4763" s="3" t="n"/>
      <c r="C4763" s="25" t="n"/>
      <c r="D4763" s="271" t="inlineStr">
        <is>
          <t>10.4.33.175.</t>
        </is>
      </c>
      <c r="E4763" s="212" t="inlineStr">
        <is>
          <t>Отвод прямоугольного  сечения 300х400</t>
        </is>
      </c>
      <c r="F4763" s="211" t="inlineStr">
        <is>
          <t>шт.</t>
        </is>
      </c>
      <c r="G4763" s="649" t="n">
        <v>1</v>
      </c>
      <c r="H4763" s="194" t="n"/>
      <c r="I4763" s="195" t="n">
        <v>0</v>
      </c>
      <c r="J4763" s="196" t="n">
        <v>0</v>
      </c>
      <c r="K4763" s="197" t="n">
        <v>0</v>
      </c>
      <c r="L4763" s="194" t="n">
        <v>0</v>
      </c>
      <c r="M4763" s="195" t="n">
        <v>0</v>
      </c>
      <c r="N4763" s="196" t="n">
        <v>0</v>
      </c>
      <c r="O4763" s="197" t="n">
        <v>0</v>
      </c>
      <c r="P4763" s="118" t="inlineStr">
        <is>
          <t>Включено</t>
        </is>
      </c>
      <c r="Q4763" s="104" t="n"/>
    </row>
    <row r="4764" outlineLevel="3" ht="50.25" customHeight="1">
      <c r="A4764" s="3" t="n"/>
      <c r="B4764" s="3" t="n"/>
      <c r="C4764" s="25" t="n"/>
      <c r="D4764" s="271" t="inlineStr">
        <is>
          <t>10.4.33.176.</t>
        </is>
      </c>
      <c r="E4764" s="212" t="inlineStr">
        <is>
          <t>Отвод прямоугольного  сечения 300х400</t>
        </is>
      </c>
      <c r="F4764" s="211" t="inlineStr">
        <is>
          <t>шт.</t>
        </is>
      </c>
      <c r="G4764" s="649" t="n">
        <v>13</v>
      </c>
      <c r="H4764" s="194" t="n"/>
      <c r="I4764" s="195" t="n">
        <v>0</v>
      </c>
      <c r="J4764" s="196" t="n">
        <v>0</v>
      </c>
      <c r="K4764" s="197" t="n">
        <v>0</v>
      </c>
      <c r="L4764" s="194" t="n">
        <v>0</v>
      </c>
      <c r="M4764" s="195" t="n">
        <v>0</v>
      </c>
      <c r="N4764" s="196" t="n">
        <v>0</v>
      </c>
      <c r="O4764" s="197" t="n">
        <v>0</v>
      </c>
      <c r="P4764" s="118" t="inlineStr">
        <is>
          <t>Включено</t>
        </is>
      </c>
      <c r="Q4764" s="104" t="n"/>
    </row>
    <row r="4765" outlineLevel="3" ht="50.25" customHeight="1">
      <c r="A4765" s="3" t="n"/>
      <c r="B4765" s="3" t="n"/>
      <c r="C4765" s="25" t="n"/>
      <c r="D4765" s="271" t="inlineStr">
        <is>
          <t>10.4.33.177.</t>
        </is>
      </c>
      <c r="E4765" s="212" t="inlineStr">
        <is>
          <t>Отвод прямоугольного  сечения 300х500</t>
        </is>
      </c>
      <c r="F4765" s="211" t="inlineStr">
        <is>
          <t>шт.</t>
        </is>
      </c>
      <c r="G4765" s="649" t="n">
        <v>3</v>
      </c>
      <c r="H4765" s="194" t="n"/>
      <c r="I4765" s="195" t="n">
        <v>0</v>
      </c>
      <c r="J4765" s="196" t="n">
        <v>0</v>
      </c>
      <c r="K4765" s="197" t="n">
        <v>0</v>
      </c>
      <c r="L4765" s="194" t="n">
        <v>0</v>
      </c>
      <c r="M4765" s="195" t="n">
        <v>0</v>
      </c>
      <c r="N4765" s="196" t="n">
        <v>0</v>
      </c>
      <c r="O4765" s="197" t="n">
        <v>0</v>
      </c>
      <c r="P4765" s="118" t="inlineStr">
        <is>
          <t>Включено</t>
        </is>
      </c>
      <c r="Q4765" s="104" t="n"/>
    </row>
    <row r="4766" outlineLevel="3" ht="50.25" customHeight="1">
      <c r="A4766" s="3" t="n"/>
      <c r="B4766" s="3" t="n"/>
      <c r="C4766" s="25" t="n"/>
      <c r="D4766" s="271" t="inlineStr">
        <is>
          <t>10.4.33.178.</t>
        </is>
      </c>
      <c r="E4766" s="212" t="inlineStr">
        <is>
          <t>Отвод прямоугольного  сечения 300х500</t>
        </is>
      </c>
      <c r="F4766" s="211" t="inlineStr">
        <is>
          <t>шт.</t>
        </is>
      </c>
      <c r="G4766" s="649" t="n">
        <v>1</v>
      </c>
      <c r="H4766" s="194" t="n"/>
      <c r="I4766" s="195" t="n">
        <v>0</v>
      </c>
      <c r="J4766" s="196" t="n">
        <v>0</v>
      </c>
      <c r="K4766" s="197" t="n">
        <v>0</v>
      </c>
      <c r="L4766" s="194" t="n">
        <v>0</v>
      </c>
      <c r="M4766" s="195" t="n">
        <v>0</v>
      </c>
      <c r="N4766" s="196" t="n">
        <v>0</v>
      </c>
      <c r="O4766" s="197" t="n">
        <v>0</v>
      </c>
      <c r="P4766" s="118" t="inlineStr">
        <is>
          <t>Включено</t>
        </is>
      </c>
      <c r="Q4766" s="104" t="n"/>
    </row>
    <row r="4767" outlineLevel="3" ht="50.25" customHeight="1">
      <c r="A4767" s="3" t="n"/>
      <c r="B4767" s="3" t="n"/>
      <c r="C4767" s="25" t="n"/>
      <c r="D4767" s="271" t="inlineStr">
        <is>
          <t>10.4.33.179.</t>
        </is>
      </c>
      <c r="E4767" s="212" t="inlineStr">
        <is>
          <t>Отвод прямоугольного  сечения 300х800</t>
        </is>
      </c>
      <c r="F4767" s="211" t="inlineStr">
        <is>
          <t>шт.</t>
        </is>
      </c>
      <c r="G4767" s="649" t="n">
        <v>2</v>
      </c>
      <c r="H4767" s="194" t="n"/>
      <c r="I4767" s="195" t="n">
        <v>0</v>
      </c>
      <c r="J4767" s="196" t="n">
        <v>0</v>
      </c>
      <c r="K4767" s="197" t="n">
        <v>0</v>
      </c>
      <c r="L4767" s="194" t="n">
        <v>0</v>
      </c>
      <c r="M4767" s="195" t="n">
        <v>0</v>
      </c>
      <c r="N4767" s="196" t="n">
        <v>0</v>
      </c>
      <c r="O4767" s="197" t="n">
        <v>0</v>
      </c>
      <c r="P4767" s="118" t="inlineStr">
        <is>
          <t>Включено</t>
        </is>
      </c>
      <c r="Q4767" s="104" t="n"/>
    </row>
    <row r="4768" outlineLevel="3" ht="50.25" customHeight="1">
      <c r="A4768" s="3" t="n"/>
      <c r="B4768" s="3" t="n"/>
      <c r="C4768" s="25" t="n"/>
      <c r="D4768" s="271" t="inlineStr">
        <is>
          <t>10.4.33.180.</t>
        </is>
      </c>
      <c r="E4768" s="212" t="inlineStr">
        <is>
          <t>Отвод прямоугольного  сечения 300х1400</t>
        </is>
      </c>
      <c r="F4768" s="211" t="inlineStr">
        <is>
          <t>шт.</t>
        </is>
      </c>
      <c r="G4768" s="649" t="n">
        <v>2</v>
      </c>
      <c r="H4768" s="194" t="n"/>
      <c r="I4768" s="195" t="n">
        <v>0</v>
      </c>
      <c r="J4768" s="196" t="n">
        <v>0</v>
      </c>
      <c r="K4768" s="197" t="n">
        <v>0</v>
      </c>
      <c r="L4768" s="194" t="n">
        <v>0</v>
      </c>
      <c r="M4768" s="195" t="n">
        <v>0</v>
      </c>
      <c r="N4768" s="196" t="n">
        <v>0</v>
      </c>
      <c r="O4768" s="197" t="n">
        <v>0</v>
      </c>
      <c r="P4768" s="118" t="inlineStr">
        <is>
          <t>Включено</t>
        </is>
      </c>
      <c r="Q4768" s="104" t="n"/>
    </row>
    <row r="4769" outlineLevel="3" ht="50.25" customHeight="1">
      <c r="A4769" s="3" t="n"/>
      <c r="B4769" s="3" t="n"/>
      <c r="C4769" s="25" t="n"/>
      <c r="D4769" s="271" t="inlineStr">
        <is>
          <t>10.4.33.181.</t>
        </is>
      </c>
      <c r="E4769" s="212" t="inlineStr">
        <is>
          <t>Отвод прямоугольного  сечения 350х400</t>
        </is>
      </c>
      <c r="F4769" s="211" t="inlineStr">
        <is>
          <t>шт.</t>
        </is>
      </c>
      <c r="G4769" s="649" t="n">
        <v>21</v>
      </c>
      <c r="H4769" s="194" t="n"/>
      <c r="I4769" s="195" t="n">
        <v>0</v>
      </c>
      <c r="J4769" s="196" t="n">
        <v>0</v>
      </c>
      <c r="K4769" s="197" t="n">
        <v>0</v>
      </c>
      <c r="L4769" s="194" t="n">
        <v>0</v>
      </c>
      <c r="M4769" s="195" t="n">
        <v>0</v>
      </c>
      <c r="N4769" s="196" t="n">
        <v>0</v>
      </c>
      <c r="O4769" s="197" t="n">
        <v>0</v>
      </c>
      <c r="P4769" s="118" t="inlineStr">
        <is>
          <t>Включено</t>
        </is>
      </c>
      <c r="Q4769" s="104" t="n"/>
    </row>
    <row r="4770" outlineLevel="3" ht="50.25" customHeight="1">
      <c r="A4770" s="3" t="n"/>
      <c r="B4770" s="3" t="n"/>
      <c r="C4770" s="25" t="n"/>
      <c r="D4770" s="271" t="inlineStr">
        <is>
          <t>10.4.33.182.</t>
        </is>
      </c>
      <c r="E4770" s="212" t="inlineStr">
        <is>
          <t>Отвод прямоугольного  сечения 400x250</t>
        </is>
      </c>
      <c r="F4770" s="211" t="inlineStr">
        <is>
          <t>шт.</t>
        </is>
      </c>
      <c r="G4770" s="649" t="n">
        <v>7</v>
      </c>
      <c r="H4770" s="194" t="n"/>
      <c r="I4770" s="195" t="n">
        <v>0</v>
      </c>
      <c r="J4770" s="196" t="n">
        <v>0</v>
      </c>
      <c r="K4770" s="197" t="n">
        <v>0</v>
      </c>
      <c r="L4770" s="194" t="n">
        <v>0</v>
      </c>
      <c r="M4770" s="195" t="n">
        <v>0</v>
      </c>
      <c r="N4770" s="196" t="n">
        <v>0</v>
      </c>
      <c r="O4770" s="197" t="n">
        <v>0</v>
      </c>
      <c r="P4770" s="118" t="inlineStr">
        <is>
          <t>Включено</t>
        </is>
      </c>
      <c r="Q4770" s="104" t="n"/>
    </row>
    <row r="4771" outlineLevel="3" ht="50.25" customHeight="1">
      <c r="A4771" s="3" t="n"/>
      <c r="B4771" s="3" t="n"/>
      <c r="C4771" s="25" t="n"/>
      <c r="D4771" s="271" t="inlineStr">
        <is>
          <t>10.4.33.183.</t>
        </is>
      </c>
      <c r="E4771" s="212" t="inlineStr">
        <is>
          <t>Отвод прямоугольного  сечения 400x300</t>
        </is>
      </c>
      <c r="F4771" s="211" t="inlineStr">
        <is>
          <t>шт.</t>
        </is>
      </c>
      <c r="G4771" s="649" t="n">
        <v>4</v>
      </c>
      <c r="H4771" s="194" t="n"/>
      <c r="I4771" s="195" t="n">
        <v>0</v>
      </c>
      <c r="J4771" s="196" t="n">
        <v>0</v>
      </c>
      <c r="K4771" s="197" t="n">
        <v>0</v>
      </c>
      <c r="L4771" s="194" t="n">
        <v>0</v>
      </c>
      <c r="M4771" s="195" t="n">
        <v>0</v>
      </c>
      <c r="N4771" s="196" t="n">
        <v>0</v>
      </c>
      <c r="O4771" s="197" t="n">
        <v>0</v>
      </c>
      <c r="P4771" s="118" t="inlineStr">
        <is>
          <t>Включено</t>
        </is>
      </c>
      <c r="Q4771" s="104" t="n"/>
    </row>
    <row r="4772" outlineLevel="3" ht="50.25" customHeight="1">
      <c r="A4772" s="3" t="n"/>
      <c r="B4772" s="3" t="n"/>
      <c r="C4772" s="25" t="n"/>
      <c r="D4772" s="271" t="inlineStr">
        <is>
          <t>10.4.33.184.</t>
        </is>
      </c>
      <c r="E4772" s="212" t="inlineStr">
        <is>
          <t>Отвод прямоугольного  сечения 400x350</t>
        </is>
      </c>
      <c r="F4772" s="211" t="inlineStr">
        <is>
          <t>шт.</t>
        </is>
      </c>
      <c r="G4772" s="649" t="n">
        <v>20</v>
      </c>
      <c r="H4772" s="194" t="n"/>
      <c r="I4772" s="195" t="n">
        <v>0</v>
      </c>
      <c r="J4772" s="196" t="n">
        <v>0</v>
      </c>
      <c r="K4772" s="197" t="n">
        <v>0</v>
      </c>
      <c r="L4772" s="194" t="n">
        <v>0</v>
      </c>
      <c r="M4772" s="195" t="n">
        <v>0</v>
      </c>
      <c r="N4772" s="196" t="n">
        <v>0</v>
      </c>
      <c r="O4772" s="197" t="n">
        <v>0</v>
      </c>
      <c r="P4772" s="118" t="inlineStr">
        <is>
          <t>Включено</t>
        </is>
      </c>
      <c r="Q4772" s="104" t="n"/>
    </row>
    <row r="4773" outlineLevel="3" ht="50.25" customHeight="1">
      <c r="A4773" s="3" t="n"/>
      <c r="B4773" s="3" t="n"/>
      <c r="C4773" s="25" t="n"/>
      <c r="D4773" s="271" t="inlineStr">
        <is>
          <t>10.4.33.185.</t>
        </is>
      </c>
      <c r="E4773" s="212" t="inlineStr">
        <is>
          <t>Отвод прямоугольного  сечения 400х400</t>
        </is>
      </c>
      <c r="F4773" s="211" t="inlineStr">
        <is>
          <t>шт.</t>
        </is>
      </c>
      <c r="G4773" s="649" t="n">
        <v>3</v>
      </c>
      <c r="H4773" s="194" t="n"/>
      <c r="I4773" s="195" t="n">
        <v>0</v>
      </c>
      <c r="J4773" s="196" t="n">
        <v>0</v>
      </c>
      <c r="K4773" s="197" t="n">
        <v>0</v>
      </c>
      <c r="L4773" s="194" t="n">
        <v>0</v>
      </c>
      <c r="M4773" s="195" t="n">
        <v>0</v>
      </c>
      <c r="N4773" s="196" t="n">
        <v>0</v>
      </c>
      <c r="O4773" s="197" t="n">
        <v>0</v>
      </c>
      <c r="P4773" s="118" t="inlineStr">
        <is>
          <t>Включено</t>
        </is>
      </c>
      <c r="Q4773" s="104" t="n"/>
    </row>
    <row r="4774" outlineLevel="3" ht="50.25" customHeight="1">
      <c r="A4774" s="3" t="n"/>
      <c r="B4774" s="3" t="n"/>
      <c r="C4774" s="25" t="n"/>
      <c r="D4774" s="271" t="inlineStr">
        <is>
          <t>10.4.33.186.</t>
        </is>
      </c>
      <c r="E4774" s="212" t="inlineStr">
        <is>
          <t>Отвод прямоугольного  сечения 400х500</t>
        </is>
      </c>
      <c r="F4774" s="211" t="inlineStr">
        <is>
          <t>шт.</t>
        </is>
      </c>
      <c r="G4774" s="649" t="n">
        <v>2</v>
      </c>
      <c r="H4774" s="194" t="n"/>
      <c r="I4774" s="195" t="n">
        <v>0</v>
      </c>
      <c r="J4774" s="196" t="n">
        <v>0</v>
      </c>
      <c r="K4774" s="197" t="n">
        <v>0</v>
      </c>
      <c r="L4774" s="194" t="n">
        <v>0</v>
      </c>
      <c r="M4774" s="195" t="n">
        <v>0</v>
      </c>
      <c r="N4774" s="196" t="n">
        <v>0</v>
      </c>
      <c r="O4774" s="197" t="n">
        <v>0</v>
      </c>
      <c r="P4774" s="118" t="inlineStr">
        <is>
          <t>Включено</t>
        </is>
      </c>
      <c r="Q4774" s="104" t="n"/>
    </row>
    <row r="4775" outlineLevel="3" ht="50.25" customHeight="1">
      <c r="A4775" s="3" t="n"/>
      <c r="B4775" s="3" t="n"/>
      <c r="C4775" s="25" t="n"/>
      <c r="D4775" s="271" t="inlineStr">
        <is>
          <t>10.4.33.187.</t>
        </is>
      </c>
      <c r="E4775" s="212" t="inlineStr">
        <is>
          <t>Отвод прямоугольного  сечения 400х600</t>
        </is>
      </c>
      <c r="F4775" s="211" t="inlineStr">
        <is>
          <t>шт.</t>
        </is>
      </c>
      <c r="G4775" s="649" t="n">
        <v>3</v>
      </c>
      <c r="H4775" s="194" t="n"/>
      <c r="I4775" s="195" t="n">
        <v>0</v>
      </c>
      <c r="J4775" s="196" t="n">
        <v>0</v>
      </c>
      <c r="K4775" s="197" t="n">
        <v>0</v>
      </c>
      <c r="L4775" s="194" t="n">
        <v>0</v>
      </c>
      <c r="M4775" s="195" t="n">
        <v>0</v>
      </c>
      <c r="N4775" s="196" t="n">
        <v>0</v>
      </c>
      <c r="O4775" s="197" t="n">
        <v>0</v>
      </c>
      <c r="P4775" s="118" t="inlineStr">
        <is>
          <t>Включено</t>
        </is>
      </c>
      <c r="Q4775" s="104" t="n"/>
    </row>
    <row r="4776" outlineLevel="3" ht="50.25" customHeight="1">
      <c r="A4776" s="3" t="n"/>
      <c r="B4776" s="3" t="n"/>
      <c r="C4776" s="25" t="n"/>
      <c r="D4776" s="271" t="inlineStr">
        <is>
          <t>10.4.33.188.</t>
        </is>
      </c>
      <c r="E4776" s="212" t="inlineStr">
        <is>
          <t>Отвод прямоугольного  сечения 400х1600</t>
        </is>
      </c>
      <c r="F4776" s="211" t="inlineStr">
        <is>
          <t>шт.</t>
        </is>
      </c>
      <c r="G4776" s="649" t="n">
        <v>4</v>
      </c>
      <c r="H4776" s="194" t="n"/>
      <c r="I4776" s="195" t="n">
        <v>0</v>
      </c>
      <c r="J4776" s="196" t="n">
        <v>0</v>
      </c>
      <c r="K4776" s="197" t="n">
        <v>0</v>
      </c>
      <c r="L4776" s="194" t="n">
        <v>0</v>
      </c>
      <c r="M4776" s="195" t="n">
        <v>0</v>
      </c>
      <c r="N4776" s="196" t="n">
        <v>0</v>
      </c>
      <c r="O4776" s="197" t="n">
        <v>0</v>
      </c>
      <c r="P4776" s="118" t="inlineStr">
        <is>
          <t>Включено</t>
        </is>
      </c>
      <c r="Q4776" s="104" t="n"/>
    </row>
    <row r="4777" outlineLevel="3" ht="50.25" customHeight="1">
      <c r="A4777" s="3" t="n"/>
      <c r="B4777" s="3" t="n"/>
      <c r="C4777" s="25" t="n"/>
      <c r="D4777" s="271" t="inlineStr">
        <is>
          <t>10.4.33.189.</t>
        </is>
      </c>
      <c r="E4777" s="212" t="inlineStr">
        <is>
          <t>Отвод прямоугольного  сечения 450х800</t>
        </is>
      </c>
      <c r="F4777" s="211" t="inlineStr">
        <is>
          <t>шт.</t>
        </is>
      </c>
      <c r="G4777" s="649" t="n">
        <v>2</v>
      </c>
      <c r="H4777" s="194" t="n"/>
      <c r="I4777" s="195" t="n">
        <v>0</v>
      </c>
      <c r="J4777" s="196" t="n">
        <v>0</v>
      </c>
      <c r="K4777" s="197" t="n">
        <v>0</v>
      </c>
      <c r="L4777" s="194" t="n">
        <v>0</v>
      </c>
      <c r="M4777" s="195" t="n">
        <v>0</v>
      </c>
      <c r="N4777" s="196" t="n">
        <v>0</v>
      </c>
      <c r="O4777" s="197" t="n">
        <v>0</v>
      </c>
      <c r="P4777" s="118" t="inlineStr">
        <is>
          <t>Включено</t>
        </is>
      </c>
      <c r="Q4777" s="104" t="n"/>
    </row>
    <row r="4778" outlineLevel="3" ht="50.25" customHeight="1">
      <c r="A4778" s="3" t="n"/>
      <c r="B4778" s="3" t="n"/>
      <c r="C4778" s="25" t="n"/>
      <c r="D4778" s="271" t="inlineStr">
        <is>
          <t>10.4.33.190.</t>
        </is>
      </c>
      <c r="E4778" s="212" t="inlineStr">
        <is>
          <t>Отвод прямоугольного  сечения 500x300</t>
        </is>
      </c>
      <c r="F4778" s="211" t="inlineStr">
        <is>
          <t>шт.</t>
        </is>
      </c>
      <c r="G4778" s="649" t="n">
        <v>1</v>
      </c>
      <c r="H4778" s="194" t="n"/>
      <c r="I4778" s="195" t="n">
        <v>0</v>
      </c>
      <c r="J4778" s="196" t="n">
        <v>0</v>
      </c>
      <c r="K4778" s="197" t="n">
        <v>0</v>
      </c>
      <c r="L4778" s="194" t="n">
        <v>0</v>
      </c>
      <c r="M4778" s="195" t="n">
        <v>0</v>
      </c>
      <c r="N4778" s="196" t="n">
        <v>0</v>
      </c>
      <c r="O4778" s="197" t="n">
        <v>0</v>
      </c>
      <c r="P4778" s="118" t="inlineStr">
        <is>
          <t>Включено</t>
        </is>
      </c>
      <c r="Q4778" s="104" t="n"/>
    </row>
    <row r="4779" outlineLevel="3" ht="50.25" customHeight="1">
      <c r="A4779" s="3" t="n"/>
      <c r="B4779" s="3" t="n"/>
      <c r="C4779" s="25" t="n"/>
      <c r="D4779" s="271" t="inlineStr">
        <is>
          <t>10.4.33.191.</t>
        </is>
      </c>
      <c r="E4779" s="212" t="inlineStr">
        <is>
          <t>Отвод прямоугольного  сечения 500x500</t>
        </is>
      </c>
      <c r="F4779" s="211" t="inlineStr">
        <is>
          <t>шт.</t>
        </is>
      </c>
      <c r="G4779" s="649" t="n">
        <v>4</v>
      </c>
      <c r="H4779" s="194" t="n"/>
      <c r="I4779" s="195" t="n">
        <v>0</v>
      </c>
      <c r="J4779" s="196" t="n">
        <v>0</v>
      </c>
      <c r="K4779" s="197" t="n">
        <v>0</v>
      </c>
      <c r="L4779" s="194" t="n">
        <v>0</v>
      </c>
      <c r="M4779" s="195" t="n">
        <v>0</v>
      </c>
      <c r="N4779" s="196" t="n">
        <v>0</v>
      </c>
      <c r="O4779" s="197" t="n">
        <v>0</v>
      </c>
      <c r="P4779" s="118" t="inlineStr">
        <is>
          <t>Включено</t>
        </is>
      </c>
      <c r="Q4779" s="104" t="n"/>
    </row>
    <row r="4780" outlineLevel="3" ht="50.25" customHeight="1">
      <c r="A4780" s="3" t="n"/>
      <c r="B4780" s="3" t="n"/>
      <c r="C4780" s="25" t="n"/>
      <c r="D4780" s="271" t="inlineStr">
        <is>
          <t>10.4.33.192.</t>
        </is>
      </c>
      <c r="E4780" s="212" t="inlineStr">
        <is>
          <t>Отвод прямоугольного  сечения 500х850</t>
        </is>
      </c>
      <c r="F4780" s="211" t="inlineStr">
        <is>
          <t>шт.</t>
        </is>
      </c>
      <c r="G4780" s="649" t="n">
        <v>1</v>
      </c>
      <c r="H4780" s="194" t="n"/>
      <c r="I4780" s="195" t="n">
        <v>0</v>
      </c>
      <c r="J4780" s="196" t="n">
        <v>0</v>
      </c>
      <c r="K4780" s="197" t="n">
        <v>0</v>
      </c>
      <c r="L4780" s="194" t="n">
        <v>0</v>
      </c>
      <c r="M4780" s="195" t="n">
        <v>0</v>
      </c>
      <c r="N4780" s="196" t="n">
        <v>0</v>
      </c>
      <c r="O4780" s="197" t="n">
        <v>0</v>
      </c>
      <c r="P4780" s="118" t="inlineStr">
        <is>
          <t>Включено</t>
        </is>
      </c>
      <c r="Q4780" s="104" t="n"/>
    </row>
    <row r="4781" outlineLevel="3" ht="50.25" customHeight="1">
      <c r="A4781" s="3" t="n"/>
      <c r="B4781" s="3" t="n"/>
      <c r="C4781" s="25" t="n"/>
      <c r="D4781" s="271" t="inlineStr">
        <is>
          <t>10.4.33.193.</t>
        </is>
      </c>
      <c r="E4781" s="212" t="inlineStr">
        <is>
          <t>Отвод прямоугольного  сечения 500х850</t>
        </is>
      </c>
      <c r="F4781" s="211" t="inlineStr">
        <is>
          <t>шт.</t>
        </is>
      </c>
      <c r="G4781" s="649" t="n">
        <v>1</v>
      </c>
      <c r="H4781" s="194" t="n"/>
      <c r="I4781" s="195" t="n">
        <v>0</v>
      </c>
      <c r="J4781" s="196" t="n">
        <v>0</v>
      </c>
      <c r="K4781" s="197" t="n">
        <v>0</v>
      </c>
      <c r="L4781" s="194" t="n">
        <v>0</v>
      </c>
      <c r="M4781" s="195" t="n">
        <v>0</v>
      </c>
      <c r="N4781" s="196" t="n">
        <v>0</v>
      </c>
      <c r="O4781" s="197" t="n">
        <v>0</v>
      </c>
      <c r="P4781" s="118" t="inlineStr">
        <is>
          <t>Включено</t>
        </is>
      </c>
      <c r="Q4781" s="104" t="n"/>
    </row>
    <row r="4782" outlineLevel="3" ht="50.25" customHeight="1">
      <c r="A4782" s="3" t="n"/>
      <c r="B4782" s="3" t="n"/>
      <c r="C4782" s="25" t="n"/>
      <c r="D4782" s="271" t="inlineStr">
        <is>
          <t>10.4.33.194.</t>
        </is>
      </c>
      <c r="E4782" s="212" t="inlineStr">
        <is>
          <t>Отвод прямоугольного  сечения 500х1100</t>
        </is>
      </c>
      <c r="F4782" s="211" t="inlineStr">
        <is>
          <t>шт.</t>
        </is>
      </c>
      <c r="G4782" s="649" t="n">
        <v>2</v>
      </c>
      <c r="H4782" s="194" t="n"/>
      <c r="I4782" s="195" t="n">
        <v>0</v>
      </c>
      <c r="J4782" s="196" t="n">
        <v>0</v>
      </c>
      <c r="K4782" s="197" t="n">
        <v>0</v>
      </c>
      <c r="L4782" s="194" t="n">
        <v>0</v>
      </c>
      <c r="M4782" s="195" t="n">
        <v>0</v>
      </c>
      <c r="N4782" s="196" t="n">
        <v>0</v>
      </c>
      <c r="O4782" s="197" t="n">
        <v>0</v>
      </c>
      <c r="P4782" s="118" t="inlineStr">
        <is>
          <t>Включено</t>
        </is>
      </c>
      <c r="Q4782" s="104" t="n"/>
    </row>
    <row r="4783" outlineLevel="3" ht="50.25" customHeight="1">
      <c r="A4783" s="3" t="n"/>
      <c r="B4783" s="3" t="n"/>
      <c r="C4783" s="25" t="n"/>
      <c r="D4783" s="271" t="inlineStr">
        <is>
          <t>10.4.33.195.</t>
        </is>
      </c>
      <c r="E4783" s="212" t="inlineStr">
        <is>
          <t>Отвод прямоугольного  сечения 500х1100</t>
        </is>
      </c>
      <c r="F4783" s="211" t="inlineStr">
        <is>
          <t>шт.</t>
        </is>
      </c>
      <c r="G4783" s="649" t="n">
        <v>4</v>
      </c>
      <c r="H4783" s="194" t="n"/>
      <c r="I4783" s="195" t="n">
        <v>0</v>
      </c>
      <c r="J4783" s="196" t="n">
        <v>0</v>
      </c>
      <c r="K4783" s="197" t="n">
        <v>0</v>
      </c>
      <c r="L4783" s="194" t="n">
        <v>0</v>
      </c>
      <c r="M4783" s="195" t="n">
        <v>0</v>
      </c>
      <c r="N4783" s="196" t="n">
        <v>0</v>
      </c>
      <c r="O4783" s="197" t="n">
        <v>0</v>
      </c>
      <c r="P4783" s="118" t="inlineStr">
        <is>
          <t>Включено</t>
        </is>
      </c>
      <c r="Q4783" s="104" t="n"/>
    </row>
    <row r="4784" outlineLevel="3" ht="50.25" customHeight="1">
      <c r="A4784" s="3" t="n"/>
      <c r="B4784" s="3" t="n"/>
      <c r="C4784" s="25" t="n"/>
      <c r="D4784" s="271" t="inlineStr">
        <is>
          <t>10.4.33.196.</t>
        </is>
      </c>
      <c r="E4784" s="212" t="inlineStr">
        <is>
          <t>Отвод прямоугольного  сечения 500х1200</t>
        </is>
      </c>
      <c r="F4784" s="211" t="inlineStr">
        <is>
          <t>шт.</t>
        </is>
      </c>
      <c r="G4784" s="649" t="n">
        <v>2</v>
      </c>
      <c r="H4784" s="194" t="n"/>
      <c r="I4784" s="195" t="n">
        <v>0</v>
      </c>
      <c r="J4784" s="196" t="n">
        <v>0</v>
      </c>
      <c r="K4784" s="197" t="n">
        <v>0</v>
      </c>
      <c r="L4784" s="194" t="n">
        <v>0</v>
      </c>
      <c r="M4784" s="195" t="n">
        <v>0</v>
      </c>
      <c r="N4784" s="196" t="n">
        <v>0</v>
      </c>
      <c r="O4784" s="197" t="n">
        <v>0</v>
      </c>
      <c r="P4784" s="118" t="inlineStr">
        <is>
          <t>Включено</t>
        </is>
      </c>
      <c r="Q4784" s="104" t="n"/>
    </row>
    <row r="4785" outlineLevel="3" ht="50.25" customHeight="1">
      <c r="A4785" s="3" t="n"/>
      <c r="B4785" s="3" t="n"/>
      <c r="C4785" s="25" t="n"/>
      <c r="D4785" s="271" t="inlineStr">
        <is>
          <t>10.4.33.197.</t>
        </is>
      </c>
      <c r="E4785" s="212" t="inlineStr">
        <is>
          <t>Отвод прямоугольного  сечения 500х1400</t>
        </is>
      </c>
      <c r="F4785" s="211" t="inlineStr">
        <is>
          <t>шт.</t>
        </is>
      </c>
      <c r="G4785" s="649" t="n">
        <v>16</v>
      </c>
      <c r="H4785" s="194" t="n"/>
      <c r="I4785" s="195" t="n">
        <v>0</v>
      </c>
      <c r="J4785" s="196" t="n">
        <v>0</v>
      </c>
      <c r="K4785" s="197" t="n">
        <v>0</v>
      </c>
      <c r="L4785" s="194" t="n">
        <v>0</v>
      </c>
      <c r="M4785" s="195" t="n">
        <v>0</v>
      </c>
      <c r="N4785" s="196" t="n">
        <v>0</v>
      </c>
      <c r="O4785" s="197" t="n">
        <v>0</v>
      </c>
      <c r="P4785" s="118" t="inlineStr">
        <is>
          <t>Включено</t>
        </is>
      </c>
      <c r="Q4785" s="104" t="n"/>
    </row>
    <row r="4786" outlineLevel="3" ht="50.25" customHeight="1">
      <c r="A4786" s="3" t="n"/>
      <c r="B4786" s="3" t="n"/>
      <c r="C4786" s="25" t="n"/>
      <c r="D4786" s="271" t="inlineStr">
        <is>
          <t>10.4.33.198.</t>
        </is>
      </c>
      <c r="E4786" s="212" t="inlineStr">
        <is>
          <t>Отвод прямоугольного  сечения 600х600</t>
        </is>
      </c>
      <c r="F4786" s="211" t="inlineStr">
        <is>
          <t>шт.</t>
        </is>
      </c>
      <c r="G4786" s="649" t="n">
        <v>2</v>
      </c>
      <c r="H4786" s="194" t="n"/>
      <c r="I4786" s="195" t="n">
        <v>0</v>
      </c>
      <c r="J4786" s="196" t="n">
        <v>0</v>
      </c>
      <c r="K4786" s="197" t="n">
        <v>0</v>
      </c>
      <c r="L4786" s="194" t="n">
        <v>0</v>
      </c>
      <c r="M4786" s="195" t="n">
        <v>0</v>
      </c>
      <c r="N4786" s="196" t="n">
        <v>0</v>
      </c>
      <c r="O4786" s="197" t="n">
        <v>0</v>
      </c>
      <c r="P4786" s="118" t="inlineStr">
        <is>
          <t>Включено</t>
        </is>
      </c>
      <c r="Q4786" s="104" t="n"/>
    </row>
    <row r="4787" outlineLevel="3" ht="50.25" customHeight="1">
      <c r="A4787" s="3" t="n"/>
      <c r="B4787" s="3" t="n"/>
      <c r="C4787" s="25" t="n"/>
      <c r="D4787" s="271" t="inlineStr">
        <is>
          <t>10.4.33.199.</t>
        </is>
      </c>
      <c r="E4787" s="212" t="inlineStr">
        <is>
          <t>Отвод прямоугольного  сечения 600х900</t>
        </is>
      </c>
      <c r="F4787" s="211" t="inlineStr">
        <is>
          <t>шт.</t>
        </is>
      </c>
      <c r="G4787" s="649" t="n">
        <v>6</v>
      </c>
      <c r="H4787" s="194" t="n"/>
      <c r="I4787" s="195" t="n">
        <v>0</v>
      </c>
      <c r="J4787" s="196" t="n">
        <v>0</v>
      </c>
      <c r="K4787" s="197" t="n">
        <v>0</v>
      </c>
      <c r="L4787" s="194" t="n">
        <v>0</v>
      </c>
      <c r="M4787" s="195" t="n">
        <v>0</v>
      </c>
      <c r="N4787" s="196" t="n">
        <v>0</v>
      </c>
      <c r="O4787" s="197" t="n">
        <v>0</v>
      </c>
      <c r="P4787" s="118" t="inlineStr">
        <is>
          <t>Включено</t>
        </is>
      </c>
      <c r="Q4787" s="104" t="n"/>
    </row>
    <row r="4788" outlineLevel="3" ht="50.25" customHeight="1">
      <c r="A4788" s="3" t="n"/>
      <c r="B4788" s="3" t="n"/>
      <c r="C4788" s="25" t="n"/>
      <c r="D4788" s="271" t="inlineStr">
        <is>
          <t>10.4.33.200.</t>
        </is>
      </c>
      <c r="E4788" s="212" t="inlineStr">
        <is>
          <t>Отвод прямоугольного  сечения 600х1200</t>
        </is>
      </c>
      <c r="F4788" s="211" t="inlineStr">
        <is>
          <t>шт.</t>
        </is>
      </c>
      <c r="G4788" s="649" t="n">
        <v>10</v>
      </c>
      <c r="H4788" s="194" t="n"/>
      <c r="I4788" s="195" t="n">
        <v>0</v>
      </c>
      <c r="J4788" s="196" t="n">
        <v>0</v>
      </c>
      <c r="K4788" s="197" t="n">
        <v>0</v>
      </c>
      <c r="L4788" s="194" t="n">
        <v>0</v>
      </c>
      <c r="M4788" s="195" t="n">
        <v>0</v>
      </c>
      <c r="N4788" s="196" t="n">
        <v>0</v>
      </c>
      <c r="O4788" s="197" t="n">
        <v>0</v>
      </c>
      <c r="P4788" s="118" t="inlineStr">
        <is>
          <t>Включено</t>
        </is>
      </c>
      <c r="Q4788" s="104" t="n"/>
    </row>
    <row r="4789" outlineLevel="3" ht="50.25" customHeight="1">
      <c r="A4789" s="3" t="n"/>
      <c r="B4789" s="3" t="n"/>
      <c r="C4789" s="25" t="n"/>
      <c r="D4789" s="271" t="inlineStr">
        <is>
          <t>10.4.33.201.</t>
        </is>
      </c>
      <c r="E4789" s="212" t="inlineStr">
        <is>
          <t>Отвод прямоугольного  сечения 800x400</t>
        </is>
      </c>
      <c r="F4789" s="211" t="inlineStr">
        <is>
          <t>шт.</t>
        </is>
      </c>
      <c r="G4789" s="649" t="n">
        <v>5</v>
      </c>
      <c r="H4789" s="194" t="n"/>
      <c r="I4789" s="195" t="n">
        <v>0</v>
      </c>
      <c r="J4789" s="196" t="n">
        <v>0</v>
      </c>
      <c r="K4789" s="197" t="n">
        <v>0</v>
      </c>
      <c r="L4789" s="194" t="n">
        <v>0</v>
      </c>
      <c r="M4789" s="195" t="n">
        <v>0</v>
      </c>
      <c r="N4789" s="196" t="n">
        <v>0</v>
      </c>
      <c r="O4789" s="197" t="n">
        <v>0</v>
      </c>
      <c r="P4789" s="118" t="inlineStr">
        <is>
          <t>Включено</t>
        </is>
      </c>
      <c r="Q4789" s="104" t="n"/>
    </row>
    <row r="4790" outlineLevel="3" ht="50.25" customHeight="1">
      <c r="A4790" s="3" t="n"/>
      <c r="B4790" s="3" t="n"/>
      <c r="C4790" s="25" t="n"/>
      <c r="D4790" s="271" t="inlineStr">
        <is>
          <t>10.4.33.202.</t>
        </is>
      </c>
      <c r="E4790" s="212" t="inlineStr">
        <is>
          <t>Отвод прямоугольного  сечения 850x900</t>
        </is>
      </c>
      <c r="F4790" s="211" t="inlineStr">
        <is>
          <t>шт.</t>
        </is>
      </c>
      <c r="G4790" s="649" t="n">
        <v>1</v>
      </c>
      <c r="H4790" s="194" t="n"/>
      <c r="I4790" s="195" t="n">
        <v>0</v>
      </c>
      <c r="J4790" s="196" t="n">
        <v>0</v>
      </c>
      <c r="K4790" s="197" t="n">
        <v>0</v>
      </c>
      <c r="L4790" s="194" t="n">
        <v>0</v>
      </c>
      <c r="M4790" s="195" t="n">
        <v>0</v>
      </c>
      <c r="N4790" s="196" t="n">
        <v>0</v>
      </c>
      <c r="O4790" s="197" t="n">
        <v>0</v>
      </c>
      <c r="P4790" s="118" t="inlineStr">
        <is>
          <t>Включено</t>
        </is>
      </c>
      <c r="Q4790" s="104" t="n"/>
    </row>
    <row r="4791" outlineLevel="3" ht="50.25" customHeight="1">
      <c r="A4791" s="3" t="n"/>
      <c r="B4791" s="3" t="n"/>
      <c r="C4791" s="25" t="n"/>
      <c r="D4791" s="271" t="inlineStr">
        <is>
          <t>10.4.33.203.</t>
        </is>
      </c>
      <c r="E4791" s="212" t="inlineStr">
        <is>
          <t>Отвод прямоугольного сечения 150х250</t>
        </is>
      </c>
      <c r="F4791" s="211" t="inlineStr">
        <is>
          <t>шт.</t>
        </is>
      </c>
      <c r="G4791" s="649" t="n">
        <v>1</v>
      </c>
      <c r="H4791" s="194" t="n"/>
      <c r="I4791" s="195" t="n">
        <v>0</v>
      </c>
      <c r="J4791" s="196" t="n">
        <v>0</v>
      </c>
      <c r="K4791" s="197" t="n">
        <v>0</v>
      </c>
      <c r="L4791" s="194" t="n">
        <v>0</v>
      </c>
      <c r="M4791" s="195" t="n">
        <v>0</v>
      </c>
      <c r="N4791" s="196" t="n">
        <v>0</v>
      </c>
      <c r="O4791" s="197" t="n">
        <v>0</v>
      </c>
      <c r="P4791" s="118" t="inlineStr">
        <is>
          <t>Включено</t>
        </is>
      </c>
      <c r="Q4791" s="104" t="n"/>
    </row>
    <row r="4792" outlineLevel="3" ht="50.25" customHeight="1">
      <c r="A4792" s="3" t="n"/>
      <c r="B4792" s="3" t="n"/>
      <c r="C4792" s="25" t="n"/>
      <c r="D4792" s="271" t="inlineStr">
        <is>
          <t>10.4.33.204.</t>
        </is>
      </c>
      <c r="E4792" s="212" t="inlineStr">
        <is>
          <t>Переходник круглого сечения Ø 100-125</t>
        </is>
      </c>
      <c r="F4792" s="211" t="inlineStr">
        <is>
          <t>шт.</t>
        </is>
      </c>
      <c r="G4792" s="649" t="n">
        <v>3</v>
      </c>
      <c r="H4792" s="194" t="n"/>
      <c r="I4792" s="195" t="n">
        <v>0</v>
      </c>
      <c r="J4792" s="196" t="n">
        <v>0</v>
      </c>
      <c r="K4792" s="197" t="n">
        <v>0</v>
      </c>
      <c r="L4792" s="194" t="n">
        <v>0</v>
      </c>
      <c r="M4792" s="195" t="n">
        <v>0</v>
      </c>
      <c r="N4792" s="196" t="n">
        <v>0</v>
      </c>
      <c r="O4792" s="197" t="n">
        <v>0</v>
      </c>
      <c r="P4792" s="118" t="inlineStr">
        <is>
          <t>Включено</t>
        </is>
      </c>
      <c r="Q4792" s="104" t="n"/>
    </row>
    <row r="4793" outlineLevel="3" ht="50.25" customHeight="1">
      <c r="A4793" s="3" t="n"/>
      <c r="B4793" s="3" t="n"/>
      <c r="C4793" s="25" t="n"/>
      <c r="D4793" s="271" t="inlineStr">
        <is>
          <t>10.4.33.205.</t>
        </is>
      </c>
      <c r="E4793" s="212" t="inlineStr">
        <is>
          <t>Переходник круглого сечения Ø 100-200</t>
        </is>
      </c>
      <c r="F4793" s="211" t="inlineStr">
        <is>
          <t>шт.</t>
        </is>
      </c>
      <c r="G4793" s="649" t="n">
        <v>13</v>
      </c>
      <c r="H4793" s="194" t="n"/>
      <c r="I4793" s="195" t="n">
        <v>0</v>
      </c>
      <c r="J4793" s="196" t="n">
        <v>0</v>
      </c>
      <c r="K4793" s="197" t="n">
        <v>0</v>
      </c>
      <c r="L4793" s="194" t="n">
        <v>0</v>
      </c>
      <c r="M4793" s="195" t="n">
        <v>0</v>
      </c>
      <c r="N4793" s="196" t="n">
        <v>0</v>
      </c>
      <c r="O4793" s="197" t="n">
        <v>0</v>
      </c>
      <c r="P4793" s="118" t="inlineStr">
        <is>
          <t>Включено</t>
        </is>
      </c>
      <c r="Q4793" s="104" t="n"/>
    </row>
    <row r="4794" outlineLevel="3" ht="50.25" customHeight="1">
      <c r="A4794" s="3" t="n"/>
      <c r="B4794" s="3" t="n"/>
      <c r="C4794" s="25" t="n"/>
      <c r="D4794" s="271" t="inlineStr">
        <is>
          <t>10.4.33.206.</t>
        </is>
      </c>
      <c r="E4794" s="212" t="inlineStr">
        <is>
          <t>Переходник круглого сечения Ø 125-160</t>
        </is>
      </c>
      <c r="F4794" s="211" t="inlineStr">
        <is>
          <t>шт.</t>
        </is>
      </c>
      <c r="G4794" s="649" t="n">
        <v>2</v>
      </c>
      <c r="H4794" s="194" t="n"/>
      <c r="I4794" s="195" t="n">
        <v>0</v>
      </c>
      <c r="J4794" s="196" t="n">
        <v>0</v>
      </c>
      <c r="K4794" s="197" t="n">
        <v>0</v>
      </c>
      <c r="L4794" s="194" t="n">
        <v>0</v>
      </c>
      <c r="M4794" s="195" t="n">
        <v>0</v>
      </c>
      <c r="N4794" s="196" t="n">
        <v>0</v>
      </c>
      <c r="O4794" s="197" t="n">
        <v>0</v>
      </c>
      <c r="P4794" s="118" t="inlineStr">
        <is>
          <t>Включено</t>
        </is>
      </c>
      <c r="Q4794" s="104" t="n"/>
    </row>
    <row r="4795" outlineLevel="3" ht="50.25" customHeight="1">
      <c r="A4795" s="3" t="n"/>
      <c r="B4795" s="3" t="n"/>
      <c r="C4795" s="25" t="n"/>
      <c r="D4795" s="271" t="inlineStr">
        <is>
          <t>10.4.33.207.</t>
        </is>
      </c>
      <c r="E4795" s="212" t="inlineStr">
        <is>
          <t>Переходник круглого сечения Ø 160-200</t>
        </is>
      </c>
      <c r="F4795" s="211" t="inlineStr">
        <is>
          <t>шт.</t>
        </is>
      </c>
      <c r="G4795" s="649" t="n">
        <v>5</v>
      </c>
      <c r="H4795" s="194" t="n"/>
      <c r="I4795" s="195" t="n">
        <v>0</v>
      </c>
      <c r="J4795" s="196" t="n">
        <v>0</v>
      </c>
      <c r="K4795" s="197" t="n">
        <v>0</v>
      </c>
      <c r="L4795" s="194" t="n">
        <v>0</v>
      </c>
      <c r="M4795" s="195" t="n">
        <v>0</v>
      </c>
      <c r="N4795" s="196" t="n">
        <v>0</v>
      </c>
      <c r="O4795" s="197" t="n">
        <v>0</v>
      </c>
      <c r="P4795" s="118" t="inlineStr">
        <is>
          <t>Включено</t>
        </is>
      </c>
      <c r="Q4795" s="104" t="n"/>
    </row>
    <row r="4796" outlineLevel="3" ht="50.25" customHeight="1">
      <c r="A4796" s="3" t="n"/>
      <c r="B4796" s="3" t="n"/>
      <c r="C4796" s="25" t="n"/>
      <c r="D4796" s="271" t="inlineStr">
        <is>
          <t>10.4.33.208.</t>
        </is>
      </c>
      <c r="E4796" s="212" t="inlineStr">
        <is>
          <t>Переходник круглого сечения Ø 160-200</t>
        </is>
      </c>
      <c r="F4796" s="211" t="inlineStr">
        <is>
          <t>шт.</t>
        </is>
      </c>
      <c r="G4796" s="649" t="n">
        <v>5</v>
      </c>
      <c r="H4796" s="194" t="n"/>
      <c r="I4796" s="195" t="n">
        <v>0</v>
      </c>
      <c r="J4796" s="196" t="n">
        <v>0</v>
      </c>
      <c r="K4796" s="197" t="n">
        <v>0</v>
      </c>
      <c r="L4796" s="194" t="n">
        <v>0</v>
      </c>
      <c r="M4796" s="195" t="n">
        <v>0</v>
      </c>
      <c r="N4796" s="196" t="n">
        <v>0</v>
      </c>
      <c r="O4796" s="197" t="n">
        <v>0</v>
      </c>
      <c r="P4796" s="118" t="inlineStr">
        <is>
          <t>Включено</t>
        </is>
      </c>
      <c r="Q4796" s="104" t="n"/>
    </row>
    <row r="4797" outlineLevel="3" ht="50.25" customHeight="1">
      <c r="A4797" s="3" t="n"/>
      <c r="B4797" s="3" t="n"/>
      <c r="C4797" s="25" t="n"/>
      <c r="D4797" s="271" t="inlineStr">
        <is>
          <t>10.4.33.209.</t>
        </is>
      </c>
      <c r="E4797" s="212" t="inlineStr">
        <is>
          <t>Переходник круглого сечения Ø 200-315</t>
        </is>
      </c>
      <c r="F4797" s="211" t="inlineStr">
        <is>
          <t>шт.</t>
        </is>
      </c>
      <c r="G4797" s="649" t="n">
        <v>2</v>
      </c>
      <c r="H4797" s="194" t="n"/>
      <c r="I4797" s="195" t="n">
        <v>0</v>
      </c>
      <c r="J4797" s="196" t="n">
        <v>0</v>
      </c>
      <c r="K4797" s="197" t="n">
        <v>0</v>
      </c>
      <c r="L4797" s="194" t="n">
        <v>0</v>
      </c>
      <c r="M4797" s="195" t="n">
        <v>0</v>
      </c>
      <c r="N4797" s="196" t="n">
        <v>0</v>
      </c>
      <c r="O4797" s="197" t="n">
        <v>0</v>
      </c>
      <c r="P4797" s="118" t="inlineStr">
        <is>
          <t>Включено</t>
        </is>
      </c>
      <c r="Q4797" s="104" t="n"/>
    </row>
    <row r="4798" outlineLevel="3" ht="50.25" customHeight="1">
      <c r="A4798" s="3" t="n"/>
      <c r="B4798" s="3" t="n"/>
      <c r="C4798" s="25" t="n"/>
      <c r="D4798" s="271" t="inlineStr">
        <is>
          <t>10.4.33.210.</t>
        </is>
      </c>
      <c r="E4798" s="212" t="inlineStr">
        <is>
          <t>Переходник круглого сечения Ø 315-400</t>
        </is>
      </c>
      <c r="F4798" s="211" t="inlineStr">
        <is>
          <t>шт.</t>
        </is>
      </c>
      <c r="G4798" s="649" t="n">
        <v>1</v>
      </c>
      <c r="H4798" s="194" t="n"/>
      <c r="I4798" s="195" t="n">
        <v>0</v>
      </c>
      <c r="J4798" s="196" t="n">
        <v>0</v>
      </c>
      <c r="K4798" s="197" t="n">
        <v>0</v>
      </c>
      <c r="L4798" s="194" t="n">
        <v>0</v>
      </c>
      <c r="M4798" s="195" t="n">
        <v>0</v>
      </c>
      <c r="N4798" s="196" t="n">
        <v>0</v>
      </c>
      <c r="O4798" s="197" t="n">
        <v>0</v>
      </c>
      <c r="P4798" s="118" t="inlineStr">
        <is>
          <t>Включено</t>
        </is>
      </c>
      <c r="Q4798" s="104" t="n"/>
    </row>
    <row r="4799" outlineLevel="3" ht="50.25" customHeight="1">
      <c r="A4799" s="3" t="n"/>
      <c r="B4799" s="3" t="n"/>
      <c r="C4799" s="25" t="n"/>
      <c r="D4799" s="271" t="inlineStr">
        <is>
          <t>10.4.33.211.</t>
        </is>
      </c>
      <c r="E4799" s="212" t="inlineStr">
        <is>
          <t>Переходник круглого- прямоугольного сечения 100х200-Ø100</t>
        </is>
      </c>
      <c r="F4799" s="211" t="inlineStr">
        <is>
          <t>шт.</t>
        </is>
      </c>
      <c r="G4799" s="649" t="n">
        <v>1</v>
      </c>
      <c r="H4799" s="194" t="n"/>
      <c r="I4799" s="195" t="n">
        <v>0</v>
      </c>
      <c r="J4799" s="196" t="n">
        <v>0</v>
      </c>
      <c r="K4799" s="197" t="n">
        <v>0</v>
      </c>
      <c r="L4799" s="194" t="n">
        <v>0</v>
      </c>
      <c r="M4799" s="195" t="n">
        <v>0</v>
      </c>
      <c r="N4799" s="196" t="n">
        <v>0</v>
      </c>
      <c r="O4799" s="197" t="n">
        <v>0</v>
      </c>
      <c r="P4799" s="118" t="inlineStr">
        <is>
          <t>Включено</t>
        </is>
      </c>
      <c r="Q4799" s="104" t="n"/>
    </row>
    <row r="4800" outlineLevel="3" ht="50.25" customHeight="1">
      <c r="A4800" s="3" t="n"/>
      <c r="B4800" s="3" t="n"/>
      <c r="C4800" s="25" t="n"/>
      <c r="D4800" s="271" t="inlineStr">
        <is>
          <t>10.4.33.212.</t>
        </is>
      </c>
      <c r="E4800" s="212" t="inlineStr">
        <is>
          <t>Переходник круглого- прямоугольного сечения 100х200-Ø125</t>
        </is>
      </c>
      <c r="F4800" s="211" t="inlineStr">
        <is>
          <t>шт.</t>
        </is>
      </c>
      <c r="G4800" s="649" t="n">
        <v>1</v>
      </c>
      <c r="H4800" s="194" t="n"/>
      <c r="I4800" s="195" t="n">
        <v>0</v>
      </c>
      <c r="J4800" s="196" t="n">
        <v>0</v>
      </c>
      <c r="K4800" s="197" t="n">
        <v>0</v>
      </c>
      <c r="L4800" s="194" t="n">
        <v>0</v>
      </c>
      <c r="M4800" s="195" t="n">
        <v>0</v>
      </c>
      <c r="N4800" s="196" t="n">
        <v>0</v>
      </c>
      <c r="O4800" s="197" t="n">
        <v>0</v>
      </c>
      <c r="P4800" s="118" t="inlineStr">
        <is>
          <t>Включено</t>
        </is>
      </c>
      <c r="Q4800" s="104" t="n"/>
    </row>
    <row r="4801" outlineLevel="3" ht="50.25" customHeight="1">
      <c r="A4801" s="3" t="n"/>
      <c r="B4801" s="3" t="n"/>
      <c r="C4801" s="25" t="n"/>
      <c r="D4801" s="271" t="inlineStr">
        <is>
          <t>10.4.33.213.</t>
        </is>
      </c>
      <c r="E4801" s="212" t="inlineStr">
        <is>
          <t>Переходник круглого- прямоугольного сечения 150x200-Ø200</t>
        </is>
      </c>
      <c r="F4801" s="211" t="inlineStr">
        <is>
          <t>шт.</t>
        </is>
      </c>
      <c r="G4801" s="649" t="n">
        <v>1</v>
      </c>
      <c r="H4801" s="194" t="n"/>
      <c r="I4801" s="195" t="n">
        <v>0</v>
      </c>
      <c r="J4801" s="196" t="n">
        <v>0</v>
      </c>
      <c r="K4801" s="197" t="n">
        <v>0</v>
      </c>
      <c r="L4801" s="194" t="n">
        <v>0</v>
      </c>
      <c r="M4801" s="195" t="n">
        <v>0</v>
      </c>
      <c r="N4801" s="196" t="n">
        <v>0</v>
      </c>
      <c r="O4801" s="197" t="n">
        <v>0</v>
      </c>
      <c r="P4801" s="118" t="inlineStr">
        <is>
          <t>Включено</t>
        </is>
      </c>
      <c r="Q4801" s="104" t="n"/>
    </row>
    <row r="4802" outlineLevel="3" ht="50.25" customHeight="1">
      <c r="A4802" s="3" t="n"/>
      <c r="B4802" s="3" t="n"/>
      <c r="C4802" s="25" t="n"/>
      <c r="D4802" s="271" t="inlineStr">
        <is>
          <t>10.4.33.214.</t>
        </is>
      </c>
      <c r="E4802" s="212" t="inlineStr">
        <is>
          <t>Переходник круглого- прямоугольного сечения 200x400-Ø200</t>
        </is>
      </c>
      <c r="F4802" s="211" t="inlineStr">
        <is>
          <t>шт.</t>
        </is>
      </c>
      <c r="G4802" s="649" t="n">
        <v>1</v>
      </c>
      <c r="H4802" s="194" t="n"/>
      <c r="I4802" s="195" t="n">
        <v>0</v>
      </c>
      <c r="J4802" s="196" t="n">
        <v>0</v>
      </c>
      <c r="K4802" s="197" t="n">
        <v>0</v>
      </c>
      <c r="L4802" s="194" t="n">
        <v>0</v>
      </c>
      <c r="M4802" s="195" t="n">
        <v>0</v>
      </c>
      <c r="N4802" s="196" t="n">
        <v>0</v>
      </c>
      <c r="O4802" s="197" t="n">
        <v>0</v>
      </c>
      <c r="P4802" s="118" t="inlineStr">
        <is>
          <t>Включено</t>
        </is>
      </c>
      <c r="Q4802" s="104" t="n"/>
    </row>
    <row r="4803" outlineLevel="3" ht="50.25" customHeight="1">
      <c r="A4803" s="3" t="n"/>
      <c r="B4803" s="3" t="n"/>
      <c r="C4803" s="25" t="n"/>
      <c r="D4803" s="271" t="inlineStr">
        <is>
          <t>10.4.33.215.</t>
        </is>
      </c>
      <c r="E4803" s="212" t="inlineStr">
        <is>
          <t>Переходник круглого- прямоугольного сечения 200х200-Ø160</t>
        </is>
      </c>
      <c r="F4803" s="211" t="inlineStr">
        <is>
          <t>шт.</t>
        </is>
      </c>
      <c r="G4803" s="649" t="n">
        <v>1</v>
      </c>
      <c r="H4803" s="194" t="n"/>
      <c r="I4803" s="195" t="n">
        <v>0</v>
      </c>
      <c r="J4803" s="196" t="n">
        <v>0</v>
      </c>
      <c r="K4803" s="197" t="n">
        <v>0</v>
      </c>
      <c r="L4803" s="194" t="n">
        <v>0</v>
      </c>
      <c r="M4803" s="195" t="n">
        <v>0</v>
      </c>
      <c r="N4803" s="196" t="n">
        <v>0</v>
      </c>
      <c r="O4803" s="197" t="n">
        <v>0</v>
      </c>
      <c r="P4803" s="118" t="inlineStr">
        <is>
          <t>Включено</t>
        </is>
      </c>
      <c r="Q4803" s="104" t="n"/>
    </row>
    <row r="4804" outlineLevel="3" ht="50.25" customHeight="1">
      <c r="A4804" s="3" t="n"/>
      <c r="B4804" s="3" t="n"/>
      <c r="C4804" s="25" t="n"/>
      <c r="D4804" s="271" t="inlineStr">
        <is>
          <t>10.4.33.216.</t>
        </is>
      </c>
      <c r="E4804" s="212" t="inlineStr">
        <is>
          <t>Переходник круглого- прямоугольного сечения 200х300-Ø125</t>
        </is>
      </c>
      <c r="F4804" s="211" t="inlineStr">
        <is>
          <t>шт.</t>
        </is>
      </c>
      <c r="G4804" s="649" t="n">
        <v>1</v>
      </c>
      <c r="H4804" s="194" t="n"/>
      <c r="I4804" s="195" t="n">
        <v>0</v>
      </c>
      <c r="J4804" s="196" t="n">
        <v>0</v>
      </c>
      <c r="K4804" s="197" t="n">
        <v>0</v>
      </c>
      <c r="L4804" s="194" t="n">
        <v>0</v>
      </c>
      <c r="M4804" s="195" t="n">
        <v>0</v>
      </c>
      <c r="N4804" s="196" t="n">
        <v>0</v>
      </c>
      <c r="O4804" s="197" t="n">
        <v>0</v>
      </c>
      <c r="P4804" s="118" t="inlineStr">
        <is>
          <t>Включено</t>
        </is>
      </c>
      <c r="Q4804" s="104" t="n"/>
    </row>
    <row r="4805" outlineLevel="3" ht="50.25" customHeight="1">
      <c r="A4805" s="3" t="n"/>
      <c r="B4805" s="3" t="n"/>
      <c r="C4805" s="25" t="n"/>
      <c r="D4805" s="271" t="inlineStr">
        <is>
          <t>10.4.33.217.</t>
        </is>
      </c>
      <c r="E4805" s="212" t="inlineStr">
        <is>
          <t>Переходник круглого- прямоугольного сечения 200х350-Ø200</t>
        </is>
      </c>
      <c r="F4805" s="211" t="inlineStr">
        <is>
          <t>шт.</t>
        </is>
      </c>
      <c r="G4805" s="649" t="n">
        <v>1</v>
      </c>
      <c r="H4805" s="194" t="n"/>
      <c r="I4805" s="195" t="n">
        <v>0</v>
      </c>
      <c r="J4805" s="196" t="n">
        <v>0</v>
      </c>
      <c r="K4805" s="197" t="n">
        <v>0</v>
      </c>
      <c r="L4805" s="194" t="n">
        <v>0</v>
      </c>
      <c r="M4805" s="195" t="n">
        <v>0</v>
      </c>
      <c r="N4805" s="196" t="n">
        <v>0</v>
      </c>
      <c r="O4805" s="197" t="n">
        <v>0</v>
      </c>
      <c r="P4805" s="118" t="inlineStr">
        <is>
          <t>Включено</t>
        </is>
      </c>
      <c r="Q4805" s="104" t="n"/>
    </row>
    <row r="4806" outlineLevel="3" ht="50.25" customHeight="1">
      <c r="A4806" s="3" t="n"/>
      <c r="B4806" s="3" t="n"/>
      <c r="C4806" s="25" t="n"/>
      <c r="D4806" s="271" t="inlineStr">
        <is>
          <t>10.4.33.218.</t>
        </is>
      </c>
      <c r="E4806" s="212" t="inlineStr">
        <is>
          <t>Переходник круглого- прямоугольного сечения 200х400-Ø200</t>
        </is>
      </c>
      <c r="F4806" s="211" t="inlineStr">
        <is>
          <t>шт.</t>
        </is>
      </c>
      <c r="G4806" s="649" t="n">
        <v>4</v>
      </c>
      <c r="H4806" s="194" t="n"/>
      <c r="I4806" s="195" t="n">
        <v>0</v>
      </c>
      <c r="J4806" s="196" t="n">
        <v>0</v>
      </c>
      <c r="K4806" s="197" t="n">
        <v>0</v>
      </c>
      <c r="L4806" s="194" t="n">
        <v>0</v>
      </c>
      <c r="M4806" s="195" t="n">
        <v>0</v>
      </c>
      <c r="N4806" s="196" t="n">
        <v>0</v>
      </c>
      <c r="O4806" s="197" t="n">
        <v>0</v>
      </c>
      <c r="P4806" s="118" t="inlineStr">
        <is>
          <t>Включено</t>
        </is>
      </c>
      <c r="Q4806" s="104" t="n"/>
    </row>
    <row r="4807" outlineLevel="3" ht="50.25" customHeight="1">
      <c r="A4807" s="3" t="n"/>
      <c r="B4807" s="3" t="n"/>
      <c r="C4807" s="25" t="n"/>
      <c r="D4807" s="271" t="inlineStr">
        <is>
          <t>10.4.33.219.</t>
        </is>
      </c>
      <c r="E4807" s="212" t="inlineStr">
        <is>
          <t>Переходник круглого- прямоугольного сечения 250х500-Ø160</t>
        </is>
      </c>
      <c r="F4807" s="211" t="inlineStr">
        <is>
          <t>шт.</t>
        </is>
      </c>
      <c r="G4807" s="649" t="n">
        <v>2</v>
      </c>
      <c r="H4807" s="194" t="n"/>
      <c r="I4807" s="195" t="n">
        <v>0</v>
      </c>
      <c r="J4807" s="196" t="n">
        <v>0</v>
      </c>
      <c r="K4807" s="197" t="n">
        <v>0</v>
      </c>
      <c r="L4807" s="194" t="n">
        <v>0</v>
      </c>
      <c r="M4807" s="195" t="n">
        <v>0</v>
      </c>
      <c r="N4807" s="196" t="n">
        <v>0</v>
      </c>
      <c r="O4807" s="197" t="n">
        <v>0</v>
      </c>
      <c r="P4807" s="118" t="inlineStr">
        <is>
          <t>Включено</t>
        </is>
      </c>
      <c r="Q4807" s="104" t="n"/>
    </row>
    <row r="4808" outlineLevel="3" ht="50.25" customHeight="1">
      <c r="A4808" s="3" t="n"/>
      <c r="B4808" s="3" t="n"/>
      <c r="C4808" s="25" t="n"/>
      <c r="D4808" s="271" t="inlineStr">
        <is>
          <t>10.4.33.220.</t>
        </is>
      </c>
      <c r="E4808" s="212" t="inlineStr">
        <is>
          <t>Переходник круглого- прямоугольного сечения 300х100-Ø200</t>
        </is>
      </c>
      <c r="F4808" s="211" t="inlineStr">
        <is>
          <t>шт.</t>
        </is>
      </c>
      <c r="G4808" s="649" t="n">
        <v>1</v>
      </c>
      <c r="H4808" s="194" t="n"/>
      <c r="I4808" s="195" t="n">
        <v>0</v>
      </c>
      <c r="J4808" s="196" t="n">
        <v>0</v>
      </c>
      <c r="K4808" s="197" t="n">
        <v>0</v>
      </c>
      <c r="L4808" s="194" t="n">
        <v>0</v>
      </c>
      <c r="M4808" s="195" t="n">
        <v>0</v>
      </c>
      <c r="N4808" s="196" t="n">
        <v>0</v>
      </c>
      <c r="O4808" s="197" t="n">
        <v>0</v>
      </c>
      <c r="P4808" s="118" t="inlineStr">
        <is>
          <t>Включено</t>
        </is>
      </c>
      <c r="Q4808" s="104" t="n"/>
    </row>
    <row r="4809" outlineLevel="3" ht="50.25" customHeight="1">
      <c r="A4809" s="3" t="n"/>
      <c r="B4809" s="3" t="n"/>
      <c r="C4809" s="25" t="n"/>
      <c r="D4809" s="271" t="inlineStr">
        <is>
          <t>10.4.33.221.</t>
        </is>
      </c>
      <c r="E4809" s="212" t="inlineStr">
        <is>
          <t>Переходник круглого- прямоугольного сечения 400x250-Ø200</t>
        </is>
      </c>
      <c r="F4809" s="211" t="inlineStr">
        <is>
          <t>шт.</t>
        </is>
      </c>
      <c r="G4809" s="649" t="n">
        <v>1</v>
      </c>
      <c r="H4809" s="194" t="n"/>
      <c r="I4809" s="195" t="n">
        <v>0</v>
      </c>
      <c r="J4809" s="196" t="n">
        <v>0</v>
      </c>
      <c r="K4809" s="197" t="n">
        <v>0</v>
      </c>
      <c r="L4809" s="194" t="n">
        <v>0</v>
      </c>
      <c r="M4809" s="195" t="n">
        <v>0</v>
      </c>
      <c r="N4809" s="196" t="n">
        <v>0</v>
      </c>
      <c r="O4809" s="197" t="n">
        <v>0</v>
      </c>
      <c r="P4809" s="118" t="inlineStr">
        <is>
          <t>Включено</t>
        </is>
      </c>
      <c r="Q4809" s="104" t="n"/>
    </row>
    <row r="4810" outlineLevel="3" ht="50.25" customHeight="1">
      <c r="A4810" s="3" t="n"/>
      <c r="B4810" s="3" t="n"/>
      <c r="C4810" s="25" t="n"/>
      <c r="D4810" s="271" t="inlineStr">
        <is>
          <t>10.4.33.222.</t>
        </is>
      </c>
      <c r="E4810" s="212" t="inlineStr">
        <is>
          <t>Переходник круглого- прямоугольного сечения 400x500-Ø200</t>
        </is>
      </c>
      <c r="F4810" s="211" t="inlineStr">
        <is>
          <t>шт.</t>
        </is>
      </c>
      <c r="G4810" s="649" t="n">
        <v>1</v>
      </c>
      <c r="H4810" s="194" t="n"/>
      <c r="I4810" s="195" t="n">
        <v>0</v>
      </c>
      <c r="J4810" s="196" t="n">
        <v>0</v>
      </c>
      <c r="K4810" s="197" t="n">
        <v>0</v>
      </c>
      <c r="L4810" s="194" t="n">
        <v>0</v>
      </c>
      <c r="M4810" s="195" t="n">
        <v>0</v>
      </c>
      <c r="N4810" s="196" t="n">
        <v>0</v>
      </c>
      <c r="O4810" s="197" t="n">
        <v>0</v>
      </c>
      <c r="P4810" s="118" t="inlineStr">
        <is>
          <t>Включено</t>
        </is>
      </c>
      <c r="Q4810" s="104" t="n"/>
    </row>
    <row r="4811" outlineLevel="3" ht="50.25" customHeight="1">
      <c r="A4811" s="3" t="n"/>
      <c r="B4811" s="3" t="n"/>
      <c r="C4811" s="25" t="n"/>
      <c r="D4811" s="271" t="inlineStr">
        <is>
          <t>10.4.33.223.</t>
        </is>
      </c>
      <c r="E4811" s="212" t="inlineStr">
        <is>
          <t>Переходник круглого- прямоугольного сечения 400x1000-Ø315</t>
        </is>
      </c>
      <c r="F4811" s="211" t="inlineStr">
        <is>
          <t>шт.</t>
        </is>
      </c>
      <c r="G4811" s="649" t="n">
        <v>1</v>
      </c>
      <c r="H4811" s="194" t="n"/>
      <c r="I4811" s="195" t="n">
        <v>0</v>
      </c>
      <c r="J4811" s="196" t="n">
        <v>0</v>
      </c>
      <c r="K4811" s="197" t="n">
        <v>0</v>
      </c>
      <c r="L4811" s="194" t="n">
        <v>0</v>
      </c>
      <c r="M4811" s="195" t="n">
        <v>0</v>
      </c>
      <c r="N4811" s="196" t="n">
        <v>0</v>
      </c>
      <c r="O4811" s="197" t="n">
        <v>0</v>
      </c>
      <c r="P4811" s="118" t="inlineStr">
        <is>
          <t>Включено</t>
        </is>
      </c>
      <c r="Q4811" s="104" t="n"/>
    </row>
    <row r="4812" outlineLevel="3" ht="50.25" customHeight="1">
      <c r="A4812" s="3" t="n"/>
      <c r="B4812" s="3" t="n"/>
      <c r="C4812" s="25" t="n"/>
      <c r="D4812" s="271" t="inlineStr">
        <is>
          <t>10.4.33.224.</t>
        </is>
      </c>
      <c r="E4812" s="212" t="inlineStr">
        <is>
          <t>Переходник круглого- прямоугольного сечения 600х800-Ø630</t>
        </is>
      </c>
      <c r="F4812" s="211" t="inlineStr">
        <is>
          <t>шт.</t>
        </is>
      </c>
      <c r="G4812" s="649" t="n">
        <v>1</v>
      </c>
      <c r="H4812" s="194" t="n"/>
      <c r="I4812" s="195" t="n">
        <v>0</v>
      </c>
      <c r="J4812" s="196" t="n">
        <v>0</v>
      </c>
      <c r="K4812" s="197" t="n">
        <v>0</v>
      </c>
      <c r="L4812" s="194" t="n">
        <v>0</v>
      </c>
      <c r="M4812" s="195" t="n">
        <v>0</v>
      </c>
      <c r="N4812" s="196" t="n">
        <v>0</v>
      </c>
      <c r="O4812" s="197" t="n">
        <v>0</v>
      </c>
      <c r="P4812" s="118" t="inlineStr">
        <is>
          <t>Включено</t>
        </is>
      </c>
      <c r="Q4812" s="104" t="n"/>
    </row>
    <row r="4813" outlineLevel="3" ht="50.25" customHeight="1">
      <c r="A4813" s="3" t="n"/>
      <c r="B4813" s="3" t="n"/>
      <c r="C4813" s="25" t="n"/>
      <c r="D4813" s="271" t="inlineStr">
        <is>
          <t>10.4.33.225.</t>
        </is>
      </c>
      <c r="E4813" s="212" t="inlineStr">
        <is>
          <t>Переходник прямоугольного сечения 150х200-100х200</t>
        </is>
      </c>
      <c r="F4813" s="211" t="inlineStr">
        <is>
          <t>шт.</t>
        </is>
      </c>
      <c r="G4813" s="649" t="n">
        <v>1</v>
      </c>
      <c r="H4813" s="194" t="n"/>
      <c r="I4813" s="195" t="n">
        <v>0</v>
      </c>
      <c r="J4813" s="196" t="n">
        <v>0</v>
      </c>
      <c r="K4813" s="197" t="n">
        <v>0</v>
      </c>
      <c r="L4813" s="194" t="n">
        <v>0</v>
      </c>
      <c r="M4813" s="195" t="n">
        <v>0</v>
      </c>
      <c r="N4813" s="196" t="n">
        <v>0</v>
      </c>
      <c r="O4813" s="197" t="n">
        <v>0</v>
      </c>
      <c r="P4813" s="118" t="inlineStr">
        <is>
          <t>Включено</t>
        </is>
      </c>
      <c r="Q4813" s="104" t="n"/>
    </row>
    <row r="4814" outlineLevel="3" ht="50.25" customHeight="1">
      <c r="A4814" s="3" t="n"/>
      <c r="B4814" s="3" t="n"/>
      <c r="C4814" s="25" t="n"/>
      <c r="D4814" s="271" t="inlineStr">
        <is>
          <t>10.4.33.226.</t>
        </is>
      </c>
      <c r="E4814" s="212" t="inlineStr">
        <is>
          <t>Переходник прямоугольного сечения 200х350-350х400</t>
        </is>
      </c>
      <c r="F4814" s="211" t="inlineStr">
        <is>
          <t>шт.</t>
        </is>
      </c>
      <c r="G4814" s="649" t="n">
        <v>1</v>
      </c>
      <c r="H4814" s="194" t="n"/>
      <c r="I4814" s="195" t="n">
        <v>0</v>
      </c>
      <c r="J4814" s="196" t="n">
        <v>0</v>
      </c>
      <c r="K4814" s="197" t="n">
        <v>0</v>
      </c>
      <c r="L4814" s="194" t="n">
        <v>0</v>
      </c>
      <c r="M4814" s="195" t="n">
        <v>0</v>
      </c>
      <c r="N4814" s="196" t="n">
        <v>0</v>
      </c>
      <c r="O4814" s="197" t="n">
        <v>0</v>
      </c>
      <c r="P4814" s="118" t="inlineStr">
        <is>
          <t>Включено</t>
        </is>
      </c>
      <c r="Q4814" s="104" t="n"/>
    </row>
    <row r="4815" outlineLevel="3" ht="50.25" customHeight="1">
      <c r="A4815" s="3" t="n"/>
      <c r="B4815" s="3" t="n"/>
      <c r="C4815" s="25" t="n"/>
      <c r="D4815" s="271" t="inlineStr">
        <is>
          <t>10.4.33.227.</t>
        </is>
      </c>
      <c r="E4815" s="212" t="inlineStr">
        <is>
          <t>Переходник прямоугольного сечения 200х350-400х400</t>
        </is>
      </c>
      <c r="F4815" s="211" t="inlineStr">
        <is>
          <t>шт.</t>
        </is>
      </c>
      <c r="G4815" s="649" t="n">
        <v>1</v>
      </c>
      <c r="H4815" s="194" t="n"/>
      <c r="I4815" s="195" t="n">
        <v>0</v>
      </c>
      <c r="J4815" s="196" t="n">
        <v>0</v>
      </c>
      <c r="K4815" s="197" t="n">
        <v>0</v>
      </c>
      <c r="L4815" s="194" t="n">
        <v>0</v>
      </c>
      <c r="M4815" s="195" t="n">
        <v>0</v>
      </c>
      <c r="N4815" s="196" t="n">
        <v>0</v>
      </c>
      <c r="O4815" s="197" t="n">
        <v>0</v>
      </c>
      <c r="P4815" s="118" t="inlineStr">
        <is>
          <t>Включено</t>
        </is>
      </c>
      <c r="Q4815" s="104" t="n"/>
    </row>
    <row r="4816" outlineLevel="3" ht="50.25" customHeight="1">
      <c r="A4816" s="3" t="n"/>
      <c r="B4816" s="3" t="n"/>
      <c r="C4816" s="25" t="n"/>
      <c r="D4816" s="271" t="inlineStr">
        <is>
          <t>10.4.33.228.</t>
        </is>
      </c>
      <c r="E4816" s="212" t="inlineStr">
        <is>
          <t>Переходник прямоугольного сечения 200х400-400х800</t>
        </is>
      </c>
      <c r="F4816" s="211" t="inlineStr">
        <is>
          <t>шт.</t>
        </is>
      </c>
      <c r="G4816" s="649" t="n">
        <v>1</v>
      </c>
      <c r="H4816" s="194" t="n"/>
      <c r="I4816" s="195" t="n">
        <v>0</v>
      </c>
      <c r="J4816" s="196" t="n">
        <v>0</v>
      </c>
      <c r="K4816" s="197" t="n">
        <v>0</v>
      </c>
      <c r="L4816" s="194" t="n">
        <v>0</v>
      </c>
      <c r="M4816" s="195" t="n">
        <v>0</v>
      </c>
      <c r="N4816" s="196" t="n">
        <v>0</v>
      </c>
      <c r="O4816" s="197" t="n">
        <v>0</v>
      </c>
      <c r="P4816" s="118" t="inlineStr">
        <is>
          <t>Включено</t>
        </is>
      </c>
      <c r="Q4816" s="104" t="n"/>
    </row>
    <row r="4817" outlineLevel="3" ht="50.25" customHeight="1">
      <c r="A4817" s="3" t="n"/>
      <c r="B4817" s="3" t="n"/>
      <c r="C4817" s="25" t="n"/>
      <c r="D4817" s="271" t="inlineStr">
        <is>
          <t>10.4.33.229.</t>
        </is>
      </c>
      <c r="E4817" s="212" t="inlineStr">
        <is>
          <t>Переходник прямоугольного сечения 250х650-700х1080</t>
        </is>
      </c>
      <c r="F4817" s="211" t="inlineStr">
        <is>
          <t>шт.</t>
        </is>
      </c>
      <c r="G4817" s="649" t="n">
        <v>1</v>
      </c>
      <c r="H4817" s="194" t="n"/>
      <c r="I4817" s="195" t="n">
        <v>0</v>
      </c>
      <c r="J4817" s="196" t="n">
        <v>0</v>
      </c>
      <c r="K4817" s="197" t="n">
        <v>0</v>
      </c>
      <c r="L4817" s="194" t="n">
        <v>0</v>
      </c>
      <c r="M4817" s="195" t="n">
        <v>0</v>
      </c>
      <c r="N4817" s="196" t="n">
        <v>0</v>
      </c>
      <c r="O4817" s="197" t="n">
        <v>0</v>
      </c>
      <c r="P4817" s="118" t="inlineStr">
        <is>
          <t>Включено</t>
        </is>
      </c>
      <c r="Q4817" s="104" t="n"/>
    </row>
    <row r="4818" outlineLevel="3" ht="50.25" customHeight="1">
      <c r="A4818" s="3" t="n"/>
      <c r="B4818" s="3" t="n"/>
      <c r="C4818" s="25" t="n"/>
      <c r="D4818" s="271" t="inlineStr">
        <is>
          <t>10.4.33.230.</t>
        </is>
      </c>
      <c r="E4818" s="212" t="inlineStr">
        <is>
          <t>Переходник прямоугольного сечения 300х400-350х400</t>
        </is>
      </c>
      <c r="F4818" s="211" t="inlineStr">
        <is>
          <t>шт.</t>
        </is>
      </c>
      <c r="G4818" s="649" t="n">
        <v>1</v>
      </c>
      <c r="H4818" s="194" t="n"/>
      <c r="I4818" s="195" t="n">
        <v>0</v>
      </c>
      <c r="J4818" s="196" t="n">
        <v>0</v>
      </c>
      <c r="K4818" s="197" t="n">
        <v>0</v>
      </c>
      <c r="L4818" s="194" t="n">
        <v>0</v>
      </c>
      <c r="M4818" s="195" t="n">
        <v>0</v>
      </c>
      <c r="N4818" s="196" t="n">
        <v>0</v>
      </c>
      <c r="O4818" s="197" t="n">
        <v>0</v>
      </c>
      <c r="P4818" s="118" t="inlineStr">
        <is>
          <t>Включено</t>
        </is>
      </c>
      <c r="Q4818" s="104" t="n"/>
    </row>
    <row r="4819" outlineLevel="3" ht="50.25" customHeight="1">
      <c r="A4819" s="3" t="n"/>
      <c r="B4819" s="3" t="n"/>
      <c r="C4819" s="25" t="n"/>
      <c r="D4819" s="271" t="inlineStr">
        <is>
          <t>10.4.33.231.</t>
        </is>
      </c>
      <c r="E4819" s="212" t="inlineStr">
        <is>
          <t>Переходник прямоугольного сечения 300х400-700х1080</t>
        </is>
      </c>
      <c r="F4819" s="211" t="inlineStr">
        <is>
          <t>шт.</t>
        </is>
      </c>
      <c r="G4819" s="649" t="n">
        <v>2</v>
      </c>
      <c r="H4819" s="194" t="n"/>
      <c r="I4819" s="195" t="n">
        <v>0</v>
      </c>
      <c r="J4819" s="196" t="n">
        <v>0</v>
      </c>
      <c r="K4819" s="197" t="n">
        <v>0</v>
      </c>
      <c r="L4819" s="194" t="n">
        <v>0</v>
      </c>
      <c r="M4819" s="195" t="n">
        <v>0</v>
      </c>
      <c r="N4819" s="196" t="n">
        <v>0</v>
      </c>
      <c r="O4819" s="197" t="n">
        <v>0</v>
      </c>
      <c r="P4819" s="118" t="inlineStr">
        <is>
          <t>Включено</t>
        </is>
      </c>
      <c r="Q4819" s="104" t="n"/>
    </row>
    <row r="4820" outlineLevel="3" ht="50.25" customHeight="1">
      <c r="A4820" s="3" t="n"/>
      <c r="B4820" s="3" t="n"/>
      <c r="C4820" s="25" t="n"/>
      <c r="D4820" s="271" t="inlineStr">
        <is>
          <t>10.4.33.232.</t>
        </is>
      </c>
      <c r="E4820" s="212" t="inlineStr">
        <is>
          <t>Переходник прямоугольного сечения 300х500-800х1280</t>
        </is>
      </c>
      <c r="F4820" s="211" t="inlineStr">
        <is>
          <t>шт.</t>
        </is>
      </c>
      <c r="G4820" s="649" t="n">
        <v>2</v>
      </c>
      <c r="H4820" s="194" t="n"/>
      <c r="I4820" s="195" t="n">
        <v>0</v>
      </c>
      <c r="J4820" s="196" t="n">
        <v>0</v>
      </c>
      <c r="K4820" s="197" t="n">
        <v>0</v>
      </c>
      <c r="L4820" s="194" t="n">
        <v>0</v>
      </c>
      <c r="M4820" s="195" t="n">
        <v>0</v>
      </c>
      <c r="N4820" s="196" t="n">
        <v>0</v>
      </c>
      <c r="O4820" s="197" t="n">
        <v>0</v>
      </c>
      <c r="P4820" s="118" t="inlineStr">
        <is>
          <t>Включено</t>
        </is>
      </c>
      <c r="Q4820" s="104" t="n"/>
    </row>
    <row r="4821" outlineLevel="3" ht="50.25" customHeight="1">
      <c r="A4821" s="3" t="n"/>
      <c r="B4821" s="3" t="n"/>
      <c r="C4821" s="25" t="n"/>
      <c r="D4821" s="271" t="inlineStr">
        <is>
          <t>10.4.33.233.</t>
        </is>
      </c>
      <c r="E4821" s="212" t="inlineStr">
        <is>
          <t>Переходник прямоугольного сечения 300х800-500х500</t>
        </is>
      </c>
      <c r="F4821" s="211" t="inlineStr">
        <is>
          <t>шт.</t>
        </is>
      </c>
      <c r="G4821" s="649" t="n">
        <v>1</v>
      </c>
      <c r="H4821" s="194" t="n"/>
      <c r="I4821" s="195" t="n">
        <v>0</v>
      </c>
      <c r="J4821" s="196" t="n">
        <v>0</v>
      </c>
      <c r="K4821" s="197" t="n">
        <v>0</v>
      </c>
      <c r="L4821" s="194" t="n">
        <v>0</v>
      </c>
      <c r="M4821" s="195" t="n">
        <v>0</v>
      </c>
      <c r="N4821" s="196" t="n">
        <v>0</v>
      </c>
      <c r="O4821" s="197" t="n">
        <v>0</v>
      </c>
      <c r="P4821" s="118" t="inlineStr">
        <is>
          <t>Включено</t>
        </is>
      </c>
      <c r="Q4821" s="104" t="n"/>
    </row>
    <row r="4822" outlineLevel="3" ht="50.25" customHeight="1">
      <c r="A4822" s="3" t="n"/>
      <c r="B4822" s="3" t="n"/>
      <c r="C4822" s="25" t="n"/>
      <c r="D4822" s="271" t="inlineStr">
        <is>
          <t>10.4.33.234.</t>
        </is>
      </c>
      <c r="E4822" s="212" t="inlineStr">
        <is>
          <t>Переходник прямоугольного сечения 300х800-500х800</t>
        </is>
      </c>
      <c r="F4822" s="211" t="inlineStr">
        <is>
          <t>шт.</t>
        </is>
      </c>
      <c r="G4822" s="649" t="n">
        <v>2</v>
      </c>
      <c r="H4822" s="194" t="n"/>
      <c r="I4822" s="195" t="n">
        <v>0</v>
      </c>
      <c r="J4822" s="196" t="n">
        <v>0</v>
      </c>
      <c r="K4822" s="197" t="n">
        <v>0</v>
      </c>
      <c r="L4822" s="194" t="n">
        <v>0</v>
      </c>
      <c r="M4822" s="195" t="n">
        <v>0</v>
      </c>
      <c r="N4822" s="196" t="n">
        <v>0</v>
      </c>
      <c r="O4822" s="197" t="n">
        <v>0</v>
      </c>
      <c r="P4822" s="118" t="inlineStr">
        <is>
          <t>Включено</t>
        </is>
      </c>
      <c r="Q4822" s="104" t="n"/>
    </row>
    <row r="4823" outlineLevel="3" ht="50.25" customHeight="1">
      <c r="A4823" s="3" t="n"/>
      <c r="B4823" s="3" t="n"/>
      <c r="C4823" s="25" t="n"/>
      <c r="D4823" s="271" t="inlineStr">
        <is>
          <t>10.4.33.235.</t>
        </is>
      </c>
      <c r="E4823" s="212" t="inlineStr">
        <is>
          <t>Переходник прямоугольного сечения 300х1400-500х1400</t>
        </is>
      </c>
      <c r="F4823" s="211" t="inlineStr">
        <is>
          <t>шт.</t>
        </is>
      </c>
      <c r="G4823" s="649" t="n">
        <v>1</v>
      </c>
      <c r="H4823" s="194" t="n"/>
      <c r="I4823" s="195" t="n">
        <v>0</v>
      </c>
      <c r="J4823" s="196" t="n">
        <v>0</v>
      </c>
      <c r="K4823" s="197" t="n">
        <v>0</v>
      </c>
      <c r="L4823" s="194" t="n">
        <v>0</v>
      </c>
      <c r="M4823" s="195" t="n">
        <v>0</v>
      </c>
      <c r="N4823" s="196" t="n">
        <v>0</v>
      </c>
      <c r="O4823" s="197" t="n">
        <v>0</v>
      </c>
      <c r="P4823" s="118" t="inlineStr">
        <is>
          <t>Включено</t>
        </is>
      </c>
      <c r="Q4823" s="104" t="n"/>
    </row>
    <row r="4824" outlineLevel="3" ht="50.25" customHeight="1">
      <c r="A4824" s="3" t="n"/>
      <c r="B4824" s="3" t="n"/>
      <c r="C4824" s="25" t="n"/>
      <c r="D4824" s="271" t="inlineStr">
        <is>
          <t>10.4.33.236.</t>
        </is>
      </c>
      <c r="E4824" s="212" t="inlineStr">
        <is>
          <t>Переходник прямоугольного сечения 300х1400-600х1400</t>
        </is>
      </c>
      <c r="F4824" s="211" t="inlineStr">
        <is>
          <t>шт.</t>
        </is>
      </c>
      <c r="G4824" s="649" t="n">
        <v>1</v>
      </c>
      <c r="H4824" s="194" t="n"/>
      <c r="I4824" s="195" t="n">
        <v>0</v>
      </c>
      <c r="J4824" s="196" t="n">
        <v>0</v>
      </c>
      <c r="K4824" s="197" t="n">
        <v>0</v>
      </c>
      <c r="L4824" s="194" t="n">
        <v>0</v>
      </c>
      <c r="M4824" s="195" t="n">
        <v>0</v>
      </c>
      <c r="N4824" s="196" t="n">
        <v>0</v>
      </c>
      <c r="O4824" s="197" t="n">
        <v>0</v>
      </c>
      <c r="P4824" s="118" t="inlineStr">
        <is>
          <t>Включено</t>
        </is>
      </c>
      <c r="Q4824" s="104" t="n"/>
    </row>
    <row r="4825" outlineLevel="3" ht="50.25" customHeight="1">
      <c r="A4825" s="3" t="n"/>
      <c r="B4825" s="3" t="n"/>
      <c r="C4825" s="25" t="n"/>
      <c r="D4825" s="271" t="inlineStr">
        <is>
          <t>10.4.33.237.</t>
        </is>
      </c>
      <c r="E4825" s="212" t="inlineStr">
        <is>
          <t>Переходник прямоугольного сечения 350x400-400x350</t>
        </is>
      </c>
      <c r="F4825" s="211" t="inlineStr">
        <is>
          <t>шт.</t>
        </is>
      </c>
      <c r="G4825" s="649" t="n">
        <v>3</v>
      </c>
      <c r="H4825" s="194" t="n"/>
      <c r="I4825" s="195" t="n">
        <v>0</v>
      </c>
      <c r="J4825" s="196" t="n">
        <v>0</v>
      </c>
      <c r="K4825" s="197" t="n">
        <v>0</v>
      </c>
      <c r="L4825" s="194" t="n">
        <v>0</v>
      </c>
      <c r="M4825" s="195" t="n">
        <v>0</v>
      </c>
      <c r="N4825" s="196" t="n">
        <v>0</v>
      </c>
      <c r="O4825" s="197" t="n">
        <v>0</v>
      </c>
      <c r="P4825" s="118" t="inlineStr">
        <is>
          <t>Включено</t>
        </is>
      </c>
      <c r="Q4825" s="104" t="n"/>
    </row>
    <row r="4826" outlineLevel="3" ht="50.25" customHeight="1">
      <c r="A4826" s="3" t="n"/>
      <c r="B4826" s="3" t="n"/>
      <c r="C4826" s="25" t="n"/>
      <c r="D4826" s="271" t="inlineStr">
        <is>
          <t>10.4.33.238.</t>
        </is>
      </c>
      <c r="E4826" s="212" t="inlineStr">
        <is>
          <t>Переходник прямоугольного сечения 350х350-350х400</t>
        </is>
      </c>
      <c r="F4826" s="211" t="inlineStr">
        <is>
          <t>шт.</t>
        </is>
      </c>
      <c r="G4826" s="649" t="n">
        <v>1</v>
      </c>
      <c r="H4826" s="194" t="n"/>
      <c r="I4826" s="195" t="n">
        <v>0</v>
      </c>
      <c r="J4826" s="196" t="n">
        <v>0</v>
      </c>
      <c r="K4826" s="197" t="n">
        <v>0</v>
      </c>
      <c r="L4826" s="194" t="n">
        <v>0</v>
      </c>
      <c r="M4826" s="195" t="n">
        <v>0</v>
      </c>
      <c r="N4826" s="196" t="n">
        <v>0</v>
      </c>
      <c r="O4826" s="197" t="n">
        <v>0</v>
      </c>
      <c r="P4826" s="118" t="inlineStr">
        <is>
          <t>Включено</t>
        </is>
      </c>
      <c r="Q4826" s="104" t="n"/>
    </row>
    <row r="4827" outlineLevel="3" ht="50.25" customHeight="1">
      <c r="A4827" s="3" t="n"/>
      <c r="B4827" s="3" t="n"/>
      <c r="C4827" s="25" t="n"/>
      <c r="D4827" s="271" t="inlineStr">
        <is>
          <t>10.4.33.239.</t>
        </is>
      </c>
      <c r="E4827" s="212" t="inlineStr">
        <is>
          <t>Переходник прямоугольного сечения 350х400-350х400</t>
        </is>
      </c>
      <c r="F4827" s="211" t="inlineStr">
        <is>
          <t>шт.</t>
        </is>
      </c>
      <c r="G4827" s="649" t="n">
        <v>1</v>
      </c>
      <c r="H4827" s="194" t="n"/>
      <c r="I4827" s="195" t="n">
        <v>0</v>
      </c>
      <c r="J4827" s="196" t="n">
        <v>0</v>
      </c>
      <c r="K4827" s="197" t="n">
        <v>0</v>
      </c>
      <c r="L4827" s="194" t="n">
        <v>0</v>
      </c>
      <c r="M4827" s="195" t="n">
        <v>0</v>
      </c>
      <c r="N4827" s="196" t="n">
        <v>0</v>
      </c>
      <c r="O4827" s="197" t="n">
        <v>0</v>
      </c>
      <c r="P4827" s="118" t="inlineStr">
        <is>
          <t>Включено</t>
        </is>
      </c>
      <c r="Q4827" s="104" t="n"/>
    </row>
    <row r="4828" outlineLevel="3" ht="50.25" customHeight="1">
      <c r="A4828" s="3" t="n"/>
      <c r="B4828" s="3" t="n"/>
      <c r="C4828" s="25" t="n"/>
      <c r="D4828" s="271" t="inlineStr">
        <is>
          <t>10.4.33.240.</t>
        </is>
      </c>
      <c r="E4828" s="212" t="inlineStr">
        <is>
          <t>Переходник прямоугольного сечения 350х400-700х1080</t>
        </is>
      </c>
      <c r="F4828" s="211" t="inlineStr">
        <is>
          <t>шт.</t>
        </is>
      </c>
      <c r="G4828" s="649" t="n">
        <v>1</v>
      </c>
      <c r="H4828" s="194" t="n"/>
      <c r="I4828" s="195" t="n">
        <v>0</v>
      </c>
      <c r="J4828" s="196" t="n">
        <v>0</v>
      </c>
      <c r="K4828" s="197" t="n">
        <v>0</v>
      </c>
      <c r="L4828" s="194" t="n">
        <v>0</v>
      </c>
      <c r="M4828" s="195" t="n">
        <v>0</v>
      </c>
      <c r="N4828" s="196" t="n">
        <v>0</v>
      </c>
      <c r="O4828" s="197" t="n">
        <v>0</v>
      </c>
      <c r="P4828" s="118" t="inlineStr">
        <is>
          <t>Включено</t>
        </is>
      </c>
      <c r="Q4828" s="104" t="n"/>
    </row>
    <row r="4829" outlineLevel="3" ht="50.25" customHeight="1">
      <c r="A4829" s="3" t="n"/>
      <c r="B4829" s="3" t="n"/>
      <c r="C4829" s="25" t="n"/>
      <c r="D4829" s="271" t="inlineStr">
        <is>
          <t>10.4.33.241.</t>
        </is>
      </c>
      <c r="E4829" s="212" t="inlineStr">
        <is>
          <t>Переходник прямоугольного сечения 350х1000-450х800</t>
        </is>
      </c>
      <c r="F4829" s="211" t="inlineStr">
        <is>
          <t>шт.</t>
        </is>
      </c>
      <c r="G4829" s="649" t="n">
        <v>1</v>
      </c>
      <c r="H4829" s="194" t="n"/>
      <c r="I4829" s="195" t="n">
        <v>0</v>
      </c>
      <c r="J4829" s="196" t="n">
        <v>0</v>
      </c>
      <c r="K4829" s="197" t="n">
        <v>0</v>
      </c>
      <c r="L4829" s="194" t="n">
        <v>0</v>
      </c>
      <c r="M4829" s="195" t="n">
        <v>0</v>
      </c>
      <c r="N4829" s="196" t="n">
        <v>0</v>
      </c>
      <c r="O4829" s="197" t="n">
        <v>0</v>
      </c>
      <c r="P4829" s="118" t="inlineStr">
        <is>
          <t>Включено</t>
        </is>
      </c>
      <c r="Q4829" s="104" t="n"/>
    </row>
    <row r="4830" outlineLevel="3" ht="50.25" customHeight="1">
      <c r="A4830" s="3" t="n"/>
      <c r="B4830" s="3" t="n"/>
      <c r="C4830" s="25" t="n"/>
      <c r="D4830" s="271" t="inlineStr">
        <is>
          <t>10.4.33.242.</t>
        </is>
      </c>
      <c r="E4830" s="212" t="inlineStr">
        <is>
          <t>Переходник прямоугольного сечения 400x200-200x200</t>
        </is>
      </c>
      <c r="F4830" s="211" t="inlineStr">
        <is>
          <t>шт.</t>
        </is>
      </c>
      <c r="G4830" s="649" t="n">
        <v>1</v>
      </c>
      <c r="H4830" s="194" t="n"/>
      <c r="I4830" s="195" t="n">
        <v>0</v>
      </c>
      <c r="J4830" s="196" t="n">
        <v>0</v>
      </c>
      <c r="K4830" s="197" t="n">
        <v>0</v>
      </c>
      <c r="L4830" s="194" t="n">
        <v>0</v>
      </c>
      <c r="M4830" s="195" t="n">
        <v>0</v>
      </c>
      <c r="N4830" s="196" t="n">
        <v>0</v>
      </c>
      <c r="O4830" s="197" t="n">
        <v>0</v>
      </c>
      <c r="P4830" s="118" t="inlineStr">
        <is>
          <t>Включено</t>
        </is>
      </c>
      <c r="Q4830" s="104" t="n"/>
    </row>
    <row r="4831" outlineLevel="3" ht="50.25" customHeight="1">
      <c r="A4831" s="3" t="n"/>
      <c r="B4831" s="3" t="n"/>
      <c r="C4831" s="25" t="n"/>
      <c r="D4831" s="271" t="inlineStr">
        <is>
          <t>10.4.33.243.</t>
        </is>
      </c>
      <c r="E4831" s="212" t="inlineStr">
        <is>
          <t>Переходник прямоугольного сечения 400x350-300x350</t>
        </is>
      </c>
      <c r="F4831" s="211" t="inlineStr">
        <is>
          <t>шт.</t>
        </is>
      </c>
      <c r="G4831" s="649" t="n">
        <v>2</v>
      </c>
      <c r="H4831" s="194" t="n"/>
      <c r="I4831" s="195" t="n">
        <v>0</v>
      </c>
      <c r="J4831" s="196" t="n">
        <v>0</v>
      </c>
      <c r="K4831" s="197" t="n">
        <v>0</v>
      </c>
      <c r="L4831" s="194" t="n">
        <v>0</v>
      </c>
      <c r="M4831" s="195" t="n">
        <v>0</v>
      </c>
      <c r="N4831" s="196" t="n">
        <v>0</v>
      </c>
      <c r="O4831" s="197" t="n">
        <v>0</v>
      </c>
      <c r="P4831" s="118" t="inlineStr">
        <is>
          <t>Включено</t>
        </is>
      </c>
      <c r="Q4831" s="104" t="n"/>
    </row>
    <row r="4832" outlineLevel="3" ht="50.25" customHeight="1">
      <c r="A4832" s="3" t="n"/>
      <c r="B4832" s="3" t="n"/>
      <c r="C4832" s="25" t="n"/>
      <c r="D4832" s="271" t="inlineStr">
        <is>
          <t>10.4.33.244.</t>
        </is>
      </c>
      <c r="E4832" s="212" t="inlineStr">
        <is>
          <t>Переходник прямоугольного сечения 400x350-400x250</t>
        </is>
      </c>
      <c r="F4832" s="211" t="inlineStr">
        <is>
          <t>шт.</t>
        </is>
      </c>
      <c r="G4832" s="649" t="n">
        <v>1</v>
      </c>
      <c r="H4832" s="194" t="n"/>
      <c r="I4832" s="195" t="n">
        <v>0</v>
      </c>
      <c r="J4832" s="196" t="n">
        <v>0</v>
      </c>
      <c r="K4832" s="197" t="n">
        <v>0</v>
      </c>
      <c r="L4832" s="194" t="n">
        <v>0</v>
      </c>
      <c r="M4832" s="195" t="n">
        <v>0</v>
      </c>
      <c r="N4832" s="196" t="n">
        <v>0</v>
      </c>
      <c r="O4832" s="197" t="n">
        <v>0</v>
      </c>
      <c r="P4832" s="118" t="inlineStr">
        <is>
          <t>Включено</t>
        </is>
      </c>
      <c r="Q4832" s="104" t="n"/>
    </row>
    <row r="4833" outlineLevel="3" ht="50.25" customHeight="1">
      <c r="A4833" s="3" t="n"/>
      <c r="B4833" s="3" t="n"/>
      <c r="C4833" s="25" t="n"/>
      <c r="D4833" s="271" t="inlineStr">
        <is>
          <t>10.4.33.245.</t>
        </is>
      </c>
      <c r="E4833" s="212" t="inlineStr">
        <is>
          <t>Переходник прямоугольного сечения 400х350-350х350</t>
        </is>
      </c>
      <c r="F4833" s="211" t="inlineStr">
        <is>
          <t>шт.</t>
        </is>
      </c>
      <c r="G4833" s="649" t="n">
        <v>1</v>
      </c>
      <c r="H4833" s="194" t="n"/>
      <c r="I4833" s="195" t="n">
        <v>0</v>
      </c>
      <c r="J4833" s="196" t="n">
        <v>0</v>
      </c>
      <c r="K4833" s="197" t="n">
        <v>0</v>
      </c>
      <c r="L4833" s="194" t="n">
        <v>0</v>
      </c>
      <c r="M4833" s="195" t="n">
        <v>0</v>
      </c>
      <c r="N4833" s="196" t="n">
        <v>0</v>
      </c>
      <c r="O4833" s="197" t="n">
        <v>0</v>
      </c>
      <c r="P4833" s="118" t="inlineStr">
        <is>
          <t>Включено</t>
        </is>
      </c>
      <c r="Q4833" s="104" t="n"/>
    </row>
    <row r="4834" outlineLevel="3" ht="50.25" customHeight="1">
      <c r="A4834" s="3" t="n"/>
      <c r="B4834" s="3" t="n"/>
      <c r="C4834" s="25" t="n"/>
      <c r="D4834" s="271" t="inlineStr">
        <is>
          <t>10.4.33.246.</t>
        </is>
      </c>
      <c r="E4834" s="212" t="inlineStr">
        <is>
          <t>Переходник прямоугольного сечения 400х400-700х1080</t>
        </is>
      </c>
      <c r="F4834" s="211" t="inlineStr">
        <is>
          <t>шт.</t>
        </is>
      </c>
      <c r="G4834" s="649" t="n">
        <v>1</v>
      </c>
      <c r="H4834" s="194" t="n"/>
      <c r="I4834" s="195" t="n">
        <v>0</v>
      </c>
      <c r="J4834" s="196" t="n">
        <v>0</v>
      </c>
      <c r="K4834" s="197" t="n">
        <v>0</v>
      </c>
      <c r="L4834" s="194" t="n">
        <v>0</v>
      </c>
      <c r="M4834" s="195" t="n">
        <v>0</v>
      </c>
      <c r="N4834" s="196" t="n">
        <v>0</v>
      </c>
      <c r="O4834" s="197" t="n">
        <v>0</v>
      </c>
      <c r="P4834" s="118" t="inlineStr">
        <is>
          <t>Включено</t>
        </is>
      </c>
      <c r="Q4834" s="104" t="n"/>
    </row>
    <row r="4835" outlineLevel="3" ht="50.25" customHeight="1">
      <c r="A4835" s="3" t="n"/>
      <c r="B4835" s="3" t="n"/>
      <c r="C4835" s="25" t="n"/>
      <c r="D4835" s="271" t="inlineStr">
        <is>
          <t>10.4.33.247.</t>
        </is>
      </c>
      <c r="E4835" s="212" t="inlineStr">
        <is>
          <t>Переходник прямоугольного сечения 400х500-400х600</t>
        </is>
      </c>
      <c r="F4835" s="211" t="inlineStr">
        <is>
          <t>шт.</t>
        </is>
      </c>
      <c r="G4835" s="649" t="n">
        <v>1</v>
      </c>
      <c r="H4835" s="194" t="n"/>
      <c r="I4835" s="195" t="n">
        <v>0</v>
      </c>
      <c r="J4835" s="196" t="n">
        <v>0</v>
      </c>
      <c r="K4835" s="197" t="n">
        <v>0</v>
      </c>
      <c r="L4835" s="194" t="n">
        <v>0</v>
      </c>
      <c r="M4835" s="195" t="n">
        <v>0</v>
      </c>
      <c r="N4835" s="196" t="n">
        <v>0</v>
      </c>
      <c r="O4835" s="197" t="n">
        <v>0</v>
      </c>
      <c r="P4835" s="118" t="inlineStr">
        <is>
          <t>Включено</t>
        </is>
      </c>
      <c r="Q4835" s="104" t="n"/>
    </row>
    <row r="4836" outlineLevel="3" ht="50.25" customHeight="1">
      <c r="A4836" s="3" t="n"/>
      <c r="B4836" s="3" t="n"/>
      <c r="C4836" s="25" t="n"/>
      <c r="D4836" s="271" t="inlineStr">
        <is>
          <t>10.4.33.248.</t>
        </is>
      </c>
      <c r="E4836" s="212" t="inlineStr">
        <is>
          <t>Переходник прямоугольного сечения 400х500-400х1000</t>
        </is>
      </c>
      <c r="F4836" s="211" t="inlineStr">
        <is>
          <t>шт.</t>
        </is>
      </c>
      <c r="G4836" s="649" t="n">
        <v>1</v>
      </c>
      <c r="H4836" s="194" t="n"/>
      <c r="I4836" s="195" t="n">
        <v>0</v>
      </c>
      <c r="J4836" s="196" t="n">
        <v>0</v>
      </c>
      <c r="K4836" s="197" t="n">
        <v>0</v>
      </c>
      <c r="L4836" s="194" t="n">
        <v>0</v>
      </c>
      <c r="M4836" s="195" t="n">
        <v>0</v>
      </c>
      <c r="N4836" s="196" t="n">
        <v>0</v>
      </c>
      <c r="O4836" s="197" t="n">
        <v>0</v>
      </c>
      <c r="P4836" s="118" t="inlineStr">
        <is>
          <t>Включено</t>
        </is>
      </c>
      <c r="Q4836" s="104" t="n"/>
    </row>
    <row r="4837" outlineLevel="3" ht="50.25" customHeight="1">
      <c r="A4837" s="3" t="n"/>
      <c r="B4837" s="3" t="n"/>
      <c r="C4837" s="25" t="n"/>
      <c r="D4837" s="271" t="inlineStr">
        <is>
          <t>10.4.33.249.</t>
        </is>
      </c>
      <c r="E4837" s="212" t="inlineStr">
        <is>
          <t>Переходник прямоугольного сечения 400х600-500х1100</t>
        </is>
      </c>
      <c r="F4837" s="211" t="inlineStr">
        <is>
          <t>шт.</t>
        </is>
      </c>
      <c r="G4837" s="649" t="n">
        <v>1</v>
      </c>
      <c r="H4837" s="194" t="n"/>
      <c r="I4837" s="195" t="n">
        <v>0</v>
      </c>
      <c r="J4837" s="196" t="n">
        <v>0</v>
      </c>
      <c r="K4837" s="197" t="n">
        <v>0</v>
      </c>
      <c r="L4837" s="194" t="n">
        <v>0</v>
      </c>
      <c r="M4837" s="195" t="n">
        <v>0</v>
      </c>
      <c r="N4837" s="196" t="n">
        <v>0</v>
      </c>
      <c r="O4837" s="197" t="n">
        <v>0</v>
      </c>
      <c r="P4837" s="118" t="inlineStr">
        <is>
          <t>Включено</t>
        </is>
      </c>
      <c r="Q4837" s="104" t="n"/>
    </row>
    <row r="4838" outlineLevel="3" ht="50.25" customHeight="1">
      <c r="A4838" s="3" t="n"/>
      <c r="B4838" s="3" t="n"/>
      <c r="C4838" s="25" t="n"/>
      <c r="D4838" s="271" t="inlineStr">
        <is>
          <t>10.4.33.250.</t>
        </is>
      </c>
      <c r="E4838" s="212" t="inlineStr">
        <is>
          <t>Переходник прямоугольного сечения 400х800-400х800</t>
        </is>
      </c>
      <c r="F4838" s="211" t="inlineStr">
        <is>
          <t>шт.</t>
        </is>
      </c>
      <c r="G4838" s="649" t="n">
        <v>1</v>
      </c>
      <c r="H4838" s="194" t="n"/>
      <c r="I4838" s="195" t="n">
        <v>0</v>
      </c>
      <c r="J4838" s="196" t="n">
        <v>0</v>
      </c>
      <c r="K4838" s="197" t="n">
        <v>0</v>
      </c>
      <c r="L4838" s="194" t="n">
        <v>0</v>
      </c>
      <c r="M4838" s="195" t="n">
        <v>0</v>
      </c>
      <c r="N4838" s="196" t="n">
        <v>0</v>
      </c>
      <c r="O4838" s="197" t="n">
        <v>0</v>
      </c>
      <c r="P4838" s="118" t="inlineStr">
        <is>
          <t>Включено</t>
        </is>
      </c>
      <c r="Q4838" s="104" t="n"/>
    </row>
    <row r="4839" outlineLevel="3" ht="50.25" customHeight="1">
      <c r="A4839" s="3" t="n"/>
      <c r="B4839" s="3" t="n"/>
      <c r="C4839" s="25" t="n"/>
      <c r="D4839" s="271" t="inlineStr">
        <is>
          <t>10.4.33.251.</t>
        </is>
      </c>
      <c r="E4839" s="212" t="inlineStr">
        <is>
          <t>Переходник прямоугольного сечения 400х800-450х800</t>
        </is>
      </c>
      <c r="F4839" s="211" t="inlineStr">
        <is>
          <t>шт.</t>
        </is>
      </c>
      <c r="G4839" s="649" t="n">
        <v>1</v>
      </c>
      <c r="H4839" s="194" t="n"/>
      <c r="I4839" s="195" t="n">
        <v>0</v>
      </c>
      <c r="J4839" s="196" t="n">
        <v>0</v>
      </c>
      <c r="K4839" s="197" t="n">
        <v>0</v>
      </c>
      <c r="L4839" s="194" t="n">
        <v>0</v>
      </c>
      <c r="M4839" s="195" t="n">
        <v>0</v>
      </c>
      <c r="N4839" s="196" t="n">
        <v>0</v>
      </c>
      <c r="O4839" s="197" t="n">
        <v>0</v>
      </c>
      <c r="P4839" s="118" t="inlineStr">
        <is>
          <t>Включено</t>
        </is>
      </c>
      <c r="Q4839" s="104" t="n"/>
    </row>
    <row r="4840" outlineLevel="3" ht="50.25" customHeight="1">
      <c r="A4840" s="3" t="n"/>
      <c r="B4840" s="3" t="n"/>
      <c r="C4840" s="25" t="n"/>
      <c r="D4840" s="271" t="inlineStr">
        <is>
          <t>10.4.33.252.</t>
        </is>
      </c>
      <c r="E4840" s="212" t="inlineStr">
        <is>
          <t>Переходник прямоугольного сечения 400х800-500х600</t>
        </is>
      </c>
      <c r="F4840" s="211" t="inlineStr">
        <is>
          <t>шт.</t>
        </is>
      </c>
      <c r="G4840" s="649" t="n">
        <v>1</v>
      </c>
      <c r="H4840" s="194" t="n"/>
      <c r="I4840" s="195" t="n">
        <v>0</v>
      </c>
      <c r="J4840" s="196" t="n">
        <v>0</v>
      </c>
      <c r="K4840" s="197" t="n">
        <v>0</v>
      </c>
      <c r="L4840" s="194" t="n">
        <v>0</v>
      </c>
      <c r="M4840" s="195" t="n">
        <v>0</v>
      </c>
      <c r="N4840" s="196" t="n">
        <v>0</v>
      </c>
      <c r="O4840" s="197" t="n">
        <v>0</v>
      </c>
      <c r="P4840" s="118" t="inlineStr">
        <is>
          <t>Включено</t>
        </is>
      </c>
      <c r="Q4840" s="104" t="n"/>
    </row>
    <row r="4841" outlineLevel="3" ht="50.25" customHeight="1">
      <c r="A4841" s="3" t="n"/>
      <c r="B4841" s="3" t="n"/>
      <c r="C4841" s="25" t="n"/>
      <c r="D4841" s="271" t="inlineStr">
        <is>
          <t>10.4.33.253.</t>
        </is>
      </c>
      <c r="E4841" s="212" t="inlineStr">
        <is>
          <t>Переходник прямоугольного сечения 400х1600-600х1200</t>
        </is>
      </c>
      <c r="F4841" s="211" t="inlineStr">
        <is>
          <t>шт.</t>
        </is>
      </c>
      <c r="G4841" s="649" t="n">
        <v>2</v>
      </c>
      <c r="H4841" s="194" t="n"/>
      <c r="I4841" s="195" t="n">
        <v>0</v>
      </c>
      <c r="J4841" s="196" t="n">
        <v>0</v>
      </c>
      <c r="K4841" s="197" t="n">
        <v>0</v>
      </c>
      <c r="L4841" s="194" t="n">
        <v>0</v>
      </c>
      <c r="M4841" s="195" t="n">
        <v>0</v>
      </c>
      <c r="N4841" s="196" t="n">
        <v>0</v>
      </c>
      <c r="O4841" s="197" t="n">
        <v>0</v>
      </c>
      <c r="P4841" s="118" t="inlineStr">
        <is>
          <t>Включено</t>
        </is>
      </c>
      <c r="Q4841" s="104" t="n"/>
    </row>
    <row r="4842" outlineLevel="3" ht="50.25" customHeight="1">
      <c r="A4842" s="3" t="n"/>
      <c r="B4842" s="3" t="n"/>
      <c r="C4842" s="25" t="n"/>
      <c r="D4842" s="271" t="inlineStr">
        <is>
          <t>10.4.33.254.</t>
        </is>
      </c>
      <c r="E4842" s="212" t="inlineStr">
        <is>
          <t>Переходник прямоугольного сечения 500х850-500х1000</t>
        </is>
      </c>
      <c r="F4842" s="211" t="inlineStr">
        <is>
          <t>шт.</t>
        </is>
      </c>
      <c r="G4842" s="649" t="n">
        <v>1</v>
      </c>
      <c r="H4842" s="194" t="n"/>
      <c r="I4842" s="195" t="n">
        <v>0</v>
      </c>
      <c r="J4842" s="196" t="n">
        <v>0</v>
      </c>
      <c r="K4842" s="197" t="n">
        <v>0</v>
      </c>
      <c r="L4842" s="194" t="n">
        <v>0</v>
      </c>
      <c r="M4842" s="195" t="n">
        <v>0</v>
      </c>
      <c r="N4842" s="196" t="n">
        <v>0</v>
      </c>
      <c r="O4842" s="197" t="n">
        <v>0</v>
      </c>
      <c r="P4842" s="118" t="inlineStr">
        <is>
          <t>Включено</t>
        </is>
      </c>
      <c r="Q4842" s="104" t="n"/>
    </row>
    <row r="4843" outlineLevel="3" ht="50.25" customHeight="1">
      <c r="A4843" s="3" t="n"/>
      <c r="B4843" s="3" t="n"/>
      <c r="C4843" s="25" t="n"/>
      <c r="D4843" s="271" t="inlineStr">
        <is>
          <t>10.4.33.255.</t>
        </is>
      </c>
      <c r="E4843" s="212" t="inlineStr">
        <is>
          <t>Переходник прямоугольного сечения 500х850-500х1400</t>
        </is>
      </c>
      <c r="F4843" s="211" t="inlineStr">
        <is>
          <t>шт.</t>
        </is>
      </c>
      <c r="G4843" s="649" t="n">
        <v>1</v>
      </c>
      <c r="H4843" s="194" t="n"/>
      <c r="I4843" s="195" t="n">
        <v>0</v>
      </c>
      <c r="J4843" s="196" t="n">
        <v>0</v>
      </c>
      <c r="K4843" s="197" t="n">
        <v>0</v>
      </c>
      <c r="L4843" s="194" t="n">
        <v>0</v>
      </c>
      <c r="M4843" s="195" t="n">
        <v>0</v>
      </c>
      <c r="N4843" s="196" t="n">
        <v>0</v>
      </c>
      <c r="O4843" s="197" t="n">
        <v>0</v>
      </c>
      <c r="P4843" s="118" t="inlineStr">
        <is>
          <t>Включено</t>
        </is>
      </c>
      <c r="Q4843" s="104" t="n"/>
    </row>
    <row r="4844" outlineLevel="3" ht="50.25" customHeight="1">
      <c r="A4844" s="3" t="n"/>
      <c r="B4844" s="3" t="n"/>
      <c r="C4844" s="25" t="n"/>
      <c r="D4844" s="271" t="inlineStr">
        <is>
          <t>10.4.33.256.</t>
        </is>
      </c>
      <c r="E4844" s="212" t="inlineStr">
        <is>
          <t>Переходник прямоугольного сечения 500х1100-600х900</t>
        </is>
      </c>
      <c r="F4844" s="211" t="inlineStr">
        <is>
          <t>шт.</t>
        </is>
      </c>
      <c r="G4844" s="649" t="n">
        <v>1</v>
      </c>
      <c r="H4844" s="194" t="n"/>
      <c r="I4844" s="195" t="n">
        <v>0</v>
      </c>
      <c r="J4844" s="196" t="n">
        <v>0</v>
      </c>
      <c r="K4844" s="197" t="n">
        <v>0</v>
      </c>
      <c r="L4844" s="194" t="n">
        <v>0</v>
      </c>
      <c r="M4844" s="195" t="n">
        <v>0</v>
      </c>
      <c r="N4844" s="196" t="n">
        <v>0</v>
      </c>
      <c r="O4844" s="197" t="n">
        <v>0</v>
      </c>
      <c r="P4844" s="118" t="inlineStr">
        <is>
          <t>Включено</t>
        </is>
      </c>
      <c r="Q4844" s="104" t="n"/>
    </row>
    <row r="4845" outlineLevel="3" ht="50.25" customHeight="1">
      <c r="A4845" s="3" t="n"/>
      <c r="B4845" s="3" t="n"/>
      <c r="C4845" s="25" t="n"/>
      <c r="D4845" s="271" t="inlineStr">
        <is>
          <t>10.4.33.257.</t>
        </is>
      </c>
      <c r="E4845" s="212" t="inlineStr">
        <is>
          <t>Переходник прямоугольного сечения 500х1200-500х1400</t>
        </is>
      </c>
      <c r="F4845" s="211" t="inlineStr">
        <is>
          <t>шт.</t>
        </is>
      </c>
      <c r="G4845" s="649" t="n">
        <v>1</v>
      </c>
      <c r="H4845" s="194" t="n"/>
      <c r="I4845" s="195" t="n">
        <v>0</v>
      </c>
      <c r="J4845" s="196" t="n">
        <v>0</v>
      </c>
      <c r="K4845" s="197" t="n">
        <v>0</v>
      </c>
      <c r="L4845" s="194" t="n">
        <v>0</v>
      </c>
      <c r="M4845" s="195" t="n">
        <v>0</v>
      </c>
      <c r="N4845" s="196" t="n">
        <v>0</v>
      </c>
      <c r="O4845" s="197" t="n">
        <v>0</v>
      </c>
      <c r="P4845" s="118" t="inlineStr">
        <is>
          <t>Включено</t>
        </is>
      </c>
      <c r="Q4845" s="104" t="n"/>
    </row>
    <row r="4846" outlineLevel="3" ht="50.25" customHeight="1">
      <c r="A4846" s="3" t="n"/>
      <c r="B4846" s="3" t="n"/>
      <c r="C4846" s="25" t="n"/>
      <c r="D4846" s="271" t="inlineStr">
        <is>
          <t>10.4.33.258.</t>
        </is>
      </c>
      <c r="E4846" s="212" t="inlineStr">
        <is>
          <t>Переходник прямоугольного сечения 500х1200-600х1200</t>
        </is>
      </c>
      <c r="F4846" s="211" t="inlineStr">
        <is>
          <t>шт.</t>
        </is>
      </c>
      <c r="G4846" s="649" t="n">
        <v>1</v>
      </c>
      <c r="H4846" s="194" t="n"/>
      <c r="I4846" s="195" t="n">
        <v>0</v>
      </c>
      <c r="J4846" s="196" t="n">
        <v>0</v>
      </c>
      <c r="K4846" s="197" t="n">
        <v>0</v>
      </c>
      <c r="L4846" s="194" t="n">
        <v>0</v>
      </c>
      <c r="M4846" s="195" t="n">
        <v>0</v>
      </c>
      <c r="N4846" s="196" t="n">
        <v>0</v>
      </c>
      <c r="O4846" s="197" t="n">
        <v>0</v>
      </c>
      <c r="P4846" s="118" t="inlineStr">
        <is>
          <t>Включено</t>
        </is>
      </c>
      <c r="Q4846" s="104" t="n"/>
    </row>
    <row r="4847" outlineLevel="3" ht="50.25" customHeight="1">
      <c r="A4847" s="3" t="n"/>
      <c r="B4847" s="3" t="n"/>
      <c r="C4847" s="25" t="n"/>
      <c r="D4847" s="271" t="inlineStr">
        <is>
          <t>10.4.33.259.</t>
        </is>
      </c>
      <c r="E4847" s="212" t="inlineStr">
        <is>
          <t>Переходник прямоугольного сечения 500х1400-600х1200</t>
        </is>
      </c>
      <c r="F4847" s="211" t="inlineStr">
        <is>
          <t>шт.</t>
        </is>
      </c>
      <c r="G4847" s="649" t="n">
        <v>1</v>
      </c>
      <c r="H4847" s="194" t="n"/>
      <c r="I4847" s="195" t="n">
        <v>0</v>
      </c>
      <c r="J4847" s="196" t="n">
        <v>0</v>
      </c>
      <c r="K4847" s="197" t="n">
        <v>0</v>
      </c>
      <c r="L4847" s="194" t="n">
        <v>0</v>
      </c>
      <c r="M4847" s="195" t="n">
        <v>0</v>
      </c>
      <c r="N4847" s="196" t="n">
        <v>0</v>
      </c>
      <c r="O4847" s="197" t="n">
        <v>0</v>
      </c>
      <c r="P4847" s="118" t="inlineStr">
        <is>
          <t>Включено</t>
        </is>
      </c>
      <c r="Q4847" s="104" t="n"/>
    </row>
    <row r="4848" outlineLevel="3" ht="50.25" customHeight="1">
      <c r="A4848" s="3" t="n"/>
      <c r="B4848" s="3" t="n"/>
      <c r="C4848" s="25" t="n"/>
      <c r="D4848" s="271" t="inlineStr">
        <is>
          <t>10.4.33.260.</t>
        </is>
      </c>
      <c r="E4848" s="212" t="inlineStr">
        <is>
          <t>Переходник прямоугольного сечения 500х1400-600х1400</t>
        </is>
      </c>
      <c r="F4848" s="211" t="inlineStr">
        <is>
          <t>шт.</t>
        </is>
      </c>
      <c r="G4848" s="649" t="n">
        <v>1</v>
      </c>
      <c r="H4848" s="194" t="n"/>
      <c r="I4848" s="195" t="n">
        <v>0</v>
      </c>
      <c r="J4848" s="196" t="n">
        <v>0</v>
      </c>
      <c r="K4848" s="197" t="n">
        <v>0</v>
      </c>
      <c r="L4848" s="194" t="n">
        <v>0</v>
      </c>
      <c r="M4848" s="195" t="n">
        <v>0</v>
      </c>
      <c r="N4848" s="196" t="n">
        <v>0</v>
      </c>
      <c r="O4848" s="197" t="n">
        <v>0</v>
      </c>
      <c r="P4848" s="118" t="inlineStr">
        <is>
          <t>Включено</t>
        </is>
      </c>
      <c r="Q4848" s="104" t="n"/>
    </row>
    <row r="4849" outlineLevel="3" ht="50.25" customHeight="1">
      <c r="A4849" s="3" t="n"/>
      <c r="B4849" s="3" t="n"/>
      <c r="C4849" s="25" t="n"/>
      <c r="D4849" s="271" t="inlineStr">
        <is>
          <t>10.4.33.261.</t>
        </is>
      </c>
      <c r="E4849" s="212" t="inlineStr">
        <is>
          <t>Переходник прямоугольного сечения 500х1400-800х1800</t>
        </is>
      </c>
      <c r="F4849" s="211" t="inlineStr">
        <is>
          <t>шт.</t>
        </is>
      </c>
      <c r="G4849" s="649" t="n">
        <v>1</v>
      </c>
      <c r="H4849" s="194" t="n"/>
      <c r="I4849" s="195" t="n">
        <v>0</v>
      </c>
      <c r="J4849" s="196" t="n">
        <v>0</v>
      </c>
      <c r="K4849" s="197" t="n">
        <v>0</v>
      </c>
      <c r="L4849" s="194" t="n">
        <v>0</v>
      </c>
      <c r="M4849" s="195" t="n">
        <v>0</v>
      </c>
      <c r="N4849" s="196" t="n">
        <v>0</v>
      </c>
      <c r="O4849" s="197" t="n">
        <v>0</v>
      </c>
      <c r="P4849" s="118" t="inlineStr">
        <is>
          <t>Включено</t>
        </is>
      </c>
      <c r="Q4849" s="104" t="n"/>
    </row>
    <row r="4850" outlineLevel="3" ht="50.25" customHeight="1">
      <c r="A4850" s="3" t="n"/>
      <c r="B4850" s="3" t="n"/>
      <c r="C4850" s="25" t="n"/>
      <c r="D4850" s="271" t="inlineStr">
        <is>
          <t>10.4.33.262.</t>
        </is>
      </c>
      <c r="E4850" s="212" t="inlineStr">
        <is>
          <t>Переходник прямоугольного сечения 500х1500-600х1200</t>
        </is>
      </c>
      <c r="F4850" s="211" t="inlineStr">
        <is>
          <t>шт.</t>
        </is>
      </c>
      <c r="G4850" s="649" t="n">
        <v>1</v>
      </c>
      <c r="H4850" s="194" t="n"/>
      <c r="I4850" s="195" t="n">
        <v>0</v>
      </c>
      <c r="J4850" s="196" t="n">
        <v>0</v>
      </c>
      <c r="K4850" s="197" t="n">
        <v>0</v>
      </c>
      <c r="L4850" s="194" t="n">
        <v>0</v>
      </c>
      <c r="M4850" s="195" t="n">
        <v>0</v>
      </c>
      <c r="N4850" s="196" t="n">
        <v>0</v>
      </c>
      <c r="O4850" s="197" t="n">
        <v>0</v>
      </c>
      <c r="P4850" s="118" t="inlineStr">
        <is>
          <t>Включено</t>
        </is>
      </c>
      <c r="Q4850" s="104" t="n"/>
    </row>
    <row r="4851" outlineLevel="3" ht="50.25" customHeight="1">
      <c r="A4851" s="3" t="n"/>
      <c r="B4851" s="3" t="n"/>
      <c r="C4851" s="25" t="n"/>
      <c r="D4851" s="271" t="inlineStr">
        <is>
          <t>10.4.33.263.</t>
        </is>
      </c>
      <c r="E4851" s="212" t="inlineStr">
        <is>
          <t>Переходник прямоугольного сечения 550х750-600х1400</t>
        </is>
      </c>
      <c r="F4851" s="211" t="inlineStr">
        <is>
          <t>шт.</t>
        </is>
      </c>
      <c r="G4851" s="649" t="n">
        <v>2</v>
      </c>
      <c r="H4851" s="194" t="n"/>
      <c r="I4851" s="195" t="n">
        <v>0</v>
      </c>
      <c r="J4851" s="196" t="n">
        <v>0</v>
      </c>
      <c r="K4851" s="197" t="n">
        <v>0</v>
      </c>
      <c r="L4851" s="194" t="n">
        <v>0</v>
      </c>
      <c r="M4851" s="195" t="n">
        <v>0</v>
      </c>
      <c r="N4851" s="196" t="n">
        <v>0</v>
      </c>
      <c r="O4851" s="197" t="n">
        <v>0</v>
      </c>
      <c r="P4851" s="118" t="inlineStr">
        <is>
          <t>Включено</t>
        </is>
      </c>
      <c r="Q4851" s="104" t="n"/>
    </row>
    <row r="4852" outlineLevel="3" ht="50.25" customHeight="1">
      <c r="A4852" s="3" t="n"/>
      <c r="B4852" s="3" t="n"/>
      <c r="C4852" s="25" t="n"/>
      <c r="D4852" s="271" t="inlineStr">
        <is>
          <t>10.4.33.264.</t>
        </is>
      </c>
      <c r="E4852" s="212" t="inlineStr">
        <is>
          <t>Переходник прямоугольного сечения 600х600-600х1400</t>
        </is>
      </c>
      <c r="F4852" s="211" t="inlineStr">
        <is>
          <t>шт.</t>
        </is>
      </c>
      <c r="G4852" s="649" t="n">
        <v>2</v>
      </c>
      <c r="H4852" s="194" t="n"/>
      <c r="I4852" s="195" t="n">
        <v>0</v>
      </c>
      <c r="J4852" s="196" t="n">
        <v>0</v>
      </c>
      <c r="K4852" s="197" t="n">
        <v>0</v>
      </c>
      <c r="L4852" s="194" t="n">
        <v>0</v>
      </c>
      <c r="M4852" s="195" t="n">
        <v>0</v>
      </c>
      <c r="N4852" s="196" t="n">
        <v>0</v>
      </c>
      <c r="O4852" s="197" t="n">
        <v>0</v>
      </c>
      <c r="P4852" s="118" t="inlineStr">
        <is>
          <t>Включено</t>
        </is>
      </c>
      <c r="Q4852" s="104" t="n"/>
    </row>
    <row r="4853" outlineLevel="3" ht="50.25" customHeight="1">
      <c r="A4853" s="3" t="n"/>
      <c r="B4853" s="3" t="n"/>
      <c r="C4853" s="25" t="n"/>
      <c r="D4853" s="271" t="inlineStr">
        <is>
          <t>10.4.33.265.</t>
        </is>
      </c>
      <c r="E4853" s="212" t="inlineStr">
        <is>
          <t>Переходник прямоугольного сечения 600х700-700х700</t>
        </is>
      </c>
      <c r="F4853" s="211" t="inlineStr">
        <is>
          <t>шт.</t>
        </is>
      </c>
      <c r="G4853" s="649" t="n">
        <v>1</v>
      </c>
      <c r="H4853" s="194" t="n"/>
      <c r="I4853" s="195" t="n">
        <v>0</v>
      </c>
      <c r="J4853" s="196" t="n">
        <v>0</v>
      </c>
      <c r="K4853" s="197" t="n">
        <v>0</v>
      </c>
      <c r="L4853" s="194" t="n">
        <v>0</v>
      </c>
      <c r="M4853" s="195" t="n">
        <v>0</v>
      </c>
      <c r="N4853" s="196" t="n">
        <v>0</v>
      </c>
      <c r="O4853" s="197" t="n">
        <v>0</v>
      </c>
      <c r="P4853" s="118" t="inlineStr">
        <is>
          <t>Включено</t>
        </is>
      </c>
      <c r="Q4853" s="104" t="n"/>
    </row>
    <row r="4854" outlineLevel="3" ht="50.25" customHeight="1">
      <c r="A4854" s="3" t="n"/>
      <c r="B4854" s="3" t="n"/>
      <c r="C4854" s="25" t="n"/>
      <c r="D4854" s="271" t="inlineStr">
        <is>
          <t>10.4.33.266.</t>
        </is>
      </c>
      <c r="E4854" s="212" t="inlineStr">
        <is>
          <t>Переходник прямоугольного сечения 600х900-600х900</t>
        </is>
      </c>
      <c r="F4854" s="211" t="inlineStr">
        <is>
          <t>шт.</t>
        </is>
      </c>
      <c r="G4854" s="649" t="n">
        <v>1</v>
      </c>
      <c r="H4854" s="194" t="n"/>
      <c r="I4854" s="195" t="n">
        <v>0</v>
      </c>
      <c r="J4854" s="196" t="n">
        <v>0</v>
      </c>
      <c r="K4854" s="197" t="n">
        <v>0</v>
      </c>
      <c r="L4854" s="194" t="n">
        <v>0</v>
      </c>
      <c r="M4854" s="195" t="n">
        <v>0</v>
      </c>
      <c r="N4854" s="196" t="n">
        <v>0</v>
      </c>
      <c r="O4854" s="197" t="n">
        <v>0</v>
      </c>
      <c r="P4854" s="118" t="inlineStr">
        <is>
          <t>Включено</t>
        </is>
      </c>
      <c r="Q4854" s="104" t="n"/>
    </row>
    <row r="4855" outlineLevel="3" ht="50.25" customHeight="1">
      <c r="A4855" s="3" t="n"/>
      <c r="B4855" s="3" t="n"/>
      <c r="C4855" s="25" t="n"/>
      <c r="D4855" s="271" t="inlineStr">
        <is>
          <t>10.4.33.267.</t>
        </is>
      </c>
      <c r="E4855" s="212" t="inlineStr">
        <is>
          <t>Переходник прямоугольного сечения 600х900-700х1600</t>
        </is>
      </c>
      <c r="F4855" s="211" t="inlineStr">
        <is>
          <t>шт.</t>
        </is>
      </c>
      <c r="G4855" s="649" t="n">
        <v>2</v>
      </c>
      <c r="H4855" s="194" t="n"/>
      <c r="I4855" s="195" t="n">
        <v>0</v>
      </c>
      <c r="J4855" s="196" t="n">
        <v>0</v>
      </c>
      <c r="K4855" s="197" t="n">
        <v>0</v>
      </c>
      <c r="L4855" s="194" t="n">
        <v>0</v>
      </c>
      <c r="M4855" s="195" t="n">
        <v>0</v>
      </c>
      <c r="N4855" s="196" t="n">
        <v>0</v>
      </c>
      <c r="O4855" s="197" t="n">
        <v>0</v>
      </c>
      <c r="P4855" s="118" t="inlineStr">
        <is>
          <t>Включено</t>
        </is>
      </c>
      <c r="Q4855" s="104" t="n"/>
    </row>
    <row r="4856" outlineLevel="3" ht="50.25" customHeight="1">
      <c r="A4856" s="3" t="n"/>
      <c r="B4856" s="3" t="n"/>
      <c r="C4856" s="25" t="n"/>
      <c r="D4856" s="271" t="inlineStr">
        <is>
          <t>10.4.33.268.</t>
        </is>
      </c>
      <c r="E4856" s="212" t="inlineStr">
        <is>
          <t>Переходник прямоугольного сечения 600х1200-800х1800</t>
        </is>
      </c>
      <c r="F4856" s="211" t="inlineStr">
        <is>
          <t>шт.</t>
        </is>
      </c>
      <c r="G4856" s="649" t="n">
        <v>1</v>
      </c>
      <c r="H4856" s="194" t="n"/>
      <c r="I4856" s="195" t="n">
        <v>0</v>
      </c>
      <c r="J4856" s="196" t="n">
        <v>0</v>
      </c>
      <c r="K4856" s="197" t="n">
        <v>0</v>
      </c>
      <c r="L4856" s="194" t="n">
        <v>0</v>
      </c>
      <c r="M4856" s="195" t="n">
        <v>0</v>
      </c>
      <c r="N4856" s="196" t="n">
        <v>0</v>
      </c>
      <c r="O4856" s="197" t="n">
        <v>0</v>
      </c>
      <c r="P4856" s="118" t="inlineStr">
        <is>
          <t>Включено</t>
        </is>
      </c>
      <c r="Q4856" s="104" t="n"/>
    </row>
    <row r="4857" outlineLevel="3" ht="50.25" customHeight="1">
      <c r="A4857" s="3" t="n"/>
      <c r="B4857" s="3" t="n"/>
      <c r="C4857" s="25" t="n"/>
      <c r="D4857" s="271" t="inlineStr">
        <is>
          <t>10.4.33.269.</t>
        </is>
      </c>
      <c r="E4857" s="212" t="inlineStr">
        <is>
          <t>Переходник прямоугольного сечения 1080х700-400х350</t>
        </is>
      </c>
      <c r="F4857" s="211" t="inlineStr">
        <is>
          <t>шт.</t>
        </is>
      </c>
      <c r="G4857" s="649" t="n">
        <v>1</v>
      </c>
      <c r="H4857" s="194" t="n"/>
      <c r="I4857" s="195" t="n">
        <v>0</v>
      </c>
      <c r="J4857" s="196" t="n">
        <v>0</v>
      </c>
      <c r="K4857" s="197" t="n">
        <v>0</v>
      </c>
      <c r="L4857" s="194" t="n">
        <v>0</v>
      </c>
      <c r="M4857" s="195" t="n">
        <v>0</v>
      </c>
      <c r="N4857" s="196" t="n">
        <v>0</v>
      </c>
      <c r="O4857" s="197" t="n">
        <v>0</v>
      </c>
      <c r="P4857" s="118" t="inlineStr">
        <is>
          <t>Включено</t>
        </is>
      </c>
      <c r="Q4857" s="104" t="n"/>
    </row>
    <row r="4858" outlineLevel="3" ht="50.25" customHeight="1">
      <c r="A4858" s="3" t="n"/>
      <c r="B4858" s="3" t="n"/>
      <c r="C4858" s="25" t="n"/>
      <c r="D4858" s="271" t="inlineStr">
        <is>
          <t>10.4.33.270.</t>
        </is>
      </c>
      <c r="E4858" s="212" t="inlineStr">
        <is>
          <t>Переходник прямоугольного сечения 1182x750-400x350</t>
        </is>
      </c>
      <c r="F4858" s="211" t="inlineStr">
        <is>
          <t>шт.</t>
        </is>
      </c>
      <c r="G4858" s="649" t="n">
        <v>2</v>
      </c>
      <c r="H4858" s="194" t="n"/>
      <c r="I4858" s="195" t="n">
        <v>0</v>
      </c>
      <c r="J4858" s="196" t="n">
        <v>0</v>
      </c>
      <c r="K4858" s="197" t="n">
        <v>0</v>
      </c>
      <c r="L4858" s="194" t="n">
        <v>0</v>
      </c>
      <c r="M4858" s="195" t="n">
        <v>0</v>
      </c>
      <c r="N4858" s="196" t="n">
        <v>0</v>
      </c>
      <c r="O4858" s="197" t="n">
        <v>0</v>
      </c>
      <c r="P4858" s="118" t="inlineStr">
        <is>
          <t>Включено</t>
        </is>
      </c>
      <c r="Q4858" s="104" t="n"/>
    </row>
    <row r="4859" outlineLevel="3" ht="50.25" customHeight="1">
      <c r="A4859" s="3" t="n"/>
      <c r="B4859" s="3" t="n"/>
      <c r="C4859" s="25" t="n"/>
      <c r="D4859" s="271" t="inlineStr">
        <is>
          <t>10.4.33.271.</t>
        </is>
      </c>
      <c r="E4859" s="212" t="inlineStr">
        <is>
          <t>Переходник прямоугольного сечения 1400x500-1100x500</t>
        </is>
      </c>
      <c r="F4859" s="211" t="inlineStr">
        <is>
          <t>шт.</t>
        </is>
      </c>
      <c r="G4859" s="649" t="n">
        <v>2</v>
      </c>
      <c r="H4859" s="194" t="n"/>
      <c r="I4859" s="195" t="n">
        <v>0</v>
      </c>
      <c r="J4859" s="196" t="n">
        <v>0</v>
      </c>
      <c r="K4859" s="197" t="n">
        <v>0</v>
      </c>
      <c r="L4859" s="194" t="n">
        <v>0</v>
      </c>
      <c r="M4859" s="195" t="n">
        <v>0</v>
      </c>
      <c r="N4859" s="196" t="n">
        <v>0</v>
      </c>
      <c r="O4859" s="197" t="n">
        <v>0</v>
      </c>
      <c r="P4859" s="118" t="inlineStr">
        <is>
          <t>Включено</t>
        </is>
      </c>
      <c r="Q4859" s="104" t="n"/>
    </row>
    <row r="4860" outlineLevel="3" ht="50.25" customHeight="1">
      <c r="A4860" s="3" t="n"/>
      <c r="B4860" s="3" t="n"/>
      <c r="C4860" s="25" t="n"/>
      <c r="D4860" s="271" t="inlineStr">
        <is>
          <t>10.4.33.272.</t>
        </is>
      </c>
      <c r="E4860" s="212" t="inlineStr">
        <is>
          <t>Тройник круглого сечения Ø160-Ø160-Ø125</t>
        </is>
      </c>
      <c r="F4860" s="211" t="inlineStr">
        <is>
          <t>шт.</t>
        </is>
      </c>
      <c r="G4860" s="649" t="n">
        <v>1</v>
      </c>
      <c r="H4860" s="194" t="n"/>
      <c r="I4860" s="195" t="n">
        <v>0</v>
      </c>
      <c r="J4860" s="196" t="n">
        <v>0</v>
      </c>
      <c r="K4860" s="197" t="n">
        <v>0</v>
      </c>
      <c r="L4860" s="194" t="n">
        <v>0</v>
      </c>
      <c r="M4860" s="195" t="n">
        <v>0</v>
      </c>
      <c r="N4860" s="196" t="n">
        <v>0</v>
      </c>
      <c r="O4860" s="197" t="n">
        <v>0</v>
      </c>
      <c r="P4860" s="118" t="inlineStr">
        <is>
          <t>Включено</t>
        </is>
      </c>
      <c r="Q4860" s="104" t="n"/>
    </row>
    <row r="4861" outlineLevel="3" ht="50.25" customHeight="1">
      <c r="A4861" s="3" t="n"/>
      <c r="B4861" s="3" t="n"/>
      <c r="C4861" s="25" t="n"/>
      <c r="D4861" s="271" t="inlineStr">
        <is>
          <t>10.4.33.273.</t>
        </is>
      </c>
      <c r="E4861" s="212" t="inlineStr">
        <is>
          <t>Тройник круглого сечения Ø200-Ø200-Ø125</t>
        </is>
      </c>
      <c r="F4861" s="211" t="inlineStr">
        <is>
          <t>шт.</t>
        </is>
      </c>
      <c r="G4861" s="649" t="n">
        <v>1</v>
      </c>
      <c r="H4861" s="194" t="n"/>
      <c r="I4861" s="195" t="n">
        <v>0</v>
      </c>
      <c r="J4861" s="196" t="n">
        <v>0</v>
      </c>
      <c r="K4861" s="197" t="n">
        <v>0</v>
      </c>
      <c r="L4861" s="194" t="n">
        <v>0</v>
      </c>
      <c r="M4861" s="195" t="n">
        <v>0</v>
      </c>
      <c r="N4861" s="196" t="n">
        <v>0</v>
      </c>
      <c r="O4861" s="197" t="n">
        <v>0</v>
      </c>
      <c r="P4861" s="118" t="inlineStr">
        <is>
          <t>Включено</t>
        </is>
      </c>
      <c r="Q4861" s="104" t="n"/>
    </row>
    <row r="4862" outlineLevel="3" ht="50.25" customHeight="1">
      <c r="A4862" s="3" t="n"/>
      <c r="B4862" s="3" t="n"/>
      <c r="C4862" s="25" t="n"/>
      <c r="D4862" s="271" t="inlineStr">
        <is>
          <t>10.4.33.274.</t>
        </is>
      </c>
      <c r="E4862" s="212" t="inlineStr">
        <is>
          <t>Тройник круглого сечения Ø200-Ø200-Ø160</t>
        </is>
      </c>
      <c r="F4862" s="211" t="inlineStr">
        <is>
          <t>шт.</t>
        </is>
      </c>
      <c r="G4862" s="649" t="n">
        <v>1</v>
      </c>
      <c r="H4862" s="194" t="n"/>
      <c r="I4862" s="195" t="n">
        <v>0</v>
      </c>
      <c r="J4862" s="196" t="n">
        <v>0</v>
      </c>
      <c r="K4862" s="197" t="n">
        <v>0</v>
      </c>
      <c r="L4862" s="194" t="n">
        <v>0</v>
      </c>
      <c r="M4862" s="195" t="n">
        <v>0</v>
      </c>
      <c r="N4862" s="196" t="n">
        <v>0</v>
      </c>
      <c r="O4862" s="197" t="n">
        <v>0</v>
      </c>
      <c r="P4862" s="118" t="inlineStr">
        <is>
          <t>Включено</t>
        </is>
      </c>
      <c r="Q4862" s="104" t="n"/>
    </row>
    <row r="4863" outlineLevel="3" ht="50.25" customHeight="1">
      <c r="A4863" s="3" t="n"/>
      <c r="B4863" s="3" t="n"/>
      <c r="C4863" s="25" t="n"/>
      <c r="D4863" s="271" t="inlineStr">
        <is>
          <t>10.4.33.275.</t>
        </is>
      </c>
      <c r="E4863" s="212" t="inlineStr">
        <is>
          <t>Тройник круглого сечения Ø200-Ø200-Ø200</t>
        </is>
      </c>
      <c r="F4863" s="211" t="inlineStr">
        <is>
          <t>шт.</t>
        </is>
      </c>
      <c r="G4863" s="649" t="n">
        <v>13</v>
      </c>
      <c r="H4863" s="194" t="n"/>
      <c r="I4863" s="195" t="n">
        <v>0</v>
      </c>
      <c r="J4863" s="196" t="n">
        <v>0</v>
      </c>
      <c r="K4863" s="197" t="n">
        <v>0</v>
      </c>
      <c r="L4863" s="194" t="n">
        <v>0</v>
      </c>
      <c r="M4863" s="195" t="n">
        <v>0</v>
      </c>
      <c r="N4863" s="196" t="n">
        <v>0</v>
      </c>
      <c r="O4863" s="197" t="n">
        <v>0</v>
      </c>
      <c r="P4863" s="118" t="inlineStr">
        <is>
          <t>Включено</t>
        </is>
      </c>
      <c r="Q4863" s="104" t="n"/>
    </row>
    <row r="4864" outlineLevel="3" ht="50.25" customHeight="1">
      <c r="A4864" s="3" t="n"/>
      <c r="B4864" s="3" t="n"/>
      <c r="C4864" s="25" t="n"/>
      <c r="D4864" s="271" t="inlineStr">
        <is>
          <t>10.4.33.276.</t>
        </is>
      </c>
      <c r="E4864" s="212" t="inlineStr">
        <is>
          <t>Тройник прямоугольного сечения 350х400-350х400-200х300</t>
        </is>
      </c>
      <c r="F4864" s="211" t="inlineStr">
        <is>
          <t>шт.</t>
        </is>
      </c>
      <c r="G4864" s="649" t="n">
        <v>1</v>
      </c>
      <c r="H4864" s="194" t="n"/>
      <c r="I4864" s="195" t="n">
        <v>0</v>
      </c>
      <c r="J4864" s="196" t="n">
        <v>0</v>
      </c>
      <c r="K4864" s="197" t="n">
        <v>0</v>
      </c>
      <c r="L4864" s="194" t="n">
        <v>0</v>
      </c>
      <c r="M4864" s="195" t="n">
        <v>0</v>
      </c>
      <c r="N4864" s="196" t="n">
        <v>0</v>
      </c>
      <c r="O4864" s="197" t="n">
        <v>0</v>
      </c>
      <c r="P4864" s="118" t="inlineStr">
        <is>
          <t>Включено</t>
        </is>
      </c>
      <c r="Q4864" s="104" t="n"/>
    </row>
    <row r="4865" outlineLevel="3" ht="50.25" customHeight="1">
      <c r="A4865" s="3" t="n"/>
      <c r="B4865" s="3" t="n"/>
      <c r="C4865" s="25" t="n"/>
      <c r="D4865" s="271" t="inlineStr">
        <is>
          <t>10.4.33.277.</t>
        </is>
      </c>
      <c r="E4865" s="212" t="inlineStr">
        <is>
          <t>Тройник прямоугольного сечения 350х400-350х400-200х300</t>
        </is>
      </c>
      <c r="F4865" s="211" t="inlineStr">
        <is>
          <t>шт.</t>
        </is>
      </c>
      <c r="G4865" s="649" t="n">
        <v>1</v>
      </c>
      <c r="H4865" s="194" t="n"/>
      <c r="I4865" s="195" t="n">
        <v>0</v>
      </c>
      <c r="J4865" s="196" t="n">
        <v>0</v>
      </c>
      <c r="K4865" s="197" t="n">
        <v>0</v>
      </c>
      <c r="L4865" s="194" t="n">
        <v>0</v>
      </c>
      <c r="M4865" s="195" t="n">
        <v>0</v>
      </c>
      <c r="N4865" s="196" t="n">
        <v>0</v>
      </c>
      <c r="O4865" s="197" t="n">
        <v>0</v>
      </c>
      <c r="P4865" s="118" t="inlineStr">
        <is>
          <t>Включено</t>
        </is>
      </c>
      <c r="Q4865" s="104" t="n"/>
    </row>
    <row r="4866" outlineLevel="3" ht="50.25" customHeight="1">
      <c r="A4866" s="3" t="n"/>
      <c r="B4866" s="3" t="n"/>
      <c r="C4866" s="25" t="n"/>
      <c r="D4866" s="271" t="inlineStr">
        <is>
          <t>10.4.33.278.</t>
        </is>
      </c>
      <c r="E4866" s="212" t="inlineStr">
        <is>
          <t>Тройник прямоугольного сечения 350х400-350х400-350х400</t>
        </is>
      </c>
      <c r="F4866" s="211" t="inlineStr">
        <is>
          <t>шт.</t>
        </is>
      </c>
      <c r="G4866" s="649" t="n">
        <v>1</v>
      </c>
      <c r="H4866" s="194" t="n"/>
      <c r="I4866" s="195" t="n">
        <v>0</v>
      </c>
      <c r="J4866" s="196" t="n">
        <v>0</v>
      </c>
      <c r="K4866" s="197" t="n">
        <v>0</v>
      </c>
      <c r="L4866" s="194" t="n">
        <v>0</v>
      </c>
      <c r="M4866" s="195" t="n">
        <v>0</v>
      </c>
      <c r="N4866" s="196" t="n">
        <v>0</v>
      </c>
      <c r="O4866" s="197" t="n">
        <v>0</v>
      </c>
      <c r="P4866" s="118" t="inlineStr">
        <is>
          <t>Включено</t>
        </is>
      </c>
      <c r="Q4866" s="104" t="n"/>
    </row>
    <row r="4867" outlineLevel="3" ht="50.25" customHeight="1">
      <c r="A4867" s="3" t="n"/>
      <c r="B4867" s="3" t="n"/>
      <c r="C4867" s="25" t="n"/>
      <c r="D4867" s="271" t="inlineStr">
        <is>
          <t>10.4.33.279.</t>
        </is>
      </c>
      <c r="E4867" s="212" t="inlineStr">
        <is>
          <t>Тройник прямоугольного сечения 350х400-400х400-400х400</t>
        </is>
      </c>
      <c r="F4867" s="211" t="inlineStr">
        <is>
          <t>шт.</t>
        </is>
      </c>
      <c r="G4867" s="649" t="n">
        <v>1</v>
      </c>
      <c r="H4867" s="194" t="n"/>
      <c r="I4867" s="195" t="n">
        <v>0</v>
      </c>
      <c r="J4867" s="196" t="n">
        <v>0</v>
      </c>
      <c r="K4867" s="197" t="n">
        <v>0</v>
      </c>
      <c r="L4867" s="194" t="n">
        <v>0</v>
      </c>
      <c r="M4867" s="195" t="n">
        <v>0</v>
      </c>
      <c r="N4867" s="196" t="n">
        <v>0</v>
      </c>
      <c r="O4867" s="197" t="n">
        <v>0</v>
      </c>
      <c r="P4867" s="118" t="inlineStr">
        <is>
          <t>Включено</t>
        </is>
      </c>
      <c r="Q4867" s="104" t="n"/>
    </row>
    <row r="4868" outlineLevel="3" ht="50.25" customHeight="1">
      <c r="A4868" s="3" t="n"/>
      <c r="B4868" s="3" t="n"/>
      <c r="C4868" s="25" t="n"/>
      <c r="D4868" s="271" t="inlineStr">
        <is>
          <t>10.4.33.280.</t>
        </is>
      </c>
      <c r="E4868" s="212" t="inlineStr">
        <is>
          <t>Тройник прямоугольного сечения 400х800-450х800-450х800</t>
        </is>
      </c>
      <c r="F4868" s="211" t="inlineStr">
        <is>
          <t>шт.</t>
        </is>
      </c>
      <c r="G4868" s="649" t="n">
        <v>1</v>
      </c>
      <c r="H4868" s="194" t="n"/>
      <c r="I4868" s="195" t="n">
        <v>0</v>
      </c>
      <c r="J4868" s="196" t="n">
        <v>0</v>
      </c>
      <c r="K4868" s="197" t="n">
        <v>0</v>
      </c>
      <c r="L4868" s="194" t="n">
        <v>0</v>
      </c>
      <c r="M4868" s="195" t="n">
        <v>0</v>
      </c>
      <c r="N4868" s="196" t="n">
        <v>0</v>
      </c>
      <c r="O4868" s="197" t="n">
        <v>0</v>
      </c>
      <c r="P4868" s="118" t="inlineStr">
        <is>
          <t>Включено</t>
        </is>
      </c>
      <c r="Q4868" s="104" t="n"/>
    </row>
    <row r="4869" outlineLevel="3" ht="50.25" customHeight="1">
      <c r="A4869" s="3" t="n"/>
      <c r="B486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869" s="25" t="n"/>
      <c r="D4869" s="271" t="inlineStr">
        <is>
          <t>10.4.33.281.</t>
        </is>
      </c>
      <c r="E4869" s="212" t="inlineStr">
        <is>
          <t>Воздушный клапан общего назначения круглый Ф100</t>
        </is>
      </c>
      <c r="F4869" s="211" t="inlineStr">
        <is>
          <t>шт.</t>
        </is>
      </c>
      <c r="G4869" s="649" t="n">
        <v>33</v>
      </c>
      <c r="H4869" s="194" t="n">
        <v>2162.29086886279</v>
      </c>
      <c r="I4869" s="195" t="n">
        <v>1121.659162257691</v>
      </c>
      <c r="J4869" s="196" t="n">
        <v>410.4937538900601</v>
      </c>
      <c r="K4869" s="197" t="n">
        <v>3694.443785010541</v>
      </c>
      <c r="L4869" s="194" t="n">
        <v>71355.59867247207</v>
      </c>
      <c r="M4869" s="195" t="n">
        <v>37014.75235450379</v>
      </c>
      <c r="N4869" s="196" t="n">
        <v>13546.29387837198</v>
      </c>
      <c r="O4869" s="197" t="n">
        <v>121916.6449053478</v>
      </c>
      <c r="P4869" s="118" t="n"/>
      <c r="Q4869" s="104" t="n"/>
    </row>
    <row r="4870" outlineLevel="3" ht="50.25" customHeight="1">
      <c r="A4870" s="3" t="n"/>
      <c r="B487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870" s="25" t="n"/>
      <c r="D4870" s="271" t="inlineStr">
        <is>
          <t>10.4.33.282.</t>
        </is>
      </c>
      <c r="E4870" s="212" t="inlineStr">
        <is>
          <t>Воздушный клапан общего назначения круглый Ф100</t>
        </is>
      </c>
      <c r="F4870" s="211" t="inlineStr">
        <is>
          <t>шт.</t>
        </is>
      </c>
      <c r="G4870" s="649" t="n">
        <v>6</v>
      </c>
      <c r="H4870" s="194" t="n">
        <v>2373.55580055339</v>
      </c>
      <c r="I4870" s="195" t="n">
        <v>1121.659162257691</v>
      </c>
      <c r="J4870" s="196" t="n">
        <v>436.9018703513851</v>
      </c>
      <c r="K4870" s="197" t="n">
        <v>3932.116833162466</v>
      </c>
      <c r="L4870" s="194" t="n">
        <v>14241.33480332034</v>
      </c>
      <c r="M4870" s="195" t="n">
        <v>6729.954973546144</v>
      </c>
      <c r="N4870" s="196" t="n">
        <v>2621.411222108311</v>
      </c>
      <c r="O4870" s="197" t="n">
        <v>23592.7009989748</v>
      </c>
      <c r="P4870" s="118" t="n"/>
      <c r="Q4870" s="104" t="n"/>
    </row>
    <row r="4871" outlineLevel="3" ht="50.25" customHeight="1">
      <c r="A4871" s="3" t="n"/>
      <c r="B487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871" s="25" t="n"/>
      <c r="D4871" s="271" t="inlineStr">
        <is>
          <t>10.4.33.283.</t>
        </is>
      </c>
      <c r="E4871" s="212" t="inlineStr">
        <is>
          <t>Воздушный клапан общего назначения круглый Ф160</t>
        </is>
      </c>
      <c r="F4871" s="211" t="inlineStr">
        <is>
          <t>шт.</t>
        </is>
      </c>
      <c r="G4871" s="649" t="n">
        <v>8</v>
      </c>
      <c r="H4871" s="194" t="n">
        <v>2643.697868707226</v>
      </c>
      <c r="I4871" s="195" t="n">
        <v>1121.659162257691</v>
      </c>
      <c r="J4871" s="196" t="n">
        <v>470.6696288706146</v>
      </c>
      <c r="K4871" s="197" t="n">
        <v>4236.026659835532</v>
      </c>
      <c r="L4871" s="194" t="n">
        <v>21149.58294965781</v>
      </c>
      <c r="M4871" s="195" t="n">
        <v>8973.273298061526</v>
      </c>
      <c r="N4871" s="196" t="n">
        <v>3765.357030964917</v>
      </c>
      <c r="O4871" s="197" t="n">
        <v>33888.21327868426</v>
      </c>
      <c r="P4871" s="118" t="n"/>
      <c r="Q4871" s="104" t="n"/>
    </row>
    <row r="4872" outlineLevel="3" ht="50.25" customHeight="1">
      <c r="A4872" s="3" t="n"/>
      <c r="B487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872" s="25" t="n"/>
      <c r="D4872" s="271" t="inlineStr">
        <is>
          <t>10.4.33.284.</t>
        </is>
      </c>
      <c r="E4872" s="212" t="inlineStr">
        <is>
          <t>Воздушный клапан общего назначения круглый Ф200</t>
        </is>
      </c>
      <c r="F4872" s="211" t="inlineStr">
        <is>
          <t>шт.</t>
        </is>
      </c>
      <c r="G4872" s="649" t="n">
        <v>22</v>
      </c>
      <c r="H4872" s="194" t="n">
        <v>2936.92897957307</v>
      </c>
      <c r="I4872" s="195" t="n">
        <v>1121.659162257691</v>
      </c>
      <c r="J4872" s="196" t="n">
        <v>507.3235177288451</v>
      </c>
      <c r="K4872" s="197" t="n">
        <v>4565.911659559606</v>
      </c>
      <c r="L4872" s="194" t="n">
        <v>64612.43755060754</v>
      </c>
      <c r="M4872" s="195" t="n">
        <v>24676.5015696692</v>
      </c>
      <c r="N4872" s="196" t="n">
        <v>11161.11739003459</v>
      </c>
      <c r="O4872" s="197" t="n">
        <v>100450.0565103113</v>
      </c>
      <c r="P4872" s="118" t="n"/>
      <c r="Q4872" s="104" t="n"/>
    </row>
    <row r="4873" outlineLevel="3" ht="50.25" customHeight="1">
      <c r="A4873" s="3" t="n"/>
      <c r="B487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873" s="25" t="n"/>
      <c r="D4873" s="271" t="inlineStr">
        <is>
          <t>10.4.33.285.</t>
        </is>
      </c>
      <c r="E4873" s="212" t="inlineStr">
        <is>
          <t>Воздушный клапан общего назначения прямоугольный 150х150</t>
        </is>
      </c>
      <c r="F4873" s="211" t="inlineStr">
        <is>
          <t>шт.</t>
        </is>
      </c>
      <c r="G4873" s="649" t="n">
        <v>1</v>
      </c>
      <c r="H4873" s="194" t="n">
        <v>5479.034870167855</v>
      </c>
      <c r="I4873" s="195" t="n">
        <v>3882.666330892006</v>
      </c>
      <c r="J4873" s="196" t="n">
        <v>1170.212650132483</v>
      </c>
      <c r="K4873" s="197" t="n">
        <v>10531.91385119234</v>
      </c>
      <c r="L4873" s="194" t="n">
        <v>5479.034870167855</v>
      </c>
      <c r="M4873" s="195" t="n">
        <v>3882.666330892006</v>
      </c>
      <c r="N4873" s="196" t="n">
        <v>1170.212650132483</v>
      </c>
      <c r="O4873" s="197" t="n">
        <v>10531.91385119234</v>
      </c>
      <c r="P4873" s="118" t="n"/>
      <c r="Q4873" s="104" t="n"/>
    </row>
    <row r="4874" outlineLevel="3" ht="50.25" customHeight="1">
      <c r="A4874" s="3" t="n"/>
      <c r="B487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874" s="25" t="n"/>
      <c r="D4874" s="271" t="inlineStr">
        <is>
          <t>10.4.33.286.</t>
        </is>
      </c>
      <c r="E4874" s="212" t="inlineStr">
        <is>
          <t>Воздушный клапан общего назначения прямоугольный 400х200</t>
        </is>
      </c>
      <c r="F4874" s="211" t="inlineStr">
        <is>
          <t>шт.</t>
        </is>
      </c>
      <c r="G4874" s="649" t="n">
        <v>17</v>
      </c>
      <c r="H4874" s="194" t="n">
        <v>9301.429542233836</v>
      </c>
      <c r="I4874" s="195" t="n">
        <v>3882.666330892006</v>
      </c>
      <c r="J4874" s="196" t="n">
        <v>1648.01198414073</v>
      </c>
      <c r="K4874" s="197" t="n">
        <v>14832.10785726657</v>
      </c>
      <c r="L4874" s="194" t="n">
        <v>158124.3022179752</v>
      </c>
      <c r="M4874" s="195" t="n">
        <v>66005.32762516411</v>
      </c>
      <c r="N4874" s="196" t="n">
        <v>28016.20373039242</v>
      </c>
      <c r="O4874" s="197" t="n">
        <v>252145.8335735318</v>
      </c>
      <c r="P4874" s="118" t="n"/>
      <c r="Q4874" s="104" t="n"/>
    </row>
    <row r="4875" outlineLevel="3" ht="50.25" customHeight="1">
      <c r="A4875" s="3" t="n"/>
      <c r="B487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875" s="25" t="n"/>
      <c r="D4875" s="271" t="inlineStr">
        <is>
          <t>10.4.33.287.</t>
        </is>
      </c>
      <c r="E4875" s="212" t="inlineStr">
        <is>
          <t>Воздушный клапан общего назначения прямоугольный 500х400</t>
        </is>
      </c>
      <c r="F4875" s="211" t="inlineStr">
        <is>
          <t>шт.</t>
        </is>
      </c>
      <c r="G4875" s="649" t="n">
        <v>1</v>
      </c>
      <c r="H4875" s="194" t="n">
        <v>16245.46556963782</v>
      </c>
      <c r="I4875" s="195" t="n">
        <v>3882.666330892006</v>
      </c>
      <c r="J4875" s="196" t="n">
        <v>2516.016487566228</v>
      </c>
      <c r="K4875" s="197" t="n">
        <v>22644.14838809605</v>
      </c>
      <c r="L4875" s="194" t="n">
        <v>16245.46556963782</v>
      </c>
      <c r="M4875" s="195" t="n">
        <v>3882.666330892006</v>
      </c>
      <c r="N4875" s="196" t="n">
        <v>2516.016487566228</v>
      </c>
      <c r="O4875" s="197" t="n">
        <v>22644.14838809605</v>
      </c>
      <c r="P4875" s="118" t="n"/>
      <c r="Q4875" s="104" t="n"/>
    </row>
    <row r="4876" outlineLevel="3" ht="50.25" customHeight="1">
      <c r="A4876" s="3" t="n"/>
      <c r="B4876"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876" s="25" t="n"/>
      <c r="D4876" s="271" t="inlineStr">
        <is>
          <t>10.4.33.288.</t>
        </is>
      </c>
      <c r="E4876" s="212" t="inlineStr">
        <is>
          <t>Воздушный клапан общего назначения прямоугольный 800х300</t>
        </is>
      </c>
      <c r="F4876" s="211" t="inlineStr">
        <is>
          <t>шт.</t>
        </is>
      </c>
      <c r="G4876" s="649" t="n">
        <v>1</v>
      </c>
      <c r="H4876" s="194" t="n">
        <v>17954.05640658006</v>
      </c>
      <c r="I4876" s="195" t="n">
        <v>3882.666330892006</v>
      </c>
      <c r="J4876" s="196" t="n">
        <v>2729.590342184008</v>
      </c>
      <c r="K4876" s="197" t="n">
        <v>24566.31307965608</v>
      </c>
      <c r="L4876" s="194" t="n">
        <v>17954.05640658006</v>
      </c>
      <c r="M4876" s="195" t="n">
        <v>3882.666330892006</v>
      </c>
      <c r="N4876" s="196" t="n">
        <v>2729.590342184008</v>
      </c>
      <c r="O4876" s="197" t="n">
        <v>24566.31307965608</v>
      </c>
      <c r="P4876" s="118" t="n"/>
      <c r="Q4876" s="104" t="n"/>
    </row>
    <row r="4877" outlineLevel="3" ht="50.25" customHeight="1">
      <c r="A4877" s="3" t="n"/>
      <c r="B4877"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877" s="25" t="n"/>
      <c r="D4877" s="271" t="inlineStr">
        <is>
          <t>10.4.33.289.</t>
        </is>
      </c>
      <c r="E4877" s="212" t="inlineStr">
        <is>
          <t>Воздушный клапан общего назначения прямоугольный 1000х200</t>
        </is>
      </c>
      <c r="F4877" s="211" t="inlineStr">
        <is>
          <t>шт.</t>
        </is>
      </c>
      <c r="G4877" s="649" t="n">
        <v>2</v>
      </c>
      <c r="H4877" s="194" t="n">
        <v>16634.51637218172</v>
      </c>
      <c r="I4877" s="195" t="n">
        <v>3882.666330892006</v>
      </c>
      <c r="J4877" s="196" t="n">
        <v>2564.647837884215</v>
      </c>
      <c r="K4877" s="197" t="n">
        <v>23081.83054095794</v>
      </c>
      <c r="L4877" s="194" t="n">
        <v>33269.03274436343</v>
      </c>
      <c r="M4877" s="195" t="n">
        <v>7765.332661784013</v>
      </c>
      <c r="N4877" s="196" t="n">
        <v>5129.295675768431</v>
      </c>
      <c r="O4877" s="197" t="n">
        <v>46163.66108191587</v>
      </c>
      <c r="P4877" s="118" t="n"/>
      <c r="Q4877" s="104" t="n"/>
    </row>
    <row r="4878" outlineLevel="3" ht="50.25" customHeight="1">
      <c r="A4878" s="3" t="n"/>
      <c r="B487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878" s="25" t="n"/>
      <c r="D4878" s="271" t="inlineStr">
        <is>
          <t>10.4.33.290.</t>
        </is>
      </c>
      <c r="E4878" s="212" t="inlineStr">
        <is>
          <t>Воздушный клапан прямоугольный с электроприводом 1200х600</t>
        </is>
      </c>
      <c r="F4878" s="211" t="inlineStr">
        <is>
          <t>шт.</t>
        </is>
      </c>
      <c r="G4878" s="649" t="n">
        <v>1</v>
      </c>
      <c r="H4878" s="194" t="n">
        <v>45046.76451870085</v>
      </c>
      <c r="I4878" s="195" t="n">
        <v>3882.666330892006</v>
      </c>
      <c r="J4878" s="196" t="n">
        <v>6116.178856199107</v>
      </c>
      <c r="K4878" s="197" t="n">
        <v>55045.60970579196</v>
      </c>
      <c r="L4878" s="194" t="n">
        <v>45046.76451870085</v>
      </c>
      <c r="M4878" s="195" t="n">
        <v>3882.666330892006</v>
      </c>
      <c r="N4878" s="196" t="n">
        <v>6116.178856199107</v>
      </c>
      <c r="O4878" s="197" t="n">
        <v>55045.60970579196</v>
      </c>
      <c r="P4878" s="118" t="n"/>
      <c r="Q4878" s="104" t="n"/>
    </row>
    <row r="4879" outlineLevel="3" ht="50.25" customHeight="1">
      <c r="A4879" s="3" t="n"/>
      <c r="B487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879" s="25" t="n"/>
      <c r="D4879" s="271" t="inlineStr">
        <is>
          <t>10.4.33.291.</t>
        </is>
      </c>
      <c r="E4879" s="212" t="inlineStr">
        <is>
          <t>Воздушный клапан прямоугольный с электроприводом 1200х600</t>
        </is>
      </c>
      <c r="F4879" s="211" t="inlineStr">
        <is>
          <t>шт.</t>
        </is>
      </c>
      <c r="G4879" s="649" t="n">
        <v>2</v>
      </c>
      <c r="H4879" s="194" t="n">
        <v>45046.76433492554</v>
      </c>
      <c r="I4879" s="195" t="n">
        <v>3882.666330892006</v>
      </c>
      <c r="J4879" s="196" t="n">
        <v>6116.178833227193</v>
      </c>
      <c r="K4879" s="197" t="n">
        <v>55045.60949904473</v>
      </c>
      <c r="L4879" s="194" t="n">
        <v>90093.52866985108</v>
      </c>
      <c r="M4879" s="195" t="n">
        <v>7765.332661784013</v>
      </c>
      <c r="N4879" s="196" t="n">
        <v>12232.35766645439</v>
      </c>
      <c r="O4879" s="197" t="n">
        <v>110091.2189980895</v>
      </c>
      <c r="P4879" s="118" t="n"/>
      <c r="Q4879" s="104" t="n"/>
    </row>
    <row r="4880" outlineLevel="3" ht="50.25" customHeight="1">
      <c r="A4880" s="3" t="n"/>
      <c r="B488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880" s="25" t="n"/>
      <c r="D4880" s="271" t="inlineStr">
        <is>
          <t>10.4.33.292.</t>
        </is>
      </c>
      <c r="E4880" s="212" t="inlineStr">
        <is>
          <t>Воздушный клапан прямоугольный с электроприводом 1400х500</t>
        </is>
      </c>
      <c r="F4880" s="211" t="inlineStr">
        <is>
          <t>шт.</t>
        </is>
      </c>
      <c r="G4880" s="649" t="n">
        <v>2</v>
      </c>
      <c r="H4880" s="194" t="n">
        <v>43354.33586658589</v>
      </c>
      <c r="I4880" s="195" t="n">
        <v>3882.666330892006</v>
      </c>
      <c r="J4880" s="196" t="n">
        <v>5904.625274684737</v>
      </c>
      <c r="K4880" s="197" t="n">
        <v>53141.62747216263</v>
      </c>
      <c r="L4880" s="194" t="n">
        <v>86708.67173317178</v>
      </c>
      <c r="M4880" s="195" t="n">
        <v>7765.332661784013</v>
      </c>
      <c r="N4880" s="196" t="n">
        <v>11809.25054936947</v>
      </c>
      <c r="O4880" s="197" t="n">
        <v>106283.2549443253</v>
      </c>
      <c r="P4880" s="118" t="n"/>
      <c r="Q4880" s="104" t="n"/>
    </row>
    <row r="4881" outlineLevel="3" ht="50.25" customHeight="1">
      <c r="A4881" s="3" t="n"/>
      <c r="B4881" s="3" t="inlineStr">
        <is>
          <t>Монтаж оконечных устройств системы общеобменной вентиляции (диффузоры, решетки и пр.)</t>
        </is>
      </c>
      <c r="C4881" s="25" t="n"/>
      <c r="D4881" s="271" t="inlineStr">
        <is>
          <t>10.4.33.293.</t>
        </is>
      </c>
      <c r="E4881" s="212" t="inlineStr">
        <is>
          <t>Пластиковый диффузор ДПУ-М 100 мм</t>
        </is>
      </c>
      <c r="F4881" s="211" t="inlineStr">
        <is>
          <t>шт.</t>
        </is>
      </c>
      <c r="G4881" s="649" t="n">
        <v>32</v>
      </c>
      <c r="H4881" s="194" t="n">
        <v>503.3416030205914</v>
      </c>
      <c r="I4881" s="195" t="n">
        <v>1121.659162257691</v>
      </c>
      <c r="J4881" s="196" t="n">
        <v>203.1250956597852</v>
      </c>
      <c r="K4881" s="197" t="n">
        <v>1828.125860938067</v>
      </c>
      <c r="L4881" s="194" t="n">
        <v>16106.93129665892</v>
      </c>
      <c r="M4881" s="195" t="n">
        <v>35893.0931922461</v>
      </c>
      <c r="N4881" s="196" t="n">
        <v>6500.003061113128</v>
      </c>
      <c r="O4881" s="197" t="n">
        <v>58500.02755001815</v>
      </c>
      <c r="P4881" s="118" t="n"/>
      <c r="Q4881" s="104" t="n"/>
    </row>
    <row r="4882" outlineLevel="3" ht="50.25" customHeight="1">
      <c r="A4882" s="3" t="n"/>
      <c r="B4882" s="3" t="inlineStr">
        <is>
          <t>Монтаж оконечных устройств системы общеобменной вентиляции (диффузоры, решетки и пр.)</t>
        </is>
      </c>
      <c r="C4882" s="25" t="n"/>
      <c r="D4882" s="271" t="inlineStr">
        <is>
          <t>10.4.33.294.</t>
        </is>
      </c>
      <c r="E4882" s="212" t="inlineStr">
        <is>
          <t>Пластиковый диффузор ДПУ-М 125 мм</t>
        </is>
      </c>
      <c r="F4882" s="211" t="inlineStr">
        <is>
          <t>шт.</t>
        </is>
      </c>
      <c r="G4882" s="649" t="n">
        <v>1</v>
      </c>
      <c r="H4882" s="194" t="n">
        <v>581.8445345923727</v>
      </c>
      <c r="I4882" s="195" t="n">
        <v>1121.659162257691</v>
      </c>
      <c r="J4882" s="196" t="n">
        <v>212.9379621062579</v>
      </c>
      <c r="K4882" s="197" t="n">
        <v>1916.441658956322</v>
      </c>
      <c r="L4882" s="194" t="n">
        <v>581.8445345923727</v>
      </c>
      <c r="M4882" s="195" t="n">
        <v>1121.659162257691</v>
      </c>
      <c r="N4882" s="196" t="n">
        <v>212.9379621062579</v>
      </c>
      <c r="O4882" s="197" t="n">
        <v>1916.441658956322</v>
      </c>
      <c r="P4882" s="118" t="n"/>
      <c r="Q4882" s="104" t="n"/>
    </row>
    <row r="4883" outlineLevel="3" ht="50.25" customHeight="1">
      <c r="A4883" s="3" t="n"/>
      <c r="B4883" s="3" t="inlineStr">
        <is>
          <t>Монтаж оконечных устройств системы общеобменной вентиляции (диффузоры, решетки и пр.)</t>
        </is>
      </c>
      <c r="C4883" s="25" t="n"/>
      <c r="D4883" s="271" t="inlineStr">
        <is>
          <t>10.4.33.295.</t>
        </is>
      </c>
      <c r="E4883" s="212" t="inlineStr">
        <is>
          <t>Пластиковый диффузор ДПУ-М 160 мм</t>
        </is>
      </c>
      <c r="F4883" s="211" t="inlineStr">
        <is>
          <t>шт.</t>
        </is>
      </c>
      <c r="G4883" s="649" t="n">
        <v>4</v>
      </c>
      <c r="H4883" s="194" t="n">
        <v>817.3528354115606</v>
      </c>
      <c r="I4883" s="195" t="n">
        <v>1121.659162257691</v>
      </c>
      <c r="J4883" s="196" t="n">
        <v>242.3764997086564</v>
      </c>
      <c r="K4883" s="197" t="n">
        <v>2181.388497377908</v>
      </c>
      <c r="L4883" s="194" t="n">
        <v>3269.411341646242</v>
      </c>
      <c r="M4883" s="195" t="n">
        <v>4486.636649030763</v>
      </c>
      <c r="N4883" s="196" t="n">
        <v>969.5059988346256</v>
      </c>
      <c r="O4883" s="197" t="n">
        <v>8725.553989511631</v>
      </c>
      <c r="P4883" s="118" t="n"/>
      <c r="Q4883" s="104" t="n"/>
    </row>
    <row r="4884" outlineLevel="3" ht="50.25" customHeight="1">
      <c r="A4884" s="3" t="n"/>
      <c r="B4884" s="3" t="inlineStr">
        <is>
          <t>Монтаж оконечных устройств системы общеобменной вентиляции (диффузоры, решетки и пр.)</t>
        </is>
      </c>
      <c r="C4884" s="25" t="n"/>
      <c r="D4884" s="271" t="inlineStr">
        <is>
          <t>10.4.33.296.</t>
        </is>
      </c>
      <c r="E4884" s="212" t="inlineStr">
        <is>
          <t>Пластиковый диффузор ДПУ-М 200 мм</t>
        </is>
      </c>
      <c r="F4884" s="211" t="inlineStr">
        <is>
          <t>шт.</t>
        </is>
      </c>
      <c r="G4884" s="649" t="n">
        <v>2</v>
      </c>
      <c r="H4884" s="194" t="n">
        <v>950.114938903994</v>
      </c>
      <c r="I4884" s="195" t="n">
        <v>1121.659162257691</v>
      </c>
      <c r="J4884" s="196" t="n">
        <v>258.9717626452106</v>
      </c>
      <c r="K4884" s="197" t="n">
        <v>2330.745863806895</v>
      </c>
      <c r="L4884" s="194" t="n">
        <v>1900.229877807988</v>
      </c>
      <c r="M4884" s="195" t="n">
        <v>2243.318324515381</v>
      </c>
      <c r="N4884" s="196" t="n">
        <v>517.9435252904211</v>
      </c>
      <c r="O4884" s="197" t="n">
        <v>4661.49172761379</v>
      </c>
      <c r="P4884" s="118" t="n"/>
      <c r="Q4884" s="104" t="n"/>
    </row>
    <row r="4885" outlineLevel="3" ht="50.25" customHeight="1">
      <c r="A4885" s="3" t="n"/>
      <c r="B4885" s="3" t="n"/>
      <c r="C4885" s="25" t="n"/>
      <c r="D4885" s="271" t="inlineStr">
        <is>
          <t>10.4.33.297.</t>
        </is>
      </c>
      <c r="E4885" s="212" t="inlineStr">
        <is>
          <t>Вентиляционная решетка</t>
        </is>
      </c>
      <c r="F4885" s="211" t="inlineStr">
        <is>
          <t>шт.</t>
        </is>
      </c>
      <c r="G4885" s="645" t="n">
        <v>0</v>
      </c>
      <c r="H4885" s="194" t="n">
        <v>1727.061852809053</v>
      </c>
      <c r="I4885" s="195" t="n">
        <v>2588.444220594671</v>
      </c>
      <c r="J4885" s="196" t="n">
        <v>539.4382591754654</v>
      </c>
      <c r="K4885" s="197" t="n">
        <v>4854.944332579189</v>
      </c>
      <c r="L4885" s="194" t="n">
        <v>0</v>
      </c>
      <c r="M4885" s="195" t="n">
        <v>0</v>
      </c>
      <c r="N4885" s="196" t="n">
        <v>0</v>
      </c>
      <c r="O4885" s="197" t="n">
        <v>0</v>
      </c>
      <c r="P4885" s="524" t="inlineStr">
        <is>
          <t>Исключено</t>
        </is>
      </c>
      <c r="Q4885" s="104" t="n"/>
    </row>
    <row r="4886" outlineLevel="3" ht="50.25" customHeight="1">
      <c r="A4886" s="3" t="n"/>
      <c r="B4886" s="3" t="n"/>
      <c r="C4886" s="25" t="n"/>
      <c r="D4886" s="271" t="inlineStr">
        <is>
          <t>10.4.33.298.</t>
        </is>
      </c>
      <c r="E4886" s="212" t="inlineStr">
        <is>
          <t>Вентиляционная решетка</t>
        </is>
      </c>
      <c r="F4886" s="211" t="inlineStr">
        <is>
          <t>шт.</t>
        </is>
      </c>
      <c r="G4886" s="645" t="n">
        <v>0</v>
      </c>
      <c r="H4886" s="194" t="n">
        <v>1716.671837468229</v>
      </c>
      <c r="I4886" s="195" t="n">
        <v>2588.444220594671</v>
      </c>
      <c r="J4886" s="196" t="n">
        <v>538.1395072578625</v>
      </c>
      <c r="K4886" s="197" t="n">
        <v>4843.255565320763</v>
      </c>
      <c r="L4886" s="194" t="n">
        <v>0</v>
      </c>
      <c r="M4886" s="195" t="n">
        <v>0</v>
      </c>
      <c r="N4886" s="196" t="n">
        <v>0</v>
      </c>
      <c r="O4886" s="197" t="n">
        <v>0</v>
      </c>
      <c r="P4886" s="524" t="inlineStr">
        <is>
          <t>Исключено</t>
        </is>
      </c>
      <c r="Q4886" s="104" t="n"/>
    </row>
    <row r="4887" outlineLevel="3" ht="50.25" customHeight="1">
      <c r="A4887" s="3" t="n"/>
      <c r="B4887" s="3" t="n"/>
      <c r="C4887" s="25" t="n"/>
      <c r="D4887" s="271" t="inlineStr">
        <is>
          <t>10.4.33.299.</t>
        </is>
      </c>
      <c r="E4887" s="212" t="inlineStr">
        <is>
          <t>Вентиляционная решетка</t>
        </is>
      </c>
      <c r="F4887" s="211" t="inlineStr">
        <is>
          <t>шт.</t>
        </is>
      </c>
      <c r="G4887" s="645" t="n">
        <v>0</v>
      </c>
      <c r="H4887" s="194" t="n">
        <v>1991.431736161815</v>
      </c>
      <c r="I4887" s="195" t="n">
        <v>2588.444220594671</v>
      </c>
      <c r="J4887" s="196" t="n">
        <v>572.4844945945607</v>
      </c>
      <c r="K4887" s="197" t="n">
        <v>5152.360451351046</v>
      </c>
      <c r="L4887" s="194" t="n">
        <v>0</v>
      </c>
      <c r="M4887" s="195" t="n">
        <v>0</v>
      </c>
      <c r="N4887" s="196" t="n">
        <v>0</v>
      </c>
      <c r="O4887" s="197" t="n">
        <v>0</v>
      </c>
      <c r="P4887" s="524" t="inlineStr">
        <is>
          <t>Исключено</t>
        </is>
      </c>
      <c r="Q4887" s="104" t="n"/>
    </row>
    <row r="4888" outlineLevel="3" ht="50.25" customHeight="1">
      <c r="A4888" s="3" t="n"/>
      <c r="B4888" s="3" t="n"/>
      <c r="C4888" s="25" t="n"/>
      <c r="D4888" s="271" t="inlineStr">
        <is>
          <t>10.4.33.300.</t>
        </is>
      </c>
      <c r="E4888" s="212" t="inlineStr">
        <is>
          <t>Вентиляционная решетка</t>
        </is>
      </c>
      <c r="F4888" s="211" t="inlineStr">
        <is>
          <t>шт.</t>
        </is>
      </c>
      <c r="G4888" s="645" t="n">
        <v>0</v>
      </c>
      <c r="H4888" s="194" t="n">
        <v>2344.694463053568</v>
      </c>
      <c r="I4888" s="195" t="n">
        <v>2588.444220594671</v>
      </c>
      <c r="J4888" s="196" t="n">
        <v>616.6423354560297</v>
      </c>
      <c r="K4888" s="197" t="n">
        <v>5549.781019104268</v>
      </c>
      <c r="L4888" s="194" t="n">
        <v>0</v>
      </c>
      <c r="M4888" s="195" t="n">
        <v>0</v>
      </c>
      <c r="N4888" s="196" t="n">
        <v>0</v>
      </c>
      <c r="O4888" s="197" t="n">
        <v>0</v>
      </c>
      <c r="P4888" s="524" t="inlineStr">
        <is>
          <t>Исключено</t>
        </is>
      </c>
      <c r="Q4888" s="104" t="n"/>
    </row>
    <row r="4889" outlineLevel="3" ht="50.25" customHeight="1">
      <c r="A4889" s="3" t="n"/>
      <c r="B4889" s="3" t="n"/>
      <c r="C4889" s="25" t="n"/>
      <c r="D4889" s="271" t="inlineStr">
        <is>
          <t>10.4.33.301.</t>
        </is>
      </c>
      <c r="E4889" s="212" t="inlineStr">
        <is>
          <t>Вентиляционная решетка</t>
        </is>
      </c>
      <c r="F4889" s="211" t="inlineStr">
        <is>
          <t>шт.</t>
        </is>
      </c>
      <c r="G4889" s="645" t="n">
        <v>0</v>
      </c>
      <c r="H4889" s="194" t="n">
        <v>2224.63120594148</v>
      </c>
      <c r="I4889" s="195" t="n">
        <v>2588.444220594671</v>
      </c>
      <c r="J4889" s="196" t="n">
        <v>601.6344283170189</v>
      </c>
      <c r="K4889" s="197" t="n">
        <v>5414.70985485317</v>
      </c>
      <c r="L4889" s="194" t="n">
        <v>0</v>
      </c>
      <c r="M4889" s="195" t="n">
        <v>0</v>
      </c>
      <c r="N4889" s="196" t="n">
        <v>0</v>
      </c>
      <c r="O4889" s="197" t="n">
        <v>0</v>
      </c>
      <c r="P4889" s="524" t="inlineStr">
        <is>
          <t>Исключено</t>
        </is>
      </c>
      <c r="Q4889" s="104" t="n"/>
    </row>
    <row r="4890" outlineLevel="3" ht="50.25" customHeight="1">
      <c r="A4890" s="3" t="n"/>
      <c r="B4890" s="3" t="n"/>
      <c r="C4890" s="25" t="n"/>
      <c r="D4890" s="271" t="inlineStr">
        <is>
          <t>10.4.33.302.</t>
        </is>
      </c>
      <c r="E4890" s="212" t="inlineStr">
        <is>
          <t>Вентиляционная решетка</t>
        </is>
      </c>
      <c r="F4890" s="211" t="inlineStr">
        <is>
          <t>шт.</t>
        </is>
      </c>
      <c r="G4890" s="645" t="n">
        <v>0</v>
      </c>
      <c r="H4890" s="194" t="n">
        <v>2547.878210442868</v>
      </c>
      <c r="I4890" s="195" t="n">
        <v>2588.444220594671</v>
      </c>
      <c r="J4890" s="196" t="n">
        <v>642.0403038796924</v>
      </c>
      <c r="K4890" s="197" t="n">
        <v>5778.362734917231</v>
      </c>
      <c r="L4890" s="194" t="n">
        <v>0</v>
      </c>
      <c r="M4890" s="195" t="n">
        <v>0</v>
      </c>
      <c r="N4890" s="196" t="n">
        <v>0</v>
      </c>
      <c r="O4890" s="197" t="n">
        <v>0</v>
      </c>
      <c r="P4890" s="524" t="inlineStr">
        <is>
          <t>Исключено</t>
        </is>
      </c>
      <c r="Q4890" s="104" t="n"/>
    </row>
    <row r="4891" outlineLevel="3" ht="50.25" customHeight="1">
      <c r="A4891" s="3" t="n"/>
      <c r="B4891" s="3" t="n"/>
      <c r="C4891" s="25" t="n"/>
      <c r="D4891" s="271" t="inlineStr">
        <is>
          <t>10.4.33.303.</t>
        </is>
      </c>
      <c r="E4891" s="212" t="inlineStr">
        <is>
          <t>Вентиляционная решетка</t>
        </is>
      </c>
      <c r="F4891" s="211" t="inlineStr">
        <is>
          <t>шт.</t>
        </is>
      </c>
      <c r="G4891" s="645" t="n">
        <v>0</v>
      </c>
      <c r="H4891" s="194" t="n">
        <v>2988.879365353851</v>
      </c>
      <c r="I4891" s="195" t="n">
        <v>2588.444220594671</v>
      </c>
      <c r="J4891" s="196" t="n">
        <v>697.1654482435652</v>
      </c>
      <c r="K4891" s="197" t="n">
        <v>6274.489034192086</v>
      </c>
      <c r="L4891" s="194" t="n">
        <v>0</v>
      </c>
      <c r="M4891" s="195" t="n">
        <v>0</v>
      </c>
      <c r="N4891" s="196" t="n">
        <v>0</v>
      </c>
      <c r="O4891" s="197" t="n">
        <v>0</v>
      </c>
      <c r="P4891" s="524" t="inlineStr">
        <is>
          <t>Исключено</t>
        </is>
      </c>
      <c r="Q4891" s="104" t="n"/>
    </row>
    <row r="4892" outlineLevel="3" ht="50.25" customHeight="1">
      <c r="A4892" s="3" t="n"/>
      <c r="B4892" s="3" t="n"/>
      <c r="C4892" s="25" t="n"/>
      <c r="D4892" s="271" t="inlineStr">
        <is>
          <t>10.4.33.304.</t>
        </is>
      </c>
      <c r="E4892" s="212" t="inlineStr">
        <is>
          <t>Вентиляционная решетка</t>
        </is>
      </c>
      <c r="F4892" s="211" t="inlineStr">
        <is>
          <t>шт.</t>
        </is>
      </c>
      <c r="G4892" s="645" t="n">
        <v>0</v>
      </c>
      <c r="H4892" s="194" t="n">
        <v>2603.291993144553</v>
      </c>
      <c r="I4892" s="195" t="n">
        <v>2588.444220594671</v>
      </c>
      <c r="J4892" s="196" t="n">
        <v>648.9670267174029</v>
      </c>
      <c r="K4892" s="197" t="n">
        <v>5840.703240456625</v>
      </c>
      <c r="L4892" s="194" t="n">
        <v>0</v>
      </c>
      <c r="M4892" s="195" t="n">
        <v>0</v>
      </c>
      <c r="N4892" s="196" t="n">
        <v>0</v>
      </c>
      <c r="O4892" s="197" t="n">
        <v>0</v>
      </c>
      <c r="P4892" s="524" t="inlineStr">
        <is>
          <t>Исключено</t>
        </is>
      </c>
      <c r="Q4892" s="104" t="n"/>
    </row>
    <row r="4893" outlineLevel="3" ht="50.25" customHeight="1">
      <c r="A4893" s="3" t="n"/>
      <c r="B4893" s="3" t="n"/>
      <c r="C4893" s="25" t="n"/>
      <c r="D4893" s="271" t="inlineStr">
        <is>
          <t>10.4.33.305.</t>
        </is>
      </c>
      <c r="E4893" s="212" t="inlineStr">
        <is>
          <t>Вентиляционная решетка</t>
        </is>
      </c>
      <c r="F4893" s="211" t="inlineStr">
        <is>
          <t>шт.</t>
        </is>
      </c>
      <c r="G4893" s="645" t="n">
        <v>0</v>
      </c>
      <c r="H4893" s="194" t="n">
        <v>3672.315658781302</v>
      </c>
      <c r="I4893" s="195" t="n">
        <v>2588.444220594671</v>
      </c>
      <c r="J4893" s="196" t="n">
        <v>782.5949849219966</v>
      </c>
      <c r="K4893" s="197" t="n">
        <v>7043.354864297969</v>
      </c>
      <c r="L4893" s="194" t="n">
        <v>0</v>
      </c>
      <c r="M4893" s="195" t="n">
        <v>0</v>
      </c>
      <c r="N4893" s="196" t="n">
        <v>0</v>
      </c>
      <c r="O4893" s="197" t="n">
        <v>0</v>
      </c>
      <c r="P4893" s="524" t="inlineStr">
        <is>
          <t>Исключено</t>
        </is>
      </c>
      <c r="Q4893" s="104" t="n"/>
    </row>
    <row r="4894" outlineLevel="3" ht="50.25" customHeight="1">
      <c r="A4894" s="3" t="n"/>
      <c r="B4894" s="3" t="n"/>
      <c r="C4894" s="25" t="n"/>
      <c r="D4894" s="271" t="inlineStr">
        <is>
          <t>10.4.33.306.</t>
        </is>
      </c>
      <c r="E4894" s="212" t="inlineStr">
        <is>
          <t>Вентиляционная решетка</t>
        </is>
      </c>
      <c r="F4894" s="211" t="inlineStr">
        <is>
          <t>шт.</t>
        </is>
      </c>
      <c r="G4894" s="645" t="n">
        <v>0</v>
      </c>
      <c r="H4894" s="194" t="n">
        <v>6823.972964877521</v>
      </c>
      <c r="I4894" s="195" t="n">
        <v>2588.444220594671</v>
      </c>
      <c r="J4894" s="196" t="n">
        <v>1176.552148184024</v>
      </c>
      <c r="K4894" s="197" t="n">
        <v>10588.96933365622</v>
      </c>
      <c r="L4894" s="194" t="n">
        <v>0</v>
      </c>
      <c r="M4894" s="195" t="n">
        <v>0</v>
      </c>
      <c r="N4894" s="196" t="n">
        <v>0</v>
      </c>
      <c r="O4894" s="197" t="n">
        <v>0</v>
      </c>
      <c r="P4894" s="524" t="inlineStr">
        <is>
          <t>Исключено</t>
        </is>
      </c>
      <c r="Q4894" s="104" t="n"/>
    </row>
    <row r="4895" outlineLevel="3" ht="50.25" customHeight="1">
      <c r="A4895" s="3" t="n"/>
      <c r="B4895" s="3" t="n"/>
      <c r="C4895" s="25" t="n"/>
      <c r="D4895" s="271" t="inlineStr">
        <is>
          <t>10.4.33.307.</t>
        </is>
      </c>
      <c r="E4895" s="212" t="inlineStr">
        <is>
          <t>Вентиляционная решетка</t>
        </is>
      </c>
      <c r="F4895" s="211" t="inlineStr">
        <is>
          <t>шт.</t>
        </is>
      </c>
      <c r="G4895" s="645" t="n">
        <v>0</v>
      </c>
      <c r="H4895" s="194" t="n">
        <v>8503.702403061503</v>
      </c>
      <c r="I4895" s="195" t="n">
        <v>2588.444220594671</v>
      </c>
      <c r="J4895" s="196" t="n">
        <v>1386.518327957022</v>
      </c>
      <c r="K4895" s="197" t="n">
        <v>12478.66495161319</v>
      </c>
      <c r="L4895" s="194" t="n">
        <v>0</v>
      </c>
      <c r="M4895" s="195" t="n">
        <v>0</v>
      </c>
      <c r="N4895" s="196" t="n">
        <v>0</v>
      </c>
      <c r="O4895" s="197" t="n">
        <v>0</v>
      </c>
      <c r="P4895" s="524" t="inlineStr">
        <is>
          <t>Исключено</t>
        </is>
      </c>
      <c r="Q4895" s="104" t="n"/>
    </row>
    <row r="4896" outlineLevel="3" ht="50.25" customHeight="1">
      <c r="A4896" s="3" t="n"/>
      <c r="B4896" s="3" t="n"/>
      <c r="C4896" s="25" t="n"/>
      <c r="D4896" s="271" t="inlineStr">
        <is>
          <t>10.4.33.308.</t>
        </is>
      </c>
      <c r="E4896" s="212" t="inlineStr">
        <is>
          <t>Вентиляционная решетка</t>
        </is>
      </c>
      <c r="F4896" s="211" t="inlineStr">
        <is>
          <t>шт.</t>
        </is>
      </c>
      <c r="G4896" s="645" t="n">
        <v>0</v>
      </c>
      <c r="H4896" s="194" t="n">
        <v>4285.330262368058</v>
      </c>
      <c r="I4896" s="195" t="n">
        <v>2588.444220594671</v>
      </c>
      <c r="J4896" s="196" t="n">
        <v>859.2218103703411</v>
      </c>
      <c r="K4896" s="197" t="n">
        <v>7732.99629333307</v>
      </c>
      <c r="L4896" s="194" t="n">
        <v>0</v>
      </c>
      <c r="M4896" s="195" t="n">
        <v>0</v>
      </c>
      <c r="N4896" s="196" t="n">
        <v>0</v>
      </c>
      <c r="O4896" s="197" t="n">
        <v>0</v>
      </c>
      <c r="P4896" s="524" t="inlineStr">
        <is>
          <t>Исключено</t>
        </is>
      </c>
      <c r="Q4896" s="104" t="n"/>
    </row>
    <row r="4897" outlineLevel="3" ht="50.25" customHeight="1">
      <c r="A4897" s="3" t="n"/>
      <c r="B4897" s="3" t="n"/>
      <c r="C4897" s="25" t="n"/>
      <c r="D4897" s="271" t="inlineStr">
        <is>
          <t>10.4.33.309.</t>
        </is>
      </c>
      <c r="E4897" s="212" t="inlineStr">
        <is>
          <t>Вентиляционная решетка</t>
        </is>
      </c>
      <c r="F4897" s="211" t="inlineStr">
        <is>
          <t>шт.</t>
        </is>
      </c>
      <c r="G4897" s="645" t="n">
        <v>0</v>
      </c>
      <c r="H4897" s="194" t="n">
        <v>26552.42388392546</v>
      </c>
      <c r="I4897" s="195" t="n">
        <v>2588.444220594671</v>
      </c>
      <c r="J4897" s="196" t="n">
        <v>3642.608513065016</v>
      </c>
      <c r="K4897" s="197" t="n">
        <v>32783.47661758515</v>
      </c>
      <c r="L4897" s="194" t="n">
        <v>0</v>
      </c>
      <c r="M4897" s="195" t="n">
        <v>0</v>
      </c>
      <c r="N4897" s="196" t="n">
        <v>0</v>
      </c>
      <c r="O4897" s="197" t="n">
        <v>0</v>
      </c>
      <c r="P4897" s="524" t="inlineStr">
        <is>
          <t>Исключено</t>
        </is>
      </c>
      <c r="Q4897" s="104" t="n"/>
    </row>
    <row r="4898" outlineLevel="3" ht="50.25" customHeight="1">
      <c r="A4898" s="3" t="n"/>
      <c r="B4898" s="3" t="n"/>
      <c r="C4898" s="25" t="n"/>
      <c r="D4898" s="271" t="inlineStr">
        <is>
          <t>10.4.33.310.</t>
        </is>
      </c>
      <c r="E4898" s="212" t="inlineStr">
        <is>
          <t>Вентиляционная решетка</t>
        </is>
      </c>
      <c r="F4898" s="211" t="inlineStr">
        <is>
          <t>шт.</t>
        </is>
      </c>
      <c r="G4898" s="645" t="n">
        <v>0</v>
      </c>
      <c r="H4898" s="194" t="n">
        <v>26552.42400644234</v>
      </c>
      <c r="I4898" s="195" t="n">
        <v>2588.444220594671</v>
      </c>
      <c r="J4898" s="196" t="n">
        <v>3642.608528379626</v>
      </c>
      <c r="K4898" s="197" t="n">
        <v>32783.47675541663</v>
      </c>
      <c r="L4898" s="194" t="n">
        <v>0</v>
      </c>
      <c r="M4898" s="195" t="n">
        <v>0</v>
      </c>
      <c r="N4898" s="196" t="n">
        <v>0</v>
      </c>
      <c r="O4898" s="197" t="n">
        <v>0</v>
      </c>
      <c r="P4898" s="524" t="inlineStr">
        <is>
          <t>Исключено</t>
        </is>
      </c>
      <c r="Q4898" s="104" t="n"/>
    </row>
    <row r="4899" outlineLevel="3" ht="50.25" customHeight="1">
      <c r="A4899" s="3" t="n"/>
      <c r="B4899" s="3" t="n"/>
      <c r="C4899" s="25" t="n"/>
      <c r="D4899" s="271" t="inlineStr">
        <is>
          <t>10.4.33.311.</t>
        </is>
      </c>
      <c r="E4899" s="212" t="inlineStr">
        <is>
          <t>Решетка вентиляционная жалюзийная однорядная</t>
        </is>
      </c>
      <c r="F4899" s="211" t="inlineStr">
        <is>
          <t>шт.</t>
        </is>
      </c>
      <c r="G4899" s="645" t="n">
        <v>0</v>
      </c>
      <c r="H4899" s="194" t="n">
        <v>26552.42400644234</v>
      </c>
      <c r="I4899" s="195" t="n">
        <v>2588.444220594671</v>
      </c>
      <c r="J4899" s="196" t="n">
        <v>3642.608528379626</v>
      </c>
      <c r="K4899" s="197" t="n">
        <v>32783.47675541663</v>
      </c>
      <c r="L4899" s="194" t="n">
        <v>0</v>
      </c>
      <c r="M4899" s="195" t="n">
        <v>0</v>
      </c>
      <c r="N4899" s="196" t="n">
        <v>0</v>
      </c>
      <c r="O4899" s="197" t="n">
        <v>0</v>
      </c>
      <c r="P4899" s="524" t="inlineStr">
        <is>
          <t>Исключено</t>
        </is>
      </c>
      <c r="Q4899" s="104" t="n"/>
    </row>
    <row r="4900" outlineLevel="3" ht="50.25" customHeight="1">
      <c r="A4900" s="3" t="n"/>
      <c r="B4900" s="3" t="n"/>
      <c r="C4900" s="25" t="n"/>
      <c r="D4900" s="271" t="inlineStr">
        <is>
          <t>10.4.33.312.</t>
        </is>
      </c>
      <c r="E4900" s="212" t="inlineStr">
        <is>
          <t>Решетка вентиляционная жалюзийная однорядная</t>
        </is>
      </c>
      <c r="F4900" s="211" t="inlineStr">
        <is>
          <t>шт.</t>
        </is>
      </c>
      <c r="G4900" s="645" t="n">
        <v>0</v>
      </c>
      <c r="H4900" s="194" t="n">
        <v>23947.97732211505</v>
      </c>
      <c r="I4900" s="195" t="n">
        <v>2588.444220594671</v>
      </c>
      <c r="J4900" s="196" t="n">
        <v>3317.052692838715</v>
      </c>
      <c r="K4900" s="197" t="n">
        <v>29853.47423554844</v>
      </c>
      <c r="L4900" s="194" t="n">
        <v>0</v>
      </c>
      <c r="M4900" s="195" t="n">
        <v>0</v>
      </c>
      <c r="N4900" s="196" t="n">
        <v>0</v>
      </c>
      <c r="O4900" s="197" t="n">
        <v>0</v>
      </c>
      <c r="P4900" s="524" t="inlineStr">
        <is>
          <t>Исключено</t>
        </is>
      </c>
      <c r="Q4900" s="104" t="n"/>
    </row>
    <row r="4901" outlineLevel="3" ht="50.25" customHeight="1">
      <c r="A4901" s="3" t="n"/>
      <c r="B4901" s="3" t="n"/>
      <c r="C4901" s="25" t="n"/>
      <c r="D4901" s="271" t="inlineStr">
        <is>
          <t>10.4.33.313.</t>
        </is>
      </c>
      <c r="E4901" s="212" t="inlineStr">
        <is>
          <t>Решетка вентиляционная жалюзийная однорядная</t>
        </is>
      </c>
      <c r="F4901" s="211" t="inlineStr">
        <is>
          <t>шт.</t>
        </is>
      </c>
      <c r="G4901" s="645" t="n">
        <v>0</v>
      </c>
      <c r="H4901" s="194" t="n">
        <v>2880.360906652975</v>
      </c>
      <c r="I4901" s="195" t="n">
        <v>2588.444220594671</v>
      </c>
      <c r="J4901" s="196" t="n">
        <v>683.6006409059557</v>
      </c>
      <c r="K4901" s="197" t="n">
        <v>6152.405768153601</v>
      </c>
      <c r="L4901" s="194" t="n">
        <v>0</v>
      </c>
      <c r="M4901" s="195" t="n">
        <v>0</v>
      </c>
      <c r="N4901" s="196" t="n">
        <v>0</v>
      </c>
      <c r="O4901" s="197" t="n">
        <v>0</v>
      </c>
      <c r="P4901" s="524" t="inlineStr">
        <is>
          <t>Исключено</t>
        </is>
      </c>
      <c r="Q4901" s="104" t="n"/>
    </row>
    <row r="4902" outlineLevel="3" ht="50.25" customHeight="1">
      <c r="A4902" s="3" t="n"/>
      <c r="B4902" s="3" t="n"/>
      <c r="C4902" s="25" t="n"/>
      <c r="D4902" s="271" t="inlineStr">
        <is>
          <t>10.4.33.314.</t>
        </is>
      </c>
      <c r="E4902" s="212" t="inlineStr">
        <is>
          <t>Решетка декоративная РКДВ 400х300</t>
        </is>
      </c>
      <c r="F4902" s="211" t="inlineStr">
        <is>
          <t>шт.</t>
        </is>
      </c>
      <c r="G4902" s="645" t="n">
        <v>0</v>
      </c>
      <c r="H4902" s="194" t="n">
        <v>1900.229877807988</v>
      </c>
      <c r="I4902" s="195" t="n">
        <v>2588.444220594671</v>
      </c>
      <c r="J4902" s="196" t="n">
        <v>561.0842623003323</v>
      </c>
      <c r="K4902" s="197" t="n">
        <v>5049.75836070299</v>
      </c>
      <c r="L4902" s="194" t="n">
        <v>0</v>
      </c>
      <c r="M4902" s="195" t="n">
        <v>0</v>
      </c>
      <c r="N4902" s="196" t="n">
        <v>0</v>
      </c>
      <c r="O4902" s="197" t="n">
        <v>0</v>
      </c>
      <c r="P4902" s="524" t="inlineStr">
        <is>
          <t>Исключено</t>
        </is>
      </c>
      <c r="Q4902" s="104" t="n"/>
    </row>
    <row r="4903" outlineLevel="3" ht="50.25" customHeight="1">
      <c r="A4903" s="3" t="n"/>
      <c r="B4903" s="3" t="n"/>
      <c r="C4903" s="25" t="n"/>
      <c r="D4903" s="271" t="inlineStr">
        <is>
          <t>10.4.33.315.</t>
        </is>
      </c>
      <c r="E4903" s="212" t="inlineStr">
        <is>
          <t>Решетка декоративная РКДВ 400х350</t>
        </is>
      </c>
      <c r="F4903" s="211" t="inlineStr">
        <is>
          <t>шт.</t>
        </is>
      </c>
      <c r="G4903" s="645" t="n">
        <v>0</v>
      </c>
      <c r="H4903" s="194" t="n">
        <v>2047.99996501248</v>
      </c>
      <c r="I4903" s="195" t="n">
        <v>2588.444220594671</v>
      </c>
      <c r="J4903" s="196" t="n">
        <v>579.5555232008938</v>
      </c>
      <c r="K4903" s="197" t="n">
        <v>5215.999708808044</v>
      </c>
      <c r="L4903" s="194" t="n">
        <v>0</v>
      </c>
      <c r="M4903" s="195" t="n">
        <v>0</v>
      </c>
      <c r="N4903" s="196" t="n">
        <v>0</v>
      </c>
      <c r="O4903" s="197" t="n">
        <v>0</v>
      </c>
      <c r="P4903" s="524" t="inlineStr">
        <is>
          <t>Исключено</t>
        </is>
      </c>
      <c r="Q4903" s="104" t="n"/>
    </row>
    <row r="4904" outlineLevel="3" ht="50.25" customHeight="1">
      <c r="A4904" s="3" t="n"/>
      <c r="B490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04" s="25" t="n"/>
      <c r="D4904" s="271" t="inlineStr">
        <is>
          <t>10.4.33.316.</t>
        </is>
      </c>
      <c r="E4904" s="212" t="inlineStr">
        <is>
          <t>Устройство воздухоприёмное РОН 130 приточное 200х150</t>
        </is>
      </c>
      <c r="F4904" s="211" t="inlineStr">
        <is>
          <t>шт.</t>
        </is>
      </c>
      <c r="G4904" s="649" t="n">
        <v>1</v>
      </c>
      <c r="H4904" s="194" t="n">
        <v>585.1556489335032</v>
      </c>
      <c r="I4904" s="195" t="n">
        <v>2637.523413980412</v>
      </c>
      <c r="J4904" s="196" t="n">
        <v>402.8348828642394</v>
      </c>
      <c r="K4904" s="197" t="n">
        <v>3625.513945778154</v>
      </c>
      <c r="L4904" s="194" t="n">
        <v>585.1556489335032</v>
      </c>
      <c r="M4904" s="195" t="n">
        <v>2637.523413980412</v>
      </c>
      <c r="N4904" s="196" t="n">
        <v>402.8348828642394</v>
      </c>
      <c r="O4904" s="197" t="n">
        <v>3625.513945778154</v>
      </c>
      <c r="P4904" s="118" t="n"/>
      <c r="Q4904" s="104" t="n"/>
    </row>
    <row r="4905" outlineLevel="3" ht="50.25" customHeight="1">
      <c r="A4905" s="3" t="n"/>
      <c r="B490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05" s="25" t="n"/>
      <c r="D4905" s="271" t="inlineStr">
        <is>
          <t>10.4.33.317.</t>
        </is>
      </c>
      <c r="E4905" s="212" t="inlineStr">
        <is>
          <t>Устройство воздухоприёмное РОН 130 приточное 500х150</t>
        </is>
      </c>
      <c r="F4905" s="211" t="inlineStr">
        <is>
          <t>шт.</t>
        </is>
      </c>
      <c r="G4905" s="649" t="n">
        <v>1</v>
      </c>
      <c r="H4905" s="194" t="n">
        <v>1053.280241590432</v>
      </c>
      <c r="I4905" s="195" t="n">
        <v>2676.786768689005</v>
      </c>
      <c r="J4905" s="196" t="n">
        <v>466.2583762849296</v>
      </c>
      <c r="K4905" s="197" t="n">
        <v>4196.325386564366</v>
      </c>
      <c r="L4905" s="194" t="n">
        <v>1053.280241590432</v>
      </c>
      <c r="M4905" s="195" t="n">
        <v>2676.786768689005</v>
      </c>
      <c r="N4905" s="196" t="n">
        <v>466.2583762849296</v>
      </c>
      <c r="O4905" s="197" t="n">
        <v>4196.325386564366</v>
      </c>
      <c r="P4905" s="118" t="n"/>
      <c r="Q4905" s="104" t="n"/>
    </row>
    <row r="4906" outlineLevel="3" ht="50.25" customHeight="1">
      <c r="A4906" s="3" t="n"/>
      <c r="B4906" s="3" t="n"/>
      <c r="C4906" s="25" t="n"/>
      <c r="D4906" s="271" t="inlineStr">
        <is>
          <t>10.4.33.318.</t>
        </is>
      </c>
      <c r="E4906" s="212" t="inlineStr">
        <is>
          <t>Щелевая решетка с камерой статического давления, тип АРС 1000</t>
        </is>
      </c>
      <c r="F4906" s="211" t="inlineStr">
        <is>
          <t>шт.</t>
        </is>
      </c>
      <c r="G4906" s="645" t="n">
        <v>0</v>
      </c>
      <c r="H4906" s="194" t="n">
        <v>12729.00111855144</v>
      </c>
      <c r="I4906" s="195" t="n">
        <v>2588.444220594671</v>
      </c>
      <c r="J4906" s="196" t="n">
        <v>1914.680667393264</v>
      </c>
      <c r="K4906" s="197" t="n">
        <v>17232.12600653937</v>
      </c>
      <c r="L4906" s="194" t="n">
        <v>0</v>
      </c>
      <c r="M4906" s="195" t="n">
        <v>0</v>
      </c>
      <c r="N4906" s="196" t="n">
        <v>0</v>
      </c>
      <c r="O4906" s="197" t="n">
        <v>0</v>
      </c>
      <c r="P4906" s="524" t="inlineStr">
        <is>
          <t>Исключено</t>
        </is>
      </c>
      <c r="Q4906" s="104" t="n"/>
    </row>
    <row r="4907" outlineLevel="3" ht="50.25" customHeight="1">
      <c r="A4907" s="3" t="n"/>
      <c r="B4907" s="3" t="n"/>
      <c r="C4907" s="25" t="n"/>
      <c r="D4907" s="271" t="inlineStr">
        <is>
          <t>10.4.33.319.</t>
        </is>
      </c>
      <c r="E4907" s="212" t="inlineStr">
        <is>
          <t>Щелевая решетка с камерой статического давления, тип АРС 2000</t>
        </is>
      </c>
      <c r="F4907" s="211" t="inlineStr">
        <is>
          <t>шт.</t>
        </is>
      </c>
      <c r="G4907" s="645" t="n">
        <v>0</v>
      </c>
      <c r="H4907" s="194" t="n">
        <v>31591.61216784819</v>
      </c>
      <c r="I4907" s="195" t="n">
        <v>2588.444220594671</v>
      </c>
      <c r="J4907" s="196" t="n">
        <v>4272.507048555357</v>
      </c>
      <c r="K4907" s="197" t="n">
        <v>38452.56343699821</v>
      </c>
      <c r="L4907" s="194" t="n">
        <v>0</v>
      </c>
      <c r="M4907" s="195" t="n">
        <v>0</v>
      </c>
      <c r="N4907" s="196" t="n">
        <v>0</v>
      </c>
      <c r="O4907" s="197" t="n">
        <v>0</v>
      </c>
      <c r="P4907" s="524" t="inlineStr">
        <is>
          <t>Исключено</t>
        </is>
      </c>
      <c r="Q4907" s="104" t="n"/>
    </row>
    <row r="4908" outlineLevel="3" ht="50.25" customHeight="1">
      <c r="A4908" s="3" t="n"/>
      <c r="B4908" s="3" t="inlineStr">
        <is>
          <t>Монтаж оконечных устройств системы общеобменной вентиляции (диффузоры, решетки и пр.)</t>
        </is>
      </c>
      <c r="C4908" s="25" t="n"/>
      <c r="D4908" s="271" t="inlineStr">
        <is>
          <t>10.4.33.320.</t>
        </is>
      </c>
      <c r="E4908" s="212" t="inlineStr">
        <is>
          <t>Щелевой диффузор, ширина щели 20 мм, общая длина 1000 мм, Т-образная форма КСД с
закругленными углами, стандартное расположение врезок сбоку</t>
        </is>
      </c>
      <c r="F4908" s="211" t="inlineStr">
        <is>
          <t>шт.</t>
        </is>
      </c>
      <c r="G4908" s="649" t="n">
        <v>4</v>
      </c>
      <c r="H4908" s="194" t="n">
        <v>25397.97072085396</v>
      </c>
      <c r="I4908" s="195" t="n">
        <v>4314.073700991118</v>
      </c>
      <c r="J4908" s="196" t="n">
        <v>3714.005552730635</v>
      </c>
      <c r="K4908" s="197" t="n">
        <v>33426.04997457571</v>
      </c>
      <c r="L4908" s="194" t="n">
        <v>101591.8828834158</v>
      </c>
      <c r="M4908" s="195" t="n">
        <v>17256.29480396447</v>
      </c>
      <c r="N4908" s="196" t="n">
        <v>14856.02221092254</v>
      </c>
      <c r="O4908" s="197" t="n">
        <v>133704.1998983028</v>
      </c>
      <c r="P4908" s="118" t="n"/>
      <c r="Q4908" s="104" t="n"/>
    </row>
    <row r="4909" outlineLevel="3" ht="50.25" customHeight="1">
      <c r="A4909" s="3" t="n"/>
      <c r="B4909" s="3" t="inlineStr">
        <is>
          <t>Монтаж оконечных устройств системы общеобменной вентиляции (диффузоры, решетки и пр.)</t>
        </is>
      </c>
      <c r="C4909" s="25" t="n"/>
      <c r="D4909" s="271" t="inlineStr">
        <is>
          <t>10.4.33.321.</t>
        </is>
      </c>
      <c r="E4909" s="212" t="inlineStr">
        <is>
          <t>Щелевой диффузор, ширина щели 20 мм, общая длина 1500 мм, Т-образная форма КСД с
закругленными углами, стандартное расположение врезок сбоку</t>
        </is>
      </c>
      <c r="F4909" s="211" t="inlineStr">
        <is>
          <t>шт.</t>
        </is>
      </c>
      <c r="G4909" s="649" t="n">
        <v>1</v>
      </c>
      <c r="H4909" s="194" t="n">
        <v>29669.44772132192</v>
      </c>
      <c r="I4909" s="195" t="n">
        <v>4314.073700991118</v>
      </c>
      <c r="J4909" s="196" t="n">
        <v>4247.94017778913</v>
      </c>
      <c r="K4909" s="197" t="n">
        <v>38231.46160010217</v>
      </c>
      <c r="L4909" s="194" t="n">
        <v>29669.44772132192</v>
      </c>
      <c r="M4909" s="195" t="n">
        <v>4314.073700991118</v>
      </c>
      <c r="N4909" s="196" t="n">
        <v>4247.94017778913</v>
      </c>
      <c r="O4909" s="197" t="n">
        <v>38231.46160010217</v>
      </c>
      <c r="P4909" s="118" t="n"/>
      <c r="Q4909" s="104" t="n"/>
    </row>
    <row r="4910" outlineLevel="3" ht="50.25" customHeight="1">
      <c r="A4910" s="3" t="n"/>
      <c r="B4910" s="3" t="inlineStr">
        <is>
          <t>Монтаж оконечных устройств системы общеобменной вентиляции (диффузоры, решетки и пр.)</t>
        </is>
      </c>
      <c r="C4910" s="25" t="n"/>
      <c r="D4910" s="271" t="inlineStr">
        <is>
          <t>10.4.33.322.</t>
        </is>
      </c>
      <c r="E4910" s="212" t="inlineStr">
        <is>
          <t>Щелевой диффузор, ширина щели 30 мм, общая длина 500 мм, Т-образная форма КСД с
закругленными углами, стандартное расположение врезок сбоку</t>
        </is>
      </c>
      <c r="F4910" s="211" t="inlineStr">
        <is>
          <t>шт.</t>
        </is>
      </c>
      <c r="G4910" s="649" t="n">
        <v>1</v>
      </c>
      <c r="H4910" s="194" t="n">
        <v>15411.95054939897</v>
      </c>
      <c r="I4910" s="195" t="n">
        <v>4314.073700991118</v>
      </c>
      <c r="J4910" s="196" t="n">
        <v>2465.753031298761</v>
      </c>
      <c r="K4910" s="197" t="n">
        <v>22191.77728168885</v>
      </c>
      <c r="L4910" s="194" t="n">
        <v>15411.95054939897</v>
      </c>
      <c r="M4910" s="195" t="n">
        <v>4314.073700991118</v>
      </c>
      <c r="N4910" s="196" t="n">
        <v>2465.753031298761</v>
      </c>
      <c r="O4910" s="197" t="n">
        <v>22191.77728168885</v>
      </c>
      <c r="P4910" s="118" t="n"/>
      <c r="Q4910" s="104" t="n"/>
    </row>
    <row r="4911" outlineLevel="3" ht="50.25" customHeight="1">
      <c r="A4911" s="3" t="n"/>
      <c r="B4911" s="3" t="inlineStr">
        <is>
          <t>Монтаж оконечных устройств системы противодымной вентиляции (решетки, датчики, клапаны)</t>
        </is>
      </c>
      <c r="C4911" s="25" t="n"/>
      <c r="D4911" s="271" t="inlineStr">
        <is>
          <t>10.4.33.323.</t>
        </is>
      </c>
      <c r="E4911"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400х300</t>
        </is>
      </c>
      <c r="F4911" s="211" t="inlineStr">
        <is>
          <t>шт.</t>
        </is>
      </c>
      <c r="G4911" s="649" t="n">
        <v>1</v>
      </c>
      <c r="H4911" s="194" t="n">
        <v>9413.711779835747</v>
      </c>
      <c r="I4911" s="195" t="n">
        <v>4314.073700991118</v>
      </c>
      <c r="J4911" s="196" t="n">
        <v>1715.973185103358</v>
      </c>
      <c r="K4911" s="197" t="n">
        <v>15443.75866593022</v>
      </c>
      <c r="L4911" s="194" t="n">
        <v>9413.711779835747</v>
      </c>
      <c r="M4911" s="195" t="n">
        <v>4314.073700991118</v>
      </c>
      <c r="N4911" s="196" t="n">
        <v>1715.973185103358</v>
      </c>
      <c r="O4911" s="197" t="n">
        <v>15443.75866593022</v>
      </c>
      <c r="P4911" s="118" t="n"/>
      <c r="Q4911" s="104" t="n"/>
    </row>
    <row r="4912" outlineLevel="3" ht="50.25" customHeight="1">
      <c r="A4912" s="3" t="n"/>
      <c r="B491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12" s="25" t="n"/>
      <c r="D4912" s="271" t="inlineStr">
        <is>
          <t>10.4.33.324.</t>
        </is>
      </c>
      <c r="E4912" s="212" t="inlineStr">
        <is>
          <t>Клапан противопожарный с пределом огестойкости 60 мин., нормально закрытый,
канального типа, с реверсивным приводом, расположенным снаружи клапана 400х350</t>
        </is>
      </c>
      <c r="F4912" s="211" t="inlineStr">
        <is>
          <t>шт.</t>
        </is>
      </c>
      <c r="G4912" s="649" t="n">
        <v>4</v>
      </c>
      <c r="H4912" s="194" t="n">
        <v>9517.981860781178</v>
      </c>
      <c r="I4912" s="195" t="n">
        <v>4314.073700991118</v>
      </c>
      <c r="J4912" s="196" t="n">
        <v>1729.006945221537</v>
      </c>
      <c r="K4912" s="197" t="n">
        <v>15561.06250699383</v>
      </c>
      <c r="L4912" s="194" t="n">
        <v>38071.92744312471</v>
      </c>
      <c r="M4912" s="195" t="n">
        <v>17256.29480396447</v>
      </c>
      <c r="N4912" s="196" t="n">
        <v>6916.027780886148</v>
      </c>
      <c r="O4912" s="197" t="n">
        <v>62244.25002797534</v>
      </c>
      <c r="P4912" s="118" t="n"/>
      <c r="Q4912" s="104" t="n"/>
    </row>
    <row r="4913" outlineLevel="3" ht="50.25" customHeight="1">
      <c r="A4913" s="3" t="n"/>
      <c r="B491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13" s="25" t="n"/>
      <c r="D4913" s="271" t="inlineStr">
        <is>
          <t>10.4.33.325.</t>
        </is>
      </c>
      <c r="E4913"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200х100</t>
        </is>
      </c>
      <c r="F4913" s="211" t="inlineStr">
        <is>
          <t>шт.</t>
        </is>
      </c>
      <c r="G4913" s="649" t="n">
        <v>1</v>
      </c>
      <c r="H4913" s="194" t="n">
        <v>8694.833482721024</v>
      </c>
      <c r="I4913" s="195" t="n">
        <v>4314.073700991118</v>
      </c>
      <c r="J4913" s="196" t="n">
        <v>1626.113397964018</v>
      </c>
      <c r="K4913" s="197" t="n">
        <v>14635.02058167616</v>
      </c>
      <c r="L4913" s="194" t="n">
        <v>8694.833482721024</v>
      </c>
      <c r="M4913" s="195" t="n">
        <v>4314.073700991118</v>
      </c>
      <c r="N4913" s="196" t="n">
        <v>1626.113397964018</v>
      </c>
      <c r="O4913" s="197" t="n">
        <v>14635.02058167616</v>
      </c>
      <c r="P4913" s="118" t="n"/>
      <c r="Q4913" s="104" t="n"/>
    </row>
    <row r="4914" outlineLevel="3" ht="50.25" customHeight="1">
      <c r="A4914" s="3" t="n"/>
      <c r="B4914" s="3" t="inlineStr">
        <is>
          <t>Монтаж оконечных устройств системы противодымной вентиляции (решетки, датчики, клапаны)</t>
        </is>
      </c>
      <c r="C4914" s="25" t="n"/>
      <c r="D4914" s="271" t="inlineStr">
        <is>
          <t>10.4.33.326.</t>
        </is>
      </c>
      <c r="E4914"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200х150</t>
        </is>
      </c>
      <c r="F4914" s="211" t="inlineStr">
        <is>
          <t>шт.</t>
        </is>
      </c>
      <c r="G4914" s="649" t="n">
        <v>5</v>
      </c>
      <c r="H4914" s="194" t="n">
        <v>8694.833629741275</v>
      </c>
      <c r="I4914" s="195" t="n">
        <v>4314.073700991118</v>
      </c>
      <c r="J4914" s="196" t="n">
        <v>1626.113416341549</v>
      </c>
      <c r="K4914" s="197" t="n">
        <v>14635.02074707394</v>
      </c>
      <c r="L4914" s="194" t="n">
        <v>43474.16814870638</v>
      </c>
      <c r="M4914" s="195" t="n">
        <v>21570.36850495559</v>
      </c>
      <c r="N4914" s="196" t="n">
        <v>8130.567081707745</v>
      </c>
      <c r="O4914" s="197" t="n">
        <v>73175.1037353697</v>
      </c>
      <c r="P4914" s="118" t="n"/>
      <c r="Q4914" s="104" t="n"/>
    </row>
    <row r="4915" outlineLevel="3" ht="50.25" customHeight="1">
      <c r="A4915" s="3" t="n"/>
      <c r="B491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15" s="25" t="n"/>
      <c r="D4915" s="271" t="inlineStr">
        <is>
          <t>10.4.33.327.</t>
        </is>
      </c>
      <c r="E4915"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200х200</t>
        </is>
      </c>
      <c r="F4915" s="211" t="inlineStr">
        <is>
          <t>шт.</t>
        </is>
      </c>
      <c r="G4915" s="649" t="n">
        <v>1</v>
      </c>
      <c r="H4915" s="194" t="n">
        <v>8694.833482721024</v>
      </c>
      <c r="I4915" s="195" t="n">
        <v>4314.073700991118</v>
      </c>
      <c r="J4915" s="196" t="n">
        <v>1626.113397964018</v>
      </c>
      <c r="K4915" s="197" t="n">
        <v>14635.02058167616</v>
      </c>
      <c r="L4915" s="194" t="n">
        <v>8694.833482721024</v>
      </c>
      <c r="M4915" s="195" t="n">
        <v>4314.073700991118</v>
      </c>
      <c r="N4915" s="196" t="n">
        <v>1626.113397964018</v>
      </c>
      <c r="O4915" s="197" t="n">
        <v>14635.02058167616</v>
      </c>
      <c r="P4915" s="118" t="n"/>
      <c r="Q4915" s="104" t="n"/>
    </row>
    <row r="4916" outlineLevel="3" ht="50.25" customHeight="1">
      <c r="A4916" s="3" t="n"/>
      <c r="B4916" s="3" t="inlineStr">
        <is>
          <t>Монтаж оконечных устройств системы противодымной вентиляции (решетки, датчики, клапаны)</t>
        </is>
      </c>
      <c r="C4916" s="25" t="n"/>
      <c r="D4916" s="271" t="inlineStr">
        <is>
          <t>10.4.33.328.</t>
        </is>
      </c>
      <c r="E4916"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250х150</t>
        </is>
      </c>
      <c r="F4916" s="211" t="inlineStr">
        <is>
          <t>шт.</t>
        </is>
      </c>
      <c r="G4916" s="649" t="n">
        <v>4</v>
      </c>
      <c r="H4916" s="194" t="n">
        <v>8715.417506266602</v>
      </c>
      <c r="I4916" s="195" t="n">
        <v>4314.073700991118</v>
      </c>
      <c r="J4916" s="196" t="n">
        <v>1628.686400907215</v>
      </c>
      <c r="K4916" s="197" t="n">
        <v>14658.17760816494</v>
      </c>
      <c r="L4916" s="194" t="n">
        <v>34861.67002506641</v>
      </c>
      <c r="M4916" s="195" t="n">
        <v>17256.29480396447</v>
      </c>
      <c r="N4916" s="196" t="n">
        <v>6514.74560362886</v>
      </c>
      <c r="O4916" s="197" t="n">
        <v>58632.71043265975</v>
      </c>
      <c r="P4916" s="118" t="n"/>
      <c r="Q4916" s="104" t="n"/>
    </row>
    <row r="4917" outlineLevel="3" ht="50.25" customHeight="1">
      <c r="A4917" s="3" t="n"/>
      <c r="B4917"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17" s="25" t="n"/>
      <c r="D4917" s="271" t="inlineStr">
        <is>
          <t>10.4.33.329.</t>
        </is>
      </c>
      <c r="E4917"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250х200</t>
        </is>
      </c>
      <c r="F4917" s="211" t="inlineStr">
        <is>
          <t>шт.</t>
        </is>
      </c>
      <c r="G4917" s="649" t="n">
        <v>2</v>
      </c>
      <c r="H4917" s="194" t="n">
        <v>8715.417598154258</v>
      </c>
      <c r="I4917" s="195" t="n">
        <v>4314.073700991118</v>
      </c>
      <c r="J4917" s="196" t="n">
        <v>1628.686412393172</v>
      </c>
      <c r="K4917" s="197" t="n">
        <v>14658.17771153855</v>
      </c>
      <c r="L4917" s="194" t="n">
        <v>17430.83519630852</v>
      </c>
      <c r="M4917" s="195" t="n">
        <v>8628.147401982236</v>
      </c>
      <c r="N4917" s="196" t="n">
        <v>3257.372824786344</v>
      </c>
      <c r="O4917" s="197" t="n">
        <v>29316.35542307709</v>
      </c>
      <c r="P4917" s="118" t="n"/>
      <c r="Q4917" s="104" t="n"/>
    </row>
    <row r="4918" outlineLevel="3" ht="50.25" customHeight="1">
      <c r="A4918" s="3" t="n"/>
      <c r="B491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18" s="25" t="n"/>
      <c r="D4918" s="271" t="inlineStr">
        <is>
          <t>10.4.33.330.</t>
        </is>
      </c>
      <c r="E4918"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300х100</t>
        </is>
      </c>
      <c r="F4918" s="211" t="inlineStr">
        <is>
          <t>шт.</t>
        </is>
      </c>
      <c r="G4918" s="649" t="n">
        <v>1</v>
      </c>
      <c r="H4918" s="194" t="n">
        <v>9137.958964341213</v>
      </c>
      <c r="I4918" s="195" t="n">
        <v>4314.073700991118</v>
      </c>
      <c r="J4918" s="196" t="n">
        <v>1681.504083166541</v>
      </c>
      <c r="K4918" s="197" t="n">
        <v>15133.53674849887</v>
      </c>
      <c r="L4918" s="194" t="n">
        <v>9137.958964341213</v>
      </c>
      <c r="M4918" s="195" t="n">
        <v>4314.073700991118</v>
      </c>
      <c r="N4918" s="196" t="n">
        <v>1681.504083166541</v>
      </c>
      <c r="O4918" s="197" t="n">
        <v>15133.53674849887</v>
      </c>
      <c r="P4918" s="118" t="n"/>
      <c r="Q4918" s="104" t="n"/>
    </row>
    <row r="4919" outlineLevel="3" ht="50.25" customHeight="1">
      <c r="A4919" s="3" t="n"/>
      <c r="B4919" s="3" t="inlineStr">
        <is>
          <t>Монтаж оконечных устройств системы противодымной вентиляции (решетки, датчики, клапаны)</t>
        </is>
      </c>
      <c r="C4919" s="25" t="n"/>
      <c r="D4919" s="271" t="inlineStr">
        <is>
          <t>10.4.33.331.</t>
        </is>
      </c>
      <c r="E4919"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300х200</t>
        </is>
      </c>
      <c r="F4919" s="211" t="inlineStr">
        <is>
          <t>шт.</t>
        </is>
      </c>
      <c r="G4919" s="649" t="n">
        <v>1</v>
      </c>
      <c r="H4919" s="194" t="n">
        <v>9975.849720187687</v>
      </c>
      <c r="I4919" s="195" t="n">
        <v>4314.073700991118</v>
      </c>
      <c r="J4919" s="196" t="n">
        <v>1786.240427647351</v>
      </c>
      <c r="K4919" s="197" t="n">
        <v>16076.16384882616</v>
      </c>
      <c r="L4919" s="194" t="n">
        <v>9975.849720187687</v>
      </c>
      <c r="M4919" s="195" t="n">
        <v>4314.073700991118</v>
      </c>
      <c r="N4919" s="196" t="n">
        <v>1786.240427647351</v>
      </c>
      <c r="O4919" s="197" t="n">
        <v>16076.16384882616</v>
      </c>
      <c r="P4919" s="118" t="n"/>
      <c r="Q4919" s="104" t="n"/>
    </row>
    <row r="4920" outlineLevel="3" ht="50.25" customHeight="1">
      <c r="A4920" s="3" t="n"/>
      <c r="B492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20" s="25" t="n"/>
      <c r="D4920" s="271" t="inlineStr">
        <is>
          <t>10.4.33.332.</t>
        </is>
      </c>
      <c r="E4920"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300х250</t>
        </is>
      </c>
      <c r="F4920" s="211" t="inlineStr">
        <is>
          <t>шт.</t>
        </is>
      </c>
      <c r="G4920" s="649" t="n">
        <v>1</v>
      </c>
      <c r="H4920" s="194" t="n">
        <v>9249.086705346015</v>
      </c>
      <c r="I4920" s="195" t="n">
        <v>4314.073700991118</v>
      </c>
      <c r="J4920" s="196" t="n">
        <v>1695.395050792142</v>
      </c>
      <c r="K4920" s="197" t="n">
        <v>15258.55545712928</v>
      </c>
      <c r="L4920" s="194" t="n">
        <v>9249.086705346015</v>
      </c>
      <c r="M4920" s="195" t="n">
        <v>4314.073700991118</v>
      </c>
      <c r="N4920" s="196" t="n">
        <v>1695.395050792142</v>
      </c>
      <c r="O4920" s="197" t="n">
        <v>15258.55545712928</v>
      </c>
      <c r="P4920" s="118" t="n"/>
      <c r="Q4920" s="104" t="n"/>
    </row>
    <row r="4921" outlineLevel="3" ht="50.25" customHeight="1">
      <c r="A4921" s="3" t="n"/>
      <c r="B492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21" s="25" t="n"/>
      <c r="D4921" s="271" t="inlineStr">
        <is>
          <t>10.4.33.333.</t>
        </is>
      </c>
      <c r="E4921"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350х200</t>
        </is>
      </c>
      <c r="F4921" s="211" t="inlineStr">
        <is>
          <t>шт.</t>
        </is>
      </c>
      <c r="G4921" s="649" t="n">
        <v>3</v>
      </c>
      <c r="H4921" s="194" t="n">
        <v>9291.616677898754</v>
      </c>
      <c r="I4921" s="195" t="n">
        <v>4314.073700991118</v>
      </c>
      <c r="J4921" s="196" t="n">
        <v>1700.711297361234</v>
      </c>
      <c r="K4921" s="197" t="n">
        <v>15306.40167625111</v>
      </c>
      <c r="L4921" s="194" t="n">
        <v>27874.85003369626</v>
      </c>
      <c r="M4921" s="195" t="n">
        <v>12942.22110297336</v>
      </c>
      <c r="N4921" s="196" t="n">
        <v>5102.133892083702</v>
      </c>
      <c r="O4921" s="197" t="n">
        <v>45919.20502875332</v>
      </c>
      <c r="P4921" s="118" t="n"/>
      <c r="Q4921" s="104" t="n"/>
    </row>
    <row r="4922" outlineLevel="3" ht="50.25" customHeight="1">
      <c r="A4922" s="3" t="n"/>
      <c r="B492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22" s="25" t="n"/>
      <c r="D4922" s="271" t="inlineStr">
        <is>
          <t>10.4.33.334.</t>
        </is>
      </c>
      <c r="E4922"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400х200</t>
        </is>
      </c>
      <c r="F4922" s="211" t="inlineStr">
        <is>
          <t>шт.</t>
        </is>
      </c>
      <c r="G4922" s="649" t="n">
        <v>1</v>
      </c>
      <c r="H4922" s="194" t="n">
        <v>9291.616677898754</v>
      </c>
      <c r="I4922" s="195" t="n">
        <v>4314.073700991118</v>
      </c>
      <c r="J4922" s="196" t="n">
        <v>1700.711297361234</v>
      </c>
      <c r="K4922" s="197" t="n">
        <v>15306.40167625111</v>
      </c>
      <c r="L4922" s="194" t="n">
        <v>9291.616677898754</v>
      </c>
      <c r="M4922" s="195" t="n">
        <v>4314.073700991118</v>
      </c>
      <c r="N4922" s="196" t="n">
        <v>1700.711297361234</v>
      </c>
      <c r="O4922" s="197" t="n">
        <v>15306.40167625111</v>
      </c>
      <c r="P4922" s="118" t="n"/>
      <c r="Q4922" s="104" t="n"/>
    </row>
    <row r="4923" outlineLevel="3" ht="50.25" customHeight="1">
      <c r="A4923" s="3" t="n"/>
      <c r="B492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23" s="25" t="n"/>
      <c r="D4923" s="271" t="inlineStr">
        <is>
          <t>10.4.33.335.</t>
        </is>
      </c>
      <c r="E4923"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400х250</t>
        </is>
      </c>
      <c r="F4923" s="211" t="inlineStr">
        <is>
          <t>шт.</t>
        </is>
      </c>
      <c r="G4923" s="649" t="n">
        <v>2</v>
      </c>
      <c r="H4923" s="194" t="n">
        <v>9351.971487667735</v>
      </c>
      <c r="I4923" s="195" t="n">
        <v>4314.073700991118</v>
      </c>
      <c r="J4923" s="196" t="n">
        <v>1708.255648582357</v>
      </c>
      <c r="K4923" s="197" t="n">
        <v>15374.30083724121</v>
      </c>
      <c r="L4923" s="194" t="n">
        <v>18703.94297533547</v>
      </c>
      <c r="M4923" s="195" t="n">
        <v>8628.147401982236</v>
      </c>
      <c r="N4923" s="196" t="n">
        <v>3416.511297164713</v>
      </c>
      <c r="O4923" s="197" t="n">
        <v>30748.60167448242</v>
      </c>
      <c r="P4923" s="118" t="n"/>
      <c r="Q4923" s="104" t="n"/>
    </row>
    <row r="4924" outlineLevel="3" ht="50.25" customHeight="1">
      <c r="A4924" s="3" t="n"/>
      <c r="B492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24" s="25" t="n"/>
      <c r="D4924" s="271" t="inlineStr">
        <is>
          <t>10.4.33.336.</t>
        </is>
      </c>
      <c r="E4924"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400х300</t>
        </is>
      </c>
      <c r="F4924" s="211" t="inlineStr">
        <is>
          <t>шт.</t>
        </is>
      </c>
      <c r="G4924" s="649" t="n">
        <v>1</v>
      </c>
      <c r="H4924" s="194" t="n">
        <v>9413.711779835747</v>
      </c>
      <c r="I4924" s="195" t="n">
        <v>4314.073700991118</v>
      </c>
      <c r="J4924" s="196" t="n">
        <v>1715.973185103358</v>
      </c>
      <c r="K4924" s="197" t="n">
        <v>15443.75866593022</v>
      </c>
      <c r="L4924" s="194" t="n">
        <v>9413.711779835747</v>
      </c>
      <c r="M4924" s="195" t="n">
        <v>4314.073700991118</v>
      </c>
      <c r="N4924" s="196" t="n">
        <v>1715.973185103358</v>
      </c>
      <c r="O4924" s="197" t="n">
        <v>15443.75866593022</v>
      </c>
      <c r="P4924" s="118" t="n"/>
      <c r="Q4924" s="104" t="n"/>
    </row>
    <row r="4925" outlineLevel="3" ht="50.25" customHeight="1">
      <c r="A4925" s="3" t="n"/>
      <c r="B492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25" s="25" t="n"/>
      <c r="D4925" s="271" t="inlineStr">
        <is>
          <t>10.4.33.337.</t>
        </is>
      </c>
      <c r="E4925"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400х350</t>
        </is>
      </c>
      <c r="F4925" s="211" t="inlineStr">
        <is>
          <t>шт.</t>
        </is>
      </c>
      <c r="G4925" s="649" t="n">
        <v>3</v>
      </c>
      <c r="H4925" s="194" t="n">
        <v>9517.981860781178</v>
      </c>
      <c r="I4925" s="195" t="n">
        <v>4314.073700991118</v>
      </c>
      <c r="J4925" s="196" t="n">
        <v>1729.006945221537</v>
      </c>
      <c r="K4925" s="197" t="n">
        <v>15561.06250699383</v>
      </c>
      <c r="L4925" s="194" t="n">
        <v>28553.94558234353</v>
      </c>
      <c r="M4925" s="195" t="n">
        <v>12942.22110297336</v>
      </c>
      <c r="N4925" s="196" t="n">
        <v>5187.020835664611</v>
      </c>
      <c r="O4925" s="197" t="n">
        <v>46683.1875209815</v>
      </c>
      <c r="P4925" s="118" t="n"/>
      <c r="Q4925" s="104" t="n"/>
    </row>
    <row r="4926" outlineLevel="3" ht="50.25" customHeight="1">
      <c r="A4926" s="3" t="n"/>
      <c r="B4926" s="3" t="inlineStr">
        <is>
          <t>Монтаж оконечных устройств системы противодымной вентиляции (решетки, датчики, клапаны)</t>
        </is>
      </c>
      <c r="C4926" s="25" t="n"/>
      <c r="D4926" s="271" t="inlineStr">
        <is>
          <t>10.4.33.338.</t>
        </is>
      </c>
      <c r="E4926"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500х300</t>
        </is>
      </c>
      <c r="F4926" s="211" t="inlineStr">
        <is>
          <t>шт.</t>
        </is>
      </c>
      <c r="G4926" s="649" t="n">
        <v>1</v>
      </c>
      <c r="H4926" s="194" t="n">
        <v>9522.091561653999</v>
      </c>
      <c r="I4926" s="195" t="n">
        <v>4314.073700991118</v>
      </c>
      <c r="J4926" s="196" t="n">
        <v>1729.52065783064</v>
      </c>
      <c r="K4926" s="197" t="n">
        <v>15565.68592047576</v>
      </c>
      <c r="L4926" s="194" t="n">
        <v>9522.091561653999</v>
      </c>
      <c r="M4926" s="195" t="n">
        <v>4314.073700991118</v>
      </c>
      <c r="N4926" s="196" t="n">
        <v>1729.52065783064</v>
      </c>
      <c r="O4926" s="197" t="n">
        <v>15565.68592047576</v>
      </c>
      <c r="P4926" s="118" t="n"/>
      <c r="Q4926" s="104" t="n"/>
    </row>
    <row r="4927" outlineLevel="3" ht="50.25" customHeight="1">
      <c r="A4927" s="3" t="n"/>
      <c r="B4927"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27" s="25" t="n"/>
      <c r="D4927" s="271" t="inlineStr">
        <is>
          <t>10.4.33.339.</t>
        </is>
      </c>
      <c r="E4927"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500х400</t>
        </is>
      </c>
      <c r="F4927" s="211" t="inlineStr">
        <is>
          <t>шт.</t>
        </is>
      </c>
      <c r="G4927" s="649" t="n">
        <v>2</v>
      </c>
      <c r="H4927" s="194" t="n">
        <v>9652.417935693009</v>
      </c>
      <c r="I4927" s="195" t="n">
        <v>4314.073700991118</v>
      </c>
      <c r="J4927" s="196" t="n">
        <v>1745.811454585516</v>
      </c>
      <c r="K4927" s="197" t="n">
        <v>15712.30309126964</v>
      </c>
      <c r="L4927" s="194" t="n">
        <v>19304.83587138602</v>
      </c>
      <c r="M4927" s="195" t="n">
        <v>8628.147401982236</v>
      </c>
      <c r="N4927" s="196" t="n">
        <v>3491.622909171032</v>
      </c>
      <c r="O4927" s="197" t="n">
        <v>31424.60618253929</v>
      </c>
      <c r="P4927" s="118" t="n"/>
      <c r="Q4927" s="104" t="n"/>
    </row>
    <row r="4928" outlineLevel="3" ht="50.25" customHeight="1">
      <c r="A4928" s="3" t="n"/>
      <c r="B492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28" s="25" t="n"/>
      <c r="D4928" s="271" t="inlineStr">
        <is>
          <t>10.4.33.340.</t>
        </is>
      </c>
      <c r="E4928"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500х500</t>
        </is>
      </c>
      <c r="F4928" s="211" t="inlineStr">
        <is>
          <t>шт.</t>
        </is>
      </c>
      <c r="G4928" s="649" t="n">
        <v>1</v>
      </c>
      <c r="H4928" s="194" t="n">
        <v>9785.491901367943</v>
      </c>
      <c r="I4928" s="195" t="n">
        <v>4314.073700991118</v>
      </c>
      <c r="J4928" s="196" t="n">
        <v>1762.445700294882</v>
      </c>
      <c r="K4928" s="197" t="n">
        <v>15862.01130265394</v>
      </c>
      <c r="L4928" s="194" t="n">
        <v>9785.491901367943</v>
      </c>
      <c r="M4928" s="195" t="n">
        <v>4314.073700991118</v>
      </c>
      <c r="N4928" s="196" t="n">
        <v>1762.445700294882</v>
      </c>
      <c r="O4928" s="197" t="n">
        <v>15862.01130265394</v>
      </c>
      <c r="P4928" s="118" t="n"/>
      <c r="Q4928" s="104" t="n"/>
    </row>
    <row r="4929" outlineLevel="3" ht="50.25" customHeight="1">
      <c r="A4929" s="3" t="n"/>
      <c r="B492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29" s="25" t="n"/>
      <c r="D4929" s="271" t="inlineStr">
        <is>
          <t>10.4.33.341.</t>
        </is>
      </c>
      <c r="E4929"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600х500</t>
        </is>
      </c>
      <c r="F4929" s="211" t="inlineStr">
        <is>
          <t>шт.</t>
        </is>
      </c>
      <c r="G4929" s="649" t="n">
        <v>1</v>
      </c>
      <c r="H4929" s="194" t="n">
        <v>9991.284471622888</v>
      </c>
      <c r="I4929" s="195" t="n">
        <v>4314.073700991118</v>
      </c>
      <c r="J4929" s="196" t="n">
        <v>1788.169771576751</v>
      </c>
      <c r="K4929" s="197" t="n">
        <v>16093.52794419076</v>
      </c>
      <c r="L4929" s="194" t="n">
        <v>9991.284471622888</v>
      </c>
      <c r="M4929" s="195" t="n">
        <v>4314.073700991118</v>
      </c>
      <c r="N4929" s="196" t="n">
        <v>1788.169771576751</v>
      </c>
      <c r="O4929" s="197" t="n">
        <v>16093.52794419076</v>
      </c>
      <c r="P4929" s="118" t="n"/>
      <c r="Q4929" s="104" t="n"/>
    </row>
    <row r="4930" outlineLevel="3" ht="50.25" customHeight="1">
      <c r="A4930" s="3" t="n"/>
      <c r="B493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30" s="25" t="n"/>
      <c r="D4930" s="271" t="inlineStr">
        <is>
          <t>10.4.33.342.</t>
        </is>
      </c>
      <c r="E4930"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650х250</t>
        </is>
      </c>
      <c r="F4930" s="211" t="inlineStr">
        <is>
          <t>шт.</t>
        </is>
      </c>
      <c r="G4930" s="649" t="n">
        <v>1</v>
      </c>
      <c r="H4930" s="194" t="n">
        <v>10188.83463452069</v>
      </c>
      <c r="I4930" s="195" t="n">
        <v>4314.073700991118</v>
      </c>
      <c r="J4930" s="196" t="n">
        <v>1812.863541938976</v>
      </c>
      <c r="K4930" s="197" t="n">
        <v>16315.77187745078</v>
      </c>
      <c r="L4930" s="194" t="n">
        <v>10188.83463452069</v>
      </c>
      <c r="M4930" s="195" t="n">
        <v>4314.073700991118</v>
      </c>
      <c r="N4930" s="196" t="n">
        <v>1812.863541938976</v>
      </c>
      <c r="O4930" s="197" t="n">
        <v>16315.77187745078</v>
      </c>
      <c r="P4930" s="118" t="n"/>
      <c r="Q4930" s="104" t="n"/>
    </row>
    <row r="4931" outlineLevel="3" ht="50.25" customHeight="1">
      <c r="A4931" s="3" t="n"/>
      <c r="B4931" s="3" t="inlineStr">
        <is>
          <t>Монтаж оконечных устройств системы противодымной вентиляции (решетки, датчики, клапаны)</t>
        </is>
      </c>
      <c r="C4931" s="25" t="n"/>
      <c r="D4931" s="271" t="inlineStr">
        <is>
          <t>10.4.33.343.</t>
        </is>
      </c>
      <c r="E4931"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800х400</t>
        </is>
      </c>
      <c r="F4931" s="211" t="inlineStr">
        <is>
          <t>шт.</t>
        </is>
      </c>
      <c r="G4931" s="649" t="n">
        <v>1</v>
      </c>
      <c r="H4931" s="194" t="n">
        <v>10867.93018316797</v>
      </c>
      <c r="I4931" s="195" t="n">
        <v>4314.073700991118</v>
      </c>
      <c r="J4931" s="196" t="n">
        <v>1897.750485519886</v>
      </c>
      <c r="K4931" s="197" t="n">
        <v>17079.75436967897</v>
      </c>
      <c r="L4931" s="194" t="n">
        <v>10867.93018316797</v>
      </c>
      <c r="M4931" s="195" t="n">
        <v>4314.073700991118</v>
      </c>
      <c r="N4931" s="196" t="n">
        <v>1897.750485519886</v>
      </c>
      <c r="O4931" s="197" t="n">
        <v>17079.75436967897</v>
      </c>
      <c r="P4931" s="118" t="n"/>
      <c r="Q4931" s="104" t="n"/>
    </row>
    <row r="4932" outlineLevel="3" ht="50.25" customHeight="1">
      <c r="A4932" s="3" t="n"/>
      <c r="B493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32" s="25" t="n"/>
      <c r="D4932" s="271" t="inlineStr">
        <is>
          <t>10.4.33.344.</t>
        </is>
      </c>
      <c r="E4932"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850х500</t>
        </is>
      </c>
      <c r="F4932" s="211" t="inlineStr">
        <is>
          <t>шт.</t>
        </is>
      </c>
      <c r="G4932" s="649" t="n">
        <v>1</v>
      </c>
      <c r="H4932" s="194" t="n">
        <v>12975.16520399302</v>
      </c>
      <c r="I4932" s="195" t="n">
        <v>4314.073700991118</v>
      </c>
      <c r="J4932" s="196" t="n">
        <v>2161.154863123018</v>
      </c>
      <c r="K4932" s="197" t="n">
        <v>19450.39376810716</v>
      </c>
      <c r="L4932" s="194" t="n">
        <v>12975.16520399302</v>
      </c>
      <c r="M4932" s="195" t="n">
        <v>4314.073700991118</v>
      </c>
      <c r="N4932" s="196" t="n">
        <v>2161.154863123018</v>
      </c>
      <c r="O4932" s="197" t="n">
        <v>19450.39376810716</v>
      </c>
      <c r="P4932" s="118" t="n"/>
      <c r="Q4932" s="104" t="n"/>
    </row>
    <row r="4933" outlineLevel="3" ht="50.25" customHeight="1">
      <c r="A4933" s="3" t="n"/>
      <c r="B4933" s="3" t="inlineStr">
        <is>
          <t>Монтаж оконечных устройств системы противодымной вентиляции (решетки, датчики, клапаны)</t>
        </is>
      </c>
      <c r="C4933" s="25" t="n"/>
      <c r="D4933" s="271" t="inlineStr">
        <is>
          <t>10.4.33.345.</t>
        </is>
      </c>
      <c r="E4933"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900х600</t>
        </is>
      </c>
      <c r="F4933" s="211" t="inlineStr">
        <is>
          <t>шт.</t>
        </is>
      </c>
      <c r="G4933" s="649" t="n">
        <v>1</v>
      </c>
      <c r="H4933" s="194" t="n">
        <v>13510.20792322743</v>
      </c>
      <c r="I4933" s="195" t="n">
        <v>4314.073700991118</v>
      </c>
      <c r="J4933" s="196" t="n">
        <v>2228.035203027318</v>
      </c>
      <c r="K4933" s="197" t="n">
        <v>20052.31682724586</v>
      </c>
      <c r="L4933" s="194" t="n">
        <v>13510.20792322743</v>
      </c>
      <c r="M4933" s="195" t="n">
        <v>4314.073700991118</v>
      </c>
      <c r="N4933" s="196" t="n">
        <v>2228.035203027318</v>
      </c>
      <c r="O4933" s="197" t="n">
        <v>20052.31682724586</v>
      </c>
      <c r="P4933" s="118" t="n"/>
      <c r="Q4933" s="104" t="n"/>
    </row>
    <row r="4934" outlineLevel="3" ht="50.25" customHeight="1">
      <c r="A4934" s="3" t="n"/>
      <c r="B4934" s="3" t="inlineStr">
        <is>
          <t>Монтаж оконечных устройств системы противодымной вентиляции (решетки, датчики, клапаны)</t>
        </is>
      </c>
      <c r="C4934" s="25" t="n"/>
      <c r="D4934" s="271" t="inlineStr">
        <is>
          <t>10.4.33.346.</t>
        </is>
      </c>
      <c r="E4934"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1000х400</t>
        </is>
      </c>
      <c r="F4934" s="211" t="inlineStr">
        <is>
          <t>шт.</t>
        </is>
      </c>
      <c r="G4934" s="649" t="n">
        <v>1</v>
      </c>
      <c r="H4934" s="194" t="n">
        <v>12966.93393189101</v>
      </c>
      <c r="I4934" s="195" t="n">
        <v>4314.073700991118</v>
      </c>
      <c r="J4934" s="196" t="n">
        <v>2160.125954110265</v>
      </c>
      <c r="K4934" s="197" t="n">
        <v>19441.13358699239</v>
      </c>
      <c r="L4934" s="194" t="n">
        <v>12966.93393189101</v>
      </c>
      <c r="M4934" s="195" t="n">
        <v>4314.073700991118</v>
      </c>
      <c r="N4934" s="196" t="n">
        <v>2160.125954110265</v>
      </c>
      <c r="O4934" s="197" t="n">
        <v>19441.13358699239</v>
      </c>
      <c r="P4934" s="118" t="n"/>
      <c r="Q4934" s="104" t="n"/>
    </row>
    <row r="4935" outlineLevel="3" ht="50.25" customHeight="1">
      <c r="A4935" s="3" t="n"/>
      <c r="B493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35" s="25" t="n"/>
      <c r="D4935" s="271" t="inlineStr">
        <is>
          <t>10.4.33.347.</t>
        </is>
      </c>
      <c r="E4935"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1100х500</t>
        </is>
      </c>
      <c r="F4935" s="211" t="inlineStr">
        <is>
          <t>шт.</t>
        </is>
      </c>
      <c r="G4935" s="649" t="n">
        <v>1</v>
      </c>
      <c r="H4935" s="194" t="n">
        <v>14464.14425775919</v>
      </c>
      <c r="I4935" s="195" t="n">
        <v>4314.073700991118</v>
      </c>
      <c r="J4935" s="196" t="n">
        <v>2347.277244843788</v>
      </c>
      <c r="K4935" s="197" t="n">
        <v>21125.4952035941</v>
      </c>
      <c r="L4935" s="194" t="n">
        <v>14464.14425775919</v>
      </c>
      <c r="M4935" s="195" t="n">
        <v>4314.073700991118</v>
      </c>
      <c r="N4935" s="196" t="n">
        <v>2347.277244843788</v>
      </c>
      <c r="O4935" s="197" t="n">
        <v>21125.4952035941</v>
      </c>
      <c r="P4935" s="118" t="n"/>
      <c r="Q4935" s="104" t="n"/>
    </row>
    <row r="4936" outlineLevel="3" ht="50.25" customHeight="1">
      <c r="A4936" s="3" t="n"/>
      <c r="B4936"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36" s="25" t="n"/>
      <c r="D4936" s="271" t="inlineStr">
        <is>
          <t>10.4.33.348.</t>
        </is>
      </c>
      <c r="E4936"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1200х500</t>
        </is>
      </c>
      <c r="F4936" s="211" t="inlineStr">
        <is>
          <t>шт.</t>
        </is>
      </c>
      <c r="G4936" s="649" t="n">
        <v>1</v>
      </c>
      <c r="H4936" s="194" t="n">
        <v>15965.9032288719</v>
      </c>
      <c r="I4936" s="195" t="n">
        <v>4314.073700991118</v>
      </c>
      <c r="J4936" s="196" t="n">
        <v>2534.997116232877</v>
      </c>
      <c r="K4936" s="197" t="n">
        <v>22814.9740460959</v>
      </c>
      <c r="L4936" s="194" t="n">
        <v>15965.9032288719</v>
      </c>
      <c r="M4936" s="195" t="n">
        <v>4314.073700991118</v>
      </c>
      <c r="N4936" s="196" t="n">
        <v>2534.997116232877</v>
      </c>
      <c r="O4936" s="197" t="n">
        <v>22814.9740460959</v>
      </c>
      <c r="P4936" s="118" t="n"/>
      <c r="Q4936" s="104" t="n"/>
    </row>
    <row r="4937" outlineLevel="3" ht="50.25" customHeight="1">
      <c r="A4937" s="3" t="n"/>
      <c r="B4937"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37" s="25" t="n"/>
      <c r="D4937" s="271" t="inlineStr">
        <is>
          <t>10.4.33.349.</t>
        </is>
      </c>
      <c r="E4937"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1200х600</t>
        </is>
      </c>
      <c r="F4937" s="211" t="inlineStr">
        <is>
          <t>шт.</t>
        </is>
      </c>
      <c r="G4937" s="649" t="n">
        <v>4</v>
      </c>
      <c r="H4937" s="194" t="n">
        <v>16472.13092812168</v>
      </c>
      <c r="I4937" s="195" t="n">
        <v>4314.073700991118</v>
      </c>
      <c r="J4937" s="196" t="n">
        <v>2598.2755786391</v>
      </c>
      <c r="K4937" s="197" t="n">
        <v>23384.4802077519</v>
      </c>
      <c r="L4937" s="194" t="n">
        <v>65888.52371248673</v>
      </c>
      <c r="M4937" s="195" t="n">
        <v>17256.29480396447</v>
      </c>
      <c r="N4937" s="196" t="n">
        <v>10393.1023145564</v>
      </c>
      <c r="O4937" s="197" t="n">
        <v>93537.92083100759</v>
      </c>
      <c r="P4937" s="118" t="n"/>
      <c r="Q4937" s="104" t="n"/>
    </row>
    <row r="4938" outlineLevel="3" ht="50.25" customHeight="1">
      <c r="A4938" s="3" t="n"/>
      <c r="B493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38" s="25" t="n"/>
      <c r="D4938" s="271" t="inlineStr">
        <is>
          <t>10.4.33.350.</t>
        </is>
      </c>
      <c r="E4938"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1500х500</t>
        </is>
      </c>
      <c r="F4938" s="211" t="inlineStr">
        <is>
          <t>шт.</t>
        </is>
      </c>
      <c r="G4938" s="649" t="n">
        <v>1</v>
      </c>
      <c r="H4938" s="194" t="n">
        <v>27901.42542325118</v>
      </c>
      <c r="I4938" s="195" t="n">
        <v>4314.073700991118</v>
      </c>
      <c r="J4938" s="196" t="n">
        <v>4026.937390530288</v>
      </c>
      <c r="K4938" s="197" t="n">
        <v>36242.43651477259</v>
      </c>
      <c r="L4938" s="194" t="n">
        <v>27901.42542325118</v>
      </c>
      <c r="M4938" s="195" t="n">
        <v>4314.073700991118</v>
      </c>
      <c r="N4938" s="196" t="n">
        <v>4026.937390530288</v>
      </c>
      <c r="O4938" s="197" t="n">
        <v>36242.43651477259</v>
      </c>
      <c r="P4938" s="118" t="n"/>
      <c r="Q4938" s="104" t="n"/>
    </row>
    <row r="4939" outlineLevel="3" ht="50.25" customHeight="1">
      <c r="A4939" s="3" t="n"/>
      <c r="B4939" s="3" t="inlineStr">
        <is>
          <t>Монтаж оконечных устройств системы противодымной вентиляции (решетки, датчики, клапаны)</t>
        </is>
      </c>
      <c r="C4939" s="25" t="n"/>
      <c r="D4939" s="271" t="inlineStr">
        <is>
          <t>10.4.33.351.</t>
        </is>
      </c>
      <c r="E4939"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Ø100</t>
        </is>
      </c>
      <c r="F4939" s="211" t="inlineStr">
        <is>
          <t>шт.</t>
        </is>
      </c>
      <c r="G4939" s="649" t="n">
        <v>11</v>
      </c>
      <c r="H4939" s="194" t="n">
        <v>8653.677389520482</v>
      </c>
      <c r="I4939" s="195" t="n">
        <v>4314.073700991118</v>
      </c>
      <c r="J4939" s="196" t="n">
        <v>1620.96888631395</v>
      </c>
      <c r="K4939" s="197" t="n">
        <v>14588.71997682555</v>
      </c>
      <c r="L4939" s="194" t="n">
        <v>95190.45128472531</v>
      </c>
      <c r="M4939" s="195" t="n">
        <v>47454.8107109023</v>
      </c>
      <c r="N4939" s="196" t="n">
        <v>17830.65774945345</v>
      </c>
      <c r="O4939" s="197" t="n">
        <v>160475.919745081</v>
      </c>
      <c r="P4939" s="118" t="n"/>
      <c r="Q4939" s="104" t="n"/>
    </row>
    <row r="4940" outlineLevel="3" ht="50.25" customHeight="1">
      <c r="A4940" s="3" t="n"/>
      <c r="B4940" s="3" t="inlineStr">
        <is>
          <t>Монтаж оконечных устройств системы противодымной вентиляции (решетки, датчики, клапаны)</t>
        </is>
      </c>
      <c r="C4940" s="25" t="n"/>
      <c r="D4940" s="271" t="inlineStr">
        <is>
          <t>10.4.33.352.</t>
        </is>
      </c>
      <c r="E4940"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Ø125</t>
        </is>
      </c>
      <c r="F4940" s="211" t="inlineStr">
        <is>
          <t>шт.</t>
        </is>
      </c>
      <c r="G4940" s="649" t="n">
        <v>6</v>
      </c>
      <c r="H4940" s="194" t="n">
        <v>8653.677367244685</v>
      </c>
      <c r="I4940" s="195" t="n">
        <v>4314.073700991118</v>
      </c>
      <c r="J4940" s="196" t="n">
        <v>1620.968883529476</v>
      </c>
      <c r="K4940" s="197" t="n">
        <v>14588.71995176528</v>
      </c>
      <c r="L4940" s="194" t="n">
        <v>51922.06420346811</v>
      </c>
      <c r="M4940" s="195" t="n">
        <v>25884.44220594671</v>
      </c>
      <c r="N4940" s="196" t="n">
        <v>9725.813301176853</v>
      </c>
      <c r="O4940" s="197" t="n">
        <v>87532.31971059169</v>
      </c>
      <c r="P4940" s="118" t="n"/>
      <c r="Q4940" s="104" t="n"/>
    </row>
    <row r="4941" outlineLevel="3" ht="50.25" customHeight="1">
      <c r="A4941" s="3" t="n"/>
      <c r="B4941" s="3" t="inlineStr">
        <is>
          <t>Монтаж оконечных устройств системы противодымной вентиляции (решетки, датчики, клапаны)</t>
        </is>
      </c>
      <c r="C4941" s="25" t="n"/>
      <c r="D4941" s="271" t="inlineStr">
        <is>
          <t>10.4.33.353.</t>
        </is>
      </c>
      <c r="E4941"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Ø160</t>
        </is>
      </c>
      <c r="F4941" s="211" t="inlineStr">
        <is>
          <t>шт.</t>
        </is>
      </c>
      <c r="G4941" s="649" t="n">
        <v>10</v>
      </c>
      <c r="H4941" s="194" t="n">
        <v>8653.677379496374</v>
      </c>
      <c r="I4941" s="195" t="n">
        <v>4314.073700991118</v>
      </c>
      <c r="J4941" s="196" t="n">
        <v>1620.968885060936</v>
      </c>
      <c r="K4941" s="197" t="n">
        <v>14588.71996554843</v>
      </c>
      <c r="L4941" s="194" t="n">
        <v>86536.77379496374</v>
      </c>
      <c r="M4941" s="195" t="n">
        <v>43140.73700991118</v>
      </c>
      <c r="N4941" s="196" t="n">
        <v>16209.68885060936</v>
      </c>
      <c r="O4941" s="197" t="n">
        <v>145887.1996554843</v>
      </c>
      <c r="P4941" s="118" t="n"/>
      <c r="Q4941" s="104" t="n"/>
    </row>
    <row r="4942" outlineLevel="3" ht="50.25" customHeight="1">
      <c r="A4942" s="3" t="n"/>
      <c r="B4942" s="3" t="inlineStr">
        <is>
          <t>Монтаж оконечных устройств системы противодымной вентиляции (решетки, датчики, клапаны)</t>
        </is>
      </c>
      <c r="C4942" s="25" t="n"/>
      <c r="D4942" s="271" t="inlineStr">
        <is>
          <t>10.4.33.354.</t>
        </is>
      </c>
      <c r="E4942"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Ø200</t>
        </is>
      </c>
      <c r="F4942" s="211" t="inlineStr">
        <is>
          <t>шт.</t>
        </is>
      </c>
      <c r="G4942" s="649" t="n">
        <v>23</v>
      </c>
      <c r="H4942" s="194" t="n">
        <v>8694.833642525644</v>
      </c>
      <c r="I4942" s="195" t="n">
        <v>4314.073700991118</v>
      </c>
      <c r="J4942" s="196" t="n">
        <v>1626.113417939595</v>
      </c>
      <c r="K4942" s="197" t="n">
        <v>14635.02076145636</v>
      </c>
      <c r="L4942" s="194" t="n">
        <v>199981.1737780898</v>
      </c>
      <c r="M4942" s="195" t="n">
        <v>99223.69512279572</v>
      </c>
      <c r="N4942" s="196" t="n">
        <v>37400.6086126107</v>
      </c>
      <c r="O4942" s="197" t="n">
        <v>336605.4775134962</v>
      </c>
      <c r="P4942" s="118" t="n"/>
      <c r="Q4942" s="104" t="n"/>
    </row>
    <row r="4943" outlineLevel="3" ht="50.25" customHeight="1">
      <c r="A4943" s="3" t="n"/>
      <c r="B4943"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943" s="25" t="n"/>
      <c r="D4943" s="271" t="inlineStr">
        <is>
          <t>10.4.33.355.</t>
        </is>
      </c>
      <c r="E4943" s="212" t="inlineStr">
        <is>
          <t>Маты прошивные Wired MAT 105  из минеральной ваты, 50 мм</t>
        </is>
      </c>
      <c r="F4943" s="211" t="inlineStr">
        <is>
          <t>м²</t>
        </is>
      </c>
      <c r="G4943" s="649" t="n">
        <v>227</v>
      </c>
      <c r="H4943" s="194" t="n">
        <v>1310.489108110425</v>
      </c>
      <c r="I4943" s="195" t="n">
        <v>431.4073700991118</v>
      </c>
      <c r="J4943" s="196" t="n">
        <v>217.7370597761921</v>
      </c>
      <c r="K4943" s="197" t="n">
        <v>1959.633537985729</v>
      </c>
      <c r="L4943" s="194" t="n">
        <v>297481.0275410665</v>
      </c>
      <c r="M4943" s="195" t="n">
        <v>97929.47301249838</v>
      </c>
      <c r="N4943" s="196" t="n">
        <v>49426.31256919561</v>
      </c>
      <c r="O4943" s="197" t="n">
        <v>444836.8131227604</v>
      </c>
      <c r="P4943" s="118" t="n"/>
      <c r="Q4943" s="104" t="n"/>
    </row>
    <row r="4944" outlineLevel="3" ht="50.25" customHeight="1">
      <c r="A4944" s="3" t="n"/>
      <c r="B4944"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944" s="25" t="n"/>
      <c r="D4944" s="271" t="inlineStr">
        <is>
          <t>10.4.33.356.</t>
        </is>
      </c>
      <c r="E4944" s="212" t="inlineStr">
        <is>
          <t>Огнезащитная изоляция EI30, матриал: рулонная базальтовая фольгированная огнезащита, толщина 5мм, расход клеящего состава 0.6кг/м2</t>
        </is>
      </c>
      <c r="F4944" s="211" t="inlineStr">
        <is>
          <t>м²</t>
        </is>
      </c>
      <c r="G4944" s="649" t="n">
        <v>12</v>
      </c>
      <c r="H4944" s="194" t="n">
        <v>231.3524355772661</v>
      </c>
      <c r="I4944" s="195" t="n">
        <v>431.4073700991118</v>
      </c>
      <c r="J4944" s="196" t="n">
        <v>82.84497570954724</v>
      </c>
      <c r="K4944" s="197" t="n">
        <v>745.6047813859252</v>
      </c>
      <c r="L4944" s="194" t="n">
        <v>2776.229226927194</v>
      </c>
      <c r="M4944" s="195" t="n">
        <v>5176.888441189341</v>
      </c>
      <c r="N4944" s="196" t="n">
        <v>994.1397085145669</v>
      </c>
      <c r="O4944" s="197" t="n">
        <v>8947.257376631103</v>
      </c>
      <c r="P4944" s="118" t="n"/>
      <c r="Q4944" s="104" t="n"/>
    </row>
    <row r="4945" outlineLevel="3" ht="50.25" customHeight="1">
      <c r="A4945" s="3" t="n"/>
      <c r="B4945"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945" s="25" t="n"/>
      <c r="D4945" s="271" t="inlineStr">
        <is>
          <t>10.4.33.357.</t>
        </is>
      </c>
      <c r="E4945" s="212" t="inlineStr">
        <is>
          <t>Огнезащитная изоляция EI60, матриал: рулонная базальтовая фольгированная огнезащита, толщина 5мм, расход клеящего состава 0.6кг/м2</t>
        </is>
      </c>
      <c r="F4945" s="211" t="inlineStr">
        <is>
          <t>м²</t>
        </is>
      </c>
      <c r="G4945" s="649" t="n">
        <v>225</v>
      </c>
      <c r="H4945" s="194" t="n">
        <v>231.3524245507473</v>
      </c>
      <c r="I4945" s="195" t="n">
        <v>431.4073700991118</v>
      </c>
      <c r="J4945" s="196" t="n">
        <v>82.84497433123238</v>
      </c>
      <c r="K4945" s="197" t="n">
        <v>745.6047689810914</v>
      </c>
      <c r="L4945" s="194" t="n">
        <v>52054.29552391814</v>
      </c>
      <c r="M4945" s="195" t="n">
        <v>97066.65827230015</v>
      </c>
      <c r="N4945" s="196" t="n">
        <v>18640.11922452729</v>
      </c>
      <c r="O4945" s="197" t="n">
        <v>167761.0730207456</v>
      </c>
      <c r="P4945" s="118" t="n"/>
      <c r="Q4945" s="104" t="n"/>
    </row>
    <row r="4946" outlineLevel="3" ht="50.25" customHeight="1">
      <c r="A4946" s="3" t="n"/>
      <c r="B4946"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946" s="25" t="n"/>
      <c r="D4946" s="271" t="inlineStr">
        <is>
          <t>10.4.33.358.</t>
        </is>
      </c>
      <c r="E4946" s="212" t="inlineStr">
        <is>
          <t>Огнезащитная изоляция EI150, матриал: рулонная базальтовая фольгированная огнезащита, толщина 13мм, расход клеящего состава 0.6кг/м2</t>
        </is>
      </c>
      <c r="F4946" s="211" t="inlineStr">
        <is>
          <t>м²</t>
        </is>
      </c>
      <c r="G4946" s="649" t="n">
        <v>475</v>
      </c>
      <c r="H4946" s="194" t="n">
        <v>386.5109353832907</v>
      </c>
      <c r="I4946" s="195" t="n">
        <v>431.4073700991118</v>
      </c>
      <c r="J4946" s="196" t="n">
        <v>102.2397881853003</v>
      </c>
      <c r="K4946" s="197" t="n">
        <v>920.1580936677028</v>
      </c>
      <c r="L4946" s="194" t="n">
        <v>183592.6943070631</v>
      </c>
      <c r="M4946" s="195" t="n">
        <v>204918.5007970781</v>
      </c>
      <c r="N4946" s="196" t="n">
        <v>48563.89938801765</v>
      </c>
      <c r="O4946" s="197" t="n">
        <v>437075.0944921589</v>
      </c>
      <c r="P4946" s="118" t="n"/>
      <c r="Q4946" s="104" t="n"/>
    </row>
    <row r="4947" outlineLevel="2" ht="50.25" customHeight="1">
      <c r="A4947" s="3" t="n"/>
      <c r="B4947" s="3" t="n"/>
      <c r="C4947" s="240" t="n"/>
      <c r="D4947" s="391" t="inlineStr">
        <is>
          <t>10.4.34.</t>
        </is>
      </c>
      <c r="E4947" s="392" t="inlineStr">
        <is>
          <t>П3.1.1-П4.4.3</t>
        </is>
      </c>
      <c r="F4947" s="405" t="inlineStr">
        <is>
          <t>комплект</t>
        </is>
      </c>
      <c r="G4947" s="422" t="n">
        <v>1</v>
      </c>
      <c r="H4947" s="428">
        <f>IFERROR(L4947/G4947,0)</f>
        <v/>
      </c>
      <c r="I4947" s="429">
        <f>IFERROR(M4947/G4947,0)</f>
        <v/>
      </c>
      <c r="J4947" s="430">
        <f>IFERROR(N4947/G4947,0)</f>
        <v/>
      </c>
      <c r="K4947" s="432">
        <f>+IFERROR(O4947/G4947,0)</f>
        <v/>
      </c>
      <c r="L4947" s="431">
        <f>SUBTOTAL(9,L4948:L4975)</f>
        <v/>
      </c>
      <c r="M4947" s="429">
        <f>SUBTOTAL(9,M4948:M4975)</f>
        <v/>
      </c>
      <c r="N4947" s="430">
        <f>SUBTOTAL(9,N4948:N4975)</f>
        <v/>
      </c>
      <c r="O4947" s="431">
        <f>SUBTOTAL(9,O4948:O4975)</f>
        <v/>
      </c>
      <c r="P4947" s="394" t="n"/>
      <c r="Q4947" s="243" t="n"/>
    </row>
    <row r="4948" outlineLevel="3" ht="50.25" customHeight="1">
      <c r="A4948" s="3" t="n"/>
      <c r="B4948"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948" s="25" t="n"/>
      <c r="D4948" s="271" t="inlineStr">
        <is>
          <t>10.4.34.1.</t>
        </is>
      </c>
      <c r="E4948" s="212" t="inlineStr">
        <is>
          <t>Воздуховод из тонколистовой оцинкованной стали b=0,5</t>
        </is>
      </c>
      <c r="F4948" s="211" t="inlineStr">
        <is>
          <t>м2</t>
        </is>
      </c>
      <c r="G4948" s="649" t="n">
        <v>19.6</v>
      </c>
      <c r="H4948" s="194" t="n">
        <v>2453.378238533855</v>
      </c>
      <c r="I4948" s="195" t="n">
        <v>1647.976020408163</v>
      </c>
      <c r="J4948" s="196" t="n">
        <v>512.6692823677523</v>
      </c>
      <c r="K4948" s="197" t="n">
        <v>4614.023541309771</v>
      </c>
      <c r="L4948" s="194" t="n">
        <v>48086.21347526357</v>
      </c>
      <c r="M4948" s="195" t="n">
        <v>32300.33</v>
      </c>
      <c r="N4948" s="196" t="n">
        <v>10048.31793440795</v>
      </c>
      <c r="O4948" s="197" t="n">
        <v>90434.86140967152</v>
      </c>
      <c r="P4948" s="118" t="n"/>
      <c r="Q4948" s="104" t="n"/>
    </row>
    <row r="4949" outlineLevel="3" ht="50.25" customHeight="1">
      <c r="A4949" s="3" t="n"/>
      <c r="B4949"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949" s="25" t="n"/>
      <c r="D4949" s="271" t="inlineStr">
        <is>
          <t>10.4.34.2.</t>
        </is>
      </c>
      <c r="E4949" s="212" t="inlineStr">
        <is>
          <t>Воздуховод из тонколистовой оцинкованной стали b=0,5</t>
        </is>
      </c>
      <c r="F4949" s="211" t="inlineStr">
        <is>
          <t>м2</t>
        </is>
      </c>
      <c r="G4949" s="649" t="n">
        <v>7.2</v>
      </c>
      <c r="H4949" s="194" t="n">
        <v>2453.357021494305</v>
      </c>
      <c r="I4949" s="195" t="n">
        <v>1647.976388888889</v>
      </c>
      <c r="J4949" s="196" t="n">
        <v>512.6666762978991</v>
      </c>
      <c r="K4949" s="197" t="n">
        <v>4614.000086681092</v>
      </c>
      <c r="L4949" s="194" t="n">
        <v>17664.170554759</v>
      </c>
      <c r="M4949" s="195" t="n">
        <v>11865.43</v>
      </c>
      <c r="N4949" s="196" t="n">
        <v>3691.200069344874</v>
      </c>
      <c r="O4949" s="197" t="n">
        <v>33220.80062410387</v>
      </c>
      <c r="P4949" s="118" t="n"/>
      <c r="Q4949" s="104" t="n"/>
    </row>
    <row r="4950" outlineLevel="3" ht="50.25" customHeight="1">
      <c r="A4950" s="3" t="n"/>
      <c r="B4950"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950" s="25" t="n"/>
      <c r="D4950" s="271" t="inlineStr">
        <is>
          <t>10.4.34.3.</t>
        </is>
      </c>
      <c r="E4950" s="212" t="inlineStr">
        <is>
          <t>Воздуховод из тонколистовой оцинкованной стали b=0,5</t>
        </is>
      </c>
      <c r="F4950" s="211" t="inlineStr">
        <is>
          <t>м2</t>
        </is>
      </c>
      <c r="G4950" s="649" t="n">
        <v>5.6</v>
      </c>
      <c r="H4950" s="194" t="n">
        <v>2760.008598534911</v>
      </c>
      <c r="I4950" s="195" t="n">
        <v>1853.973214285714</v>
      </c>
      <c r="J4950" s="196" t="n">
        <v>576.7477266025782</v>
      </c>
      <c r="K4950" s="197" t="n">
        <v>5190.729539423203</v>
      </c>
      <c r="L4950" s="194" t="n">
        <v>15456.0481517955</v>
      </c>
      <c r="M4950" s="195" t="n">
        <v>10382.25</v>
      </c>
      <c r="N4950" s="196" t="n">
        <v>3229.787268974438</v>
      </c>
      <c r="O4950" s="197" t="n">
        <v>29068.08542076994</v>
      </c>
      <c r="P4950" s="118" t="n"/>
      <c r="Q4950" s="104" t="n"/>
    </row>
    <row r="4951" outlineLevel="3" ht="50.25" customHeight="1">
      <c r="A4951" s="3" t="n"/>
      <c r="B4951"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951" s="25" t="n"/>
      <c r="D4951" s="271" t="inlineStr">
        <is>
          <t>10.4.34.4.</t>
        </is>
      </c>
      <c r="E4951" s="212" t="inlineStr">
        <is>
          <t>Воздуховод из тонколистовой оцинкованной стали b=0,5</t>
        </is>
      </c>
      <c r="F4951" s="211" t="inlineStr">
        <is>
          <t>м2</t>
        </is>
      </c>
      <c r="G4951" s="649" t="n">
        <v>28.8</v>
      </c>
      <c r="H4951" s="194" t="n">
        <v>3220.411414226502</v>
      </c>
      <c r="I4951" s="195" t="n">
        <v>1647.976041666667</v>
      </c>
      <c r="J4951" s="196" t="n">
        <v>608.5484319866461</v>
      </c>
      <c r="K4951" s="197" t="n">
        <v>5476.935887879815</v>
      </c>
      <c r="L4951" s="194" t="n">
        <v>92747.84872972326</v>
      </c>
      <c r="M4951" s="195" t="n">
        <v>47461.71</v>
      </c>
      <c r="N4951" s="196" t="n">
        <v>17526.19484121541</v>
      </c>
      <c r="O4951" s="197" t="n">
        <v>157735.7535709387</v>
      </c>
      <c r="P4951" s="118" t="n"/>
      <c r="Q4951" s="104" t="n"/>
    </row>
    <row r="4952" outlineLevel="3" ht="50.25" customHeight="1">
      <c r="A4952" s="3" t="n"/>
      <c r="B495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52" s="25" t="n"/>
      <c r="D4952" s="271" t="inlineStr">
        <is>
          <t>10.4.34.5.</t>
        </is>
      </c>
      <c r="E4952" s="212" t="inlineStr">
        <is>
          <t>Воздуховод из тонколистовой оцинкованной стали b=0,7</t>
        </is>
      </c>
      <c r="F4952" s="211" t="inlineStr">
        <is>
          <t>м2</t>
        </is>
      </c>
      <c r="G4952" s="649" t="n">
        <v>30</v>
      </c>
      <c r="H4952" s="194" t="n">
        <v>3220.462575208976</v>
      </c>
      <c r="I4952" s="195" t="n">
        <v>1647.976</v>
      </c>
      <c r="J4952" s="196" t="n">
        <v>608.5548219011221</v>
      </c>
      <c r="K4952" s="197" t="n">
        <v>5476.993397110098</v>
      </c>
      <c r="L4952" s="194" t="n">
        <v>96613.87725626929</v>
      </c>
      <c r="M4952" s="195" t="n">
        <v>49439.28</v>
      </c>
      <c r="N4952" s="196" t="n">
        <v>18256.64465703366</v>
      </c>
      <c r="O4952" s="197" t="n">
        <v>164309.8019133029</v>
      </c>
      <c r="P4952" s="118" t="n"/>
      <c r="Q4952" s="104" t="n"/>
    </row>
    <row r="4953" outlineLevel="3" ht="50.25" customHeight="1">
      <c r="A4953" s="3" t="n"/>
      <c r="B495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53" s="25" t="n"/>
      <c r="D4953" s="271" t="inlineStr">
        <is>
          <t>10.4.34.6.</t>
        </is>
      </c>
      <c r="E4953" s="212" t="inlineStr">
        <is>
          <t>Воздуховод из тонколистовой оцинкованной стали b=0,7</t>
        </is>
      </c>
      <c r="F4953" s="211" t="inlineStr">
        <is>
          <t>м2</t>
        </is>
      </c>
      <c r="G4953" s="649" t="n">
        <v>27.5</v>
      </c>
      <c r="H4953" s="194" t="n">
        <v>3220.399867236087</v>
      </c>
      <c r="I4953" s="195" t="n">
        <v>1647.976</v>
      </c>
      <c r="J4953" s="196" t="n">
        <v>608.5469834045108</v>
      </c>
      <c r="K4953" s="197" t="n">
        <v>5476.922850640597</v>
      </c>
      <c r="L4953" s="194" t="n">
        <v>88560.99634899238</v>
      </c>
      <c r="M4953" s="195" t="n">
        <v>45319.34</v>
      </c>
      <c r="N4953" s="196" t="n">
        <v>16735.04204362405</v>
      </c>
      <c r="O4953" s="197" t="n">
        <v>150615.3783926164</v>
      </c>
      <c r="P4953" s="118" t="n"/>
      <c r="Q4953" s="104" t="n"/>
    </row>
    <row r="4954" outlineLevel="3" ht="50.25" customHeight="1">
      <c r="A4954" s="3" t="n"/>
      <c r="B495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54" s="25" t="n"/>
      <c r="D4954" s="271" t="inlineStr">
        <is>
          <t>10.4.34.7.</t>
        </is>
      </c>
      <c r="E4954" s="212" t="inlineStr">
        <is>
          <t>Воздуховод из тонколистовой оцинкованной стали b=0,7</t>
        </is>
      </c>
      <c r="F4954" s="211" t="inlineStr">
        <is>
          <t>м2</t>
        </is>
      </c>
      <c r="G4954" s="649" t="n">
        <v>15.6</v>
      </c>
      <c r="H4954" s="194" t="n">
        <v>2952.033105299227</v>
      </c>
      <c r="I4954" s="195" t="n">
        <v>1510.644871794872</v>
      </c>
      <c r="J4954" s="196" t="n">
        <v>557.8347471367624</v>
      </c>
      <c r="K4954" s="197" t="n">
        <v>5020.512724230862</v>
      </c>
      <c r="L4954" s="194" t="n">
        <v>46051.71644266794</v>
      </c>
      <c r="M4954" s="195" t="n">
        <v>23566.06</v>
      </c>
      <c r="N4954" s="196" t="n">
        <v>8702.222055333494</v>
      </c>
      <c r="O4954" s="197" t="n">
        <v>78319.99849800144</v>
      </c>
      <c r="P4954" s="118" t="n"/>
      <c r="Q4954" s="104" t="n"/>
    </row>
    <row r="4955" outlineLevel="3" ht="50.25" customHeight="1">
      <c r="A4955" s="3" t="n"/>
      <c r="B4955" s="3" t="n"/>
      <c r="C4955" s="25" t="n"/>
      <c r="D4955" s="271" t="inlineStr">
        <is>
          <t>10.4.34.8.</t>
        </is>
      </c>
      <c r="E4955" s="212" t="inlineStr">
        <is>
          <t>Врезка прямоугольного  сечения 250x200</t>
        </is>
      </c>
      <c r="F4955" s="211" t="inlineStr">
        <is>
          <t>шт.</t>
        </is>
      </c>
      <c r="G4955" s="649" t="n">
        <v>1</v>
      </c>
      <c r="H4955" s="194" t="n"/>
      <c r="I4955" s="195" t="n">
        <v>0</v>
      </c>
      <c r="J4955" s="196" t="n">
        <v>0</v>
      </c>
      <c r="K4955" s="197" t="n">
        <v>0</v>
      </c>
      <c r="L4955" s="194" t="n">
        <v>0</v>
      </c>
      <c r="M4955" s="195" t="n">
        <v>0</v>
      </c>
      <c r="N4955" s="196" t="n">
        <v>0</v>
      </c>
      <c r="O4955" s="197" t="n">
        <v>0</v>
      </c>
      <c r="P4955" s="118" t="inlineStr">
        <is>
          <t>Включено</t>
        </is>
      </c>
      <c r="Q4955" s="104" t="n"/>
    </row>
    <row r="4956" outlineLevel="3" ht="50.25" customHeight="1">
      <c r="A4956" s="3" t="n"/>
      <c r="B4956" s="3" t="n"/>
      <c r="C4956" s="25" t="n"/>
      <c r="D4956" s="271" t="inlineStr">
        <is>
          <t>10.4.34.9.</t>
        </is>
      </c>
      <c r="E4956" s="212" t="inlineStr">
        <is>
          <t>Врезка прямоугольного сечения 150х200</t>
        </is>
      </c>
      <c r="F4956" s="211" t="inlineStr">
        <is>
          <t>шт.</t>
        </is>
      </c>
      <c r="G4956" s="649" t="n">
        <v>1</v>
      </c>
      <c r="H4956" s="194" t="n"/>
      <c r="I4956" s="195" t="n">
        <v>0</v>
      </c>
      <c r="J4956" s="196" t="n">
        <v>0</v>
      </c>
      <c r="K4956" s="197" t="n">
        <v>0</v>
      </c>
      <c r="L4956" s="194" t="n">
        <v>0</v>
      </c>
      <c r="M4956" s="195" t="n">
        <v>0</v>
      </c>
      <c r="N4956" s="196" t="n">
        <v>0</v>
      </c>
      <c r="O4956" s="197" t="n">
        <v>0</v>
      </c>
      <c r="P4956" s="118" t="inlineStr">
        <is>
          <t>Включено</t>
        </is>
      </c>
      <c r="Q4956" s="104" t="n"/>
    </row>
    <row r="4957" outlineLevel="3" ht="50.25" customHeight="1">
      <c r="A4957" s="3" t="n"/>
      <c r="B4957" s="3" t="n"/>
      <c r="C4957" s="25" t="n"/>
      <c r="D4957" s="271" t="inlineStr">
        <is>
          <t>10.4.34.10.</t>
        </is>
      </c>
      <c r="E4957" s="212" t="inlineStr">
        <is>
          <t>Врезка прямоугольного сечения 350х200</t>
        </is>
      </c>
      <c r="F4957" s="211" t="inlineStr">
        <is>
          <t>шт.</t>
        </is>
      </c>
      <c r="G4957" s="649" t="n">
        <v>1</v>
      </c>
      <c r="H4957" s="194" t="n"/>
      <c r="I4957" s="195" t="n">
        <v>0</v>
      </c>
      <c r="J4957" s="196" t="n">
        <v>0</v>
      </c>
      <c r="K4957" s="197" t="n">
        <v>0</v>
      </c>
      <c r="L4957" s="194" t="n">
        <v>0</v>
      </c>
      <c r="M4957" s="195" t="n">
        <v>0</v>
      </c>
      <c r="N4957" s="196" t="n">
        <v>0</v>
      </c>
      <c r="O4957" s="197" t="n">
        <v>0</v>
      </c>
      <c r="P4957" s="118" t="inlineStr">
        <is>
          <t>Включено</t>
        </is>
      </c>
      <c r="Q4957" s="104" t="n"/>
    </row>
    <row r="4958" outlineLevel="3" ht="50.25" customHeight="1">
      <c r="A4958" s="3" t="n"/>
      <c r="B4958" s="3" t="n"/>
      <c r="C4958" s="25" t="n"/>
      <c r="D4958" s="271" t="inlineStr">
        <is>
          <t>10.4.34.11.</t>
        </is>
      </c>
      <c r="E4958" s="212" t="inlineStr">
        <is>
          <t>Отвод прямоугольного  сечения 150х400</t>
        </is>
      </c>
      <c r="F4958" s="211" t="inlineStr">
        <is>
          <t>шт.</t>
        </is>
      </c>
      <c r="G4958" s="649" t="n">
        <v>4</v>
      </c>
      <c r="H4958" s="194" t="n"/>
      <c r="I4958" s="195" t="n">
        <v>0</v>
      </c>
      <c r="J4958" s="196" t="n">
        <v>0</v>
      </c>
      <c r="K4958" s="197" t="n">
        <v>0</v>
      </c>
      <c r="L4958" s="194" t="n">
        <v>0</v>
      </c>
      <c r="M4958" s="195" t="n">
        <v>0</v>
      </c>
      <c r="N4958" s="196" t="n">
        <v>0</v>
      </c>
      <c r="O4958" s="197" t="n">
        <v>0</v>
      </c>
      <c r="P4958" s="118" t="inlineStr">
        <is>
          <t>Включено</t>
        </is>
      </c>
      <c r="Q4958" s="104" t="n"/>
    </row>
    <row r="4959" outlineLevel="3" ht="50.25" customHeight="1">
      <c r="A4959" s="3" t="n"/>
      <c r="B4959" s="3" t="n"/>
      <c r="C4959" s="25" t="n"/>
      <c r="D4959" s="271" t="inlineStr">
        <is>
          <t>10.4.34.12.</t>
        </is>
      </c>
      <c r="E4959" s="212" t="inlineStr">
        <is>
          <t>Отвод прямоугольного  сечения 150х500</t>
        </is>
      </c>
      <c r="F4959" s="211" t="inlineStr">
        <is>
          <t>шт.</t>
        </is>
      </c>
      <c r="G4959" s="649" t="n">
        <v>2</v>
      </c>
      <c r="H4959" s="194" t="n"/>
      <c r="I4959" s="195" t="n">
        <v>0</v>
      </c>
      <c r="J4959" s="196" t="n">
        <v>0</v>
      </c>
      <c r="K4959" s="197" t="n">
        <v>0</v>
      </c>
      <c r="L4959" s="194" t="n">
        <v>0</v>
      </c>
      <c r="M4959" s="195" t="n">
        <v>0</v>
      </c>
      <c r="N4959" s="196" t="n">
        <v>0</v>
      </c>
      <c r="O4959" s="197" t="n">
        <v>0</v>
      </c>
      <c r="P4959" s="118" t="inlineStr">
        <is>
          <t>Включено</t>
        </is>
      </c>
      <c r="Q4959" s="104" t="n"/>
    </row>
    <row r="4960" outlineLevel="3" ht="50.25" customHeight="1">
      <c r="A4960" s="3" t="n"/>
      <c r="B4960" s="3" t="n"/>
      <c r="C4960" s="25" t="n"/>
      <c r="D4960" s="271" t="inlineStr">
        <is>
          <t>10.4.34.13.</t>
        </is>
      </c>
      <c r="E4960" s="212" t="inlineStr">
        <is>
          <t>Отвод прямоугольного  сечения 200x150</t>
        </is>
      </c>
      <c r="F4960" s="211" t="inlineStr">
        <is>
          <t>шт.</t>
        </is>
      </c>
      <c r="G4960" s="649" t="n">
        <v>2</v>
      </c>
      <c r="H4960" s="194" t="n"/>
      <c r="I4960" s="195" t="n">
        <v>0</v>
      </c>
      <c r="J4960" s="196" t="n">
        <v>0</v>
      </c>
      <c r="K4960" s="197" t="n">
        <v>0</v>
      </c>
      <c r="L4960" s="194" t="n">
        <v>0</v>
      </c>
      <c r="M4960" s="195" t="n">
        <v>0</v>
      </c>
      <c r="N4960" s="196" t="n">
        <v>0</v>
      </c>
      <c r="O4960" s="197" t="n">
        <v>0</v>
      </c>
      <c r="P4960" s="118" t="inlineStr">
        <is>
          <t>Включено</t>
        </is>
      </c>
      <c r="Q4960" s="104" t="n"/>
    </row>
    <row r="4961" outlineLevel="3" ht="50.25" customHeight="1">
      <c r="A4961" s="3" t="n"/>
      <c r="B4961" s="3" t="n"/>
      <c r="C4961" s="25" t="n"/>
      <c r="D4961" s="271" t="inlineStr">
        <is>
          <t>10.4.34.14.</t>
        </is>
      </c>
      <c r="E4961" s="212" t="inlineStr">
        <is>
          <t>Отвод прямоугольного  сечения 200x150</t>
        </is>
      </c>
      <c r="F4961" s="211" t="inlineStr">
        <is>
          <t>шт.</t>
        </is>
      </c>
      <c r="G4961" s="649" t="n">
        <v>2</v>
      </c>
      <c r="H4961" s="194" t="n"/>
      <c r="I4961" s="195" t="n">
        <v>0</v>
      </c>
      <c r="J4961" s="196" t="n">
        <v>0</v>
      </c>
      <c r="K4961" s="197" t="n">
        <v>0</v>
      </c>
      <c r="L4961" s="194" t="n">
        <v>0</v>
      </c>
      <c r="M4961" s="195" t="n">
        <v>0</v>
      </c>
      <c r="N4961" s="196" t="n">
        <v>0</v>
      </c>
      <c r="O4961" s="197" t="n">
        <v>0</v>
      </c>
      <c r="P4961" s="118" t="inlineStr">
        <is>
          <t>Включено</t>
        </is>
      </c>
      <c r="Q4961" s="104" t="n"/>
    </row>
    <row r="4962" outlineLevel="3" ht="50.25" customHeight="1">
      <c r="A4962" s="3" t="n"/>
      <c r="B4962" s="3" t="n"/>
      <c r="C4962" s="25" t="n"/>
      <c r="D4962" s="271" t="inlineStr">
        <is>
          <t>10.4.34.15.</t>
        </is>
      </c>
      <c r="E4962" s="212" t="inlineStr">
        <is>
          <t>Отвод прямоугольного  сечения 200х350</t>
        </is>
      </c>
      <c r="F4962" s="211" t="inlineStr">
        <is>
          <t>шт.</t>
        </is>
      </c>
      <c r="G4962" s="649" t="n">
        <v>2</v>
      </c>
      <c r="H4962" s="194" t="n"/>
      <c r="I4962" s="195" t="n">
        <v>0</v>
      </c>
      <c r="J4962" s="196" t="n">
        <v>0</v>
      </c>
      <c r="K4962" s="197" t="n">
        <v>0</v>
      </c>
      <c r="L4962" s="194" t="n">
        <v>0</v>
      </c>
      <c r="M4962" s="195" t="n">
        <v>0</v>
      </c>
      <c r="N4962" s="196" t="n">
        <v>0</v>
      </c>
      <c r="O4962" s="197" t="n">
        <v>0</v>
      </c>
      <c r="P4962" s="118" t="inlineStr">
        <is>
          <t>Включено</t>
        </is>
      </c>
      <c r="Q4962" s="104" t="n"/>
    </row>
    <row r="4963" outlineLevel="3" ht="50.25" customHeight="1">
      <c r="A4963" s="3" t="n"/>
      <c r="B4963" s="3" t="n"/>
      <c r="C4963" s="25" t="n"/>
      <c r="D4963" s="271" t="inlineStr">
        <is>
          <t>10.4.34.16.</t>
        </is>
      </c>
      <c r="E4963" s="212" t="inlineStr">
        <is>
          <t>Отвод прямоугольного  сечения 250x200</t>
        </is>
      </c>
      <c r="F4963" s="211" t="inlineStr">
        <is>
          <t>шт.</t>
        </is>
      </c>
      <c r="G4963" s="649" t="n">
        <v>1</v>
      </c>
      <c r="H4963" s="194" t="n"/>
      <c r="I4963" s="195" t="n">
        <v>0</v>
      </c>
      <c r="J4963" s="196" t="n">
        <v>0</v>
      </c>
      <c r="K4963" s="197" t="n">
        <v>0</v>
      </c>
      <c r="L4963" s="194" t="n">
        <v>0</v>
      </c>
      <c r="M4963" s="195" t="n">
        <v>0</v>
      </c>
      <c r="N4963" s="196" t="n">
        <v>0</v>
      </c>
      <c r="O4963" s="197" t="n">
        <v>0</v>
      </c>
      <c r="P4963" s="118" t="inlineStr">
        <is>
          <t>Включено</t>
        </is>
      </c>
      <c r="Q4963" s="104" t="n"/>
    </row>
    <row r="4964" outlineLevel="3" ht="50.25" customHeight="1">
      <c r="A4964" s="3" t="n"/>
      <c r="B4964" s="3" t="n"/>
      <c r="C4964" s="25" t="n"/>
      <c r="D4964" s="271" t="inlineStr">
        <is>
          <t>10.4.34.17.</t>
        </is>
      </c>
      <c r="E4964" s="212" t="inlineStr">
        <is>
          <t>Отвод прямоугольного  сечения 250x300</t>
        </is>
      </c>
      <c r="F4964" s="211" t="inlineStr">
        <is>
          <t>шт.</t>
        </is>
      </c>
      <c r="G4964" s="649" t="n">
        <v>2</v>
      </c>
      <c r="H4964" s="194" t="n"/>
      <c r="I4964" s="195" t="n">
        <v>0</v>
      </c>
      <c r="J4964" s="196" t="n">
        <v>0</v>
      </c>
      <c r="K4964" s="197" t="n">
        <v>0</v>
      </c>
      <c r="L4964" s="194" t="n">
        <v>0</v>
      </c>
      <c r="M4964" s="195" t="n">
        <v>0</v>
      </c>
      <c r="N4964" s="196" t="n">
        <v>0</v>
      </c>
      <c r="O4964" s="197" t="n">
        <v>0</v>
      </c>
      <c r="P4964" s="118" t="inlineStr">
        <is>
          <t>Включено</t>
        </is>
      </c>
      <c r="Q4964" s="104" t="n"/>
    </row>
    <row r="4965" outlineLevel="3" ht="50.25" customHeight="1">
      <c r="A4965" s="3" t="n"/>
      <c r="B4965" s="3" t="n"/>
      <c r="C4965" s="25" t="n"/>
      <c r="D4965" s="271" t="inlineStr">
        <is>
          <t>10.4.34.18.</t>
        </is>
      </c>
      <c r="E4965" s="212" t="inlineStr">
        <is>
          <t>Отвод прямоугольного  сечения 300x150</t>
        </is>
      </c>
      <c r="F4965" s="211" t="inlineStr">
        <is>
          <t>шт.</t>
        </is>
      </c>
      <c r="G4965" s="649" t="n">
        <v>4</v>
      </c>
      <c r="H4965" s="194" t="n"/>
      <c r="I4965" s="195" t="n">
        <v>0</v>
      </c>
      <c r="J4965" s="196" t="n">
        <v>0</v>
      </c>
      <c r="K4965" s="197" t="n">
        <v>0</v>
      </c>
      <c r="L4965" s="194" t="n">
        <v>0</v>
      </c>
      <c r="M4965" s="195" t="n">
        <v>0</v>
      </c>
      <c r="N4965" s="196" t="n">
        <v>0</v>
      </c>
      <c r="O4965" s="197" t="n">
        <v>0</v>
      </c>
      <c r="P4965" s="118" t="inlineStr">
        <is>
          <t>Включено</t>
        </is>
      </c>
      <c r="Q4965" s="104" t="n"/>
    </row>
    <row r="4966" outlineLevel="3" ht="50.25" customHeight="1">
      <c r="A4966" s="3" t="n"/>
      <c r="B4966" s="3" t="n"/>
      <c r="C4966" s="25" t="n"/>
      <c r="D4966" s="271" t="inlineStr">
        <is>
          <t>10.4.34.19.</t>
        </is>
      </c>
      <c r="E4966" s="212" t="inlineStr">
        <is>
          <t>Отвод прямоугольного  сечения 300x200</t>
        </is>
      </c>
      <c r="F4966" s="211" t="inlineStr">
        <is>
          <t>шт.</t>
        </is>
      </c>
      <c r="G4966" s="649" t="n">
        <v>1</v>
      </c>
      <c r="H4966" s="194" t="n"/>
      <c r="I4966" s="195" t="n">
        <v>0</v>
      </c>
      <c r="J4966" s="196" t="n">
        <v>0</v>
      </c>
      <c r="K4966" s="197" t="n">
        <v>0</v>
      </c>
      <c r="L4966" s="194" t="n">
        <v>0</v>
      </c>
      <c r="M4966" s="195" t="n">
        <v>0</v>
      </c>
      <c r="N4966" s="196" t="n">
        <v>0</v>
      </c>
      <c r="O4966" s="197" t="n">
        <v>0</v>
      </c>
      <c r="P4966" s="118" t="inlineStr">
        <is>
          <t>Включено</t>
        </is>
      </c>
      <c r="Q4966" s="104" t="n"/>
    </row>
    <row r="4967" outlineLevel="3" ht="50.25" customHeight="1">
      <c r="A4967" s="3" t="n"/>
      <c r="B4967" s="3" t="n"/>
      <c r="C4967" s="25" t="n"/>
      <c r="D4967" s="271" t="inlineStr">
        <is>
          <t>10.4.34.20.</t>
        </is>
      </c>
      <c r="E4967" s="212" t="inlineStr">
        <is>
          <t>Переходник прямоугольного сечения 200х300-200х350</t>
        </is>
      </c>
      <c r="F4967" s="211" t="inlineStr">
        <is>
          <t>шт.</t>
        </is>
      </c>
      <c r="G4967" s="649" t="n">
        <v>1</v>
      </c>
      <c r="H4967" s="194" t="n"/>
      <c r="I4967" s="195" t="n">
        <v>0</v>
      </c>
      <c r="J4967" s="196" t="n">
        <v>0</v>
      </c>
      <c r="K4967" s="197" t="n">
        <v>0</v>
      </c>
      <c r="L4967" s="194" t="n">
        <v>0</v>
      </c>
      <c r="M4967" s="195" t="n">
        <v>0</v>
      </c>
      <c r="N4967" s="196" t="n">
        <v>0</v>
      </c>
      <c r="O4967" s="197" t="n">
        <v>0</v>
      </c>
      <c r="P4967" s="118" t="inlineStr">
        <is>
          <t>Включено</t>
        </is>
      </c>
      <c r="Q4967" s="104" t="n"/>
    </row>
    <row r="4968" outlineLevel="3" ht="50.25" customHeight="1">
      <c r="A4968" s="3" t="n"/>
      <c r="B4968" s="3" t="inlineStr">
        <is>
          <t>Монтаж оконечных устройств системы противодымной вентиляции (решетки, датчики, клапаны)</t>
        </is>
      </c>
      <c r="C4968" s="25" t="n"/>
      <c r="D4968" s="271" t="inlineStr">
        <is>
          <t>10.4.34.21.</t>
        </is>
      </c>
      <c r="E4968"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200х150</t>
        </is>
      </c>
      <c r="F4968" s="211" t="inlineStr">
        <is>
          <t>шт.</t>
        </is>
      </c>
      <c r="G4968" s="649" t="n">
        <v>5</v>
      </c>
      <c r="H4968" s="194" t="n">
        <v>8694.833629741275</v>
      </c>
      <c r="I4968" s="195" t="n">
        <v>4314.073700991118</v>
      </c>
      <c r="J4968" s="196" t="n">
        <v>1626.113416341549</v>
      </c>
      <c r="K4968" s="197" t="n">
        <v>14635.02074707394</v>
      </c>
      <c r="L4968" s="194" t="n">
        <v>43474.16814870638</v>
      </c>
      <c r="M4968" s="195" t="n">
        <v>21570.36850495559</v>
      </c>
      <c r="N4968" s="196" t="n">
        <v>8130.567081707745</v>
      </c>
      <c r="O4968" s="197" t="n">
        <v>73175.1037353697</v>
      </c>
      <c r="P4968" s="118" t="n"/>
      <c r="Q4968" s="104" t="n"/>
    </row>
    <row r="4969" outlineLevel="3" ht="50.25" customHeight="1">
      <c r="A4969" s="3" t="n"/>
      <c r="B496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69" s="25" t="n"/>
      <c r="D4969" s="271" t="inlineStr">
        <is>
          <t>10.4.34.22.</t>
        </is>
      </c>
      <c r="E4969"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200х200</t>
        </is>
      </c>
      <c r="F4969" s="211" t="inlineStr">
        <is>
          <t>шт.</t>
        </is>
      </c>
      <c r="G4969" s="649" t="n">
        <v>2</v>
      </c>
      <c r="H4969" s="194" t="n">
        <v>8694.833666496337</v>
      </c>
      <c r="I4969" s="195" t="n">
        <v>4314.073700991118</v>
      </c>
      <c r="J4969" s="196" t="n">
        <v>1626.113420935932</v>
      </c>
      <c r="K4969" s="197" t="n">
        <v>14635.02078842339</v>
      </c>
      <c r="L4969" s="194" t="n">
        <v>17389.66733299267</v>
      </c>
      <c r="M4969" s="195" t="n">
        <v>8628.147401982236</v>
      </c>
      <c r="N4969" s="196" t="n">
        <v>3252.226841871864</v>
      </c>
      <c r="O4969" s="197" t="n">
        <v>29270.04157684678</v>
      </c>
      <c r="P4969" s="118" t="n"/>
      <c r="Q4969" s="104" t="n"/>
    </row>
    <row r="4970" outlineLevel="3" ht="50.25" customHeight="1">
      <c r="A4970" s="3" t="n"/>
      <c r="B4970" s="3" t="inlineStr">
        <is>
          <t>Монтаж оконечных устройств системы противодымной вентиляции (решетки, датчики, клапаны)</t>
        </is>
      </c>
      <c r="C4970" s="25" t="n"/>
      <c r="D4970" s="271" t="inlineStr">
        <is>
          <t>10.4.34.23.</t>
        </is>
      </c>
      <c r="E4970"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250х150</t>
        </is>
      </c>
      <c r="F4970" s="211" t="inlineStr">
        <is>
          <t>шт.</t>
        </is>
      </c>
      <c r="G4970" s="649" t="n">
        <v>3</v>
      </c>
      <c r="H4970" s="194" t="n">
        <v>8715.417598154258</v>
      </c>
      <c r="I4970" s="195" t="n">
        <v>4314.073700991118</v>
      </c>
      <c r="J4970" s="196" t="n">
        <v>1628.686412393172</v>
      </c>
      <c r="K4970" s="197" t="n">
        <v>14658.17771153855</v>
      </c>
      <c r="L4970" s="194" t="n">
        <v>26146.25279446277</v>
      </c>
      <c r="M4970" s="195" t="n">
        <v>12942.22110297336</v>
      </c>
      <c r="N4970" s="196" t="n">
        <v>4886.059237179516</v>
      </c>
      <c r="O4970" s="197" t="n">
        <v>43974.53313461564</v>
      </c>
      <c r="P4970" s="118" t="n"/>
      <c r="Q4970" s="104" t="n"/>
    </row>
    <row r="4971" outlineLevel="3" ht="50.25" customHeight="1">
      <c r="A4971" s="3" t="n"/>
      <c r="B497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71" s="25" t="n"/>
      <c r="D4971" s="271" t="inlineStr">
        <is>
          <t>10.4.34.24.</t>
        </is>
      </c>
      <c r="E4971"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250х200</t>
        </is>
      </c>
      <c r="F4971" s="211" t="inlineStr">
        <is>
          <t>шт.</t>
        </is>
      </c>
      <c r="G4971" s="649" t="n">
        <v>4</v>
      </c>
      <c r="H4971" s="194" t="n">
        <v>8715.417506266602</v>
      </c>
      <c r="I4971" s="195" t="n">
        <v>4314.073700991118</v>
      </c>
      <c r="J4971" s="196" t="n">
        <v>1628.686400907215</v>
      </c>
      <c r="K4971" s="197" t="n">
        <v>14658.17760816494</v>
      </c>
      <c r="L4971" s="194" t="n">
        <v>34861.67002506641</v>
      </c>
      <c r="M4971" s="195" t="n">
        <v>17256.29480396447</v>
      </c>
      <c r="N4971" s="196" t="n">
        <v>6514.74560362886</v>
      </c>
      <c r="O4971" s="197" t="n">
        <v>58632.71043265975</v>
      </c>
      <c r="P4971" s="118" t="n"/>
      <c r="Q4971" s="104" t="n"/>
    </row>
    <row r="4972" outlineLevel="3" ht="50.25" customHeight="1">
      <c r="A4972" s="3" t="n"/>
      <c r="B4972" s="3" t="inlineStr">
        <is>
          <t>Монтаж оконечных устройств системы противодымной вентиляции (решетки, датчики, клапаны)</t>
        </is>
      </c>
      <c r="C4972" s="25" t="n"/>
      <c r="D4972" s="271" t="inlineStr">
        <is>
          <t>10.4.34.25.</t>
        </is>
      </c>
      <c r="E4972"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300х200</t>
        </is>
      </c>
      <c r="F4972" s="211" t="inlineStr">
        <is>
          <t>шт.</t>
        </is>
      </c>
      <c r="G4972" s="649" t="n">
        <v>4</v>
      </c>
      <c r="H4972" s="194" t="n">
        <v>9975.849536412374</v>
      </c>
      <c r="I4972" s="195" t="n">
        <v>4314.073700991118</v>
      </c>
      <c r="J4972" s="196" t="n">
        <v>1786.240404675436</v>
      </c>
      <c r="K4972" s="197" t="n">
        <v>16076.16364207893</v>
      </c>
      <c r="L4972" s="194" t="n">
        <v>39903.39814564949</v>
      </c>
      <c r="M4972" s="195" t="n">
        <v>17256.29480396447</v>
      </c>
      <c r="N4972" s="196" t="n">
        <v>7144.961618701745</v>
      </c>
      <c r="O4972" s="197" t="n">
        <v>64304.65456831571</v>
      </c>
      <c r="P4972" s="118" t="n"/>
      <c r="Q4972" s="104" t="n"/>
    </row>
    <row r="4973" outlineLevel="3" ht="50.25" customHeight="1">
      <c r="A4973" s="3" t="n"/>
      <c r="B497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73" s="25" t="n"/>
      <c r="D4973" s="271" t="inlineStr">
        <is>
          <t>10.4.34.26.</t>
        </is>
      </c>
      <c r="E4973"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350х200</t>
        </is>
      </c>
      <c r="F4973" s="211" t="inlineStr">
        <is>
          <t>шт.</t>
        </is>
      </c>
      <c r="G4973" s="649" t="n">
        <v>3</v>
      </c>
      <c r="H4973" s="194" t="n">
        <v>9291.616677898754</v>
      </c>
      <c r="I4973" s="195" t="n">
        <v>4314.073700991118</v>
      </c>
      <c r="J4973" s="196" t="n">
        <v>1700.711297361234</v>
      </c>
      <c r="K4973" s="197" t="n">
        <v>15306.40167625111</v>
      </c>
      <c r="L4973" s="194" t="n">
        <v>27874.85003369626</v>
      </c>
      <c r="M4973" s="195" t="n">
        <v>12942.22110297336</v>
      </c>
      <c r="N4973" s="196" t="n">
        <v>5102.133892083702</v>
      </c>
      <c r="O4973" s="197" t="n">
        <v>45919.20502875332</v>
      </c>
      <c r="P4973" s="118" t="n"/>
      <c r="Q4973" s="104" t="n"/>
    </row>
    <row r="4974" outlineLevel="3" ht="50.25" customHeight="1">
      <c r="A4974" s="3" t="n"/>
      <c r="B497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74" s="25" t="n"/>
      <c r="D4974" s="271" t="inlineStr">
        <is>
          <t>10.4.34.27.</t>
        </is>
      </c>
      <c r="E4974"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400х200</t>
        </is>
      </c>
      <c r="F4974" s="211" t="inlineStr">
        <is>
          <t>шт.</t>
        </is>
      </c>
      <c r="G4974" s="649" t="n">
        <v>1</v>
      </c>
      <c r="H4974" s="194" t="n">
        <v>9291.616677898754</v>
      </c>
      <c r="I4974" s="195" t="n">
        <v>4314.073700991118</v>
      </c>
      <c r="J4974" s="196" t="n">
        <v>1700.711297361234</v>
      </c>
      <c r="K4974" s="197" t="n">
        <v>15306.40167625111</v>
      </c>
      <c r="L4974" s="194" t="n">
        <v>9291.616677898754</v>
      </c>
      <c r="M4974" s="195" t="n">
        <v>4314.073700991118</v>
      </c>
      <c r="N4974" s="196" t="n">
        <v>1700.711297361234</v>
      </c>
      <c r="O4974" s="197" t="n">
        <v>15306.40167625111</v>
      </c>
      <c r="P4974" s="118" t="n"/>
      <c r="Q4974" s="104" t="n"/>
    </row>
    <row r="4975" outlineLevel="3" ht="50.25" customHeight="1">
      <c r="A4975" s="3" t="n"/>
      <c r="B4975"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975" s="25" t="n"/>
      <c r="D4975" s="271" t="inlineStr">
        <is>
          <t>10.4.34.28.</t>
        </is>
      </c>
      <c r="E4975" s="212" t="inlineStr">
        <is>
          <t>Маты прошивные Wired MAT 105  из минеральной ваты, 50 мм</t>
        </is>
      </c>
      <c r="F4975" s="211" t="inlineStr">
        <is>
          <t>м²</t>
        </is>
      </c>
      <c r="G4975" s="649" t="n">
        <v>186</v>
      </c>
      <c r="H4975" s="194" t="n">
        <v>1310.489108850366</v>
      </c>
      <c r="I4975" s="195" t="n">
        <v>431.4073700991118</v>
      </c>
      <c r="J4975" s="196" t="n">
        <v>217.7370598686848</v>
      </c>
      <c r="K4975" s="197" t="n">
        <v>1959.633538818163</v>
      </c>
      <c r="L4975" s="194" t="n">
        <v>243750.9742461681</v>
      </c>
      <c r="M4975" s="195" t="n">
        <v>80241.77083843479</v>
      </c>
      <c r="N4975" s="196" t="n">
        <v>40499.09313557536</v>
      </c>
      <c r="O4975" s="197" t="n">
        <v>364491.8382201783</v>
      </c>
      <c r="P4975" s="118" t="n"/>
      <c r="Q4975" s="104" t="n"/>
    </row>
    <row r="4976" outlineLevel="2" ht="50.25" customHeight="1">
      <c r="A4976" s="3" t="n"/>
      <c r="B4976" s="3" t="n"/>
      <c r="C4976" s="240" t="n"/>
      <c r="D4976" s="391" t="inlineStr">
        <is>
          <t>10.4.35.</t>
        </is>
      </c>
      <c r="E4976" s="392" t="inlineStr">
        <is>
          <t>П5.1.1-П7.1.1</t>
        </is>
      </c>
      <c r="F4976" s="405" t="inlineStr">
        <is>
          <t>комплект</t>
        </is>
      </c>
      <c r="G4976" s="422" t="n">
        <v>1</v>
      </c>
      <c r="H4976" s="428">
        <f>IFERROR(L4976/G4976,0)</f>
        <v/>
      </c>
      <c r="I4976" s="429">
        <f>IFERROR(M4976/G4976,0)</f>
        <v/>
      </c>
      <c r="J4976" s="430">
        <f>IFERROR(N4976/G4976,0)</f>
        <v/>
      </c>
      <c r="K4976" s="432">
        <f>+IFERROR(O4976/G4976,0)</f>
        <v/>
      </c>
      <c r="L4976" s="431">
        <f>SUBTOTAL(9,L4977:L5005)</f>
        <v/>
      </c>
      <c r="M4976" s="429">
        <f>SUBTOTAL(9,M4977:M5005)</f>
        <v/>
      </c>
      <c r="N4976" s="430">
        <f>SUBTOTAL(9,N4977:N5005)</f>
        <v/>
      </c>
      <c r="O4976" s="431">
        <f>SUBTOTAL(9,O4977:O5005)</f>
        <v/>
      </c>
      <c r="P4976" s="394" t="n"/>
      <c r="Q4976" s="243" t="n"/>
    </row>
    <row r="4977" outlineLevel="3" ht="50.25" customHeight="1">
      <c r="A4977" s="3" t="n"/>
      <c r="B4977"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977" s="25" t="n"/>
      <c r="D4977" s="271" t="inlineStr">
        <is>
          <t>10.4.35.1.</t>
        </is>
      </c>
      <c r="E4977" s="212" t="inlineStr">
        <is>
          <t>Воздуховод из тонколистовой оцинкованной стали b=0,5</t>
        </is>
      </c>
      <c r="F4977" s="211" t="inlineStr">
        <is>
          <t>м2</t>
        </is>
      </c>
      <c r="G4977" s="649" t="n">
        <v>2.8</v>
      </c>
      <c r="H4977" s="194" t="n">
        <v>2453.377180620526</v>
      </c>
      <c r="I4977" s="195" t="n">
        <v>1647.975</v>
      </c>
      <c r="J4977" s="196" t="n">
        <v>512.6690225775658</v>
      </c>
      <c r="K4977" s="197" t="n">
        <v>4614.021203198092</v>
      </c>
      <c r="L4977" s="194" t="n">
        <v>6869.456105737473</v>
      </c>
      <c r="M4977" s="195" t="n">
        <v>4614.33</v>
      </c>
      <c r="N4977" s="196" t="n">
        <v>1435.473263217184</v>
      </c>
      <c r="O4977" s="197" t="n">
        <v>12919.25936895466</v>
      </c>
      <c r="P4977" s="118" t="n"/>
      <c r="Q4977" s="104" t="n"/>
    </row>
    <row r="4978" outlineLevel="3" ht="50.25" customHeight="1">
      <c r="A4978" s="3" t="n"/>
      <c r="B4978"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978" s="25" t="n"/>
      <c r="D4978" s="271" t="inlineStr">
        <is>
          <t>10.4.35.2.</t>
        </is>
      </c>
      <c r="E4978" s="212" t="inlineStr">
        <is>
          <t>Воздуховод из тонколистовой оцинкованной стали b=0,5</t>
        </is>
      </c>
      <c r="F4978" s="211" t="inlineStr">
        <is>
          <t>м2</t>
        </is>
      </c>
      <c r="G4978" s="649" t="n">
        <v>4</v>
      </c>
      <c r="H4978" s="194" t="n">
        <v>1284.474725623328</v>
      </c>
      <c r="I4978" s="195" t="n">
        <v>1617.7775</v>
      </c>
      <c r="J4978" s="196" t="n">
        <v>362.781528202916</v>
      </c>
      <c r="K4978" s="197" t="n">
        <v>3265.033753826244</v>
      </c>
      <c r="L4978" s="194" t="n">
        <v>5137.898902493312</v>
      </c>
      <c r="M4978" s="195" t="n">
        <v>6471.11</v>
      </c>
      <c r="N4978" s="196" t="n">
        <v>1451.126112811664</v>
      </c>
      <c r="O4978" s="197" t="n">
        <v>13060.13501530498</v>
      </c>
      <c r="P4978" s="118" t="n"/>
      <c r="Q4978" s="104" t="n"/>
    </row>
    <row r="4979" outlineLevel="3" ht="50.25" customHeight="1">
      <c r="A4979" s="3" t="n"/>
      <c r="B4979"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4979" s="25" t="n"/>
      <c r="D4979" s="271" t="inlineStr">
        <is>
          <t>10.4.35.3.</t>
        </is>
      </c>
      <c r="E4979" s="212" t="inlineStr">
        <is>
          <t>Воздуховод из тонколистовой оцинкованной стали b=0,5</t>
        </is>
      </c>
      <c r="F4979" s="211" t="inlineStr">
        <is>
          <t>м2</t>
        </is>
      </c>
      <c r="G4979" s="649" t="n">
        <v>9</v>
      </c>
      <c r="H4979" s="194" t="n">
        <v>2453.341470168363</v>
      </c>
      <c r="I4979" s="195" t="n">
        <v>1647.976666666667</v>
      </c>
      <c r="J4979" s="196" t="n">
        <v>512.6647671043787</v>
      </c>
      <c r="K4979" s="197" t="n">
        <v>4613.982903939408</v>
      </c>
      <c r="L4979" s="194" t="n">
        <v>22080.07323151526</v>
      </c>
      <c r="M4979" s="195" t="n">
        <v>14831.79</v>
      </c>
      <c r="N4979" s="196" t="n">
        <v>4613.982903939408</v>
      </c>
      <c r="O4979" s="197" t="n">
        <v>41525.84613545467</v>
      </c>
      <c r="P4979" s="118" t="n"/>
      <c r="Q4979" s="104" t="n"/>
    </row>
    <row r="4980" outlineLevel="3" ht="50.25" customHeight="1">
      <c r="A4980" s="3" t="n"/>
      <c r="B498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80" s="25" t="n"/>
      <c r="D4980" s="271" t="inlineStr">
        <is>
          <t>10.4.35.4.</t>
        </is>
      </c>
      <c r="E4980" s="212" t="inlineStr">
        <is>
          <t>Воздуховод из тонколистовой оцинкованной стали b=0,7</t>
        </is>
      </c>
      <c r="F4980" s="211" t="inlineStr">
        <is>
          <t>м2</t>
        </is>
      </c>
      <c r="G4980" s="649" t="n">
        <v>1.8</v>
      </c>
      <c r="H4980" s="194" t="n">
        <v>3220.408894335724</v>
      </c>
      <c r="I4980" s="195" t="n">
        <v>1647.977777777778</v>
      </c>
      <c r="J4980" s="196" t="n">
        <v>608.5483340141877</v>
      </c>
      <c r="K4980" s="197" t="n">
        <v>5476.935006127689</v>
      </c>
      <c r="L4980" s="194" t="n">
        <v>5796.736009804304</v>
      </c>
      <c r="M4980" s="195" t="n">
        <v>2966.36</v>
      </c>
      <c r="N4980" s="196" t="n">
        <v>1095.387001225538</v>
      </c>
      <c r="O4980" s="197" t="n">
        <v>9858.483011029841</v>
      </c>
      <c r="P4980" s="118" t="n"/>
      <c r="Q4980" s="104" t="n"/>
    </row>
    <row r="4981" outlineLevel="3" ht="50.25" customHeight="1">
      <c r="A4981" s="3" t="n"/>
      <c r="B498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81" s="25" t="n"/>
      <c r="D4981" s="271" t="inlineStr">
        <is>
          <t>10.4.35.5.</t>
        </is>
      </c>
      <c r="E4981" s="212" t="inlineStr">
        <is>
          <t>Воздуховод из тонколистовой оцинкованной стали b=0,7</t>
        </is>
      </c>
      <c r="F4981" s="211" t="inlineStr">
        <is>
          <t>м2</t>
        </is>
      </c>
      <c r="G4981" s="649" t="n">
        <v>1</v>
      </c>
      <c r="H4981" s="194" t="n">
        <v>1686.074758638929</v>
      </c>
      <c r="I4981" s="195" t="n">
        <v>1639.35</v>
      </c>
      <c r="J4981" s="196" t="n">
        <v>415.6780948298662</v>
      </c>
      <c r="K4981" s="197" t="n">
        <v>3741.102853468795</v>
      </c>
      <c r="L4981" s="194" t="n">
        <v>1686.074758638929</v>
      </c>
      <c r="M4981" s="195" t="n">
        <v>1639.35</v>
      </c>
      <c r="N4981" s="196" t="n">
        <v>415.6780948298662</v>
      </c>
      <c r="O4981" s="197" t="n">
        <v>3741.102853468795</v>
      </c>
      <c r="P4981" s="118" t="n"/>
      <c r="Q4981" s="104" t="n"/>
    </row>
    <row r="4982" outlineLevel="3" ht="50.25" customHeight="1">
      <c r="A4982" s="3" t="n"/>
      <c r="B498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82" s="25" t="n"/>
      <c r="D4982" s="271" t="inlineStr">
        <is>
          <t>10.4.35.6.</t>
        </is>
      </c>
      <c r="E4982" s="212" t="inlineStr">
        <is>
          <t>Воздуховод из тонколистовой оцинкованной стали b=0,7</t>
        </is>
      </c>
      <c r="F4982" s="211" t="inlineStr">
        <is>
          <t>м2</t>
        </is>
      </c>
      <c r="G4982" s="649" t="n">
        <v>46.2</v>
      </c>
      <c r="H4982" s="194" t="n">
        <v>3220.399768497509</v>
      </c>
      <c r="I4982" s="195" t="n">
        <v>1647.97619047619</v>
      </c>
      <c r="J4982" s="196" t="n">
        <v>608.5469948717124</v>
      </c>
      <c r="K4982" s="197" t="n">
        <v>5476.922953845412</v>
      </c>
      <c r="L4982" s="194" t="n">
        <v>148782.4693045849</v>
      </c>
      <c r="M4982" s="195" t="n">
        <v>76136.5</v>
      </c>
      <c r="N4982" s="196" t="n">
        <v>28114.87116307312</v>
      </c>
      <c r="O4982" s="197" t="n">
        <v>253033.840467658</v>
      </c>
      <c r="P4982" s="118" t="n"/>
      <c r="Q4982" s="104" t="n"/>
    </row>
    <row r="4983" outlineLevel="3" ht="50.25" customHeight="1">
      <c r="A4983" s="3" t="n"/>
      <c r="B498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83" s="25" t="n"/>
      <c r="D4983" s="271" t="inlineStr">
        <is>
          <t>10.4.35.7.</t>
        </is>
      </c>
      <c r="E4983" s="212" t="inlineStr">
        <is>
          <t>Воздуховод из тонколистовой оцинкованной стали b=0,7</t>
        </is>
      </c>
      <c r="F4983" s="211" t="inlineStr">
        <is>
          <t>м2</t>
        </is>
      </c>
      <c r="G4983" s="649" t="n">
        <v>36</v>
      </c>
      <c r="H4983" s="194" t="n">
        <v>3220.443452837818</v>
      </c>
      <c r="I4983" s="195" t="n">
        <v>1647.976111111111</v>
      </c>
      <c r="J4983" s="196" t="n">
        <v>608.5524454936161</v>
      </c>
      <c r="K4983" s="197" t="n">
        <v>5476.972009442545</v>
      </c>
      <c r="L4983" s="194" t="n">
        <v>115935.9643021614</v>
      </c>
      <c r="M4983" s="195" t="n">
        <v>59327.14</v>
      </c>
      <c r="N4983" s="196" t="n">
        <v>21907.88803777018</v>
      </c>
      <c r="O4983" s="197" t="n">
        <v>197170.9923399316</v>
      </c>
      <c r="P4983" s="118" t="n"/>
      <c r="Q4983" s="104" t="n"/>
    </row>
    <row r="4984" outlineLevel="3" ht="50.25" customHeight="1">
      <c r="A4984" s="3" t="n"/>
      <c r="B498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84" s="25" t="n"/>
      <c r="D4984" s="271" t="inlineStr">
        <is>
          <t>10.4.35.8.</t>
        </is>
      </c>
      <c r="E4984" s="212" t="inlineStr">
        <is>
          <t>Воздуховод из тонколистовой оцинкованной стали b=0,7</t>
        </is>
      </c>
      <c r="F4984" s="211" t="inlineStr">
        <is>
          <t>м2</t>
        </is>
      </c>
      <c r="G4984" s="649" t="n">
        <v>14</v>
      </c>
      <c r="H4984" s="194" t="n">
        <v>3220.430040847719</v>
      </c>
      <c r="I4984" s="195" t="n">
        <v>1647.976428571428</v>
      </c>
      <c r="J4984" s="196" t="n">
        <v>608.5508086773934</v>
      </c>
      <c r="K4984" s="197" t="n">
        <v>5476.957278096541</v>
      </c>
      <c r="L4984" s="194" t="n">
        <v>45086.02057186807</v>
      </c>
      <c r="M4984" s="195" t="n">
        <v>23071.67</v>
      </c>
      <c r="N4984" s="196" t="n">
        <v>8519.711321483508</v>
      </c>
      <c r="O4984" s="197" t="n">
        <v>76677.40189335158</v>
      </c>
      <c r="P4984" s="118" t="n"/>
      <c r="Q4984" s="104" t="n"/>
    </row>
    <row r="4985" outlineLevel="3" ht="50.25" customHeight="1">
      <c r="A4985" s="3" t="n"/>
      <c r="B498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85" s="25" t="n"/>
      <c r="D4985" s="271" t="inlineStr">
        <is>
          <t>10.4.35.9.</t>
        </is>
      </c>
      <c r="E4985" s="212" t="inlineStr">
        <is>
          <t>Воздуховод из тонколистовой оцинкованной стали b=0,7</t>
        </is>
      </c>
      <c r="F4985" s="211" t="inlineStr">
        <is>
          <t>м2</t>
        </is>
      </c>
      <c r="G4985" s="649" t="n">
        <v>21.6</v>
      </c>
      <c r="H4985" s="194" t="n">
        <v>3220.347456998669</v>
      </c>
      <c r="I4985" s="195" t="n">
        <v>1647.975925925926</v>
      </c>
      <c r="J4985" s="196" t="n">
        <v>608.5404228655743</v>
      </c>
      <c r="K4985" s="197" t="n">
        <v>5476.863805790169</v>
      </c>
      <c r="L4985" s="194" t="n">
        <v>69559.50507117125</v>
      </c>
      <c r="M4985" s="195" t="n">
        <v>35596.28</v>
      </c>
      <c r="N4985" s="196" t="n">
        <v>13144.47313389641</v>
      </c>
      <c r="O4985" s="197" t="n">
        <v>118300.2582050677</v>
      </c>
      <c r="P4985" s="118" t="n"/>
      <c r="Q4985" s="104" t="n"/>
    </row>
    <row r="4986" outlineLevel="3" ht="50.25" customHeight="1">
      <c r="A4986" s="3" t="n"/>
      <c r="B4986" s="3" t="n"/>
      <c r="C4986" s="25" t="n"/>
      <c r="D4986" s="271" t="inlineStr">
        <is>
          <t>10.4.35.10.</t>
        </is>
      </c>
      <c r="E4986" s="212" t="inlineStr">
        <is>
          <t>Врезка прямоугольного сечения 150х250</t>
        </is>
      </c>
      <c r="F4986" s="211" t="inlineStr">
        <is>
          <t>шт.</t>
        </is>
      </c>
      <c r="G4986" s="649" t="n">
        <v>1</v>
      </c>
      <c r="H4986" s="194" t="n"/>
      <c r="I4986" s="195" t="n">
        <v>0</v>
      </c>
      <c r="J4986" s="196" t="n">
        <v>0</v>
      </c>
      <c r="K4986" s="197" t="n">
        <v>0</v>
      </c>
      <c r="L4986" s="194" t="n">
        <v>0</v>
      </c>
      <c r="M4986" s="195" t="n">
        <v>0</v>
      </c>
      <c r="N4986" s="196" t="n">
        <v>0</v>
      </c>
      <c r="O4986" s="197" t="n">
        <v>0</v>
      </c>
      <c r="P4986" s="118" t="inlineStr">
        <is>
          <t>Включено</t>
        </is>
      </c>
      <c r="Q4986" s="104" t="n"/>
    </row>
    <row r="4987" outlineLevel="3" ht="50.25" customHeight="1">
      <c r="A4987" s="3" t="n"/>
      <c r="B4987" s="3" t="n"/>
      <c r="C4987" s="25" t="n"/>
      <c r="D4987" s="271" t="inlineStr">
        <is>
          <t>10.4.35.11.</t>
        </is>
      </c>
      <c r="E4987" s="212" t="inlineStr">
        <is>
          <t>Отвод прямоугольного  сечения 150х300</t>
        </is>
      </c>
      <c r="F4987" s="211" t="inlineStr">
        <is>
          <t>шт.</t>
        </is>
      </c>
      <c r="G4987" s="649" t="n">
        <v>2</v>
      </c>
      <c r="H4987" s="194" t="n"/>
      <c r="I4987" s="195" t="n">
        <v>0</v>
      </c>
      <c r="J4987" s="196" t="n">
        <v>0</v>
      </c>
      <c r="K4987" s="197" t="n">
        <v>0</v>
      </c>
      <c r="L4987" s="194" t="n">
        <v>0</v>
      </c>
      <c r="M4987" s="195" t="n">
        <v>0</v>
      </c>
      <c r="N4987" s="196" t="n">
        <v>0</v>
      </c>
      <c r="O4987" s="197" t="n">
        <v>0</v>
      </c>
      <c r="P4987" s="118" t="inlineStr">
        <is>
          <t>Включено</t>
        </is>
      </c>
      <c r="Q4987" s="104" t="n"/>
    </row>
    <row r="4988" outlineLevel="3" ht="50.25" customHeight="1">
      <c r="A4988" s="3" t="n"/>
      <c r="B4988" s="3" t="n"/>
      <c r="C4988" s="25" t="n"/>
      <c r="D4988" s="271" t="inlineStr">
        <is>
          <t>10.4.35.12.</t>
        </is>
      </c>
      <c r="E4988" s="212" t="inlineStr">
        <is>
          <t>Отвод прямоугольного  сечения 200x150</t>
        </is>
      </c>
      <c r="F4988" s="211" t="inlineStr">
        <is>
          <t>шт.</t>
        </is>
      </c>
      <c r="G4988" s="649" t="n">
        <v>1</v>
      </c>
      <c r="H4988" s="194" t="n"/>
      <c r="I4988" s="195" t="n">
        <v>0</v>
      </c>
      <c r="J4988" s="196" t="n">
        <v>0</v>
      </c>
      <c r="K4988" s="197" t="n">
        <v>0</v>
      </c>
      <c r="L4988" s="194" t="n">
        <v>0</v>
      </c>
      <c r="M4988" s="195" t="n">
        <v>0</v>
      </c>
      <c r="N4988" s="196" t="n">
        <v>0</v>
      </c>
      <c r="O4988" s="197" t="n">
        <v>0</v>
      </c>
      <c r="P4988" s="118" t="inlineStr">
        <is>
          <t>Включено</t>
        </is>
      </c>
      <c r="Q4988" s="104" t="n"/>
    </row>
    <row r="4989" outlineLevel="3" ht="50.25" customHeight="1">
      <c r="A4989" s="3" t="n"/>
      <c r="B4989" s="3" t="n"/>
      <c r="C4989" s="25" t="n"/>
      <c r="D4989" s="271" t="inlineStr">
        <is>
          <t>10.4.35.13.</t>
        </is>
      </c>
      <c r="E4989" s="212" t="inlineStr">
        <is>
          <t>Отвод прямоугольного  сечения 200x350</t>
        </is>
      </c>
      <c r="F4989" s="211" t="inlineStr">
        <is>
          <t>шт.</t>
        </is>
      </c>
      <c r="G4989" s="649" t="n">
        <v>4</v>
      </c>
      <c r="H4989" s="194" t="n"/>
      <c r="I4989" s="195" t="n">
        <v>0</v>
      </c>
      <c r="J4989" s="196" t="n">
        <v>0</v>
      </c>
      <c r="K4989" s="197" t="n">
        <v>0</v>
      </c>
      <c r="L4989" s="194" t="n">
        <v>0</v>
      </c>
      <c r="M4989" s="195" t="n">
        <v>0</v>
      </c>
      <c r="N4989" s="196" t="n">
        <v>0</v>
      </c>
      <c r="O4989" s="197" t="n">
        <v>0</v>
      </c>
      <c r="P4989" s="118" t="inlineStr">
        <is>
          <t>Включено</t>
        </is>
      </c>
      <c r="Q4989" s="104" t="n"/>
    </row>
    <row r="4990" outlineLevel="3" ht="50.25" customHeight="1">
      <c r="A4990" s="3" t="n"/>
      <c r="B4990" s="3" t="n"/>
      <c r="C4990" s="25" t="n"/>
      <c r="D4990" s="271" t="inlineStr">
        <is>
          <t>10.4.35.14.</t>
        </is>
      </c>
      <c r="E4990" s="212" t="inlineStr">
        <is>
          <t>Отвод прямоугольного  сечения 200х400</t>
        </is>
      </c>
      <c r="F4990" s="211" t="inlineStr">
        <is>
          <t>шт.</t>
        </is>
      </c>
      <c r="G4990" s="649" t="n">
        <v>3</v>
      </c>
      <c r="H4990" s="194" t="n"/>
      <c r="I4990" s="195" t="n">
        <v>0</v>
      </c>
      <c r="J4990" s="196" t="n">
        <v>0</v>
      </c>
      <c r="K4990" s="197" t="n">
        <v>0</v>
      </c>
      <c r="L4990" s="194" t="n">
        <v>0</v>
      </c>
      <c r="M4990" s="195" t="n">
        <v>0</v>
      </c>
      <c r="N4990" s="196" t="n">
        <v>0</v>
      </c>
      <c r="O4990" s="197" t="n">
        <v>0</v>
      </c>
      <c r="P4990" s="118" t="inlineStr">
        <is>
          <t>Включено</t>
        </is>
      </c>
      <c r="Q4990" s="104" t="n"/>
    </row>
    <row r="4991" outlineLevel="3" ht="50.25" customHeight="1">
      <c r="A4991" s="3" t="n"/>
      <c r="B4991" s="3" t="n"/>
      <c r="C4991" s="25" t="n"/>
      <c r="D4991" s="271" t="inlineStr">
        <is>
          <t>10.4.35.15.</t>
        </is>
      </c>
      <c r="E4991" s="212" t="inlineStr">
        <is>
          <t>Отвод прямоугольного  сечения 250x200</t>
        </is>
      </c>
      <c r="F4991" s="211" t="inlineStr">
        <is>
          <t>шт.</t>
        </is>
      </c>
      <c r="G4991" s="649" t="n">
        <v>1</v>
      </c>
      <c r="H4991" s="194" t="n"/>
      <c r="I4991" s="195" t="n">
        <v>0</v>
      </c>
      <c r="J4991" s="196" t="n">
        <v>0</v>
      </c>
      <c r="K4991" s="197" t="n">
        <v>0</v>
      </c>
      <c r="L4991" s="194" t="n">
        <v>0</v>
      </c>
      <c r="M4991" s="195" t="n">
        <v>0</v>
      </c>
      <c r="N4991" s="196" t="n">
        <v>0</v>
      </c>
      <c r="O4991" s="197" t="n">
        <v>0</v>
      </c>
      <c r="P4991" s="118" t="inlineStr">
        <is>
          <t>Включено</t>
        </is>
      </c>
      <c r="Q4991" s="104" t="n"/>
    </row>
    <row r="4992" outlineLevel="3" ht="50.25" customHeight="1">
      <c r="A4992" s="3" t="n"/>
      <c r="B4992" s="3" t="n"/>
      <c r="C4992" s="25" t="n"/>
      <c r="D4992" s="271" t="inlineStr">
        <is>
          <t>10.4.35.16.</t>
        </is>
      </c>
      <c r="E4992" s="212" t="inlineStr">
        <is>
          <t>Отвод прямоугольного  сечения 250x300</t>
        </is>
      </c>
      <c r="F4992" s="211" t="inlineStr">
        <is>
          <t>шт.</t>
        </is>
      </c>
      <c r="G4992" s="649" t="n">
        <v>5</v>
      </c>
      <c r="H4992" s="194" t="n"/>
      <c r="I4992" s="195" t="n">
        <v>0</v>
      </c>
      <c r="J4992" s="196" t="n">
        <v>0</v>
      </c>
      <c r="K4992" s="197" t="n">
        <v>0</v>
      </c>
      <c r="L4992" s="194" t="n">
        <v>0</v>
      </c>
      <c r="M4992" s="195" t="n">
        <v>0</v>
      </c>
      <c r="N4992" s="196" t="n">
        <v>0</v>
      </c>
      <c r="O4992" s="197" t="n">
        <v>0</v>
      </c>
      <c r="P4992" s="118" t="inlineStr">
        <is>
          <t>Включено</t>
        </is>
      </c>
      <c r="Q4992" s="104" t="n"/>
    </row>
    <row r="4993" outlineLevel="3" ht="50.25" customHeight="1">
      <c r="A4993" s="3" t="n"/>
      <c r="B4993" s="3" t="n"/>
      <c r="C4993" s="25" t="n"/>
      <c r="D4993" s="271" t="inlineStr">
        <is>
          <t>10.4.35.17.</t>
        </is>
      </c>
      <c r="E4993" s="212" t="inlineStr">
        <is>
          <t>Отвод прямоугольного  сечения 250х650</t>
        </is>
      </c>
      <c r="F4993" s="211" t="inlineStr">
        <is>
          <t>шт.</t>
        </is>
      </c>
      <c r="G4993" s="649" t="n">
        <v>1</v>
      </c>
      <c r="H4993" s="194" t="n"/>
      <c r="I4993" s="195" t="n">
        <v>0</v>
      </c>
      <c r="J4993" s="196" t="n">
        <v>0</v>
      </c>
      <c r="K4993" s="197" t="n">
        <v>0</v>
      </c>
      <c r="L4993" s="194" t="n">
        <v>0</v>
      </c>
      <c r="M4993" s="195" t="n">
        <v>0</v>
      </c>
      <c r="N4993" s="196" t="n">
        <v>0</v>
      </c>
      <c r="O4993" s="197" t="n">
        <v>0</v>
      </c>
      <c r="P4993" s="118" t="inlineStr">
        <is>
          <t>Включено</t>
        </is>
      </c>
      <c r="Q4993" s="104" t="n"/>
    </row>
    <row r="4994" outlineLevel="3" ht="50.25" customHeight="1">
      <c r="A4994" s="3" t="n"/>
      <c r="B4994" s="3" t="n"/>
      <c r="C4994" s="25" t="n"/>
      <c r="D4994" s="271" t="inlineStr">
        <is>
          <t>10.4.35.18.</t>
        </is>
      </c>
      <c r="E4994" s="212" t="inlineStr">
        <is>
          <t>Отвод прямоугольного  сечения 300x150</t>
        </is>
      </c>
      <c r="F4994" s="211" t="inlineStr">
        <is>
          <t>шт.</t>
        </is>
      </c>
      <c r="G4994" s="649" t="n">
        <v>1</v>
      </c>
      <c r="H4994" s="194" t="n"/>
      <c r="I4994" s="195" t="n">
        <v>0</v>
      </c>
      <c r="J4994" s="196" t="n">
        <v>0</v>
      </c>
      <c r="K4994" s="197" t="n">
        <v>0</v>
      </c>
      <c r="L4994" s="194" t="n">
        <v>0</v>
      </c>
      <c r="M4994" s="195" t="n">
        <v>0</v>
      </c>
      <c r="N4994" s="196" t="n">
        <v>0</v>
      </c>
      <c r="O4994" s="197" t="n">
        <v>0</v>
      </c>
      <c r="P4994" s="118" t="inlineStr">
        <is>
          <t>Включено</t>
        </is>
      </c>
      <c r="Q4994" s="104" t="n"/>
    </row>
    <row r="4995" outlineLevel="3" ht="50.25" customHeight="1">
      <c r="A4995" s="3" t="n"/>
      <c r="B4995" s="3" t="n"/>
      <c r="C4995" s="25" t="n"/>
      <c r="D4995" s="271" t="inlineStr">
        <is>
          <t>10.4.35.19.</t>
        </is>
      </c>
      <c r="E4995" s="212" t="inlineStr">
        <is>
          <t>Отвод прямоугольного  сечения 500x200</t>
        </is>
      </c>
      <c r="F4995" s="211" t="inlineStr">
        <is>
          <t>шт.</t>
        </is>
      </c>
      <c r="G4995" s="649" t="n">
        <v>1</v>
      </c>
      <c r="H4995" s="194" t="n"/>
      <c r="I4995" s="195" t="n">
        <v>0</v>
      </c>
      <c r="J4995" s="196" t="n">
        <v>0</v>
      </c>
      <c r="K4995" s="197" t="n">
        <v>0</v>
      </c>
      <c r="L4995" s="194" t="n">
        <v>0</v>
      </c>
      <c r="M4995" s="195" t="n">
        <v>0</v>
      </c>
      <c r="N4995" s="196" t="n">
        <v>0</v>
      </c>
      <c r="O4995" s="197" t="n">
        <v>0</v>
      </c>
      <c r="P4995" s="118" t="inlineStr">
        <is>
          <t>Включено</t>
        </is>
      </c>
      <c r="Q4995" s="104" t="n"/>
    </row>
    <row r="4996" outlineLevel="3" ht="50.25" customHeight="1">
      <c r="A4996" s="3" t="n"/>
      <c r="B4996" s="3" t="n"/>
      <c r="C4996" s="25" t="n"/>
      <c r="D4996" s="271" t="inlineStr">
        <is>
          <t>10.4.35.20.</t>
        </is>
      </c>
      <c r="E4996" s="212" t="inlineStr">
        <is>
          <t>Переходник прямоугольного сечения 250х200-300х150</t>
        </is>
      </c>
      <c r="F4996" s="211" t="inlineStr">
        <is>
          <t>шт.</t>
        </is>
      </c>
      <c r="G4996" s="649" t="n">
        <v>1</v>
      </c>
      <c r="H4996" s="194" t="n"/>
      <c r="I4996" s="195" t="n">
        <v>0</v>
      </c>
      <c r="J4996" s="196" t="n">
        <v>0</v>
      </c>
      <c r="K4996" s="197" t="n">
        <v>0</v>
      </c>
      <c r="L4996" s="194" t="n">
        <v>0</v>
      </c>
      <c r="M4996" s="195" t="n">
        <v>0</v>
      </c>
      <c r="N4996" s="196" t="n">
        <v>0</v>
      </c>
      <c r="O4996" s="197" t="n">
        <v>0</v>
      </c>
      <c r="P4996" s="118" t="inlineStr">
        <is>
          <t>Включено</t>
        </is>
      </c>
      <c r="Q4996" s="104" t="n"/>
    </row>
    <row r="4997" outlineLevel="3" ht="50.25" customHeight="1">
      <c r="A4997" s="3" t="n"/>
      <c r="B4997" s="3" t="inlineStr">
        <is>
          <t>Монтаж оконечных устройств системы противодымной вентиляции (решетки, датчики, клапаны)</t>
        </is>
      </c>
      <c r="C4997" s="25" t="n"/>
      <c r="D4997" s="271" t="inlineStr">
        <is>
          <t>10.4.35.21.</t>
        </is>
      </c>
      <c r="E4997"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200х150</t>
        </is>
      </c>
      <c r="F4997" s="211" t="inlineStr">
        <is>
          <t>шт.</t>
        </is>
      </c>
      <c r="G4997" s="649" t="n">
        <v>1</v>
      </c>
      <c r="H4997" s="194" t="n">
        <v>8694.833482721024</v>
      </c>
      <c r="I4997" s="195" t="n">
        <v>4314.073700991118</v>
      </c>
      <c r="J4997" s="196" t="n">
        <v>1626.113397964018</v>
      </c>
      <c r="K4997" s="197" t="n">
        <v>14635.02058167616</v>
      </c>
      <c r="L4997" s="194" t="n">
        <v>8694.833482721024</v>
      </c>
      <c r="M4997" s="195" t="n">
        <v>4314.073700991118</v>
      </c>
      <c r="N4997" s="196" t="n">
        <v>1626.113397964018</v>
      </c>
      <c r="O4997" s="197" t="n">
        <v>14635.02058167616</v>
      </c>
      <c r="P4997" s="118" t="n"/>
      <c r="Q4997" s="104" t="n"/>
    </row>
    <row r="4998" outlineLevel="3" ht="50.25" customHeight="1">
      <c r="A4998" s="3" t="n"/>
      <c r="B4998" s="3" t="inlineStr">
        <is>
          <t>Монтаж оконечных устройств системы противодымной вентиляции (решетки, датчики, клапаны)</t>
        </is>
      </c>
      <c r="C4998" s="25" t="n"/>
      <c r="D4998" s="271" t="inlineStr">
        <is>
          <t>10.4.35.22.</t>
        </is>
      </c>
      <c r="E4998"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250х150</t>
        </is>
      </c>
      <c r="F4998" s="211" t="inlineStr">
        <is>
          <t>шт.</t>
        </is>
      </c>
      <c r="G4998" s="649" t="n">
        <v>1</v>
      </c>
      <c r="H4998" s="194" t="n">
        <v>8715.417598154258</v>
      </c>
      <c r="I4998" s="195" t="n">
        <v>4314.073700991118</v>
      </c>
      <c r="J4998" s="196" t="n">
        <v>1628.686412393172</v>
      </c>
      <c r="K4998" s="197" t="n">
        <v>14658.17771153855</v>
      </c>
      <c r="L4998" s="194" t="n">
        <v>8715.417598154258</v>
      </c>
      <c r="M4998" s="195" t="n">
        <v>4314.073700991118</v>
      </c>
      <c r="N4998" s="196" t="n">
        <v>1628.686412393172</v>
      </c>
      <c r="O4998" s="197" t="n">
        <v>14658.17771153855</v>
      </c>
      <c r="P4998" s="118" t="n"/>
      <c r="Q4998" s="104" t="n"/>
    </row>
    <row r="4999" outlineLevel="3" ht="50.25" customHeight="1">
      <c r="A4999" s="3" t="n"/>
      <c r="B499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4999" s="25" t="n"/>
      <c r="D4999" s="271" t="inlineStr">
        <is>
          <t>10.4.35.23.</t>
        </is>
      </c>
      <c r="E4999"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250х200</t>
        </is>
      </c>
      <c r="F4999" s="211" t="inlineStr">
        <is>
          <t>шт.</t>
        </is>
      </c>
      <c r="G4999" s="649" t="n">
        <v>1</v>
      </c>
      <c r="H4999" s="194" t="n">
        <v>8715.417598154258</v>
      </c>
      <c r="I4999" s="195" t="n">
        <v>4314.073700991118</v>
      </c>
      <c r="J4999" s="196" t="n">
        <v>1628.686412393172</v>
      </c>
      <c r="K4999" s="197" t="n">
        <v>14658.17771153855</v>
      </c>
      <c r="L4999" s="194" t="n">
        <v>8715.417598154258</v>
      </c>
      <c r="M4999" s="195" t="n">
        <v>4314.073700991118</v>
      </c>
      <c r="N4999" s="196" t="n">
        <v>1628.686412393172</v>
      </c>
      <c r="O4999" s="197" t="n">
        <v>14658.17771153855</v>
      </c>
      <c r="P4999" s="118" t="n"/>
      <c r="Q4999" s="104" t="n"/>
    </row>
    <row r="5000" outlineLevel="3" ht="50.25" customHeight="1">
      <c r="A5000" s="3" t="n"/>
      <c r="B5000" s="3" t="inlineStr">
        <is>
          <t>Монтаж оконечных устройств системы противодымной вентиляции (решетки, датчики, клапаны)</t>
        </is>
      </c>
      <c r="C5000" s="25" t="n"/>
      <c r="D5000" s="271" t="inlineStr">
        <is>
          <t>10.4.35.24.</t>
        </is>
      </c>
      <c r="E5000"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300х200</t>
        </is>
      </c>
      <c r="F5000" s="211" t="inlineStr">
        <is>
          <t>шт.</t>
        </is>
      </c>
      <c r="G5000" s="649" t="n">
        <v>1</v>
      </c>
      <c r="H5000" s="194" t="n">
        <v>9975.849720187687</v>
      </c>
      <c r="I5000" s="195" t="n">
        <v>4314.073700991118</v>
      </c>
      <c r="J5000" s="196" t="n">
        <v>1786.240427647351</v>
      </c>
      <c r="K5000" s="197" t="n">
        <v>16076.16384882616</v>
      </c>
      <c r="L5000" s="194" t="n">
        <v>9975.849720187687</v>
      </c>
      <c r="M5000" s="195" t="n">
        <v>4314.073700991118</v>
      </c>
      <c r="N5000" s="196" t="n">
        <v>1786.240427647351</v>
      </c>
      <c r="O5000" s="197" t="n">
        <v>16076.16384882616</v>
      </c>
      <c r="P5000" s="118" t="n"/>
      <c r="Q5000" s="104" t="n"/>
    </row>
    <row r="5001" outlineLevel="3" ht="50.25" customHeight="1">
      <c r="A5001" s="3" t="n"/>
      <c r="B500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001" s="25" t="n"/>
      <c r="D5001" s="271" t="inlineStr">
        <is>
          <t>10.4.35.25.</t>
        </is>
      </c>
      <c r="E5001"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350х200</t>
        </is>
      </c>
      <c r="F5001" s="211" t="inlineStr">
        <is>
          <t>шт.</t>
        </is>
      </c>
      <c r="G5001" s="649" t="n">
        <v>4</v>
      </c>
      <c r="H5001" s="194" t="n">
        <v>9291.616677898754</v>
      </c>
      <c r="I5001" s="195" t="n">
        <v>4314.073700991118</v>
      </c>
      <c r="J5001" s="196" t="n">
        <v>1700.711297361234</v>
      </c>
      <c r="K5001" s="197" t="n">
        <v>15306.40167625111</v>
      </c>
      <c r="L5001" s="194" t="n">
        <v>37166.46671159501</v>
      </c>
      <c r="M5001" s="195" t="n">
        <v>17256.29480396447</v>
      </c>
      <c r="N5001" s="196" t="n">
        <v>6802.845189444935</v>
      </c>
      <c r="O5001" s="197" t="n">
        <v>61225.60670500442</v>
      </c>
      <c r="P5001" s="118" t="n"/>
      <c r="Q5001" s="104" t="n"/>
    </row>
    <row r="5002" outlineLevel="3" ht="60" customHeight="1">
      <c r="A5002" s="3" t="n"/>
      <c r="B500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002" s="25" t="n"/>
      <c r="D5002" s="271" t="inlineStr">
        <is>
          <t>10.4.35.26.</t>
        </is>
      </c>
      <c r="E5002"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400х200</t>
        </is>
      </c>
      <c r="F5002" s="211" t="inlineStr">
        <is>
          <t>шт.</t>
        </is>
      </c>
      <c r="G5002" s="649" t="n">
        <v>4</v>
      </c>
      <c r="H5002" s="194" t="n">
        <v>9291.616677898754</v>
      </c>
      <c r="I5002" s="195" t="n">
        <v>4314.073700991118</v>
      </c>
      <c r="J5002" s="196" t="n">
        <v>1700.711297361234</v>
      </c>
      <c r="K5002" s="197" t="n">
        <v>15306.40167625111</v>
      </c>
      <c r="L5002" s="194" t="n">
        <v>37166.46671159501</v>
      </c>
      <c r="M5002" s="195" t="n">
        <v>17256.29480396447</v>
      </c>
      <c r="N5002" s="196" t="n">
        <v>6802.845189444935</v>
      </c>
      <c r="O5002" s="197" t="n">
        <v>61225.60670500442</v>
      </c>
      <c r="P5002" s="118" t="n"/>
      <c r="Q5002" s="104" t="n"/>
    </row>
    <row r="5003" outlineLevel="3" ht="60.75" customHeight="1">
      <c r="A5003" s="3" t="n"/>
      <c r="B500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003" s="25" t="n"/>
      <c r="D5003" s="271" t="inlineStr">
        <is>
          <t>10.4.35.27.</t>
        </is>
      </c>
      <c r="E5003"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500х200</t>
        </is>
      </c>
      <c r="F5003" s="211" t="inlineStr">
        <is>
          <t>шт.</t>
        </is>
      </c>
      <c r="G5003" s="649" t="n">
        <v>1</v>
      </c>
      <c r="H5003" s="194" t="n">
        <v>9390.391575572339</v>
      </c>
      <c r="I5003" s="195" t="n">
        <v>4314.073700991118</v>
      </c>
      <c r="J5003" s="196" t="n">
        <v>1713.058159570432</v>
      </c>
      <c r="K5003" s="197" t="n">
        <v>15417.52343613389</v>
      </c>
      <c r="L5003" s="194" t="n">
        <v>9390.391575572339</v>
      </c>
      <c r="M5003" s="195" t="n">
        <v>4314.073700991118</v>
      </c>
      <c r="N5003" s="196" t="n">
        <v>1713.058159570432</v>
      </c>
      <c r="O5003" s="197" t="n">
        <v>15417.52343613389</v>
      </c>
      <c r="P5003" s="118" t="n"/>
      <c r="Q5003" s="104" t="n"/>
    </row>
    <row r="5004" outlineLevel="3" ht="50.25" customHeight="1">
      <c r="A5004" s="3" t="n"/>
      <c r="B500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004" s="25" t="n"/>
      <c r="D5004" s="271" t="inlineStr">
        <is>
          <t>10.4.35.28.</t>
        </is>
      </c>
      <c r="E5004"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650х250</t>
        </is>
      </c>
      <c r="F5004" s="211" t="inlineStr">
        <is>
          <t>шт.</t>
        </is>
      </c>
      <c r="G5004" s="649" t="n">
        <v>1</v>
      </c>
      <c r="H5004" s="194" t="n">
        <v>10188.83463452069</v>
      </c>
      <c r="I5004" s="195" t="n">
        <v>4314.073700991118</v>
      </c>
      <c r="J5004" s="196" t="n">
        <v>1812.863541938976</v>
      </c>
      <c r="K5004" s="197" t="n">
        <v>16315.77187745078</v>
      </c>
      <c r="L5004" s="194" t="n">
        <v>10188.83463452069</v>
      </c>
      <c r="M5004" s="195" t="n">
        <v>4314.073700991118</v>
      </c>
      <c r="N5004" s="196" t="n">
        <v>1812.863541938976</v>
      </c>
      <c r="O5004" s="197" t="n">
        <v>16315.77187745078</v>
      </c>
      <c r="P5004" s="118" t="n"/>
      <c r="Q5004" s="104" t="n"/>
    </row>
    <row r="5005" outlineLevel="3" ht="50.25" customHeight="1">
      <c r="A5005" s="3" t="n"/>
      <c r="B5005"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5005" s="25" t="n"/>
      <c r="D5005" s="271" t="inlineStr">
        <is>
          <t>10.4.35.29.</t>
        </is>
      </c>
      <c r="E5005" s="212" t="inlineStr">
        <is>
          <t>Маты прошивные Wired MAT 105  из минеральной ваты, 50 мм</t>
        </is>
      </c>
      <c r="F5005" s="211" t="inlineStr">
        <is>
          <t>м²</t>
        </is>
      </c>
      <c r="G5005" s="649" t="n">
        <v>176</v>
      </c>
      <c r="H5005" s="194" t="n">
        <v>1310.489108064426</v>
      </c>
      <c r="I5005" s="195" t="n">
        <v>431.4073700991118</v>
      </c>
      <c r="J5005" s="196" t="n">
        <v>217.7370597704422</v>
      </c>
      <c r="K5005" s="197" t="n">
        <v>1959.63353793398</v>
      </c>
      <c r="L5005" s="194" t="n">
        <v>230646.083019339</v>
      </c>
      <c r="M5005" s="195" t="n">
        <v>75927.69713744368</v>
      </c>
      <c r="N5005" s="196" t="n">
        <v>38321.72251959783</v>
      </c>
      <c r="O5005" s="197" t="n">
        <v>344895.5026763804</v>
      </c>
      <c r="P5005" s="118" t="n"/>
      <c r="Q5005" s="104" t="n"/>
    </row>
    <row r="5006" outlineLevel="2" ht="50.25" customHeight="1">
      <c r="A5006" s="3" t="n"/>
      <c r="B5006" s="3" t="n"/>
      <c r="C5006" s="240" t="n"/>
      <c r="D5006" s="391" t="inlineStr">
        <is>
          <t>10.4.36.</t>
        </is>
      </c>
      <c r="E5006" s="404" t="inlineStr">
        <is>
          <t>ПЕа</t>
        </is>
      </c>
      <c r="F5006" s="405" t="inlineStr">
        <is>
          <t>комплект</t>
        </is>
      </c>
      <c r="G5006" s="422" t="n">
        <v>1</v>
      </c>
      <c r="H5006" s="428">
        <f>IFERROR(L5006/G5006,0)</f>
        <v/>
      </c>
      <c r="I5006" s="429">
        <f>IFERROR(M5006/G5006,0)</f>
        <v/>
      </c>
      <c r="J5006" s="430">
        <f>IFERROR(N5006/G5006,0)</f>
        <v/>
      </c>
      <c r="K5006" s="432">
        <f>+IFERROR(O5006/G5006,0)</f>
        <v/>
      </c>
      <c r="L5006" s="431">
        <f>SUBTOTAL(9,L5007:L5010)</f>
        <v/>
      </c>
      <c r="M5006" s="429">
        <f>SUBTOTAL(9,M5007:M5010)</f>
        <v/>
      </c>
      <c r="N5006" s="430">
        <f>SUBTOTAL(9,N5007:N5010)</f>
        <v/>
      </c>
      <c r="O5006" s="431">
        <f>SUBTOTAL(9,O5007:O5010)</f>
        <v/>
      </c>
      <c r="P5006" s="394" t="n"/>
      <c r="Q5006" s="243" t="n"/>
    </row>
    <row r="5007" outlineLevel="3" ht="50.25" customHeight="1">
      <c r="A5007" s="3" t="n"/>
      <c r="B5007"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5007" s="25" t="n"/>
      <c r="D5007" s="271" t="inlineStr">
        <is>
          <t>10.4.36.1.</t>
        </is>
      </c>
      <c r="E5007" s="212" t="inlineStr">
        <is>
          <t>Воздуховод из тонколистовой оцинкованной стали b=0,5</t>
        </is>
      </c>
      <c r="F5007" s="211" t="inlineStr">
        <is>
          <t>м2</t>
        </is>
      </c>
      <c r="G5007" s="649" t="n">
        <v>0.8</v>
      </c>
      <c r="H5007" s="194" t="n">
        <v>2453.351261743956</v>
      </c>
      <c r="I5007" s="195" t="n">
        <v>1617.775</v>
      </c>
      <c r="J5007" s="196" t="n">
        <v>508.8907827179944</v>
      </c>
      <c r="K5007" s="197" t="n">
        <v>4580.01704446195</v>
      </c>
      <c r="L5007" s="194" t="n">
        <v>1962.681009395164</v>
      </c>
      <c r="M5007" s="195" t="n">
        <v>1294.22</v>
      </c>
      <c r="N5007" s="196" t="n">
        <v>407.1126261743955</v>
      </c>
      <c r="O5007" s="197" t="n">
        <v>3664.01363556956</v>
      </c>
      <c r="P5007" s="118" t="n"/>
      <c r="Q5007" s="104" t="n"/>
    </row>
    <row r="5008" outlineLevel="3" ht="50.25" customHeight="1">
      <c r="A5008" s="3" t="n"/>
      <c r="B500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008" s="25" t="n"/>
      <c r="D5008" s="271" t="inlineStr">
        <is>
          <t>10.4.36.2.</t>
        </is>
      </c>
      <c r="E5008"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200х200</t>
        </is>
      </c>
      <c r="F5008" s="211" t="inlineStr">
        <is>
          <t>шт.</t>
        </is>
      </c>
      <c r="G5008" s="649" t="n">
        <v>1</v>
      </c>
      <c r="H5008" s="194" t="n">
        <v>8694.833482721024</v>
      </c>
      <c r="I5008" s="195" t="n">
        <v>4314.073700991118</v>
      </c>
      <c r="J5008" s="196" t="n">
        <v>1626.113397964018</v>
      </c>
      <c r="K5008" s="197" t="n">
        <v>14635.02058167616</v>
      </c>
      <c r="L5008" s="194" t="n">
        <v>8694.833482721024</v>
      </c>
      <c r="M5008" s="195" t="n">
        <v>4314.073700991118</v>
      </c>
      <c r="N5008" s="196" t="n">
        <v>1626.113397964018</v>
      </c>
      <c r="O5008" s="197" t="n">
        <v>14635.02058167616</v>
      </c>
      <c r="P5008" s="118" t="n"/>
      <c r="Q5008" s="104" t="n"/>
    </row>
    <row r="5009" outlineLevel="3" ht="50.25" customHeight="1">
      <c r="A5009" s="3" t="n"/>
      <c r="B5009" s="3" t="inlineStr">
        <is>
          <t>Монтаж оконечных устройств системы противодымной вентиляции (решетки, датчики, клапаны)</t>
        </is>
      </c>
      <c r="C5009" s="25" t="n"/>
      <c r="D5009" s="271" t="inlineStr">
        <is>
          <t>10.4.36.3.</t>
        </is>
      </c>
      <c r="E5009" s="212" t="inlineStr">
        <is>
          <t>Устройство воздухоприёмное РОН 130</t>
        </is>
      </c>
      <c r="F5009" s="211" t="inlineStr">
        <is>
          <t>шт.</t>
        </is>
      </c>
      <c r="G5009" s="649" t="n">
        <v>1</v>
      </c>
      <c r="H5009" s="194" t="n">
        <v>678.7807144851402</v>
      </c>
      <c r="I5009" s="195" t="n">
        <v>2645.37608492213</v>
      </c>
      <c r="J5009" s="196" t="n">
        <v>415.5195999259088</v>
      </c>
      <c r="K5009" s="197" t="n">
        <v>3739.676399333179</v>
      </c>
      <c r="L5009" s="194" t="n">
        <v>678.7807144851402</v>
      </c>
      <c r="M5009" s="195" t="n">
        <v>2645.37608492213</v>
      </c>
      <c r="N5009" s="196" t="n">
        <v>415.5195999259088</v>
      </c>
      <c r="O5009" s="197" t="n">
        <v>3739.676399333179</v>
      </c>
      <c r="P5009" s="118" t="n"/>
      <c r="Q5009" s="104" t="n"/>
    </row>
    <row r="5010" outlineLevel="3" ht="50.25" customHeight="1">
      <c r="A5010" s="3" t="n"/>
      <c r="B5010" s="3" t="n"/>
      <c r="C5010" s="25" t="n"/>
      <c r="D5010" s="271" t="inlineStr">
        <is>
          <t>10.4.36.4.</t>
        </is>
      </c>
      <c r="E5010" s="212" t="inlineStr">
        <is>
          <t>Вентиляционная решетка</t>
        </is>
      </c>
      <c r="F5010" s="211" t="inlineStr">
        <is>
          <t>шт.</t>
        </is>
      </c>
      <c r="G5010" s="645" t="n">
        <v>0</v>
      </c>
      <c r="H5010" s="194" t="n">
        <v>2344.694463053568</v>
      </c>
      <c r="I5010" s="195" t="n">
        <v>2588.444220594671</v>
      </c>
      <c r="J5010" s="196" t="n">
        <v>616.6423354560297</v>
      </c>
      <c r="K5010" s="197" t="n">
        <v>5549.781019104268</v>
      </c>
      <c r="L5010" s="194" t="n">
        <v>0</v>
      </c>
      <c r="M5010" s="195" t="n">
        <v>0</v>
      </c>
      <c r="N5010" s="196" t="n">
        <v>0</v>
      </c>
      <c r="O5010" s="197" t="n">
        <v>0</v>
      </c>
      <c r="P5010" s="524" t="inlineStr">
        <is>
          <t>Исключено</t>
        </is>
      </c>
      <c r="Q5010" s="104" t="n"/>
    </row>
    <row r="5011" outlineLevel="2" ht="50.25" customHeight="1">
      <c r="A5011" s="3" t="n"/>
      <c r="B5011" s="3" t="n"/>
      <c r="C5011" s="240" t="n"/>
      <c r="D5011" s="391" t="inlineStr">
        <is>
          <t>10.4.37.</t>
        </is>
      </c>
      <c r="E5011" s="404" t="inlineStr">
        <is>
          <t>ПВ1.4-ПВ1.6</t>
        </is>
      </c>
      <c r="F5011" s="405" t="inlineStr">
        <is>
          <t>комплект</t>
        </is>
      </c>
      <c r="G5011" s="422" t="n">
        <v>1</v>
      </c>
      <c r="H5011" s="428">
        <f>IFERROR(L5011/G5011,0)</f>
        <v/>
      </c>
      <c r="I5011" s="429">
        <f>IFERROR(M5011/G5011,0)</f>
        <v/>
      </c>
      <c r="J5011" s="430">
        <f>IFERROR(N5011/G5011,0)</f>
        <v/>
      </c>
      <c r="K5011" s="432">
        <f>+IFERROR(O5011/G5011,0)</f>
        <v/>
      </c>
      <c r="L5011" s="431">
        <f>SUBTOTAL(9,L5012:L5035)</f>
        <v/>
      </c>
      <c r="M5011" s="429">
        <f>SUBTOTAL(9,M5012:M5035)</f>
        <v/>
      </c>
      <c r="N5011" s="430">
        <f>SUBTOTAL(9,N5012:N5035)</f>
        <v/>
      </c>
      <c r="O5011" s="431">
        <f>SUBTOTAL(9,O5012:O5035)</f>
        <v/>
      </c>
      <c r="P5011" s="394" t="n"/>
      <c r="Q5011" s="243" t="n"/>
    </row>
    <row r="5012" outlineLevel="3" ht="50.25" customHeight="1">
      <c r="A5012" s="3" t="n"/>
      <c r="B5012" s="3" t="inlineStr">
        <is>
          <t>Монтаж приточно-вытяжных установок (установки общеобменной вентиляции, вентиляторы и пр.)</t>
        </is>
      </c>
      <c r="C5012" s="25" t="n"/>
      <c r="D5012" s="271" t="inlineStr">
        <is>
          <t>10.4.37.1.</t>
        </is>
      </c>
      <c r="E5012" s="212" t="inlineStr">
        <is>
          <t>Приточно-вытяжная установка ПВ1.4</t>
        </is>
      </c>
      <c r="F5012" s="211" t="inlineStr">
        <is>
          <t>шт.</t>
        </is>
      </c>
      <c r="G5012" s="649" t="n">
        <v>1</v>
      </c>
      <c r="H5012" s="194" t="n">
        <v>2383802.247596465</v>
      </c>
      <c r="I5012" s="195" t="n">
        <v>631345.7734871506</v>
      </c>
      <c r="J5012" s="196" t="n">
        <v>376893.502635452</v>
      </c>
      <c r="K5012" s="197" t="n">
        <v>3392041.523719068</v>
      </c>
      <c r="L5012" s="194" t="n">
        <v>2383802.247596465</v>
      </c>
      <c r="M5012" s="195" t="n">
        <v>631345.7734871506</v>
      </c>
      <c r="N5012" s="196" t="n">
        <v>376893.502635452</v>
      </c>
      <c r="O5012" s="197" t="n">
        <v>3392041.523719068</v>
      </c>
      <c r="P5012" s="118" t="n"/>
      <c r="Q5012" s="104" t="n"/>
    </row>
    <row r="5013" outlineLevel="3" ht="60" customHeight="1">
      <c r="A5013" s="3" t="n"/>
      <c r="B501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013" s="25" t="n"/>
      <c r="D5013" s="271" t="inlineStr">
        <is>
          <t>10.4.37.2.</t>
        </is>
      </c>
      <c r="E5013"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Ø400</t>
        </is>
      </c>
      <c r="F5013" s="211" t="inlineStr">
        <is>
          <t>шт.</t>
        </is>
      </c>
      <c r="G5013" s="649" t="n">
        <v>3</v>
      </c>
      <c r="H5013" s="194" t="n">
        <v>9524.239047120805</v>
      </c>
      <c r="I5013" s="195" t="n">
        <v>4314.073700991118</v>
      </c>
      <c r="J5013" s="196" t="n">
        <v>1729.78909351399</v>
      </c>
      <c r="K5013" s="197" t="n">
        <v>15568.10184162591</v>
      </c>
      <c r="L5013" s="194" t="n">
        <v>28572.71714136242</v>
      </c>
      <c r="M5013" s="195" t="n">
        <v>12942.22110297336</v>
      </c>
      <c r="N5013" s="196" t="n">
        <v>5189.367280541971</v>
      </c>
      <c r="O5013" s="197" t="n">
        <v>46704.30552487774</v>
      </c>
      <c r="P5013" s="118" t="n"/>
      <c r="Q5013" s="104" t="n"/>
    </row>
    <row r="5014" outlineLevel="3" ht="62.25" customHeight="1">
      <c r="A5014" s="3" t="n"/>
      <c r="B501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014" s="25" t="n"/>
      <c r="D5014" s="271" t="inlineStr">
        <is>
          <t>10.4.37.3.</t>
        </is>
      </c>
      <c r="E5014" s="212" t="inlineStr">
        <is>
          <t>Воздуховод из тонколистовой оцинкованной стали b=0,7</t>
        </is>
      </c>
      <c r="F5014" s="211" t="inlineStr">
        <is>
          <t>м2</t>
        </is>
      </c>
      <c r="G5014" s="649" t="n">
        <v>1.2</v>
      </c>
      <c r="H5014" s="194" t="n">
        <v>1686.074758638929</v>
      </c>
      <c r="I5014" s="195" t="n">
        <v>1653.725</v>
      </c>
      <c r="J5014" s="196" t="n">
        <v>417.4749698298662</v>
      </c>
      <c r="K5014" s="197" t="n">
        <v>3757.274728468795</v>
      </c>
      <c r="L5014" s="194" t="n">
        <v>2023.289710366715</v>
      </c>
      <c r="M5014" s="195" t="n">
        <v>1984.47</v>
      </c>
      <c r="N5014" s="196" t="n">
        <v>500.9699637958394</v>
      </c>
      <c r="O5014" s="197" t="n">
        <v>4508.729674162554</v>
      </c>
      <c r="P5014" s="118" t="n"/>
      <c r="Q5014" s="104" t="n"/>
    </row>
    <row r="5015" outlineLevel="3" ht="66.75" customHeight="1">
      <c r="A5015" s="3" t="n"/>
      <c r="B501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015" s="25" t="n"/>
      <c r="D5015" s="271" t="inlineStr">
        <is>
          <t>10.4.37.4.</t>
        </is>
      </c>
      <c r="E5015" s="212" t="inlineStr">
        <is>
          <t>Воздуховод из тонколистовой оцинкованной стали b=0,7</t>
        </is>
      </c>
      <c r="F5015" s="211" t="inlineStr">
        <is>
          <t>м2</t>
        </is>
      </c>
      <c r="G5015" s="649" t="n">
        <v>20.8</v>
      </c>
      <c r="H5015" s="194" t="n">
        <v>1686.078746158402</v>
      </c>
      <c r="I5015" s="195" t="n">
        <v>1671.703365384615</v>
      </c>
      <c r="J5015" s="196" t="n">
        <v>419.7227639428771</v>
      </c>
      <c r="K5015" s="197" t="n">
        <v>3777.504875485894</v>
      </c>
      <c r="L5015" s="194" t="n">
        <v>35070.43792009475</v>
      </c>
      <c r="M5015" s="195" t="n">
        <v>34771.43</v>
      </c>
      <c r="N5015" s="196" t="n">
        <v>8730.233490011844</v>
      </c>
      <c r="O5015" s="197" t="n">
        <v>78572.1014101066</v>
      </c>
      <c r="P5015" s="118" t="n"/>
      <c r="Q5015" s="104" t="n"/>
    </row>
    <row r="5016" outlineLevel="3" ht="77.25" customHeight="1">
      <c r="A5016" s="3" t="n"/>
      <c r="B5016"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016" s="25" t="n"/>
      <c r="D5016" s="271" t="inlineStr">
        <is>
          <t>10.4.37.5.</t>
        </is>
      </c>
      <c r="E5016" s="212" t="inlineStr">
        <is>
          <t>Воздуховод из тонколистовой оцинкованной стали b=0,7</t>
        </is>
      </c>
      <c r="F5016" s="211" t="inlineStr">
        <is>
          <t>м2</t>
        </is>
      </c>
      <c r="G5016" s="649" t="n">
        <v>2</v>
      </c>
      <c r="H5016" s="194" t="n">
        <v>1686.079942414243</v>
      </c>
      <c r="I5016" s="195" t="n">
        <v>1639.35</v>
      </c>
      <c r="J5016" s="196" t="n">
        <v>415.6787428017803</v>
      </c>
      <c r="K5016" s="197" t="n">
        <v>3741.108685216023</v>
      </c>
      <c r="L5016" s="194" t="n">
        <v>3372.159884828486</v>
      </c>
      <c r="M5016" s="195" t="n">
        <v>3278.7</v>
      </c>
      <c r="N5016" s="196" t="n">
        <v>831.3574856035607</v>
      </c>
      <c r="O5016" s="197" t="n">
        <v>7482.217370432047</v>
      </c>
      <c r="P5016" s="118" t="n"/>
      <c r="Q5016" s="104" t="n"/>
    </row>
    <row r="5017" outlineLevel="3" ht="50.25" customHeight="1">
      <c r="A5017" s="3" t="n"/>
      <c r="B5017"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017" s="25" t="n"/>
      <c r="D5017" s="271" t="inlineStr">
        <is>
          <t>10.4.37.6.</t>
        </is>
      </c>
      <c r="E5017" s="212" t="inlineStr">
        <is>
          <t>Воздуховод из тонколистовой оцинкованной стали b=0,7</t>
        </is>
      </c>
      <c r="F5017" s="211" t="inlineStr">
        <is>
          <t>м2</t>
        </is>
      </c>
      <c r="G5017" s="649" t="n">
        <v>2.8</v>
      </c>
      <c r="H5017" s="194" t="n">
        <v>1686.078461335582</v>
      </c>
      <c r="I5017" s="195" t="n">
        <v>1633.185714285714</v>
      </c>
      <c r="J5017" s="196" t="n">
        <v>414.908021952662</v>
      </c>
      <c r="K5017" s="197" t="n">
        <v>3734.172197573958</v>
      </c>
      <c r="L5017" s="194" t="n">
        <v>4721.019691739629</v>
      </c>
      <c r="M5017" s="195" t="n">
        <v>4572.92</v>
      </c>
      <c r="N5017" s="196" t="n">
        <v>1161.742461467453</v>
      </c>
      <c r="O5017" s="197" t="n">
        <v>10455.68215320708</v>
      </c>
      <c r="P5017" s="118" t="n"/>
      <c r="Q5017" s="104" t="n"/>
    </row>
    <row r="5018" outlineLevel="3" ht="50.25" customHeight="1">
      <c r="A5018" s="3" t="n"/>
      <c r="B501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018" s="25" t="n"/>
      <c r="D5018" s="271" t="inlineStr">
        <is>
          <t>10.4.37.7.</t>
        </is>
      </c>
      <c r="E5018" s="212" t="inlineStr">
        <is>
          <t>Воздуховод из тонколистовой оцинкованной стали b=0,6</t>
        </is>
      </c>
      <c r="F5018" s="211" t="inlineStr">
        <is>
          <t>м2</t>
        </is>
      </c>
      <c r="G5018" s="649" t="n">
        <v>69.12</v>
      </c>
      <c r="H5018" s="194" t="n">
        <v>1685.114260270848</v>
      </c>
      <c r="I5018" s="195" t="n">
        <v>1647.736545138889</v>
      </c>
      <c r="J5018" s="196" t="n">
        <v>416.6063506762171</v>
      </c>
      <c r="K5018" s="197" t="n">
        <v>3749.457156085954</v>
      </c>
      <c r="L5018" s="194" t="n">
        <v>116475.097669921</v>
      </c>
      <c r="M5018" s="195" t="n">
        <v>113891.55</v>
      </c>
      <c r="N5018" s="196" t="n">
        <v>28795.83095874013</v>
      </c>
      <c r="O5018" s="197" t="n">
        <v>259162.4786286612</v>
      </c>
      <c r="P5018" s="118" t="n"/>
      <c r="Q5018" s="104" t="n"/>
    </row>
    <row r="5019" outlineLevel="3" ht="50.25" customHeight="1">
      <c r="A5019" s="3" t="n"/>
      <c r="B5019" s="3" t="n"/>
      <c r="C5019" s="25" t="n"/>
      <c r="D5019" s="271" t="inlineStr">
        <is>
          <t>10.4.37.8.</t>
        </is>
      </c>
      <c r="E5019" s="212" t="inlineStr">
        <is>
          <t>Вентиляционная решетка</t>
        </is>
      </c>
      <c r="F5019" s="211" t="inlineStr">
        <is>
          <t>шт.</t>
        </is>
      </c>
      <c r="G5019" s="645" t="n">
        <v>0</v>
      </c>
      <c r="H5019" s="194" t="n">
        <v>5772.266152278878</v>
      </c>
      <c r="I5019" s="195" t="n">
        <v>2588.444220594671</v>
      </c>
      <c r="J5019" s="196" t="n">
        <v>1045.088796609194</v>
      </c>
      <c r="K5019" s="197" t="n">
        <v>9405.799169482743</v>
      </c>
      <c r="L5019" s="194" t="n">
        <v>0</v>
      </c>
      <c r="M5019" s="195" t="n">
        <v>0</v>
      </c>
      <c r="N5019" s="196" t="n">
        <v>0</v>
      </c>
      <c r="O5019" s="197" t="n">
        <v>0</v>
      </c>
      <c r="P5019" s="524" t="inlineStr">
        <is>
          <t>Исключено</t>
        </is>
      </c>
      <c r="Q5019" s="104" t="n"/>
    </row>
    <row r="5020" outlineLevel="3" ht="50.25" customHeight="1">
      <c r="A5020" s="3" t="n"/>
      <c r="B5020" s="3" t="n"/>
      <c r="C5020" s="25" t="n"/>
      <c r="D5020" s="271" t="inlineStr">
        <is>
          <t>10.4.37.9.</t>
        </is>
      </c>
      <c r="E5020" s="212" t="inlineStr">
        <is>
          <t>Вентиляционная решетка</t>
        </is>
      </c>
      <c r="F5020" s="211" t="inlineStr">
        <is>
          <t>шт.</t>
        </is>
      </c>
      <c r="G5020" s="645" t="n">
        <v>0</v>
      </c>
      <c r="H5020" s="194" t="n">
        <v>5772.266152278878</v>
      </c>
      <c r="I5020" s="195" t="n">
        <v>2588.444220594671</v>
      </c>
      <c r="J5020" s="196" t="n">
        <v>1045.088796609194</v>
      </c>
      <c r="K5020" s="197" t="n">
        <v>9405.799169482743</v>
      </c>
      <c r="L5020" s="194" t="n">
        <v>0</v>
      </c>
      <c r="M5020" s="195" t="n">
        <v>0</v>
      </c>
      <c r="N5020" s="196" t="n">
        <v>0</v>
      </c>
      <c r="O5020" s="197" t="n">
        <v>0</v>
      </c>
      <c r="P5020" s="524" t="inlineStr">
        <is>
          <t>Исключено</t>
        </is>
      </c>
      <c r="Q5020" s="104" t="n"/>
    </row>
    <row r="5021" outlineLevel="3" ht="50.25" customHeight="1">
      <c r="A5021" s="3" t="n"/>
      <c r="B5021" s="3" t="n"/>
      <c r="C5021" s="25" t="n"/>
      <c r="D5021" s="271" t="inlineStr">
        <is>
          <t>10.4.37.10.</t>
        </is>
      </c>
      <c r="E5021" s="212" t="inlineStr">
        <is>
          <t>Вентиляционная решетка</t>
        </is>
      </c>
      <c r="F5021" s="211" t="inlineStr">
        <is>
          <t>шт.</t>
        </is>
      </c>
      <c r="G5021" s="645" t="n">
        <v>0</v>
      </c>
      <c r="H5021" s="194" t="n">
        <v>5772.266152278878</v>
      </c>
      <c r="I5021" s="195" t="n">
        <v>2588.444220594671</v>
      </c>
      <c r="J5021" s="196" t="n">
        <v>1045.088796609194</v>
      </c>
      <c r="K5021" s="197" t="n">
        <v>9405.799169482743</v>
      </c>
      <c r="L5021" s="194" t="n">
        <v>0</v>
      </c>
      <c r="M5021" s="195" t="n">
        <v>0</v>
      </c>
      <c r="N5021" s="196" t="n">
        <v>0</v>
      </c>
      <c r="O5021" s="197" t="n">
        <v>0</v>
      </c>
      <c r="P5021" s="524" t="inlineStr">
        <is>
          <t>Исключено</t>
        </is>
      </c>
      <c r="Q5021" s="104" t="n"/>
    </row>
    <row r="5022" outlineLevel="3" ht="50.25" customHeight="1">
      <c r="A5022" s="3" t="n"/>
      <c r="B5022" s="3" t="n"/>
      <c r="C5022" s="25" t="n"/>
      <c r="D5022" s="271" t="inlineStr">
        <is>
          <t>10.4.37.11.</t>
        </is>
      </c>
      <c r="E5022" s="212" t="inlineStr">
        <is>
          <t>Вентиляционная решетка</t>
        </is>
      </c>
      <c r="F5022" s="211" t="inlineStr">
        <is>
          <t>шт.</t>
        </is>
      </c>
      <c r="G5022" s="645" t="n">
        <v>0</v>
      </c>
      <c r="H5022" s="194" t="n">
        <v>5772.266152278878</v>
      </c>
      <c r="I5022" s="195" t="n">
        <v>2588.444220594671</v>
      </c>
      <c r="J5022" s="196" t="n">
        <v>1045.088796609194</v>
      </c>
      <c r="K5022" s="197" t="n">
        <v>9405.799169482743</v>
      </c>
      <c r="L5022" s="194" t="n">
        <v>0</v>
      </c>
      <c r="M5022" s="195" t="n">
        <v>0</v>
      </c>
      <c r="N5022" s="196" t="n">
        <v>0</v>
      </c>
      <c r="O5022" s="197" t="n">
        <v>0</v>
      </c>
      <c r="P5022" s="524" t="inlineStr">
        <is>
          <t>Исключено</t>
        </is>
      </c>
      <c r="Q5022" s="104" t="n"/>
    </row>
    <row r="5023" outlineLevel="3" ht="50.25" customHeight="1">
      <c r="A5023" s="3" t="n"/>
      <c r="B5023" s="3" t="n"/>
      <c r="C5023" s="25" t="n"/>
      <c r="D5023" s="271" t="inlineStr">
        <is>
          <t>10.4.37.12.</t>
        </is>
      </c>
      <c r="E5023" s="212" t="inlineStr">
        <is>
          <t>Врезка прямоугольная 1000x700, L=50 мм</t>
        </is>
      </c>
      <c r="F5023" s="211" t="inlineStr">
        <is>
          <t>шт.</t>
        </is>
      </c>
      <c r="G5023" s="649" t="n">
        <v>1</v>
      </c>
      <c r="H5023" s="194" t="n"/>
      <c r="I5023" s="195" t="n">
        <v>0</v>
      </c>
      <c r="J5023" s="196" t="n">
        <v>0</v>
      </c>
      <c r="K5023" s="197" t="n">
        <v>0</v>
      </c>
      <c r="L5023" s="194" t="n">
        <v>0</v>
      </c>
      <c r="M5023" s="195" t="n">
        <v>0</v>
      </c>
      <c r="N5023" s="196" t="n">
        <v>0</v>
      </c>
      <c r="O5023" s="197" t="n">
        <v>0</v>
      </c>
      <c r="P5023" s="118" t="inlineStr">
        <is>
          <t>Включено</t>
        </is>
      </c>
      <c r="Q5023" s="104" t="n"/>
    </row>
    <row r="5024" outlineLevel="3" ht="50.25" customHeight="1">
      <c r="A5024" s="3" t="n"/>
      <c r="B5024" s="3" t="n"/>
      <c r="C5024" s="25" t="n"/>
      <c r="D5024" s="271" t="inlineStr">
        <is>
          <t>10.4.37.13.</t>
        </is>
      </c>
      <c r="E5024" s="212" t="inlineStr">
        <is>
          <t>Врезка прямоугольная 1200x600, L=50 мм</t>
        </is>
      </c>
      <c r="F5024" s="211" t="inlineStr">
        <is>
          <t>шт.</t>
        </is>
      </c>
      <c r="G5024" s="649" t="n">
        <v>1</v>
      </c>
      <c r="H5024" s="194" t="n"/>
      <c r="I5024" s="195" t="n">
        <v>0</v>
      </c>
      <c r="J5024" s="196" t="n">
        <v>0</v>
      </c>
      <c r="K5024" s="197" t="n">
        <v>0</v>
      </c>
      <c r="L5024" s="194" t="n">
        <v>0</v>
      </c>
      <c r="M5024" s="195" t="n">
        <v>0</v>
      </c>
      <c r="N5024" s="196" t="n">
        <v>0</v>
      </c>
      <c r="O5024" s="197" t="n">
        <v>0</v>
      </c>
      <c r="P5024" s="118" t="inlineStr">
        <is>
          <t>Включено</t>
        </is>
      </c>
      <c r="Q5024" s="104" t="n"/>
    </row>
    <row r="5025" outlineLevel="3" ht="50.25" customHeight="1">
      <c r="A5025" s="3" t="n"/>
      <c r="B5025" s="3" t="n"/>
      <c r="C5025" s="25" t="n"/>
      <c r="D5025" s="271" t="inlineStr">
        <is>
          <t>10.4.37.14.</t>
        </is>
      </c>
      <c r="E5025" s="212" t="inlineStr">
        <is>
          <t>Врезка прямоугольного сечения 200х400</t>
        </is>
      </c>
      <c r="F5025" s="211" t="inlineStr">
        <is>
          <t>шт.</t>
        </is>
      </c>
      <c r="G5025" s="649" t="n">
        <v>2</v>
      </c>
      <c r="H5025" s="194" t="n"/>
      <c r="I5025" s="195" t="n">
        <v>0</v>
      </c>
      <c r="J5025" s="196" t="n">
        <v>0</v>
      </c>
      <c r="K5025" s="197" t="n">
        <v>0</v>
      </c>
      <c r="L5025" s="194" t="n">
        <v>0</v>
      </c>
      <c r="M5025" s="195" t="n">
        <v>0</v>
      </c>
      <c r="N5025" s="196" t="n">
        <v>0</v>
      </c>
      <c r="O5025" s="197" t="n">
        <v>0</v>
      </c>
      <c r="P5025" s="118" t="inlineStr">
        <is>
          <t>Включено</t>
        </is>
      </c>
      <c r="Q5025" s="104" t="n"/>
    </row>
    <row r="5026" outlineLevel="3" ht="50.25" customHeight="1">
      <c r="A5026" s="3" t="n"/>
      <c r="B5026" s="3" t="n"/>
      <c r="C5026" s="25" t="n"/>
      <c r="D5026" s="271" t="inlineStr">
        <is>
          <t>10.4.37.15.</t>
        </is>
      </c>
      <c r="E5026" s="212" t="inlineStr">
        <is>
          <t>Врезка прямоугольного сечения 200х600</t>
        </is>
      </c>
      <c r="F5026" s="211" t="inlineStr">
        <is>
          <t>шт.</t>
        </is>
      </c>
      <c r="G5026" s="649" t="n">
        <v>2</v>
      </c>
      <c r="H5026" s="194" t="n"/>
      <c r="I5026" s="195" t="n">
        <v>0</v>
      </c>
      <c r="J5026" s="196" t="n">
        <v>0</v>
      </c>
      <c r="K5026" s="197" t="n">
        <v>0</v>
      </c>
      <c r="L5026" s="194" t="n">
        <v>0</v>
      </c>
      <c r="M5026" s="195" t="n">
        <v>0</v>
      </c>
      <c r="N5026" s="196" t="n">
        <v>0</v>
      </c>
      <c r="O5026" s="197" t="n">
        <v>0</v>
      </c>
      <c r="P5026" s="118" t="inlineStr">
        <is>
          <t>Включено</t>
        </is>
      </c>
      <c r="Q5026" s="104" t="n"/>
    </row>
    <row r="5027" outlineLevel="3" ht="50.25" customHeight="1">
      <c r="A5027" s="3" t="n"/>
      <c r="B5027" s="3" t="n"/>
      <c r="C5027" s="25" t="n"/>
      <c r="D5027" s="271" t="inlineStr">
        <is>
          <t>10.4.37.16.</t>
        </is>
      </c>
      <c r="E5027" s="212" t="inlineStr">
        <is>
          <t>Заглушка Воздуховода прямоугольного сечения 200х600</t>
        </is>
      </c>
      <c r="F5027" s="211" t="inlineStr">
        <is>
          <t>шт.</t>
        </is>
      </c>
      <c r="G5027" s="649" t="n">
        <v>1</v>
      </c>
      <c r="H5027" s="194" t="n"/>
      <c r="I5027" s="195" t="n">
        <v>0</v>
      </c>
      <c r="J5027" s="196" t="n">
        <v>0</v>
      </c>
      <c r="K5027" s="197" t="n">
        <v>0</v>
      </c>
      <c r="L5027" s="194" t="n">
        <v>0</v>
      </c>
      <c r="M5027" s="195" t="n">
        <v>0</v>
      </c>
      <c r="N5027" s="196" t="n">
        <v>0</v>
      </c>
      <c r="O5027" s="197" t="n">
        <v>0</v>
      </c>
      <c r="P5027" s="118" t="inlineStr">
        <is>
          <t>Включено</t>
        </is>
      </c>
      <c r="Q5027" s="104" t="n"/>
    </row>
    <row r="5028" outlineLevel="3" ht="50.25" customHeight="1">
      <c r="A5028" s="3" t="n"/>
      <c r="B5028" s="3" t="n"/>
      <c r="C5028" s="25" t="n"/>
      <c r="D5028" s="271" t="inlineStr">
        <is>
          <t>10.4.37.17.</t>
        </is>
      </c>
      <c r="E5028" s="212" t="inlineStr">
        <is>
          <t>Объединение воздуховодов круглого сечения Ø400</t>
        </is>
      </c>
      <c r="F5028" s="211" t="inlineStr">
        <is>
          <t>шт.</t>
        </is>
      </c>
      <c r="G5028" s="649" t="n">
        <v>2</v>
      </c>
      <c r="H5028" s="194" t="n"/>
      <c r="I5028" s="195" t="n">
        <v>0</v>
      </c>
      <c r="J5028" s="196" t="n">
        <v>0</v>
      </c>
      <c r="K5028" s="197" t="n">
        <v>0</v>
      </c>
      <c r="L5028" s="194" t="n">
        <v>0</v>
      </c>
      <c r="M5028" s="195" t="n">
        <v>0</v>
      </c>
      <c r="N5028" s="196" t="n">
        <v>0</v>
      </c>
      <c r="O5028" s="197" t="n">
        <v>0</v>
      </c>
      <c r="P5028" s="118" t="inlineStr">
        <is>
          <t>Включено</t>
        </is>
      </c>
      <c r="Q5028" s="104" t="n"/>
    </row>
    <row r="5029" outlineLevel="3" ht="50.25" customHeight="1">
      <c r="A5029" s="3" t="n"/>
      <c r="B5029" s="3" t="n"/>
      <c r="C5029" s="25" t="n"/>
      <c r="D5029" s="271" t="inlineStr">
        <is>
          <t>10.4.37.18.</t>
        </is>
      </c>
      <c r="E5029" s="212" t="inlineStr">
        <is>
          <t>Отвод круглого сечения Ø400</t>
        </is>
      </c>
      <c r="F5029" s="211" t="inlineStr">
        <is>
          <t>шт.</t>
        </is>
      </c>
      <c r="G5029" s="649" t="n">
        <v>25</v>
      </c>
      <c r="H5029" s="194" t="n"/>
      <c r="I5029" s="195" t="n">
        <v>0</v>
      </c>
      <c r="J5029" s="196" t="n">
        <v>0</v>
      </c>
      <c r="K5029" s="197" t="n">
        <v>0</v>
      </c>
      <c r="L5029" s="194" t="n">
        <v>0</v>
      </c>
      <c r="M5029" s="195" t="n">
        <v>0</v>
      </c>
      <c r="N5029" s="196" t="n">
        <v>0</v>
      </c>
      <c r="O5029" s="197" t="n">
        <v>0</v>
      </c>
      <c r="P5029" s="118" t="inlineStr">
        <is>
          <t>Включено</t>
        </is>
      </c>
      <c r="Q5029" s="104" t="n"/>
    </row>
    <row r="5030" outlineLevel="3" ht="50.25" customHeight="1">
      <c r="A5030" s="3" t="n"/>
      <c r="B5030" s="3" t="n"/>
      <c r="C5030" s="25" t="n"/>
      <c r="D5030" s="271" t="inlineStr">
        <is>
          <t>10.4.37.19.</t>
        </is>
      </c>
      <c r="E5030" s="212" t="inlineStr">
        <is>
          <t>Отвод прямоугольного сечения 400х1000</t>
        </is>
      </c>
      <c r="F5030" s="211" t="inlineStr">
        <is>
          <t>шт.</t>
        </is>
      </c>
      <c r="G5030" s="649" t="n">
        <v>2</v>
      </c>
      <c r="H5030" s="194" t="n"/>
      <c r="I5030" s="195" t="n">
        <v>0</v>
      </c>
      <c r="J5030" s="196" t="n">
        <v>0</v>
      </c>
      <c r="K5030" s="197" t="n">
        <v>0</v>
      </c>
      <c r="L5030" s="194" t="n">
        <v>0</v>
      </c>
      <c r="M5030" s="195" t="n">
        <v>0</v>
      </c>
      <c r="N5030" s="196" t="n">
        <v>0</v>
      </c>
      <c r="O5030" s="197" t="n">
        <v>0</v>
      </c>
      <c r="P5030" s="118" t="inlineStr">
        <is>
          <t>Включено</t>
        </is>
      </c>
      <c r="Q5030" s="104" t="n"/>
    </row>
    <row r="5031" outlineLevel="3" ht="50.25" customHeight="1">
      <c r="A5031" s="3" t="n"/>
      <c r="B5031" s="3" t="n"/>
      <c r="C5031" s="25" t="n"/>
      <c r="D5031" s="271" t="inlineStr">
        <is>
          <t>10.4.37.20.</t>
        </is>
      </c>
      <c r="E5031" s="212" t="inlineStr">
        <is>
          <t>Переходник круглого- прямоугольного сечения 200x600-Ø400</t>
        </is>
      </c>
      <c r="F5031" s="211" t="inlineStr">
        <is>
          <t>шт.</t>
        </is>
      </c>
      <c r="G5031" s="649" t="n">
        <v>1</v>
      </c>
      <c r="H5031" s="194" t="n"/>
      <c r="I5031" s="195" t="n">
        <v>0</v>
      </c>
      <c r="J5031" s="196" t="n">
        <v>0</v>
      </c>
      <c r="K5031" s="197" t="n">
        <v>0</v>
      </c>
      <c r="L5031" s="194" t="n">
        <v>0</v>
      </c>
      <c r="M5031" s="195" t="n">
        <v>0</v>
      </c>
      <c r="N5031" s="196" t="n">
        <v>0</v>
      </c>
      <c r="O5031" s="197" t="n">
        <v>0</v>
      </c>
      <c r="P5031" s="118" t="inlineStr">
        <is>
          <t>Включено</t>
        </is>
      </c>
      <c r="Q5031" s="104" t="n"/>
    </row>
    <row r="5032" outlineLevel="3" ht="50.25" customHeight="1">
      <c r="A5032" s="3" t="n"/>
      <c r="B5032" s="3" t="n"/>
      <c r="C5032" s="25" t="n"/>
      <c r="D5032" s="271" t="inlineStr">
        <is>
          <t>10.4.37.21.</t>
        </is>
      </c>
      <c r="E5032" s="212" t="inlineStr">
        <is>
          <t>Переходник круглого- прямоугольного сечения 400x600-Ø400</t>
        </is>
      </c>
      <c r="F5032" s="211" t="inlineStr">
        <is>
          <t>шт.</t>
        </is>
      </c>
      <c r="G5032" s="649" t="n">
        <v>1</v>
      </c>
      <c r="H5032" s="194" t="n"/>
      <c r="I5032" s="195" t="n">
        <v>0</v>
      </c>
      <c r="J5032" s="196" t="n">
        <v>0</v>
      </c>
      <c r="K5032" s="197" t="n">
        <v>0</v>
      </c>
      <c r="L5032" s="194" t="n">
        <v>0</v>
      </c>
      <c r="M5032" s="195" t="n">
        <v>0</v>
      </c>
      <c r="N5032" s="196" t="n">
        <v>0</v>
      </c>
      <c r="O5032" s="197" t="n">
        <v>0</v>
      </c>
      <c r="P5032" s="118" t="inlineStr">
        <is>
          <t>Включено</t>
        </is>
      </c>
      <c r="Q5032" s="104" t="n"/>
    </row>
    <row r="5033" outlineLevel="3" ht="50.25" customHeight="1">
      <c r="A5033" s="3" t="n"/>
      <c r="B5033" s="3" t="n"/>
      <c r="C5033" s="25" t="n"/>
      <c r="D5033" s="271" t="inlineStr">
        <is>
          <t>10.4.37.22.</t>
        </is>
      </c>
      <c r="E5033" s="212" t="inlineStr">
        <is>
          <t>Переходник круглого- прямоугольного сечения 400x1000-Ø400</t>
        </is>
      </c>
      <c r="F5033" s="211" t="inlineStr">
        <is>
          <t>шт.</t>
        </is>
      </c>
      <c r="G5033" s="649" t="n">
        <v>4</v>
      </c>
      <c r="H5033" s="194" t="n"/>
      <c r="I5033" s="195" t="n">
        <v>0</v>
      </c>
      <c r="J5033" s="196" t="n">
        <v>0</v>
      </c>
      <c r="K5033" s="197" t="n">
        <v>0</v>
      </c>
      <c r="L5033" s="194" t="n">
        <v>0</v>
      </c>
      <c r="M5033" s="195" t="n">
        <v>0</v>
      </c>
      <c r="N5033" s="196" t="n">
        <v>0</v>
      </c>
      <c r="O5033" s="197" t="n">
        <v>0</v>
      </c>
      <c r="P5033" s="118" t="inlineStr">
        <is>
          <t>Включено</t>
        </is>
      </c>
      <c r="Q5033" s="104" t="n"/>
    </row>
    <row r="5034" outlineLevel="3" ht="50.25" customHeight="1">
      <c r="A5034" s="3" t="n"/>
      <c r="B5034"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5034" s="25" t="n"/>
      <c r="D5034" s="271" t="inlineStr">
        <is>
          <t>10.4.37.23.</t>
        </is>
      </c>
      <c r="E5034" s="212" t="inlineStr">
        <is>
          <t>Огнезащитная изоляция EI30, матриал: рулонная базальтовая фольгированная огнезащита,
толщина 5мм, расход клеящего состава 0.6кг/м2</t>
        </is>
      </c>
      <c r="F5034" s="211" t="inlineStr">
        <is>
          <t>м²</t>
        </is>
      </c>
      <c r="G5034" s="649" t="n">
        <v>35</v>
      </c>
      <c r="H5034" s="194" t="n">
        <v>231.3524259509402</v>
      </c>
      <c r="I5034" s="195" t="n">
        <v>431.4073700991118</v>
      </c>
      <c r="J5034" s="196" t="n">
        <v>82.84497450625649</v>
      </c>
      <c r="K5034" s="197" t="n">
        <v>745.6047705563084</v>
      </c>
      <c r="L5034" s="194" t="n">
        <v>8097.334908282905</v>
      </c>
      <c r="M5034" s="195" t="n">
        <v>15099.25795346891</v>
      </c>
      <c r="N5034" s="196" t="n">
        <v>2899.574107718977</v>
      </c>
      <c r="O5034" s="197" t="n">
        <v>26096.16696947079</v>
      </c>
      <c r="P5034" s="118" t="n"/>
      <c r="Q5034" s="104" t="n"/>
    </row>
    <row r="5035" outlineLevel="3" ht="50.25" customHeight="1">
      <c r="A5035" s="3" t="n"/>
      <c r="B5035"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5035" s="25" t="n"/>
      <c r="D5035" s="271" t="inlineStr">
        <is>
          <t>10.4.37.24.</t>
        </is>
      </c>
      <c r="E5035" s="212" t="inlineStr">
        <is>
          <t>Огнезащитная изоляция EI150, матриал: рулонная базальтовая фольгированная
огнезащита, толщина 13мм, расход клеящего состава 0.6кг/м2</t>
        </is>
      </c>
      <c r="F5035" s="211" t="inlineStr">
        <is>
          <t>м²</t>
        </is>
      </c>
      <c r="G5035" s="649" t="n">
        <v>11</v>
      </c>
      <c r="H5035" s="194" t="n">
        <v>386.5109296853767</v>
      </c>
      <c r="I5035" s="195" t="n">
        <v>431.4073700991118</v>
      </c>
      <c r="J5035" s="196" t="n">
        <v>102.2397874730611</v>
      </c>
      <c r="K5035" s="197" t="n">
        <v>920.1580872575495</v>
      </c>
      <c r="L5035" s="194" t="n">
        <v>4251.620226539143</v>
      </c>
      <c r="M5035" s="195" t="n">
        <v>4745.48107109023</v>
      </c>
      <c r="N5035" s="196" t="n">
        <v>1124.637662203672</v>
      </c>
      <c r="O5035" s="197" t="n">
        <v>10121.73895983304</v>
      </c>
      <c r="P5035" s="118" t="n"/>
      <c r="Q5035" s="104" t="n"/>
    </row>
    <row r="5036" outlineLevel="2" ht="50.25" customHeight="1">
      <c r="A5036" s="3" t="n"/>
      <c r="B5036" s="3" t="n"/>
      <c r="C5036" s="240" t="n"/>
      <c r="D5036" s="391" t="inlineStr">
        <is>
          <t>10.4.38.</t>
        </is>
      </c>
      <c r="E5036" s="404" t="inlineStr">
        <is>
          <t>ПР-1</t>
        </is>
      </c>
      <c r="F5036" s="405" t="inlineStr">
        <is>
          <t>комплект</t>
        </is>
      </c>
      <c r="G5036" s="422" t="n">
        <v>1</v>
      </c>
      <c r="H5036" s="434">
        <f>IFERROR(L5036/G5036,0)</f>
        <v/>
      </c>
      <c r="I5036" s="435">
        <f>IFERROR(M5036/G5036,0)</f>
        <v/>
      </c>
      <c r="J5036" s="436">
        <f>IFERROR(N5036/G5036,0)</f>
        <v/>
      </c>
      <c r="K5036" s="432">
        <f>+IFERROR(O5036/G5036,0)</f>
        <v/>
      </c>
      <c r="L5036" s="434">
        <f>SUBTOTAL(9,L5037:L5053)</f>
        <v/>
      </c>
      <c r="M5036" s="435">
        <f>SUBTOTAL(9,M5037:M5053)</f>
        <v/>
      </c>
      <c r="N5036" s="436">
        <f>SUBTOTAL(9,N5037:N5053)</f>
        <v/>
      </c>
      <c r="O5036" s="434">
        <f>SUBTOTAL(9,O5037:O5053)</f>
        <v/>
      </c>
      <c r="P5036" s="394" t="n"/>
      <c r="Q5036" s="243" t="n"/>
    </row>
    <row r="5037" outlineLevel="3" ht="50.25" customHeight="1">
      <c r="A5037" s="3" t="n"/>
      <c r="B5037" s="3" t="inlineStr">
        <is>
          <t>Монтаж приточно-вытяжных установок (установки общеобменной вентиляции, вентиляторы и пр.)</t>
        </is>
      </c>
      <c r="C5037" s="25" t="n"/>
      <c r="D5037" s="271" t="inlineStr">
        <is>
          <t>10.4.38.1.</t>
        </is>
      </c>
      <c r="E5037" s="212" t="inlineStr">
        <is>
          <t>Бактерицидная установка с очисткой воздуха для систем приточной вентиляции</t>
        </is>
      </c>
      <c r="F5037" s="211" t="inlineStr">
        <is>
          <t>шт.</t>
        </is>
      </c>
      <c r="G5037" s="649" t="n">
        <v>1</v>
      </c>
      <c r="H5037" s="194" t="n">
        <v>543516.5724155105</v>
      </c>
      <c r="I5037" s="195" t="n">
        <v>129422.2110297335</v>
      </c>
      <c r="J5037" s="196" t="n">
        <v>84117.34793065551</v>
      </c>
      <c r="K5037" s="197" t="n">
        <v>757056.1313758995</v>
      </c>
      <c r="L5037" s="194" t="n">
        <v>543516.5724155105</v>
      </c>
      <c r="M5037" s="195" t="n">
        <v>129422.2110297335</v>
      </c>
      <c r="N5037" s="196" t="n">
        <v>84117.34793065551</v>
      </c>
      <c r="O5037" s="197" t="n">
        <v>757056.1313758995</v>
      </c>
      <c r="P5037" s="118" t="n"/>
      <c r="Q5037" s="104" t="n"/>
    </row>
    <row r="5038" outlineLevel="3" ht="50.25" customHeight="1">
      <c r="A5038" s="3" t="n"/>
      <c r="B5038" s="3" t="inlineStr">
        <is>
          <t>Монтаж приточно-вытяжных установок (установки общеобменной вентиляции, вентиляторы и пр.)</t>
        </is>
      </c>
      <c r="C5038" s="25" t="n"/>
      <c r="D5038" s="271" t="inlineStr">
        <is>
          <t>10.4.38.2.</t>
        </is>
      </c>
      <c r="E5038" s="212" t="inlineStr">
        <is>
          <t>Канальный вентилятор</t>
        </is>
      </c>
      <c r="F5038" s="211" t="inlineStr">
        <is>
          <t>шт.</t>
        </is>
      </c>
      <c r="G5038" s="649" t="n">
        <v>1</v>
      </c>
      <c r="H5038" s="194" t="n">
        <v>288613.3032033364</v>
      </c>
      <c r="I5038" s="195" t="n">
        <v>69025.17921585789</v>
      </c>
      <c r="J5038" s="196" t="n">
        <v>44704.81030239928</v>
      </c>
      <c r="K5038" s="197" t="n">
        <v>402343.2927215935</v>
      </c>
      <c r="L5038" s="194" t="n">
        <v>288613.3032033364</v>
      </c>
      <c r="M5038" s="195" t="n">
        <v>69025.17921585789</v>
      </c>
      <c r="N5038" s="196" t="n">
        <v>44704.81030239928</v>
      </c>
      <c r="O5038" s="197" t="n">
        <v>402343.2927215935</v>
      </c>
      <c r="P5038" s="118" t="n"/>
      <c r="Q5038" s="104" t="n"/>
    </row>
    <row r="5039" outlineLevel="3" ht="50.25" customHeight="1">
      <c r="A5039" s="3" t="n"/>
      <c r="B503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039" s="25" t="n"/>
      <c r="D5039" s="271" t="inlineStr">
        <is>
          <t>10.4.38.3.</t>
        </is>
      </c>
      <c r="E5039" s="212" t="inlineStr">
        <is>
          <t>Воздушный клапан общего назначения круглый Ф200</t>
        </is>
      </c>
      <c r="F5039" s="211" t="inlineStr">
        <is>
          <t>шт.</t>
        </is>
      </c>
      <c r="G5039" s="649" t="n">
        <v>2</v>
      </c>
      <c r="H5039" s="194" t="n">
        <v>2936.929012986764</v>
      </c>
      <c r="I5039" s="195" t="n">
        <v>1121.659162257691</v>
      </c>
      <c r="J5039" s="196" t="n">
        <v>507.3235219055568</v>
      </c>
      <c r="K5039" s="197" t="n">
        <v>4565.911697150011</v>
      </c>
      <c r="L5039" s="194" t="n">
        <v>5873.858025973527</v>
      </c>
      <c r="M5039" s="195" t="n">
        <v>2243.318324515381</v>
      </c>
      <c r="N5039" s="196" t="n">
        <v>1014.647043811114</v>
      </c>
      <c r="O5039" s="197" t="n">
        <v>9131.823394300021</v>
      </c>
      <c r="P5039" s="118" t="n"/>
      <c r="Q5039" s="104" t="n"/>
    </row>
    <row r="5040" outlineLevel="3" ht="50.25" customHeight="1">
      <c r="A5040" s="3" t="n"/>
      <c r="B5040" s="3" t="n"/>
      <c r="C5040" s="25" t="n"/>
      <c r="D5040" s="271" t="inlineStr">
        <is>
          <t>10.4.38.4.</t>
        </is>
      </c>
      <c r="E5040" s="212" t="inlineStr">
        <is>
          <t>Шумоглушитель круглый Ф315, L=900 мм</t>
        </is>
      </c>
      <c r="F5040" s="211" t="inlineStr">
        <is>
          <t>шт.</t>
        </is>
      </c>
      <c r="G5040" s="649" t="n">
        <v>2</v>
      </c>
      <c r="H5040" s="194" t="n"/>
      <c r="I5040" s="195" t="n">
        <v>0</v>
      </c>
      <c r="J5040" s="196" t="n">
        <v>0</v>
      </c>
      <c r="K5040" s="197" t="n">
        <v>0</v>
      </c>
      <c r="L5040" s="194" t="n">
        <v>0</v>
      </c>
      <c r="M5040" s="195" t="n">
        <v>0</v>
      </c>
      <c r="N5040" s="196" t="n">
        <v>0</v>
      </c>
      <c r="O5040" s="197" t="n">
        <v>0</v>
      </c>
      <c r="P5040" s="118" t="inlineStr">
        <is>
          <t>Включено</t>
        </is>
      </c>
      <c r="Q5040" s="104" t="n"/>
    </row>
    <row r="5041" outlineLevel="3" ht="50.25" customHeight="1">
      <c r="A5041" s="3" t="n"/>
      <c r="B504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041" s="25" t="n"/>
      <c r="D5041" s="271" t="inlineStr">
        <is>
          <t>10.4.38.5.</t>
        </is>
      </c>
      <c r="E5041" s="212" t="inlineStr">
        <is>
          <t>Воздуховод из тонколистовой оцинкованной стали b=0,7</t>
        </is>
      </c>
      <c r="F5041" s="211" t="inlineStr">
        <is>
          <t>м2</t>
        </is>
      </c>
      <c r="G5041" s="649" t="n">
        <v>2.4</v>
      </c>
      <c r="H5041" s="194" t="n">
        <v>1686.079078451691</v>
      </c>
      <c r="I5041" s="195" t="n">
        <v>1653.729166666667</v>
      </c>
      <c r="J5041" s="196" t="n">
        <v>417.4760306397947</v>
      </c>
      <c r="K5041" s="197" t="n">
        <v>3757.284275758152</v>
      </c>
      <c r="L5041" s="194" t="n">
        <v>4046.589788284058</v>
      </c>
      <c r="M5041" s="195" t="n">
        <v>3968.95</v>
      </c>
      <c r="N5041" s="196" t="n">
        <v>1001.942473535507</v>
      </c>
      <c r="O5041" s="197" t="n">
        <v>9017.482261819565</v>
      </c>
      <c r="P5041" s="118" t="n"/>
      <c r="Q5041" s="104" t="n"/>
    </row>
    <row r="5042" outlineLevel="3" ht="72" customHeight="1">
      <c r="A5042" s="3" t="n"/>
      <c r="B5042"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5042" s="25" t="n"/>
      <c r="D5042" s="271" t="inlineStr">
        <is>
          <t>10.4.38.6.</t>
        </is>
      </c>
      <c r="E5042" s="212" t="inlineStr">
        <is>
          <t>Воздуховод из тонколистовой оцинкованной стали b=0,5</t>
        </is>
      </c>
      <c r="F5042" s="211" t="inlineStr">
        <is>
          <t>м2</t>
        </is>
      </c>
      <c r="G5042" s="649" t="n">
        <v>1.26</v>
      </c>
      <c r="H5042" s="194" t="n">
        <v>1264.03481157262</v>
      </c>
      <c r="I5042" s="195" t="n">
        <v>1643.460317460318</v>
      </c>
      <c r="J5042" s="196" t="n">
        <v>363.4368911291172</v>
      </c>
      <c r="K5042" s="197" t="n">
        <v>3270.932020162055</v>
      </c>
      <c r="L5042" s="194" t="n">
        <v>1592.683862581501</v>
      </c>
      <c r="M5042" s="195" t="n">
        <v>2070.76</v>
      </c>
      <c r="N5042" s="196" t="n">
        <v>457.9304828226877</v>
      </c>
      <c r="O5042" s="197" t="n">
        <v>4121.374345404189</v>
      </c>
      <c r="P5042" s="118" t="n"/>
      <c r="Q5042" s="104" t="n"/>
    </row>
    <row r="5043" outlineLevel="3" ht="66.75" customHeight="1">
      <c r="A5043" s="3" t="n"/>
      <c r="B5043"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043" s="25" t="n"/>
      <c r="D5043" s="271" t="inlineStr">
        <is>
          <t>10.4.38.7.</t>
        </is>
      </c>
      <c r="E5043" s="212" t="inlineStr">
        <is>
          <t>Воздуховод из тонколистовой оцинкованной стали b=0,6</t>
        </is>
      </c>
      <c r="F5043" s="211" t="inlineStr">
        <is>
          <t>м2</t>
        </is>
      </c>
      <c r="G5043" s="649" t="n">
        <v>0.79</v>
      </c>
      <c r="H5043" s="194" t="n">
        <v>1664.753037746037</v>
      </c>
      <c r="I5043" s="195" t="n">
        <v>1638.253164556962</v>
      </c>
      <c r="J5043" s="196" t="n">
        <v>412.8757752878749</v>
      </c>
      <c r="K5043" s="197" t="n">
        <v>3715.881977590874</v>
      </c>
      <c r="L5043" s="194" t="n">
        <v>1315.154899819369</v>
      </c>
      <c r="M5043" s="195" t="n">
        <v>1294.22</v>
      </c>
      <c r="N5043" s="196" t="n">
        <v>326.1718624774212</v>
      </c>
      <c r="O5043" s="197" t="n">
        <v>2935.546762296791</v>
      </c>
      <c r="P5043" s="118" t="n"/>
      <c r="Q5043" s="104" t="n"/>
    </row>
    <row r="5044" outlineLevel="3" ht="62.25" customHeight="1">
      <c r="A5044" s="3" t="n"/>
      <c r="B504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044" s="25" t="n"/>
      <c r="D5044" s="271" t="inlineStr">
        <is>
          <t>10.4.38.8.</t>
        </is>
      </c>
      <c r="E5044" s="212" t="inlineStr">
        <is>
          <t>Воздуховод из тонколистовой оцинкованной стали b=0,6</t>
        </is>
      </c>
      <c r="F5044" s="211" t="inlineStr">
        <is>
          <t>м2</t>
        </is>
      </c>
      <c r="G5044" s="649" t="n">
        <v>0.99</v>
      </c>
      <c r="H5044" s="194" t="n">
        <v>1669.060456108238</v>
      </c>
      <c r="I5044" s="195" t="n">
        <v>1655.909090909091</v>
      </c>
      <c r="J5044" s="196" t="n">
        <v>415.621193377166</v>
      </c>
      <c r="K5044" s="197" t="n">
        <v>3740.590740394494</v>
      </c>
      <c r="L5044" s="194" t="n">
        <v>1652.369851547155</v>
      </c>
      <c r="M5044" s="195" t="n">
        <v>1639.35</v>
      </c>
      <c r="N5044" s="196" t="n">
        <v>411.4649814433944</v>
      </c>
      <c r="O5044" s="197" t="n">
        <v>3703.184832990549</v>
      </c>
      <c r="P5044" s="118" t="n"/>
      <c r="Q5044" s="104" t="n"/>
    </row>
    <row r="5045" outlineLevel="3" ht="50.25" customHeight="1">
      <c r="A5045" s="3" t="n"/>
      <c r="B5045" s="3" t="inlineStr">
        <is>
          <t>Монтаж оконечных устройств системы общеобменной вентиляции (диффузоры, решетки и пр.)</t>
        </is>
      </c>
      <c r="C5045" s="25" t="n"/>
      <c r="D5045" s="271" t="inlineStr">
        <is>
          <t>10.4.38.9.</t>
        </is>
      </c>
      <c r="E5045" s="212" t="inlineStr">
        <is>
          <t>Щелевой диффузор, ширина щели 20 мм, общая длина 1500 мм, Т-образная форма КСД с закругленными углами, стандартное расположение врезок сбоку</t>
        </is>
      </c>
      <c r="F5045" s="211" t="inlineStr">
        <is>
          <t>шт.</t>
        </is>
      </c>
      <c r="G5045" s="649" t="n">
        <v>2</v>
      </c>
      <c r="H5045" s="194" t="n">
        <v>29669.4475375466</v>
      </c>
      <c r="I5045" s="195" t="n">
        <v>4314.073700991118</v>
      </c>
      <c r="J5045" s="196" t="n">
        <v>4247.940154817215</v>
      </c>
      <c r="K5045" s="197" t="n">
        <v>38231.46139335494</v>
      </c>
      <c r="L5045" s="194" t="n">
        <v>59338.89507509321</v>
      </c>
      <c r="M5045" s="195" t="n">
        <v>8628.147401982236</v>
      </c>
      <c r="N5045" s="196" t="n">
        <v>8495.880309634431</v>
      </c>
      <c r="O5045" s="197" t="n">
        <v>76462.92278670988</v>
      </c>
      <c r="P5045" s="118" t="n"/>
      <c r="Q5045" s="104" t="n"/>
    </row>
    <row r="5046" outlineLevel="3" ht="50.25" customHeight="1">
      <c r="A5046" s="3" t="n"/>
      <c r="B5046" s="3" t="n"/>
      <c r="C5046" s="25" t="n"/>
      <c r="D5046" s="271" t="inlineStr">
        <is>
          <t>10.4.38.10.</t>
        </is>
      </c>
      <c r="E5046" s="212" t="inlineStr">
        <is>
          <t>Врезка круглого сечения Ø200</t>
        </is>
      </c>
      <c r="F5046" s="211" t="inlineStr">
        <is>
          <t>шт.</t>
        </is>
      </c>
      <c r="G5046" s="649" t="n">
        <v>4</v>
      </c>
      <c r="H5046" s="194" t="n"/>
      <c r="I5046" s="195" t="n">
        <v>0</v>
      </c>
      <c r="J5046" s="196" t="n">
        <v>0</v>
      </c>
      <c r="K5046" s="197" t="n">
        <v>0</v>
      </c>
      <c r="L5046" s="194" t="n">
        <v>0</v>
      </c>
      <c r="M5046" s="195" t="n">
        <v>0</v>
      </c>
      <c r="N5046" s="196" t="n">
        <v>0</v>
      </c>
      <c r="O5046" s="197" t="n">
        <v>0</v>
      </c>
      <c r="P5046" s="118" t="inlineStr">
        <is>
          <t>Включено</t>
        </is>
      </c>
      <c r="Q5046" s="104" t="n"/>
    </row>
    <row r="5047" outlineLevel="3" ht="50.25" customHeight="1">
      <c r="A5047" s="3" t="n"/>
      <c r="B5047" s="3" t="n"/>
      <c r="C5047" s="25" t="n"/>
      <c r="D5047" s="271" t="inlineStr">
        <is>
          <t>10.4.38.11.</t>
        </is>
      </c>
      <c r="E5047" s="212" t="inlineStr">
        <is>
          <t>Заглушка Воздуховода круглого сечения Ø250</t>
        </is>
      </c>
      <c r="F5047" s="211" t="inlineStr">
        <is>
          <t>шт.</t>
        </is>
      </c>
      <c r="G5047" s="649" t="n">
        <v>2</v>
      </c>
      <c r="H5047" s="194" t="n"/>
      <c r="I5047" s="195" t="n">
        <v>0</v>
      </c>
      <c r="J5047" s="196" t="n">
        <v>0</v>
      </c>
      <c r="K5047" s="197" t="n">
        <v>0</v>
      </c>
      <c r="L5047" s="194" t="n">
        <v>0</v>
      </c>
      <c r="M5047" s="195" t="n">
        <v>0</v>
      </c>
      <c r="N5047" s="196" t="n">
        <v>0</v>
      </c>
      <c r="O5047" s="197" t="n">
        <v>0</v>
      </c>
      <c r="P5047" s="118" t="inlineStr">
        <is>
          <t>Включено</t>
        </is>
      </c>
      <c r="Q5047" s="104" t="n"/>
    </row>
    <row r="5048" outlineLevel="3" ht="50.25" customHeight="1">
      <c r="A5048" s="3" t="n"/>
      <c r="B5048" s="3" t="n"/>
      <c r="C5048" s="25" t="n"/>
      <c r="D5048" s="271" t="inlineStr">
        <is>
          <t>10.4.38.12.</t>
        </is>
      </c>
      <c r="E5048" s="212" t="inlineStr">
        <is>
          <t>Отвод круглого сечения Ø200</t>
        </is>
      </c>
      <c r="F5048" s="211" t="inlineStr">
        <is>
          <t>шт.</t>
        </is>
      </c>
      <c r="G5048" s="649" t="n">
        <v>8</v>
      </c>
      <c r="H5048" s="194" t="n"/>
      <c r="I5048" s="195" t="n">
        <v>0</v>
      </c>
      <c r="J5048" s="196" t="n">
        <v>0</v>
      </c>
      <c r="K5048" s="197" t="n">
        <v>0</v>
      </c>
      <c r="L5048" s="194" t="n">
        <v>0</v>
      </c>
      <c r="M5048" s="195" t="n">
        <v>0</v>
      </c>
      <c r="N5048" s="196" t="n">
        <v>0</v>
      </c>
      <c r="O5048" s="197" t="n">
        <v>0</v>
      </c>
      <c r="P5048" s="118" t="inlineStr">
        <is>
          <t>Включено</t>
        </is>
      </c>
      <c r="Q5048" s="104" t="n"/>
    </row>
    <row r="5049" outlineLevel="3" ht="50.25" customHeight="1">
      <c r="A5049" s="3" t="n"/>
      <c r="B5049" s="3" t="n"/>
      <c r="C5049" s="25" t="n"/>
      <c r="D5049" s="271" t="inlineStr">
        <is>
          <t>10.4.38.13.</t>
        </is>
      </c>
      <c r="E5049" s="212" t="inlineStr">
        <is>
          <t>Отвод круглого сечения Ø250</t>
        </is>
      </c>
      <c r="F5049" s="211" t="inlineStr">
        <is>
          <t>шт.</t>
        </is>
      </c>
      <c r="G5049" s="649" t="n">
        <v>2</v>
      </c>
      <c r="H5049" s="194" t="n"/>
      <c r="I5049" s="195" t="n">
        <v>0</v>
      </c>
      <c r="J5049" s="196" t="n">
        <v>0</v>
      </c>
      <c r="K5049" s="197" t="n">
        <v>0</v>
      </c>
      <c r="L5049" s="194" t="n">
        <v>0</v>
      </c>
      <c r="M5049" s="195" t="n">
        <v>0</v>
      </c>
      <c r="N5049" s="196" t="n">
        <v>0</v>
      </c>
      <c r="O5049" s="197" t="n">
        <v>0</v>
      </c>
      <c r="P5049" s="118" t="inlineStr">
        <is>
          <t>Включено</t>
        </is>
      </c>
      <c r="Q5049" s="104" t="n"/>
    </row>
    <row r="5050" outlineLevel="3" ht="50.25" customHeight="1">
      <c r="A5050" s="3" t="n"/>
      <c r="B5050" s="3" t="n"/>
      <c r="C5050" s="25" t="n"/>
      <c r="D5050" s="271" t="inlineStr">
        <is>
          <t>10.4.38.14.</t>
        </is>
      </c>
      <c r="E5050" s="212" t="inlineStr">
        <is>
          <t>Отвод круглого сечения Ø315</t>
        </is>
      </c>
      <c r="F5050" s="211" t="inlineStr">
        <is>
          <t>шт.</t>
        </is>
      </c>
      <c r="G5050" s="649" t="n">
        <v>2</v>
      </c>
      <c r="H5050" s="194" t="n"/>
      <c r="I5050" s="195" t="n">
        <v>0</v>
      </c>
      <c r="J5050" s="196" t="n">
        <v>0</v>
      </c>
      <c r="K5050" s="197" t="n">
        <v>0</v>
      </c>
      <c r="L5050" s="194" t="n">
        <v>0</v>
      </c>
      <c r="M5050" s="195" t="n">
        <v>0</v>
      </c>
      <c r="N5050" s="196" t="n">
        <v>0</v>
      </c>
      <c r="O5050" s="197" t="n">
        <v>0</v>
      </c>
      <c r="P5050" s="118" t="inlineStr">
        <is>
          <t>Включено</t>
        </is>
      </c>
      <c r="Q5050" s="104" t="n"/>
    </row>
    <row r="5051" outlineLevel="3" ht="50.25" customHeight="1">
      <c r="A5051" s="3" t="n"/>
      <c r="B5051" s="3" t="n"/>
      <c r="C5051" s="25" t="n"/>
      <c r="D5051" s="271" t="inlineStr">
        <is>
          <t>10.4.38.15.</t>
        </is>
      </c>
      <c r="E5051" s="212" t="inlineStr">
        <is>
          <t>Переходник круглого сечения Ø 250-315</t>
        </is>
      </c>
      <c r="F5051" s="211" t="inlineStr">
        <is>
          <t>шт.</t>
        </is>
      </c>
      <c r="G5051" s="649" t="n">
        <v>3</v>
      </c>
      <c r="H5051" s="194" t="n"/>
      <c r="I5051" s="195" t="n">
        <v>0</v>
      </c>
      <c r="J5051" s="196" t="n">
        <v>0</v>
      </c>
      <c r="K5051" s="197" t="n">
        <v>0</v>
      </c>
      <c r="L5051" s="194" t="n">
        <v>0</v>
      </c>
      <c r="M5051" s="195" t="n">
        <v>0</v>
      </c>
      <c r="N5051" s="196" t="n">
        <v>0</v>
      </c>
      <c r="O5051" s="197" t="n">
        <v>0</v>
      </c>
      <c r="P5051" s="118" t="inlineStr">
        <is>
          <t>Включено</t>
        </is>
      </c>
      <c r="Q5051" s="104" t="n"/>
    </row>
    <row r="5052" outlineLevel="3" ht="50.25" customHeight="1">
      <c r="A5052" s="3" t="n"/>
      <c r="B5052" s="3" t="n"/>
      <c r="C5052" s="25" t="n"/>
      <c r="D5052" s="271" t="inlineStr">
        <is>
          <t>10.4.38.16.</t>
        </is>
      </c>
      <c r="E5052" s="212" t="inlineStr">
        <is>
          <t>Переходник круглого- прямоугольного сечения 900х290-Ø250</t>
        </is>
      </c>
      <c r="F5052" s="211" t="inlineStr">
        <is>
          <t>шт.</t>
        </is>
      </c>
      <c r="G5052" s="649" t="n">
        <v>1</v>
      </c>
      <c r="H5052" s="194" t="n"/>
      <c r="I5052" s="195" t="n">
        <v>0</v>
      </c>
      <c r="J5052" s="196" t="n">
        <v>0</v>
      </c>
      <c r="K5052" s="197" t="n">
        <v>0</v>
      </c>
      <c r="L5052" s="194" t="n">
        <v>0</v>
      </c>
      <c r="M5052" s="195" t="n">
        <v>0</v>
      </c>
      <c r="N5052" s="196" t="n">
        <v>0</v>
      </c>
      <c r="O5052" s="197" t="n">
        <v>0</v>
      </c>
      <c r="P5052" s="118" t="inlineStr">
        <is>
          <t>Включено</t>
        </is>
      </c>
      <c r="Q5052" s="104" t="n"/>
    </row>
    <row r="5053" outlineLevel="3" ht="50.25" customHeight="1">
      <c r="A5053" s="3" t="n"/>
      <c r="B5053" s="3" t="n"/>
      <c r="C5053" s="25" t="n"/>
      <c r="D5053" s="271" t="inlineStr">
        <is>
          <t>10.4.38.17.</t>
        </is>
      </c>
      <c r="E5053" s="212" t="inlineStr">
        <is>
          <t>Переходник круглого- прямоугольного сечения 900х290-Ø315</t>
        </is>
      </c>
      <c r="F5053" s="211" t="inlineStr">
        <is>
          <t>шт.</t>
        </is>
      </c>
      <c r="G5053" s="649" t="n">
        <v>1</v>
      </c>
      <c r="H5053" s="194" t="n"/>
      <c r="I5053" s="195" t="n">
        <v>0</v>
      </c>
      <c r="J5053" s="196" t="n">
        <v>0</v>
      </c>
      <c r="K5053" s="197" t="n">
        <v>0</v>
      </c>
      <c r="L5053" s="194" t="n">
        <v>0</v>
      </c>
      <c r="M5053" s="195" t="n">
        <v>0</v>
      </c>
      <c r="N5053" s="196" t="n">
        <v>0</v>
      </c>
      <c r="O5053" s="197" t="n">
        <v>0</v>
      </c>
      <c r="P5053" s="118" t="inlineStr">
        <is>
          <t>Включено</t>
        </is>
      </c>
      <c r="Q5053" s="104" t="n"/>
    </row>
    <row r="5054" outlineLevel="2" ht="50.25" customHeight="1">
      <c r="A5054" s="3" t="n"/>
      <c r="B5054" s="3" t="n"/>
      <c r="C5054" s="240" t="n"/>
      <c r="D5054" s="391" t="inlineStr">
        <is>
          <t>10.4.39.</t>
        </is>
      </c>
      <c r="E5054" s="404" t="inlineStr">
        <is>
          <t>ПР-2</t>
        </is>
      </c>
      <c r="F5054" s="405" t="inlineStr">
        <is>
          <t>комплект</t>
        </is>
      </c>
      <c r="G5054" s="422" t="n">
        <v>1</v>
      </c>
      <c r="H5054" s="434">
        <f>IFERROR(L5054/G5054,0)</f>
        <v/>
      </c>
      <c r="I5054" s="435">
        <f>IFERROR(M5054/G5054,0)</f>
        <v/>
      </c>
      <c r="J5054" s="436">
        <f>IFERROR(N5054/G5054,0)</f>
        <v/>
      </c>
      <c r="K5054" s="432">
        <f>+IFERROR(O5054/G5054,0)</f>
        <v/>
      </c>
      <c r="L5054" s="434">
        <f>SUBTOTAL(9,L5055:L5072)</f>
        <v/>
      </c>
      <c r="M5054" s="435">
        <f>SUBTOTAL(9,M5055:M5072)</f>
        <v/>
      </c>
      <c r="N5054" s="436">
        <f>SUBTOTAL(9,N5055:N5072)</f>
        <v/>
      </c>
      <c r="O5054" s="434">
        <f>SUBTOTAL(9,O5055:O5072)</f>
        <v/>
      </c>
      <c r="P5054" s="394" t="n"/>
      <c r="Q5054" s="243" t="n"/>
    </row>
    <row r="5055" outlineLevel="3" ht="50.25" customHeight="1">
      <c r="A5055" s="3" t="n"/>
      <c r="B5055" s="3" t="inlineStr">
        <is>
          <t>Монтаж приточно-вытяжных установок (установки общеобменной вентиляции, вентиляторы и пр.)</t>
        </is>
      </c>
      <c r="C5055" s="25" t="n"/>
      <c r="D5055" s="271" t="inlineStr">
        <is>
          <t>10.4.39.1.</t>
        </is>
      </c>
      <c r="E5055" s="212" t="inlineStr">
        <is>
          <t>Бактерицидная установка с очисткой воздуха для систем приточной вентиляции</t>
        </is>
      </c>
      <c r="F5055" s="211" t="inlineStr">
        <is>
          <t>шт.</t>
        </is>
      </c>
      <c r="G5055" s="649" t="n">
        <v>1</v>
      </c>
      <c r="H5055" s="194" t="n">
        <v>543516.5724155105</v>
      </c>
      <c r="I5055" s="195" t="n">
        <v>129422.2110297335</v>
      </c>
      <c r="J5055" s="196" t="n">
        <v>84117.34793065551</v>
      </c>
      <c r="K5055" s="197" t="n">
        <v>757056.1313758995</v>
      </c>
      <c r="L5055" s="194" t="n">
        <v>543516.5724155105</v>
      </c>
      <c r="M5055" s="195" t="n">
        <v>129422.2110297335</v>
      </c>
      <c r="N5055" s="196" t="n">
        <v>84117.34793065551</v>
      </c>
      <c r="O5055" s="197" t="n">
        <v>757056.1313758995</v>
      </c>
      <c r="P5055" s="118" t="n"/>
      <c r="Q5055" s="104" t="n"/>
    </row>
    <row r="5056" outlineLevel="3" ht="50.25" customHeight="1">
      <c r="A5056" s="3" t="n"/>
      <c r="B5056" s="3" t="inlineStr">
        <is>
          <t>Монтаж приточно-вытяжных установок (установки общеобменной вентиляции, вентиляторы и пр.)</t>
        </is>
      </c>
      <c r="C5056" s="25" t="n"/>
      <c r="D5056" s="271" t="inlineStr">
        <is>
          <t>10.4.39.2.</t>
        </is>
      </c>
      <c r="E5056" s="212" t="inlineStr">
        <is>
          <t>Канальный вентилятор</t>
        </is>
      </c>
      <c r="F5056" s="211" t="inlineStr">
        <is>
          <t>шт.</t>
        </is>
      </c>
      <c r="G5056" s="649" t="n">
        <v>1</v>
      </c>
      <c r="H5056" s="194" t="n">
        <v>288613.3032033364</v>
      </c>
      <c r="I5056" s="195" t="n">
        <v>69025.17921585789</v>
      </c>
      <c r="J5056" s="196" t="n">
        <v>44704.81030239928</v>
      </c>
      <c r="K5056" s="197" t="n">
        <v>402343.2927215935</v>
      </c>
      <c r="L5056" s="194" t="n">
        <v>288613.3032033364</v>
      </c>
      <c r="M5056" s="195" t="n">
        <v>69025.17921585789</v>
      </c>
      <c r="N5056" s="196" t="n">
        <v>44704.81030239928</v>
      </c>
      <c r="O5056" s="197" t="n">
        <v>402343.2927215935</v>
      </c>
      <c r="P5056" s="118" t="n"/>
      <c r="Q5056" s="104" t="n"/>
    </row>
    <row r="5057" outlineLevel="3" ht="50.25" customHeight="1">
      <c r="A5057" s="3" t="n"/>
      <c r="B5057"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057" s="25" t="n"/>
      <c r="D5057" s="271" t="inlineStr">
        <is>
          <t>10.4.39.3.</t>
        </is>
      </c>
      <c r="E5057" s="212" t="inlineStr">
        <is>
          <t>Воздушный клапан общего назначения круглый Ф200</t>
        </is>
      </c>
      <c r="F5057" s="211" t="inlineStr">
        <is>
          <t>шт.</t>
        </is>
      </c>
      <c r="G5057" s="649" t="n">
        <v>2</v>
      </c>
      <c r="H5057" s="194" t="n">
        <v>2936.929012986764</v>
      </c>
      <c r="I5057" s="195" t="n">
        <v>1121.659162257691</v>
      </c>
      <c r="J5057" s="196" t="n">
        <v>507.3235219055568</v>
      </c>
      <c r="K5057" s="197" t="n">
        <v>4565.911697150011</v>
      </c>
      <c r="L5057" s="194" t="n">
        <v>5873.858025973527</v>
      </c>
      <c r="M5057" s="195" t="n">
        <v>2243.318324515381</v>
      </c>
      <c r="N5057" s="196" t="n">
        <v>1014.647043811114</v>
      </c>
      <c r="O5057" s="197" t="n">
        <v>9131.823394300021</v>
      </c>
      <c r="P5057" s="118" t="n"/>
      <c r="Q5057" s="104" t="n"/>
    </row>
    <row r="5058" outlineLevel="3" ht="50.25" customHeight="1">
      <c r="A5058" s="3" t="n"/>
      <c r="B5058" s="3" t="inlineStr">
        <is>
          <t>Монтаж оконечных устройств системы противодымной вентиляции (решетки, датчики, клапаны)</t>
        </is>
      </c>
      <c r="C5058" s="25" t="n"/>
      <c r="D5058" s="271" t="inlineStr">
        <is>
          <t>10.4.39.4.</t>
        </is>
      </c>
      <c r="E5058"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Ø250</t>
        </is>
      </c>
      <c r="F5058" s="211" t="inlineStr">
        <is>
          <t>шт.</t>
        </is>
      </c>
      <c r="G5058" s="649" t="n">
        <v>2</v>
      </c>
      <c r="H5058" s="194" t="n">
        <v>8715.417598154258</v>
      </c>
      <c r="I5058" s="195" t="n">
        <v>4314.073700991118</v>
      </c>
      <c r="J5058" s="196" t="n">
        <v>1628.686412393172</v>
      </c>
      <c r="K5058" s="197" t="n">
        <v>14658.17771153855</v>
      </c>
      <c r="L5058" s="194" t="n">
        <v>17430.83519630852</v>
      </c>
      <c r="M5058" s="195" t="n">
        <v>8628.147401982236</v>
      </c>
      <c r="N5058" s="196" t="n">
        <v>3257.372824786344</v>
      </c>
      <c r="O5058" s="197" t="n">
        <v>29316.35542307709</v>
      </c>
      <c r="P5058" s="118" t="n"/>
      <c r="Q5058" s="104" t="n"/>
    </row>
    <row r="5059" outlineLevel="3" ht="50.25" customHeight="1">
      <c r="A5059" s="3" t="n"/>
      <c r="B5059" s="3" t="n"/>
      <c r="C5059" s="25" t="n"/>
      <c r="D5059" s="271" t="inlineStr">
        <is>
          <t>10.4.39.5.</t>
        </is>
      </c>
      <c r="E5059" s="212" t="inlineStr">
        <is>
          <t>Шумоглушитель круглый Ф315, L=900 мм</t>
        </is>
      </c>
      <c r="F5059" s="211" t="inlineStr">
        <is>
          <t>шт.</t>
        </is>
      </c>
      <c r="G5059" s="649" t="n">
        <v>2</v>
      </c>
      <c r="H5059" s="194" t="n"/>
      <c r="I5059" s="195" t="n">
        <v>0</v>
      </c>
      <c r="J5059" s="196" t="n">
        <v>0</v>
      </c>
      <c r="K5059" s="197" t="n">
        <v>0</v>
      </c>
      <c r="L5059" s="194" t="n">
        <v>0</v>
      </c>
      <c r="M5059" s="195" t="n">
        <v>0</v>
      </c>
      <c r="N5059" s="196" t="n">
        <v>0</v>
      </c>
      <c r="O5059" s="197" t="n">
        <v>0</v>
      </c>
      <c r="P5059" s="118" t="inlineStr">
        <is>
          <t>Включено</t>
        </is>
      </c>
      <c r="Q5059" s="104" t="n"/>
    </row>
    <row r="5060" outlineLevel="3" ht="50.25" customHeight="1">
      <c r="A5060" s="3" t="n"/>
      <c r="B5060"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5060" s="25" t="n"/>
      <c r="D5060" s="271" t="inlineStr">
        <is>
          <t>10.4.39.6.</t>
        </is>
      </c>
      <c r="E5060" s="212" t="inlineStr">
        <is>
          <t>Воздуховод из тонколистовой оцинкованной стали b=0,5</t>
        </is>
      </c>
      <c r="F5060" s="211" t="inlineStr">
        <is>
          <t>м2</t>
        </is>
      </c>
      <c r="G5060" s="649" t="n">
        <v>1.26</v>
      </c>
      <c r="H5060" s="194" t="n">
        <v>1280.34313327483</v>
      </c>
      <c r="I5060" s="195" t="n">
        <v>1643.460317460318</v>
      </c>
      <c r="J5060" s="196" t="n">
        <v>365.4754313418935</v>
      </c>
      <c r="K5060" s="197" t="n">
        <v>3289.278882077041</v>
      </c>
      <c r="L5060" s="194" t="n">
        <v>1613.232347926286</v>
      </c>
      <c r="M5060" s="195" t="n">
        <v>2070.76</v>
      </c>
      <c r="N5060" s="196" t="n">
        <v>460.4990434907858</v>
      </c>
      <c r="O5060" s="197" t="n">
        <v>4144.491391417072</v>
      </c>
      <c r="P5060" s="118" t="n"/>
      <c r="Q5060" s="104" t="n"/>
    </row>
    <row r="5061" outlineLevel="3" ht="62.25" customHeight="1">
      <c r="A5061" s="3" t="n"/>
      <c r="B506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061" s="25" t="n"/>
      <c r="D5061" s="271" t="inlineStr">
        <is>
          <t>10.4.39.7.</t>
        </is>
      </c>
      <c r="E5061" s="212" t="inlineStr">
        <is>
          <t>Воздуховод из тонколистовой оцинкованной стали b=0,6</t>
        </is>
      </c>
      <c r="F5061" s="211" t="inlineStr">
        <is>
          <t>м2</t>
        </is>
      </c>
      <c r="G5061" s="649" t="n">
        <v>9.42</v>
      </c>
      <c r="H5061" s="194" t="n">
        <v>1686.089506534727</v>
      </c>
      <c r="I5061" s="195" t="n">
        <v>1648.691082802548</v>
      </c>
      <c r="J5061" s="196" t="n">
        <v>416.8475736671593</v>
      </c>
      <c r="K5061" s="197" t="n">
        <v>3751.628163004434</v>
      </c>
      <c r="L5061" s="194" t="n">
        <v>15882.96315155713</v>
      </c>
      <c r="M5061" s="195" t="n">
        <v>15530.67</v>
      </c>
      <c r="N5061" s="196" t="n">
        <v>3926.70414394464</v>
      </c>
      <c r="O5061" s="197" t="n">
        <v>35340.33729550176</v>
      </c>
      <c r="P5061" s="118" t="n"/>
      <c r="Q5061" s="104" t="n"/>
    </row>
    <row r="5062" outlineLevel="3" ht="50.25" customHeight="1">
      <c r="A5062" s="3" t="n"/>
      <c r="B506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062" s="25" t="n"/>
      <c r="D5062" s="271" t="inlineStr">
        <is>
          <t>10.4.39.8.</t>
        </is>
      </c>
      <c r="E5062" s="212" t="inlineStr">
        <is>
          <t>Воздуховод из тонколистовой оцинкованной стали b=0,6</t>
        </is>
      </c>
      <c r="F5062" s="211" t="inlineStr">
        <is>
          <t>м2</t>
        </is>
      </c>
      <c r="G5062" s="649" t="n">
        <v>1.98</v>
      </c>
      <c r="H5062" s="194" t="n">
        <v>1669.060456108238</v>
      </c>
      <c r="I5062" s="195" t="n">
        <v>1655.909090909091</v>
      </c>
      <c r="J5062" s="196" t="n">
        <v>415.621193377166</v>
      </c>
      <c r="K5062" s="197" t="n">
        <v>3740.590740394494</v>
      </c>
      <c r="L5062" s="194" t="n">
        <v>3304.739703094311</v>
      </c>
      <c r="M5062" s="195" t="n">
        <v>3278.7</v>
      </c>
      <c r="N5062" s="196" t="n">
        <v>822.9299628867888</v>
      </c>
      <c r="O5062" s="197" t="n">
        <v>7406.369665981098</v>
      </c>
      <c r="P5062" s="118" t="n"/>
      <c r="Q5062" s="104" t="n"/>
    </row>
    <row r="5063" outlineLevel="3" ht="50.25" customHeight="1">
      <c r="A5063" s="3" t="n"/>
      <c r="B5063" s="3" t="inlineStr">
        <is>
          <t>Монтаж оконечных устройств системы общеобменной вентиляции (диффузоры, решетки и пр.)</t>
        </is>
      </c>
      <c r="C5063" s="25" t="n"/>
      <c r="D5063" s="271" t="inlineStr">
        <is>
          <t>10.4.39.9.</t>
        </is>
      </c>
      <c r="E5063" s="212" t="inlineStr">
        <is>
          <t>Щелевой диффузор, ширина щели 20 мм, общая длина 1500 мм, Т-образная форма КСД с закругленными углами, стандартное расположение врезок сбоку</t>
        </is>
      </c>
      <c r="F5063" s="211" t="inlineStr">
        <is>
          <t>шт.</t>
        </is>
      </c>
      <c r="G5063" s="649" t="n">
        <v>2</v>
      </c>
      <c r="H5063" s="194" t="n">
        <v>29669.4475375466</v>
      </c>
      <c r="I5063" s="195" t="n">
        <v>4314.073700991118</v>
      </c>
      <c r="J5063" s="196" t="n">
        <v>4247.940154817215</v>
      </c>
      <c r="K5063" s="197" t="n">
        <v>38231.46139335494</v>
      </c>
      <c r="L5063" s="194" t="n">
        <v>59338.89507509321</v>
      </c>
      <c r="M5063" s="195" t="n">
        <v>8628.147401982236</v>
      </c>
      <c r="N5063" s="196" t="n">
        <v>8495.880309634431</v>
      </c>
      <c r="O5063" s="197" t="n">
        <v>76462.92278670988</v>
      </c>
      <c r="P5063" s="118" t="n"/>
      <c r="Q5063" s="104" t="n"/>
    </row>
    <row r="5064" outlineLevel="3" ht="50.25" customHeight="1">
      <c r="A5064" s="3" t="n"/>
      <c r="B5064" s="3" t="n"/>
      <c r="C5064" s="25" t="n"/>
      <c r="D5064" s="271" t="inlineStr">
        <is>
          <t>10.4.39.10.</t>
        </is>
      </c>
      <c r="E5064" s="212" t="inlineStr">
        <is>
          <t>Врезка круглого сечения Ø200</t>
        </is>
      </c>
      <c r="F5064" s="211" t="inlineStr">
        <is>
          <t>шт.</t>
        </is>
      </c>
      <c r="G5064" s="649" t="n">
        <v>3</v>
      </c>
      <c r="H5064" s="194" t="n"/>
      <c r="I5064" s="195" t="n">
        <v>0</v>
      </c>
      <c r="J5064" s="196" t="n">
        <v>0</v>
      </c>
      <c r="K5064" s="197" t="n">
        <v>0</v>
      </c>
      <c r="L5064" s="194" t="n">
        <v>0</v>
      </c>
      <c r="M5064" s="195" t="n">
        <v>0</v>
      </c>
      <c r="N5064" s="196" t="n">
        <v>0</v>
      </c>
      <c r="O5064" s="197" t="n">
        <v>0</v>
      </c>
      <c r="P5064" s="118" t="inlineStr">
        <is>
          <t>Включено</t>
        </is>
      </c>
      <c r="Q5064" s="104" t="n"/>
    </row>
    <row r="5065" outlineLevel="3" ht="50.25" customHeight="1">
      <c r="A5065" s="3" t="n"/>
      <c r="B5065" s="3" t="n"/>
      <c r="C5065" s="25" t="n"/>
      <c r="D5065" s="271" t="inlineStr">
        <is>
          <t>10.4.39.11.</t>
        </is>
      </c>
      <c r="E5065" s="212" t="inlineStr">
        <is>
          <t>Заглушка Воздуховода круглого сечения Ø250</t>
        </is>
      </c>
      <c r="F5065" s="211" t="inlineStr">
        <is>
          <t>шт.</t>
        </is>
      </c>
      <c r="G5065" s="649" t="n">
        <v>1</v>
      </c>
      <c r="H5065" s="194" t="n"/>
      <c r="I5065" s="195" t="n">
        <v>0</v>
      </c>
      <c r="J5065" s="196" t="n">
        <v>0</v>
      </c>
      <c r="K5065" s="197" t="n">
        <v>0</v>
      </c>
      <c r="L5065" s="194" t="n">
        <v>0</v>
      </c>
      <c r="M5065" s="195" t="n">
        <v>0</v>
      </c>
      <c r="N5065" s="196" t="n">
        <v>0</v>
      </c>
      <c r="O5065" s="197" t="n">
        <v>0</v>
      </c>
      <c r="P5065" s="118" t="inlineStr">
        <is>
          <t>Включено</t>
        </is>
      </c>
      <c r="Q5065" s="104" t="n"/>
    </row>
    <row r="5066" outlineLevel="3" ht="50.25" customHeight="1">
      <c r="A5066" s="3" t="n"/>
      <c r="B5066" s="3" t="n"/>
      <c r="C5066" s="25" t="n"/>
      <c r="D5066" s="271" t="inlineStr">
        <is>
          <t>10.4.39.12.</t>
        </is>
      </c>
      <c r="E5066" s="212" t="inlineStr">
        <is>
          <t>Отвод круглого сечения Ø200</t>
        </is>
      </c>
      <c r="F5066" s="211" t="inlineStr">
        <is>
          <t>шт.</t>
        </is>
      </c>
      <c r="G5066" s="649" t="n">
        <v>7</v>
      </c>
      <c r="H5066" s="194" t="n"/>
      <c r="I5066" s="195" t="n">
        <v>0</v>
      </c>
      <c r="J5066" s="196" t="n">
        <v>0</v>
      </c>
      <c r="K5066" s="197" t="n">
        <v>0</v>
      </c>
      <c r="L5066" s="194" t="n">
        <v>0</v>
      </c>
      <c r="M5066" s="195" t="n">
        <v>0</v>
      </c>
      <c r="N5066" s="196" t="n">
        <v>0</v>
      </c>
      <c r="O5066" s="197" t="n">
        <v>0</v>
      </c>
      <c r="P5066" s="118" t="inlineStr">
        <is>
          <t>Включено</t>
        </is>
      </c>
      <c r="Q5066" s="104" t="n"/>
    </row>
    <row r="5067" outlineLevel="3" ht="50.25" customHeight="1">
      <c r="A5067" s="3" t="n"/>
      <c r="B5067" s="3" t="n"/>
      <c r="C5067" s="25" t="n"/>
      <c r="D5067" s="271" t="inlineStr">
        <is>
          <t>10.4.39.13.</t>
        </is>
      </c>
      <c r="E5067" s="212" t="inlineStr">
        <is>
          <t>Отвод круглого сечения Ø250</t>
        </is>
      </c>
      <c r="F5067" s="211" t="inlineStr">
        <is>
          <t>шт.</t>
        </is>
      </c>
      <c r="G5067" s="649" t="n">
        <v>5</v>
      </c>
      <c r="H5067" s="194" t="n"/>
      <c r="I5067" s="195" t="n">
        <v>0</v>
      </c>
      <c r="J5067" s="196" t="n">
        <v>0</v>
      </c>
      <c r="K5067" s="197" t="n">
        <v>0</v>
      </c>
      <c r="L5067" s="194" t="n">
        <v>0</v>
      </c>
      <c r="M5067" s="195" t="n">
        <v>0</v>
      </c>
      <c r="N5067" s="196" t="n">
        <v>0</v>
      </c>
      <c r="O5067" s="197" t="n">
        <v>0</v>
      </c>
      <c r="P5067" s="118" t="inlineStr">
        <is>
          <t>Включено</t>
        </is>
      </c>
      <c r="Q5067" s="104" t="n"/>
    </row>
    <row r="5068" outlineLevel="3" ht="50.25" customHeight="1">
      <c r="A5068" s="3" t="n"/>
      <c r="B5068" s="3" t="n"/>
      <c r="C5068" s="25" t="n"/>
      <c r="D5068" s="271" t="inlineStr">
        <is>
          <t>10.4.39.14.</t>
        </is>
      </c>
      <c r="E5068" s="212" t="inlineStr">
        <is>
          <t>Отвод круглого сечения Ø315</t>
        </is>
      </c>
      <c r="F5068" s="211" t="inlineStr">
        <is>
          <t>шт.</t>
        </is>
      </c>
      <c r="G5068" s="649" t="n">
        <v>2</v>
      </c>
      <c r="H5068" s="194" t="n"/>
      <c r="I5068" s="195" t="n">
        <v>0</v>
      </c>
      <c r="J5068" s="196" t="n">
        <v>0</v>
      </c>
      <c r="K5068" s="197" t="n">
        <v>0</v>
      </c>
      <c r="L5068" s="194" t="n">
        <v>0</v>
      </c>
      <c r="M5068" s="195" t="n">
        <v>0</v>
      </c>
      <c r="N5068" s="196" t="n">
        <v>0</v>
      </c>
      <c r="O5068" s="197" t="n">
        <v>0</v>
      </c>
      <c r="P5068" s="118" t="inlineStr">
        <is>
          <t>Включено</t>
        </is>
      </c>
      <c r="Q5068" s="104" t="n"/>
    </row>
    <row r="5069" outlineLevel="3" ht="50.25" customHeight="1">
      <c r="A5069" s="3" t="n"/>
      <c r="B5069" s="3" t="n"/>
      <c r="C5069" s="25" t="n"/>
      <c r="D5069" s="271" t="inlineStr">
        <is>
          <t>10.4.39.15.</t>
        </is>
      </c>
      <c r="E5069" s="212" t="inlineStr">
        <is>
          <t>Переходник круглого сечения Ø 200-250</t>
        </is>
      </c>
      <c r="F5069" s="211" t="inlineStr">
        <is>
          <t>шт.</t>
        </is>
      </c>
      <c r="G5069" s="649" t="n">
        <v>1</v>
      </c>
      <c r="H5069" s="194" t="n"/>
      <c r="I5069" s="195" t="n">
        <v>0</v>
      </c>
      <c r="J5069" s="196" t="n">
        <v>0</v>
      </c>
      <c r="K5069" s="197" t="n">
        <v>0</v>
      </c>
      <c r="L5069" s="194" t="n">
        <v>0</v>
      </c>
      <c r="M5069" s="195" t="n">
        <v>0</v>
      </c>
      <c r="N5069" s="196" t="n">
        <v>0</v>
      </c>
      <c r="O5069" s="197" t="n">
        <v>0</v>
      </c>
      <c r="P5069" s="118" t="inlineStr">
        <is>
          <t>Включено</t>
        </is>
      </c>
      <c r="Q5069" s="104" t="n"/>
    </row>
    <row r="5070" outlineLevel="3" ht="50.25" customHeight="1">
      <c r="A5070" s="3" t="n"/>
      <c r="B5070" s="3" t="n"/>
      <c r="C5070" s="25" t="n"/>
      <c r="D5070" s="271" t="inlineStr">
        <is>
          <t>10.4.39.16.</t>
        </is>
      </c>
      <c r="E5070" s="212" t="inlineStr">
        <is>
          <t>Переходник круглого сечения Ø 250-315</t>
        </is>
      </c>
      <c r="F5070" s="211" t="inlineStr">
        <is>
          <t>шт.</t>
        </is>
      </c>
      <c r="G5070" s="649" t="n">
        <v>3</v>
      </c>
      <c r="H5070" s="194" t="n"/>
      <c r="I5070" s="195" t="n">
        <v>0</v>
      </c>
      <c r="J5070" s="196" t="n">
        <v>0</v>
      </c>
      <c r="K5070" s="197" t="n">
        <v>0</v>
      </c>
      <c r="L5070" s="194" t="n">
        <v>0</v>
      </c>
      <c r="M5070" s="195" t="n">
        <v>0</v>
      </c>
      <c r="N5070" s="196" t="n">
        <v>0</v>
      </c>
      <c r="O5070" s="197" t="n">
        <v>0</v>
      </c>
      <c r="P5070" s="118" t="inlineStr">
        <is>
          <t>Включено</t>
        </is>
      </c>
      <c r="Q5070" s="104" t="n"/>
    </row>
    <row r="5071" outlineLevel="3" ht="50.25" customHeight="1">
      <c r="A5071" s="3" t="n"/>
      <c r="B5071" s="3" t="n"/>
      <c r="C5071" s="25" t="n"/>
      <c r="D5071" s="271" t="inlineStr">
        <is>
          <t>10.4.39.17.</t>
        </is>
      </c>
      <c r="E5071" s="212" t="inlineStr">
        <is>
          <t>Переходник круглого- прямоугольного сечения 900х290-Ø250</t>
        </is>
      </c>
      <c r="F5071" s="211" t="inlineStr">
        <is>
          <t>шт.</t>
        </is>
      </c>
      <c r="G5071" s="649" t="n">
        <v>1</v>
      </c>
      <c r="H5071" s="194" t="n"/>
      <c r="I5071" s="195" t="n">
        <v>0</v>
      </c>
      <c r="J5071" s="196" t="n">
        <v>0</v>
      </c>
      <c r="K5071" s="197" t="n">
        <v>0</v>
      </c>
      <c r="L5071" s="194" t="n">
        <v>0</v>
      </c>
      <c r="M5071" s="195" t="n">
        <v>0</v>
      </c>
      <c r="N5071" s="196" t="n">
        <v>0</v>
      </c>
      <c r="O5071" s="197" t="n">
        <v>0</v>
      </c>
      <c r="P5071" s="118" t="inlineStr">
        <is>
          <t>Включено</t>
        </is>
      </c>
      <c r="Q5071" s="104" t="n"/>
    </row>
    <row r="5072" outlineLevel="3" ht="50.25" customHeight="1">
      <c r="A5072" s="3" t="n"/>
      <c r="B5072" s="3" t="n"/>
      <c r="C5072" s="25" t="n"/>
      <c r="D5072" s="271" t="inlineStr">
        <is>
          <t>10.4.39.18.</t>
        </is>
      </c>
      <c r="E5072" s="212" t="inlineStr">
        <is>
          <t>Переходник круглого- прямоугольного сечения 900х290-Ø315</t>
        </is>
      </c>
      <c r="F5072" s="211" t="inlineStr">
        <is>
          <t>шт.</t>
        </is>
      </c>
      <c r="G5072" s="649" t="n">
        <v>1</v>
      </c>
      <c r="H5072" s="194" t="n"/>
      <c r="I5072" s="195" t="n">
        <v>0</v>
      </c>
      <c r="J5072" s="196" t="n">
        <v>0</v>
      </c>
      <c r="K5072" s="197" t="n">
        <v>0</v>
      </c>
      <c r="L5072" s="194" t="n">
        <v>0</v>
      </c>
      <c r="M5072" s="195" t="n">
        <v>0</v>
      </c>
      <c r="N5072" s="196" t="n">
        <v>0</v>
      </c>
      <c r="O5072" s="197" t="n">
        <v>0</v>
      </c>
      <c r="P5072" s="118" t="inlineStr">
        <is>
          <t>Включено</t>
        </is>
      </c>
      <c r="Q5072" s="104" t="n"/>
    </row>
    <row r="5073" outlineLevel="2" ht="50.25" customHeight="1">
      <c r="A5073" s="3" t="n"/>
      <c r="B5073" s="3" t="n"/>
      <c r="C5073" s="240" t="n"/>
      <c r="D5073" s="391" t="inlineStr">
        <is>
          <t>10.4.40.</t>
        </is>
      </c>
      <c r="E5073" s="404" t="inlineStr">
        <is>
          <t>ПР-3</t>
        </is>
      </c>
      <c r="F5073" s="405" t="inlineStr">
        <is>
          <t>комплект</t>
        </is>
      </c>
      <c r="G5073" s="422" t="n">
        <v>1</v>
      </c>
      <c r="H5073" s="434">
        <f>IFERROR(L5073/G5073,0)</f>
        <v/>
      </c>
      <c r="I5073" s="435">
        <f>IFERROR(M5073/G5073,0)</f>
        <v/>
      </c>
      <c r="J5073" s="436">
        <f>IFERROR(N5073/G5073,0)</f>
        <v/>
      </c>
      <c r="K5073" s="432">
        <f>+IFERROR(O5073/G5073,0)</f>
        <v/>
      </c>
      <c r="L5073" s="434">
        <f>SUBTOTAL(9,L5074:L5092)</f>
        <v/>
      </c>
      <c r="M5073" s="435">
        <f>SUBTOTAL(9,M5074:M5092)</f>
        <v/>
      </c>
      <c r="N5073" s="436">
        <f>SUBTOTAL(9,N5074:N5092)</f>
        <v/>
      </c>
      <c r="O5073" s="434">
        <f>SUBTOTAL(9,O5074:O5092)</f>
        <v/>
      </c>
      <c r="P5073" s="394" t="n"/>
      <c r="Q5073" s="243" t="n"/>
    </row>
    <row r="5074" outlineLevel="3" ht="50.25" customHeight="1">
      <c r="A5074" s="3" t="n"/>
      <c r="B5074" s="3" t="inlineStr">
        <is>
          <t>Монтаж приточно-вытяжных установок (установки общеобменной вентиляции, вентиляторы и пр.)</t>
        </is>
      </c>
      <c r="C5074" s="25" t="n"/>
      <c r="D5074" s="271" t="inlineStr">
        <is>
          <t>10.4.40.1.</t>
        </is>
      </c>
      <c r="E5074" s="212" t="inlineStr">
        <is>
          <t>Бактерицидная установка с очисткой воздуха для систем приточной вентиляции</t>
        </is>
      </c>
      <c r="F5074" s="211" t="inlineStr">
        <is>
          <t>шт.</t>
        </is>
      </c>
      <c r="G5074" s="649" t="n">
        <v>1</v>
      </c>
      <c r="H5074" s="194" t="n">
        <v>543516.5724155105</v>
      </c>
      <c r="I5074" s="195" t="n">
        <v>129422.2110297335</v>
      </c>
      <c r="J5074" s="196" t="n">
        <v>84117.34793065551</v>
      </c>
      <c r="K5074" s="197" t="n">
        <v>757056.1313758995</v>
      </c>
      <c r="L5074" s="194" t="n">
        <v>543516.5724155105</v>
      </c>
      <c r="M5074" s="195" t="n">
        <v>129422.2110297335</v>
      </c>
      <c r="N5074" s="196" t="n">
        <v>84117.34793065551</v>
      </c>
      <c r="O5074" s="197" t="n">
        <v>757056.1313758995</v>
      </c>
      <c r="P5074" s="118" t="n"/>
      <c r="Q5074" s="104" t="n"/>
    </row>
    <row r="5075" outlineLevel="3" ht="50.25" customHeight="1">
      <c r="A5075" s="3" t="n"/>
      <c r="B5075" s="3" t="inlineStr">
        <is>
          <t>Монтаж приточно-вытяжных установок (установки общеобменной вентиляции, вентиляторы и пр.)</t>
        </is>
      </c>
      <c r="C5075" s="25" t="n"/>
      <c r="D5075" s="271" t="inlineStr">
        <is>
          <t>10.4.40.2.</t>
        </is>
      </c>
      <c r="E5075" s="212" t="inlineStr">
        <is>
          <t>Канальный вентилятор</t>
        </is>
      </c>
      <c r="F5075" s="211" t="inlineStr">
        <is>
          <t>шт.</t>
        </is>
      </c>
      <c r="G5075" s="649" t="n">
        <v>1</v>
      </c>
      <c r="H5075" s="194" t="n">
        <v>288613.3032033364</v>
      </c>
      <c r="I5075" s="195" t="n">
        <v>69025.17921585789</v>
      </c>
      <c r="J5075" s="196" t="n">
        <v>44704.81030239928</v>
      </c>
      <c r="K5075" s="197" t="n">
        <v>402343.2927215935</v>
      </c>
      <c r="L5075" s="194" t="n">
        <v>288613.3032033364</v>
      </c>
      <c r="M5075" s="195" t="n">
        <v>69025.17921585789</v>
      </c>
      <c r="N5075" s="196" t="n">
        <v>44704.81030239928</v>
      </c>
      <c r="O5075" s="197" t="n">
        <v>402343.2927215935</v>
      </c>
      <c r="P5075" s="118" t="n"/>
      <c r="Q5075" s="104" t="n"/>
    </row>
    <row r="5076" outlineLevel="3" ht="50.25" customHeight="1">
      <c r="A5076" s="3" t="n"/>
      <c r="B5076"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076" s="25" t="n"/>
      <c r="D5076" s="271" t="inlineStr">
        <is>
          <t>10.4.40.3.</t>
        </is>
      </c>
      <c r="E5076" s="212" t="inlineStr">
        <is>
          <t>Воздушный клапан общего назначения круглый Ф200</t>
        </is>
      </c>
      <c r="F5076" s="211" t="inlineStr">
        <is>
          <t>шт.</t>
        </is>
      </c>
      <c r="G5076" s="649" t="n">
        <v>3</v>
      </c>
      <c r="H5076" s="194" t="n">
        <v>2936.929012986764</v>
      </c>
      <c r="I5076" s="195" t="n">
        <v>1121.659162257691</v>
      </c>
      <c r="J5076" s="196" t="n">
        <v>507.3235219055568</v>
      </c>
      <c r="K5076" s="197" t="n">
        <v>4565.911697150011</v>
      </c>
      <c r="L5076" s="194" t="n">
        <v>8810.78703896029</v>
      </c>
      <c r="M5076" s="195" t="n">
        <v>3364.977486773072</v>
      </c>
      <c r="N5076" s="196" t="n">
        <v>1521.97056571667</v>
      </c>
      <c r="O5076" s="197" t="n">
        <v>13697.73509145003</v>
      </c>
      <c r="P5076" s="118" t="n"/>
      <c r="Q5076" s="104" t="n"/>
    </row>
    <row r="5077" outlineLevel="3" ht="50.25" customHeight="1">
      <c r="A5077" s="3" t="n"/>
      <c r="B5077" s="3" t="n"/>
      <c r="C5077" s="25" t="n"/>
      <c r="D5077" s="271" t="inlineStr">
        <is>
          <t>10.4.40.4.</t>
        </is>
      </c>
      <c r="E5077" s="212" t="inlineStr">
        <is>
          <t>Шумоглушитель круглый Ф315, L=900 мм</t>
        </is>
      </c>
      <c r="F5077" s="211" t="inlineStr">
        <is>
          <t>шт.</t>
        </is>
      </c>
      <c r="G5077" s="649" t="n">
        <v>2</v>
      </c>
      <c r="H5077" s="194" t="n"/>
      <c r="I5077" s="195" t="n">
        <v>0</v>
      </c>
      <c r="J5077" s="196" t="n">
        <v>0</v>
      </c>
      <c r="K5077" s="197" t="n">
        <v>0</v>
      </c>
      <c r="L5077" s="194" t="n">
        <v>0</v>
      </c>
      <c r="M5077" s="195" t="n">
        <v>0</v>
      </c>
      <c r="N5077" s="196" t="n">
        <v>0</v>
      </c>
      <c r="O5077" s="197" t="n">
        <v>0</v>
      </c>
      <c r="P5077" s="118" t="inlineStr">
        <is>
          <t>Включено</t>
        </is>
      </c>
      <c r="Q5077" s="104" t="n"/>
    </row>
    <row r="5078" outlineLevel="3" ht="60" customHeight="1">
      <c r="A5078" s="3" t="n"/>
      <c r="B5078"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078" s="25" t="n"/>
      <c r="D5078" s="271" t="inlineStr">
        <is>
          <t>10.4.40.5.</t>
        </is>
      </c>
      <c r="E5078" s="212" t="inlineStr">
        <is>
          <t>Воздуховод из тонколистовой оцинкованной стали b=0,7</t>
        </is>
      </c>
      <c r="F5078" s="211" t="inlineStr">
        <is>
          <t>м2</t>
        </is>
      </c>
      <c r="G5078" s="649" t="n">
        <v>4.4</v>
      </c>
      <c r="H5078" s="194" t="n">
        <v>1686.025277147295</v>
      </c>
      <c r="I5078" s="195" t="n">
        <v>1647.190909090909</v>
      </c>
      <c r="J5078" s="196" t="n">
        <v>416.6520232797756</v>
      </c>
      <c r="K5078" s="197" t="n">
        <v>3749.86820951798</v>
      </c>
      <c r="L5078" s="194" t="n">
        <v>7418.511219448099</v>
      </c>
      <c r="M5078" s="195" t="n">
        <v>7247.640000000001</v>
      </c>
      <c r="N5078" s="196" t="n">
        <v>1833.268902431013</v>
      </c>
      <c r="O5078" s="197" t="n">
        <v>16499.42012187911</v>
      </c>
      <c r="P5078" s="118" t="n"/>
      <c r="Q5078" s="104" t="n"/>
    </row>
    <row r="5079" outlineLevel="3" ht="57" customHeight="1">
      <c r="A5079" s="3" t="n"/>
      <c r="B507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079" s="25" t="n"/>
      <c r="D5079" s="271" t="inlineStr">
        <is>
          <t>10.4.40.6.</t>
        </is>
      </c>
      <c r="E5079" s="212" t="inlineStr">
        <is>
          <t>Воздуховод из тонколистовой оцинкованной стали b=0,7</t>
        </is>
      </c>
      <c r="F5079" s="211" t="inlineStr">
        <is>
          <t>м2</t>
        </is>
      </c>
      <c r="G5079" s="649" t="n">
        <v>2.4</v>
      </c>
      <c r="H5079" s="194" t="n">
        <v>1686.079078451691</v>
      </c>
      <c r="I5079" s="195" t="n">
        <v>1653.729166666667</v>
      </c>
      <c r="J5079" s="196" t="n">
        <v>417.4760306397947</v>
      </c>
      <c r="K5079" s="197" t="n">
        <v>3757.284275758152</v>
      </c>
      <c r="L5079" s="194" t="n">
        <v>4046.589788284058</v>
      </c>
      <c r="M5079" s="195" t="n">
        <v>3968.95</v>
      </c>
      <c r="N5079" s="196" t="n">
        <v>1001.942473535507</v>
      </c>
      <c r="O5079" s="197" t="n">
        <v>9017.482261819565</v>
      </c>
      <c r="P5079" s="118" t="n"/>
      <c r="Q5079" s="104" t="n"/>
    </row>
    <row r="5080" outlineLevel="3" ht="64.5" customHeight="1">
      <c r="A5080" s="3" t="n"/>
      <c r="B5080"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5080" s="25" t="n"/>
      <c r="D5080" s="271" t="inlineStr">
        <is>
          <t>10.4.40.7.</t>
        </is>
      </c>
      <c r="E5080" s="212" t="inlineStr">
        <is>
          <t>Воздуховод из тонколистовой оцинкованной стали b=0,5</t>
        </is>
      </c>
      <c r="F5080" s="211" t="inlineStr">
        <is>
          <t>м2</t>
        </is>
      </c>
      <c r="G5080" s="649" t="n">
        <v>3.14</v>
      </c>
      <c r="H5080" s="194" t="n">
        <v>1284.420659176979</v>
      </c>
      <c r="I5080" s="195" t="n">
        <v>1648.691082802548</v>
      </c>
      <c r="J5080" s="196" t="n">
        <v>366.6389677474409</v>
      </c>
      <c r="K5080" s="197" t="n">
        <v>3299.750709726968</v>
      </c>
      <c r="L5080" s="194" t="n">
        <v>4033.080869815715</v>
      </c>
      <c r="M5080" s="195" t="n">
        <v>5176.89</v>
      </c>
      <c r="N5080" s="196" t="n">
        <v>1151.246358726964</v>
      </c>
      <c r="O5080" s="197" t="n">
        <v>10361.21722854268</v>
      </c>
      <c r="P5080" s="118" t="n"/>
      <c r="Q5080" s="104" t="n"/>
    </row>
    <row r="5081" outlineLevel="3" ht="64.5" customHeight="1">
      <c r="A5081" s="3" t="n"/>
      <c r="B508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081" s="25" t="n"/>
      <c r="D5081" s="271" t="inlineStr">
        <is>
          <t>10.4.40.8.</t>
        </is>
      </c>
      <c r="E5081" s="212" t="inlineStr">
        <is>
          <t>Воздуховод из тонколистовой оцинкованной стали b=0,6</t>
        </is>
      </c>
      <c r="F5081" s="211" t="inlineStr">
        <is>
          <t>м2</t>
        </is>
      </c>
      <c r="G5081" s="649" t="n">
        <v>1.57</v>
      </c>
      <c r="H5081" s="194" t="n">
        <v>1675.356560279452</v>
      </c>
      <c r="I5081" s="195" t="n">
        <v>1648.687898089172</v>
      </c>
      <c r="J5081" s="196" t="n">
        <v>415.5055572960779</v>
      </c>
      <c r="K5081" s="197" t="n">
        <v>3739.550015664701</v>
      </c>
      <c r="L5081" s="194" t="n">
        <v>2630.309799638739</v>
      </c>
      <c r="M5081" s="195" t="n">
        <v>2588.44</v>
      </c>
      <c r="N5081" s="196" t="n">
        <v>652.3437249548424</v>
      </c>
      <c r="O5081" s="197" t="n">
        <v>5871.093524593582</v>
      </c>
      <c r="P5081" s="118" t="n"/>
      <c r="Q5081" s="104" t="n"/>
    </row>
    <row r="5082" outlineLevel="3" ht="50.25" customHeight="1">
      <c r="A5082" s="3" t="n"/>
      <c r="B508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082" s="25" t="n"/>
      <c r="D5082" s="271" t="inlineStr">
        <is>
          <t>10.4.40.9.</t>
        </is>
      </c>
      <c r="E5082" s="212" t="inlineStr">
        <is>
          <t>Воздуховод из тонколистовой оцинкованной стали b=0,6</t>
        </is>
      </c>
      <c r="F5082" s="211" t="inlineStr">
        <is>
          <t>м2</t>
        </is>
      </c>
      <c r="G5082" s="649" t="n">
        <v>0.99</v>
      </c>
      <c r="H5082" s="194" t="n">
        <v>1669.060456108238</v>
      </c>
      <c r="I5082" s="195" t="n">
        <v>1655.909090909091</v>
      </c>
      <c r="J5082" s="196" t="n">
        <v>415.621193377166</v>
      </c>
      <c r="K5082" s="197" t="n">
        <v>3740.590740394494</v>
      </c>
      <c r="L5082" s="194" t="n">
        <v>1652.369851547155</v>
      </c>
      <c r="M5082" s="195" t="n">
        <v>1639.35</v>
      </c>
      <c r="N5082" s="196" t="n">
        <v>411.4649814433944</v>
      </c>
      <c r="O5082" s="197" t="n">
        <v>3703.184832990549</v>
      </c>
      <c r="P5082" s="118" t="n"/>
      <c r="Q5082" s="104" t="n"/>
    </row>
    <row r="5083" outlineLevel="3" ht="50.25" customHeight="1">
      <c r="A5083" s="3" t="n"/>
      <c r="B5083" s="3" t="inlineStr">
        <is>
          <t>Монтаж оконечных устройств системы общеобменной вентиляции (диффузоры, решетки и пр.)</t>
        </is>
      </c>
      <c r="C5083" s="25" t="n"/>
      <c r="D5083" s="271" t="inlineStr">
        <is>
          <t>10.4.40.10.</t>
        </is>
      </c>
      <c r="E5083" s="212" t="inlineStr">
        <is>
          <t>Щелевой диффузор, ширина щели 20 мм, общая длина 1000 мм, Т-образная форма КСД с
закругленными углами, стандартное расположение врезок сбоку</t>
        </is>
      </c>
      <c r="F5083" s="211" t="inlineStr">
        <is>
          <t>шт.</t>
        </is>
      </c>
      <c r="G5083" s="649" t="n">
        <v>6</v>
      </c>
      <c r="H5083" s="194" t="n">
        <v>25397.97069022474</v>
      </c>
      <c r="I5083" s="195" t="n">
        <v>4314.073700991118</v>
      </c>
      <c r="J5083" s="196" t="n">
        <v>3714.005548901982</v>
      </c>
      <c r="K5083" s="197" t="n">
        <v>33426.04994011784</v>
      </c>
      <c r="L5083" s="194" t="n">
        <v>152387.8241413485</v>
      </c>
      <c r="M5083" s="195" t="n">
        <v>25884.44220594671</v>
      </c>
      <c r="N5083" s="196" t="n">
        <v>22284.03329341189</v>
      </c>
      <c r="O5083" s="197" t="n">
        <v>200556.299640707</v>
      </c>
      <c r="P5083" s="118" t="n"/>
      <c r="Q5083" s="104" t="n"/>
    </row>
    <row r="5084" outlineLevel="3" ht="50.25" customHeight="1">
      <c r="A5084" s="3" t="n"/>
      <c r="B5084" s="3" t="n"/>
      <c r="C5084" s="25" t="n"/>
      <c r="D5084" s="271" t="inlineStr">
        <is>
          <t>10.4.40.11.</t>
        </is>
      </c>
      <c r="E5084" s="212" t="inlineStr">
        <is>
          <t>Врезка круглого сечения Ø200</t>
        </is>
      </c>
      <c r="F5084" s="211" t="inlineStr">
        <is>
          <t>шт.</t>
        </is>
      </c>
      <c r="G5084" s="649" t="n">
        <v>4</v>
      </c>
      <c r="H5084" s="194" t="n"/>
      <c r="I5084" s="195" t="n">
        <v>0</v>
      </c>
      <c r="J5084" s="196" t="n">
        <v>0</v>
      </c>
      <c r="K5084" s="197" t="n">
        <v>0</v>
      </c>
      <c r="L5084" s="194" t="n">
        <v>0</v>
      </c>
      <c r="M5084" s="195" t="n">
        <v>0</v>
      </c>
      <c r="N5084" s="196" t="n">
        <v>0</v>
      </c>
      <c r="O5084" s="197" t="n">
        <v>0</v>
      </c>
      <c r="P5084" s="118" t="inlineStr">
        <is>
          <t>Включено</t>
        </is>
      </c>
      <c r="Q5084" s="104" t="n"/>
    </row>
    <row r="5085" outlineLevel="3" ht="50.25" customHeight="1">
      <c r="A5085" s="3" t="n"/>
      <c r="B5085" s="3" t="n"/>
      <c r="C5085" s="25" t="n"/>
      <c r="D5085" s="271" t="inlineStr">
        <is>
          <t>10.4.40.12.</t>
        </is>
      </c>
      <c r="E5085" s="212" t="inlineStr">
        <is>
          <t>Отвод круглого сечения Ø200</t>
        </is>
      </c>
      <c r="F5085" s="211" t="inlineStr">
        <is>
          <t>шт.</t>
        </is>
      </c>
      <c r="G5085" s="649" t="n">
        <v>8</v>
      </c>
      <c r="H5085" s="194" t="n"/>
      <c r="I5085" s="195" t="n">
        <v>0</v>
      </c>
      <c r="J5085" s="196" t="n">
        <v>0</v>
      </c>
      <c r="K5085" s="197" t="n">
        <v>0</v>
      </c>
      <c r="L5085" s="194" t="n">
        <v>0</v>
      </c>
      <c r="M5085" s="195" t="n">
        <v>0</v>
      </c>
      <c r="N5085" s="196" t="n">
        <v>0</v>
      </c>
      <c r="O5085" s="197" t="n">
        <v>0</v>
      </c>
      <c r="P5085" s="118" t="inlineStr">
        <is>
          <t>Включено</t>
        </is>
      </c>
      <c r="Q5085" s="104" t="n"/>
    </row>
    <row r="5086" outlineLevel="3" ht="50.25" customHeight="1">
      <c r="A5086" s="3" t="n"/>
      <c r="B5086" s="3" t="n"/>
      <c r="C5086" s="25" t="n"/>
      <c r="D5086" s="271" t="inlineStr">
        <is>
          <t>10.4.40.13.</t>
        </is>
      </c>
      <c r="E5086" s="212" t="inlineStr">
        <is>
          <t>Отвод прямоугольного сечения 300x250</t>
        </is>
      </c>
      <c r="F5086" s="211" t="inlineStr">
        <is>
          <t>шт.</t>
        </is>
      </c>
      <c r="G5086" s="649" t="n">
        <v>4</v>
      </c>
      <c r="H5086" s="194" t="n"/>
      <c r="I5086" s="195" t="n">
        <v>0</v>
      </c>
      <c r="J5086" s="196" t="n">
        <v>0</v>
      </c>
      <c r="K5086" s="197" t="n">
        <v>0</v>
      </c>
      <c r="L5086" s="194" t="n">
        <v>0</v>
      </c>
      <c r="M5086" s="195" t="n">
        <v>0</v>
      </c>
      <c r="N5086" s="196" t="n">
        <v>0</v>
      </c>
      <c r="O5086" s="197" t="n">
        <v>0</v>
      </c>
      <c r="P5086" s="118" t="inlineStr">
        <is>
          <t>Включено</t>
        </is>
      </c>
      <c r="Q5086" s="104" t="n"/>
    </row>
    <row r="5087" outlineLevel="3" ht="50.25" customHeight="1">
      <c r="A5087" s="3" t="n"/>
      <c r="B5087" s="3" t="n"/>
      <c r="C5087" s="25" t="n"/>
      <c r="D5087" s="271" t="inlineStr">
        <is>
          <t>10.4.40.14.</t>
        </is>
      </c>
      <c r="E5087" s="212" t="inlineStr">
        <is>
          <t>Переходник круглого сечения Ø 200-250</t>
        </is>
      </c>
      <c r="F5087" s="211" t="inlineStr">
        <is>
          <t>шт.</t>
        </is>
      </c>
      <c r="G5087" s="649" t="n">
        <v>2</v>
      </c>
      <c r="H5087" s="194" t="n"/>
      <c r="I5087" s="195" t="n">
        <v>0</v>
      </c>
      <c r="J5087" s="196" t="n">
        <v>0</v>
      </c>
      <c r="K5087" s="197" t="n">
        <v>0</v>
      </c>
      <c r="L5087" s="194" t="n">
        <v>0</v>
      </c>
      <c r="M5087" s="195" t="n">
        <v>0</v>
      </c>
      <c r="N5087" s="196" t="n">
        <v>0</v>
      </c>
      <c r="O5087" s="197" t="n">
        <v>0</v>
      </c>
      <c r="P5087" s="118" t="inlineStr">
        <is>
          <t>Включено</t>
        </is>
      </c>
      <c r="Q5087" s="104" t="n"/>
    </row>
    <row r="5088" outlineLevel="3" ht="50.25" customHeight="1">
      <c r="A5088" s="3" t="n"/>
      <c r="B5088" s="3" t="n"/>
      <c r="C5088" s="25" t="n"/>
      <c r="D5088" s="271" t="inlineStr">
        <is>
          <t>10.4.40.15.</t>
        </is>
      </c>
      <c r="E5088" s="212" t="inlineStr">
        <is>
          <t>Переходник круглого сечения Ø 250-315</t>
        </is>
      </c>
      <c r="F5088" s="211" t="inlineStr">
        <is>
          <t>шт.</t>
        </is>
      </c>
      <c r="G5088" s="649" t="n">
        <v>2</v>
      </c>
      <c r="H5088" s="194" t="n"/>
      <c r="I5088" s="195" t="n">
        <v>0</v>
      </c>
      <c r="J5088" s="196" t="n">
        <v>0</v>
      </c>
      <c r="K5088" s="197" t="n">
        <v>0</v>
      </c>
      <c r="L5088" s="194" t="n">
        <v>0</v>
      </c>
      <c r="M5088" s="195" t="n">
        <v>0</v>
      </c>
      <c r="N5088" s="196" t="n">
        <v>0</v>
      </c>
      <c r="O5088" s="197" t="n">
        <v>0</v>
      </c>
      <c r="P5088" s="118" t="inlineStr">
        <is>
          <t>Включено</t>
        </is>
      </c>
      <c r="Q5088" s="104" t="n"/>
    </row>
    <row r="5089" outlineLevel="3" ht="50.25" customHeight="1">
      <c r="A5089" s="3" t="n"/>
      <c r="B5089" s="3" t="n"/>
      <c r="C5089" s="25" t="n"/>
      <c r="D5089" s="271" t="inlineStr">
        <is>
          <t>10.4.40.16.</t>
        </is>
      </c>
      <c r="E5089" s="212" t="inlineStr">
        <is>
          <t>Переходник круглого- прямоугольного сечения 300x250-Ø250</t>
        </is>
      </c>
      <c r="F5089" s="211" t="inlineStr">
        <is>
          <t>шт.</t>
        </is>
      </c>
      <c r="G5089" s="649" t="n">
        <v>2</v>
      </c>
      <c r="H5089" s="194" t="n"/>
      <c r="I5089" s="195" t="n">
        <v>0</v>
      </c>
      <c r="J5089" s="196" t="n">
        <v>0</v>
      </c>
      <c r="K5089" s="197" t="n">
        <v>0</v>
      </c>
      <c r="L5089" s="194" t="n">
        <v>0</v>
      </c>
      <c r="M5089" s="195" t="n">
        <v>0</v>
      </c>
      <c r="N5089" s="196" t="n">
        <v>0</v>
      </c>
      <c r="O5089" s="197" t="n">
        <v>0</v>
      </c>
      <c r="P5089" s="118" t="inlineStr">
        <is>
          <t>Включено</t>
        </is>
      </c>
      <c r="Q5089" s="104" t="n"/>
    </row>
    <row r="5090" outlineLevel="3" ht="50.25" customHeight="1">
      <c r="A5090" s="3" t="n"/>
      <c r="B5090" s="3" t="n"/>
      <c r="C5090" s="25" t="n"/>
      <c r="D5090" s="271" t="inlineStr">
        <is>
          <t>10.4.40.17.</t>
        </is>
      </c>
      <c r="E5090" s="212" t="inlineStr">
        <is>
          <t>Переходник круглого- прямоугольного сечения 300х250-Ø315</t>
        </is>
      </c>
      <c r="F5090" s="211" t="inlineStr">
        <is>
          <t>шт.</t>
        </is>
      </c>
      <c r="G5090" s="649" t="n">
        <v>1</v>
      </c>
      <c r="H5090" s="194" t="n"/>
      <c r="I5090" s="195" t="n">
        <v>0</v>
      </c>
      <c r="J5090" s="196" t="n">
        <v>0</v>
      </c>
      <c r="K5090" s="197" t="n">
        <v>0</v>
      </c>
      <c r="L5090" s="194" t="n">
        <v>0</v>
      </c>
      <c r="M5090" s="195" t="n">
        <v>0</v>
      </c>
      <c r="N5090" s="196" t="n">
        <v>0</v>
      </c>
      <c r="O5090" s="197" t="n">
        <v>0</v>
      </c>
      <c r="P5090" s="118" t="inlineStr">
        <is>
          <t>Включено</t>
        </is>
      </c>
      <c r="Q5090" s="104" t="n"/>
    </row>
    <row r="5091" outlineLevel="3" ht="50.25" customHeight="1">
      <c r="A5091" s="3" t="n"/>
      <c r="B5091" s="3" t="n"/>
      <c r="C5091" s="25" t="n"/>
      <c r="D5091" s="271" t="inlineStr">
        <is>
          <t>10.4.40.18.</t>
        </is>
      </c>
      <c r="E5091" s="212" t="inlineStr">
        <is>
          <t>Переходник круглого- прямоугольного сечения 900х290-Ø315</t>
        </is>
      </c>
      <c r="F5091" s="211" t="inlineStr">
        <is>
          <t>шт.</t>
        </is>
      </c>
      <c r="G5091" s="649" t="n">
        <v>1</v>
      </c>
      <c r="H5091" s="194" t="n"/>
      <c r="I5091" s="195" t="n">
        <v>0</v>
      </c>
      <c r="J5091" s="196" t="n">
        <v>0</v>
      </c>
      <c r="K5091" s="197" t="n">
        <v>0</v>
      </c>
      <c r="L5091" s="194" t="n">
        <v>0</v>
      </c>
      <c r="M5091" s="195" t="n">
        <v>0</v>
      </c>
      <c r="N5091" s="196" t="n">
        <v>0</v>
      </c>
      <c r="O5091" s="197" t="n">
        <v>0</v>
      </c>
      <c r="P5091" s="118" t="inlineStr">
        <is>
          <t>Включено</t>
        </is>
      </c>
      <c r="Q5091" s="104" t="n"/>
    </row>
    <row r="5092" outlineLevel="3" ht="50.25" customHeight="1">
      <c r="A5092" s="3" t="n"/>
      <c r="B5092" s="3" t="n"/>
      <c r="C5092" s="25" t="n"/>
      <c r="D5092" s="271" t="inlineStr">
        <is>
          <t>10.4.40.19.</t>
        </is>
      </c>
      <c r="E5092" s="212" t="inlineStr">
        <is>
          <t>Переходник прямоугольного сечения 900х290-300х250</t>
        </is>
      </c>
      <c r="F5092" s="211" t="inlineStr">
        <is>
          <t>шт.</t>
        </is>
      </c>
      <c r="G5092" s="649" t="n">
        <v>1</v>
      </c>
      <c r="H5092" s="194" t="n"/>
      <c r="I5092" s="195" t="n">
        <v>0</v>
      </c>
      <c r="J5092" s="196" t="n">
        <v>0</v>
      </c>
      <c r="K5092" s="197" t="n">
        <v>0</v>
      </c>
      <c r="L5092" s="194" t="n">
        <v>0</v>
      </c>
      <c r="M5092" s="195" t="n">
        <v>0</v>
      </c>
      <c r="N5092" s="196" t="n">
        <v>0</v>
      </c>
      <c r="O5092" s="197" t="n">
        <v>0</v>
      </c>
      <c r="P5092" s="118" t="inlineStr">
        <is>
          <t>Включено</t>
        </is>
      </c>
      <c r="Q5092" s="104" t="n"/>
    </row>
    <row r="5093" outlineLevel="2" ht="50.25" customHeight="1">
      <c r="A5093" s="3" t="n"/>
      <c r="B5093" s="3" t="n"/>
      <c r="C5093" s="240" t="n"/>
      <c r="D5093" s="391" t="inlineStr">
        <is>
          <t>10.4.41.</t>
        </is>
      </c>
      <c r="E5093" s="404" t="inlineStr">
        <is>
          <t>ПР-4</t>
        </is>
      </c>
      <c r="F5093" s="405" t="inlineStr">
        <is>
          <t>комплект</t>
        </is>
      </c>
      <c r="G5093" s="422" t="n">
        <v>1</v>
      </c>
      <c r="H5093" s="434">
        <f>IFERROR(L5093/G5093,0)</f>
        <v/>
      </c>
      <c r="I5093" s="435">
        <f>IFERROR(M5093/G5093,0)</f>
        <v/>
      </c>
      <c r="J5093" s="436">
        <f>IFERROR(N5093/G5093,0)</f>
        <v/>
      </c>
      <c r="K5093" s="432">
        <f>+IFERROR(O5093/G5093,0)</f>
        <v/>
      </c>
      <c r="L5093" s="434">
        <f>SUBTOTAL(9,L5094:L5113)</f>
        <v/>
      </c>
      <c r="M5093" s="435">
        <f>SUBTOTAL(9,M5094:M5113)</f>
        <v/>
      </c>
      <c r="N5093" s="436">
        <f>SUBTOTAL(9,N5094:N5113)</f>
        <v/>
      </c>
      <c r="O5093" s="434">
        <f>SUBTOTAL(9,O5094:O5113)</f>
        <v/>
      </c>
      <c r="P5093" s="394" t="n"/>
      <c r="Q5093" s="243" t="n"/>
    </row>
    <row r="5094" outlineLevel="3" ht="50.25" customHeight="1">
      <c r="A5094" s="3" t="n"/>
      <c r="B5094" s="3" t="inlineStr">
        <is>
          <t>Монтаж приточно-вытяжных установок (установки общеобменной вентиляции, вентиляторы и пр.)</t>
        </is>
      </c>
      <c r="C5094" s="25" t="n"/>
      <c r="D5094" s="271" t="inlineStr">
        <is>
          <t>10.4.41.1.</t>
        </is>
      </c>
      <c r="E5094" s="212" t="inlineStr">
        <is>
          <t>Бактерицидная установка с очисткой воздуха для систем приточной вентиляции</t>
        </is>
      </c>
      <c r="F5094" s="211" t="inlineStr">
        <is>
          <t>шт.</t>
        </is>
      </c>
      <c r="G5094" s="649" t="n">
        <v>1</v>
      </c>
      <c r="H5094" s="194" t="n">
        <v>543516.5724155105</v>
      </c>
      <c r="I5094" s="195" t="n">
        <v>129422.2110297335</v>
      </c>
      <c r="J5094" s="196" t="n">
        <v>84117.34793065551</v>
      </c>
      <c r="K5094" s="197" t="n">
        <v>757056.1313758995</v>
      </c>
      <c r="L5094" s="194" t="n">
        <v>543516.5724155105</v>
      </c>
      <c r="M5094" s="195" t="n">
        <v>129422.2110297335</v>
      </c>
      <c r="N5094" s="196" t="n">
        <v>84117.34793065551</v>
      </c>
      <c r="O5094" s="197" t="n">
        <v>757056.1313758995</v>
      </c>
      <c r="P5094" s="118" t="n"/>
      <c r="Q5094" s="104" t="n"/>
    </row>
    <row r="5095" outlineLevel="3" ht="50.25" customHeight="1">
      <c r="A5095" s="3" t="n"/>
      <c r="B5095" s="3" t="inlineStr">
        <is>
          <t>Монтаж приточно-вытяжных установок (установки общеобменной вентиляции, вентиляторы и пр.)</t>
        </is>
      </c>
      <c r="C5095" s="25" t="n"/>
      <c r="D5095" s="271" t="inlineStr">
        <is>
          <t>10.4.41.2.</t>
        </is>
      </c>
      <c r="E5095" s="212" t="inlineStr">
        <is>
          <t>Канальный вентилятор</t>
        </is>
      </c>
      <c r="F5095" s="211" t="inlineStr">
        <is>
          <t>шт.</t>
        </is>
      </c>
      <c r="G5095" s="649" t="n">
        <v>1</v>
      </c>
      <c r="H5095" s="194" t="n">
        <v>288613.3032033364</v>
      </c>
      <c r="I5095" s="195" t="n">
        <v>69025.17921585789</v>
      </c>
      <c r="J5095" s="196" t="n">
        <v>44704.81030239928</v>
      </c>
      <c r="K5095" s="197" t="n">
        <v>402343.2927215935</v>
      </c>
      <c r="L5095" s="194" t="n">
        <v>288613.3032033364</v>
      </c>
      <c r="M5095" s="195" t="n">
        <v>69025.17921585789</v>
      </c>
      <c r="N5095" s="196" t="n">
        <v>44704.81030239928</v>
      </c>
      <c r="O5095" s="197" t="n">
        <v>402343.2927215935</v>
      </c>
      <c r="P5095" s="118" t="n"/>
      <c r="Q5095" s="104" t="n"/>
    </row>
    <row r="5096" outlineLevel="3" ht="50.25" customHeight="1">
      <c r="A5096" s="3" t="n"/>
      <c r="B5096"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096" s="25" t="n"/>
      <c r="D5096" s="271" t="inlineStr">
        <is>
          <t>10.4.41.3.</t>
        </is>
      </c>
      <c r="E5096" s="212" t="inlineStr">
        <is>
          <t>Воздушный клапан общего назначения круглый Ф200</t>
        </is>
      </c>
      <c r="F5096" s="211" t="inlineStr">
        <is>
          <t>шт.</t>
        </is>
      </c>
      <c r="G5096" s="649" t="n">
        <v>6</v>
      </c>
      <c r="H5096" s="194" t="n">
        <v>2936.928951728326</v>
      </c>
      <c r="I5096" s="195" t="n">
        <v>1121.659162257691</v>
      </c>
      <c r="J5096" s="196" t="n">
        <v>507.323514248252</v>
      </c>
      <c r="K5096" s="197" t="n">
        <v>4565.911628234268</v>
      </c>
      <c r="L5096" s="194" t="n">
        <v>17621.57371036995</v>
      </c>
      <c r="M5096" s="195" t="n">
        <v>6729.954973546144</v>
      </c>
      <c r="N5096" s="196" t="n">
        <v>3043.941085489512</v>
      </c>
      <c r="O5096" s="197" t="n">
        <v>27395.46976940561</v>
      </c>
      <c r="P5096" s="118" t="n"/>
      <c r="Q5096" s="104" t="n"/>
    </row>
    <row r="5097" outlineLevel="3" ht="50.25" customHeight="1">
      <c r="A5097" s="3" t="n"/>
      <c r="B5097" s="3" t="inlineStr">
        <is>
          <t>Монтаж оконечных устройств системы противодымной вентиляции (решетки, датчики, клапаны)</t>
        </is>
      </c>
      <c r="C5097" s="25" t="n"/>
      <c r="D5097" s="271" t="inlineStr">
        <is>
          <t>10.4.41.4.</t>
        </is>
      </c>
      <c r="E5097"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300х200</t>
        </is>
      </c>
      <c r="F5097" s="211" t="inlineStr">
        <is>
          <t>шт.</t>
        </is>
      </c>
      <c r="G5097" s="649" t="n">
        <v>2</v>
      </c>
      <c r="H5097" s="194" t="n">
        <v>9975.849536412374</v>
      </c>
      <c r="I5097" s="195" t="n">
        <v>4314.073700991118</v>
      </c>
      <c r="J5097" s="196" t="n">
        <v>1786.240404675436</v>
      </c>
      <c r="K5097" s="197" t="n">
        <v>16076.16364207893</v>
      </c>
      <c r="L5097" s="194" t="n">
        <v>19951.69907282475</v>
      </c>
      <c r="M5097" s="195" t="n">
        <v>8628.147401982236</v>
      </c>
      <c r="N5097" s="196" t="n">
        <v>3572.480809350873</v>
      </c>
      <c r="O5097" s="197" t="n">
        <v>32152.32728415785</v>
      </c>
      <c r="P5097" s="118" t="n"/>
      <c r="Q5097" s="104" t="n"/>
    </row>
    <row r="5098" outlineLevel="3" ht="50.25" customHeight="1">
      <c r="A5098" s="3" t="n"/>
      <c r="B5098" s="3" t="n"/>
      <c r="C5098" s="25" t="n"/>
      <c r="D5098" s="271" t="inlineStr">
        <is>
          <t>10.4.41.5.</t>
        </is>
      </c>
      <c r="E5098" s="212" t="inlineStr">
        <is>
          <t>Шумоглушитель круглый Ф315, L=900 мм</t>
        </is>
      </c>
      <c r="F5098" s="211" t="inlineStr">
        <is>
          <t>шт.</t>
        </is>
      </c>
      <c r="G5098" s="649" t="n">
        <v>2</v>
      </c>
      <c r="H5098" s="194" t="n"/>
      <c r="I5098" s="195" t="n">
        <v>0</v>
      </c>
      <c r="J5098" s="196" t="n">
        <v>0</v>
      </c>
      <c r="K5098" s="197" t="n">
        <v>0</v>
      </c>
      <c r="L5098" s="194" t="n">
        <v>0</v>
      </c>
      <c r="M5098" s="195" t="n">
        <v>0</v>
      </c>
      <c r="N5098" s="196" t="n">
        <v>0</v>
      </c>
      <c r="O5098" s="197" t="n">
        <v>0</v>
      </c>
      <c r="P5098" s="118" t="inlineStr">
        <is>
          <t>Включено</t>
        </is>
      </c>
      <c r="Q5098" s="104" t="n"/>
    </row>
    <row r="5099" outlineLevel="3" ht="50.25" customHeight="1">
      <c r="A5099" s="3" t="n"/>
      <c r="B509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099" s="25" t="n"/>
      <c r="D5099" s="271" t="inlineStr">
        <is>
          <t>10.4.41.6.</t>
        </is>
      </c>
      <c r="E5099" s="212" t="inlineStr">
        <is>
          <t>Воздуховод из тонколистовой оцинкованной стали b=0,7</t>
        </is>
      </c>
      <c r="F5099" s="211" t="inlineStr">
        <is>
          <t>м2</t>
        </is>
      </c>
      <c r="G5099" s="649" t="n">
        <v>19</v>
      </c>
      <c r="H5099" s="194" t="n">
        <v>1686.079123923404</v>
      </c>
      <c r="I5099" s="195" t="n">
        <v>1639.347894736842</v>
      </c>
      <c r="J5099" s="196" t="n">
        <v>415.6783773325308</v>
      </c>
      <c r="K5099" s="197" t="n">
        <v>3741.105395992777</v>
      </c>
      <c r="L5099" s="194" t="n">
        <v>32035.50335454468</v>
      </c>
      <c r="M5099" s="195" t="n">
        <v>31147.61</v>
      </c>
      <c r="N5099" s="196" t="n">
        <v>7897.889169318085</v>
      </c>
      <c r="O5099" s="197" t="n">
        <v>71081.00252386276</v>
      </c>
      <c r="P5099" s="118" t="n"/>
      <c r="Q5099" s="104" t="n"/>
    </row>
    <row r="5100" outlineLevel="3" ht="76.5" customHeight="1">
      <c r="A5100" s="3" t="n"/>
      <c r="B5100"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5100" s="25" t="n"/>
      <c r="D5100" s="271" t="inlineStr">
        <is>
          <t>10.4.41.7.</t>
        </is>
      </c>
      <c r="E5100" s="212" t="inlineStr">
        <is>
          <t>Воздуховод из тонколистовой оцинкованной стали b=0,5</t>
        </is>
      </c>
      <c r="F5100" s="211" t="inlineStr">
        <is>
          <t>м2</t>
        </is>
      </c>
      <c r="G5100" s="649" t="n">
        <v>1.26</v>
      </c>
      <c r="H5100" s="194" t="n">
        <v>1280.34313327483</v>
      </c>
      <c r="I5100" s="195" t="n">
        <v>1643.460317460318</v>
      </c>
      <c r="J5100" s="196" t="n">
        <v>365.4754313418935</v>
      </c>
      <c r="K5100" s="197" t="n">
        <v>3289.278882077041</v>
      </c>
      <c r="L5100" s="194" t="n">
        <v>1613.232347926286</v>
      </c>
      <c r="M5100" s="195" t="n">
        <v>2070.76</v>
      </c>
      <c r="N5100" s="196" t="n">
        <v>460.4990434907858</v>
      </c>
      <c r="O5100" s="197" t="n">
        <v>4144.491391417072</v>
      </c>
      <c r="P5100" s="118" t="n"/>
      <c r="Q5100" s="104" t="n"/>
    </row>
    <row r="5101" outlineLevel="3" ht="67.5" customHeight="1">
      <c r="A5101" s="3" t="n"/>
      <c r="B510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101" s="25" t="n"/>
      <c r="D5101" s="271" t="inlineStr">
        <is>
          <t>10.4.41.8.</t>
        </is>
      </c>
      <c r="E5101" s="212" t="inlineStr">
        <is>
          <t>Воздуховод из тонколистовой оцинкованной стали b=0,6</t>
        </is>
      </c>
      <c r="F5101" s="211" t="inlineStr">
        <is>
          <t>м2</t>
        </is>
      </c>
      <c r="G5101" s="649" t="n">
        <v>1.57</v>
      </c>
      <c r="H5101" s="194" t="n">
        <v>1686.08730535625</v>
      </c>
      <c r="I5101" s="195" t="n">
        <v>1648.687898089172</v>
      </c>
      <c r="J5101" s="196" t="n">
        <v>416.8469004306777</v>
      </c>
      <c r="K5101" s="197" t="n">
        <v>3751.622103876099</v>
      </c>
      <c r="L5101" s="194" t="n">
        <v>2647.157069409312</v>
      </c>
      <c r="M5101" s="195" t="n">
        <v>2588.44</v>
      </c>
      <c r="N5101" s="196" t="n">
        <v>654.449633676164</v>
      </c>
      <c r="O5101" s="197" t="n">
        <v>5890.046703085476</v>
      </c>
      <c r="P5101" s="118" t="n"/>
      <c r="Q5101" s="104" t="n"/>
    </row>
    <row r="5102" outlineLevel="3" ht="67.5" customHeight="1">
      <c r="A5102" s="3" t="n"/>
      <c r="B5102"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102" s="25" t="n"/>
      <c r="D5102" s="271" t="inlineStr">
        <is>
          <t>10.4.41.9.</t>
        </is>
      </c>
      <c r="E5102" s="212" t="inlineStr">
        <is>
          <t>Воздуховод из тонколистовой оцинкованной стали b=0,6</t>
        </is>
      </c>
      <c r="F5102" s="211" t="inlineStr">
        <is>
          <t>м2</t>
        </is>
      </c>
      <c r="G5102" s="649" t="n">
        <v>0.99</v>
      </c>
      <c r="H5102" s="194" t="n">
        <v>1684.569892956858</v>
      </c>
      <c r="I5102" s="195" t="n">
        <v>1655.909090909091</v>
      </c>
      <c r="J5102" s="196" t="n">
        <v>417.5598729832436</v>
      </c>
      <c r="K5102" s="197" t="n">
        <v>3758.038856849193</v>
      </c>
      <c r="L5102" s="194" t="n">
        <v>1667.72419402729</v>
      </c>
      <c r="M5102" s="195" t="n">
        <v>1639.35</v>
      </c>
      <c r="N5102" s="196" t="n">
        <v>413.3842742534112</v>
      </c>
      <c r="O5102" s="197" t="n">
        <v>3720.458468280701</v>
      </c>
      <c r="P5102" s="118" t="n"/>
      <c r="Q5102" s="104" t="n"/>
    </row>
    <row r="5103" outlineLevel="3" ht="50.25" customHeight="1">
      <c r="A5103" s="3" t="n"/>
      <c r="B5103" s="3" t="inlineStr">
        <is>
          <t>Монтаж оконечных устройств системы общеобменной вентиляции (диффузоры, решетки и пр.)</t>
        </is>
      </c>
      <c r="C5103" s="25" t="n"/>
      <c r="D5103" s="271" t="inlineStr">
        <is>
          <t>10.4.41.10.</t>
        </is>
      </c>
      <c r="E5103" s="212" t="inlineStr">
        <is>
          <t>Щелевой диффузор, ширина щели 20 мм, общая длина 1000 мм, Т-образная форма КСД с закругленными углами, стандартное расположение врезок сбоку</t>
        </is>
      </c>
      <c r="F5103" s="211" t="inlineStr">
        <is>
          <t>шт.</t>
        </is>
      </c>
      <c r="G5103" s="649" t="n">
        <v>6</v>
      </c>
      <c r="H5103" s="194" t="n">
        <v>25397.97069022474</v>
      </c>
      <c r="I5103" s="195" t="n">
        <v>4314.073700991118</v>
      </c>
      <c r="J5103" s="196" t="n">
        <v>3714.005548901982</v>
      </c>
      <c r="K5103" s="197" t="n">
        <v>33426.04994011784</v>
      </c>
      <c r="L5103" s="194" t="n">
        <v>152387.8241413485</v>
      </c>
      <c r="M5103" s="195" t="n">
        <v>25884.44220594671</v>
      </c>
      <c r="N5103" s="196" t="n">
        <v>22284.03329341189</v>
      </c>
      <c r="O5103" s="197" t="n">
        <v>200556.299640707</v>
      </c>
      <c r="P5103" s="118" t="n"/>
      <c r="Q5103" s="104" t="n"/>
    </row>
    <row r="5104" outlineLevel="3" ht="50.25" customHeight="1">
      <c r="A5104" s="3" t="n"/>
      <c r="B5104" s="3" t="n"/>
      <c r="C5104" s="25" t="n"/>
      <c r="D5104" s="271" t="inlineStr">
        <is>
          <t>10.4.41.11.</t>
        </is>
      </c>
      <c r="E5104" s="212" t="inlineStr">
        <is>
          <t>Врезка круглого сечения Ø200</t>
        </is>
      </c>
      <c r="F5104" s="211" t="inlineStr">
        <is>
          <t>шт.</t>
        </is>
      </c>
      <c r="G5104" s="649" t="n">
        <v>4</v>
      </c>
      <c r="H5104" s="194" t="n"/>
      <c r="I5104" s="195" t="n">
        <v>0</v>
      </c>
      <c r="J5104" s="196" t="n">
        <v>0</v>
      </c>
      <c r="K5104" s="197" t="n">
        <v>0</v>
      </c>
      <c r="L5104" s="194" t="n">
        <v>0</v>
      </c>
      <c r="M5104" s="195" t="n">
        <v>0</v>
      </c>
      <c r="N5104" s="196" t="n">
        <v>0</v>
      </c>
      <c r="O5104" s="197" t="n">
        <v>0</v>
      </c>
      <c r="P5104" s="118" t="inlineStr">
        <is>
          <t>Включено</t>
        </is>
      </c>
      <c r="Q5104" s="104" t="n"/>
    </row>
    <row r="5105" outlineLevel="3" ht="50.25" customHeight="1">
      <c r="A5105" s="3" t="n"/>
      <c r="B5105" s="3" t="n"/>
      <c r="C5105" s="25" t="n"/>
      <c r="D5105" s="271" t="inlineStr">
        <is>
          <t>10.4.41.12.</t>
        </is>
      </c>
      <c r="E5105" s="212" t="inlineStr">
        <is>
          <t>Отвод круглого сечения Ø200</t>
        </is>
      </c>
      <c r="F5105" s="211" t="inlineStr">
        <is>
          <t>шт.</t>
        </is>
      </c>
      <c r="G5105" s="649" t="n">
        <v>8</v>
      </c>
      <c r="H5105" s="194" t="n"/>
      <c r="I5105" s="195" t="n">
        <v>0</v>
      </c>
      <c r="J5105" s="196" t="n">
        <v>0</v>
      </c>
      <c r="K5105" s="197" t="n">
        <v>0</v>
      </c>
      <c r="L5105" s="194" t="n">
        <v>0</v>
      </c>
      <c r="M5105" s="195" t="n">
        <v>0</v>
      </c>
      <c r="N5105" s="196" t="n">
        <v>0</v>
      </c>
      <c r="O5105" s="197" t="n">
        <v>0</v>
      </c>
      <c r="P5105" s="118" t="inlineStr">
        <is>
          <t>Включено</t>
        </is>
      </c>
      <c r="Q5105" s="104" t="n"/>
    </row>
    <row r="5106" outlineLevel="3" ht="50.25" customHeight="1">
      <c r="A5106" s="3" t="n"/>
      <c r="B5106" s="3" t="n"/>
      <c r="C5106" s="25" t="n"/>
      <c r="D5106" s="271" t="inlineStr">
        <is>
          <t>10.4.41.13.</t>
        </is>
      </c>
      <c r="E5106" s="212" t="inlineStr">
        <is>
          <t>Отвод круглого сечения Ø315</t>
        </is>
      </c>
      <c r="F5106" s="211" t="inlineStr">
        <is>
          <t>шт.</t>
        </is>
      </c>
      <c r="G5106" s="649" t="n">
        <v>2</v>
      </c>
      <c r="H5106" s="194" t="n"/>
      <c r="I5106" s="195" t="n">
        <v>0</v>
      </c>
      <c r="J5106" s="196" t="n">
        <v>0</v>
      </c>
      <c r="K5106" s="197" t="n">
        <v>0</v>
      </c>
      <c r="L5106" s="194" t="n">
        <v>0</v>
      </c>
      <c r="M5106" s="195" t="n">
        <v>0</v>
      </c>
      <c r="N5106" s="196" t="n">
        <v>0</v>
      </c>
      <c r="O5106" s="197" t="n">
        <v>0</v>
      </c>
      <c r="P5106" s="118" t="inlineStr">
        <is>
          <t>Включено</t>
        </is>
      </c>
      <c r="Q5106" s="104" t="n"/>
    </row>
    <row r="5107" outlineLevel="3" ht="50.25" customHeight="1">
      <c r="A5107" s="3" t="n"/>
      <c r="B5107" s="3" t="n"/>
      <c r="C5107" s="25" t="n"/>
      <c r="D5107" s="271" t="inlineStr">
        <is>
          <t>10.4.41.14.</t>
        </is>
      </c>
      <c r="E5107" s="212" t="inlineStr">
        <is>
          <t>Отвод прямоугольного сечения 200x300</t>
        </is>
      </c>
      <c r="F5107" s="211" t="inlineStr">
        <is>
          <t>шт.</t>
        </is>
      </c>
      <c r="G5107" s="649" t="n">
        <v>8</v>
      </c>
      <c r="H5107" s="194" t="n"/>
      <c r="I5107" s="195" t="n">
        <v>0</v>
      </c>
      <c r="J5107" s="196" t="n">
        <v>0</v>
      </c>
      <c r="K5107" s="197" t="n">
        <v>0</v>
      </c>
      <c r="L5107" s="194" t="n">
        <v>0</v>
      </c>
      <c r="M5107" s="195" t="n">
        <v>0</v>
      </c>
      <c r="N5107" s="196" t="n">
        <v>0</v>
      </c>
      <c r="O5107" s="197" t="n">
        <v>0</v>
      </c>
      <c r="P5107" s="118" t="inlineStr">
        <is>
          <t>Включено</t>
        </is>
      </c>
      <c r="Q5107" s="104" t="n"/>
    </row>
    <row r="5108" outlineLevel="3" ht="50.25" customHeight="1">
      <c r="A5108" s="3" t="n"/>
      <c r="B5108" s="3" t="n"/>
      <c r="C5108" s="25" t="n"/>
      <c r="D5108" s="271" t="inlineStr">
        <is>
          <t>10.4.41.15.</t>
        </is>
      </c>
      <c r="E5108" s="212" t="inlineStr">
        <is>
          <t>Переходник круглого сечения Ø 200-250</t>
        </is>
      </c>
      <c r="F5108" s="211" t="inlineStr">
        <is>
          <t>шт.</t>
        </is>
      </c>
      <c r="G5108" s="649" t="n">
        <v>2</v>
      </c>
      <c r="H5108" s="194" t="n"/>
      <c r="I5108" s="195" t="n">
        <v>0</v>
      </c>
      <c r="J5108" s="196" t="n">
        <v>0</v>
      </c>
      <c r="K5108" s="197" t="n">
        <v>0</v>
      </c>
      <c r="L5108" s="194" t="n">
        <v>0</v>
      </c>
      <c r="M5108" s="195" t="n">
        <v>0</v>
      </c>
      <c r="N5108" s="196" t="n">
        <v>0</v>
      </c>
      <c r="O5108" s="197" t="n">
        <v>0</v>
      </c>
      <c r="P5108" s="118" t="inlineStr">
        <is>
          <t>Включено</t>
        </is>
      </c>
      <c r="Q5108" s="104" t="n"/>
    </row>
    <row r="5109" outlineLevel="3" ht="50.25" customHeight="1">
      <c r="A5109" s="3" t="n"/>
      <c r="B5109" s="3" t="n"/>
      <c r="C5109" s="25" t="n"/>
      <c r="D5109" s="271" t="inlineStr">
        <is>
          <t>10.4.41.16.</t>
        </is>
      </c>
      <c r="E5109" s="212" t="inlineStr">
        <is>
          <t>Переходник круглого сечения Ø 250-315</t>
        </is>
      </c>
      <c r="F5109" s="211" t="inlineStr">
        <is>
          <t>шт.</t>
        </is>
      </c>
      <c r="G5109" s="649" t="n">
        <v>2</v>
      </c>
      <c r="H5109" s="194" t="n"/>
      <c r="I5109" s="195" t="n">
        <v>0</v>
      </c>
      <c r="J5109" s="196" t="n">
        <v>0</v>
      </c>
      <c r="K5109" s="197" t="n">
        <v>0</v>
      </c>
      <c r="L5109" s="194" t="n">
        <v>0</v>
      </c>
      <c r="M5109" s="195" t="n">
        <v>0</v>
      </c>
      <c r="N5109" s="196" t="n">
        <v>0</v>
      </c>
      <c r="O5109" s="197" t="n">
        <v>0</v>
      </c>
      <c r="P5109" s="118" t="inlineStr">
        <is>
          <t>Включено</t>
        </is>
      </c>
      <c r="Q5109" s="104" t="n"/>
    </row>
    <row r="5110" outlineLevel="3" ht="50.25" customHeight="1">
      <c r="A5110" s="3" t="n"/>
      <c r="B5110" s="3" t="n"/>
      <c r="C5110" s="25" t="n"/>
      <c r="D5110" s="271" t="inlineStr">
        <is>
          <t>10.4.41.17.</t>
        </is>
      </c>
      <c r="E5110" s="212" t="inlineStr">
        <is>
          <t>Переходник круглого- прямоугольного сечения 200х300-Ø250</t>
        </is>
      </c>
      <c r="F5110" s="211" t="inlineStr">
        <is>
          <t>шт.</t>
        </is>
      </c>
      <c r="G5110" s="649" t="n">
        <v>2</v>
      </c>
      <c r="H5110" s="194" t="n"/>
      <c r="I5110" s="195" t="n">
        <v>0</v>
      </c>
      <c r="J5110" s="196" t="n">
        <v>0</v>
      </c>
      <c r="K5110" s="197" t="n">
        <v>0</v>
      </c>
      <c r="L5110" s="194" t="n">
        <v>0</v>
      </c>
      <c r="M5110" s="195" t="n">
        <v>0</v>
      </c>
      <c r="N5110" s="196" t="n">
        <v>0</v>
      </c>
      <c r="O5110" s="197" t="n">
        <v>0</v>
      </c>
      <c r="P5110" s="118" t="inlineStr">
        <is>
          <t>Включено</t>
        </is>
      </c>
      <c r="Q5110" s="104" t="n"/>
    </row>
    <row r="5111" outlineLevel="3" ht="50.25" customHeight="1">
      <c r="A5111" s="3" t="n"/>
      <c r="B5111" s="3" t="n"/>
      <c r="C5111" s="25" t="n"/>
      <c r="D5111" s="271" t="inlineStr">
        <is>
          <t>10.4.41.18.</t>
        </is>
      </c>
      <c r="E5111" s="212" t="inlineStr">
        <is>
          <t>Переходник круглого- прямоугольного сечения 315х300-Ø315</t>
        </is>
      </c>
      <c r="F5111" s="211" t="inlineStr">
        <is>
          <t>шт.</t>
        </is>
      </c>
      <c r="G5111" s="649" t="n">
        <v>1</v>
      </c>
      <c r="H5111" s="194" t="n"/>
      <c r="I5111" s="195" t="n">
        <v>0</v>
      </c>
      <c r="J5111" s="196" t="n">
        <v>0</v>
      </c>
      <c r="K5111" s="197" t="n">
        <v>0</v>
      </c>
      <c r="L5111" s="194" t="n">
        <v>0</v>
      </c>
      <c r="M5111" s="195" t="n">
        <v>0</v>
      </c>
      <c r="N5111" s="196" t="n">
        <v>0</v>
      </c>
      <c r="O5111" s="197" t="n">
        <v>0</v>
      </c>
      <c r="P5111" s="118" t="inlineStr">
        <is>
          <t>Включено</t>
        </is>
      </c>
      <c r="Q5111" s="104" t="n"/>
    </row>
    <row r="5112" outlineLevel="3" ht="50.25" customHeight="1">
      <c r="A5112" s="3" t="n"/>
      <c r="B5112" s="3" t="n"/>
      <c r="C5112" s="25" t="n"/>
      <c r="D5112" s="271" t="inlineStr">
        <is>
          <t>10.4.41.19.</t>
        </is>
      </c>
      <c r="E5112" s="212" t="inlineStr">
        <is>
          <t>Переходник круглого- прямоугольного сечения 900х290-Ø315</t>
        </is>
      </c>
      <c r="F5112" s="211" t="inlineStr">
        <is>
          <t>шт.</t>
        </is>
      </c>
      <c r="G5112" s="649" t="n">
        <v>1</v>
      </c>
      <c r="H5112" s="194" t="n"/>
      <c r="I5112" s="195" t="n">
        <v>0</v>
      </c>
      <c r="J5112" s="196" t="n">
        <v>0</v>
      </c>
      <c r="K5112" s="197" t="n">
        <v>0</v>
      </c>
      <c r="L5112" s="194" t="n">
        <v>0</v>
      </c>
      <c r="M5112" s="195" t="n">
        <v>0</v>
      </c>
      <c r="N5112" s="196" t="n">
        <v>0</v>
      </c>
      <c r="O5112" s="197" t="n">
        <v>0</v>
      </c>
      <c r="P5112" s="118" t="inlineStr">
        <is>
          <t>Включено</t>
        </is>
      </c>
      <c r="Q5112" s="104" t="n"/>
    </row>
    <row r="5113" outlineLevel="3" ht="50.25" customHeight="1">
      <c r="A5113" s="3" t="n"/>
      <c r="B5113" s="3" t="n"/>
      <c r="C5113" s="25" t="n"/>
      <c r="D5113" s="271" t="inlineStr">
        <is>
          <t>10.4.41.20.</t>
        </is>
      </c>
      <c r="E5113" s="212" t="inlineStr">
        <is>
          <t>Переходник прямоугольного сечения 900х290-300х200</t>
        </is>
      </c>
      <c r="F5113" s="211" t="inlineStr">
        <is>
          <t>шт.</t>
        </is>
      </c>
      <c r="G5113" s="649" t="n">
        <v>1</v>
      </c>
      <c r="H5113" s="194" t="n"/>
      <c r="I5113" s="195" t="n">
        <v>0</v>
      </c>
      <c r="J5113" s="196" t="n">
        <v>0</v>
      </c>
      <c r="K5113" s="197" t="n">
        <v>0</v>
      </c>
      <c r="L5113" s="194" t="n">
        <v>0</v>
      </c>
      <c r="M5113" s="195" t="n">
        <v>0</v>
      </c>
      <c r="N5113" s="196" t="n">
        <v>0</v>
      </c>
      <c r="O5113" s="197" t="n">
        <v>0</v>
      </c>
      <c r="P5113" s="118" t="inlineStr">
        <is>
          <t>Включено</t>
        </is>
      </c>
      <c r="Q5113" s="104" t="n"/>
    </row>
    <row r="5114" outlineLevel="2" ht="50.25" customHeight="1">
      <c r="A5114" s="3" t="n"/>
      <c r="B5114" s="3" t="n"/>
      <c r="C5114" s="240" t="n"/>
      <c r="D5114" s="391" t="inlineStr">
        <is>
          <t>10.4.42.</t>
        </is>
      </c>
      <c r="E5114" s="404" t="inlineStr">
        <is>
          <t>ПР-5</t>
        </is>
      </c>
      <c r="F5114" s="405" t="inlineStr">
        <is>
          <t>комплект</t>
        </is>
      </c>
      <c r="G5114" s="422" t="n">
        <v>1</v>
      </c>
      <c r="H5114" s="434">
        <f>IFERROR(L5114/G5114,0)</f>
        <v/>
      </c>
      <c r="I5114" s="435">
        <f>IFERROR(M5114/G5114,0)</f>
        <v/>
      </c>
      <c r="J5114" s="436">
        <f>IFERROR(N5114/G5114,0)</f>
        <v/>
      </c>
      <c r="K5114" s="432">
        <f>+IFERROR(O5114/G5114,0)</f>
        <v/>
      </c>
      <c r="L5114" s="434">
        <f>SUBTOTAL(9,L5115:L5127)</f>
        <v/>
      </c>
      <c r="M5114" s="435">
        <f>SUBTOTAL(9,M5115:M5127)</f>
        <v/>
      </c>
      <c r="N5114" s="436">
        <f>SUBTOTAL(9,N5115:N5127)</f>
        <v/>
      </c>
      <c r="O5114" s="434">
        <f>SUBTOTAL(9,O5115:O5127)</f>
        <v/>
      </c>
      <c r="P5114" s="394" t="n"/>
      <c r="Q5114" s="243" t="n"/>
    </row>
    <row r="5115" outlineLevel="3" ht="50.25" customHeight="1">
      <c r="A5115" s="3" t="n"/>
      <c r="B5115" s="3" t="inlineStr">
        <is>
          <t>Монтаж приточно-вытяжных установок (установки общеобменной вентиляции, вентиляторы и пр.)</t>
        </is>
      </c>
      <c r="C5115" s="25" t="n"/>
      <c r="D5115" s="271" t="inlineStr">
        <is>
          <t>10.4.42.1.</t>
        </is>
      </c>
      <c r="E5115" s="212" t="inlineStr">
        <is>
          <t>Бактерицидная установка с очисткой воздуха для систем приточной вентиляции</t>
        </is>
      </c>
      <c r="F5115" s="211" t="inlineStr">
        <is>
          <t>шт.</t>
        </is>
      </c>
      <c r="G5115" s="649" t="n">
        <v>1</v>
      </c>
      <c r="H5115" s="194" t="n">
        <v>543516.5724155105</v>
      </c>
      <c r="I5115" s="195" t="n">
        <v>129422.2110297335</v>
      </c>
      <c r="J5115" s="196" t="n">
        <v>84117.34793065551</v>
      </c>
      <c r="K5115" s="197" t="n">
        <v>757056.1313758995</v>
      </c>
      <c r="L5115" s="194" t="n">
        <v>543516.5724155105</v>
      </c>
      <c r="M5115" s="195" t="n">
        <v>129422.2110297335</v>
      </c>
      <c r="N5115" s="196" t="n">
        <v>84117.34793065551</v>
      </c>
      <c r="O5115" s="197" t="n">
        <v>757056.1313758995</v>
      </c>
      <c r="P5115" s="118" t="n"/>
      <c r="Q5115" s="104" t="n"/>
    </row>
    <row r="5116" outlineLevel="3" ht="50.25" customHeight="1">
      <c r="A5116" s="3" t="n"/>
      <c r="B5116" s="3" t="inlineStr">
        <is>
          <t>Монтаж приточно-вытяжных установок (установки общеобменной вентиляции, вентиляторы и пр.)</t>
        </is>
      </c>
      <c r="C5116" s="25" t="n"/>
      <c r="D5116" s="271" t="inlineStr">
        <is>
          <t>10.4.42.2.</t>
        </is>
      </c>
      <c r="E5116" s="212" t="inlineStr">
        <is>
          <t>Канальный вентилятор</t>
        </is>
      </c>
      <c r="F5116" s="211" t="inlineStr">
        <is>
          <t>шт.</t>
        </is>
      </c>
      <c r="G5116" s="649" t="n">
        <v>1</v>
      </c>
      <c r="H5116" s="194" t="n">
        <v>288613.3032033364</v>
      </c>
      <c r="I5116" s="195" t="n">
        <v>69025.17921585789</v>
      </c>
      <c r="J5116" s="196" t="n">
        <v>44704.81030239928</v>
      </c>
      <c r="K5116" s="197" t="n">
        <v>402343.2927215935</v>
      </c>
      <c r="L5116" s="194" t="n">
        <v>288613.3032033364</v>
      </c>
      <c r="M5116" s="195" t="n">
        <v>69025.17921585789</v>
      </c>
      <c r="N5116" s="196" t="n">
        <v>44704.81030239928</v>
      </c>
      <c r="O5116" s="197" t="n">
        <v>402343.2927215935</v>
      </c>
      <c r="P5116" s="118" t="n"/>
      <c r="Q5116" s="104" t="n"/>
    </row>
    <row r="5117" outlineLevel="3" ht="50.25" customHeight="1">
      <c r="A5117" s="3" t="n"/>
      <c r="B5117" s="3" t="n"/>
      <c r="C5117" s="25" t="n"/>
      <c r="D5117" s="271" t="inlineStr">
        <is>
          <t>10.4.42.3.</t>
        </is>
      </c>
      <c r="E5117" s="212" t="inlineStr">
        <is>
          <t>Шумоглушитель круглый Ф315, L=900 мм</t>
        </is>
      </c>
      <c r="F5117" s="211" t="inlineStr">
        <is>
          <t>шт.</t>
        </is>
      </c>
      <c r="G5117" s="649" t="n">
        <v>2</v>
      </c>
      <c r="H5117" s="194" t="n"/>
      <c r="I5117" s="195" t="n">
        <v>0</v>
      </c>
      <c r="J5117" s="196" t="n">
        <v>0</v>
      </c>
      <c r="K5117" s="197" t="n">
        <v>0</v>
      </c>
      <c r="L5117" s="194" t="n">
        <v>0</v>
      </c>
      <c r="M5117" s="195" t="n">
        <v>0</v>
      </c>
      <c r="N5117" s="196" t="n">
        <v>0</v>
      </c>
      <c r="O5117" s="197" t="n">
        <v>0</v>
      </c>
      <c r="P5117" s="118" t="inlineStr">
        <is>
          <t>Включено</t>
        </is>
      </c>
      <c r="Q5117" s="104" t="n"/>
    </row>
    <row r="5118" outlineLevel="3" ht="72" customHeight="1">
      <c r="A5118" s="3" t="n"/>
      <c r="B5118"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5118" s="25" t="n"/>
      <c r="D5118" s="271" t="inlineStr">
        <is>
          <t>10.4.42.4.</t>
        </is>
      </c>
      <c r="E5118" s="212" t="inlineStr">
        <is>
          <t>Воздуховод из тонколистовой оцинкованной стали b=0,5</t>
        </is>
      </c>
      <c r="F5118" s="211" t="inlineStr">
        <is>
          <t>м2</t>
        </is>
      </c>
      <c r="G5118" s="649" t="n">
        <v>0.63</v>
      </c>
      <c r="H5118" s="194" t="n">
        <v>1280.34313327483</v>
      </c>
      <c r="I5118" s="195" t="n">
        <v>1643.460317460318</v>
      </c>
      <c r="J5118" s="196" t="n">
        <v>365.4754313418935</v>
      </c>
      <c r="K5118" s="197" t="n">
        <v>3289.278882077041</v>
      </c>
      <c r="L5118" s="194" t="n">
        <v>806.6161739631431</v>
      </c>
      <c r="M5118" s="195" t="n">
        <v>1035.38</v>
      </c>
      <c r="N5118" s="196" t="n">
        <v>230.2495217453929</v>
      </c>
      <c r="O5118" s="197" t="n">
        <v>2072.245695708536</v>
      </c>
      <c r="P5118" s="118" t="n"/>
      <c r="Q5118" s="104" t="n"/>
    </row>
    <row r="5119" outlineLevel="3" ht="66.75" customHeight="1">
      <c r="A5119" s="3" t="n"/>
      <c r="B5119"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119" s="25" t="n"/>
      <c r="D5119" s="271" t="inlineStr">
        <is>
          <t>10.4.42.5.</t>
        </is>
      </c>
      <c r="E5119" s="212" t="inlineStr">
        <is>
          <t>Воздуховод из тонколистовой оцинкованной стали b=0,6</t>
        </is>
      </c>
      <c r="F5119" s="211" t="inlineStr">
        <is>
          <t>м2</t>
        </is>
      </c>
      <c r="G5119" s="649" t="n">
        <v>1.57</v>
      </c>
      <c r="H5119" s="194" t="n">
        <v>1686.08730535625</v>
      </c>
      <c r="I5119" s="195" t="n">
        <v>1648.687898089172</v>
      </c>
      <c r="J5119" s="196" t="n">
        <v>416.8469004306777</v>
      </c>
      <c r="K5119" s="197" t="n">
        <v>3751.622103876099</v>
      </c>
      <c r="L5119" s="194" t="n">
        <v>2647.157069409312</v>
      </c>
      <c r="M5119" s="195" t="n">
        <v>2588.44</v>
      </c>
      <c r="N5119" s="196" t="n">
        <v>654.449633676164</v>
      </c>
      <c r="O5119" s="197" t="n">
        <v>5890.046703085476</v>
      </c>
      <c r="P5119" s="118" t="n"/>
      <c r="Q5119" s="104" t="n"/>
    </row>
    <row r="5120" outlineLevel="3" ht="50.25" customHeight="1">
      <c r="A5120" s="3" t="n"/>
      <c r="B512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120" s="25" t="n"/>
      <c r="D5120" s="271" t="inlineStr">
        <is>
          <t>10.4.42.6.</t>
        </is>
      </c>
      <c r="E5120" s="212" t="inlineStr">
        <is>
          <t>Воздуховод из тонколистовой оцинкованной стали b=0,6</t>
        </is>
      </c>
      <c r="F5120" s="211" t="inlineStr">
        <is>
          <t>м2</t>
        </is>
      </c>
      <c r="G5120" s="649" t="n">
        <v>0.99</v>
      </c>
      <c r="H5120" s="194" t="n">
        <v>1684.569892956858</v>
      </c>
      <c r="I5120" s="195" t="n">
        <v>1655.909090909091</v>
      </c>
      <c r="J5120" s="196" t="n">
        <v>417.5598729832436</v>
      </c>
      <c r="K5120" s="197" t="n">
        <v>3758.038856849193</v>
      </c>
      <c r="L5120" s="194" t="n">
        <v>1667.72419402729</v>
      </c>
      <c r="M5120" s="195" t="n">
        <v>1639.35</v>
      </c>
      <c r="N5120" s="196" t="n">
        <v>413.3842742534112</v>
      </c>
      <c r="O5120" s="197" t="n">
        <v>3720.458468280701</v>
      </c>
      <c r="P5120" s="118" t="n"/>
      <c r="Q5120" s="104" t="n"/>
    </row>
    <row r="5121" outlineLevel="3" ht="50.25" customHeight="1">
      <c r="A5121" s="3" t="n"/>
      <c r="B5121" s="3" t="inlineStr">
        <is>
          <t>Монтаж оконечных устройств системы общеобменной вентиляции (диффузоры, решетки и пр.)</t>
        </is>
      </c>
      <c r="C5121" s="25" t="n"/>
      <c r="D5121" s="271" t="inlineStr">
        <is>
          <t>10.4.42.7.</t>
        </is>
      </c>
      <c r="E5121" s="212" t="inlineStr">
        <is>
          <t>Щелевой диффузор, ширина щели 20 мм, общая длина 1500 мм, Т-образная форма КСД с закругленными углами, стандартное расположение врезок сбоку</t>
        </is>
      </c>
      <c r="F5121" s="211" t="inlineStr">
        <is>
          <t>шт.</t>
        </is>
      </c>
      <c r="G5121" s="649" t="n">
        <v>2</v>
      </c>
      <c r="H5121" s="194" t="n">
        <v>29669.4475375466</v>
      </c>
      <c r="I5121" s="195" t="n">
        <v>4314.073700991118</v>
      </c>
      <c r="J5121" s="196" t="n">
        <v>4247.940154817215</v>
      </c>
      <c r="K5121" s="197" t="n">
        <v>38231.46139335494</v>
      </c>
      <c r="L5121" s="194" t="n">
        <v>59338.89507509321</v>
      </c>
      <c r="M5121" s="195" t="n">
        <v>8628.147401982236</v>
      </c>
      <c r="N5121" s="196" t="n">
        <v>8495.880309634431</v>
      </c>
      <c r="O5121" s="197" t="n">
        <v>76462.92278670988</v>
      </c>
      <c r="P5121" s="118" t="n"/>
      <c r="Q5121" s="104" t="n"/>
    </row>
    <row r="5122" outlineLevel="3" ht="50.25" customHeight="1">
      <c r="A5122" s="3" t="n"/>
      <c r="B5122" s="3" t="n"/>
      <c r="C5122" s="25" t="n"/>
      <c r="D5122" s="271" t="inlineStr">
        <is>
          <t>10.4.42.8.</t>
        </is>
      </c>
      <c r="E5122" s="212" t="inlineStr">
        <is>
          <t>Врезка круглого сечения Ø200</t>
        </is>
      </c>
      <c r="F5122" s="211" t="inlineStr">
        <is>
          <t>шт.</t>
        </is>
      </c>
      <c r="G5122" s="649" t="n">
        <v>4</v>
      </c>
      <c r="H5122" s="194" t="n"/>
      <c r="I5122" s="195" t="n">
        <v>0</v>
      </c>
      <c r="J5122" s="196" t="n">
        <v>0</v>
      </c>
      <c r="K5122" s="197" t="n">
        <v>0</v>
      </c>
      <c r="L5122" s="194" t="n">
        <v>0</v>
      </c>
      <c r="M5122" s="195" t="n">
        <v>0</v>
      </c>
      <c r="N5122" s="196" t="n">
        <v>0</v>
      </c>
      <c r="O5122" s="197" t="n">
        <v>0</v>
      </c>
      <c r="P5122" s="118" t="inlineStr">
        <is>
          <t>Включено</t>
        </is>
      </c>
      <c r="Q5122" s="104" t="n"/>
    </row>
    <row r="5123" outlineLevel="3" ht="50.25" customHeight="1">
      <c r="A5123" s="3" t="n"/>
      <c r="B5123" s="3" t="n"/>
      <c r="C5123" s="25" t="n"/>
      <c r="D5123" s="271" t="inlineStr">
        <is>
          <t>10.4.42.9.</t>
        </is>
      </c>
      <c r="E5123" s="212" t="inlineStr">
        <is>
          <t>Заглушка Воздуховода круглого сечения Ø250</t>
        </is>
      </c>
      <c r="F5123" s="211" t="inlineStr">
        <is>
          <t>шт.</t>
        </is>
      </c>
      <c r="G5123" s="649" t="n">
        <v>2</v>
      </c>
      <c r="H5123" s="194" t="n"/>
      <c r="I5123" s="195" t="n">
        <v>0</v>
      </c>
      <c r="J5123" s="196" t="n">
        <v>0</v>
      </c>
      <c r="K5123" s="197" t="n">
        <v>0</v>
      </c>
      <c r="L5123" s="194" t="n">
        <v>0</v>
      </c>
      <c r="M5123" s="195" t="n">
        <v>0</v>
      </c>
      <c r="N5123" s="196" t="n">
        <v>0</v>
      </c>
      <c r="O5123" s="197" t="n">
        <v>0</v>
      </c>
      <c r="P5123" s="118" t="inlineStr">
        <is>
          <t>Включено</t>
        </is>
      </c>
      <c r="Q5123" s="104" t="n"/>
    </row>
    <row r="5124" outlineLevel="3" ht="50.25" customHeight="1">
      <c r="A5124" s="3" t="n"/>
      <c r="B5124" s="3" t="n"/>
      <c r="C5124" s="25" t="n"/>
      <c r="D5124" s="271" t="inlineStr">
        <is>
          <t>10.4.42.10.</t>
        </is>
      </c>
      <c r="E5124" s="212" t="inlineStr">
        <is>
          <t>Отвод круглого сечения Ø200</t>
        </is>
      </c>
      <c r="F5124" s="211" t="inlineStr">
        <is>
          <t>шт.</t>
        </is>
      </c>
      <c r="G5124" s="649" t="n">
        <v>8</v>
      </c>
      <c r="H5124" s="194" t="n"/>
      <c r="I5124" s="195" t="n">
        <v>0</v>
      </c>
      <c r="J5124" s="196" t="n">
        <v>0</v>
      </c>
      <c r="K5124" s="197" t="n">
        <v>0</v>
      </c>
      <c r="L5124" s="194" t="n">
        <v>0</v>
      </c>
      <c r="M5124" s="195" t="n">
        <v>0</v>
      </c>
      <c r="N5124" s="196" t="n">
        <v>0</v>
      </c>
      <c r="O5124" s="197" t="n">
        <v>0</v>
      </c>
      <c r="P5124" s="118" t="inlineStr">
        <is>
          <t>Включено</t>
        </is>
      </c>
      <c r="Q5124" s="104" t="n"/>
    </row>
    <row r="5125" outlineLevel="3" ht="50.25" customHeight="1">
      <c r="A5125" s="3" t="n"/>
      <c r="B5125" s="3" t="n"/>
      <c r="C5125" s="25" t="n"/>
      <c r="D5125" s="271" t="inlineStr">
        <is>
          <t>10.4.42.11.</t>
        </is>
      </c>
      <c r="E5125" s="212" t="inlineStr">
        <is>
          <t>Переходник круглого сечения Ø 250-315</t>
        </is>
      </c>
      <c r="F5125" s="211" t="inlineStr">
        <is>
          <t>шт.</t>
        </is>
      </c>
      <c r="G5125" s="649" t="n">
        <v>3</v>
      </c>
      <c r="H5125" s="194" t="n"/>
      <c r="I5125" s="195" t="n">
        <v>0</v>
      </c>
      <c r="J5125" s="196" t="n">
        <v>0</v>
      </c>
      <c r="K5125" s="197" t="n">
        <v>0</v>
      </c>
      <c r="L5125" s="194" t="n">
        <v>0</v>
      </c>
      <c r="M5125" s="195" t="n">
        <v>0</v>
      </c>
      <c r="N5125" s="196" t="n">
        <v>0</v>
      </c>
      <c r="O5125" s="197" t="n">
        <v>0</v>
      </c>
      <c r="P5125" s="118" t="inlineStr">
        <is>
          <t>Включено</t>
        </is>
      </c>
      <c r="Q5125" s="104" t="n"/>
    </row>
    <row r="5126" outlineLevel="3" ht="50.25" customHeight="1">
      <c r="A5126" s="3" t="n"/>
      <c r="B5126" s="3" t="n"/>
      <c r="C5126" s="25" t="n"/>
      <c r="D5126" s="271" t="inlineStr">
        <is>
          <t>10.4.42.12.</t>
        </is>
      </c>
      <c r="E5126" s="212" t="inlineStr">
        <is>
          <t>Переходник круглого- прямоугольного сечения 900х290-Ø250</t>
        </is>
      </c>
      <c r="F5126" s="211" t="inlineStr">
        <is>
          <t>шт.</t>
        </is>
      </c>
      <c r="G5126" s="649" t="n">
        <v>1</v>
      </c>
      <c r="H5126" s="194" t="n"/>
      <c r="I5126" s="195" t="n">
        <v>0</v>
      </c>
      <c r="J5126" s="196" t="n">
        <v>0</v>
      </c>
      <c r="K5126" s="197" t="n">
        <v>0</v>
      </c>
      <c r="L5126" s="194" t="n">
        <v>0</v>
      </c>
      <c r="M5126" s="195" t="n">
        <v>0</v>
      </c>
      <c r="N5126" s="196" t="n">
        <v>0</v>
      </c>
      <c r="O5126" s="197" t="n">
        <v>0</v>
      </c>
      <c r="P5126" s="118" t="inlineStr">
        <is>
          <t>Включено</t>
        </is>
      </c>
      <c r="Q5126" s="104" t="n"/>
    </row>
    <row r="5127" outlineLevel="3" ht="50.25" customHeight="1">
      <c r="A5127" s="3" t="n"/>
      <c r="B5127" s="3" t="n"/>
      <c r="C5127" s="25" t="n"/>
      <c r="D5127" s="271" t="inlineStr">
        <is>
          <t>10.4.42.13.</t>
        </is>
      </c>
      <c r="E5127" s="212" t="inlineStr">
        <is>
          <t>Переходник круглого- прямоугольного сечения 900х290-Ø315</t>
        </is>
      </c>
      <c r="F5127" s="211" t="inlineStr">
        <is>
          <t>шт.</t>
        </is>
      </c>
      <c r="G5127" s="649" t="n">
        <v>1</v>
      </c>
      <c r="H5127" s="194" t="n"/>
      <c r="I5127" s="195" t="n">
        <v>0</v>
      </c>
      <c r="J5127" s="196" t="n">
        <v>0</v>
      </c>
      <c r="K5127" s="197" t="n">
        <v>0</v>
      </c>
      <c r="L5127" s="194" t="n">
        <v>0</v>
      </c>
      <c r="M5127" s="195" t="n">
        <v>0</v>
      </c>
      <c r="N5127" s="196" t="n">
        <v>0</v>
      </c>
      <c r="O5127" s="197" t="n">
        <v>0</v>
      </c>
      <c r="P5127" s="118" t="inlineStr">
        <is>
          <t>Включено</t>
        </is>
      </c>
      <c r="Q5127" s="104" t="n"/>
    </row>
    <row r="5128" outlineLevel="2" ht="50.25" customHeight="1">
      <c r="A5128" s="3" t="n"/>
      <c r="B5128" s="3" t="n"/>
      <c r="C5128" s="240" t="n"/>
      <c r="D5128" s="391" t="inlineStr">
        <is>
          <t>10.4.43.</t>
        </is>
      </c>
      <c r="E5128" s="404" t="inlineStr">
        <is>
          <t>ПР-6</t>
        </is>
      </c>
      <c r="F5128" s="405" t="inlineStr">
        <is>
          <t>комплект</t>
        </is>
      </c>
      <c r="G5128" s="422" t="n">
        <v>1</v>
      </c>
      <c r="H5128" s="434">
        <f>IFERROR(L5128/G5128,0)</f>
        <v/>
      </c>
      <c r="I5128" s="435">
        <f>IFERROR(M5128/G5128,0)</f>
        <v/>
      </c>
      <c r="J5128" s="436">
        <f>IFERROR(N5128/G5128,0)</f>
        <v/>
      </c>
      <c r="K5128" s="432">
        <f>+IFERROR(O5128/G5128,0)</f>
        <v/>
      </c>
      <c r="L5128" s="434">
        <f>SUBTOTAL(9,L5129:L5144)</f>
        <v/>
      </c>
      <c r="M5128" s="435">
        <f>SUBTOTAL(9,M5129:M5144)</f>
        <v/>
      </c>
      <c r="N5128" s="436">
        <f>SUBTOTAL(9,N5129:N5144)</f>
        <v/>
      </c>
      <c r="O5128" s="434">
        <f>SUBTOTAL(9,O5129:O5144)</f>
        <v/>
      </c>
      <c r="P5128" s="394" t="n"/>
      <c r="Q5128" s="243" t="n"/>
    </row>
    <row r="5129" outlineLevel="3" ht="50.25" customHeight="1">
      <c r="A5129" s="3" t="n"/>
      <c r="B5129" s="3" t="inlineStr">
        <is>
          <t>Монтаж приточно-вытяжных установок (установки общеобменной вентиляции, вентиляторы и пр.)</t>
        </is>
      </c>
      <c r="C5129" s="25" t="n"/>
      <c r="D5129" s="271" t="inlineStr">
        <is>
          <t>10.4.43.1.</t>
        </is>
      </c>
      <c r="E5129" s="212" t="inlineStr">
        <is>
          <t>Бактерицидная установка с очисткой воздуха для систем приточной вентиляции</t>
        </is>
      </c>
      <c r="F5129" s="211" t="inlineStr">
        <is>
          <t>шт.</t>
        </is>
      </c>
      <c r="G5129" s="649" t="n">
        <v>1</v>
      </c>
      <c r="H5129" s="194" t="n">
        <v>543516.5724155105</v>
      </c>
      <c r="I5129" s="195" t="n">
        <v>129422.2110297335</v>
      </c>
      <c r="J5129" s="196" t="n">
        <v>84117.34793065551</v>
      </c>
      <c r="K5129" s="197" t="n">
        <v>757056.1313758995</v>
      </c>
      <c r="L5129" s="194" t="n">
        <v>543516.5724155105</v>
      </c>
      <c r="M5129" s="195" t="n">
        <v>129422.2110297335</v>
      </c>
      <c r="N5129" s="196" t="n">
        <v>84117.34793065551</v>
      </c>
      <c r="O5129" s="197" t="n">
        <v>757056.1313758995</v>
      </c>
      <c r="P5129" s="118" t="n"/>
      <c r="Q5129" s="104" t="n"/>
    </row>
    <row r="5130" outlineLevel="3" ht="50.25" customHeight="1">
      <c r="A5130" s="3" t="n"/>
      <c r="B5130" s="3" t="inlineStr">
        <is>
          <t>Монтаж приточно-вытяжных установок (установки общеобменной вентиляции, вентиляторы и пр.)</t>
        </is>
      </c>
      <c r="C5130" s="25" t="n"/>
      <c r="D5130" s="271" t="inlineStr">
        <is>
          <t>10.4.43.2.</t>
        </is>
      </c>
      <c r="E5130" s="212" t="inlineStr">
        <is>
          <t>Канальный вентилятор</t>
        </is>
      </c>
      <c r="F5130" s="211" t="inlineStr">
        <is>
          <t>шт.</t>
        </is>
      </c>
      <c r="G5130" s="649" t="n">
        <v>1</v>
      </c>
      <c r="H5130" s="194" t="n">
        <v>288613.3032033364</v>
      </c>
      <c r="I5130" s="195" t="n">
        <v>69025.17921585789</v>
      </c>
      <c r="J5130" s="196" t="n">
        <v>44704.81030239928</v>
      </c>
      <c r="K5130" s="197" t="n">
        <v>402343.2927215935</v>
      </c>
      <c r="L5130" s="194" t="n">
        <v>288613.3032033364</v>
      </c>
      <c r="M5130" s="195" t="n">
        <v>69025.17921585789</v>
      </c>
      <c r="N5130" s="196" t="n">
        <v>44704.81030239928</v>
      </c>
      <c r="O5130" s="197" t="n">
        <v>402343.2927215935</v>
      </c>
      <c r="P5130" s="118" t="n"/>
      <c r="Q5130" s="104" t="n"/>
    </row>
    <row r="5131" outlineLevel="3" ht="50.25" customHeight="1">
      <c r="A5131" s="3" t="n"/>
      <c r="B5131" s="3" t="inlineStr">
        <is>
          <t>Монтаж оконечных устройств системы противодымной вентиляции (решетки, датчики, клапаны)</t>
        </is>
      </c>
      <c r="C5131" s="25" t="n"/>
      <c r="D5131" s="271" t="inlineStr">
        <is>
          <t>10.4.43.3.</t>
        </is>
      </c>
      <c r="E5131" s="212" t="inlineStr">
        <is>
          <t>Клапан противопожарный с пределом огестойкости 60 мин., нормально открытый,
канального типа, с реверсивным приводом, расположенным нраружи клапана Ø250</t>
        </is>
      </c>
      <c r="F5131" s="211" t="inlineStr">
        <is>
          <t>шт.</t>
        </is>
      </c>
      <c r="G5131" s="649" t="n">
        <v>2</v>
      </c>
      <c r="H5131" s="194" t="n">
        <v>8715.417598154258</v>
      </c>
      <c r="I5131" s="195" t="n">
        <v>4314.073700991118</v>
      </c>
      <c r="J5131" s="196" t="n">
        <v>1628.686412393172</v>
      </c>
      <c r="K5131" s="197" t="n">
        <v>14658.17771153855</v>
      </c>
      <c r="L5131" s="194" t="n">
        <v>17430.83519630852</v>
      </c>
      <c r="M5131" s="195" t="n">
        <v>8628.147401982236</v>
      </c>
      <c r="N5131" s="196" t="n">
        <v>3257.372824786344</v>
      </c>
      <c r="O5131" s="197" t="n">
        <v>29316.35542307709</v>
      </c>
      <c r="P5131" s="118" t="n"/>
      <c r="Q5131" s="104" t="n"/>
    </row>
    <row r="5132" outlineLevel="3" ht="50.25" customHeight="1">
      <c r="A5132" s="3" t="n"/>
      <c r="B5132" s="3" t="n"/>
      <c r="C5132" s="25" t="n"/>
      <c r="D5132" s="271" t="inlineStr">
        <is>
          <t>10.4.43.4.</t>
        </is>
      </c>
      <c r="E5132" s="212" t="inlineStr">
        <is>
          <t>Шумоглушитель круглый Ф315, L=900 мм</t>
        </is>
      </c>
      <c r="F5132" s="211" t="inlineStr">
        <is>
          <t>шт.</t>
        </is>
      </c>
      <c r="G5132" s="649" t="n">
        <v>2</v>
      </c>
      <c r="H5132" s="194" t="n"/>
      <c r="I5132" s="195" t="n">
        <v>0</v>
      </c>
      <c r="J5132" s="196" t="n">
        <v>0</v>
      </c>
      <c r="K5132" s="197" t="n">
        <v>0</v>
      </c>
      <c r="L5132" s="194" t="n">
        <v>0</v>
      </c>
      <c r="M5132" s="195" t="n">
        <v>0</v>
      </c>
      <c r="N5132" s="196" t="n">
        <v>0</v>
      </c>
      <c r="O5132" s="197" t="n">
        <v>0</v>
      </c>
      <c r="P5132" s="118" t="inlineStr">
        <is>
          <t>Включено</t>
        </is>
      </c>
      <c r="Q5132" s="104" t="n"/>
    </row>
    <row r="5133" outlineLevel="3" ht="77.25" customHeight="1">
      <c r="A5133" s="3" t="n"/>
      <c r="B5133"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5133" s="25" t="n"/>
      <c r="D5133" s="271" t="inlineStr">
        <is>
          <t>10.4.43.5.</t>
        </is>
      </c>
      <c r="E5133" s="212" t="inlineStr">
        <is>
          <t>Воздуховод из тонколистовой оцинкованной стали b=0,5</t>
        </is>
      </c>
      <c r="F5133" s="211" t="inlineStr">
        <is>
          <t>м2</t>
        </is>
      </c>
      <c r="G5133" s="649" t="n">
        <v>0.63</v>
      </c>
      <c r="H5133" s="194" t="n">
        <v>1280.34313327483</v>
      </c>
      <c r="I5133" s="195" t="n">
        <v>1643.460317460318</v>
      </c>
      <c r="J5133" s="196" t="n">
        <v>365.4754313418935</v>
      </c>
      <c r="K5133" s="197" t="n">
        <v>3289.278882077041</v>
      </c>
      <c r="L5133" s="194" t="n">
        <v>806.6161739631431</v>
      </c>
      <c r="M5133" s="195" t="n">
        <v>1035.38</v>
      </c>
      <c r="N5133" s="196" t="n">
        <v>230.2495217453929</v>
      </c>
      <c r="O5133" s="197" t="n">
        <v>2072.245695708536</v>
      </c>
      <c r="P5133" s="118" t="n"/>
      <c r="Q5133" s="104" t="n"/>
    </row>
    <row r="5134" outlineLevel="3" ht="74.25" customHeight="1">
      <c r="A5134" s="3" t="n"/>
      <c r="B513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134" s="25" t="n"/>
      <c r="D5134" s="271" t="inlineStr">
        <is>
          <t>10.4.43.6.</t>
        </is>
      </c>
      <c r="E5134" s="212" t="inlineStr">
        <is>
          <t>Воздуховод из тонколистовой оцинкованной стали b=0,6</t>
        </is>
      </c>
      <c r="F5134" s="211" t="inlineStr">
        <is>
          <t>м2</t>
        </is>
      </c>
      <c r="G5134" s="649" t="n">
        <v>7.07</v>
      </c>
      <c r="H5134" s="194" t="n">
        <v>1684.897081141138</v>
      </c>
      <c r="I5134" s="195" t="n">
        <v>1647.524752475247</v>
      </c>
      <c r="J5134" s="196" t="n">
        <v>416.5527292020482</v>
      </c>
      <c r="K5134" s="197" t="n">
        <v>3748.974562818434</v>
      </c>
      <c r="L5134" s="194" t="n">
        <v>11912.22236366785</v>
      </c>
      <c r="M5134" s="195" t="n">
        <v>11648</v>
      </c>
      <c r="N5134" s="196" t="n">
        <v>2945.027795458481</v>
      </c>
      <c r="O5134" s="197" t="n">
        <v>26505.25015912633</v>
      </c>
      <c r="P5134" s="118" t="n"/>
      <c r="Q5134" s="104" t="n"/>
    </row>
    <row r="5135" outlineLevel="3" ht="78.75" customHeight="1">
      <c r="A5135" s="3" t="n"/>
      <c r="B5135"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135" s="25" t="n"/>
      <c r="D5135" s="271" t="inlineStr">
        <is>
          <t>10.4.43.7.</t>
        </is>
      </c>
      <c r="E5135" s="212" t="inlineStr">
        <is>
          <t>Воздуховод из тонколистовой оцинкованной стали b=0,6</t>
        </is>
      </c>
      <c r="F5135" s="211" t="inlineStr">
        <is>
          <t>м2</t>
        </is>
      </c>
      <c r="G5135" s="649" t="n">
        <v>1.98</v>
      </c>
      <c r="H5135" s="194" t="n">
        <v>1684.569892956858</v>
      </c>
      <c r="I5135" s="195" t="n">
        <v>1655.909090909091</v>
      </c>
      <c r="J5135" s="196" t="n">
        <v>417.5598729832436</v>
      </c>
      <c r="K5135" s="197" t="n">
        <v>3758.038856849193</v>
      </c>
      <c r="L5135" s="194" t="n">
        <v>3335.448388054579</v>
      </c>
      <c r="M5135" s="195" t="n">
        <v>3278.7</v>
      </c>
      <c r="N5135" s="196" t="n">
        <v>826.7685485068224</v>
      </c>
      <c r="O5135" s="197" t="n">
        <v>7440.916936561402</v>
      </c>
      <c r="P5135" s="118" t="n"/>
      <c r="Q5135" s="104" t="n"/>
    </row>
    <row r="5136" outlineLevel="3" ht="50.25" customHeight="1">
      <c r="A5136" s="3" t="n"/>
      <c r="B5136" s="3" t="inlineStr">
        <is>
          <t>Монтаж оконечных устройств системы общеобменной вентиляции (диффузоры, решетки и пр.)</t>
        </is>
      </c>
      <c r="C5136" s="25" t="n"/>
      <c r="D5136" s="271" t="inlineStr">
        <is>
          <t>10.4.43.8.</t>
        </is>
      </c>
      <c r="E5136" s="212" t="inlineStr">
        <is>
          <t>Щелевой диффузор, ширина щели 20 мм, общая длина 1500 мм, Т-образная форма КСД с закругленными углами, стандартное расположение врезок сбоку</t>
        </is>
      </c>
      <c r="F5136" s="211" t="inlineStr">
        <is>
          <t>шт.</t>
        </is>
      </c>
      <c r="G5136" s="649" t="n">
        <v>2</v>
      </c>
      <c r="H5136" s="194" t="n">
        <v>29669.4475375466</v>
      </c>
      <c r="I5136" s="195" t="n">
        <v>4314.073700991118</v>
      </c>
      <c r="J5136" s="196" t="n">
        <v>4247.940154817215</v>
      </c>
      <c r="K5136" s="197" t="n">
        <v>38231.46139335494</v>
      </c>
      <c r="L5136" s="194" t="n">
        <v>59338.89507509321</v>
      </c>
      <c r="M5136" s="195" t="n">
        <v>8628.147401982236</v>
      </c>
      <c r="N5136" s="196" t="n">
        <v>8495.880309634431</v>
      </c>
      <c r="O5136" s="197" t="n">
        <v>76462.92278670988</v>
      </c>
      <c r="P5136" s="118" t="n"/>
      <c r="Q5136" s="104" t="n"/>
    </row>
    <row r="5137" outlineLevel="3" ht="50.25" customHeight="1">
      <c r="A5137" s="3" t="n"/>
      <c r="B5137" s="3" t="n"/>
      <c r="C5137" s="25" t="n"/>
      <c r="D5137" s="271" t="inlineStr">
        <is>
          <t>10.4.43.9.</t>
        </is>
      </c>
      <c r="E5137" s="212" t="inlineStr">
        <is>
          <t>Врезка круглого сечения Ø200</t>
        </is>
      </c>
      <c r="F5137" s="211" t="inlineStr">
        <is>
          <t>шт.</t>
        </is>
      </c>
      <c r="G5137" s="649" t="n">
        <v>4</v>
      </c>
      <c r="H5137" s="194" t="n"/>
      <c r="I5137" s="195" t="n">
        <v>0</v>
      </c>
      <c r="J5137" s="196" t="n">
        <v>0</v>
      </c>
      <c r="K5137" s="197" t="n">
        <v>0</v>
      </c>
      <c r="L5137" s="194" t="n">
        <v>0</v>
      </c>
      <c r="M5137" s="195" t="n">
        <v>0</v>
      </c>
      <c r="N5137" s="196" t="n">
        <v>0</v>
      </c>
      <c r="O5137" s="197" t="n">
        <v>0</v>
      </c>
      <c r="P5137" s="118" t="inlineStr">
        <is>
          <t>Включено</t>
        </is>
      </c>
      <c r="Q5137" s="104" t="n"/>
    </row>
    <row r="5138" outlineLevel="3" ht="50.25" customHeight="1">
      <c r="A5138" s="3" t="n"/>
      <c r="B5138" s="3" t="n"/>
      <c r="C5138" s="25" t="n"/>
      <c r="D5138" s="271" t="inlineStr">
        <is>
          <t>10.4.43.10.</t>
        </is>
      </c>
      <c r="E5138" s="212" t="inlineStr">
        <is>
          <t>Заглушка Воздуховода круглого сечения Ø250</t>
        </is>
      </c>
      <c r="F5138" s="211" t="inlineStr">
        <is>
          <t>шт.</t>
        </is>
      </c>
      <c r="G5138" s="649" t="n">
        <v>2</v>
      </c>
      <c r="H5138" s="194" t="n"/>
      <c r="I5138" s="195" t="n">
        <v>0</v>
      </c>
      <c r="J5138" s="196" t="n">
        <v>0</v>
      </c>
      <c r="K5138" s="197" t="n">
        <v>0</v>
      </c>
      <c r="L5138" s="194" t="n">
        <v>0</v>
      </c>
      <c r="M5138" s="195" t="n">
        <v>0</v>
      </c>
      <c r="N5138" s="196" t="n">
        <v>0</v>
      </c>
      <c r="O5138" s="197" t="n">
        <v>0</v>
      </c>
      <c r="P5138" s="118" t="inlineStr">
        <is>
          <t>Включено</t>
        </is>
      </c>
      <c r="Q5138" s="104" t="n"/>
    </row>
    <row r="5139" outlineLevel="3" ht="50.25" customHeight="1">
      <c r="A5139" s="3" t="n"/>
      <c r="B5139" s="3" t="n"/>
      <c r="C5139" s="25" t="n"/>
      <c r="D5139" s="271" t="inlineStr">
        <is>
          <t>10.4.43.11.</t>
        </is>
      </c>
      <c r="E5139" s="212" t="inlineStr">
        <is>
          <t>Отвод круглого сечения Ø200</t>
        </is>
      </c>
      <c r="F5139" s="211" t="inlineStr">
        <is>
          <t>шт.</t>
        </is>
      </c>
      <c r="G5139" s="649" t="n">
        <v>8</v>
      </c>
      <c r="H5139" s="194" t="n"/>
      <c r="I5139" s="195" t="n">
        <v>0</v>
      </c>
      <c r="J5139" s="196" t="n">
        <v>0</v>
      </c>
      <c r="K5139" s="197" t="n">
        <v>0</v>
      </c>
      <c r="L5139" s="194" t="n">
        <v>0</v>
      </c>
      <c r="M5139" s="195" t="n">
        <v>0</v>
      </c>
      <c r="N5139" s="196" t="n">
        <v>0</v>
      </c>
      <c r="O5139" s="197" t="n">
        <v>0</v>
      </c>
      <c r="P5139" s="118" t="inlineStr">
        <is>
          <t>Включено</t>
        </is>
      </c>
      <c r="Q5139" s="104" t="n"/>
    </row>
    <row r="5140" outlineLevel="3" ht="50.25" customHeight="1">
      <c r="A5140" s="3" t="n"/>
      <c r="B5140" s="3" t="n"/>
      <c r="C5140" s="25" t="n"/>
      <c r="D5140" s="271" t="inlineStr">
        <is>
          <t>10.4.43.12.</t>
        </is>
      </c>
      <c r="E5140" s="212" t="inlineStr">
        <is>
          <t>Отвод круглого сечения Ø250</t>
        </is>
      </c>
      <c r="F5140" s="211" t="inlineStr">
        <is>
          <t>шт.</t>
        </is>
      </c>
      <c r="G5140" s="649" t="n">
        <v>4</v>
      </c>
      <c r="H5140" s="194" t="n"/>
      <c r="I5140" s="195" t="n">
        <v>0</v>
      </c>
      <c r="J5140" s="196" t="n">
        <v>0</v>
      </c>
      <c r="K5140" s="197" t="n">
        <v>0</v>
      </c>
      <c r="L5140" s="194" t="n">
        <v>0</v>
      </c>
      <c r="M5140" s="195" t="n">
        <v>0</v>
      </c>
      <c r="N5140" s="196" t="n">
        <v>0</v>
      </c>
      <c r="O5140" s="197" t="n">
        <v>0</v>
      </c>
      <c r="P5140" s="118" t="inlineStr">
        <is>
          <t>Включено</t>
        </is>
      </c>
      <c r="Q5140" s="104" t="n"/>
    </row>
    <row r="5141" outlineLevel="3" ht="50.25" customHeight="1">
      <c r="A5141" s="3" t="n"/>
      <c r="B5141" s="3" t="n"/>
      <c r="C5141" s="25" t="n"/>
      <c r="D5141" s="271" t="inlineStr">
        <is>
          <t>10.4.43.13.</t>
        </is>
      </c>
      <c r="E5141" s="212" t="inlineStr">
        <is>
          <t>Отвод круглого сечения Ø315</t>
        </is>
      </c>
      <c r="F5141" s="211" t="inlineStr">
        <is>
          <t>шт.</t>
        </is>
      </c>
      <c r="G5141" s="649" t="n">
        <v>2</v>
      </c>
      <c r="H5141" s="194" t="n"/>
      <c r="I5141" s="195" t="n">
        <v>0</v>
      </c>
      <c r="J5141" s="196" t="n">
        <v>0</v>
      </c>
      <c r="K5141" s="197" t="n">
        <v>0</v>
      </c>
      <c r="L5141" s="194" t="n">
        <v>0</v>
      </c>
      <c r="M5141" s="195" t="n">
        <v>0</v>
      </c>
      <c r="N5141" s="196" t="n">
        <v>0</v>
      </c>
      <c r="O5141" s="197" t="n">
        <v>0</v>
      </c>
      <c r="P5141" s="118" t="inlineStr">
        <is>
          <t>Включено</t>
        </is>
      </c>
      <c r="Q5141" s="104" t="n"/>
    </row>
    <row r="5142" outlineLevel="3" ht="50.25" customHeight="1">
      <c r="A5142" s="3" t="n"/>
      <c r="B5142" s="3" t="n"/>
      <c r="C5142" s="25" t="n"/>
      <c r="D5142" s="271" t="inlineStr">
        <is>
          <t>10.4.43.14.</t>
        </is>
      </c>
      <c r="E5142" s="212" t="inlineStr">
        <is>
          <t>Переходник круглого сечения Ø 250-315</t>
        </is>
      </c>
      <c r="F5142" s="211" t="inlineStr">
        <is>
          <t>шт.</t>
        </is>
      </c>
      <c r="G5142" s="649" t="n">
        <v>3</v>
      </c>
      <c r="H5142" s="194" t="n"/>
      <c r="I5142" s="195" t="n">
        <v>0</v>
      </c>
      <c r="J5142" s="196" t="n">
        <v>0</v>
      </c>
      <c r="K5142" s="197" t="n">
        <v>0</v>
      </c>
      <c r="L5142" s="194" t="n">
        <v>0</v>
      </c>
      <c r="M5142" s="195" t="n">
        <v>0</v>
      </c>
      <c r="N5142" s="196" t="n">
        <v>0</v>
      </c>
      <c r="O5142" s="197" t="n">
        <v>0</v>
      </c>
      <c r="P5142" s="118" t="inlineStr">
        <is>
          <t>Включено</t>
        </is>
      </c>
      <c r="Q5142" s="104" t="n"/>
    </row>
    <row r="5143" outlineLevel="3" ht="50.25" customHeight="1">
      <c r="A5143" s="3" t="n"/>
      <c r="B5143" s="3" t="n"/>
      <c r="C5143" s="25" t="n"/>
      <c r="D5143" s="271" t="inlineStr">
        <is>
          <t>10.4.43.15.</t>
        </is>
      </c>
      <c r="E5143" s="212" t="inlineStr">
        <is>
          <t>Переходник круглого- прямоугольного сечения 900х290-Ø250</t>
        </is>
      </c>
      <c r="F5143" s="211" t="inlineStr">
        <is>
          <t>шт.</t>
        </is>
      </c>
      <c r="G5143" s="649" t="n">
        <v>1</v>
      </c>
      <c r="H5143" s="194" t="n"/>
      <c r="I5143" s="195" t="n">
        <v>0</v>
      </c>
      <c r="J5143" s="196" t="n">
        <v>0</v>
      </c>
      <c r="K5143" s="197" t="n">
        <v>0</v>
      </c>
      <c r="L5143" s="194" t="n">
        <v>0</v>
      </c>
      <c r="M5143" s="195" t="n">
        <v>0</v>
      </c>
      <c r="N5143" s="196" t="n">
        <v>0</v>
      </c>
      <c r="O5143" s="197" t="n">
        <v>0</v>
      </c>
      <c r="P5143" s="118" t="inlineStr">
        <is>
          <t>Включено</t>
        </is>
      </c>
      <c r="Q5143" s="104" t="n"/>
    </row>
    <row r="5144" outlineLevel="3" ht="50.25" customHeight="1">
      <c r="A5144" s="3" t="n"/>
      <c r="B5144" s="3" t="n"/>
      <c r="C5144" s="25" t="n"/>
      <c r="D5144" s="271" t="inlineStr">
        <is>
          <t>10.4.43.16.</t>
        </is>
      </c>
      <c r="E5144" s="212" t="inlineStr">
        <is>
          <t>Переходник круглого- прямоугольного сечения 900х290-Ø315</t>
        </is>
      </c>
      <c r="F5144" s="211" t="inlineStr">
        <is>
          <t>шт.</t>
        </is>
      </c>
      <c r="G5144" s="649" t="n">
        <v>1</v>
      </c>
      <c r="H5144" s="194" t="n"/>
      <c r="I5144" s="195" t="n">
        <v>0</v>
      </c>
      <c r="J5144" s="196" t="n">
        <v>0</v>
      </c>
      <c r="K5144" s="197" t="n">
        <v>0</v>
      </c>
      <c r="L5144" s="194" t="n">
        <v>0</v>
      </c>
      <c r="M5144" s="195" t="n">
        <v>0</v>
      </c>
      <c r="N5144" s="196" t="n">
        <v>0</v>
      </c>
      <c r="O5144" s="197" t="n">
        <v>0</v>
      </c>
      <c r="P5144" s="118" t="inlineStr">
        <is>
          <t>Включено</t>
        </is>
      </c>
      <c r="Q5144" s="104" t="n"/>
    </row>
    <row r="5145" outlineLevel="2" ht="50.25" customHeight="1">
      <c r="A5145" s="3" t="n"/>
      <c r="B5145" s="3" t="n"/>
      <c r="C5145" s="240" t="n"/>
      <c r="D5145" s="391" t="inlineStr">
        <is>
          <t>10.4.44.</t>
        </is>
      </c>
      <c r="E5145" s="404" t="inlineStr">
        <is>
          <t>У1</t>
        </is>
      </c>
      <c r="F5145" s="405" t="inlineStr">
        <is>
          <t>комплект</t>
        </is>
      </c>
      <c r="G5145" s="422" t="n">
        <v>1</v>
      </c>
      <c r="H5145" s="434">
        <f>IFERROR(L5145/G5145,0)</f>
        <v/>
      </c>
      <c r="I5145" s="435">
        <f>IFERROR(M5145/G5145,0)</f>
        <v/>
      </c>
      <c r="J5145" s="436">
        <f>IFERROR(N5145/G5145,0)</f>
        <v/>
      </c>
      <c r="K5145" s="432">
        <f>+IFERROR(O5145/G5145,0)</f>
        <v/>
      </c>
      <c r="L5145" s="434">
        <f>SUBTOTAL(9,L5146:L5158)</f>
        <v/>
      </c>
      <c r="M5145" s="435">
        <f>SUBTOTAL(9,M5146:M5158)</f>
        <v/>
      </c>
      <c r="N5145" s="436">
        <f>SUBTOTAL(9,N5146:N5158)</f>
        <v/>
      </c>
      <c r="O5145" s="434">
        <f>SUBTOTAL(9,O5146:O5158)</f>
        <v/>
      </c>
      <c r="P5145" s="394" t="n"/>
      <c r="Q5145" s="243" t="n"/>
    </row>
    <row r="5146" outlineLevel="3" ht="50.25" customHeight="1">
      <c r="A5146" s="3" t="n"/>
      <c r="B5146" s="3" t="inlineStr">
        <is>
          <t>Монтаж приточно-вытяжных установок (установки общеобменной вентиляции, вентиляторы и пр.)</t>
        </is>
      </c>
      <c r="C5146" s="25" t="n"/>
      <c r="D5146" s="271" t="inlineStr">
        <is>
          <t>10.4.44.1.</t>
        </is>
      </c>
      <c r="E5146" s="212" t="inlineStr">
        <is>
          <t>Вентиляционная приточная установка Topvex SF02 EL 4.5kw</t>
        </is>
      </c>
      <c r="F5146" s="211" t="inlineStr">
        <is>
          <t>шт.</t>
        </is>
      </c>
      <c r="G5146" s="649" t="n">
        <v>1</v>
      </c>
      <c r="H5146" s="194" t="n">
        <v>477943.6299106582</v>
      </c>
      <c r="I5146" s="195" t="n">
        <v>83227.65545599986</v>
      </c>
      <c r="J5146" s="196" t="n">
        <v>70146.41067083227</v>
      </c>
      <c r="K5146" s="197" t="n">
        <v>631317.6960374904</v>
      </c>
      <c r="L5146" s="194" t="n">
        <v>477943.6299106582</v>
      </c>
      <c r="M5146" s="195" t="n">
        <v>83227.65545599986</v>
      </c>
      <c r="N5146" s="196" t="n">
        <v>70146.41067083227</v>
      </c>
      <c r="O5146" s="197" t="n">
        <v>631317.6960374904</v>
      </c>
      <c r="P5146" s="118" t="n"/>
      <c r="Q5146" s="104" t="n"/>
    </row>
    <row r="5147" outlineLevel="3" ht="50.25" customHeight="1">
      <c r="A5147" s="3" t="n"/>
      <c r="B5147" s="3" t="n"/>
      <c r="C5147" s="25" t="n"/>
      <c r="D5147" s="271" t="inlineStr">
        <is>
          <t>10.4.44.2.</t>
        </is>
      </c>
      <c r="E5147" s="212" t="inlineStr">
        <is>
          <t>Шумоглушитель круглый Ф250, L=900 мм</t>
        </is>
      </c>
      <c r="F5147" s="211" t="inlineStr">
        <is>
          <t>шт.</t>
        </is>
      </c>
      <c r="G5147" s="649" t="n">
        <v>2</v>
      </c>
      <c r="H5147" s="194" t="n"/>
      <c r="I5147" s="195" t="n">
        <v>0</v>
      </c>
      <c r="J5147" s="196" t="n">
        <v>0</v>
      </c>
      <c r="K5147" s="197" t="n">
        <v>0</v>
      </c>
      <c r="L5147" s="194" t="n">
        <v>0</v>
      </c>
      <c r="M5147" s="195" t="n">
        <v>0</v>
      </c>
      <c r="N5147" s="196" t="n">
        <v>0</v>
      </c>
      <c r="O5147" s="197" t="n">
        <v>0</v>
      </c>
      <c r="P5147" s="118" t="inlineStr">
        <is>
          <t>Включено</t>
        </is>
      </c>
      <c r="Q5147" s="104" t="n"/>
    </row>
    <row r="5148" outlineLevel="3" ht="50.25" customHeight="1">
      <c r="A5148" s="3" t="n"/>
      <c r="B5148"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5148" s="25" t="n"/>
      <c r="D5148" s="271" t="inlineStr">
        <is>
          <t>10.4.44.3.</t>
        </is>
      </c>
      <c r="E5148" s="212" t="inlineStr">
        <is>
          <t>Воздуховод из тонколистовой оцинкованной стали b=0,5</t>
        </is>
      </c>
      <c r="F5148" s="211" t="inlineStr">
        <is>
          <t>м2</t>
        </is>
      </c>
      <c r="G5148" s="649" t="n">
        <v>1.51</v>
      </c>
      <c r="H5148" s="194" t="n">
        <v>1282.1295822383</v>
      </c>
      <c r="I5148" s="195" t="n">
        <v>1714.198675496689</v>
      </c>
      <c r="J5148" s="196" t="n">
        <v>374.5410322168736</v>
      </c>
      <c r="K5148" s="197" t="n">
        <v>3370.869289951863</v>
      </c>
      <c r="L5148" s="194" t="n">
        <v>1936.015669179834</v>
      </c>
      <c r="M5148" s="195" t="n">
        <v>2588.44</v>
      </c>
      <c r="N5148" s="196" t="n">
        <v>565.5569586474792</v>
      </c>
      <c r="O5148" s="197" t="n">
        <v>5090.012627827313</v>
      </c>
      <c r="P5148" s="118" t="n"/>
      <c r="Q5148" s="104" t="n"/>
    </row>
    <row r="5149" outlineLevel="3" ht="57" customHeight="1">
      <c r="A5149" s="3" t="n"/>
      <c r="B5149" s="3" t="inlineStr">
        <is>
          <t>Прокладка вертикальных и горизонтальных трасс воздуховодов систем противодымной вентиляции с монтажом арматуры и устройством изоляции</t>
        </is>
      </c>
      <c r="C5149" s="25" t="n"/>
      <c r="D5149" s="271" t="inlineStr">
        <is>
          <t>10.4.44.4.</t>
        </is>
      </c>
      <c r="E5149" s="212" t="inlineStr">
        <is>
          <t>Воздуховод из тонколистовой оцинкованной стали b=0,5</t>
        </is>
      </c>
      <c r="F5149" s="211" t="inlineStr">
        <is>
          <t>м2</t>
        </is>
      </c>
      <c r="G5149" s="649" t="n">
        <v>1.26</v>
      </c>
      <c r="H5149" s="194" t="n">
        <v>1280.34313327483</v>
      </c>
      <c r="I5149" s="195" t="n">
        <v>1643.460317460318</v>
      </c>
      <c r="J5149" s="196" t="n">
        <v>365.4754313418935</v>
      </c>
      <c r="K5149" s="197" t="n">
        <v>3289.278882077041</v>
      </c>
      <c r="L5149" s="194" t="n">
        <v>1613.232347926286</v>
      </c>
      <c r="M5149" s="195" t="n">
        <v>2070.76</v>
      </c>
      <c r="N5149" s="196" t="n">
        <v>460.4990434907858</v>
      </c>
      <c r="O5149" s="197" t="n">
        <v>4144.491391417072</v>
      </c>
      <c r="P5149" s="118" t="n"/>
      <c r="Q5149" s="104" t="n"/>
    </row>
    <row r="5150" outlineLevel="3" ht="62.25" customHeight="1">
      <c r="A5150" s="3" t="n"/>
      <c r="B515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150" s="25" t="n"/>
      <c r="D5150" s="271" t="inlineStr">
        <is>
          <t>10.4.44.5.</t>
        </is>
      </c>
      <c r="E5150" s="212" t="inlineStr">
        <is>
          <t>Воздуховод из тонколистовой оцинкованной стали b=0,6</t>
        </is>
      </c>
      <c r="F5150" s="211" t="inlineStr">
        <is>
          <t>м2</t>
        </is>
      </c>
      <c r="G5150" s="649" t="n">
        <v>2.36</v>
      </c>
      <c r="H5150" s="194" t="n">
        <v>1682.517283003933</v>
      </c>
      <c r="I5150" s="195" t="n">
        <v>1645.199152542373</v>
      </c>
      <c r="J5150" s="196" t="n">
        <v>415.9645544432883</v>
      </c>
      <c r="K5150" s="197" t="n">
        <v>3743.680989989594</v>
      </c>
      <c r="L5150" s="194" t="n">
        <v>3970.740787889282</v>
      </c>
      <c r="M5150" s="195" t="n">
        <v>3882.67</v>
      </c>
      <c r="N5150" s="196" t="n">
        <v>981.6763484861602</v>
      </c>
      <c r="O5150" s="197" t="n">
        <v>8835.087136375441</v>
      </c>
      <c r="P5150" s="118" t="n"/>
      <c r="Q5150" s="104" t="n"/>
    </row>
    <row r="5151" outlineLevel="3" ht="69" customHeight="1">
      <c r="A5151" s="3" t="n"/>
      <c r="B5151"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151" s="25" t="n"/>
      <c r="D5151" s="271" t="inlineStr">
        <is>
          <t>10.4.44.6.</t>
        </is>
      </c>
      <c r="E5151" s="212" t="inlineStr">
        <is>
          <t>Пленум из оцинкованной стали 2500х100х250 с щелью шириной 50 мм</t>
        </is>
      </c>
      <c r="F5151" s="211" t="inlineStr">
        <is>
          <t>шт.</t>
        </is>
      </c>
      <c r="G5151" s="649" t="n">
        <v>2</v>
      </c>
      <c r="H5151" s="194" t="n">
        <v>17316.79827306132</v>
      </c>
      <c r="I5151" s="195" t="n">
        <v>8628.147401982236</v>
      </c>
      <c r="J5151" s="196" t="n">
        <v>3243.118209380445</v>
      </c>
      <c r="K5151" s="197" t="n">
        <v>29188.063884424</v>
      </c>
      <c r="L5151" s="194" t="n">
        <v>34633.59654612264</v>
      </c>
      <c r="M5151" s="195" t="n">
        <v>17256.29480396447</v>
      </c>
      <c r="N5151" s="196" t="n">
        <v>6486.236418760889</v>
      </c>
      <c r="O5151" s="197" t="n">
        <v>58376.127768848</v>
      </c>
      <c r="P5151" s="118" t="n"/>
      <c r="Q5151" s="104" t="n"/>
    </row>
    <row r="5152" outlineLevel="3" ht="50.25" customHeight="1">
      <c r="A5152" s="3" t="n"/>
      <c r="B5152" s="3" t="n"/>
      <c r="C5152" s="25" t="n"/>
      <c r="D5152" s="271" t="inlineStr">
        <is>
          <t>10.4.44.7.</t>
        </is>
      </c>
      <c r="E5152" s="212" t="inlineStr">
        <is>
          <t>Врезка круглого сечения Ø160</t>
        </is>
      </c>
      <c r="F5152" s="211" t="inlineStr">
        <is>
          <t>шт.</t>
        </is>
      </c>
      <c r="G5152" s="649" t="n">
        <v>3</v>
      </c>
      <c r="H5152" s="194" t="n"/>
      <c r="I5152" s="195" t="n">
        <v>0</v>
      </c>
      <c r="J5152" s="196" t="n">
        <v>0</v>
      </c>
      <c r="K5152" s="197" t="n">
        <v>0</v>
      </c>
      <c r="L5152" s="194" t="n">
        <v>0</v>
      </c>
      <c r="M5152" s="195" t="n">
        <v>0</v>
      </c>
      <c r="N5152" s="196" t="n">
        <v>0</v>
      </c>
      <c r="O5152" s="197" t="n">
        <v>0</v>
      </c>
      <c r="P5152" s="118" t="inlineStr">
        <is>
          <t>Включено</t>
        </is>
      </c>
      <c r="Q5152" s="104" t="n"/>
    </row>
    <row r="5153" outlineLevel="3" ht="50.25" customHeight="1">
      <c r="A5153" s="3" t="n"/>
      <c r="B5153" s="3" t="n"/>
      <c r="C5153" s="25" t="n"/>
      <c r="D5153" s="271" t="inlineStr">
        <is>
          <t>10.4.44.8.</t>
        </is>
      </c>
      <c r="E5153" s="212" t="inlineStr">
        <is>
          <t>Отвод круглого сечения Ø160</t>
        </is>
      </c>
      <c r="F5153" s="211" t="inlineStr">
        <is>
          <t>шт.</t>
        </is>
      </c>
      <c r="G5153" s="649" t="n">
        <v>9</v>
      </c>
      <c r="H5153" s="194" t="n"/>
      <c r="I5153" s="195" t="n">
        <v>0</v>
      </c>
      <c r="J5153" s="196" t="n">
        <v>0</v>
      </c>
      <c r="K5153" s="197" t="n">
        <v>0</v>
      </c>
      <c r="L5153" s="194" t="n">
        <v>0</v>
      </c>
      <c r="M5153" s="195" t="n">
        <v>0</v>
      </c>
      <c r="N5153" s="196" t="n">
        <v>0</v>
      </c>
      <c r="O5153" s="197" t="n">
        <v>0</v>
      </c>
      <c r="P5153" s="118" t="inlineStr">
        <is>
          <t>Включено</t>
        </is>
      </c>
      <c r="Q5153" s="104" t="n"/>
    </row>
    <row r="5154" outlineLevel="3" ht="50.25" customHeight="1">
      <c r="A5154" s="3" t="n"/>
      <c r="B5154" s="3" t="n"/>
      <c r="C5154" s="25" t="n"/>
      <c r="D5154" s="271" t="inlineStr">
        <is>
          <t>10.4.44.9.</t>
        </is>
      </c>
      <c r="E5154" s="212" t="inlineStr">
        <is>
          <t>Отвод круглого сечения Ø250</t>
        </is>
      </c>
      <c r="F5154" s="211" t="inlineStr">
        <is>
          <t>шт.</t>
        </is>
      </c>
      <c r="G5154" s="649" t="n">
        <v>5</v>
      </c>
      <c r="H5154" s="194" t="n"/>
      <c r="I5154" s="195" t="n">
        <v>0</v>
      </c>
      <c r="J5154" s="196" t="n">
        <v>0</v>
      </c>
      <c r="K5154" s="197" t="n">
        <v>0</v>
      </c>
      <c r="L5154" s="194" t="n">
        <v>0</v>
      </c>
      <c r="M5154" s="195" t="n">
        <v>0</v>
      </c>
      <c r="N5154" s="196" t="n">
        <v>0</v>
      </c>
      <c r="O5154" s="197" t="n">
        <v>0</v>
      </c>
      <c r="P5154" s="118" t="inlineStr">
        <is>
          <t>Включено</t>
        </is>
      </c>
      <c r="Q5154" s="104" t="n"/>
    </row>
    <row r="5155" outlineLevel="3" ht="50.25" customHeight="1">
      <c r="A5155" s="3" t="n"/>
      <c r="B5155" s="3" t="n"/>
      <c r="C5155" s="25" t="n"/>
      <c r="D5155" s="271" t="inlineStr">
        <is>
          <t>10.4.44.10.</t>
        </is>
      </c>
      <c r="E5155" s="212" t="inlineStr">
        <is>
          <t>Переходник круглого сечения Ø 160-200</t>
        </is>
      </c>
      <c r="F5155" s="211" t="inlineStr">
        <is>
          <t>шт.</t>
        </is>
      </c>
      <c r="G5155" s="649" t="n">
        <v>2</v>
      </c>
      <c r="H5155" s="194" t="n"/>
      <c r="I5155" s="195" t="n">
        <v>0</v>
      </c>
      <c r="J5155" s="196" t="n">
        <v>0</v>
      </c>
      <c r="K5155" s="197" t="n">
        <v>0</v>
      </c>
      <c r="L5155" s="194" t="n">
        <v>0</v>
      </c>
      <c r="M5155" s="195" t="n">
        <v>0</v>
      </c>
      <c r="N5155" s="196" t="n">
        <v>0</v>
      </c>
      <c r="O5155" s="197" t="n">
        <v>0</v>
      </c>
      <c r="P5155" s="118" t="inlineStr">
        <is>
          <t>Включено</t>
        </is>
      </c>
      <c r="Q5155" s="104" t="n"/>
    </row>
    <row r="5156" outlineLevel="3" ht="50.25" customHeight="1">
      <c r="A5156" s="3" t="n"/>
      <c r="B5156" s="3" t="n"/>
      <c r="C5156" s="25" t="n"/>
      <c r="D5156" s="271" t="inlineStr">
        <is>
          <t>10.4.44.11.</t>
        </is>
      </c>
      <c r="E5156" s="212" t="inlineStr">
        <is>
          <t>Переходник круглого сечения Ø 160-250</t>
        </is>
      </c>
      <c r="F5156" s="211" t="inlineStr">
        <is>
          <t>шт.</t>
        </is>
      </c>
      <c r="G5156" s="649" t="n">
        <v>1</v>
      </c>
      <c r="H5156" s="194" t="n"/>
      <c r="I5156" s="195" t="n">
        <v>0</v>
      </c>
      <c r="J5156" s="196" t="n">
        <v>0</v>
      </c>
      <c r="K5156" s="197" t="n">
        <v>0</v>
      </c>
      <c r="L5156" s="194" t="n">
        <v>0</v>
      </c>
      <c r="M5156" s="195" t="n">
        <v>0</v>
      </c>
      <c r="N5156" s="196" t="n">
        <v>0</v>
      </c>
      <c r="O5156" s="197" t="n">
        <v>0</v>
      </c>
      <c r="P5156" s="118" t="inlineStr">
        <is>
          <t>Включено</t>
        </is>
      </c>
      <c r="Q5156" s="104" t="n"/>
    </row>
    <row r="5157" outlineLevel="3" ht="50.25" customHeight="1">
      <c r="A5157" s="3" t="n"/>
      <c r="B5157" s="3" t="n"/>
      <c r="C5157" s="25" t="n"/>
      <c r="D5157" s="271" t="inlineStr">
        <is>
          <t>10.4.44.12.</t>
        </is>
      </c>
      <c r="E5157" s="212" t="inlineStr">
        <is>
          <t>Переходник круглого сечения Ø 200-250</t>
        </is>
      </c>
      <c r="F5157" s="211" t="inlineStr">
        <is>
          <t>шт.</t>
        </is>
      </c>
      <c r="G5157" s="649" t="n">
        <v>2</v>
      </c>
      <c r="H5157" s="194" t="n"/>
      <c r="I5157" s="195" t="n">
        <v>0</v>
      </c>
      <c r="J5157" s="196" t="n">
        <v>0</v>
      </c>
      <c r="K5157" s="197" t="n">
        <v>0</v>
      </c>
      <c r="L5157" s="194" t="n">
        <v>0</v>
      </c>
      <c r="M5157" s="195" t="n">
        <v>0</v>
      </c>
      <c r="N5157" s="196" t="n">
        <v>0</v>
      </c>
      <c r="O5157" s="197" t="n">
        <v>0</v>
      </c>
      <c r="P5157" s="118" t="inlineStr">
        <is>
          <t>Включено</t>
        </is>
      </c>
      <c r="Q5157" s="104" t="n"/>
    </row>
    <row r="5158" outlineLevel="3" ht="50.25" customHeight="1">
      <c r="A5158" s="3" t="n"/>
      <c r="B5158" s="3" t="n"/>
      <c r="C5158" s="25" t="n"/>
      <c r="D5158" s="271" t="inlineStr">
        <is>
          <t>10.4.44.13.</t>
        </is>
      </c>
      <c r="E5158" s="212" t="inlineStr">
        <is>
          <t>Тройник круглого сечения Ø250-Ø250-Ø250</t>
        </is>
      </c>
      <c r="F5158" s="211" t="inlineStr">
        <is>
          <t>шт.</t>
        </is>
      </c>
      <c r="G5158" s="649" t="n">
        <v>1</v>
      </c>
      <c r="H5158" s="194" t="n"/>
      <c r="I5158" s="195" t="n">
        <v>0</v>
      </c>
      <c r="J5158" s="196" t="n">
        <v>0</v>
      </c>
      <c r="K5158" s="197" t="n">
        <v>0</v>
      </c>
      <c r="L5158" s="194" t="n">
        <v>0</v>
      </c>
      <c r="M5158" s="195" t="n">
        <v>0</v>
      </c>
      <c r="N5158" s="196" t="n">
        <v>0</v>
      </c>
      <c r="O5158" s="197" t="n">
        <v>0</v>
      </c>
      <c r="P5158" s="118" t="inlineStr">
        <is>
          <t>Включено</t>
        </is>
      </c>
      <c r="Q5158" s="104" t="n"/>
    </row>
    <row r="5159" outlineLevel="2" ht="50.25" customHeight="1">
      <c r="A5159" s="3" t="n"/>
      <c r="B5159" s="3" t="n"/>
      <c r="C5159" s="240" t="n"/>
      <c r="D5159" s="391" t="inlineStr">
        <is>
          <t>10.4.45.</t>
        </is>
      </c>
      <c r="E5159" s="404" t="inlineStr">
        <is>
          <t>Прочее</t>
        </is>
      </c>
      <c r="F5159" s="405" t="inlineStr">
        <is>
          <t>комплект</t>
        </is>
      </c>
      <c r="G5159" s="422" t="n">
        <v>1</v>
      </c>
      <c r="H5159" s="428">
        <f>IFERROR(L5159/G5159,0)</f>
        <v/>
      </c>
      <c r="I5159" s="429">
        <f>IFERROR(M5159/G5159,0)</f>
        <v/>
      </c>
      <c r="J5159" s="430">
        <f>IFERROR(N5159/G5159,0)</f>
        <v/>
      </c>
      <c r="K5159" s="432">
        <f>+IFERROR(O5159/G5159,0)</f>
        <v/>
      </c>
      <c r="L5159" s="431">
        <f>SUBTOTAL(9,L5160:L5171)</f>
        <v/>
      </c>
      <c r="M5159" s="429">
        <f>SUBTOTAL(9,M5160:M5171)</f>
        <v/>
      </c>
      <c r="N5159" s="430">
        <f>SUBTOTAL(9,N5160:N5171)</f>
        <v/>
      </c>
      <c r="O5159" s="431">
        <f>SUBTOTAL(9,O5160:O5171)</f>
        <v/>
      </c>
      <c r="P5159" s="394" t="n"/>
      <c r="Q5159" s="243" t="n"/>
    </row>
    <row r="5160" outlineLevel="3" ht="50.25" customHeight="1">
      <c r="A5160" s="3" t="n"/>
      <c r="B5160" s="3" t="n"/>
      <c r="C5160" s="25" t="n"/>
      <c r="D5160" s="271" t="inlineStr">
        <is>
          <t>10.4.45.1.</t>
        </is>
      </c>
      <c r="E5160" s="200" t="inlineStr">
        <is>
          <t>Расходные материалы</t>
        </is>
      </c>
      <c r="F5160" s="201" t="inlineStr">
        <is>
          <t>компл.</t>
        </is>
      </c>
      <c r="G5160" s="645" t="n">
        <v>1</v>
      </c>
      <c r="H5160" s="194" t="n"/>
      <c r="I5160" s="195" t="n">
        <v>0</v>
      </c>
      <c r="J5160" s="196" t="n">
        <v>0</v>
      </c>
      <c r="K5160" s="197" t="n">
        <v>0</v>
      </c>
      <c r="L5160" s="194" t="n">
        <v>0</v>
      </c>
      <c r="M5160" s="195" t="n">
        <v>0</v>
      </c>
      <c r="N5160" s="196" t="n">
        <v>0</v>
      </c>
      <c r="O5160" s="197" t="n">
        <v>0</v>
      </c>
      <c r="P5160" s="118" t="inlineStr">
        <is>
          <t>Включено</t>
        </is>
      </c>
      <c r="Q5160" s="104" t="n"/>
    </row>
    <row r="5161" outlineLevel="3" ht="50.25" customHeight="1">
      <c r="A5161" s="3" t="n"/>
      <c r="B5161" s="3" t="n"/>
      <c r="C5161" s="25" t="n"/>
      <c r="D5161" s="271" t="inlineStr">
        <is>
          <t>10.4.45.2.</t>
        </is>
      </c>
      <c r="E5161" s="3" t="inlineStr">
        <is>
          <t>Пуско-наладочные работы</t>
        </is>
      </c>
      <c r="F5161" s="201" t="inlineStr">
        <is>
          <t>компл.</t>
        </is>
      </c>
      <c r="G5161" s="645" t="n">
        <v>0</v>
      </c>
      <c r="H5161" s="194" t="n"/>
      <c r="I5161" s="195" t="n">
        <v>172562.9480396447</v>
      </c>
      <c r="J5161" s="196" t="n">
        <v>21570.36850495559</v>
      </c>
      <c r="K5161" s="197" t="n">
        <v>194133.3165446003</v>
      </c>
      <c r="L5161" s="194" t="n">
        <v>0</v>
      </c>
      <c r="M5161" s="195" t="n">
        <v>0</v>
      </c>
      <c r="N5161" s="196" t="n">
        <v>0</v>
      </c>
      <c r="O5161" s="197" t="n">
        <v>0</v>
      </c>
      <c r="P5161" s="524" t="inlineStr">
        <is>
          <t>Исключено</t>
        </is>
      </c>
      <c r="Q5161" s="104" t="n"/>
    </row>
    <row r="5162" outlineLevel="3" ht="50.25" customHeight="1">
      <c r="A5162" s="3" t="n"/>
      <c r="B5162" s="3" t="n"/>
      <c r="C5162" s="25" t="n"/>
      <c r="D5162" s="271" t="inlineStr">
        <is>
          <t>10.4.45.3.</t>
        </is>
      </c>
      <c r="E5162" s="3" t="inlineStr">
        <is>
          <t>Разработка исполнительной документации</t>
        </is>
      </c>
      <c r="F5162" s="201" t="inlineStr">
        <is>
          <t>компл.</t>
        </is>
      </c>
      <c r="G5162" s="645" t="n">
        <v>1</v>
      </c>
      <c r="H5162" s="194" t="n"/>
      <c r="I5162" s="195" t="n">
        <v>0</v>
      </c>
      <c r="J5162" s="196" t="n">
        <v>0</v>
      </c>
      <c r="K5162" s="197" t="n">
        <v>0</v>
      </c>
      <c r="L5162" s="194" t="n">
        <v>0</v>
      </c>
      <c r="M5162" s="195" t="n">
        <v>0</v>
      </c>
      <c r="N5162" s="196" t="n">
        <v>0</v>
      </c>
      <c r="O5162" s="197" t="n">
        <v>0</v>
      </c>
      <c r="P5162" s="118" t="inlineStr">
        <is>
          <t>Включено</t>
        </is>
      </c>
      <c r="Q5162" s="104" t="n"/>
    </row>
    <row r="5163" outlineLevel="3" ht="50.25" customHeight="1">
      <c r="A5163" s="3" t="n"/>
      <c r="B5163" s="3" t="n"/>
      <c r="C5163" s="25" t="n"/>
      <c r="D5163" s="271" t="inlineStr">
        <is>
          <t>10.4.45.4.</t>
        </is>
      </c>
      <c r="E5163" s="3" t="inlineStr">
        <is>
          <t>Окраска коммуникаций на паркинге</t>
        </is>
      </c>
      <c r="F5163" s="201" t="inlineStr">
        <is>
          <t>компл.</t>
        </is>
      </c>
      <c r="G5163" s="645" t="n">
        <v>1</v>
      </c>
      <c r="H5163" s="194" t="n"/>
      <c r="I5163" s="195" t="n">
        <v>0</v>
      </c>
      <c r="J5163" s="196" t="n">
        <v>0</v>
      </c>
      <c r="K5163" s="197" t="n">
        <v>0</v>
      </c>
      <c r="L5163" s="194" t="n">
        <v>0</v>
      </c>
      <c r="M5163" s="195" t="n">
        <v>0</v>
      </c>
      <c r="N5163" s="196" t="n">
        <v>0</v>
      </c>
      <c r="O5163" s="197" t="n">
        <v>0</v>
      </c>
      <c r="P5163" s="118" t="inlineStr">
        <is>
          <t>Включено</t>
        </is>
      </c>
      <c r="Q5163" s="104" t="n"/>
    </row>
    <row r="5164" outlineLevel="3" ht="50.25" customHeight="1">
      <c r="A5164" s="3" t="n"/>
      <c r="B5164"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164" s="25" t="n"/>
      <c r="D5164" s="271" t="inlineStr">
        <is>
          <t>10.4.45.5.</t>
        </is>
      </c>
      <c r="E5164" s="3" t="inlineStr">
        <is>
          <t>Обустройство проходок сечением более 200х200мм и вводов в квартиры</t>
        </is>
      </c>
      <c r="F5164" s="201" t="inlineStr">
        <is>
          <t>компл.</t>
        </is>
      </c>
      <c r="G5164" s="645" t="n">
        <v>1</v>
      </c>
      <c r="H5164" s="194" t="n">
        <v>2886133.031298262</v>
      </c>
      <c r="I5164" s="195" t="n">
        <v>1725629.480396447</v>
      </c>
      <c r="J5164" s="196" t="n">
        <v>576470.3139618386</v>
      </c>
      <c r="K5164" s="197" t="n">
        <v>5188232.825656547</v>
      </c>
      <c r="L5164" s="194" t="n">
        <v>2886133.031298262</v>
      </c>
      <c r="M5164" s="195" t="n">
        <v>1725629.480396447</v>
      </c>
      <c r="N5164" s="196" t="n">
        <v>576470.3139618386</v>
      </c>
      <c r="O5164" s="197" t="n">
        <v>5188232.825656547</v>
      </c>
      <c r="P5164" s="118" t="n"/>
      <c r="Q5164" s="104" t="n"/>
    </row>
    <row r="5165" outlineLevel="3" ht="50.25" customHeight="1">
      <c r="A5165" s="3" t="n"/>
      <c r="B5165" s="3" t="n"/>
      <c r="C5165" s="25" t="n"/>
      <c r="D5165" s="271" t="inlineStr">
        <is>
          <t>10.4.45.6.</t>
        </is>
      </c>
      <c r="E5165" s="3" t="inlineStr">
        <is>
          <t xml:space="preserve">Воздуховоды отсутствующие в спецификации </t>
        </is>
      </c>
      <c r="F5165" s="201" t="inlineStr">
        <is>
          <t>компл.</t>
        </is>
      </c>
      <c r="G5165" s="645" t="n">
        <v>1</v>
      </c>
      <c r="H5165" s="194" t="n"/>
      <c r="I5165" s="195" t="n">
        <v>0</v>
      </c>
      <c r="J5165" s="196" t="n">
        <v>0</v>
      </c>
      <c r="K5165" s="197" t="n">
        <v>0</v>
      </c>
      <c r="L5165" s="194" t="n">
        <v>0</v>
      </c>
      <c r="M5165" s="195" t="n">
        <v>0</v>
      </c>
      <c r="N5165" s="196" t="n">
        <v>0</v>
      </c>
      <c r="O5165" s="197" t="n">
        <v>0</v>
      </c>
      <c r="P5165" s="118" t="inlineStr">
        <is>
          <t>Включено</t>
        </is>
      </c>
      <c r="Q5165" s="104" t="n"/>
    </row>
    <row r="5166" outlineLevel="3" ht="50.25" customHeight="1">
      <c r="A5166" s="3" t="n"/>
      <c r="B5166" s="3" t="n"/>
      <c r="C5166" s="25" t="n"/>
      <c r="D5166" s="271" t="inlineStr">
        <is>
          <t>10.4.45.7.</t>
        </is>
      </c>
      <c r="E5166" s="3" t="inlineStr">
        <is>
          <t>Вентиляционное оборудование не вошедшее в спецификацию</t>
        </is>
      </c>
      <c r="F5166" s="201" t="inlineStr">
        <is>
          <t>компл.</t>
        </is>
      </c>
      <c r="G5166" s="645" t="n">
        <v>1</v>
      </c>
      <c r="H5166" s="194" t="n"/>
      <c r="I5166" s="195" t="n">
        <v>0</v>
      </c>
      <c r="J5166" s="196" t="n">
        <v>0</v>
      </c>
      <c r="K5166" s="197" t="n">
        <v>0</v>
      </c>
      <c r="L5166" s="194" t="n">
        <v>0</v>
      </c>
      <c r="M5166" s="195" t="n">
        <v>0</v>
      </c>
      <c r="N5166" s="196" t="n">
        <v>0</v>
      </c>
      <c r="O5166" s="197" t="n">
        <v>0</v>
      </c>
      <c r="P5166" s="118" t="n"/>
      <c r="Q5166" s="104" t="n"/>
    </row>
    <row r="5167" outlineLevel="3" ht="50.25" customHeight="1">
      <c r="A5167" s="3" t="n"/>
      <c r="B5167" s="3" t="n"/>
      <c r="C5167" s="25" t="n"/>
      <c r="D5167" s="271" t="inlineStr">
        <is>
          <t>10.4.45.8.</t>
        </is>
      </c>
      <c r="E5167" s="3" t="inlineStr">
        <is>
          <t>Клапана противодымных и общеобменных систем не вошедшие в спецификацию</t>
        </is>
      </c>
      <c r="F5167" s="201" t="inlineStr">
        <is>
          <t>компл.</t>
        </is>
      </c>
      <c r="G5167" s="645" t="n">
        <v>1</v>
      </c>
      <c r="H5167" s="194" t="n"/>
      <c r="I5167" s="195" t="n">
        <v>0</v>
      </c>
      <c r="J5167" s="196" t="n">
        <v>0</v>
      </c>
      <c r="K5167" s="197" t="n">
        <v>0</v>
      </c>
      <c r="L5167" s="194" t="n">
        <v>0</v>
      </c>
      <c r="M5167" s="195" t="n">
        <v>0</v>
      </c>
      <c r="N5167" s="196" t="n">
        <v>0</v>
      </c>
      <c r="O5167" s="197" t="n">
        <v>0</v>
      </c>
      <c r="P5167" s="118" t="inlineStr">
        <is>
          <t>Включено</t>
        </is>
      </c>
      <c r="Q5167" s="104" t="n"/>
    </row>
    <row r="5168" outlineLevel="3" ht="50.25" customHeight="1">
      <c r="A5168" s="3" t="n"/>
      <c r="B5168" s="3" t="n"/>
      <c r="C5168" s="25" t="n"/>
      <c r="D5168" s="271" t="inlineStr">
        <is>
          <t>10.4.45.9.</t>
        </is>
      </c>
      <c r="E5168" s="3" t="inlineStr">
        <is>
          <t>Воздухораспределители отсутствующие в спецификафии</t>
        </is>
      </c>
      <c r="F5168" s="201" t="inlineStr">
        <is>
          <t>компл.</t>
        </is>
      </c>
      <c r="G5168" s="645" t="n">
        <v>1</v>
      </c>
      <c r="H5168" s="194" t="n"/>
      <c r="I5168" s="195" t="n">
        <v>0</v>
      </c>
      <c r="J5168" s="196" t="n">
        <v>0</v>
      </c>
      <c r="K5168" s="197" t="n">
        <v>0</v>
      </c>
      <c r="L5168" s="194" t="n">
        <v>0</v>
      </c>
      <c r="M5168" s="195" t="n">
        <v>0</v>
      </c>
      <c r="N5168" s="196" t="n">
        <v>0</v>
      </c>
      <c r="O5168" s="197" t="n">
        <v>0</v>
      </c>
      <c r="P5168" s="118" t="inlineStr">
        <is>
          <t>Включено</t>
        </is>
      </c>
      <c r="Q5168" s="104" t="n"/>
    </row>
    <row r="5169" outlineLevel="3" ht="50.25" customHeight="1">
      <c r="A5169" s="3" t="n"/>
      <c r="B5169" s="3" t="n"/>
      <c r="C5169" s="25" t="n"/>
      <c r="D5169" s="271" t="inlineStr">
        <is>
          <t>10.4.45.10.</t>
        </is>
      </c>
      <c r="E5169" s="3" t="inlineStr">
        <is>
          <t>Противодымное оборудование отсутствующего в спецификации</t>
        </is>
      </c>
      <c r="F5169" s="201" t="inlineStr">
        <is>
          <t>компл.</t>
        </is>
      </c>
      <c r="G5169" s="645" t="n">
        <v>1</v>
      </c>
      <c r="H5169" s="194" t="n"/>
      <c r="I5169" s="195" t="n">
        <v>0</v>
      </c>
      <c r="J5169" s="196" t="n">
        <v>0</v>
      </c>
      <c r="K5169" s="197" t="n">
        <v>0</v>
      </c>
      <c r="L5169" s="194" t="n">
        <v>0</v>
      </c>
      <c r="M5169" s="195" t="n">
        <v>0</v>
      </c>
      <c r="N5169" s="196" t="n">
        <v>0</v>
      </c>
      <c r="O5169" s="197" t="n">
        <v>0</v>
      </c>
      <c r="P5169" s="118" t="inlineStr">
        <is>
          <t>Включено</t>
        </is>
      </c>
      <c r="Q5169" s="104" t="n"/>
    </row>
    <row r="5170" outlineLevel="3" ht="50.25" customHeight="1">
      <c r="A5170" s="3" t="n"/>
      <c r="B5170" s="3" t="inlineStr">
        <is>
          <t>Прокладка вертикальных и горизонтальных трасс воздуховодов систем общеобменной вентиляции с монтажом арматуры и устройством изоляции</t>
        </is>
      </c>
      <c r="C5170" s="25" t="n"/>
      <c r="D5170" s="271" t="inlineStr">
        <is>
          <t>10.4.45.11.</t>
        </is>
      </c>
      <c r="E5170" s="3" t="inlineStr">
        <is>
          <t>Огнезвщитная изоляция не учтенная проектом</t>
        </is>
      </c>
      <c r="F5170" s="201" t="inlineStr">
        <is>
          <t>компл.</t>
        </is>
      </c>
      <c r="G5170" s="645" t="n">
        <v>1</v>
      </c>
      <c r="H5170" s="194" t="n">
        <v>4029154.426881136</v>
      </c>
      <c r="I5170" s="195" t="n">
        <v>6471110.551486677</v>
      </c>
      <c r="J5170" s="196" t="n">
        <v>1312533.122295977</v>
      </c>
      <c r="K5170" s="197" t="n">
        <v>11812798.10066379</v>
      </c>
      <c r="L5170" s="194" t="n">
        <v>4029154.426881136</v>
      </c>
      <c r="M5170" s="195" t="n">
        <v>6471110.551486677</v>
      </c>
      <c r="N5170" s="196" t="n">
        <v>1312533.122295977</v>
      </c>
      <c r="O5170" s="197" t="n">
        <v>11812798.10066379</v>
      </c>
      <c r="P5170" s="118" t="n"/>
      <c r="Q5170" s="104" t="n"/>
    </row>
    <row r="5171" outlineLevel="3" ht="50.25" customHeight="1">
      <c r="A5171" s="3" t="n"/>
      <c r="B5171" s="3" t="n"/>
      <c r="C5171" s="25" t="n"/>
      <c r="D5171" s="271" t="inlineStr">
        <is>
          <t>10.4.45.12.</t>
        </is>
      </c>
      <c r="E5171" s="3" t="inlineStr">
        <is>
          <t>Теплоизоляция не учтенная в проекте</t>
        </is>
      </c>
      <c r="F5171" s="201" t="inlineStr">
        <is>
          <t>компл.</t>
        </is>
      </c>
      <c r="G5171" s="645" t="n">
        <v>1</v>
      </c>
      <c r="H5171" s="194" t="n"/>
      <c r="I5171" s="195" t="n">
        <v>0</v>
      </c>
      <c r="J5171" s="196" t="n">
        <v>0</v>
      </c>
      <c r="K5171" s="197" t="n">
        <v>0</v>
      </c>
      <c r="L5171" s="194" t="n">
        <v>0</v>
      </c>
      <c r="M5171" s="195" t="n">
        <v>0</v>
      </c>
      <c r="N5171" s="196" t="n">
        <v>0</v>
      </c>
      <c r="O5171" s="197" t="n">
        <v>0</v>
      </c>
      <c r="P5171" s="118" t="inlineStr">
        <is>
          <t>Включено</t>
        </is>
      </c>
      <c r="Q5171" s="104" t="n"/>
    </row>
    <row r="5172" outlineLevel="1" ht="50.25" customHeight="1">
      <c r="A5172" s="3" t="n"/>
      <c r="B5172" s="3" t="inlineStr">
        <is>
          <t>ОВ и К. Система кондиционирования</t>
        </is>
      </c>
      <c r="C5172" s="235" t="n"/>
      <c r="D5172" s="382" t="inlineStr">
        <is>
          <t>10.5.</t>
        </is>
      </c>
      <c r="E5172" s="375" t="inlineStr">
        <is>
          <t>Холодоснабжение, кондиционирование (ОВ3)</t>
        </is>
      </c>
      <c r="F5172" s="376" t="inlineStr">
        <is>
          <t>м2</t>
        </is>
      </c>
      <c r="G5172" s="335" t="n">
        <v>18830.72</v>
      </c>
      <c r="H5172" s="377">
        <f>+IFERROR(L5172/G5172,0)</f>
        <v/>
      </c>
      <c r="I5172" s="378">
        <f>IFERROR(M5172/G5172,0)</f>
        <v/>
      </c>
      <c r="J5172" s="379">
        <f>IFERROR(N5172/G5172,0)</f>
        <v/>
      </c>
      <c r="K5172" s="379">
        <f>+IFERROR(O5172/G5172,0)</f>
        <v/>
      </c>
      <c r="L5172" s="380">
        <f>SUBTOTAL(9,L5173:L5251)</f>
        <v/>
      </c>
      <c r="M5172" s="378">
        <f>SUBTOTAL(9,M5173:M5251)</f>
        <v/>
      </c>
      <c r="N5172" s="379">
        <f>SUBTOTAL(9,N5173:N5251)</f>
        <v/>
      </c>
      <c r="O5172" s="380">
        <f>SUBTOTAL(9,O5173:O5251)</f>
        <v/>
      </c>
      <c r="P5172" s="381" t="n"/>
      <c r="Q5172" s="244" t="n"/>
    </row>
    <row r="5173" outlineLevel="2" ht="50.25" customHeight="1">
      <c r="A5173" s="3" t="n"/>
      <c r="B5173" s="3" t="n"/>
      <c r="C5173" s="240" t="n"/>
      <c r="D5173" s="391" t="inlineStr">
        <is>
          <t>10.5.1.</t>
        </is>
      </c>
      <c r="E5173" s="399" t="inlineStr">
        <is>
          <t>Холодоснабжение, кондиционирование</t>
        </is>
      </c>
      <c r="F5173" s="398" t="inlineStr">
        <is>
          <t>комплект</t>
        </is>
      </c>
      <c r="G5173" s="422" t="n">
        <v>1</v>
      </c>
      <c r="H5173" s="428">
        <f>IFERROR(L5173/G5173,0)</f>
        <v/>
      </c>
      <c r="I5173" s="429">
        <f>IFERROR(M5173/G5173,0)</f>
        <v/>
      </c>
      <c r="J5173" s="430">
        <f>IFERROR(N5173/G5173,0)</f>
        <v/>
      </c>
      <c r="K5173" s="432">
        <f>+IFERROR(O5173/G5173,0)</f>
        <v/>
      </c>
      <c r="L5173" s="431">
        <f>SUBTOTAL(9,L5174:L5241)</f>
        <v/>
      </c>
      <c r="M5173" s="429">
        <f>SUBTOTAL(9,M5174:M5241)</f>
        <v/>
      </c>
      <c r="N5173" s="430">
        <f>SUBTOTAL(9,N5174:N5241)</f>
        <v/>
      </c>
      <c r="O5173" s="431">
        <f>SUBTOTAL(9,O5174:O5241)</f>
        <v/>
      </c>
      <c r="P5173" s="394" t="n"/>
      <c r="Q5173" s="243" t="n"/>
    </row>
    <row r="5174" outlineLevel="3" ht="50.25" customHeight="1">
      <c r="A5174" s="3" t="inlineStr">
        <is>
          <t>10.6.3.</t>
        </is>
      </c>
      <c r="B5174" s="3" t="inlineStr">
        <is>
          <t>Монтаж оборудования системы индивидуального кондиционирования (VRV система, сплит, мульти сплит пр.)</t>
        </is>
      </c>
      <c r="C5174" s="25" t="inlineStr">
        <is>
          <t>10.6.3.</t>
        </is>
      </c>
      <c r="D5174" s="271" t="inlineStr">
        <is>
          <t>10.5.1.1.</t>
        </is>
      </c>
      <c r="E5174" s="7" t="inlineStr">
        <is>
          <t>Внутренний блок</t>
        </is>
      </c>
      <c r="F5174" s="18" t="inlineStr">
        <is>
          <t>шт</t>
        </is>
      </c>
      <c r="G5174" s="645" t="n">
        <v>3</v>
      </c>
      <c r="H5174" s="194" t="n">
        <v>86322.55214211624</v>
      </c>
      <c r="I5174" s="195" t="n">
        <v>37438.71096425587</v>
      </c>
      <c r="J5174" s="196" t="n">
        <v>15470.15788829652</v>
      </c>
      <c r="K5174" s="197" t="n">
        <v>139231.4209946686</v>
      </c>
      <c r="L5174" s="194" t="n">
        <v>258967.6564263487</v>
      </c>
      <c r="M5174" s="195" t="n">
        <v>112316.1328927676</v>
      </c>
      <c r="N5174" s="196" t="n">
        <v>46410.47366488955</v>
      </c>
      <c r="O5174" s="197" t="n">
        <v>14562956.55199807</v>
      </c>
      <c r="P5174" s="118" t="n"/>
      <c r="Q5174" s="104" t="n"/>
      <c r="R5174" t="n">
        <v>14562956.55199807</v>
      </c>
    </row>
    <row r="5175" outlineLevel="3" ht="50.25" customHeight="1">
      <c r="A5175" s="3" t="n"/>
      <c r="B5175" s="3" t="inlineStr">
        <is>
          <t>Монтаж оборудования системы индивидуального кондиционирования (VRV система, сплит, мульти сплит пр.)</t>
        </is>
      </c>
      <c r="C5175" s="25" t="n"/>
      <c r="D5175" s="271" t="inlineStr">
        <is>
          <t>10.5.1.2.</t>
        </is>
      </c>
      <c r="E5175" s="7" t="inlineStr">
        <is>
          <t>Внутренний блок</t>
        </is>
      </c>
      <c r="F5175" s="18" t="inlineStr">
        <is>
          <t>шт</t>
        </is>
      </c>
      <c r="G5175" s="645" t="n">
        <v>1</v>
      </c>
      <c r="H5175" s="194" t="n">
        <v>86322.55201959937</v>
      </c>
      <c r="I5175" s="195" t="n">
        <v>37438.71096425587</v>
      </c>
      <c r="J5175" s="196" t="n">
        <v>15470.1578729819</v>
      </c>
      <c r="K5175" s="197" t="n">
        <v>139231.4208568372</v>
      </c>
      <c r="L5175" s="194" t="n">
        <v>86322.55201959937</v>
      </c>
      <c r="M5175" s="195" t="n">
        <v>37438.71096425587</v>
      </c>
      <c r="N5175" s="196" t="n">
        <v>15470.1578729819</v>
      </c>
      <c r="O5175" s="197" t="n">
        <v>139231.4208568372</v>
      </c>
      <c r="P5175" s="118" t="n"/>
      <c r="Q5175" s="104" t="n"/>
    </row>
    <row r="5176" outlineLevel="3" ht="50.25" customHeight="1">
      <c r="A5176" s="3" t="n"/>
      <c r="B5176" s="3" t="inlineStr">
        <is>
          <t>Монтаж оборудования системы индивидуального кондиционирования (VRV система, сплит, мульти сплит пр.)</t>
        </is>
      </c>
      <c r="C5176" s="25" t="n"/>
      <c r="D5176" s="271" t="inlineStr">
        <is>
          <t>10.5.1.3.</t>
        </is>
      </c>
      <c r="E5176" s="7" t="inlineStr">
        <is>
          <t>Внутренний блок</t>
        </is>
      </c>
      <c r="F5176" s="18" t="inlineStr">
        <is>
          <t>шт</t>
        </is>
      </c>
      <c r="G5176" s="645" t="n">
        <v>17</v>
      </c>
      <c r="H5176" s="194" t="n">
        <v>89108.08658819916</v>
      </c>
      <c r="I5176" s="195" t="n">
        <v>37672.34414929873</v>
      </c>
      <c r="J5176" s="196" t="n">
        <v>15847.55384218724</v>
      </c>
      <c r="K5176" s="197" t="n">
        <v>142627.9845796851</v>
      </c>
      <c r="L5176" s="194" t="n">
        <v>1514837.471999386</v>
      </c>
      <c r="M5176" s="195" t="n">
        <v>640429.8505380785</v>
      </c>
      <c r="N5176" s="196" t="n">
        <v>269408.415317183</v>
      </c>
      <c r="O5176" s="197" t="n">
        <v>2424675.737854647</v>
      </c>
      <c r="P5176" s="118" t="n"/>
      <c r="Q5176" s="104" t="n"/>
    </row>
    <row r="5177" outlineLevel="3" ht="50.25" customHeight="1">
      <c r="A5177" s="3" t="n"/>
      <c r="B5177" s="3" t="inlineStr">
        <is>
          <t>Монтаж оборудования системы индивидуального кондиционирования (VRV система, сплит, мульти сплит пр.)</t>
        </is>
      </c>
      <c r="C5177" s="25" t="n"/>
      <c r="D5177" s="271" t="inlineStr">
        <is>
          <t>10.5.1.4.</t>
        </is>
      </c>
      <c r="E5177" s="7" t="inlineStr">
        <is>
          <t>Внутренний блок</t>
        </is>
      </c>
      <c r="F5177" s="18" t="inlineStr">
        <is>
          <t>шт</t>
        </is>
      </c>
      <c r="G5177" s="645" t="n">
        <v>6</v>
      </c>
      <c r="H5177" s="194" t="n">
        <v>133415.4940214241</v>
      </c>
      <c r="I5177" s="195" t="n">
        <v>41388.57199888685</v>
      </c>
      <c r="J5177" s="196" t="n">
        <v>21850.50825253887</v>
      </c>
      <c r="K5177" s="197" t="n">
        <v>196654.5742728498</v>
      </c>
      <c r="L5177" s="194" t="n">
        <v>800492.9641285448</v>
      </c>
      <c r="M5177" s="195" t="n">
        <v>248331.4319933211</v>
      </c>
      <c r="N5177" s="196" t="n">
        <v>131103.0495152332</v>
      </c>
      <c r="O5177" s="197" t="n">
        <v>1179927.445637099</v>
      </c>
      <c r="P5177" s="118" t="n"/>
      <c r="Q5177" s="104" t="n"/>
    </row>
    <row r="5178" outlineLevel="3" ht="50.25" customHeight="1">
      <c r="A5178" s="3" t="n"/>
      <c r="B5178" s="3" t="inlineStr">
        <is>
          <t>Монтаж оборудования системы индивидуального кондиционирования (VRV система, сплит, мульти сплит пр.)</t>
        </is>
      </c>
      <c r="C5178" s="25" t="n"/>
      <c r="D5178" s="271" t="inlineStr">
        <is>
          <t>10.5.1.5.</t>
        </is>
      </c>
      <c r="E5178" s="7" t="inlineStr">
        <is>
          <t>Внутренний блок</t>
        </is>
      </c>
      <c r="F5178" s="18" t="inlineStr">
        <is>
          <t>шт</t>
        </is>
      </c>
      <c r="G5178" s="645" t="n">
        <v>3</v>
      </c>
      <c r="H5178" s="194" t="n">
        <v>187352.9841618684</v>
      </c>
      <c r="I5178" s="195" t="n">
        <v>45912.51087130258</v>
      </c>
      <c r="J5178" s="196" t="n">
        <v>29158.18687914637</v>
      </c>
      <c r="K5178" s="197" t="n">
        <v>262423.6819123173</v>
      </c>
      <c r="L5178" s="194" t="n">
        <v>562058.9524856053</v>
      </c>
      <c r="M5178" s="195" t="n">
        <v>137737.5326139077</v>
      </c>
      <c r="N5178" s="196" t="n">
        <v>87474.56063743912</v>
      </c>
      <c r="O5178" s="197" t="n">
        <v>787271.045736952</v>
      </c>
      <c r="P5178" s="118" t="n"/>
      <c r="Q5178" s="104" t="n"/>
    </row>
    <row r="5179" outlineLevel="3" ht="50.25" customHeight="1">
      <c r="A5179" s="3" t="n"/>
      <c r="B5179" s="3" t="inlineStr">
        <is>
          <t>Монтаж оборудования системы индивидуального кондиционирования (VRV система, сплит, мульти сплит пр.)</t>
        </is>
      </c>
      <c r="C5179" s="25" t="n"/>
      <c r="D5179" s="271" t="inlineStr">
        <is>
          <t>10.5.1.6.</t>
        </is>
      </c>
      <c r="E5179" s="7" t="inlineStr">
        <is>
          <t>Внутренний блок</t>
        </is>
      </c>
      <c r="F5179" s="18" t="inlineStr">
        <is>
          <t>шт</t>
        </is>
      </c>
      <c r="G5179" s="645" t="n">
        <v>2</v>
      </c>
      <c r="H5179" s="194" t="n">
        <v>27676.94994432326</v>
      </c>
      <c r="I5179" s="195" t="n">
        <v>32519.88513826268</v>
      </c>
      <c r="J5179" s="196" t="n">
        <v>7524.604385323242</v>
      </c>
      <c r="K5179" s="197" t="n">
        <v>67721.43946790918</v>
      </c>
      <c r="L5179" s="194" t="n">
        <v>55353.89988864652</v>
      </c>
      <c r="M5179" s="195" t="n">
        <v>65039.77027652536</v>
      </c>
      <c r="N5179" s="196" t="n">
        <v>15049.20877064648</v>
      </c>
      <c r="O5179" s="197" t="n">
        <v>135442.8789358184</v>
      </c>
      <c r="P5179" s="118" t="n"/>
      <c r="Q5179" s="104" t="n"/>
    </row>
    <row r="5180" outlineLevel="3" ht="50.25" customHeight="1">
      <c r="A5180" s="3" t="n"/>
      <c r="B5180" s="3" t="inlineStr">
        <is>
          <t>Монтаж оборудования системы индивидуального кондиционирования (VRV система, сплит, мульти сплит пр.)</t>
        </is>
      </c>
      <c r="C5180" s="25" t="n"/>
      <c r="D5180" s="271" t="inlineStr">
        <is>
          <t>10.5.1.7.</t>
        </is>
      </c>
      <c r="E5180" s="7" t="inlineStr">
        <is>
          <t>Внутренний блок</t>
        </is>
      </c>
      <c r="F5180" s="18" t="inlineStr">
        <is>
          <t>шт</t>
        </is>
      </c>
      <c r="G5180" s="645" t="n">
        <v>1</v>
      </c>
      <c r="H5180" s="194" t="n">
        <v>28186.34174452168</v>
      </c>
      <c r="I5180" s="195" t="n">
        <v>32562.60972534228</v>
      </c>
      <c r="J5180" s="196" t="n">
        <v>7593.618933732994</v>
      </c>
      <c r="K5180" s="197" t="n">
        <v>68342.57040359695</v>
      </c>
      <c r="L5180" s="194" t="n">
        <v>28186.34174452168</v>
      </c>
      <c r="M5180" s="195" t="n">
        <v>32562.60972534228</v>
      </c>
      <c r="N5180" s="196" t="n">
        <v>7593.618933732994</v>
      </c>
      <c r="O5180" s="197" t="n">
        <v>68342.57040359695</v>
      </c>
      <c r="P5180" s="118" t="n"/>
      <c r="Q5180" s="104" t="n"/>
    </row>
    <row r="5181" outlineLevel="3" ht="50.25" customHeight="1">
      <c r="A5181" s="3" t="n"/>
      <c r="B5181" s="3" t="inlineStr">
        <is>
          <t>Монтаж оборудования системы индивидуального кондиционирования (VRV система, сплит, мульти сплит пр.)</t>
        </is>
      </c>
      <c r="C5181" s="25" t="n"/>
      <c r="D5181" s="271" t="inlineStr">
        <is>
          <t>10.5.1.8.</t>
        </is>
      </c>
      <c r="E5181" s="7" t="inlineStr">
        <is>
          <t>Внутренний блок</t>
        </is>
      </c>
      <c r="F5181" s="18" t="inlineStr">
        <is>
          <t>шт</t>
        </is>
      </c>
      <c r="G5181" s="645" t="n">
        <v>4</v>
      </c>
      <c r="H5181" s="194" t="n">
        <v>59429.03373890797</v>
      </c>
      <c r="I5181" s="195" t="n">
        <v>35183.05106622433</v>
      </c>
      <c r="J5181" s="196" t="n">
        <v>11826.51060064154</v>
      </c>
      <c r="K5181" s="197" t="n">
        <v>106438.5954057738</v>
      </c>
      <c r="L5181" s="194" t="n">
        <v>237716.1349556319</v>
      </c>
      <c r="M5181" s="195" t="n">
        <v>140732.2042648973</v>
      </c>
      <c r="N5181" s="196" t="n">
        <v>47306.04240256615</v>
      </c>
      <c r="O5181" s="197" t="n">
        <v>425754.3816230954</v>
      </c>
      <c r="P5181" s="118" t="n"/>
      <c r="Q5181" s="104" t="n"/>
    </row>
    <row r="5182" outlineLevel="3" ht="50.25" customHeight="1">
      <c r="A5182" s="3" t="n"/>
      <c r="B5182" s="3" t="inlineStr">
        <is>
          <t>Монтаж оборудования системы индивидуального кондиционирования (VRV система, сплит, мульти сплит пр.)</t>
        </is>
      </c>
      <c r="C5182" s="25" t="n"/>
      <c r="D5182" s="271" t="inlineStr">
        <is>
          <t>10.5.1.9.</t>
        </is>
      </c>
      <c r="E5182" s="7" t="inlineStr">
        <is>
          <t>Наружный блок</t>
        </is>
      </c>
      <c r="F5182" s="18" t="inlineStr">
        <is>
          <t>шт</t>
        </is>
      </c>
      <c r="G5182" s="645" t="n">
        <v>1</v>
      </c>
      <c r="H5182" s="194" t="n">
        <v>1047825.211034399</v>
      </c>
      <c r="I5182" s="195" t="n">
        <v>217307.2274700257</v>
      </c>
      <c r="J5182" s="196" t="n">
        <v>158141.5548130531</v>
      </c>
      <c r="K5182" s="197" t="n">
        <v>1423273.993317478</v>
      </c>
      <c r="L5182" s="194" t="n">
        <v>1047825.211034399</v>
      </c>
      <c r="M5182" s="195" t="n">
        <v>217307.2274700257</v>
      </c>
      <c r="N5182" s="196" t="n">
        <v>158141.5548130531</v>
      </c>
      <c r="O5182" s="197" t="n">
        <v>1423273.993317478</v>
      </c>
      <c r="P5182" s="118" t="n"/>
      <c r="Q5182" s="104" t="n"/>
    </row>
    <row r="5183" outlineLevel="3" ht="50.25" customHeight="1">
      <c r="A5183" s="3" t="n"/>
      <c r="B5183" s="3" t="inlineStr">
        <is>
          <t>Монтаж оборудования системы индивидуального кондиционирования (VRV система, сплит, мульти сплит пр.)</t>
        </is>
      </c>
      <c r="C5183" s="25" t="n"/>
      <c r="D5183" s="271" t="inlineStr">
        <is>
          <t>10.5.1.10.</t>
        </is>
      </c>
      <c r="E5183" s="7" t="inlineStr">
        <is>
          <t>Наружный блок</t>
        </is>
      </c>
      <c r="F5183" s="18" t="inlineStr">
        <is>
          <t>шт</t>
        </is>
      </c>
      <c r="G5183" s="645" t="n">
        <v>2</v>
      </c>
      <c r="H5183" s="194" t="n">
        <v>65881.32889461964</v>
      </c>
      <c r="I5183" s="195" t="n">
        <v>27096.08176725034</v>
      </c>
      <c r="J5183" s="196" t="n">
        <v>11622.17633273375</v>
      </c>
      <c r="K5183" s="197" t="n">
        <v>104599.5869946037</v>
      </c>
      <c r="L5183" s="194" t="n">
        <v>131762.6577892393</v>
      </c>
      <c r="M5183" s="195" t="n">
        <v>54192.16353450067</v>
      </c>
      <c r="N5183" s="196" t="n">
        <v>23244.35266546749</v>
      </c>
      <c r="O5183" s="197" t="n">
        <v>209199.1739892074</v>
      </c>
      <c r="P5183" s="118" t="n"/>
      <c r="Q5183" s="104" t="n"/>
    </row>
    <row r="5184" outlineLevel="3" ht="50.25" customHeight="1">
      <c r="A5184" s="3" t="n"/>
      <c r="B5184" s="3" t="inlineStr">
        <is>
          <t>Монтаж оборудования системы индивидуального кондиционирования (VRV система, сплит, мульти сплит пр.)</t>
        </is>
      </c>
      <c r="C5184" s="25" t="n"/>
      <c r="D5184" s="271" t="inlineStr">
        <is>
          <t>10.5.1.11.</t>
        </is>
      </c>
      <c r="E5184" s="7" t="inlineStr">
        <is>
          <t>Наружный блок</t>
        </is>
      </c>
      <c r="F5184" s="18" t="inlineStr">
        <is>
          <t>шт</t>
        </is>
      </c>
      <c r="G5184" s="645" t="n">
        <v>1</v>
      </c>
      <c r="H5184" s="194" t="n">
        <v>68173.59153607428</v>
      </c>
      <c r="I5184" s="195" t="n">
        <v>27288.34240910853</v>
      </c>
      <c r="J5184" s="196" t="n">
        <v>11932.74174314785</v>
      </c>
      <c r="K5184" s="197" t="n">
        <v>107394.6756883307</v>
      </c>
      <c r="L5184" s="194" t="n">
        <v>68173.59153607428</v>
      </c>
      <c r="M5184" s="195" t="n">
        <v>27288.34240910853</v>
      </c>
      <c r="N5184" s="196" t="n">
        <v>11932.74174314785</v>
      </c>
      <c r="O5184" s="197" t="n">
        <v>107394.6756883307</v>
      </c>
      <c r="P5184" s="118" t="n"/>
      <c r="Q5184" s="104" t="n"/>
    </row>
    <row r="5185" outlineLevel="3" ht="50.25" customHeight="1">
      <c r="A5185" s="3" t="n"/>
      <c r="B5185" s="3" t="inlineStr">
        <is>
          <t>Монтаж оборудования системы индивидуального кондиционирования (VRV система, сплит, мульти сплит пр.)</t>
        </is>
      </c>
      <c r="C5185" s="25" t="n"/>
      <c r="D5185" s="271" t="inlineStr">
        <is>
          <t>10.5.1.12.</t>
        </is>
      </c>
      <c r="E5185" s="7" t="inlineStr">
        <is>
          <t>Наружный блок</t>
        </is>
      </c>
      <c r="F5185" s="18" t="inlineStr">
        <is>
          <t>шт</t>
        </is>
      </c>
      <c r="G5185" s="645" t="n">
        <v>4</v>
      </c>
      <c r="H5185" s="194" t="n">
        <v>105783.6800221766</v>
      </c>
      <c r="I5185" s="195" t="n">
        <v>30442.84108848556</v>
      </c>
      <c r="J5185" s="196" t="n">
        <v>17028.31513883277</v>
      </c>
      <c r="K5185" s="197" t="n">
        <v>153254.836249495</v>
      </c>
      <c r="L5185" s="194" t="n">
        <v>423134.7200887065</v>
      </c>
      <c r="M5185" s="195" t="n">
        <v>121771.3643539422</v>
      </c>
      <c r="N5185" s="196" t="n">
        <v>68113.26055533109</v>
      </c>
      <c r="O5185" s="197" t="n">
        <v>613019.3449979798</v>
      </c>
      <c r="P5185" s="118" t="n"/>
      <c r="Q5185" s="104" t="n"/>
    </row>
    <row r="5186" outlineLevel="3" ht="50.25" customHeight="1">
      <c r="A5186" s="3" t="n"/>
      <c r="B5186" s="3" t="inlineStr">
        <is>
          <t>Монтаж оборудования системы индивидуального кондиционирования (VRV система, сплит, мульти сплит пр.)</t>
        </is>
      </c>
      <c r="C5186" s="25" t="n"/>
      <c r="D5186" s="271" t="inlineStr">
        <is>
          <t>10.5.1.13.</t>
        </is>
      </c>
      <c r="E5186" s="7" t="inlineStr">
        <is>
          <t>Наружный блок</t>
        </is>
      </c>
      <c r="F5186" s="18" t="inlineStr">
        <is>
          <t>шт</t>
        </is>
      </c>
      <c r="G5186" s="645" t="n">
        <v>6</v>
      </c>
      <c r="H5186" s="194" t="n">
        <v>347843.6150977968</v>
      </c>
      <c r="I5186" s="195" t="n">
        <v>158597.1550119617</v>
      </c>
      <c r="J5186" s="196" t="n">
        <v>63305.09626371982</v>
      </c>
      <c r="K5186" s="197" t="n">
        <v>569745.8663734783</v>
      </c>
      <c r="L5186" s="194" t="n">
        <v>2087061.690586781</v>
      </c>
      <c r="M5186" s="195" t="n">
        <v>951582.9300717702</v>
      </c>
      <c r="N5186" s="196" t="n">
        <v>379830.5775823189</v>
      </c>
      <c r="O5186" s="197" t="n">
        <v>3418475.19824087</v>
      </c>
      <c r="P5186" s="118" t="n"/>
      <c r="Q5186" s="104" t="n"/>
    </row>
    <row r="5187" outlineLevel="3" ht="50.25" customHeight="1">
      <c r="A5187" s="3" t="n"/>
      <c r="B5187" s="3" t="inlineStr">
        <is>
          <t>Монтаж оборудования системы индивидуального кондиционирования (VRV система, сплит, мульти сплит пр.)</t>
        </is>
      </c>
      <c r="C5187" s="25" t="n"/>
      <c r="D5187" s="271" t="inlineStr">
        <is>
          <t>10.5.1.14.</t>
        </is>
      </c>
      <c r="E5187" s="7" t="inlineStr">
        <is>
          <t>Наружный блок</t>
        </is>
      </c>
      <c r="F5187" s="18" t="inlineStr">
        <is>
          <t>шт</t>
        </is>
      </c>
      <c r="G5187" s="645" t="n">
        <v>3</v>
      </c>
      <c r="H5187" s="194" t="n">
        <v>394907.5410167888</v>
      </c>
      <c r="I5187" s="195" t="n">
        <v>162544.5823675818</v>
      </c>
      <c r="J5187" s="196" t="n">
        <v>69681.51542304632</v>
      </c>
      <c r="K5187" s="197" t="n">
        <v>627133.6388074169</v>
      </c>
      <c r="L5187" s="194" t="n">
        <v>1184722.623050367</v>
      </c>
      <c r="M5187" s="195" t="n">
        <v>487633.7471027455</v>
      </c>
      <c r="N5187" s="196" t="n">
        <v>209044.546269139</v>
      </c>
      <c r="O5187" s="197" t="n">
        <v>1881400.916422251</v>
      </c>
      <c r="P5187" s="118" t="n"/>
      <c r="Q5187" s="104" t="n"/>
    </row>
    <row r="5188" outlineLevel="3" ht="50.25" customHeight="1">
      <c r="A5188" s="3" t="n"/>
      <c r="B5188" s="3" t="inlineStr">
        <is>
          <t>Монтаж оборудования системы индивидуального кондиционирования (VRV система, сплит, мульти сплит пр.)</t>
        </is>
      </c>
      <c r="C5188" s="25" t="n"/>
      <c r="D5188" s="271" t="inlineStr">
        <is>
          <t>10.5.1.15.</t>
        </is>
      </c>
      <c r="E5188" s="7" t="inlineStr">
        <is>
          <t>Наружный блок</t>
        </is>
      </c>
      <c r="F5188" s="18" t="inlineStr">
        <is>
          <t>шт</t>
        </is>
      </c>
      <c r="G5188" s="645" t="n">
        <v>3</v>
      </c>
      <c r="H5188" s="194" t="n">
        <v>433992.0714167589</v>
      </c>
      <c r="I5188" s="195" t="n">
        <v>165822.7479952146</v>
      </c>
      <c r="J5188" s="196" t="n">
        <v>74976.85242649668</v>
      </c>
      <c r="K5188" s="197" t="n">
        <v>674791.6718384702</v>
      </c>
      <c r="L5188" s="194" t="n">
        <v>1301976.214250277</v>
      </c>
      <c r="M5188" s="195" t="n">
        <v>497468.2439856437</v>
      </c>
      <c r="N5188" s="196" t="n">
        <v>224930.5572794901</v>
      </c>
      <c r="O5188" s="197" t="n">
        <v>2024375.01551541</v>
      </c>
      <c r="P5188" s="118" t="n"/>
      <c r="Q5188" s="104" t="n"/>
    </row>
    <row r="5189" outlineLevel="3" ht="50.25" customHeight="1">
      <c r="A5189" s="3" t="n"/>
      <c r="B5189" s="3" t="inlineStr">
        <is>
          <t>Монтаж оборудования системы индивидуального кондиционирования (VRV система, сплит, мульти сплит пр.)</t>
        </is>
      </c>
      <c r="C5189" s="25" t="n"/>
      <c r="D5189" s="271" t="inlineStr">
        <is>
          <t>10.5.1.16.</t>
        </is>
      </c>
      <c r="E5189" s="7" t="inlineStr">
        <is>
          <t>Наружный блок</t>
        </is>
      </c>
      <c r="F5189" s="18" t="inlineStr">
        <is>
          <t>шт</t>
        </is>
      </c>
      <c r="G5189" s="645" t="n">
        <v>3</v>
      </c>
      <c r="H5189" s="194" t="n">
        <v>259054.7043072966</v>
      </c>
      <c r="I5189" s="195" t="n">
        <v>151150.0972387202</v>
      </c>
      <c r="J5189" s="196" t="n">
        <v>51275.6001932521</v>
      </c>
      <c r="K5189" s="197" t="n">
        <v>461480.4017392689</v>
      </c>
      <c r="L5189" s="194" t="n">
        <v>777164.1129218898</v>
      </c>
      <c r="M5189" s="195" t="n">
        <v>453450.2917161607</v>
      </c>
      <c r="N5189" s="196" t="n">
        <v>153826.8005797563</v>
      </c>
      <c r="O5189" s="197" t="n">
        <v>1384441.205217807</v>
      </c>
      <c r="P5189" s="118" t="n"/>
      <c r="Q5189" s="104" t="n"/>
    </row>
    <row r="5190" outlineLevel="3" ht="50.25" customHeight="1">
      <c r="A5190" s="3" t="n"/>
      <c r="B5190" s="3" t="inlineStr">
        <is>
          <t>Монтаж оборудования системы индивидуального кондиционирования (VRV система, сплит, мульти сплит пр.)</t>
        </is>
      </c>
      <c r="C5190" s="25" t="n"/>
      <c r="D5190" s="271" t="inlineStr">
        <is>
          <t>10.5.1.17.</t>
        </is>
      </c>
      <c r="E5190" s="7" t="inlineStr">
        <is>
          <t>Наружный блок</t>
        </is>
      </c>
      <c r="F5190" s="18" t="inlineStr">
        <is>
          <t>шт</t>
        </is>
      </c>
      <c r="G5190" s="645" t="n">
        <v>3</v>
      </c>
      <c r="H5190" s="194" t="n">
        <v>347843.6151590553</v>
      </c>
      <c r="I5190" s="195" t="n">
        <v>158597.1550119617</v>
      </c>
      <c r="J5190" s="196" t="n">
        <v>63305.09627137712</v>
      </c>
      <c r="K5190" s="197" t="n">
        <v>569745.8664423941</v>
      </c>
      <c r="L5190" s="194" t="n">
        <v>1043530.845477166</v>
      </c>
      <c r="M5190" s="195" t="n">
        <v>475791.4650358851</v>
      </c>
      <c r="N5190" s="196" t="n">
        <v>189915.2888141314</v>
      </c>
      <c r="O5190" s="197" t="n">
        <v>1709237.599327182</v>
      </c>
      <c r="P5190" s="118" t="n"/>
      <c r="Q5190" s="104" t="n"/>
    </row>
    <row r="5191" outlineLevel="3" ht="50.25" customHeight="1">
      <c r="A5191" s="3" t="n"/>
      <c r="B5191" s="3" t="inlineStr">
        <is>
          <t>Монтаж оборудования системы индивидуального кондиционирования (VRV система, сплит, мульти сплит пр.)</t>
        </is>
      </c>
      <c r="C5191" s="25" t="n"/>
      <c r="D5191" s="271" t="inlineStr">
        <is>
          <t>10.5.1.18.</t>
        </is>
      </c>
      <c r="E5191" s="7" t="inlineStr">
        <is>
          <t>Наружный блок</t>
        </is>
      </c>
      <c r="F5191" s="18" t="inlineStr">
        <is>
          <t>шт</t>
        </is>
      </c>
      <c r="G5191" s="645" t="n">
        <v>2</v>
      </c>
      <c r="H5191" s="194" t="n">
        <v>394907.5410167888</v>
      </c>
      <c r="I5191" s="195" t="n">
        <v>162544.5823675818</v>
      </c>
      <c r="J5191" s="196" t="n">
        <v>69681.51542304632</v>
      </c>
      <c r="K5191" s="197" t="n">
        <v>627133.6388074169</v>
      </c>
      <c r="L5191" s="194" t="n">
        <v>789815.0820335776</v>
      </c>
      <c r="M5191" s="195" t="n">
        <v>325089.1647351636</v>
      </c>
      <c r="N5191" s="196" t="n">
        <v>139363.0308460926</v>
      </c>
      <c r="O5191" s="197" t="n">
        <v>1254267.277614834</v>
      </c>
      <c r="P5191" s="118" t="n"/>
      <c r="Q5191" s="104" t="n"/>
    </row>
    <row r="5192" outlineLevel="3" ht="50.25" customHeight="1">
      <c r="A5192" s="3" t="n"/>
      <c r="B5192" s="3" t="inlineStr">
        <is>
          <t>Монтаж оборудования системы индивидуального кондиционирования (VRV система, сплит, мульти сплит пр.)</t>
        </is>
      </c>
      <c r="C5192" s="25" t="n"/>
      <c r="D5192" s="271" t="inlineStr">
        <is>
          <t>10.5.1.19.</t>
        </is>
      </c>
      <c r="E5192" s="7" t="inlineStr">
        <is>
          <t>Наружный блок</t>
        </is>
      </c>
      <c r="F5192" s="18" t="inlineStr">
        <is>
          <t>шт</t>
        </is>
      </c>
      <c r="G5192" s="645" t="n">
        <v>1</v>
      </c>
      <c r="H5192" s="194" t="n">
        <v>347843.6152815721</v>
      </c>
      <c r="I5192" s="195" t="n">
        <v>158597.1550119617</v>
      </c>
      <c r="J5192" s="196" t="n">
        <v>63305.09628669173</v>
      </c>
      <c r="K5192" s="197" t="n">
        <v>569745.8665802255</v>
      </c>
      <c r="L5192" s="194" t="n">
        <v>347843.6152815721</v>
      </c>
      <c r="M5192" s="195" t="n">
        <v>158597.1550119617</v>
      </c>
      <c r="N5192" s="196" t="n">
        <v>63305.09628669173</v>
      </c>
      <c r="O5192" s="197" t="n">
        <v>569745.8665802255</v>
      </c>
      <c r="P5192" s="118" t="n"/>
      <c r="Q5192" s="104" t="n"/>
    </row>
    <row r="5193" outlineLevel="3" ht="50.25" customHeight="1">
      <c r="A5193" s="3" t="n"/>
      <c r="B5193" s="3" t="inlineStr">
        <is>
          <t>Монтаж оборудования системы индивидуального кондиционирования (VRV система, сплит, мульти сплит пр.)</t>
        </is>
      </c>
      <c r="C5193" s="25" t="n"/>
      <c r="D5193" s="271" t="inlineStr">
        <is>
          <t>10.5.1.20.</t>
        </is>
      </c>
      <c r="E5193" s="7" t="inlineStr">
        <is>
          <t>Наружный блок</t>
        </is>
      </c>
      <c r="F5193" s="18" t="inlineStr">
        <is>
          <t>шт</t>
        </is>
      </c>
      <c r="G5193" s="645" t="n">
        <v>2</v>
      </c>
      <c r="H5193" s="194" t="n">
        <v>394907.5410167888</v>
      </c>
      <c r="I5193" s="195" t="n">
        <v>162544.5823675818</v>
      </c>
      <c r="J5193" s="196" t="n">
        <v>69681.51542304632</v>
      </c>
      <c r="K5193" s="197" t="n">
        <v>627133.6388074169</v>
      </c>
      <c r="L5193" s="194" t="n">
        <v>789815.0820335776</v>
      </c>
      <c r="M5193" s="195" t="n">
        <v>325089.1647351636</v>
      </c>
      <c r="N5193" s="196" t="n">
        <v>139363.0308460926</v>
      </c>
      <c r="O5193" s="197" t="n">
        <v>1254267.277614834</v>
      </c>
      <c r="P5193" s="118" t="n"/>
      <c r="Q5193" s="104" t="n"/>
    </row>
    <row r="5194" outlineLevel="3" ht="50.25" customHeight="1">
      <c r="A5194" s="3" t="n"/>
      <c r="B5194" s="3" t="inlineStr">
        <is>
          <t>Монтаж оборудования системы индивидуального кондиционирования (VRV система, сплит, мульти сплит пр.)</t>
        </is>
      </c>
      <c r="C5194" s="25" t="n"/>
      <c r="D5194" s="271" t="inlineStr">
        <is>
          <t>10.5.1.21.</t>
        </is>
      </c>
      <c r="E5194" s="7" t="inlineStr">
        <is>
          <t>Наружный блок</t>
        </is>
      </c>
      <c r="F5194" s="18" t="inlineStr">
        <is>
          <t>шт</t>
        </is>
      </c>
      <c r="G5194" s="647" t="n">
        <v>2</v>
      </c>
      <c r="H5194" s="194" t="n">
        <v>433992.0713555005</v>
      </c>
      <c r="I5194" s="195" t="n">
        <v>165822.7479952146</v>
      </c>
      <c r="J5194" s="196" t="n">
        <v>74976.85241883938</v>
      </c>
      <c r="K5194" s="197" t="n">
        <v>674791.6717695544</v>
      </c>
      <c r="L5194" s="194" t="n">
        <v>867984.142711001</v>
      </c>
      <c r="M5194" s="195" t="n">
        <v>331645.4959904291</v>
      </c>
      <c r="N5194" s="196" t="n">
        <v>149953.7048376788</v>
      </c>
      <c r="O5194" s="197" t="n">
        <v>1349583.343539109</v>
      </c>
      <c r="P5194" s="118" t="n"/>
      <c r="Q5194" s="104" t="n"/>
    </row>
    <row r="5195" outlineLevel="3" ht="50.25" customHeight="1">
      <c r="A5195" s="3" t="n"/>
      <c r="B5195" s="3" t="inlineStr">
        <is>
          <t>Монтаж оборудования системы индивидуального кондиционирования (VRV система, сплит, мульти сплит пр.)</t>
        </is>
      </c>
      <c r="C5195" s="25" t="n"/>
      <c r="D5195" s="271" t="inlineStr">
        <is>
          <t>10.5.1.22.</t>
        </is>
      </c>
      <c r="E5195" s="7" t="inlineStr">
        <is>
          <t>Наружный блок</t>
        </is>
      </c>
      <c r="F5195" s="18" t="inlineStr">
        <is>
          <t>шт</t>
        </is>
      </c>
      <c r="G5195" s="647" t="n">
        <v>1</v>
      </c>
      <c r="H5195" s="194" t="n">
        <v>489615.7126736759</v>
      </c>
      <c r="I5195" s="195" t="n">
        <v>170488.1106590393</v>
      </c>
      <c r="J5195" s="196" t="n">
        <v>82512.9779165894</v>
      </c>
      <c r="K5195" s="197" t="n">
        <v>742616.8012493046</v>
      </c>
      <c r="L5195" s="194" t="n">
        <v>489615.7126736759</v>
      </c>
      <c r="M5195" s="195" t="n">
        <v>170488.1106590393</v>
      </c>
      <c r="N5195" s="196" t="n">
        <v>82512.9779165894</v>
      </c>
      <c r="O5195" s="197" t="n">
        <v>742616.8012493046</v>
      </c>
      <c r="P5195" s="118" t="n"/>
      <c r="Q5195" s="104" t="n"/>
    </row>
    <row r="5196" outlineLevel="3" ht="50.25" customHeight="1">
      <c r="A5196" s="3" t="n"/>
      <c r="B5196" s="3" t="inlineStr">
        <is>
          <t>Монтаж оборудования системы индивидуального кондиционирования (VRV система, сплит, мульти сплит пр.)</t>
        </is>
      </c>
      <c r="C5196" s="25" t="n"/>
      <c r="D5196" s="271" t="inlineStr">
        <is>
          <t>10.5.1.23.</t>
        </is>
      </c>
      <c r="E5196" s="7" t="inlineStr">
        <is>
          <t>Наружный блок</t>
        </is>
      </c>
      <c r="F5196" s="18" t="inlineStr">
        <is>
          <t>шт</t>
        </is>
      </c>
      <c r="G5196" s="647" t="n">
        <v>1</v>
      </c>
      <c r="H5196" s="194" t="n">
        <v>1047825.211034399</v>
      </c>
      <c r="I5196" s="195" t="n">
        <v>217307.2274700257</v>
      </c>
      <c r="J5196" s="196" t="n">
        <v>158141.5548130531</v>
      </c>
      <c r="K5196" s="197" t="n">
        <v>1423273.993317478</v>
      </c>
      <c r="L5196" s="194" t="n">
        <v>1047825.211034399</v>
      </c>
      <c r="M5196" s="195" t="n">
        <v>217307.2274700257</v>
      </c>
      <c r="N5196" s="196" t="n">
        <v>158141.5548130531</v>
      </c>
      <c r="O5196" s="197" t="n">
        <v>1423273.993317478</v>
      </c>
      <c r="P5196" s="118" t="n"/>
      <c r="Q5196" s="104" t="n"/>
    </row>
    <row r="5197" outlineLevel="3" ht="50.25" customHeight="1">
      <c r="A5197" s="3" t="n"/>
      <c r="B5197" s="3" t="inlineStr">
        <is>
          <t>Монтаж оборудования системы индивидуального кондиционирования (VRV система, сплит, мульти сплит пр.)</t>
        </is>
      </c>
      <c r="C5197" s="25" t="n"/>
      <c r="D5197" s="271" t="inlineStr">
        <is>
          <t>10.5.1.24.</t>
        </is>
      </c>
      <c r="E5197" s="7" t="inlineStr">
        <is>
          <t>Наружный блок</t>
        </is>
      </c>
      <c r="F5197" s="18" t="inlineStr">
        <is>
          <t>шт</t>
        </is>
      </c>
      <c r="G5197" s="647" t="n">
        <v>3</v>
      </c>
      <c r="H5197" s="194" t="n">
        <v>934865.9856367548</v>
      </c>
      <c r="I5197" s="195" t="n">
        <v>207832.9150807352</v>
      </c>
      <c r="J5197" s="196" t="n">
        <v>142837.3625896862</v>
      </c>
      <c r="K5197" s="197" t="n">
        <v>1285536.263307176</v>
      </c>
      <c r="L5197" s="194" t="n">
        <v>2804597.956910264</v>
      </c>
      <c r="M5197" s="195" t="n">
        <v>623498.7452422057</v>
      </c>
      <c r="N5197" s="196" t="n">
        <v>428512.0877690587</v>
      </c>
      <c r="O5197" s="197" t="n">
        <v>3856608.789921528</v>
      </c>
      <c r="P5197" s="118" t="n"/>
      <c r="Q5197" s="104" t="n"/>
    </row>
    <row r="5198" outlineLevel="3" ht="50.25" customHeight="1">
      <c r="A5198" s="3" t="n"/>
      <c r="B5198" s="3" t="inlineStr">
        <is>
          <t>Монтаж оборудования системы индивидуального кондиционирования (VRV система, сплит, мульти сплит пр.)</t>
        </is>
      </c>
      <c r="C5198" s="25" t="n"/>
      <c r="D5198" s="271" t="inlineStr">
        <is>
          <t>10.5.1.25.</t>
        </is>
      </c>
      <c r="E5198" s="7" t="inlineStr">
        <is>
          <t>Наружный блок</t>
        </is>
      </c>
      <c r="F5198" s="18" t="inlineStr">
        <is>
          <t>шт</t>
        </is>
      </c>
      <c r="G5198" s="647" t="n">
        <v>2</v>
      </c>
      <c r="H5198" s="194" t="n">
        <v>414522.3461175637</v>
      </c>
      <c r="I5198" s="195" t="n">
        <v>164189.7493789253</v>
      </c>
      <c r="J5198" s="196" t="n">
        <v>72339.01193706114</v>
      </c>
      <c r="K5198" s="197" t="n">
        <v>651051.1074335502</v>
      </c>
      <c r="L5198" s="194" t="n">
        <v>829044.6922351274</v>
      </c>
      <c r="M5198" s="195" t="n">
        <v>328379.4987578507</v>
      </c>
      <c r="N5198" s="196" t="n">
        <v>144678.0238741223</v>
      </c>
      <c r="O5198" s="197" t="n">
        <v>1302102.2148671</v>
      </c>
      <c r="P5198" s="118" t="n"/>
      <c r="Q5198" s="104" t="n"/>
    </row>
    <row r="5199" outlineLevel="3" ht="50.25" customHeight="1">
      <c r="A5199" s="3" t="n"/>
      <c r="B5199" s="3" t="inlineStr">
        <is>
          <t>Монтаж оборудования системы индивидуального кондиционирования (VRV система, сплит, мульти сплит пр.)</t>
        </is>
      </c>
      <c r="C5199" s="25" t="n"/>
      <c r="D5199" s="271" t="inlineStr">
        <is>
          <t>10.5.1.26.</t>
        </is>
      </c>
      <c r="E5199" s="7" t="inlineStr">
        <is>
          <t>Наружный блок</t>
        </is>
      </c>
      <c r="F5199" s="18" t="inlineStr">
        <is>
          <t>шт</t>
        </is>
      </c>
      <c r="G5199" s="647" t="n">
        <v>3</v>
      </c>
      <c r="H5199" s="194" t="n">
        <v>399405.0185412671</v>
      </c>
      <c r="I5199" s="195" t="n">
        <v>162921.8026142656</v>
      </c>
      <c r="J5199" s="196" t="n">
        <v>70290.85264444159</v>
      </c>
      <c r="K5199" s="197" t="n">
        <v>632617.6737999744</v>
      </c>
      <c r="L5199" s="194" t="n">
        <v>1198215.055623801</v>
      </c>
      <c r="M5199" s="195" t="n">
        <v>488765.4078427968</v>
      </c>
      <c r="N5199" s="196" t="n">
        <v>210872.5579333248</v>
      </c>
      <c r="O5199" s="197" t="n">
        <v>1897853.021399923</v>
      </c>
      <c r="P5199" s="118" t="n"/>
      <c r="Q5199" s="104" t="n"/>
    </row>
    <row r="5200" outlineLevel="3" ht="50.25" customHeight="1">
      <c r="A5200" s="3" t="n"/>
      <c r="B5200" s="3" t="inlineStr">
        <is>
          <t>Монтаж оборудования системы индивидуального кондиционирования (VRV система, сплит, мульти сплит пр.)</t>
        </is>
      </c>
      <c r="C5200" s="25" t="n"/>
      <c r="D5200" s="271" t="inlineStr">
        <is>
          <t>10.5.1.27.</t>
        </is>
      </c>
      <c r="E5200" s="7" t="inlineStr">
        <is>
          <t>Наружный блок</t>
        </is>
      </c>
      <c r="F5200" s="18" t="inlineStr">
        <is>
          <t>шт</t>
        </is>
      </c>
      <c r="G5200" s="647" t="n">
        <v>2</v>
      </c>
      <c r="H5200" s="194" t="n">
        <v>512625.3877042714</v>
      </c>
      <c r="I5200" s="195" t="n">
        <v>172418.0181146539</v>
      </c>
      <c r="J5200" s="196" t="n">
        <v>85630.42572736565</v>
      </c>
      <c r="K5200" s="197" t="n">
        <v>770673.8315462909</v>
      </c>
      <c r="L5200" s="194" t="n">
        <v>1025250.775408543</v>
      </c>
      <c r="M5200" s="195" t="n">
        <v>344836.0362293077</v>
      </c>
      <c r="N5200" s="196" t="n">
        <v>171260.8514547313</v>
      </c>
      <c r="O5200" s="197" t="n">
        <v>1541347.663092582</v>
      </c>
      <c r="P5200" s="118" t="n"/>
      <c r="Q5200" s="104" t="n"/>
    </row>
    <row r="5201" outlineLevel="3" ht="50.25" customHeight="1">
      <c r="A5201" s="3" t="n"/>
      <c r="B5201" s="3" t="inlineStr">
        <is>
          <t>Монтаж оборудования системы индивидуального кондиционирования (VRV система, сплит, мульти сплит пр.)</t>
        </is>
      </c>
      <c r="C5201" s="25" t="n"/>
      <c r="D5201" s="271" t="inlineStr">
        <is>
          <t>10.5.1.28.</t>
        </is>
      </c>
      <c r="E5201" s="7" t="inlineStr">
        <is>
          <t>Наружный блок</t>
        </is>
      </c>
      <c r="F5201" s="18" t="inlineStr">
        <is>
          <t>шт</t>
        </is>
      </c>
      <c r="G5201" s="647" t="n">
        <v>3</v>
      </c>
      <c r="H5201" s="194" t="n">
        <v>489615.712551159</v>
      </c>
      <c r="I5201" s="195" t="n">
        <v>170488.1106590393</v>
      </c>
      <c r="J5201" s="196" t="n">
        <v>82512.97790127479</v>
      </c>
      <c r="K5201" s="197" t="n">
        <v>742616.8011114731</v>
      </c>
      <c r="L5201" s="194" t="n">
        <v>1468847.137653477</v>
      </c>
      <c r="M5201" s="195" t="n">
        <v>511464.3319771179</v>
      </c>
      <c r="N5201" s="196" t="n">
        <v>247538.9337038244</v>
      </c>
      <c r="O5201" s="197" t="n">
        <v>2227850.403334419</v>
      </c>
      <c r="P5201" s="118" t="n"/>
      <c r="Q5201" s="104" t="n"/>
    </row>
    <row r="5202" outlineLevel="3" ht="50.25" customHeight="1">
      <c r="A5202" s="3" t="n"/>
      <c r="B5202" s="3" t="inlineStr">
        <is>
          <t>Монтаж оборудования системы индивидуального кондиционирования (VRV система, сплит, мульти сплит пр.)</t>
        </is>
      </c>
      <c r="C5202" s="25" t="n"/>
      <c r="D5202" s="271" t="inlineStr">
        <is>
          <t>10.5.1.29.</t>
        </is>
      </c>
      <c r="E5202" s="7" t="inlineStr">
        <is>
          <t>Наружный блок</t>
        </is>
      </c>
      <c r="F5202" s="18" t="inlineStr">
        <is>
          <t>шт</t>
        </is>
      </c>
      <c r="G5202" s="647" t="n">
        <v>2</v>
      </c>
      <c r="H5202" s="194" t="n">
        <v>647810.8567139124</v>
      </c>
      <c r="I5202" s="195" t="n">
        <v>183756.5286262655</v>
      </c>
      <c r="J5202" s="196" t="n">
        <v>103945.9231675222</v>
      </c>
      <c r="K5202" s="197" t="n">
        <v>935513.3085077002</v>
      </c>
      <c r="L5202" s="194" t="n">
        <v>1295621.713427825</v>
      </c>
      <c r="M5202" s="195" t="n">
        <v>367513.0572525311</v>
      </c>
      <c r="N5202" s="196" t="n">
        <v>207891.8463350445</v>
      </c>
      <c r="O5202" s="197" t="n">
        <v>1871026.6170154</v>
      </c>
      <c r="P5202" s="118" t="n"/>
      <c r="Q5202" s="104" t="n"/>
    </row>
    <row r="5203" outlineLevel="3" ht="50.25" customHeight="1">
      <c r="A5203" s="3" t="n"/>
      <c r="B5203" s="3" t="inlineStr">
        <is>
          <t>Монтаж оборудования системы индивидуального кондиционирования (VRV система, сплит, мульти сплит пр.)</t>
        </is>
      </c>
      <c r="C5203" s="25" t="n"/>
      <c r="D5203" s="271" t="inlineStr">
        <is>
          <t>10.5.1.30.</t>
        </is>
      </c>
      <c r="E5203" s="7" t="inlineStr">
        <is>
          <t>Наружный блок</t>
        </is>
      </c>
      <c r="F5203" s="18" t="inlineStr">
        <is>
          <t>шт</t>
        </is>
      </c>
      <c r="G5203" s="647" t="n">
        <v>1</v>
      </c>
      <c r="H5203" s="194" t="n">
        <v>934865.9857592717</v>
      </c>
      <c r="I5203" s="195" t="n">
        <v>207832.9150807352</v>
      </c>
      <c r="J5203" s="196" t="n">
        <v>142837.3626050008</v>
      </c>
      <c r="K5203" s="197" t="n">
        <v>1285536.263445008</v>
      </c>
      <c r="L5203" s="194" t="n">
        <v>934865.9857592717</v>
      </c>
      <c r="M5203" s="195" t="n">
        <v>207832.9150807352</v>
      </c>
      <c r="N5203" s="196" t="n">
        <v>142837.3626050008</v>
      </c>
      <c r="O5203" s="197" t="n">
        <v>1285536.263445008</v>
      </c>
      <c r="P5203" s="118" t="n"/>
      <c r="Q5203" s="104" t="n"/>
    </row>
    <row r="5204" outlineLevel="3" ht="50.25" customHeight="1">
      <c r="A5204" s="3" t="n"/>
      <c r="B5204" s="3" t="n"/>
      <c r="C5204" s="25" t="n"/>
      <c r="D5204" s="271" t="inlineStr">
        <is>
          <t>10.5.1.31.</t>
        </is>
      </c>
      <c r="E5204" s="7" t="inlineStr">
        <is>
          <t>Наружный блок</t>
        </is>
      </c>
      <c r="F5204" s="18" t="inlineStr">
        <is>
          <t>шт</t>
        </is>
      </c>
      <c r="G5204" s="645" t="n">
        <v>0</v>
      </c>
      <c r="H5204" s="194" t="n">
        <v>433992.0715392758</v>
      </c>
      <c r="I5204" s="195" t="n">
        <v>165822.7479952146</v>
      </c>
      <c r="J5204" s="196" t="n">
        <v>74976.85244181129</v>
      </c>
      <c r="K5204" s="197" t="n">
        <v>674791.6719763016</v>
      </c>
      <c r="L5204" s="194" t="n">
        <v>0</v>
      </c>
      <c r="M5204" s="195" t="n">
        <v>0</v>
      </c>
      <c r="N5204" s="196" t="n">
        <v>0</v>
      </c>
      <c r="O5204" s="197" t="n">
        <v>0</v>
      </c>
      <c r="P5204" s="524" t="inlineStr">
        <is>
          <t>Исключено</t>
        </is>
      </c>
      <c r="Q5204" s="104" t="n"/>
    </row>
    <row r="5205" outlineLevel="3" ht="50.25" customHeight="1">
      <c r="A5205" s="3" t="n"/>
      <c r="B5205" s="3" t="n"/>
      <c r="C5205" s="25" t="n"/>
      <c r="D5205" s="271" t="inlineStr">
        <is>
          <t>10.5.1.32.</t>
        </is>
      </c>
      <c r="E5205" s="7" t="inlineStr">
        <is>
          <t>Наружный блок</t>
        </is>
      </c>
      <c r="F5205" s="18" t="inlineStr">
        <is>
          <t>шт</t>
        </is>
      </c>
      <c r="G5205" s="645" t="n">
        <v>0</v>
      </c>
      <c r="H5205" s="194" t="n">
        <v>456972.7306708136</v>
      </c>
      <c r="I5205" s="195" t="n">
        <v>167750.2217718182</v>
      </c>
      <c r="J5205" s="196" t="n">
        <v>78090.36905532898</v>
      </c>
      <c r="K5205" s="197" t="n">
        <v>702813.3214979608</v>
      </c>
      <c r="L5205" s="194" t="n">
        <v>0</v>
      </c>
      <c r="M5205" s="195" t="n">
        <v>0</v>
      </c>
      <c r="N5205" s="196" t="n">
        <v>0</v>
      </c>
      <c r="O5205" s="197" t="n">
        <v>0</v>
      </c>
      <c r="P5205" s="524" t="inlineStr">
        <is>
          <t>Исключено</t>
        </is>
      </c>
      <c r="Q5205" s="104" t="n"/>
    </row>
    <row r="5206" outlineLevel="3" ht="50.25" customHeight="1">
      <c r="A5206" s="3" t="n"/>
      <c r="B5206" s="3" t="inlineStr">
        <is>
          <t>Монтаж оборудования системы индивидуального кондиционирования (VRV система, сплит, мульти сплит пр.)</t>
        </is>
      </c>
      <c r="C5206" s="25" t="n"/>
      <c r="D5206" s="271" t="inlineStr">
        <is>
          <t>10.5.1.33.</t>
        </is>
      </c>
      <c r="E5206" s="7" t="inlineStr">
        <is>
          <t>Наружный блок</t>
        </is>
      </c>
      <c r="F5206" s="18" t="inlineStr">
        <is>
          <t>шт</t>
        </is>
      </c>
      <c r="G5206" s="647" t="n">
        <v>1</v>
      </c>
      <c r="H5206" s="194" t="n">
        <v>569583.764238374</v>
      </c>
      <c r="I5206" s="195" t="n">
        <v>177195.3300129783</v>
      </c>
      <c r="J5206" s="196" t="n">
        <v>93347.38678141903</v>
      </c>
      <c r="K5206" s="197" t="n">
        <v>840126.4810327713</v>
      </c>
      <c r="L5206" s="194" t="n">
        <v>569583.764238374</v>
      </c>
      <c r="M5206" s="195" t="n">
        <v>177195.3300129783</v>
      </c>
      <c r="N5206" s="196" t="n">
        <v>93347.38678141903</v>
      </c>
      <c r="O5206" s="197" t="n">
        <v>840126.4810327713</v>
      </c>
      <c r="P5206" s="118" t="n"/>
      <c r="Q5206" s="104" t="n"/>
    </row>
    <row r="5207" outlineLevel="3" ht="50.25" customHeight="1">
      <c r="A5207" s="3" t="n"/>
      <c r="B5207" s="3" t="inlineStr">
        <is>
          <t>Монтаж оборудования системы индивидуального кондиционирования (VRV система, сплит, мульти сплит пр.)</t>
        </is>
      </c>
      <c r="C5207" s="25" t="n"/>
      <c r="D5207" s="271" t="inlineStr">
        <is>
          <t>10.5.1.34.</t>
        </is>
      </c>
      <c r="E5207" s="7" t="inlineStr">
        <is>
          <t>Наружный блок</t>
        </is>
      </c>
      <c r="F5207" s="18" t="inlineStr">
        <is>
          <t>шт</t>
        </is>
      </c>
      <c r="G5207" s="647" t="n">
        <v>4</v>
      </c>
      <c r="H5207" s="194" t="n">
        <v>489615.7124899006</v>
      </c>
      <c r="I5207" s="195" t="n">
        <v>170488.1106590393</v>
      </c>
      <c r="J5207" s="196" t="n">
        <v>82512.97789361748</v>
      </c>
      <c r="K5207" s="197" t="n">
        <v>742616.8010425573</v>
      </c>
      <c r="L5207" s="194" t="n">
        <v>1958462.849959602</v>
      </c>
      <c r="M5207" s="195" t="n">
        <v>681952.4426361572</v>
      </c>
      <c r="N5207" s="196" t="n">
        <v>330051.9115744699</v>
      </c>
      <c r="O5207" s="197" t="n">
        <v>2970467.204170229</v>
      </c>
      <c r="P5207" s="118" t="n"/>
      <c r="Q5207" s="104" t="n"/>
    </row>
    <row r="5208" outlineLevel="3" ht="50.25" customHeight="1">
      <c r="A5208" s="3" t="n"/>
      <c r="B5208" s="3" t="n"/>
      <c r="C5208" s="25" t="n"/>
      <c r="D5208" s="271" t="inlineStr">
        <is>
          <t>10.5.1.35.</t>
        </is>
      </c>
      <c r="E5208" s="7" t="inlineStr">
        <is>
          <t>Наружный блок</t>
        </is>
      </c>
      <c r="F5208" s="18" t="inlineStr">
        <is>
          <t>шт</t>
        </is>
      </c>
      <c r="G5208" s="645" t="n">
        <v>0</v>
      </c>
      <c r="H5208" s="194" t="n">
        <v>414522.3461175637</v>
      </c>
      <c r="I5208" s="195" t="n">
        <v>164189.7493789253</v>
      </c>
      <c r="J5208" s="196" t="n">
        <v>72339.01193706114</v>
      </c>
      <c r="K5208" s="197" t="n">
        <v>651051.1074335502</v>
      </c>
      <c r="L5208" s="194" t="n">
        <v>0</v>
      </c>
      <c r="M5208" s="195" t="n">
        <v>0</v>
      </c>
      <c r="N5208" s="196" t="n">
        <v>0</v>
      </c>
      <c r="O5208" s="197" t="n">
        <v>0</v>
      </c>
      <c r="P5208" s="524" t="inlineStr">
        <is>
          <t>Исключено</t>
        </is>
      </c>
      <c r="Q5208" s="104" t="n"/>
    </row>
    <row r="5209" outlineLevel="3" ht="50.25" customHeight="1">
      <c r="A5209" s="3" t="n"/>
      <c r="B5209" s="3" t="n"/>
      <c r="C5209" s="25" t="n"/>
      <c r="D5209" s="271" t="inlineStr">
        <is>
          <t>10.5.1.36.</t>
        </is>
      </c>
      <c r="E5209" s="7" t="inlineStr">
        <is>
          <t>Наружный блок</t>
        </is>
      </c>
      <c r="F5209" s="18" t="inlineStr">
        <is>
          <t>шт</t>
        </is>
      </c>
      <c r="G5209" s="645" t="n">
        <v>0</v>
      </c>
      <c r="H5209" s="194" t="n">
        <v>569583.764238374</v>
      </c>
      <c r="I5209" s="195" t="n">
        <v>177195.3300129783</v>
      </c>
      <c r="J5209" s="196" t="n">
        <v>93347.38678141903</v>
      </c>
      <c r="K5209" s="197" t="n">
        <v>840126.4810327713</v>
      </c>
      <c r="L5209" s="194" t="n">
        <v>0</v>
      </c>
      <c r="M5209" s="195" t="n">
        <v>0</v>
      </c>
      <c r="N5209" s="196" t="n">
        <v>0</v>
      </c>
      <c r="O5209" s="197" t="n">
        <v>0</v>
      </c>
      <c r="P5209" s="524" t="inlineStr">
        <is>
          <t>Исключено</t>
        </is>
      </c>
      <c r="Q5209" s="104" t="n"/>
    </row>
    <row r="5210" outlineLevel="3" ht="50.25" customHeight="1">
      <c r="A5210" s="3" t="n"/>
      <c r="B5210" s="3" t="n"/>
      <c r="C5210" s="25" t="n"/>
      <c r="D5210" s="271" t="inlineStr">
        <is>
          <t>10.5.1.37.</t>
        </is>
      </c>
      <c r="E5210" s="7" t="inlineStr">
        <is>
          <t>Наружный блок</t>
        </is>
      </c>
      <c r="F5210" s="18" t="inlineStr">
        <is>
          <t>шт</t>
        </is>
      </c>
      <c r="G5210" s="645" t="n">
        <v>0</v>
      </c>
      <c r="H5210" s="194" t="n">
        <v>489615.7124899006</v>
      </c>
      <c r="I5210" s="195" t="n">
        <v>170488.1106590393</v>
      </c>
      <c r="J5210" s="196" t="n">
        <v>82512.97789361748</v>
      </c>
      <c r="K5210" s="197" t="n">
        <v>742616.8010425573</v>
      </c>
      <c r="L5210" s="194" t="n">
        <v>0</v>
      </c>
      <c r="M5210" s="195" t="n">
        <v>0</v>
      </c>
      <c r="N5210" s="196" t="n">
        <v>0</v>
      </c>
      <c r="O5210" s="197" t="n">
        <v>0</v>
      </c>
      <c r="P5210" s="524" t="inlineStr">
        <is>
          <t>Исключено</t>
        </is>
      </c>
      <c r="Q5210" s="104" t="n"/>
    </row>
    <row r="5211" outlineLevel="3" ht="50.25" customHeight="1">
      <c r="A5211" s="3" t="n"/>
      <c r="B5211" s="3" t="n"/>
      <c r="C5211" s="25" t="n"/>
      <c r="D5211" s="271" t="inlineStr">
        <is>
          <t>10.5.1.38.</t>
        </is>
      </c>
      <c r="E5211" s="7" t="inlineStr">
        <is>
          <t>Наружный блок</t>
        </is>
      </c>
      <c r="F5211" s="18" t="inlineStr">
        <is>
          <t>шт</t>
        </is>
      </c>
      <c r="G5211" s="645" t="n">
        <v>0</v>
      </c>
      <c r="H5211" s="194" t="n">
        <v>647810.8567139124</v>
      </c>
      <c r="I5211" s="195" t="n">
        <v>183756.5286262655</v>
      </c>
      <c r="J5211" s="196" t="n">
        <v>103945.9231675222</v>
      </c>
      <c r="K5211" s="197" t="n">
        <v>935513.3085077002</v>
      </c>
      <c r="L5211" s="194" t="n">
        <v>0</v>
      </c>
      <c r="M5211" s="195" t="n">
        <v>0</v>
      </c>
      <c r="N5211" s="196" t="n">
        <v>0</v>
      </c>
      <c r="O5211" s="197" t="n">
        <v>0</v>
      </c>
      <c r="P5211" s="524" t="inlineStr">
        <is>
          <t>Исключено</t>
        </is>
      </c>
      <c r="Q5211" s="104" t="n"/>
    </row>
    <row r="5212" outlineLevel="3" ht="50.25" customHeight="1">
      <c r="A5212" s="3" t="n"/>
      <c r="B5212" s="3" t="n"/>
      <c r="C5212" s="25" t="n"/>
      <c r="D5212" s="271" t="inlineStr">
        <is>
          <t>10.5.1.39.</t>
        </is>
      </c>
      <c r="E5212" s="7" t="inlineStr">
        <is>
          <t>Наружный блок</t>
        </is>
      </c>
      <c r="F5212" s="18" t="inlineStr">
        <is>
          <t>шт</t>
        </is>
      </c>
      <c r="G5212" s="645" t="n">
        <v>0</v>
      </c>
      <c r="H5212" s="194" t="n">
        <v>489615.712551159</v>
      </c>
      <c r="I5212" s="195" t="n">
        <v>170488.1106590393</v>
      </c>
      <c r="J5212" s="196" t="n">
        <v>82512.97790127479</v>
      </c>
      <c r="K5212" s="197" t="n">
        <v>742616.8011114731</v>
      </c>
      <c r="L5212" s="194" t="n">
        <v>0</v>
      </c>
      <c r="M5212" s="195" t="n">
        <v>0</v>
      </c>
      <c r="N5212" s="196" t="n">
        <v>0</v>
      </c>
      <c r="O5212" s="197" t="n">
        <v>0</v>
      </c>
      <c r="P5212" s="524" t="inlineStr">
        <is>
          <t>Исключено</t>
        </is>
      </c>
      <c r="Q5212" s="104" t="n"/>
    </row>
    <row r="5213" outlineLevel="3" ht="50.25" customHeight="1">
      <c r="A5213" s="3" t="n"/>
      <c r="B5213" s="3" t="n"/>
      <c r="C5213" s="25" t="n"/>
      <c r="D5213" s="271" t="inlineStr">
        <is>
          <t>10.5.1.40.</t>
        </is>
      </c>
      <c r="E5213" s="7" t="inlineStr">
        <is>
          <t>Наружный блок</t>
        </is>
      </c>
      <c r="F5213" s="18" t="inlineStr">
        <is>
          <t>шт</t>
        </is>
      </c>
      <c r="G5213" s="645" t="n">
        <v>0</v>
      </c>
      <c r="H5213" s="194" t="n">
        <v>1660381.647295485</v>
      </c>
      <c r="I5213" s="195" t="n">
        <v>268684.6250683589</v>
      </c>
      <c r="J5213" s="196" t="n">
        <v>241133.2840454805</v>
      </c>
      <c r="K5213" s="197" t="n">
        <v>2170199.556409325</v>
      </c>
      <c r="L5213" s="194" t="n">
        <v>0</v>
      </c>
      <c r="M5213" s="195" t="n">
        <v>0</v>
      </c>
      <c r="N5213" s="196" t="n">
        <v>0</v>
      </c>
      <c r="O5213" s="197" t="n">
        <v>0</v>
      </c>
      <c r="P5213" s="524" t="inlineStr">
        <is>
          <t>Исключено</t>
        </is>
      </c>
      <c r="Q5213" s="104" t="n"/>
    </row>
    <row r="5214" outlineLevel="3" ht="50.25" customHeight="1">
      <c r="A5214" s="3" t="n"/>
      <c r="B5214" s="3" t="n"/>
      <c r="C5214" s="25" t="n"/>
      <c r="D5214" s="271" t="inlineStr">
        <is>
          <t>10.5.1.41.</t>
        </is>
      </c>
      <c r="E5214" s="7" t="inlineStr">
        <is>
          <t>Наружный блок</t>
        </is>
      </c>
      <c r="F5214" s="18" t="inlineStr">
        <is>
          <t>шт</t>
        </is>
      </c>
      <c r="G5214" s="645" t="n">
        <v>0</v>
      </c>
      <c r="H5214" s="194" t="n">
        <v>489615.7126736759</v>
      </c>
      <c r="I5214" s="195" t="n">
        <v>170488.1106590393</v>
      </c>
      <c r="J5214" s="196" t="n">
        <v>82512.9779165894</v>
      </c>
      <c r="K5214" s="197" t="n">
        <v>742616.8012493046</v>
      </c>
      <c r="L5214" s="194" t="n">
        <v>0</v>
      </c>
      <c r="M5214" s="195" t="n">
        <v>0</v>
      </c>
      <c r="N5214" s="196" t="n">
        <v>0</v>
      </c>
      <c r="O5214" s="197" t="n">
        <v>0</v>
      </c>
      <c r="P5214" s="524" t="inlineStr">
        <is>
          <t>Исключено</t>
        </is>
      </c>
      <c r="Q5214" s="104" t="n"/>
    </row>
    <row r="5215" outlineLevel="3" ht="50.25" customHeight="1">
      <c r="A5215" s="3" t="n"/>
      <c r="B5215" s="3" t="n"/>
      <c r="C5215" s="25" t="n"/>
      <c r="D5215" s="271" t="inlineStr">
        <is>
          <t>10.5.1.42.</t>
        </is>
      </c>
      <c r="E5215" s="7" t="inlineStr">
        <is>
          <t>Наружный блок</t>
        </is>
      </c>
      <c r="F5215" s="18" t="inlineStr">
        <is>
          <t>шт</t>
        </is>
      </c>
      <c r="G5215" s="645" t="n">
        <v>0</v>
      </c>
      <c r="H5215" s="194" t="n">
        <v>543817.570527426</v>
      </c>
      <c r="I5215" s="195" t="n">
        <v>175034.2230513318</v>
      </c>
      <c r="J5215" s="196" t="n">
        <v>89856.47419734472</v>
      </c>
      <c r="K5215" s="197" t="n">
        <v>808708.2677761025</v>
      </c>
      <c r="L5215" s="194" t="n">
        <v>0</v>
      </c>
      <c r="M5215" s="195" t="n">
        <v>0</v>
      </c>
      <c r="N5215" s="196" t="n">
        <v>0</v>
      </c>
      <c r="O5215" s="197" t="n">
        <v>0</v>
      </c>
      <c r="P5215" s="524" t="inlineStr">
        <is>
          <t>Исключено</t>
        </is>
      </c>
      <c r="Q5215" s="104" t="n"/>
    </row>
    <row r="5216" outlineLevel="3" ht="50.25" customHeight="1">
      <c r="A5216" s="3" t="n"/>
      <c r="B5216" s="3" t="n"/>
      <c r="C5216" s="25" t="n"/>
      <c r="D5216" s="271" t="inlineStr">
        <is>
          <t>10.5.1.43.</t>
        </is>
      </c>
      <c r="E5216" s="7" t="inlineStr">
        <is>
          <t>Наружный блок</t>
        </is>
      </c>
      <c r="F5216" s="18" t="inlineStr">
        <is>
          <t>шт</t>
        </is>
      </c>
      <c r="G5216" s="645" t="n">
        <v>0</v>
      </c>
      <c r="H5216" s="194" t="n">
        <v>647810.8567139124</v>
      </c>
      <c r="I5216" s="195" t="n">
        <v>183756.5286262655</v>
      </c>
      <c r="J5216" s="196" t="n">
        <v>103945.9231675222</v>
      </c>
      <c r="K5216" s="197" t="n">
        <v>935513.3085077002</v>
      </c>
      <c r="L5216" s="194" t="n">
        <v>0</v>
      </c>
      <c r="M5216" s="195" t="n">
        <v>0</v>
      </c>
      <c r="N5216" s="196" t="n">
        <v>0</v>
      </c>
      <c r="O5216" s="197" t="n">
        <v>0</v>
      </c>
      <c r="P5216" s="524" t="inlineStr">
        <is>
          <t>Исключено</t>
        </is>
      </c>
      <c r="Q5216" s="104" t="n"/>
    </row>
    <row r="5217" outlineLevel="3" ht="50.25" customHeight="1">
      <c r="A5217" s="3" t="n"/>
      <c r="B5217" s="3" t="n"/>
      <c r="C5217" s="25" t="n"/>
      <c r="D5217" s="271" t="inlineStr">
        <is>
          <t>10.5.1.44.</t>
        </is>
      </c>
      <c r="E5217" s="7" t="inlineStr">
        <is>
          <t>Наружный блок</t>
        </is>
      </c>
      <c r="F5217" s="18" t="inlineStr">
        <is>
          <t>шт</t>
        </is>
      </c>
      <c r="G5217" s="645" t="n">
        <v>0</v>
      </c>
      <c r="H5217" s="194" t="n">
        <v>414522.3461175637</v>
      </c>
      <c r="I5217" s="195" t="n">
        <v>164189.7493789253</v>
      </c>
      <c r="J5217" s="196" t="n">
        <v>72339.01193706114</v>
      </c>
      <c r="K5217" s="197" t="n">
        <v>651051.1074335502</v>
      </c>
      <c r="L5217" s="194" t="n">
        <v>0</v>
      </c>
      <c r="M5217" s="195" t="n">
        <v>0</v>
      </c>
      <c r="N5217" s="196" t="n">
        <v>0</v>
      </c>
      <c r="O5217" s="197" t="n">
        <v>0</v>
      </c>
      <c r="P5217" s="524" t="inlineStr">
        <is>
          <t>Исключено</t>
        </is>
      </c>
      <c r="Q5217" s="104" t="n"/>
    </row>
    <row r="5218" outlineLevel="3" ht="50.25" customHeight="1">
      <c r="A5218" s="3" t="n"/>
      <c r="B5218" s="3" t="n"/>
      <c r="C5218" s="25" t="n"/>
      <c r="D5218" s="271" t="inlineStr">
        <is>
          <t>10.5.1.45.</t>
        </is>
      </c>
      <c r="E5218" s="7" t="inlineStr">
        <is>
          <t>Наружный блок</t>
        </is>
      </c>
      <c r="F5218" s="18" t="inlineStr">
        <is>
          <t>шт</t>
        </is>
      </c>
      <c r="G5218" s="645" t="n">
        <v>0</v>
      </c>
      <c r="H5218" s="194" t="n">
        <v>414522.3461175637</v>
      </c>
      <c r="I5218" s="195" t="n">
        <v>164189.7493789253</v>
      </c>
      <c r="J5218" s="196" t="n">
        <v>72339.01193706114</v>
      </c>
      <c r="K5218" s="197" t="n">
        <v>651051.1074335502</v>
      </c>
      <c r="L5218" s="194" t="n">
        <v>0</v>
      </c>
      <c r="M5218" s="195" t="n">
        <v>0</v>
      </c>
      <c r="N5218" s="196" t="n">
        <v>0</v>
      </c>
      <c r="O5218" s="197" t="n">
        <v>0</v>
      </c>
      <c r="P5218" s="524" t="inlineStr">
        <is>
          <t>Исключено</t>
        </is>
      </c>
      <c r="Q5218" s="104" t="n"/>
    </row>
    <row r="5219" outlineLevel="3" ht="50.25" customHeight="1">
      <c r="A5219" s="3" t="n"/>
      <c r="B5219" s="3" t="n"/>
      <c r="C5219" s="25" t="n"/>
      <c r="D5219" s="271" t="inlineStr">
        <is>
          <t>10.5.1.46.</t>
        </is>
      </c>
      <c r="E5219" s="7" t="inlineStr">
        <is>
          <t>Наружный блок</t>
        </is>
      </c>
      <c r="F5219" s="18" t="inlineStr">
        <is>
          <t>шт</t>
        </is>
      </c>
      <c r="G5219" s="645" t="n">
        <v>0</v>
      </c>
      <c r="H5219" s="194" t="n">
        <v>569583.764238374</v>
      </c>
      <c r="I5219" s="195" t="n">
        <v>177195.3300129783</v>
      </c>
      <c r="J5219" s="196" t="n">
        <v>93347.38678141903</v>
      </c>
      <c r="K5219" s="197" t="n">
        <v>840126.4810327713</v>
      </c>
      <c r="L5219" s="194" t="n">
        <v>0</v>
      </c>
      <c r="M5219" s="195" t="n">
        <v>0</v>
      </c>
      <c r="N5219" s="196" t="n">
        <v>0</v>
      </c>
      <c r="O5219" s="197" t="n">
        <v>0</v>
      </c>
      <c r="P5219" s="524" t="inlineStr">
        <is>
          <t>Исключено</t>
        </is>
      </c>
      <c r="Q5219" s="104" t="n"/>
    </row>
    <row r="5220" outlineLevel="3" ht="50.25" customHeight="1">
      <c r="A5220" s="3" t="n"/>
      <c r="B5220" s="3" t="n"/>
      <c r="C5220" s="25" t="n"/>
      <c r="D5220" s="271" t="inlineStr">
        <is>
          <t>10.5.1.47.</t>
        </is>
      </c>
      <c r="E5220" s="7" t="inlineStr">
        <is>
          <t>Наружный блок</t>
        </is>
      </c>
      <c r="F5220" s="18" t="inlineStr">
        <is>
          <t>шт</t>
        </is>
      </c>
      <c r="G5220" s="645" t="n">
        <v>0</v>
      </c>
      <c r="H5220" s="194" t="n">
        <v>489615.712551159</v>
      </c>
      <c r="I5220" s="195" t="n">
        <v>170488.1106590393</v>
      </c>
      <c r="J5220" s="196" t="n">
        <v>82512.97790127479</v>
      </c>
      <c r="K5220" s="197" t="n">
        <v>742616.8011114731</v>
      </c>
      <c r="L5220" s="194" t="n">
        <v>0</v>
      </c>
      <c r="M5220" s="195" t="n">
        <v>0</v>
      </c>
      <c r="N5220" s="196" t="n">
        <v>0</v>
      </c>
      <c r="O5220" s="197" t="n">
        <v>0</v>
      </c>
      <c r="P5220" s="524" t="inlineStr">
        <is>
          <t>Исключено</t>
        </is>
      </c>
      <c r="Q5220" s="104" t="n"/>
    </row>
    <row r="5221" outlineLevel="3" ht="50.25" customHeight="1">
      <c r="A5221" s="3" t="inlineStr">
        <is>
          <t>10.6.5.</t>
        </is>
      </c>
      <c r="B5221" s="3" t="inlineStr">
        <is>
          <t>Монтаж оборудования системы центрального кондиционирования (драйкулеры, чиллеры, градирни и пр.)</t>
        </is>
      </c>
      <c r="C5221" s="25" t="inlineStr">
        <is>
          <t>10.6.5.</t>
        </is>
      </c>
      <c r="D5221" s="271" t="inlineStr">
        <is>
          <t>10.5.1.48.</t>
        </is>
      </c>
      <c r="E5221" s="212" t="inlineStr">
        <is>
          <t>Воздуховод круглого сечения</t>
        </is>
      </c>
      <c r="F5221" s="211" t="inlineStr">
        <is>
          <t>м2</t>
        </is>
      </c>
      <c r="G5221" s="649" t="n">
        <v>26.39</v>
      </c>
      <c r="H5221" s="194" t="n">
        <v>1821.157500433748</v>
      </c>
      <c r="I5221" s="195" t="n">
        <v>1647.101932550208</v>
      </c>
      <c r="J5221" s="196" t="n">
        <v>433.5324291229945</v>
      </c>
      <c r="K5221" s="197" t="n">
        <v>3901.79186210695</v>
      </c>
      <c r="L5221" s="194" t="n">
        <v>48060.3464364466</v>
      </c>
      <c r="M5221" s="195" t="n">
        <v>43467.02</v>
      </c>
      <c r="N5221" s="196" t="n">
        <v>11440.92080455582</v>
      </c>
      <c r="O5221" s="197" t="n">
        <v>3590000.692400686</v>
      </c>
      <c r="P5221" s="118" t="n"/>
      <c r="Q5221" s="104" t="n"/>
      <c r="R5221" t="n">
        <v>3590000.692400686</v>
      </c>
    </row>
    <row r="5222" outlineLevel="3" ht="50.25" customHeight="1">
      <c r="A5222" s="3" t="n"/>
      <c r="B5222" s="3" t="inlineStr">
        <is>
          <t>Монтаж оборудования системы центрального кондиционирования (драйкулеры, чиллеры, градирни и пр.)</t>
        </is>
      </c>
      <c r="C5222" s="25" t="n"/>
      <c r="D5222" s="271" t="inlineStr">
        <is>
          <t>10.5.1.49.</t>
        </is>
      </c>
      <c r="E5222" s="212" t="inlineStr">
        <is>
          <t>Воздуховод круглого сечения</t>
        </is>
      </c>
      <c r="F5222" s="211" t="inlineStr">
        <is>
          <t>м2</t>
        </is>
      </c>
      <c r="G5222" s="649" t="n">
        <v>120.95</v>
      </c>
      <c r="H5222" s="194" t="n">
        <v>1821.367351322687</v>
      </c>
      <c r="I5222" s="195" t="n">
        <v>1647.158660603555</v>
      </c>
      <c r="J5222" s="196" t="n">
        <v>433.5657514907802</v>
      </c>
      <c r="K5222" s="197" t="n">
        <v>3902.091763417022</v>
      </c>
      <c r="L5222" s="194" t="n">
        <v>220294.3811424789</v>
      </c>
      <c r="M5222" s="195" t="n">
        <v>199223.84</v>
      </c>
      <c r="N5222" s="196" t="n">
        <v>52439.77764280987</v>
      </c>
      <c r="O5222" s="197" t="n">
        <v>471957.9987852888</v>
      </c>
      <c r="P5222" s="118" t="n"/>
      <c r="Q5222" s="104" t="n"/>
    </row>
    <row r="5223" outlineLevel="3" ht="50.25" customHeight="1">
      <c r="A5223" s="3" t="n"/>
      <c r="B5223" s="3" t="inlineStr">
        <is>
          <t>Монтаж оборудования системы центрального кондиционирования (драйкулеры, чиллеры, градирни и пр.)</t>
        </is>
      </c>
      <c r="C5223" s="25" t="n"/>
      <c r="D5223" s="271" t="inlineStr">
        <is>
          <t>10.5.1.50.</t>
        </is>
      </c>
      <c r="E5223" s="212" t="inlineStr">
        <is>
          <t>Воздуховод прямоугольного сечения</t>
        </is>
      </c>
      <c r="F5223" s="211" t="inlineStr">
        <is>
          <t>м2</t>
        </is>
      </c>
      <c r="G5223" s="649" t="n">
        <v>123.84</v>
      </c>
      <c r="H5223" s="194" t="n">
        <v>1822.192125733475</v>
      </c>
      <c r="I5223" s="195" t="n">
        <v>1647.976178940568</v>
      </c>
      <c r="J5223" s="196" t="n">
        <v>433.7710380842555</v>
      </c>
      <c r="K5223" s="197" t="n">
        <v>3903.939342758299</v>
      </c>
      <c r="L5223" s="194" t="n">
        <v>225660.2728508336</v>
      </c>
      <c r="M5223" s="195" t="n">
        <v>204085.37</v>
      </c>
      <c r="N5223" s="196" t="n">
        <v>53718.2053563542</v>
      </c>
      <c r="O5223" s="197" t="n">
        <v>483463.8482071878</v>
      </c>
      <c r="P5223" s="118" t="n"/>
      <c r="Q5223" s="104" t="n"/>
    </row>
    <row r="5224" outlineLevel="3" ht="50.25" customHeight="1">
      <c r="A5224" s="3" t="n"/>
      <c r="B5224" s="3" t="inlineStr">
        <is>
          <t>Монтаж оборудования системы центрального кондиционирования (драйкулеры, чиллеры, градирни и пр.)</t>
        </is>
      </c>
      <c r="C5224" s="25" t="n"/>
      <c r="D5224" s="271" t="inlineStr">
        <is>
          <t>10.5.1.51.</t>
        </is>
      </c>
      <c r="E5224" s="212" t="inlineStr">
        <is>
          <t>Воздуховод прямоугольного сечения</t>
        </is>
      </c>
      <c r="F5224" s="211" t="inlineStr">
        <is>
          <t>м2</t>
        </is>
      </c>
      <c r="G5224" s="649" t="n">
        <v>16</v>
      </c>
      <c r="H5224" s="194" t="n">
        <v>1822.232449008956</v>
      </c>
      <c r="I5224" s="195" t="n">
        <v>1647.97625</v>
      </c>
      <c r="J5224" s="196" t="n">
        <v>433.7760873761194</v>
      </c>
      <c r="K5224" s="197" t="n">
        <v>3903.984786385075</v>
      </c>
      <c r="L5224" s="194" t="n">
        <v>29155.71918414329</v>
      </c>
      <c r="M5224" s="195" t="n">
        <v>26367.62</v>
      </c>
      <c r="N5224" s="196" t="n">
        <v>6940.417398017911</v>
      </c>
      <c r="O5224" s="197" t="n">
        <v>62463.7565821612</v>
      </c>
      <c r="P5224" s="118" t="n"/>
      <c r="Q5224" s="104" t="n"/>
    </row>
    <row r="5225" outlineLevel="3" ht="50.25" customHeight="1">
      <c r="A5225" s="3" t="inlineStr">
        <is>
          <t>10.6.1.</t>
        </is>
      </c>
      <c r="B5225" s="3" t="inlineStr">
        <is>
          <t>Прокладка вертикальных и горизонтальных трасс системы кондиционирования</t>
        </is>
      </c>
      <c r="C5225" s="25" t="inlineStr">
        <is>
          <t>10.6.1.</t>
        </is>
      </c>
      <c r="D5225" s="271" t="inlineStr">
        <is>
          <t>10.5.1.52.</t>
        </is>
      </c>
      <c r="E5225" s="202" t="inlineStr">
        <is>
          <t>Трубки тепловой изоляции, материал вспененный каучук, 13 мм</t>
        </is>
      </c>
      <c r="F5225" s="18" t="inlineStr">
        <is>
          <t>м</t>
        </is>
      </c>
      <c r="G5225" s="647" t="n">
        <v>3317</v>
      </c>
      <c r="H5225" s="194" t="n">
        <v>173.1679818945657</v>
      </c>
      <c r="I5225" s="195" t="n">
        <v>431.4073700991118</v>
      </c>
      <c r="J5225" s="196" t="n">
        <v>75.57191899920969</v>
      </c>
      <c r="K5225" s="197" t="n">
        <v>680.1472709928871</v>
      </c>
      <c r="L5225" s="194" t="n">
        <v>574398.1959442744</v>
      </c>
      <c r="M5225" s="195" t="n">
        <v>1430978.246618754</v>
      </c>
      <c r="N5225" s="196" t="n">
        <v>250672.0553203785</v>
      </c>
      <c r="O5225" s="197" t="n">
        <v>78657379.72832683</v>
      </c>
      <c r="P5225" s="118" t="n"/>
      <c r="Q5225" s="104" t="n"/>
      <c r="R5225" t="n">
        <v>78657379.72832683</v>
      </c>
    </row>
    <row r="5226" outlineLevel="3" ht="50.25" customHeight="1">
      <c r="A5226" s="3" t="n"/>
      <c r="B5226" s="3" t="inlineStr">
        <is>
          <t>Прокладка вертикальных и горизонтальных трасс системы кондиционирования</t>
        </is>
      </c>
      <c r="C5226" s="25" t="n"/>
      <c r="D5226" s="271" t="inlineStr">
        <is>
          <t>10.5.1.53.</t>
        </is>
      </c>
      <c r="E5226" s="202" t="inlineStr">
        <is>
          <t>Труба, тип: гибкий отожженный, материал: медь, Ø6.35</t>
        </is>
      </c>
      <c r="F5226" s="18" t="inlineStr">
        <is>
          <t>м</t>
        </is>
      </c>
      <c r="G5226" s="647" t="n">
        <v>67</v>
      </c>
      <c r="H5226" s="194" t="n">
        <v>240.7034922649135</v>
      </c>
      <c r="I5226" s="195" t="n">
        <v>603.9703181387565</v>
      </c>
      <c r="J5226" s="196" t="n">
        <v>105.5842263004587</v>
      </c>
      <c r="K5226" s="197" t="n">
        <v>950.2580367041287</v>
      </c>
      <c r="L5226" s="194" t="n">
        <v>16127.1339817492</v>
      </c>
      <c r="M5226" s="195" t="n">
        <v>40466.01131529669</v>
      </c>
      <c r="N5226" s="196" t="n">
        <v>7074.143162130736</v>
      </c>
      <c r="O5226" s="197" t="n">
        <v>63667.28845917662</v>
      </c>
      <c r="P5226" s="118" t="n"/>
      <c r="Q5226" s="104" t="n"/>
    </row>
    <row r="5227" outlineLevel="3" ht="50.25" customHeight="1">
      <c r="A5227" s="3" t="n"/>
      <c r="B5227" s="3" t="inlineStr">
        <is>
          <t>Прокладка вертикальных и горизонтальных трасс системы кондиционирования</t>
        </is>
      </c>
      <c r="C5227" s="25" t="n"/>
      <c r="D5227" s="271" t="inlineStr">
        <is>
          <t>10.5.1.54.</t>
        </is>
      </c>
      <c r="E5227" s="202" t="inlineStr">
        <is>
          <t>Труба, тип: гибкий отожженный, материал: медь, Ø9.52</t>
        </is>
      </c>
      <c r="F5227" s="18" t="inlineStr">
        <is>
          <t>м</t>
        </is>
      </c>
      <c r="G5227" s="647" t="n">
        <v>620</v>
      </c>
      <c r="H5227" s="194" t="n">
        <v>393.0913188131257</v>
      </c>
      <c r="I5227" s="195" t="n">
        <v>690.2517921585788</v>
      </c>
      <c r="J5227" s="196" t="n">
        <v>135.417888871463</v>
      </c>
      <c r="K5227" s="197" t="n">
        <v>1218.760999843167</v>
      </c>
      <c r="L5227" s="194" t="n">
        <v>243716.6176641379</v>
      </c>
      <c r="M5227" s="195" t="n">
        <v>427956.1111383189</v>
      </c>
      <c r="N5227" s="196" t="n">
        <v>83959.09110030709</v>
      </c>
      <c r="O5227" s="197" t="n">
        <v>755631.8199027638</v>
      </c>
      <c r="P5227" s="118" t="n"/>
      <c r="Q5227" s="104" t="n"/>
    </row>
    <row r="5228" outlineLevel="3" ht="50.25" customHeight="1">
      <c r="A5228" s="3" t="n"/>
      <c r="B5228" s="3" t="inlineStr">
        <is>
          <t>Прокладка вертикальных и горизонтальных трасс системы кондиционирования</t>
        </is>
      </c>
      <c r="C5228" s="25" t="n"/>
      <c r="D5228" s="271" t="inlineStr">
        <is>
          <t>10.5.1.55.</t>
        </is>
      </c>
      <c r="E5228" s="202" t="inlineStr">
        <is>
          <t>Труба, тип: гибкий отожженный, материал: медь, Ø12.7</t>
        </is>
      </c>
      <c r="F5228" s="18" t="inlineStr">
        <is>
          <t>м</t>
        </is>
      </c>
      <c r="G5228" s="647" t="n">
        <v>187</v>
      </c>
      <c r="H5228" s="194" t="n">
        <v>536.8207436453748</v>
      </c>
      <c r="I5228" s="195" t="n">
        <v>776.5332661784013</v>
      </c>
      <c r="J5228" s="196" t="n">
        <v>164.169251227972</v>
      </c>
      <c r="K5228" s="197" t="n">
        <v>1477.523261051748</v>
      </c>
      <c r="L5228" s="194" t="n">
        <v>100385.4790616851</v>
      </c>
      <c r="M5228" s="195" t="n">
        <v>145211.720775361</v>
      </c>
      <c r="N5228" s="196" t="n">
        <v>30699.64997963077</v>
      </c>
      <c r="O5228" s="197" t="n">
        <v>276296.8498166769</v>
      </c>
      <c r="P5228" s="118" t="n"/>
      <c r="Q5228" s="104" t="n"/>
    </row>
    <row r="5229" outlineLevel="3" ht="50.25" customHeight="1">
      <c r="A5229" s="3" t="n"/>
      <c r="B5229" s="3" t="inlineStr">
        <is>
          <t>Прокладка вертикальных и горизонтальных трасс системы кондиционирования</t>
        </is>
      </c>
      <c r="C5229" s="25" t="n"/>
      <c r="D5229" s="271" t="inlineStr">
        <is>
          <t>10.5.1.56.</t>
        </is>
      </c>
      <c r="E5229" s="202" t="inlineStr">
        <is>
          <t>Труба, тип: гибкий отожженный, материал: медь, Ø15.9</t>
        </is>
      </c>
      <c r="F5229" s="18" t="inlineStr">
        <is>
          <t>м</t>
        </is>
      </c>
      <c r="G5229" s="647" t="n">
        <v>219</v>
      </c>
      <c r="H5229" s="194" t="n">
        <v>749.8173622714858</v>
      </c>
      <c r="I5229" s="195" t="n">
        <v>931.8399194140817</v>
      </c>
      <c r="J5229" s="196" t="n">
        <v>210.2071602106959</v>
      </c>
      <c r="K5229" s="197" t="n">
        <v>1891.864441896263</v>
      </c>
      <c r="L5229" s="194" t="n">
        <v>164210.0023374554</v>
      </c>
      <c r="M5229" s="195" t="n">
        <v>204072.9423516839</v>
      </c>
      <c r="N5229" s="196" t="n">
        <v>46035.36808614241</v>
      </c>
      <c r="O5229" s="197" t="n">
        <v>414318.3127752817</v>
      </c>
      <c r="P5229" s="118" t="n"/>
      <c r="Q5229" s="104" t="n"/>
    </row>
    <row r="5230" outlineLevel="3" ht="50.25" customHeight="1">
      <c r="A5230" s="3" t="n"/>
      <c r="B5230" s="3" t="inlineStr">
        <is>
          <t>Прокладка вертикальных и горизонтальных трасс системы кондиционирования</t>
        </is>
      </c>
      <c r="C5230" s="25" t="n"/>
      <c r="D5230" s="271" t="inlineStr">
        <is>
          <t>10.5.1.57.</t>
        </is>
      </c>
      <c r="E5230" s="202" t="inlineStr">
        <is>
          <t>Труба, тип: гибкий отожженный, материал: медь, Ø19.1</t>
        </is>
      </c>
      <c r="F5230" s="18" t="inlineStr">
        <is>
          <t>м</t>
        </is>
      </c>
      <c r="G5230" s="647" t="n">
        <v>355</v>
      </c>
      <c r="H5230" s="194" t="n">
        <v>888.3517472482527</v>
      </c>
      <c r="I5230" s="195" t="n">
        <v>992.2369512279571</v>
      </c>
      <c r="J5230" s="196" t="n">
        <v>235.0735873095262</v>
      </c>
      <c r="K5230" s="197" t="n">
        <v>2115.662285785736</v>
      </c>
      <c r="L5230" s="194" t="n">
        <v>315364.8702731297</v>
      </c>
      <c r="M5230" s="195" t="n">
        <v>352244.1176859247</v>
      </c>
      <c r="N5230" s="196" t="n">
        <v>83451.1234948818</v>
      </c>
      <c r="O5230" s="197" t="n">
        <v>751060.1114539363</v>
      </c>
      <c r="P5230" s="118" t="n"/>
      <c r="Q5230" s="104" t="n"/>
    </row>
    <row r="5231" outlineLevel="3" ht="50.25" customHeight="1">
      <c r="A5231" s="3" t="n"/>
      <c r="B5231" s="3" t="inlineStr">
        <is>
          <t>Прокладка вертикальных и горизонтальных трасс системы кондиционирования</t>
        </is>
      </c>
      <c r="C5231" s="25" t="n"/>
      <c r="D5231" s="271" t="inlineStr">
        <is>
          <t>10.5.1.58.</t>
        </is>
      </c>
      <c r="E5231" s="7" t="inlineStr">
        <is>
          <t>Труба, тип: гибкий отожженный, материал: медь, Ø22,2</t>
        </is>
      </c>
      <c r="F5231" s="18" t="inlineStr">
        <is>
          <t>м</t>
        </is>
      </c>
      <c r="G5231" s="647" t="n">
        <v>187</v>
      </c>
      <c r="H5231" s="194" t="n">
        <v>1712.648658241252</v>
      </c>
      <c r="I5231" s="195" t="n">
        <v>1104.402867453726</v>
      </c>
      <c r="J5231" s="196" t="n">
        <v>352.1314407118722</v>
      </c>
      <c r="K5231" s="197" t="n">
        <v>3169.18296640685</v>
      </c>
      <c r="L5231" s="194" t="n">
        <v>320265.2990911141</v>
      </c>
      <c r="M5231" s="195" t="n">
        <v>206523.3362138468</v>
      </c>
      <c r="N5231" s="196" t="n">
        <v>65848.57941312011</v>
      </c>
      <c r="O5231" s="197" t="n">
        <v>592637.2147180809</v>
      </c>
      <c r="P5231" s="118" t="n"/>
      <c r="Q5231" s="104" t="n"/>
    </row>
    <row r="5232" outlineLevel="3" ht="50.25" customHeight="1">
      <c r="A5232" s="3" t="n"/>
      <c r="B5232" s="3" t="inlineStr">
        <is>
          <t>Прокладка вертикальных и горизонтальных трасс системы кондиционирования</t>
        </is>
      </c>
      <c r="C5232" s="25" t="n"/>
      <c r="D5232" s="271" t="inlineStr">
        <is>
          <t>10.5.1.59.</t>
        </is>
      </c>
      <c r="E5232" s="202" t="inlineStr">
        <is>
          <t>Труба, тип: гибкий отожженный, материал: медь, Ø28,6</t>
        </is>
      </c>
      <c r="F5232" s="18" t="inlineStr">
        <is>
          <t>м</t>
        </is>
      </c>
      <c r="G5232" s="647" t="n">
        <v>68</v>
      </c>
      <c r="H5232" s="194" t="n">
        <v>2470.08541008378</v>
      </c>
      <c r="I5232" s="195" t="n">
        <v>1207.940636277513</v>
      </c>
      <c r="J5232" s="196" t="n">
        <v>459.7532557951616</v>
      </c>
      <c r="K5232" s="197" t="n">
        <v>4137.779302156455</v>
      </c>
      <c r="L5232" s="194" t="n">
        <v>167965.8078856971</v>
      </c>
      <c r="M5232" s="195" t="n">
        <v>82139.96326687088</v>
      </c>
      <c r="N5232" s="196" t="n">
        <v>31263.22139407099</v>
      </c>
      <c r="O5232" s="197" t="n">
        <v>281368.9925466389</v>
      </c>
      <c r="P5232" s="118" t="n"/>
      <c r="Q5232" s="104" t="n"/>
    </row>
    <row r="5233" outlineLevel="3" ht="50.25" customHeight="1">
      <c r="A5233" s="3" t="n"/>
      <c r="B5233" s="3" t="n"/>
      <c r="C5233" s="25" t="n"/>
      <c r="D5233" s="271" t="inlineStr">
        <is>
          <t>10.5.1.60.</t>
        </is>
      </c>
      <c r="E5233" s="202" t="inlineStr">
        <is>
          <t>Щелевая решетка с камерой статического давления, 2АНС 1000х2КСД М</t>
        </is>
      </c>
      <c r="F5233" s="18" t="inlineStr">
        <is>
          <t>шт</t>
        </is>
      </c>
      <c r="G5233" s="645" t="n">
        <v>0</v>
      </c>
      <c r="H5233" s="194" t="n">
        <v>11994.76887551449</v>
      </c>
      <c r="I5233" s="195" t="n">
        <v>4314.073700991118</v>
      </c>
      <c r="J5233" s="196" t="n">
        <v>2038.605322063201</v>
      </c>
      <c r="K5233" s="197" t="n">
        <v>18347.44789856881</v>
      </c>
      <c r="L5233" s="194" t="n">
        <v>0</v>
      </c>
      <c r="M5233" s="195" t="n">
        <v>0</v>
      </c>
      <c r="N5233" s="196" t="n">
        <v>0</v>
      </c>
      <c r="O5233" s="197" t="n">
        <v>0</v>
      </c>
      <c r="P5233" s="524" t="inlineStr">
        <is>
          <t>Исключено</t>
        </is>
      </c>
      <c r="Q5233" s="104" t="n"/>
    </row>
    <row r="5234" outlineLevel="3" ht="50.25" customHeight="1">
      <c r="A5234" s="3" t="n"/>
      <c r="B5234" s="3" t="n"/>
      <c r="C5234" s="25" t="n"/>
      <c r="D5234" s="271" t="inlineStr">
        <is>
          <t>10.5.1.61.</t>
        </is>
      </c>
      <c r="E5234" s="202" t="inlineStr">
        <is>
          <t>Щелевая решетка с камерой статического давления, 5АНС 1500х2КСД М</t>
        </is>
      </c>
      <c r="F5234" s="18" t="inlineStr">
        <is>
          <t>шт</t>
        </is>
      </c>
      <c r="G5234" s="645" t="n">
        <v>0</v>
      </c>
      <c r="H5234" s="194" t="n">
        <v>29775.65725709561</v>
      </c>
      <c r="I5234" s="195" t="n">
        <v>4314.073700991118</v>
      </c>
      <c r="J5234" s="196" t="n">
        <v>4261.216369760841</v>
      </c>
      <c r="K5234" s="197" t="n">
        <v>38350.94732784757</v>
      </c>
      <c r="L5234" s="194" t="n">
        <v>0</v>
      </c>
      <c r="M5234" s="195" t="n">
        <v>0</v>
      </c>
      <c r="N5234" s="196" t="n">
        <v>0</v>
      </c>
      <c r="O5234" s="197" t="n">
        <v>0</v>
      </c>
      <c r="P5234" s="524" t="inlineStr">
        <is>
          <t>Исключено</t>
        </is>
      </c>
      <c r="Q5234" s="104" t="n"/>
    </row>
    <row r="5235" outlineLevel="3" ht="50.25" customHeight="1">
      <c r="A5235" s="3" t="n"/>
      <c r="B5235" s="3" t="inlineStr">
        <is>
          <t>Монтаж оборудования системы центрального кондиционирования (драйкулеры, чиллеры, градирни и пр.)</t>
        </is>
      </c>
      <c r="C5235" s="25" t="n"/>
      <c r="D5235" s="271" t="inlineStr">
        <is>
          <t>10.5.1.62.</t>
        </is>
      </c>
      <c r="E5235" s="202" t="inlineStr">
        <is>
          <t>Сухой гидрозатвор</t>
        </is>
      </c>
      <c r="F5235" s="18" t="inlineStr">
        <is>
          <t>шт</t>
        </is>
      </c>
      <c r="G5235" s="647" t="n">
        <v>37</v>
      </c>
      <c r="H5235" s="194" t="n">
        <v>4403.777221030321</v>
      </c>
      <c r="I5235" s="195" t="n">
        <v>3019.851590693783</v>
      </c>
      <c r="J5235" s="196" t="n">
        <v>927.953601465513</v>
      </c>
      <c r="K5235" s="197" t="n">
        <v>8351.582413189617</v>
      </c>
      <c r="L5235" s="194" t="n">
        <v>162939.7571781219</v>
      </c>
      <c r="M5235" s="195" t="n">
        <v>111734.50885567</v>
      </c>
      <c r="N5235" s="196" t="n">
        <v>34334.28325422398</v>
      </c>
      <c r="O5235" s="197" t="n">
        <v>309008.5492880158</v>
      </c>
      <c r="P5235" s="118" t="n"/>
      <c r="Q5235" s="104" t="n"/>
    </row>
    <row r="5236" outlineLevel="3" ht="50.25" customHeight="1">
      <c r="A5236" s="3" t="n"/>
      <c r="B5236" s="3" t="inlineStr">
        <is>
          <t>Монтаж оборудования системы центрального кондиционирования (драйкулеры, чиллеры, градирни и пр.)</t>
        </is>
      </c>
      <c r="C5236" s="25" t="n"/>
      <c r="D5236" s="271" t="inlineStr">
        <is>
          <t>10.5.1.63.</t>
        </is>
      </c>
      <c r="E5236" s="202" t="inlineStr">
        <is>
          <t>Распределитель потоков</t>
        </is>
      </c>
      <c r="F5236" s="18" t="inlineStr">
        <is>
          <t>шт</t>
        </is>
      </c>
      <c r="G5236" s="647" t="n">
        <v>4</v>
      </c>
      <c r="H5236" s="194" t="n">
        <v>70868.85404155758</v>
      </c>
      <c r="I5236" s="195" t="n">
        <v>27514.40414833982</v>
      </c>
      <c r="J5236" s="196" t="n">
        <v>12297.90727373718</v>
      </c>
      <c r="K5236" s="197" t="n">
        <v>110681.1654636346</v>
      </c>
      <c r="L5236" s="194" t="n">
        <v>283475.4161662303</v>
      </c>
      <c r="M5236" s="195" t="n">
        <v>110057.6165933593</v>
      </c>
      <c r="N5236" s="196" t="n">
        <v>49191.6290949487</v>
      </c>
      <c r="O5236" s="197" t="n">
        <v>442724.6618545383</v>
      </c>
      <c r="P5236" s="118" t="n"/>
      <c r="Q5236" s="104" t="n"/>
    </row>
    <row r="5237" outlineLevel="3" ht="50.25" customHeight="1">
      <c r="A5237" s="3" t="n"/>
      <c r="B5237" s="3" t="inlineStr">
        <is>
          <t>Монтаж оборудования системы центрального кондиционирования (драйкулеры, чиллеры, градирни и пр.)</t>
        </is>
      </c>
      <c r="C5237" s="25" t="n"/>
      <c r="D5237" s="271" t="inlineStr">
        <is>
          <t>10.5.1.64.</t>
        </is>
      </c>
      <c r="E5237" s="202" t="inlineStr">
        <is>
          <t>Распределитель потоков</t>
        </is>
      </c>
      <c r="F5237" s="18" t="inlineStr">
        <is>
          <t>шт</t>
        </is>
      </c>
      <c r="G5237" s="647" t="n">
        <v>1</v>
      </c>
      <c r="H5237" s="194" t="n">
        <v>70868.85404155758</v>
      </c>
      <c r="I5237" s="195" t="n">
        <v>23200.3304473487</v>
      </c>
      <c r="J5237" s="196" t="n">
        <v>11758.64806111329</v>
      </c>
      <c r="K5237" s="197" t="n">
        <v>105827.8325500196</v>
      </c>
      <c r="L5237" s="194" t="n">
        <v>70868.85404155758</v>
      </c>
      <c r="M5237" s="195" t="n">
        <v>23200.3304473487</v>
      </c>
      <c r="N5237" s="196" t="n">
        <v>11758.64806111329</v>
      </c>
      <c r="O5237" s="197" t="n">
        <v>105827.8325500196</v>
      </c>
      <c r="P5237" s="118" t="n"/>
      <c r="Q5237" s="104" t="n"/>
    </row>
    <row r="5238" outlineLevel="3" ht="50.25" customHeight="1">
      <c r="A5238" s="3" t="n"/>
      <c r="B5238" s="3" t="inlineStr">
        <is>
          <t>Монтаж оборудования системы центрального кондиционирования (драйкулеры, чиллеры, градирни и пр.)</t>
        </is>
      </c>
      <c r="C5238" s="25" t="n"/>
      <c r="D5238" s="271" t="inlineStr">
        <is>
          <t>10.5.1.65.</t>
        </is>
      </c>
      <c r="E5238" s="202" t="inlineStr">
        <is>
          <t>Распределитель потоков</t>
        </is>
      </c>
      <c r="F5238" s="18" t="inlineStr">
        <is>
          <t>шт</t>
        </is>
      </c>
      <c r="G5238" s="647" t="n">
        <v>3</v>
      </c>
      <c r="H5238" s="194" t="n">
        <v>70868.85404155758</v>
      </c>
      <c r="I5238" s="195" t="n">
        <v>23200.3304473487</v>
      </c>
      <c r="J5238" s="196" t="n">
        <v>11758.64806111329</v>
      </c>
      <c r="K5238" s="197" t="n">
        <v>105827.8325500196</v>
      </c>
      <c r="L5238" s="194" t="n">
        <v>212606.5621246728</v>
      </c>
      <c r="M5238" s="195" t="n">
        <v>69600.99134204611</v>
      </c>
      <c r="N5238" s="196" t="n">
        <v>35275.94418333986</v>
      </c>
      <c r="O5238" s="197" t="n">
        <v>317483.4976500587</v>
      </c>
      <c r="P5238" s="118" t="n"/>
      <c r="Q5238" s="104" t="n"/>
    </row>
    <row r="5239" outlineLevel="3" ht="50.25" customHeight="1">
      <c r="A5239" s="3" t="n"/>
      <c r="B5239" s="3" t="inlineStr">
        <is>
          <t>Монтаж оборудования системы центрального кондиционирования (драйкулеры, чиллеры, градирни и пр.)</t>
        </is>
      </c>
      <c r="C5239" s="25" t="n"/>
      <c r="D5239" s="271" t="inlineStr">
        <is>
          <t>10.5.1.66.</t>
        </is>
      </c>
      <c r="E5239" s="202" t="inlineStr">
        <is>
          <t>Комплект рефнетов-разветвителей</t>
        </is>
      </c>
      <c r="F5239" s="18" t="inlineStr">
        <is>
          <t>шт</t>
        </is>
      </c>
      <c r="G5239" s="647" t="n">
        <v>13</v>
      </c>
      <c r="H5239" s="194" t="n">
        <v>17909.31005630941</v>
      </c>
      <c r="I5239" s="195" t="n">
        <v>23072.48927221616</v>
      </c>
      <c r="J5239" s="196" t="n">
        <v>5122.724916065697</v>
      </c>
      <c r="K5239" s="197" t="n">
        <v>46104.52424459127</v>
      </c>
      <c r="L5239" s="194" t="n">
        <v>232821.0307320224</v>
      </c>
      <c r="M5239" s="195" t="n">
        <v>299942.3605388101</v>
      </c>
      <c r="N5239" s="196" t="n">
        <v>66595.42390885405</v>
      </c>
      <c r="O5239" s="197" t="n">
        <v>599358.8151796864</v>
      </c>
      <c r="P5239" s="118" t="n"/>
      <c r="Q5239" s="104" t="n"/>
    </row>
    <row r="5240" outlineLevel="3" ht="50.25" customHeight="1">
      <c r="A5240" s="3" t="n"/>
      <c r="B5240" s="3" t="inlineStr">
        <is>
          <t>Монтаж оборудования системы центрального кондиционирования (драйкулеры, чиллеры, градирни и пр.)</t>
        </is>
      </c>
      <c r="C5240" s="25" t="n"/>
      <c r="D5240" s="271" t="inlineStr">
        <is>
          <t>10.5.1.67.</t>
        </is>
      </c>
      <c r="E5240" s="202" t="inlineStr">
        <is>
          <t>Комплект рефнетов-разветвителей</t>
        </is>
      </c>
      <c r="F5240" s="18" t="inlineStr">
        <is>
          <t>шт</t>
        </is>
      </c>
      <c r="G5240" s="647" t="n">
        <v>8</v>
      </c>
      <c r="H5240" s="194" t="n">
        <v>20628.21524529679</v>
      </c>
      <c r="I5240" s="195" t="n">
        <v>23300.53400916001</v>
      </c>
      <c r="J5240" s="196" t="n">
        <v>5491.093656807099</v>
      </c>
      <c r="K5240" s="197" t="n">
        <v>49419.84291126389</v>
      </c>
      <c r="L5240" s="194" t="n">
        <v>165025.7219623743</v>
      </c>
      <c r="M5240" s="195" t="n">
        <v>186404.2720732801</v>
      </c>
      <c r="N5240" s="196" t="n">
        <v>43928.74925445679</v>
      </c>
      <c r="O5240" s="197" t="n">
        <v>395358.7432901111</v>
      </c>
      <c r="P5240" s="118" t="n"/>
      <c r="Q5240" s="104" t="n"/>
    </row>
    <row r="5241" outlineLevel="3" ht="50.25" customHeight="1">
      <c r="A5241" s="3" t="n"/>
      <c r="B5241" s="3" t="inlineStr">
        <is>
          <t>Монтаж оборудования системы центрального кондиционирования (драйкулеры, чиллеры, градирни и пр.)</t>
        </is>
      </c>
      <c r="C5241" s="25" t="n"/>
      <c r="D5241" s="271" t="inlineStr">
        <is>
          <t>10.5.1.68.</t>
        </is>
      </c>
      <c r="E5241" s="202" t="inlineStr">
        <is>
          <t>Remote controller (white)</t>
        </is>
      </c>
      <c r="F5241" s="18" t="inlineStr">
        <is>
          <t>шт</t>
        </is>
      </c>
      <c r="G5241" s="647" t="n">
        <v>27</v>
      </c>
      <c r="H5241" s="194" t="n">
        <v>27425.47813170236</v>
      </c>
      <c r="I5241" s="195" t="n">
        <v>23870.64585151963</v>
      </c>
      <c r="J5241" s="196" t="n">
        <v>6412.015497902749</v>
      </c>
      <c r="K5241" s="197" t="n">
        <v>57708.13948112474</v>
      </c>
      <c r="L5241" s="194" t="n">
        <v>740487.9095559638</v>
      </c>
      <c r="M5241" s="195" t="n">
        <v>644507.43799103</v>
      </c>
      <c r="N5241" s="196" t="n">
        <v>173124.4184433742</v>
      </c>
      <c r="O5241" s="197" t="n">
        <v>1558119.765990368</v>
      </c>
      <c r="P5241" s="118" t="n"/>
      <c r="Q5241" s="104" t="n"/>
    </row>
    <row r="5242" outlineLevel="2" ht="50.25" customHeight="1">
      <c r="A5242" s="3" t="n"/>
      <c r="B5242" s="3" t="n"/>
      <c r="C5242" s="240" t="n"/>
      <c r="D5242" s="391" t="inlineStr">
        <is>
          <t>10.5.2.</t>
        </is>
      </c>
      <c r="E5242" s="401" t="inlineStr">
        <is>
          <t>Прочее</t>
        </is>
      </c>
      <c r="F5242" s="648" t="inlineStr">
        <is>
          <t>комплект</t>
        </is>
      </c>
      <c r="G5242" s="422" t="n">
        <v>1</v>
      </c>
      <c r="H5242" s="428">
        <f>IFERROR(L5242/G5242,0)</f>
        <v/>
      </c>
      <c r="I5242" s="429">
        <f>IFERROR(M5242/G5242,0)</f>
        <v/>
      </c>
      <c r="J5242" s="430">
        <f>IFERROR(N5242/G5242,0)</f>
        <v/>
      </c>
      <c r="K5242" s="432">
        <f>+IFERROR(O5242/G5242,0)</f>
        <v/>
      </c>
      <c r="L5242" s="431">
        <f>SUBTOTAL(9,L5243:L5251)</f>
        <v/>
      </c>
      <c r="M5242" s="429">
        <f>SUBTOTAL(9,M5243:M5251)</f>
        <v/>
      </c>
      <c r="N5242" s="430">
        <f>SUBTOTAL(9,N5243:N5251)</f>
        <v/>
      </c>
      <c r="O5242" s="431">
        <f>SUBTOTAL(9,O5243:O5251)</f>
        <v/>
      </c>
      <c r="P5242" s="394" t="n"/>
      <c r="Q5242" s="243" t="n"/>
    </row>
    <row r="5243" outlineLevel="3" ht="50.25" customHeight="1">
      <c r="A5243" s="3" t="n"/>
      <c r="B5243" s="3" t="n"/>
      <c r="C5243" s="25" t="n"/>
      <c r="D5243" s="271" t="inlineStr">
        <is>
          <t>10.5.2.1.</t>
        </is>
      </c>
      <c r="E5243" s="200" t="inlineStr">
        <is>
          <t>Расходные материалы</t>
        </is>
      </c>
      <c r="F5243" s="201" t="inlineStr">
        <is>
          <t>компл.</t>
        </is>
      </c>
      <c r="G5243" s="645" t="n">
        <v>1</v>
      </c>
      <c r="H5243" s="194" t="n"/>
      <c r="I5243" s="195" t="n">
        <v>0</v>
      </c>
      <c r="J5243" s="196" t="n">
        <v>0</v>
      </c>
      <c r="K5243" s="197" t="n">
        <v>0</v>
      </c>
      <c r="L5243" s="194" t="n">
        <v>0</v>
      </c>
      <c r="M5243" s="195" t="n">
        <v>0</v>
      </c>
      <c r="N5243" s="196" t="n">
        <v>0</v>
      </c>
      <c r="O5243" s="197" t="n">
        <v>0</v>
      </c>
      <c r="P5243" s="118" t="inlineStr">
        <is>
          <t>Включено</t>
        </is>
      </c>
      <c r="Q5243" s="104" t="n"/>
    </row>
    <row r="5244" outlineLevel="3" ht="50.25" customHeight="1">
      <c r="A5244" s="3" t="n"/>
      <c r="B5244" s="3" t="n"/>
      <c r="C5244" s="25" t="n"/>
      <c r="D5244" s="271" t="inlineStr">
        <is>
          <t>10.5.2.2.</t>
        </is>
      </c>
      <c r="E5244" s="3" t="inlineStr">
        <is>
          <t>Пуско-наладочные работы</t>
        </is>
      </c>
      <c r="F5244" s="201" t="inlineStr">
        <is>
          <t>компл.</t>
        </is>
      </c>
      <c r="G5244" s="645" t="n">
        <v>0</v>
      </c>
      <c r="H5244" s="194" t="n"/>
      <c r="I5244" s="195" t="n">
        <v>172562.9480396447</v>
      </c>
      <c r="J5244" s="196" t="n">
        <v>21570.36850495559</v>
      </c>
      <c r="K5244" s="197" t="n">
        <v>194133.3165446003</v>
      </c>
      <c r="L5244" s="194" t="n">
        <v>0</v>
      </c>
      <c r="M5244" s="195" t="n">
        <v>0</v>
      </c>
      <c r="N5244" s="196" t="n">
        <v>0</v>
      </c>
      <c r="O5244" s="197" t="n">
        <v>0</v>
      </c>
      <c r="P5244" s="524" t="inlineStr">
        <is>
          <t>Исключено</t>
        </is>
      </c>
      <c r="Q5244" s="104" t="n"/>
    </row>
    <row r="5245" outlineLevel="3" ht="50.25" customHeight="1">
      <c r="A5245" s="3" t="n"/>
      <c r="B5245" s="3" t="n"/>
      <c r="C5245" s="25" t="n"/>
      <c r="D5245" s="271" t="inlineStr">
        <is>
          <t>10.5.2.3.</t>
        </is>
      </c>
      <c r="E5245" s="3" t="inlineStr">
        <is>
          <t>Разработка исполнительной документации</t>
        </is>
      </c>
      <c r="F5245" s="201" t="inlineStr">
        <is>
          <t>компл.</t>
        </is>
      </c>
      <c r="G5245" s="645" t="n">
        <v>1</v>
      </c>
      <c r="H5245" s="194" t="n"/>
      <c r="I5245" s="195" t="n">
        <v>0</v>
      </c>
      <c r="J5245" s="196" t="n">
        <v>0</v>
      </c>
      <c r="K5245" s="197" t="n">
        <v>0</v>
      </c>
      <c r="L5245" s="194" t="n">
        <v>0</v>
      </c>
      <c r="M5245" s="195" t="n">
        <v>0</v>
      </c>
      <c r="N5245" s="196" t="n">
        <v>0</v>
      </c>
      <c r="O5245" s="197" t="n">
        <v>0</v>
      </c>
      <c r="P5245" s="118" t="inlineStr">
        <is>
          <t>Включено</t>
        </is>
      </c>
      <c r="Q5245" s="104" t="n"/>
    </row>
    <row r="5246" outlineLevel="3" ht="50.25" customHeight="1">
      <c r="A5246" s="3" t="n"/>
      <c r="B5246" s="3" t="inlineStr">
        <is>
          <t>Монтаж оборудования системы центрального кондиционирования (драйкулеры, чиллеры, градирни и пр.)</t>
        </is>
      </c>
      <c r="C5246" s="25" t="n"/>
      <c r="D5246" s="271" t="inlineStr">
        <is>
          <t>10.5.2.4.</t>
        </is>
      </c>
      <c r="E5246" s="3" t="inlineStr">
        <is>
          <t xml:space="preserve">Кровельные опоры </t>
        </is>
      </c>
      <c r="F5246" s="201" t="inlineStr">
        <is>
          <t>компл.</t>
        </is>
      </c>
      <c r="G5246" s="645" t="n">
        <v>1</v>
      </c>
      <c r="H5246" s="194" t="n">
        <v>4040586.243744057</v>
      </c>
      <c r="I5246" s="195" t="n">
        <v>3019851.590693783</v>
      </c>
      <c r="J5246" s="196" t="n">
        <v>882554.72930473</v>
      </c>
      <c r="K5246" s="197" t="n">
        <v>7942992.56374257</v>
      </c>
      <c r="L5246" s="194" t="n">
        <v>4040586.243744057</v>
      </c>
      <c r="M5246" s="195" t="n">
        <v>3019851.590693783</v>
      </c>
      <c r="N5246" s="196" t="n">
        <v>882554.72930473</v>
      </c>
      <c r="O5246" s="197" t="n">
        <v>7942992.56374257</v>
      </c>
      <c r="P5246" s="118" t="n"/>
      <c r="Q5246" s="104" t="n"/>
    </row>
    <row r="5247" outlineLevel="3" ht="50.25" customHeight="1">
      <c r="A5247" s="3" t="n"/>
      <c r="B5247" s="3" t="inlineStr">
        <is>
          <t>Монтаж оборудования системы центрального кондиционирования (драйкулеры, чиллеры, градирни и пр.)</t>
        </is>
      </c>
      <c r="C5247" s="25" t="n"/>
      <c r="D5247" s="271" t="inlineStr">
        <is>
          <t>10.5.2.5.</t>
        </is>
      </c>
      <c r="E5247" s="3" t="inlineStr">
        <is>
          <t xml:space="preserve">Лоток с крышкой </t>
        </is>
      </c>
      <c r="F5247" s="201" t="inlineStr">
        <is>
          <t>компл.</t>
        </is>
      </c>
      <c r="G5247" s="645" t="n">
        <v>1</v>
      </c>
      <c r="H5247" s="194" t="n">
        <v>8658399.093894787</v>
      </c>
      <c r="I5247" s="195" t="n">
        <v>2157036.850495559</v>
      </c>
      <c r="J5247" s="196" t="n">
        <v>1351929.493048793</v>
      </c>
      <c r="K5247" s="197" t="n">
        <v>12167365.43743914</v>
      </c>
      <c r="L5247" s="194" t="n">
        <v>8658399.093894787</v>
      </c>
      <c r="M5247" s="195" t="n">
        <v>2157036.850495559</v>
      </c>
      <c r="N5247" s="196" t="n">
        <v>1351929.493048793</v>
      </c>
      <c r="O5247" s="197" t="n">
        <v>12167365.43743914</v>
      </c>
      <c r="P5247" s="118" t="n"/>
      <c r="Q5247" s="104" t="n"/>
    </row>
    <row r="5248" outlineLevel="3" ht="50.25" customHeight="1">
      <c r="A5248" s="3" t="n"/>
      <c r="B5248" s="3" t="inlineStr">
        <is>
          <t>Монтаж оборудования системы центрального кондиционирования (драйкулеры, чиллеры, градирни и пр.)</t>
        </is>
      </c>
      <c r="C5248" s="25" t="n"/>
      <c r="D5248" s="271" t="inlineStr">
        <is>
          <t>10.5.2.6.</t>
        </is>
      </c>
      <c r="E5248" s="3" t="inlineStr">
        <is>
          <t>Запорная арматура на входе в квартиры</t>
        </is>
      </c>
      <c r="F5248" s="201" t="inlineStr">
        <is>
          <t>компл.</t>
        </is>
      </c>
      <c r="G5248" s="645" t="n">
        <v>1</v>
      </c>
      <c r="H5248" s="194" t="n">
        <v>4502367.528942904</v>
      </c>
      <c r="I5248" s="195" t="n">
        <v>560829.5811288455</v>
      </c>
      <c r="J5248" s="196" t="n">
        <v>632899.6387589688</v>
      </c>
      <c r="K5248" s="197" t="n">
        <v>5696096.748830719</v>
      </c>
      <c r="L5248" s="194" t="n">
        <v>4502367.528942904</v>
      </c>
      <c r="M5248" s="195" t="n">
        <v>560829.5811288455</v>
      </c>
      <c r="N5248" s="196" t="n">
        <v>632899.6387589688</v>
      </c>
      <c r="O5248" s="197" t="n">
        <v>5696096.748830719</v>
      </c>
      <c r="P5248" s="118" t="n"/>
      <c r="Q5248" s="104" t="n"/>
    </row>
    <row r="5249" outlineLevel="3" ht="50.25" customHeight="1">
      <c r="A5249" s="3" t="n"/>
      <c r="B5249" s="3" t="n"/>
      <c r="C5249" s="25" t="n"/>
      <c r="D5249" s="271" t="inlineStr">
        <is>
          <t>10.5.2.7.</t>
        </is>
      </c>
      <c r="E5249" s="3" t="inlineStr">
        <is>
          <t>Фосонные элементы воздуховодов</t>
        </is>
      </c>
      <c r="F5249" s="201" t="inlineStr">
        <is>
          <t>компл.</t>
        </is>
      </c>
      <c r="G5249" s="645" t="n">
        <v>1</v>
      </c>
      <c r="H5249" s="194" t="n"/>
      <c r="I5249" s="195" t="n">
        <v>0</v>
      </c>
      <c r="J5249" s="196" t="n">
        <v>0</v>
      </c>
      <c r="K5249" s="197" t="n">
        <v>0</v>
      </c>
      <c r="L5249" s="194" t="n">
        <v>0</v>
      </c>
      <c r="M5249" s="195" t="n">
        <v>0</v>
      </c>
      <c r="N5249" s="196" t="n">
        <v>0</v>
      </c>
      <c r="O5249" s="197" t="n">
        <v>0</v>
      </c>
      <c r="P5249" s="118" t="inlineStr">
        <is>
          <t>Включено</t>
        </is>
      </c>
      <c r="Q5249" s="104" t="n"/>
    </row>
    <row r="5250" outlineLevel="3" ht="50.25" customHeight="1">
      <c r="A5250" s="3" t="n"/>
      <c r="B5250" s="3" t="n"/>
      <c r="C5250" s="25" t="n"/>
      <c r="D5250" s="271" t="inlineStr">
        <is>
          <t>10.5.2.8.</t>
        </is>
      </c>
      <c r="E5250" s="3" t="inlineStr">
        <is>
          <t>Маслоподьемные петли</t>
        </is>
      </c>
      <c r="F5250" s="201" t="inlineStr">
        <is>
          <t>компл.</t>
        </is>
      </c>
      <c r="G5250" s="645" t="n">
        <v>1</v>
      </c>
      <c r="H5250" s="194" t="n"/>
      <c r="I5250" s="195" t="n">
        <v>0</v>
      </c>
      <c r="J5250" s="196" t="n">
        <v>0</v>
      </c>
      <c r="K5250" s="197" t="n">
        <v>0</v>
      </c>
      <c r="L5250" s="194" t="n">
        <v>0</v>
      </c>
      <c r="M5250" s="195" t="n">
        <v>0</v>
      </c>
      <c r="N5250" s="196" t="n">
        <v>0</v>
      </c>
      <c r="O5250" s="197" t="n">
        <v>0</v>
      </c>
      <c r="P5250" s="118" t="inlineStr">
        <is>
          <t>Включено</t>
        </is>
      </c>
      <c r="Q5250" s="104" t="n"/>
    </row>
    <row r="5251" outlineLevel="3" ht="50.25" customHeight="1">
      <c r="A5251" s="3" t="n"/>
      <c r="B5251" s="3" t="inlineStr">
        <is>
          <t>Монтаж оборудования системы центрального кондиционирования (драйкулеры, чиллеры, градирни и пр.)</t>
        </is>
      </c>
      <c r="C5251" s="25" t="n"/>
      <c r="D5251" s="271" t="inlineStr">
        <is>
          <t>10.5.2.9.</t>
        </is>
      </c>
      <c r="E5251" s="3" t="inlineStr">
        <is>
          <t>Трубопроводы из ППР (дренаж)(фасоные детали)</t>
        </is>
      </c>
      <c r="F5251" s="201" t="inlineStr">
        <is>
          <t>компл.</t>
        </is>
      </c>
      <c r="G5251" s="645" t="n">
        <v>1</v>
      </c>
      <c r="H5251" s="194" t="n">
        <v>7503945.881448992</v>
      </c>
      <c r="I5251" s="195" t="n">
        <v>2157036.850495559</v>
      </c>
      <c r="J5251" s="196" t="n">
        <v>1207622.841493069</v>
      </c>
      <c r="K5251" s="197" t="n">
        <v>10868605.57343762</v>
      </c>
      <c r="L5251" s="194" t="n">
        <v>7503945.881448992</v>
      </c>
      <c r="M5251" s="195" t="n">
        <v>2157036.850495559</v>
      </c>
      <c r="N5251" s="196" t="n">
        <v>1207622.841493069</v>
      </c>
      <c r="O5251" s="197" t="n">
        <v>10868605.57343762</v>
      </c>
      <c r="P5251" s="118" t="n"/>
      <c r="Q5251" s="104" t="n"/>
    </row>
    <row r="5252" outlineLevel="1" ht="50.25" customHeight="1">
      <c r="A5252" s="3" t="n"/>
      <c r="B5252" s="3" t="inlineStr">
        <is>
          <t>ОВ и К. Система отопления</t>
        </is>
      </c>
      <c r="C5252" s="235" t="n"/>
      <c r="D5252" s="382" t="inlineStr">
        <is>
          <t>10.6.</t>
        </is>
      </c>
      <c r="E5252" s="375" t="inlineStr">
        <is>
          <t>Система антиоблединения (ОВ4)</t>
        </is>
      </c>
      <c r="F5252" s="376" t="inlineStr">
        <is>
          <t>м2</t>
        </is>
      </c>
      <c r="G5252" s="335" t="n">
        <v>18830.72</v>
      </c>
      <c r="H5252" s="377">
        <f>+IFERROR(L5252/G5252,0)</f>
        <v/>
      </c>
      <c r="I5252" s="378">
        <f>IFERROR(M5252/G5252,0)</f>
        <v/>
      </c>
      <c r="J5252" s="379">
        <f>IFERROR(N5252/G5252,0)</f>
        <v/>
      </c>
      <c r="K5252" s="379">
        <f>+IFERROR(O5252/G5252,0)</f>
        <v/>
      </c>
      <c r="L5252" s="380">
        <f>SUBTOTAL(9,L5253:L5317)</f>
        <v/>
      </c>
      <c r="M5252" s="378">
        <f>SUBTOTAL(9,M5253:M5317)</f>
        <v/>
      </c>
      <c r="N5252" s="379">
        <f>SUBTOTAL(9,N5253:N5317)</f>
        <v/>
      </c>
      <c r="O5252" s="380">
        <f>SUBTOTAL(9,O5253:O5317)</f>
        <v/>
      </c>
      <c r="P5252" s="381" t="n"/>
      <c r="Q5252" s="244" t="n"/>
    </row>
    <row r="5253" outlineLevel="2" ht="50.25" customHeight="1">
      <c r="A5253" s="3" t="n"/>
      <c r="B5253" s="3" t="n"/>
      <c r="C5253" s="240" t="n"/>
      <c r="D5253" s="391" t="inlineStr">
        <is>
          <t>10.6.1.</t>
        </is>
      </c>
      <c r="E5253" s="399" t="inlineStr">
        <is>
          <t>Система антиобледенения</t>
        </is>
      </c>
      <c r="F5253" s="398" t="inlineStr">
        <is>
          <t>комплект</t>
        </is>
      </c>
      <c r="G5253" s="422" t="n">
        <v>1</v>
      </c>
      <c r="H5253" s="428">
        <f>IFERROR(L5253/G5253,0)</f>
        <v/>
      </c>
      <c r="I5253" s="429">
        <f>IFERROR(M5253/G5253,0)</f>
        <v/>
      </c>
      <c r="J5253" s="430">
        <f>IFERROR(N5253/G5253,0)</f>
        <v/>
      </c>
      <c r="K5253" s="432">
        <f>+IFERROR(O5253/G5253,0)</f>
        <v/>
      </c>
      <c r="L5253" s="431">
        <f>SUBTOTAL(9,L5254:L5313)</f>
        <v/>
      </c>
      <c r="M5253" s="429">
        <f>SUBTOTAL(9,M5254:M5313)</f>
        <v/>
      </c>
      <c r="N5253" s="430">
        <f>SUBTOTAL(9,N5254:N5313)</f>
        <v/>
      </c>
      <c r="O5253" s="431">
        <f>SUBTOTAL(9,O5254:O5313)</f>
        <v/>
      </c>
      <c r="P5253" s="394" t="n"/>
      <c r="Q5253" s="243" t="n"/>
    </row>
    <row r="5254" outlineLevel="3" ht="50.25" customHeight="1">
      <c r="A5254" s="3" t="n"/>
      <c r="B5254" s="3" t="inlineStr">
        <is>
          <t>Монтаж оконечных устройств системы отопления (конвекторы, радиаторы, тепловые завесы и пр.)</t>
        </is>
      </c>
      <c r="C5254" s="25" t="n"/>
      <c r="D5254" s="271" t="inlineStr">
        <is>
          <t>10.6.1.1.</t>
        </is>
      </c>
      <c r="E5254" s="7" t="inlineStr">
        <is>
          <t>Узел распределительный этажный TDU.5 на 2 отвода DN32</t>
        </is>
      </c>
      <c r="F5254" s="18" t="inlineStr">
        <is>
          <t>компл.</t>
        </is>
      </c>
      <c r="G5254" s="645" t="n">
        <v>2</v>
      </c>
      <c r="H5254" s="194" t="n">
        <v>9500.457199166369</v>
      </c>
      <c r="I5254" s="195" t="n">
        <v>25884.44220594671</v>
      </c>
      <c r="J5254" s="196" t="n">
        <v>4423.112425639134</v>
      </c>
      <c r="K5254" s="197" t="n">
        <v>39808.01183075221</v>
      </c>
      <c r="L5254" s="194" t="n">
        <v>19000.91439833274</v>
      </c>
      <c r="M5254" s="195" t="n">
        <v>51768.88441189341</v>
      </c>
      <c r="N5254" s="196" t="n">
        <v>8846.224851278268</v>
      </c>
      <c r="O5254" s="197" t="n">
        <v>79616.02366150441</v>
      </c>
      <c r="P5254" s="118" t="n"/>
      <c r="Q5254" s="104" t="n"/>
    </row>
    <row r="5255" outlineLevel="3" ht="50.25" customHeight="1">
      <c r="A5255" s="3" t="n"/>
      <c r="B5255" s="3" t="inlineStr">
        <is>
          <t>Монтаж оконечных устройств системы отопления (конвекторы, радиаторы, тепловые завесы и пр.)</t>
        </is>
      </c>
      <c r="C5255" s="25" t="n"/>
      <c r="D5255" s="271" t="inlineStr">
        <is>
          <t>10.6.1.2.</t>
        </is>
      </c>
      <c r="E5255" s="7" t="inlineStr">
        <is>
          <t>Ручной балансировочный клапан MVT-R/MNT-R. DN20</t>
        </is>
      </c>
      <c r="F5255" s="18" t="inlineStr">
        <is>
          <t>шт</t>
        </is>
      </c>
      <c r="G5255" s="645" t="n">
        <v>2</v>
      </c>
      <c r="H5255" s="194" t="n">
        <v>9870.575035860234</v>
      </c>
      <c r="I5255" s="195" t="n">
        <v>862.8147401982236</v>
      </c>
      <c r="J5255" s="196" t="n">
        <v>1341.673722007307</v>
      </c>
      <c r="K5255" s="197" t="n">
        <v>12075.06349806577</v>
      </c>
      <c r="L5255" s="194" t="n">
        <v>19741.15007172047</v>
      </c>
      <c r="M5255" s="195" t="n">
        <v>1725.629480396447</v>
      </c>
      <c r="N5255" s="196" t="n">
        <v>2683.347444014615</v>
      </c>
      <c r="O5255" s="197" t="n">
        <v>24150.12699613153</v>
      </c>
      <c r="P5255" s="118" t="n"/>
      <c r="Q5255" s="104" t="n"/>
    </row>
    <row r="5256" outlineLevel="3" ht="50.25" customHeight="1">
      <c r="A5256" s="3" t="n"/>
      <c r="B5256" s="3" t="inlineStr">
        <is>
          <t>Монтаж оконечных устройств системы отопления (конвекторы, радиаторы, тепловые завесы и пр.)</t>
        </is>
      </c>
      <c r="C5256" s="25" t="n"/>
      <c r="D5256" s="271" t="inlineStr">
        <is>
          <t>10.6.1.3.</t>
        </is>
      </c>
      <c r="E5256" s="202" t="inlineStr">
        <is>
          <t>Автоматический балансировочный клапан APT-R DN32</t>
        </is>
      </c>
      <c r="F5256" s="18" t="inlineStr">
        <is>
          <t>шт</t>
        </is>
      </c>
      <c r="G5256" s="645" t="n">
        <v>1</v>
      </c>
      <c r="H5256" s="194" t="n">
        <v>26783.31446140716</v>
      </c>
      <c r="I5256" s="195" t="n">
        <v>862.8147401982236</v>
      </c>
      <c r="J5256" s="196" t="n">
        <v>3455.766150200674</v>
      </c>
      <c r="K5256" s="197" t="n">
        <v>31101.89535180606</v>
      </c>
      <c r="L5256" s="194" t="n">
        <v>26783.31446140716</v>
      </c>
      <c r="M5256" s="195" t="n">
        <v>862.8147401982236</v>
      </c>
      <c r="N5256" s="196" t="n">
        <v>3455.766150200674</v>
      </c>
      <c r="O5256" s="197" t="n">
        <v>31101.89535180606</v>
      </c>
      <c r="P5256" s="118" t="n"/>
      <c r="Q5256" s="104" t="n"/>
    </row>
    <row r="5257" outlineLevel="3" ht="50.25" customHeight="1">
      <c r="A5257" s="3" t="n"/>
      <c r="B5257" s="3" t="inlineStr">
        <is>
          <t>Монтаж оконечных устройств системы отопления (конвекторы, радиаторы, тепловые завесы и пр.)</t>
        </is>
      </c>
      <c r="C5257" s="25" t="n"/>
      <c r="D5257" s="271" t="inlineStr">
        <is>
          <t>10.6.1.4.</t>
        </is>
      </c>
      <c r="E5257" s="202" t="inlineStr">
        <is>
          <t>Счетчик SonoSelect10 DN20</t>
        </is>
      </c>
      <c r="F5257" s="18" t="inlineStr">
        <is>
          <t>шт</t>
        </is>
      </c>
      <c r="G5257" s="645" t="n">
        <v>2</v>
      </c>
      <c r="H5257" s="194" t="n">
        <v>13599.08944773598</v>
      </c>
      <c r="I5257" s="195" t="n">
        <v>862.8147401982236</v>
      </c>
      <c r="J5257" s="196" t="n">
        <v>1807.738023491776</v>
      </c>
      <c r="K5257" s="197" t="n">
        <v>16269.64221142598</v>
      </c>
      <c r="L5257" s="194" t="n">
        <v>27198.17889547196</v>
      </c>
      <c r="M5257" s="195" t="n">
        <v>1725.629480396447</v>
      </c>
      <c r="N5257" s="196" t="n">
        <v>3615.476046983551</v>
      </c>
      <c r="O5257" s="197" t="n">
        <v>32539.28442285196</v>
      </c>
      <c r="P5257" s="118" t="n"/>
      <c r="Q5257" s="104" t="n"/>
    </row>
    <row r="5258" outlineLevel="3" ht="50.25" customHeight="1">
      <c r="A5258" s="3" t="n"/>
      <c r="B5258" s="3" t="inlineStr">
        <is>
          <t>Монтаж оконечных устройств системы отопления (конвекторы, радиаторы, тепловые завесы и пр.)</t>
        </is>
      </c>
      <c r="C5258" s="25" t="n"/>
      <c r="D5258" s="271" t="inlineStr">
        <is>
          <t>10.6.1.5.</t>
        </is>
      </c>
      <c r="E5258" s="7" t="inlineStr">
        <is>
          <t>Шаровой кран с разъемным соединением DN32</t>
        </is>
      </c>
      <c r="F5258" s="18" t="inlineStr">
        <is>
          <t>шт</t>
        </is>
      </c>
      <c r="G5258" s="645" t="n">
        <v>2</v>
      </c>
      <c r="H5258" s="194" t="n">
        <v>1027.463443470057</v>
      </c>
      <c r="I5258" s="195" t="n">
        <v>862.8147401982236</v>
      </c>
      <c r="J5258" s="196" t="n">
        <v>236.2847729585351</v>
      </c>
      <c r="K5258" s="197" t="n">
        <v>2126.562956626816</v>
      </c>
      <c r="L5258" s="194" t="n">
        <v>2054.926886940114</v>
      </c>
      <c r="M5258" s="195" t="n">
        <v>1725.629480396447</v>
      </c>
      <c r="N5258" s="196" t="n">
        <v>472.5695459170702</v>
      </c>
      <c r="O5258" s="197" t="n">
        <v>4253.125913253632</v>
      </c>
      <c r="P5258" s="118" t="n"/>
      <c r="Q5258" s="104" t="n"/>
    </row>
    <row r="5259" outlineLevel="3" ht="50.25" customHeight="1">
      <c r="A5259" s="3" t="n"/>
      <c r="B5259" s="3" t="inlineStr">
        <is>
          <t>Монтаж оконечных устройств системы отопления (конвекторы, радиаторы, тепловые завесы и пр.)</t>
        </is>
      </c>
      <c r="C5259" s="25" t="n"/>
      <c r="D5259" s="271" t="inlineStr">
        <is>
          <t>10.6.1.6.</t>
        </is>
      </c>
      <c r="E5259" s="7" t="inlineStr">
        <is>
          <t>Сетчатый фильтр DN32</t>
        </is>
      </c>
      <c r="F5259" s="18" t="inlineStr">
        <is>
          <t>шт</t>
        </is>
      </c>
      <c r="G5259" s="645" t="n">
        <v>1</v>
      </c>
      <c r="H5259" s="194" t="n">
        <v>9408.793574604637</v>
      </c>
      <c r="I5259" s="195" t="n">
        <v>862.8147401982236</v>
      </c>
      <c r="J5259" s="196" t="n">
        <v>1283.951039350358</v>
      </c>
      <c r="K5259" s="197" t="n">
        <v>11555.55935415322</v>
      </c>
      <c r="L5259" s="194" t="n">
        <v>9408.793574604637</v>
      </c>
      <c r="M5259" s="195" t="n">
        <v>862.8147401982236</v>
      </c>
      <c r="N5259" s="196" t="n">
        <v>1283.951039350358</v>
      </c>
      <c r="O5259" s="197" t="n">
        <v>11555.55935415322</v>
      </c>
      <c r="P5259" s="118" t="n"/>
      <c r="Q5259" s="104" t="n"/>
    </row>
    <row r="5260" outlineLevel="3" ht="50.25" customHeight="1">
      <c r="A5260" s="3" t="n"/>
      <c r="B5260" s="3" t="inlineStr">
        <is>
          <t>Монтаж оконечных устройств системы отопления (конвекторы, радиаторы, тепловые завесы и пр.)</t>
        </is>
      </c>
      <c r="C5260" s="25" t="n"/>
      <c r="D5260" s="271" t="inlineStr">
        <is>
          <t>10.6.1.7.</t>
        </is>
      </c>
      <c r="E5260" s="7" t="inlineStr">
        <is>
          <t>Узел распределительный этажный TDU.5 на 3 отвода DN40</t>
        </is>
      </c>
      <c r="F5260" s="18" t="inlineStr">
        <is>
          <t>компл.</t>
        </is>
      </c>
      <c r="G5260" s="645" t="n">
        <v>1</v>
      </c>
      <c r="H5260" s="194" t="n">
        <v>12358.82568615089</v>
      </c>
      <c r="I5260" s="195" t="n">
        <v>25884.44220594671</v>
      </c>
      <c r="J5260" s="196" t="n">
        <v>4780.4084865122</v>
      </c>
      <c r="K5260" s="197" t="n">
        <v>43023.6763786098</v>
      </c>
      <c r="L5260" s="194" t="n">
        <v>12358.82568615089</v>
      </c>
      <c r="M5260" s="195" t="n">
        <v>25884.44220594671</v>
      </c>
      <c r="N5260" s="196" t="n">
        <v>4780.4084865122</v>
      </c>
      <c r="O5260" s="197" t="n">
        <v>43023.6763786098</v>
      </c>
      <c r="P5260" s="118" t="n"/>
      <c r="Q5260" s="104" t="n"/>
    </row>
    <row r="5261" outlineLevel="3" ht="50.25" customHeight="1">
      <c r="A5261" s="3" t="n"/>
      <c r="B5261" s="3" t="inlineStr">
        <is>
          <t>Монтаж оконечных устройств системы отопления (конвекторы, радиаторы, тепловые завесы и пр.)</t>
        </is>
      </c>
      <c r="C5261" s="25" t="n"/>
      <c r="D5261" s="271" t="inlineStr">
        <is>
          <t>10.6.1.8.</t>
        </is>
      </c>
      <c r="E5261" s="202" t="inlineStr">
        <is>
          <t>Ручной балансировочный клапан MVT-R/MNT-R. DN25</t>
        </is>
      </c>
      <c r="F5261" s="18" t="inlineStr">
        <is>
          <t>шт</t>
        </is>
      </c>
      <c r="G5261" s="645" t="n">
        <v>3</v>
      </c>
      <c r="H5261" s="194" t="n">
        <v>11065.43408980901</v>
      </c>
      <c r="I5261" s="195" t="n">
        <v>862.8147401982236</v>
      </c>
      <c r="J5261" s="196" t="n">
        <v>1491.031103750905</v>
      </c>
      <c r="K5261" s="197" t="n">
        <v>13419.27993375814</v>
      </c>
      <c r="L5261" s="194" t="n">
        <v>33196.30226942704</v>
      </c>
      <c r="M5261" s="195" t="n">
        <v>2588.444220594671</v>
      </c>
      <c r="N5261" s="196" t="n">
        <v>4473.093311252715</v>
      </c>
      <c r="O5261" s="197" t="n">
        <v>40257.83980127443</v>
      </c>
      <c r="P5261" s="118" t="n"/>
      <c r="Q5261" s="104" t="n"/>
    </row>
    <row r="5262" outlineLevel="3" ht="50.25" customHeight="1">
      <c r="A5262" s="3" t="n"/>
      <c r="B5262" s="3" t="inlineStr">
        <is>
          <t>Монтаж оконечных устройств системы отопления (конвекторы, радиаторы, тепловые завесы и пр.)</t>
        </is>
      </c>
      <c r="C5262" s="25" t="n"/>
      <c r="D5262" s="271" t="inlineStr">
        <is>
          <t>10.6.1.9.</t>
        </is>
      </c>
      <c r="E5262" s="7" t="inlineStr">
        <is>
          <t>Автоматический балансировочный клапан APT-R DN40</t>
        </is>
      </c>
      <c r="F5262" s="18" t="inlineStr">
        <is>
          <t>шт</t>
        </is>
      </c>
      <c r="G5262" s="645" t="n">
        <v>1</v>
      </c>
      <c r="H5262" s="194" t="n">
        <v>28284.10388888106</v>
      </c>
      <c r="I5262" s="195" t="n">
        <v>2588.444220594671</v>
      </c>
      <c r="J5262" s="196" t="n">
        <v>3859.068513684467</v>
      </c>
      <c r="K5262" s="197" t="n">
        <v>34731.6166231602</v>
      </c>
      <c r="L5262" s="194" t="n">
        <v>28284.10388888106</v>
      </c>
      <c r="M5262" s="195" t="n">
        <v>2588.444220594671</v>
      </c>
      <c r="N5262" s="196" t="n">
        <v>3859.068513684467</v>
      </c>
      <c r="O5262" s="197" t="n">
        <v>34731.6166231602</v>
      </c>
      <c r="P5262" s="118" t="n"/>
      <c r="Q5262" s="104" t="n"/>
    </row>
    <row r="5263" outlineLevel="3" ht="50.25" customHeight="1">
      <c r="A5263" s="3" t="n"/>
      <c r="B5263" s="3" t="inlineStr">
        <is>
          <t>Монтаж оконечных устройств системы отопления (конвекторы, радиаторы, тепловые завесы и пр.)</t>
        </is>
      </c>
      <c r="C5263" s="25" t="n"/>
      <c r="D5263" s="271" t="inlineStr">
        <is>
          <t>10.6.1.10.</t>
        </is>
      </c>
      <c r="E5263" s="202" t="inlineStr">
        <is>
          <t>Счетчик SonoSelect10 DN25</t>
        </is>
      </c>
      <c r="F5263" s="18" t="inlineStr">
        <is>
          <t>шт</t>
        </is>
      </c>
      <c r="G5263" s="645" t="n">
        <v>3</v>
      </c>
      <c r="H5263" s="194" t="n">
        <v>13599.08938647754</v>
      </c>
      <c r="I5263" s="195" t="n">
        <v>862.8147401982236</v>
      </c>
      <c r="J5263" s="196" t="n">
        <v>1807.738015834471</v>
      </c>
      <c r="K5263" s="197" t="n">
        <v>16269.64214251024</v>
      </c>
      <c r="L5263" s="194" t="n">
        <v>40797.26815943263</v>
      </c>
      <c r="M5263" s="195" t="n">
        <v>2588.444220594671</v>
      </c>
      <c r="N5263" s="196" t="n">
        <v>5423.214047503412</v>
      </c>
      <c r="O5263" s="197" t="n">
        <v>48808.92642753071</v>
      </c>
      <c r="P5263" s="118" t="n"/>
      <c r="Q5263" s="104" t="n"/>
    </row>
    <row r="5264" outlineLevel="3" ht="50.25" customHeight="1">
      <c r="A5264" s="3" t="n"/>
      <c r="B5264" s="3" t="inlineStr">
        <is>
          <t>Монтаж оконечных устройств системы отопления (конвекторы, радиаторы, тепловые завесы и пр.)</t>
        </is>
      </c>
      <c r="C5264" s="25" t="n"/>
      <c r="D5264" s="271" t="inlineStr">
        <is>
          <t>10.6.1.11.</t>
        </is>
      </c>
      <c r="E5264" s="202" t="inlineStr">
        <is>
          <t>Шаровой кран с разъемным соединением DN40</t>
        </is>
      </c>
      <c r="F5264" s="18" t="inlineStr">
        <is>
          <t>шт</t>
        </is>
      </c>
      <c r="G5264" s="645" t="n">
        <v>2</v>
      </c>
      <c r="H5264" s="194" t="n">
        <v>1974.11504392711</v>
      </c>
      <c r="I5264" s="195" t="n">
        <v>2588.444220594671</v>
      </c>
      <c r="J5264" s="196" t="n">
        <v>570.3199080652226</v>
      </c>
      <c r="K5264" s="197" t="n">
        <v>5132.879172587004</v>
      </c>
      <c r="L5264" s="194" t="n">
        <v>3948.230087854221</v>
      </c>
      <c r="M5264" s="195" t="n">
        <v>5176.888441189341</v>
      </c>
      <c r="N5264" s="196" t="n">
        <v>1140.639816130445</v>
      </c>
      <c r="O5264" s="197" t="n">
        <v>10265.75834517401</v>
      </c>
      <c r="P5264" s="118" t="n"/>
      <c r="Q5264" s="104" t="n"/>
    </row>
    <row r="5265" outlineLevel="3" ht="50.25" customHeight="1">
      <c r="A5265" s="3" t="n"/>
      <c r="B5265" s="3" t="inlineStr">
        <is>
          <t>Монтаж оконечных устройств системы отопления (конвекторы, радиаторы, тепловые завесы и пр.)</t>
        </is>
      </c>
      <c r="C5265" s="25" t="n"/>
      <c r="D5265" s="271" t="inlineStr">
        <is>
          <t>10.6.1.12.</t>
        </is>
      </c>
      <c r="E5265" s="202" t="inlineStr">
        <is>
          <t>Сетчатый фильтр DN40</t>
        </is>
      </c>
      <c r="F5265" s="18" t="inlineStr">
        <is>
          <t>шт</t>
        </is>
      </c>
      <c r="G5265" s="645" t="n">
        <v>1</v>
      </c>
      <c r="H5265" s="194" t="n">
        <v>13206.9446829564</v>
      </c>
      <c r="I5265" s="195" t="n">
        <v>2588.444220594671</v>
      </c>
      <c r="J5265" s="196" t="n">
        <v>1974.423612943884</v>
      </c>
      <c r="K5265" s="197" t="n">
        <v>17769.81251649496</v>
      </c>
      <c r="L5265" s="194" t="n">
        <v>13206.9446829564</v>
      </c>
      <c r="M5265" s="195" t="n">
        <v>2588.444220594671</v>
      </c>
      <c r="N5265" s="196" t="n">
        <v>1974.423612943884</v>
      </c>
      <c r="O5265" s="197" t="n">
        <v>17769.81251649496</v>
      </c>
      <c r="P5265" s="118" t="n"/>
      <c r="Q5265" s="104" t="n"/>
    </row>
    <row r="5266" outlineLevel="3" ht="50.25" customHeight="1">
      <c r="A5266" s="3" t="n"/>
      <c r="B5266" s="3" t="inlineStr">
        <is>
          <t>Монтаж оконечных устройств системы отопления (конвекторы, радиаторы, тепловые завесы и пр.)</t>
        </is>
      </c>
      <c r="C5266" s="25" t="n"/>
      <c r="D5266" s="271" t="inlineStr">
        <is>
          <t>10.6.1.13.</t>
        </is>
      </c>
      <c r="E5266" s="202" t="inlineStr">
        <is>
          <t>Узел распределительный этажный TDU.5 на 3 отвода DN40</t>
        </is>
      </c>
      <c r="F5266" s="18" t="inlineStr">
        <is>
          <t>компл.</t>
        </is>
      </c>
      <c r="G5266" s="645" t="n">
        <v>1</v>
      </c>
      <c r="H5266" s="194" t="n">
        <v>12358.82568615089</v>
      </c>
      <c r="I5266" s="195" t="n">
        <v>25884.44220594671</v>
      </c>
      <c r="J5266" s="196" t="n">
        <v>4780.4084865122</v>
      </c>
      <c r="K5266" s="197" t="n">
        <v>43023.6763786098</v>
      </c>
      <c r="L5266" s="194" t="n">
        <v>12358.82568615089</v>
      </c>
      <c r="M5266" s="195" t="n">
        <v>25884.44220594671</v>
      </c>
      <c r="N5266" s="196" t="n">
        <v>4780.4084865122</v>
      </c>
      <c r="O5266" s="197" t="n">
        <v>43023.6763786098</v>
      </c>
      <c r="P5266" s="118" t="n"/>
      <c r="Q5266" s="104" t="n"/>
    </row>
    <row r="5267" outlineLevel="3" ht="50.25" customHeight="1">
      <c r="A5267" s="3" t="n"/>
      <c r="B5267" s="3" t="inlineStr">
        <is>
          <t>Монтаж оконечных устройств системы отопления (конвекторы, радиаторы, тепловые завесы и пр.)</t>
        </is>
      </c>
      <c r="C5267" s="25" t="n"/>
      <c r="D5267" s="271" t="inlineStr">
        <is>
          <t>10.6.1.14.</t>
        </is>
      </c>
      <c r="E5267" s="202" t="inlineStr">
        <is>
          <t>Ручной балансировочный клапан MVT-R/MNT-R. DN25</t>
        </is>
      </c>
      <c r="F5267" s="18" t="inlineStr">
        <is>
          <t>шт</t>
        </is>
      </c>
      <c r="G5267" s="645" t="n">
        <v>2</v>
      </c>
      <c r="H5267" s="194" t="n">
        <v>11065.43396729214</v>
      </c>
      <c r="I5267" s="195" t="n">
        <v>862.8147401982236</v>
      </c>
      <c r="J5267" s="196" t="n">
        <v>1491.031088436295</v>
      </c>
      <c r="K5267" s="197" t="n">
        <v>13419.27979592666</v>
      </c>
      <c r="L5267" s="194" t="n">
        <v>22130.86793458428</v>
      </c>
      <c r="M5267" s="195" t="n">
        <v>1725.629480396447</v>
      </c>
      <c r="N5267" s="196" t="n">
        <v>2982.06217687259</v>
      </c>
      <c r="O5267" s="197" t="n">
        <v>26838.55959185331</v>
      </c>
      <c r="P5267" s="118" t="n"/>
      <c r="Q5267" s="104" t="n"/>
    </row>
    <row r="5268" outlineLevel="3" ht="50.25" customHeight="1">
      <c r="A5268" s="3" t="n"/>
      <c r="B5268" s="3" t="inlineStr">
        <is>
          <t>Монтаж оконечных устройств системы отопления (конвекторы, радиаторы, тепловые завесы и пр.)</t>
        </is>
      </c>
      <c r="C5268" s="25" t="n"/>
      <c r="D5268" s="271" t="inlineStr">
        <is>
          <t>10.6.1.15.</t>
        </is>
      </c>
      <c r="E5268" s="202" t="inlineStr">
        <is>
          <t>Ручной балансировочный клапан MVT-R/MNT-R. DN20</t>
        </is>
      </c>
      <c r="F5268" s="18" t="inlineStr">
        <is>
          <t>шт</t>
        </is>
      </c>
      <c r="G5268" s="645" t="n">
        <v>1</v>
      </c>
      <c r="H5268" s="194" t="n">
        <v>9870.574852084919</v>
      </c>
      <c r="I5268" s="195" t="n">
        <v>862.8147401982236</v>
      </c>
      <c r="J5268" s="196" t="n">
        <v>1341.673699035393</v>
      </c>
      <c r="K5268" s="197" t="n">
        <v>12075.06329131854</v>
      </c>
      <c r="L5268" s="194" t="n">
        <v>9870.574852084919</v>
      </c>
      <c r="M5268" s="195" t="n">
        <v>862.8147401982236</v>
      </c>
      <c r="N5268" s="196" t="n">
        <v>1341.673699035393</v>
      </c>
      <c r="O5268" s="197" t="n">
        <v>12075.06329131854</v>
      </c>
      <c r="P5268" s="118" t="n"/>
      <c r="Q5268" s="104" t="n"/>
    </row>
    <row r="5269" outlineLevel="3" ht="50.25" customHeight="1">
      <c r="A5269" s="3" t="n"/>
      <c r="B5269" s="3" t="inlineStr">
        <is>
          <t>Монтаж оконечных устройств системы отопления (конвекторы, радиаторы, тепловые завесы и пр.)</t>
        </is>
      </c>
      <c r="C5269" s="25" t="n"/>
      <c r="D5269" s="271" t="inlineStr">
        <is>
          <t>10.6.1.16.</t>
        </is>
      </c>
      <c r="E5269" s="7" t="inlineStr">
        <is>
          <t>Автоматический балансировочный клапан APT-R DN40</t>
        </is>
      </c>
      <c r="F5269" s="18" t="inlineStr">
        <is>
          <t>шт</t>
        </is>
      </c>
      <c r="G5269" s="645" t="n">
        <v>1</v>
      </c>
      <c r="H5269" s="194" t="n">
        <v>28284.10388888106</v>
      </c>
      <c r="I5269" s="195" t="n">
        <v>2588.444220594671</v>
      </c>
      <c r="J5269" s="196" t="n">
        <v>3859.068513684467</v>
      </c>
      <c r="K5269" s="197" t="n">
        <v>34731.6166231602</v>
      </c>
      <c r="L5269" s="194" t="n">
        <v>28284.10388888106</v>
      </c>
      <c r="M5269" s="195" t="n">
        <v>2588.444220594671</v>
      </c>
      <c r="N5269" s="196" t="n">
        <v>3859.068513684467</v>
      </c>
      <c r="O5269" s="197" t="n">
        <v>34731.6166231602</v>
      </c>
      <c r="P5269" s="118" t="n"/>
      <c r="Q5269" s="104" t="n"/>
    </row>
    <row r="5270" outlineLevel="3" ht="50.25" customHeight="1">
      <c r="A5270" s="3" t="n"/>
      <c r="B5270" s="3" t="inlineStr">
        <is>
          <t>Монтаж оконечных устройств системы отопления (конвекторы, радиаторы, тепловые завесы и пр.)</t>
        </is>
      </c>
      <c r="C5270" s="25" t="n"/>
      <c r="D5270" s="271" t="inlineStr">
        <is>
          <t>10.6.1.17.</t>
        </is>
      </c>
      <c r="E5270" s="202" t="inlineStr">
        <is>
          <t>Счетчик SonoSelect10 DN25</t>
        </is>
      </c>
      <c r="F5270" s="18" t="inlineStr">
        <is>
          <t>шт</t>
        </is>
      </c>
      <c r="G5270" s="645" t="n">
        <v>2</v>
      </c>
      <c r="H5270" s="194" t="n">
        <v>13599.08944773598</v>
      </c>
      <c r="I5270" s="195" t="n">
        <v>862.8147401982236</v>
      </c>
      <c r="J5270" s="196" t="n">
        <v>1807.738023491776</v>
      </c>
      <c r="K5270" s="197" t="n">
        <v>16269.64221142598</v>
      </c>
      <c r="L5270" s="194" t="n">
        <v>27198.17889547196</v>
      </c>
      <c r="M5270" s="195" t="n">
        <v>1725.629480396447</v>
      </c>
      <c r="N5270" s="196" t="n">
        <v>3615.476046983551</v>
      </c>
      <c r="O5270" s="197" t="n">
        <v>32539.28442285196</v>
      </c>
      <c r="P5270" s="118" t="n"/>
      <c r="Q5270" s="104" t="n"/>
    </row>
    <row r="5271" outlineLevel="3" ht="50.25" customHeight="1">
      <c r="A5271" s="3" t="n"/>
      <c r="B5271" s="3" t="inlineStr">
        <is>
          <t>Монтаж оконечных устройств системы отопления (конвекторы, радиаторы, тепловые завесы и пр.)</t>
        </is>
      </c>
      <c r="C5271" s="25" t="n"/>
      <c r="D5271" s="271" t="inlineStr">
        <is>
          <t>10.6.1.18.</t>
        </is>
      </c>
      <c r="E5271" s="202" t="inlineStr">
        <is>
          <t>Счетчик SonoSelect10 DN20</t>
        </is>
      </c>
      <c r="F5271" s="18" t="inlineStr">
        <is>
          <t>шт</t>
        </is>
      </c>
      <c r="G5271" s="645" t="n">
        <v>1</v>
      </c>
      <c r="H5271" s="194" t="n">
        <v>13599.08926396067</v>
      </c>
      <c r="I5271" s="195" t="n">
        <v>862.8147401982236</v>
      </c>
      <c r="J5271" s="196" t="n">
        <v>1807.738000519861</v>
      </c>
      <c r="K5271" s="197" t="n">
        <v>16269.64200467875</v>
      </c>
      <c r="L5271" s="194" t="n">
        <v>13599.08926396067</v>
      </c>
      <c r="M5271" s="195" t="n">
        <v>862.8147401982236</v>
      </c>
      <c r="N5271" s="196" t="n">
        <v>1807.738000519861</v>
      </c>
      <c r="O5271" s="197" t="n">
        <v>16269.64200467875</v>
      </c>
      <c r="P5271" s="118" t="n"/>
      <c r="Q5271" s="104" t="n"/>
    </row>
    <row r="5272" outlineLevel="3" ht="50.25" customHeight="1">
      <c r="A5272" s="3" t="n"/>
      <c r="B5272" s="3" t="inlineStr">
        <is>
          <t>Монтаж оконечных устройств системы отопления (конвекторы, радиаторы, тепловые завесы и пр.)</t>
        </is>
      </c>
      <c r="C5272" s="25" t="n"/>
      <c r="D5272" s="271" t="inlineStr">
        <is>
          <t>10.6.1.19.</t>
        </is>
      </c>
      <c r="E5272" s="202" t="inlineStr">
        <is>
          <t>Шаровой кран с разъемным соединением DN40</t>
        </is>
      </c>
      <c r="F5272" s="18" t="inlineStr">
        <is>
          <t>шт</t>
        </is>
      </c>
      <c r="G5272" s="645" t="n">
        <v>2</v>
      </c>
      <c r="H5272" s="194" t="n">
        <v>1974.11504392711</v>
      </c>
      <c r="I5272" s="195" t="n">
        <v>2588.444220594671</v>
      </c>
      <c r="J5272" s="196" t="n">
        <v>570.3199080652226</v>
      </c>
      <c r="K5272" s="197" t="n">
        <v>5132.879172587004</v>
      </c>
      <c r="L5272" s="194" t="n">
        <v>3948.230087854221</v>
      </c>
      <c r="M5272" s="195" t="n">
        <v>5176.888441189341</v>
      </c>
      <c r="N5272" s="196" t="n">
        <v>1140.639816130445</v>
      </c>
      <c r="O5272" s="197" t="n">
        <v>10265.75834517401</v>
      </c>
      <c r="P5272" s="118" t="n"/>
      <c r="Q5272" s="104" t="n"/>
    </row>
    <row r="5273" outlineLevel="3" ht="50.25" customHeight="1">
      <c r="A5273" s="3" t="n"/>
      <c r="B5273" s="3" t="inlineStr">
        <is>
          <t>Монтаж оконечных устройств системы отопления (конвекторы, радиаторы, тепловые завесы и пр.)</t>
        </is>
      </c>
      <c r="C5273" s="25" t="n"/>
      <c r="D5273" s="271" t="inlineStr">
        <is>
          <t>10.6.1.20.</t>
        </is>
      </c>
      <c r="E5273" s="202" t="inlineStr">
        <is>
          <t>Сетчатый фильтр DN40</t>
        </is>
      </c>
      <c r="F5273" s="18" t="inlineStr">
        <is>
          <t>шт</t>
        </is>
      </c>
      <c r="G5273" s="645" t="n">
        <v>1</v>
      </c>
      <c r="H5273" s="194" t="n">
        <v>13206.9446829564</v>
      </c>
      <c r="I5273" s="195" t="n">
        <v>2588.444220594671</v>
      </c>
      <c r="J5273" s="196" t="n">
        <v>1974.423612943884</v>
      </c>
      <c r="K5273" s="197" t="n">
        <v>17769.81251649496</v>
      </c>
      <c r="L5273" s="194" t="n">
        <v>13206.9446829564</v>
      </c>
      <c r="M5273" s="195" t="n">
        <v>2588.444220594671</v>
      </c>
      <c r="N5273" s="196" t="n">
        <v>1974.423612943884</v>
      </c>
      <c r="O5273" s="197" t="n">
        <v>17769.81251649496</v>
      </c>
      <c r="P5273" s="118" t="n"/>
      <c r="Q5273" s="104" t="n"/>
    </row>
    <row r="5274" outlineLevel="3" ht="50.25" customHeight="1">
      <c r="A5274" s="3" t="n"/>
      <c r="B5274" s="3" t="inlineStr">
        <is>
          <t>Монтаж оконечных устройств системы отопления (конвекторы, радиаторы, тепловые завесы и пр.)</t>
        </is>
      </c>
      <c r="C5274" s="25" t="n"/>
      <c r="D5274" s="271" t="inlineStr">
        <is>
          <t>10.6.1.21.</t>
        </is>
      </c>
      <c r="E5274" s="7" t="inlineStr">
        <is>
          <t>Узел распределительный этажный TDU.5 на 6 отводов DN65</t>
        </is>
      </c>
      <c r="F5274" s="18" t="inlineStr">
        <is>
          <t>компл.</t>
        </is>
      </c>
      <c r="G5274" s="647" t="n">
        <v>1</v>
      </c>
      <c r="H5274" s="194" t="n">
        <v>53697.6365352471</v>
      </c>
      <c r="I5274" s="195" t="n">
        <v>25884.44220594671</v>
      </c>
      <c r="J5274" s="196" t="n">
        <v>9947.759842649226</v>
      </c>
      <c r="K5274" s="197" t="n">
        <v>89529.83858384303</v>
      </c>
      <c r="L5274" s="194" t="n">
        <v>53697.6365352471</v>
      </c>
      <c r="M5274" s="195" t="n">
        <v>25884.44220594671</v>
      </c>
      <c r="N5274" s="196" t="n">
        <v>9947.759842649226</v>
      </c>
      <c r="O5274" s="197" t="n">
        <v>89529.83858384303</v>
      </c>
      <c r="P5274" s="118" t="n"/>
      <c r="Q5274" s="104" t="n"/>
    </row>
    <row r="5275" outlineLevel="3" ht="50.25" customHeight="1">
      <c r="A5275" s="3" t="n"/>
      <c r="B5275" s="3" t="inlineStr">
        <is>
          <t>Монтаж оконечных устройств системы отопления (конвекторы, радиаторы, тепловые завесы и пр.)</t>
        </is>
      </c>
      <c r="C5275" s="25" t="n"/>
      <c r="D5275" s="271" t="inlineStr">
        <is>
          <t>10.6.1.22.</t>
        </is>
      </c>
      <c r="E5275" s="7" t="inlineStr">
        <is>
          <t>Ручной балансировочный клапан MVT-R/MNT-R. DN25</t>
        </is>
      </c>
      <c r="F5275" s="18" t="inlineStr">
        <is>
          <t>шт</t>
        </is>
      </c>
      <c r="G5275" s="647" t="n">
        <v>6</v>
      </c>
      <c r="H5275" s="194" t="n">
        <v>11065.43402855058</v>
      </c>
      <c r="I5275" s="195" t="n">
        <v>862.8147401982236</v>
      </c>
      <c r="J5275" s="196" t="n">
        <v>1491.0310960936</v>
      </c>
      <c r="K5275" s="197" t="n">
        <v>13419.2798648424</v>
      </c>
      <c r="L5275" s="194" t="n">
        <v>66392.60417130345</v>
      </c>
      <c r="M5275" s="195" t="n">
        <v>5176.888441189341</v>
      </c>
      <c r="N5275" s="196" t="n">
        <v>8946.186576561598</v>
      </c>
      <c r="O5275" s="197" t="n">
        <v>80515.6791890544</v>
      </c>
      <c r="P5275" s="118" t="n"/>
      <c r="Q5275" s="104" t="n"/>
    </row>
    <row r="5276" outlineLevel="3" ht="50.25" customHeight="1">
      <c r="A5276" s="3" t="n"/>
      <c r="B5276" s="3" t="inlineStr">
        <is>
          <t>Монтаж оконечных устройств системы отопления (конвекторы, радиаторы, тепловые завесы и пр.)</t>
        </is>
      </c>
      <c r="C5276" s="25" t="n"/>
      <c r="D5276" s="271" t="inlineStr">
        <is>
          <t>10.6.1.23.</t>
        </is>
      </c>
      <c r="E5276" s="202" t="inlineStr">
        <is>
          <t>Автоматический балансировочный клапан APT-R DN65</t>
        </is>
      </c>
      <c r="F5276" s="18" t="inlineStr">
        <is>
          <t>шт</t>
        </is>
      </c>
      <c r="G5276" s="647" t="n">
        <v>1</v>
      </c>
      <c r="H5276" s="194" t="n">
        <v>76020.74386189999</v>
      </c>
      <c r="I5276" s="195" t="n">
        <v>4314.073700991118</v>
      </c>
      <c r="J5276" s="196" t="n">
        <v>10041.85219536139</v>
      </c>
      <c r="K5276" s="197" t="n">
        <v>90376.66975825251</v>
      </c>
      <c r="L5276" s="194" t="n">
        <v>76020.74386189999</v>
      </c>
      <c r="M5276" s="195" t="n">
        <v>4314.073700991118</v>
      </c>
      <c r="N5276" s="196" t="n">
        <v>10041.85219536139</v>
      </c>
      <c r="O5276" s="197" t="n">
        <v>90376.66975825251</v>
      </c>
      <c r="P5276" s="118" t="n"/>
      <c r="Q5276" s="104" t="n"/>
    </row>
    <row r="5277" outlineLevel="3" ht="50.25" customHeight="1">
      <c r="A5277" s="3" t="n"/>
      <c r="B5277" s="3" t="inlineStr">
        <is>
          <t>Монтаж оконечных устройств системы отопления (конвекторы, радиаторы, тепловые завесы и пр.)</t>
        </is>
      </c>
      <c r="C5277" s="25" t="n"/>
      <c r="D5277" s="271" t="inlineStr">
        <is>
          <t>10.6.1.24.</t>
        </is>
      </c>
      <c r="E5277" s="202" t="inlineStr">
        <is>
          <t>Счетчик SonoSelect10 DN25</t>
        </is>
      </c>
      <c r="F5277" s="18" t="inlineStr">
        <is>
          <t>шт</t>
        </is>
      </c>
      <c r="G5277" s="647" t="n">
        <v>6</v>
      </c>
      <c r="H5277" s="194" t="n">
        <v>13599.08944773598</v>
      </c>
      <c r="I5277" s="195" t="n">
        <v>862.8147401982236</v>
      </c>
      <c r="J5277" s="196" t="n">
        <v>1807.738023491776</v>
      </c>
      <c r="K5277" s="197" t="n">
        <v>16269.64221142598</v>
      </c>
      <c r="L5277" s="194" t="n">
        <v>81594.53668641589</v>
      </c>
      <c r="M5277" s="195" t="n">
        <v>5176.888441189341</v>
      </c>
      <c r="N5277" s="196" t="n">
        <v>10846.42814095065</v>
      </c>
      <c r="O5277" s="197" t="n">
        <v>97617.85326855589</v>
      </c>
      <c r="P5277" s="118" t="n"/>
      <c r="Q5277" s="104" t="n"/>
    </row>
    <row r="5278" outlineLevel="3" ht="50.25" customHeight="1">
      <c r="A5278" s="3" t="n"/>
      <c r="B5278" s="3" t="inlineStr">
        <is>
          <t>Монтаж оконечных устройств системы отопления (конвекторы, радиаторы, тепловые завесы и пр.)</t>
        </is>
      </c>
      <c r="C5278" s="25" t="n"/>
      <c r="D5278" s="271" t="inlineStr">
        <is>
          <t>10.6.1.25.</t>
        </is>
      </c>
      <c r="E5278" s="202" t="inlineStr">
        <is>
          <t>Шаровой кран с разъемным соединением DN65</t>
        </is>
      </c>
      <c r="F5278" s="18" t="inlineStr">
        <is>
          <t>шт</t>
        </is>
      </c>
      <c r="G5278" s="647" t="n">
        <v>2</v>
      </c>
      <c r="H5278" s="194" t="n">
        <v>7503.94585094229</v>
      </c>
      <c r="I5278" s="195" t="n">
        <v>4314.073700991118</v>
      </c>
      <c r="J5278" s="196" t="n">
        <v>1477.252443991676</v>
      </c>
      <c r="K5278" s="197" t="n">
        <v>13295.27199592508</v>
      </c>
      <c r="L5278" s="194" t="n">
        <v>15007.89170188458</v>
      </c>
      <c r="M5278" s="195" t="n">
        <v>8628.147401982236</v>
      </c>
      <c r="N5278" s="196" t="n">
        <v>2954.504887983352</v>
      </c>
      <c r="O5278" s="197" t="n">
        <v>26590.54399185017</v>
      </c>
      <c r="P5278" s="118" t="n"/>
      <c r="Q5278" s="104" t="n"/>
    </row>
    <row r="5279" outlineLevel="3" ht="50.25" customHeight="1">
      <c r="A5279" s="3" t="n"/>
      <c r="B5279" s="3" t="inlineStr">
        <is>
          <t>Монтаж оконечных устройств системы отопления (конвекторы, радиаторы, тепловые завесы и пр.)</t>
        </is>
      </c>
      <c r="C5279" s="25" t="n"/>
      <c r="D5279" s="271" t="inlineStr">
        <is>
          <t>10.6.1.26.</t>
        </is>
      </c>
      <c r="E5279" s="202" t="inlineStr">
        <is>
          <t>Сетчатый фильтр DN65</t>
        </is>
      </c>
      <c r="F5279" s="18" t="inlineStr">
        <is>
          <t>шт</t>
        </is>
      </c>
      <c r="G5279" s="647" t="n">
        <v>1</v>
      </c>
      <c r="H5279" s="194" t="n">
        <v>15140.65398915233</v>
      </c>
      <c r="I5279" s="195" t="n">
        <v>4314.073700991118</v>
      </c>
      <c r="J5279" s="196" t="n">
        <v>2431.840961267931</v>
      </c>
      <c r="K5279" s="197" t="n">
        <v>21886.56865141138</v>
      </c>
      <c r="L5279" s="194" t="n">
        <v>15140.65398915233</v>
      </c>
      <c r="M5279" s="195" t="n">
        <v>4314.073700991118</v>
      </c>
      <c r="N5279" s="196" t="n">
        <v>2431.840961267931</v>
      </c>
      <c r="O5279" s="197" t="n">
        <v>21886.56865141138</v>
      </c>
      <c r="P5279" s="118" t="n"/>
      <c r="Q5279" s="104" t="n"/>
    </row>
    <row r="5280" outlineLevel="3" ht="50.25" customHeight="1">
      <c r="A5280" s="3" t="n"/>
      <c r="B5280" s="3" t="inlineStr">
        <is>
          <t>Монтаж оконечных устройств системы отопления (конвекторы, радиаторы, тепловые завесы и пр.)</t>
        </is>
      </c>
      <c r="C5280" s="25" t="n"/>
      <c r="D5280" s="271" t="inlineStr">
        <is>
          <t>10.6.1.27.</t>
        </is>
      </c>
      <c r="E5280" s="202" t="inlineStr">
        <is>
          <t>Распределительный коллектор HKV-D на 2 контура нерж .сталь</t>
        </is>
      </c>
      <c r="F5280" s="18" t="inlineStr">
        <is>
          <t>шт</t>
        </is>
      </c>
      <c r="G5280" s="647" t="n">
        <v>1</v>
      </c>
      <c r="H5280" s="194" t="n">
        <v>18214.50100150266</v>
      </c>
      <c r="I5280" s="195" t="n">
        <v>8628.147401982236</v>
      </c>
      <c r="J5280" s="196" t="n">
        <v>3355.331050435612</v>
      </c>
      <c r="K5280" s="197" t="n">
        <v>30197.97945392051</v>
      </c>
      <c r="L5280" s="194" t="n">
        <v>18214.50100150266</v>
      </c>
      <c r="M5280" s="195" t="n">
        <v>8628.147401982236</v>
      </c>
      <c r="N5280" s="196" t="n">
        <v>3355.331050435612</v>
      </c>
      <c r="O5280" s="197" t="n">
        <v>30197.97945392051</v>
      </c>
      <c r="P5280" s="118" t="n"/>
      <c r="Q5280" s="104" t="n"/>
    </row>
    <row r="5281" outlineLevel="3" ht="50.25" customHeight="1">
      <c r="A5281" s="3" t="n"/>
      <c r="B5281" s="3" t="inlineStr">
        <is>
          <t>Монтаж оконечных устройств системы отопления (конвекторы, радиаторы, тепловые завесы и пр.)</t>
        </is>
      </c>
      <c r="C5281" s="25" t="n"/>
      <c r="D5281" s="271" t="inlineStr">
        <is>
          <t>10.6.1.28.</t>
        </is>
      </c>
      <c r="E5281" s="202" t="inlineStr">
        <is>
          <t>Распределительный коллектор HKV-D на 3 контура нерж .сталь</t>
        </is>
      </c>
      <c r="F5281" s="18" t="inlineStr">
        <is>
          <t>шт</t>
        </is>
      </c>
      <c r="G5281" s="647" t="n">
        <v>5</v>
      </c>
      <c r="H5281" s="194" t="n">
        <v>21365.18855721283</v>
      </c>
      <c r="I5281" s="195" t="n">
        <v>8628.147401982236</v>
      </c>
      <c r="J5281" s="196" t="n">
        <v>3749.166994899384</v>
      </c>
      <c r="K5281" s="197" t="n">
        <v>33742.50295409445</v>
      </c>
      <c r="L5281" s="194" t="n">
        <v>106825.9427860642</v>
      </c>
      <c r="M5281" s="195" t="n">
        <v>43140.73700991118</v>
      </c>
      <c r="N5281" s="196" t="n">
        <v>18745.83497449692</v>
      </c>
      <c r="O5281" s="197" t="n">
        <v>168712.5147704722</v>
      </c>
      <c r="P5281" s="118" t="n"/>
      <c r="Q5281" s="104" t="n"/>
    </row>
    <row r="5282" outlineLevel="3" ht="50.25" customHeight="1">
      <c r="A5282" s="3" t="n"/>
      <c r="B5282" s="3" t="inlineStr">
        <is>
          <t>Монтаж оконечных устройств системы отопления (конвекторы, радиаторы, тепловые завесы и пр.)</t>
        </is>
      </c>
      <c r="C5282" s="25" t="n"/>
      <c r="D5282" s="271" t="inlineStr">
        <is>
          <t>10.6.1.29.</t>
        </is>
      </c>
      <c r="E5282" s="202" t="inlineStr">
        <is>
          <t>Распределительный коллектор HKV-D на 4 контура нерж .сталь</t>
        </is>
      </c>
      <c r="F5282" s="18" t="inlineStr">
        <is>
          <t>шт</t>
        </is>
      </c>
      <c r="G5282" s="647" t="n">
        <v>7</v>
      </c>
      <c r="H5282" s="194" t="n">
        <v>25004.14049497605</v>
      </c>
      <c r="I5282" s="195" t="n">
        <v>8628.147401982236</v>
      </c>
      <c r="J5282" s="196" t="n">
        <v>4204.035987119786</v>
      </c>
      <c r="K5282" s="197" t="n">
        <v>37836.32388407808</v>
      </c>
      <c r="L5282" s="194" t="n">
        <v>175028.9834648324</v>
      </c>
      <c r="M5282" s="195" t="n">
        <v>60397.03181387566</v>
      </c>
      <c r="N5282" s="196" t="n">
        <v>29428.2519098385</v>
      </c>
      <c r="O5282" s="197" t="n">
        <v>264854.2671885465</v>
      </c>
      <c r="P5282" s="118" t="n"/>
      <c r="Q5282" s="104" t="n"/>
    </row>
    <row r="5283" outlineLevel="3" ht="50.25" customHeight="1">
      <c r="A5283" s="3" t="n"/>
      <c r="B5283" s="3" t="inlineStr">
        <is>
          <t>Монтаж оконечных устройств системы отопления (конвекторы, радиаторы, тепловые завесы и пр.)</t>
        </is>
      </c>
      <c r="C5283" s="25" t="n"/>
      <c r="D5283" s="271" t="inlineStr">
        <is>
          <t>10.6.1.30.</t>
        </is>
      </c>
      <c r="E5283" s="202" t="inlineStr">
        <is>
          <t>Распределительный коллектор HKV-D на 5 контура нерж .сталь</t>
        </is>
      </c>
      <c r="F5283" s="18" t="inlineStr">
        <is>
          <t>шт</t>
        </is>
      </c>
      <c r="G5283" s="647" t="n">
        <v>3</v>
      </c>
      <c r="H5283" s="194" t="n">
        <v>28883.93448374552</v>
      </c>
      <c r="I5283" s="195" t="n">
        <v>8628.147401982236</v>
      </c>
      <c r="J5283" s="196" t="n">
        <v>4689.01023571597</v>
      </c>
      <c r="K5283" s="197" t="n">
        <v>42201.09212144373</v>
      </c>
      <c r="L5283" s="194" t="n">
        <v>86651.80345123657</v>
      </c>
      <c r="M5283" s="195" t="n">
        <v>25884.44220594671</v>
      </c>
      <c r="N5283" s="196" t="n">
        <v>14067.03070714791</v>
      </c>
      <c r="O5283" s="197" t="n">
        <v>126603.2763643312</v>
      </c>
      <c r="P5283" s="118" t="n"/>
      <c r="Q5283" s="104" t="n"/>
    </row>
    <row r="5284" outlineLevel="3" ht="50.25" customHeight="1">
      <c r="A5284" s="3" t="n"/>
      <c r="B5284" s="3" t="inlineStr">
        <is>
          <t>Монтаж оконечных устройств системы отопления (конвекторы, радиаторы, тепловые завесы и пр.)</t>
        </is>
      </c>
      <c r="C5284" s="25" t="n"/>
      <c r="D5284" s="271" t="inlineStr">
        <is>
          <t>10.6.1.31.</t>
        </is>
      </c>
      <c r="E5284" s="7" t="inlineStr">
        <is>
          <t>Распределительный коллектор HKV-D на 6 контура нерж .сталь</t>
        </is>
      </c>
      <c r="F5284" s="18" t="inlineStr">
        <is>
          <t>шт</t>
        </is>
      </c>
      <c r="G5284" s="647" t="n">
        <v>1</v>
      </c>
      <c r="H5284" s="194" t="n">
        <v>32763.0703447472</v>
      </c>
      <c r="I5284" s="195" t="n">
        <v>8628.147401982236</v>
      </c>
      <c r="J5284" s="196" t="n">
        <v>5173.90221834118</v>
      </c>
      <c r="K5284" s="197" t="n">
        <v>46565.11996507062</v>
      </c>
      <c r="L5284" s="194" t="n">
        <v>32763.0703447472</v>
      </c>
      <c r="M5284" s="195" t="n">
        <v>8628.147401982236</v>
      </c>
      <c r="N5284" s="196" t="n">
        <v>5173.90221834118</v>
      </c>
      <c r="O5284" s="197" t="n">
        <v>46565.11996507062</v>
      </c>
      <c r="P5284" s="118" t="n"/>
      <c r="Q5284" s="104" t="n"/>
    </row>
    <row r="5285" outlineLevel="3" ht="50.25" customHeight="1">
      <c r="A5285" s="3" t="n"/>
      <c r="B5285" s="3" t="inlineStr">
        <is>
          <t>Монтаж оконечных устройств системы отопления (конвекторы, радиаторы, тепловые завесы и пр.)</t>
        </is>
      </c>
      <c r="C5285" s="25" t="n"/>
      <c r="D5285" s="271" t="inlineStr">
        <is>
          <t>10.6.1.32.</t>
        </is>
      </c>
      <c r="E5285" s="202" t="inlineStr">
        <is>
          <t>Комплект двух прямых никелирован. шаровых кранов G1" для коллекторов</t>
        </is>
      </c>
      <c r="F5285" s="18" t="inlineStr">
        <is>
          <t>шт</t>
        </is>
      </c>
      <c r="G5285" s="647" t="n">
        <v>17</v>
      </c>
      <c r="H5285" s="194" t="n">
        <v>6349.492678862202</v>
      </c>
      <c r="I5285" s="195" t="n">
        <v>4314.073700991118</v>
      </c>
      <c r="J5285" s="196" t="n">
        <v>1332.945797481665</v>
      </c>
      <c r="K5285" s="197" t="n">
        <v>11996.51217733499</v>
      </c>
      <c r="L5285" s="194" t="n">
        <v>107941.3755406574</v>
      </c>
      <c r="M5285" s="195" t="n">
        <v>73339.25291684901</v>
      </c>
      <c r="N5285" s="196" t="n">
        <v>22660.07855718831</v>
      </c>
      <c r="O5285" s="197" t="n">
        <v>203940.7070146948</v>
      </c>
      <c r="P5285" s="118" t="n"/>
      <c r="Q5285" s="104" t="n"/>
    </row>
    <row r="5286" outlineLevel="3" ht="50.25" customHeight="1">
      <c r="A5286" s="3" t="n"/>
      <c r="B5286" s="3" t="inlineStr">
        <is>
          <t>Монтаж оконечных устройств системы отопления (конвекторы, радиаторы, тепловые завесы и пр.)</t>
        </is>
      </c>
      <c r="C5286" s="25" t="n"/>
      <c r="D5286" s="271" t="inlineStr">
        <is>
          <t>10.6.1.33.</t>
        </is>
      </c>
      <c r="E5286" s="202" t="inlineStr">
        <is>
          <t>Шаровый кран DN65</t>
        </is>
      </c>
      <c r="F5286" s="18" t="inlineStr">
        <is>
          <t>шт</t>
        </is>
      </c>
      <c r="G5286" s="647" t="n">
        <v>4</v>
      </c>
      <c r="H5286" s="194" t="n">
        <v>27644.24797586414</v>
      </c>
      <c r="I5286" s="195" t="n">
        <v>4314.073700991118</v>
      </c>
      <c r="J5286" s="196" t="n">
        <v>3994.790209606907</v>
      </c>
      <c r="K5286" s="197" t="n">
        <v>35953.11188646216</v>
      </c>
      <c r="L5286" s="194" t="n">
        <v>110576.9919034566</v>
      </c>
      <c r="M5286" s="195" t="n">
        <v>17256.29480396447</v>
      </c>
      <c r="N5286" s="196" t="n">
        <v>15979.16083842763</v>
      </c>
      <c r="O5286" s="197" t="n">
        <v>143812.4475458486</v>
      </c>
      <c r="P5286" s="118" t="n"/>
      <c r="Q5286" s="104" t="n"/>
    </row>
    <row r="5287" outlineLevel="3" ht="50.25" customHeight="1">
      <c r="A5287" s="3" t="n"/>
      <c r="B5287" s="3" t="inlineStr">
        <is>
          <t>Монтаж оконечных устройств системы отопления (конвекторы, радиаторы, тепловые завесы и пр.)</t>
        </is>
      </c>
      <c r="C5287" s="25" t="n"/>
      <c r="D5287" s="271" t="inlineStr">
        <is>
          <t>10.6.1.34.</t>
        </is>
      </c>
      <c r="E5287" s="202" t="inlineStr">
        <is>
          <t>Шаровый кран DN50</t>
        </is>
      </c>
      <c r="F5287" s="18" t="inlineStr">
        <is>
          <t>шт</t>
        </is>
      </c>
      <c r="G5287" s="647" t="n">
        <v>2</v>
      </c>
      <c r="H5287" s="194" t="n">
        <v>11290.9450021439</v>
      </c>
      <c r="I5287" s="195" t="n">
        <v>4314.073700991118</v>
      </c>
      <c r="J5287" s="196" t="n">
        <v>1950.627337891877</v>
      </c>
      <c r="K5287" s="197" t="n">
        <v>17555.64604102689</v>
      </c>
      <c r="L5287" s="194" t="n">
        <v>22581.89000428779</v>
      </c>
      <c r="M5287" s="195" t="n">
        <v>8628.147401982236</v>
      </c>
      <c r="N5287" s="196" t="n">
        <v>3901.254675783754</v>
      </c>
      <c r="O5287" s="197" t="n">
        <v>35111.29208205378</v>
      </c>
      <c r="P5287" s="118" t="n"/>
      <c r="Q5287" s="104" t="n"/>
    </row>
    <row r="5288" outlineLevel="3" ht="50.25" customHeight="1">
      <c r="A5288" s="3" t="n"/>
      <c r="B5288" s="3" t="inlineStr">
        <is>
          <t>Монтаж оконечных устройств системы отопления (конвекторы, радиаторы, тепловые завесы и пр.)</t>
        </is>
      </c>
      <c r="C5288" s="25" t="n"/>
      <c r="D5288" s="271" t="inlineStr">
        <is>
          <t>10.6.1.35.</t>
        </is>
      </c>
      <c r="E5288" s="202" t="inlineStr">
        <is>
          <t>Шаровый кран DN40</t>
        </is>
      </c>
      <c r="F5288" s="18" t="inlineStr">
        <is>
          <t>шт</t>
        </is>
      </c>
      <c r="G5288" s="647" t="n">
        <v>2</v>
      </c>
      <c r="H5288" s="194" t="n">
        <v>7166.29133644859</v>
      </c>
      <c r="I5288" s="195" t="n">
        <v>2588.444220594671</v>
      </c>
      <c r="J5288" s="196" t="n">
        <v>1219.341944630408</v>
      </c>
      <c r="K5288" s="197" t="n">
        <v>10974.07750167367</v>
      </c>
      <c r="L5288" s="194" t="n">
        <v>14332.58267289718</v>
      </c>
      <c r="M5288" s="195" t="n">
        <v>5176.888441189341</v>
      </c>
      <c r="N5288" s="196" t="n">
        <v>2438.683889260815</v>
      </c>
      <c r="O5288" s="197" t="n">
        <v>21948.15500334734</v>
      </c>
      <c r="P5288" s="118" t="n"/>
      <c r="Q5288" s="104" t="n"/>
    </row>
    <row r="5289" outlineLevel="3" ht="50.25" customHeight="1">
      <c r="A5289" s="3" t="n"/>
      <c r="B5289" s="3" t="inlineStr">
        <is>
          <t>Монтаж оконечных устройств системы отопления (конвекторы, радиаторы, тепловые завесы и пр.)</t>
        </is>
      </c>
      <c r="C5289" s="25" t="n"/>
      <c r="D5289" s="271" t="inlineStr">
        <is>
          <t>10.6.1.36.</t>
        </is>
      </c>
      <c r="E5289" s="202" t="inlineStr">
        <is>
          <t>Шаровый кран DN32</t>
        </is>
      </c>
      <c r="F5289" s="18" t="inlineStr">
        <is>
          <t>шт</t>
        </is>
      </c>
      <c r="G5289" s="645" t="n">
        <v>4</v>
      </c>
      <c r="H5289" s="194" t="n">
        <v>5049.00116807672</v>
      </c>
      <c r="I5289" s="195" t="n">
        <v>862.8147401982236</v>
      </c>
      <c r="J5289" s="196" t="n">
        <v>738.9769885343679</v>
      </c>
      <c r="K5289" s="197" t="n">
        <v>6650.792896809311</v>
      </c>
      <c r="L5289" s="194" t="n">
        <v>20196.00467230688</v>
      </c>
      <c r="M5289" s="195" t="n">
        <v>3451.258960792894</v>
      </c>
      <c r="N5289" s="196" t="n">
        <v>2955.907954137472</v>
      </c>
      <c r="O5289" s="197" t="n">
        <v>26603.17158723724</v>
      </c>
      <c r="P5289" s="118" t="n"/>
      <c r="Q5289" s="104" t="n"/>
    </row>
    <row r="5290" outlineLevel="3" ht="50.25" customHeight="1">
      <c r="A5290" s="3" t="n"/>
      <c r="B5290" s="3" t="inlineStr">
        <is>
          <t>Монтаж оконечных устройств системы отопления (конвекторы, радиаторы, тепловые завесы и пр.)</t>
        </is>
      </c>
      <c r="C5290" s="25" t="n"/>
      <c r="D5290" s="271" t="inlineStr">
        <is>
          <t>10.6.1.37.</t>
        </is>
      </c>
      <c r="E5290" s="202" t="inlineStr">
        <is>
          <t>Шаровый кран G3/4" сливной</t>
        </is>
      </c>
      <c r="F5290" s="18" t="inlineStr">
        <is>
          <t>шт</t>
        </is>
      </c>
      <c r="G5290" s="647" t="n">
        <v>8</v>
      </c>
      <c r="H5290" s="194" t="n">
        <v>2173.685319124923</v>
      </c>
      <c r="I5290" s="195" t="n">
        <v>862.8147401982236</v>
      </c>
      <c r="J5290" s="196" t="n">
        <v>379.5625074153934</v>
      </c>
      <c r="K5290" s="197" t="n">
        <v>3416.06256673854</v>
      </c>
      <c r="L5290" s="194" t="n">
        <v>17389.48255299939</v>
      </c>
      <c r="M5290" s="195" t="n">
        <v>6902.517921585789</v>
      </c>
      <c r="N5290" s="196" t="n">
        <v>3036.500059323147</v>
      </c>
      <c r="O5290" s="197" t="n">
        <v>27328.50053390832</v>
      </c>
      <c r="P5290" s="118" t="n"/>
      <c r="Q5290" s="104" t="n"/>
    </row>
    <row r="5291" outlineLevel="3" ht="50.25" customHeight="1">
      <c r="A5291" s="3" t="n"/>
      <c r="B5291" s="3" t="inlineStr">
        <is>
          <t>Монтаж оконечных устройств системы отопления (конвекторы, радиаторы, тепловые завесы и пр.)</t>
        </is>
      </c>
      <c r="C5291" s="25" t="n"/>
      <c r="D5291" s="271" t="inlineStr">
        <is>
          <t>10.6.1.38.</t>
        </is>
      </c>
      <c r="E5291" s="202" t="inlineStr">
        <is>
          <t>Труба МП РЕХАУ THERM S 20х2,0 мм</t>
        </is>
      </c>
      <c r="F5291" s="18" t="inlineStr">
        <is>
          <t>м</t>
        </is>
      </c>
      <c r="G5291" s="647" t="n">
        <v>6180</v>
      </c>
      <c r="H5291" s="194" t="n">
        <v>523.1404732530391</v>
      </c>
      <c r="I5291" s="195" t="n">
        <v>310.6133064713605</v>
      </c>
      <c r="J5291" s="196" t="n">
        <v>104.2192224655499</v>
      </c>
      <c r="K5291" s="197" t="n">
        <v>937.9730021899495</v>
      </c>
      <c r="L5291" s="194" t="n">
        <v>3233008.124703782</v>
      </c>
      <c r="M5291" s="195" t="n">
        <v>1919590.233993008</v>
      </c>
      <c r="N5291" s="196" t="n">
        <v>644074.7948370987</v>
      </c>
      <c r="O5291" s="197" t="n">
        <v>5796673.153533888</v>
      </c>
      <c r="P5291" s="118" t="n"/>
      <c r="Q5291" s="104" t="n"/>
    </row>
    <row r="5292" outlineLevel="3" ht="50.25" customHeight="1">
      <c r="A5292" s="3" t="n"/>
      <c r="B5292" s="3" t="inlineStr">
        <is>
          <t>Монтаж оконечных устройств системы отопления (конвекторы, радиаторы, тепловые завесы и пр.)</t>
        </is>
      </c>
      <c r="C5292" s="25" t="n"/>
      <c r="D5292" s="271" t="inlineStr">
        <is>
          <t>10.6.1.39.</t>
        </is>
      </c>
      <c r="E5292" s="202" t="inlineStr">
        <is>
          <t>Труба МП РЕХАУ THERM S 25х3,5 мм</t>
        </is>
      </c>
      <c r="F5292" s="18" t="inlineStr">
        <is>
          <t>м</t>
        </is>
      </c>
      <c r="G5292" s="647" t="n">
        <v>2570</v>
      </c>
      <c r="H5292" s="194" t="n">
        <v>797.8714764871567</v>
      </c>
      <c r="I5292" s="195" t="n">
        <v>345.1258960792894</v>
      </c>
      <c r="J5292" s="196" t="n">
        <v>142.8746715708058</v>
      </c>
      <c r="K5292" s="197" t="n">
        <v>1285.872044137252</v>
      </c>
      <c r="L5292" s="194" t="n">
        <v>2050529.694571993</v>
      </c>
      <c r="M5292" s="195" t="n">
        <v>886973.5529237738</v>
      </c>
      <c r="N5292" s="196" t="n">
        <v>367187.9059369708</v>
      </c>
      <c r="O5292" s="197" t="n">
        <v>3304691.153432737</v>
      </c>
      <c r="P5292" s="118" t="n"/>
      <c r="Q5292" s="104" t="n"/>
    </row>
    <row r="5293" outlineLevel="3" ht="50.25" customHeight="1">
      <c r="A5293" s="3" t="n"/>
      <c r="B5293" s="3" t="inlineStr">
        <is>
          <t>Монтаж оконечных устройств системы отопления (конвекторы, радиаторы, тепловые завесы и пр.)</t>
        </is>
      </c>
      <c r="C5293" s="25" t="n"/>
      <c r="D5293" s="271" t="inlineStr">
        <is>
          <t>10.6.1.40.</t>
        </is>
      </c>
      <c r="E5293" s="202" t="inlineStr">
        <is>
          <t>Труба МП РЕХАУ THERM S 32х2,0 мм</t>
        </is>
      </c>
      <c r="F5293" s="18" t="inlineStr">
        <is>
          <t>м</t>
        </is>
      </c>
      <c r="G5293" s="647" t="n">
        <v>2570</v>
      </c>
      <c r="H5293" s="194" t="n">
        <v>1518.423449121568</v>
      </c>
      <c r="I5293" s="195" t="n">
        <v>431.4073700991118</v>
      </c>
      <c r="J5293" s="196" t="n">
        <v>243.728852402585</v>
      </c>
      <c r="K5293" s="197" t="n">
        <v>2193.559671623265</v>
      </c>
      <c r="L5293" s="194" t="n">
        <v>3902348.26424243</v>
      </c>
      <c r="M5293" s="195" t="n">
        <v>1108716.941154717</v>
      </c>
      <c r="N5293" s="196" t="n">
        <v>626383.1506746435</v>
      </c>
      <c r="O5293" s="197" t="n">
        <v>5637448.356071791</v>
      </c>
      <c r="P5293" s="118" t="n"/>
      <c r="Q5293" s="104" t="n"/>
    </row>
    <row r="5294" outlineLevel="3" ht="50.25" customHeight="1">
      <c r="A5294" s="3" t="n"/>
      <c r="B5294" s="3" t="inlineStr">
        <is>
          <t>Монтаж оконечных устройств системы отопления (конвекторы, радиаторы, тепловые завесы и пр.)</t>
        </is>
      </c>
      <c r="C5294" s="25" t="n"/>
      <c r="D5294" s="271" t="inlineStr">
        <is>
          <t>10.6.1.41.</t>
        </is>
      </c>
      <c r="E5294" s="202" t="inlineStr">
        <is>
          <t>Теплоизоляционные цилиндры S=10мм для трубы Ø20х2,5</t>
        </is>
      </c>
      <c r="F5294" s="18" t="inlineStr">
        <is>
          <t>м</t>
        </is>
      </c>
      <c r="G5294" s="647" t="n">
        <v>3332</v>
      </c>
      <c r="H5294" s="194" t="n">
        <v>63.61037198742401</v>
      </c>
      <c r="I5294" s="195" t="n">
        <v>431.4073700991118</v>
      </c>
      <c r="J5294" s="196" t="n">
        <v>61.87721776081698</v>
      </c>
      <c r="K5294" s="197" t="n">
        <v>556.8949598473528</v>
      </c>
      <c r="L5294" s="194" t="n">
        <v>211949.7594620968</v>
      </c>
      <c r="M5294" s="195" t="n">
        <v>1437449.35717024</v>
      </c>
      <c r="N5294" s="196" t="n">
        <v>206174.8895790422</v>
      </c>
      <c r="O5294" s="197" t="n">
        <v>1855574.006211379</v>
      </c>
      <c r="P5294" s="118" t="n"/>
      <c r="Q5294" s="104" t="n"/>
    </row>
    <row r="5295" outlineLevel="3" ht="50.25" customHeight="1">
      <c r="A5295" s="3" t="n"/>
      <c r="B5295" s="3" t="inlineStr">
        <is>
          <t>Монтаж оконечных устройств системы отопления (конвекторы, радиаторы, тепловые завесы и пр.)</t>
        </is>
      </c>
      <c r="C5295" s="25" t="n"/>
      <c r="D5295" s="271" t="inlineStr">
        <is>
          <t>10.6.1.42.</t>
        </is>
      </c>
      <c r="E5295" s="202" t="inlineStr">
        <is>
          <t>Теплоизоляционные цилиндры S=10мм для трубы Ø25х3,5</t>
        </is>
      </c>
      <c r="F5295" s="18" t="inlineStr">
        <is>
          <t>м</t>
        </is>
      </c>
      <c r="G5295" s="647" t="n">
        <v>2570</v>
      </c>
      <c r="H5295" s="194" t="n">
        <v>70.65253665438627</v>
      </c>
      <c r="I5295" s="195" t="n">
        <v>431.4073700991118</v>
      </c>
      <c r="J5295" s="196" t="n">
        <v>62.75748834418726</v>
      </c>
      <c r="K5295" s="197" t="n">
        <v>564.8173950976853</v>
      </c>
      <c r="L5295" s="194" t="n">
        <v>181577.0192017727</v>
      </c>
      <c r="M5295" s="195" t="n">
        <v>1108716.941154717</v>
      </c>
      <c r="N5295" s="196" t="n">
        <v>161286.7450445612</v>
      </c>
      <c r="O5295" s="197" t="n">
        <v>1451580.705401051</v>
      </c>
      <c r="P5295" s="118" t="n"/>
      <c r="Q5295" s="104" t="n"/>
    </row>
    <row r="5296" outlineLevel="3" ht="50.25" customHeight="1">
      <c r="A5296" s="3" t="n"/>
      <c r="B5296" s="3" t="inlineStr">
        <is>
          <t>Монтаж оконечных устройств системы отопления (конвекторы, радиаторы, тепловые завесы и пр.)</t>
        </is>
      </c>
      <c r="C5296" s="25" t="n"/>
      <c r="D5296" s="271" t="inlineStr">
        <is>
          <t>10.6.1.43.</t>
        </is>
      </c>
      <c r="E5296" s="202" t="inlineStr">
        <is>
          <t>Теплоизоляционные цилиндры S=10мм для трубы Ø32х4,4</t>
        </is>
      </c>
      <c r="F5296" s="18" t="inlineStr">
        <is>
          <t>м</t>
        </is>
      </c>
      <c r="G5296" s="647" t="n">
        <v>2570</v>
      </c>
      <c r="H5296" s="194" t="n">
        <v>86.81488151636285</v>
      </c>
      <c r="I5296" s="195" t="n">
        <v>431.4073700991118</v>
      </c>
      <c r="J5296" s="196" t="n">
        <v>64.77778145193433</v>
      </c>
      <c r="K5296" s="197" t="n">
        <v>583.0000330674089</v>
      </c>
      <c r="L5296" s="194" t="n">
        <v>223114.2454970525</v>
      </c>
      <c r="M5296" s="195" t="n">
        <v>1108716.941154717</v>
      </c>
      <c r="N5296" s="196" t="n">
        <v>166478.8983314712</v>
      </c>
      <c r="O5296" s="197" t="n">
        <v>1498310.084983241</v>
      </c>
      <c r="P5296" s="118" t="n"/>
      <c r="Q5296" s="104" t="n"/>
    </row>
    <row r="5297" outlineLevel="3" ht="50.25" customHeight="1">
      <c r="A5297" s="3" t="n"/>
      <c r="B5297" s="3" t="inlineStr">
        <is>
          <t>Прокладка вертикальных и горизонтальных трубопроводов отопления</t>
        </is>
      </c>
      <c r="C5297" s="25" t="n"/>
      <c r="D5297" s="271" t="inlineStr">
        <is>
          <t>10.6.1.44.</t>
        </is>
      </c>
      <c r="E5297" s="202" t="inlineStr">
        <is>
          <t>Трубы стальные электросварные бесшовные по ГОСТ 10704-91 Ø89х3,5</t>
        </is>
      </c>
      <c r="F5297" s="18" t="inlineStr">
        <is>
          <t>м</t>
        </is>
      </c>
      <c r="G5297" s="647" t="n">
        <v>46</v>
      </c>
      <c r="H5297" s="194" t="n">
        <v>940.2097832751209</v>
      </c>
      <c r="I5297" s="195" t="n">
        <v>1837.795396622216</v>
      </c>
      <c r="J5297" s="196" t="n">
        <v>347.2506474871672</v>
      </c>
      <c r="K5297" s="197" t="n">
        <v>3125.255827384504</v>
      </c>
      <c r="L5297" s="194" t="n">
        <v>43249.65003065556</v>
      </c>
      <c r="M5297" s="195" t="n">
        <v>84538.58824462195</v>
      </c>
      <c r="N5297" s="196" t="n">
        <v>15973.52978440969</v>
      </c>
      <c r="O5297" s="197" t="n">
        <v>143761.7680596872</v>
      </c>
      <c r="P5297" s="118" t="n"/>
      <c r="Q5297" s="104" t="n"/>
    </row>
    <row r="5298" outlineLevel="3" ht="50.25" customHeight="1">
      <c r="A5298" s="3" t="n"/>
      <c r="B5298" s="3" t="inlineStr">
        <is>
          <t>Прокладка вертикальных и горизонтальных трубопроводов отопления</t>
        </is>
      </c>
      <c r="C5298" s="25" t="n"/>
      <c r="D5298" s="271" t="inlineStr">
        <is>
          <t>10.6.1.45.</t>
        </is>
      </c>
      <c r="E5298" s="202" t="inlineStr">
        <is>
          <t>То же Ø76х3,5</t>
        </is>
      </c>
      <c r="F5298" s="18" t="inlineStr">
        <is>
          <t>м</t>
        </is>
      </c>
      <c r="G5298" s="647" t="n">
        <v>178</v>
      </c>
      <c r="H5298" s="194" t="n">
        <v>688.3311825390467</v>
      </c>
      <c r="I5298" s="195" t="n">
        <v>1656.604301180589</v>
      </c>
      <c r="J5298" s="196" t="n">
        <v>293.1169354649545</v>
      </c>
      <c r="K5298" s="197" t="n">
        <v>2638.052419184591</v>
      </c>
      <c r="L5298" s="194" t="n">
        <v>122522.9504919503</v>
      </c>
      <c r="M5298" s="195" t="n">
        <v>294875.5656101449</v>
      </c>
      <c r="N5298" s="196" t="n">
        <v>52174.8145127619</v>
      </c>
      <c r="O5298" s="197" t="n">
        <v>469573.3306148571</v>
      </c>
      <c r="P5298" s="118" t="n"/>
      <c r="Q5298" s="104" t="n"/>
    </row>
    <row r="5299" outlineLevel="3" ht="50.25" customHeight="1">
      <c r="A5299" s="3" t="n"/>
      <c r="B5299" s="3" t="inlineStr">
        <is>
          <t>Прокладка вертикальных и горизонтальных трубопроводов отопления</t>
        </is>
      </c>
      <c r="C5299" s="25" t="n"/>
      <c r="D5299" s="271" t="inlineStr">
        <is>
          <t>10.6.1.46.</t>
        </is>
      </c>
      <c r="E5299" s="202" t="inlineStr">
        <is>
          <t>То же Ø57х3,5</t>
        </is>
      </c>
      <c r="F5299" s="18" t="inlineStr">
        <is>
          <t>м</t>
        </is>
      </c>
      <c r="G5299" s="647" t="n">
        <v>5</v>
      </c>
      <c r="H5299" s="194" t="n">
        <v>564.6892491888231</v>
      </c>
      <c r="I5299" s="195" t="n">
        <v>1518.553942748873</v>
      </c>
      <c r="J5299" s="196" t="n">
        <v>260.405398992212</v>
      </c>
      <c r="K5299" s="197" t="n">
        <v>2343.648590929909</v>
      </c>
      <c r="L5299" s="194" t="n">
        <v>2823.446245944115</v>
      </c>
      <c r="M5299" s="195" t="n">
        <v>7592.769713744367</v>
      </c>
      <c r="N5299" s="196" t="n">
        <v>1302.02699496106</v>
      </c>
      <c r="O5299" s="197" t="n">
        <v>11718.24295464954</v>
      </c>
      <c r="P5299" s="118" t="n"/>
      <c r="Q5299" s="104" t="n"/>
    </row>
    <row r="5300" outlineLevel="3" ht="50.25" customHeight="1">
      <c r="A5300" s="3" t="n"/>
      <c r="B5300" s="3" t="inlineStr">
        <is>
          <t>Прокладка вертикальных и горизонтальных трубопроводов отопления</t>
        </is>
      </c>
      <c r="C5300" s="25" t="n"/>
      <c r="D5300" s="271" t="inlineStr">
        <is>
          <t>10.6.1.47.</t>
        </is>
      </c>
      <c r="E5300" s="202" t="inlineStr">
        <is>
          <t>Труба стальная водогазопроводная неоцинкованная ГОСТ3262-75 Ø40х3,5</t>
        </is>
      </c>
      <c r="F5300" s="18" t="inlineStr">
        <is>
          <t>м</t>
        </is>
      </c>
      <c r="G5300" s="647" t="n">
        <v>68</v>
      </c>
      <c r="H5300" s="194" t="n">
        <v>426.1086785136345</v>
      </c>
      <c r="I5300" s="195" t="n">
        <v>1415.016173925087</v>
      </c>
      <c r="J5300" s="196" t="n">
        <v>230.1406065548402</v>
      </c>
      <c r="K5300" s="197" t="n">
        <v>2071.265458993561</v>
      </c>
      <c r="L5300" s="194" t="n">
        <v>28975.39013892715</v>
      </c>
      <c r="M5300" s="195" t="n">
        <v>96221.09982690591</v>
      </c>
      <c r="N5300" s="196" t="n">
        <v>15649.56124572913</v>
      </c>
      <c r="O5300" s="197" t="n">
        <v>140846.0512115622</v>
      </c>
      <c r="P5300" s="118" t="n"/>
      <c r="Q5300" s="104" t="n"/>
    </row>
    <row r="5301" outlineLevel="3" ht="50.25" customHeight="1">
      <c r="A5301" s="3" t="n"/>
      <c r="B5301" s="3" t="inlineStr">
        <is>
          <t>Прокладка вертикальных и горизонтальных трубопроводов отопления</t>
        </is>
      </c>
      <c r="C5301" s="25" t="n"/>
      <c r="D5301" s="271" t="inlineStr">
        <is>
          <t>10.6.1.48.</t>
        </is>
      </c>
      <c r="E5301" s="202" t="inlineStr">
        <is>
          <t>То же Ø32х3,5</t>
        </is>
      </c>
      <c r="F5301" s="18" t="inlineStr">
        <is>
          <t>м</t>
        </is>
      </c>
      <c r="G5301" s="647" t="n">
        <v>64</v>
      </c>
      <c r="H5301" s="194" t="n">
        <v>316.6665144319488</v>
      </c>
      <c r="I5301" s="195" t="n">
        <v>1276.965815493371</v>
      </c>
      <c r="J5301" s="196" t="n">
        <v>199.204041240665</v>
      </c>
      <c r="K5301" s="197" t="n">
        <v>1792.836371165985</v>
      </c>
      <c r="L5301" s="194" t="n">
        <v>20266.65692364472</v>
      </c>
      <c r="M5301" s="195" t="n">
        <v>81725.81219157574</v>
      </c>
      <c r="N5301" s="196" t="n">
        <v>12749.05863940256</v>
      </c>
      <c r="O5301" s="197" t="n">
        <v>114741.527754623</v>
      </c>
      <c r="P5301" s="118" t="n"/>
      <c r="Q5301" s="104" t="n"/>
    </row>
    <row r="5302" outlineLevel="3" ht="50.25" customHeight="1">
      <c r="A5302" s="3" t="n"/>
      <c r="B5302" s="3" t="inlineStr">
        <is>
          <t>Прокладка вертикальных и горизонтальных трубопроводов отопления</t>
        </is>
      </c>
      <c r="C5302" s="25" t="n"/>
      <c r="D5302" s="271" t="inlineStr">
        <is>
          <t>10.6.1.49.</t>
        </is>
      </c>
      <c r="E5302" s="202" t="inlineStr">
        <is>
          <t>То же Ø25х3,2</t>
        </is>
      </c>
      <c r="F5302" s="18" t="inlineStr">
        <is>
          <t>м</t>
        </is>
      </c>
      <c r="G5302" s="647" t="n">
        <v>237</v>
      </c>
      <c r="H5302" s="194" t="n">
        <v>264.7507553909659</v>
      </c>
      <c r="I5302" s="195" t="n">
        <v>1276.965815493371</v>
      </c>
      <c r="J5302" s="196" t="n">
        <v>192.7145713605421</v>
      </c>
      <c r="K5302" s="197" t="n">
        <v>1734.431142244879</v>
      </c>
      <c r="L5302" s="194" t="n">
        <v>62745.92902765892</v>
      </c>
      <c r="M5302" s="195" t="n">
        <v>302640.8982719289</v>
      </c>
      <c r="N5302" s="196" t="n">
        <v>45673.35341244848</v>
      </c>
      <c r="O5302" s="197" t="n">
        <v>411060.1807120363</v>
      </c>
      <c r="P5302" s="118" t="n"/>
      <c r="Q5302" s="104" t="n"/>
    </row>
    <row r="5303" outlineLevel="3" ht="50.25" customHeight="1">
      <c r="A5303" s="3" t="n"/>
      <c r="B5303" s="3" t="inlineStr">
        <is>
          <t>Прокладка вертикальных и горизонтальных трубопроводов отопления</t>
        </is>
      </c>
      <c r="C5303" s="25" t="n"/>
      <c r="D5303" s="271" t="inlineStr">
        <is>
          <t>10.6.1.50.</t>
        </is>
      </c>
      <c r="E5303" s="202" t="inlineStr">
        <is>
          <t>То же Ø20х3,2</t>
        </is>
      </c>
      <c r="F5303" s="18" t="inlineStr">
        <is>
          <t>м</t>
        </is>
      </c>
      <c r="G5303" s="647" t="n">
        <v>2</v>
      </c>
      <c r="H5303" s="194" t="n">
        <v>196.1646804987745</v>
      </c>
      <c r="I5303" s="195" t="n">
        <v>1190.684341473549</v>
      </c>
      <c r="J5303" s="196" t="n">
        <v>173.3561277465404</v>
      </c>
      <c r="K5303" s="197" t="n">
        <v>1560.205149718863</v>
      </c>
      <c r="L5303" s="194" t="n">
        <v>392.3293609975491</v>
      </c>
      <c r="M5303" s="195" t="n">
        <v>2381.368682947097</v>
      </c>
      <c r="N5303" s="196" t="n">
        <v>346.7122554930808</v>
      </c>
      <c r="O5303" s="197" t="n">
        <v>3120.410299437727</v>
      </c>
      <c r="P5303" s="118" t="n"/>
      <c r="Q5303" s="104" t="n"/>
    </row>
    <row r="5304" outlineLevel="3" ht="50.25" customHeight="1">
      <c r="A5304" s="3" t="n"/>
      <c r="B5304" s="3" t="inlineStr">
        <is>
          <t>Прокладка вертикальных и горизонтальных трубопроводов отопления</t>
        </is>
      </c>
      <c r="C5304" s="25" t="n"/>
      <c r="D5304" s="271" t="inlineStr">
        <is>
          <t>10.6.1.51.</t>
        </is>
      </c>
      <c r="E5304" s="202" t="inlineStr">
        <is>
          <t>То же Ø15х2,8</t>
        </is>
      </c>
      <c r="F5304" s="18" t="inlineStr">
        <is>
          <t>м</t>
        </is>
      </c>
      <c r="G5304" s="647" t="n">
        <v>1</v>
      </c>
      <c r="H5304" s="194" t="n">
        <v>147.0427150708462</v>
      </c>
      <c r="I5304" s="195" t="n">
        <v>1147.543604463637</v>
      </c>
      <c r="J5304" s="196" t="n">
        <v>161.8232899418105</v>
      </c>
      <c r="K5304" s="197" t="n">
        <v>1456.409609476294</v>
      </c>
      <c r="L5304" s="194" t="n">
        <v>147.0427150708462</v>
      </c>
      <c r="M5304" s="195" t="n">
        <v>1147.543604463637</v>
      </c>
      <c r="N5304" s="196" t="n">
        <v>161.8232899418105</v>
      </c>
      <c r="O5304" s="197" t="n">
        <v>1456.409609476294</v>
      </c>
      <c r="P5304" s="118" t="n"/>
      <c r="Q5304" s="104" t="n"/>
    </row>
    <row r="5305" outlineLevel="3" ht="50.25" customHeight="1">
      <c r="A5305" s="3" t="n"/>
      <c r="B5305" s="3" t="n"/>
      <c r="C5305" s="25" t="n"/>
      <c r="D5305" s="271" t="inlineStr">
        <is>
          <t>10.6.1.52.</t>
        </is>
      </c>
      <c r="E5305" s="202" t="inlineStr">
        <is>
          <t>Теплоизоляционные цилиндры навивные гидрофобизированные на синтетическом связующем из каменной ваты, покрытые алюминиевой фольгой, S=40мм для стальной трубы</t>
        </is>
      </c>
      <c r="F5305" s="18" t="n"/>
      <c r="G5305" s="647" t="n"/>
      <c r="H5305" s="194" t="n"/>
      <c r="I5305" s="195" t="n">
        <v>0</v>
      </c>
      <c r="J5305" s="196" t="n">
        <v>0</v>
      </c>
      <c r="K5305" s="197" t="n">
        <v>0</v>
      </c>
      <c r="L5305" s="194" t="n">
        <v>0</v>
      </c>
      <c r="M5305" s="195" t="n">
        <v>0</v>
      </c>
      <c r="N5305" s="196" t="n">
        <v>0</v>
      </c>
      <c r="O5305" s="197" t="n">
        <v>0</v>
      </c>
      <c r="P5305" s="118" t="n"/>
      <c r="Q5305" s="104" t="n"/>
    </row>
    <row r="5306" outlineLevel="3" ht="50.25" customHeight="1">
      <c r="A5306" s="3" t="n"/>
      <c r="B5306" s="3" t="inlineStr">
        <is>
          <t>Прокладка вертикальных и горизонтальных трубопроводов отопления</t>
        </is>
      </c>
      <c r="C5306" s="25" t="n"/>
      <c r="D5306" s="271" t="inlineStr">
        <is>
          <t>10.6.1.53.</t>
        </is>
      </c>
      <c r="E5306" s="202" t="inlineStr">
        <is>
          <t>Ø25х3,2</t>
        </is>
      </c>
      <c r="F5306" s="18" t="inlineStr">
        <is>
          <t>м</t>
        </is>
      </c>
      <c r="G5306" s="647" t="n">
        <v>237</v>
      </c>
      <c r="H5306" s="194" t="n">
        <v>718.3007886844706</v>
      </c>
      <c r="I5306" s="195" t="n">
        <v>431.4073700991118</v>
      </c>
      <c r="J5306" s="196" t="n">
        <v>143.7135198479478</v>
      </c>
      <c r="K5306" s="197" t="n">
        <v>1293.42167863153</v>
      </c>
      <c r="L5306" s="194" t="n">
        <v>170237.2869182195</v>
      </c>
      <c r="M5306" s="195" t="n">
        <v>102243.5467134895</v>
      </c>
      <c r="N5306" s="196" t="n">
        <v>34060.10420396363</v>
      </c>
      <c r="O5306" s="197" t="n">
        <v>306540.9378356726</v>
      </c>
      <c r="P5306" s="118" t="n"/>
      <c r="Q5306" s="104" t="n"/>
    </row>
    <row r="5307" outlineLevel="3" ht="50.25" customHeight="1">
      <c r="A5307" s="3" t="n"/>
      <c r="B5307" s="3" t="inlineStr">
        <is>
          <t>Прокладка вертикальных и горизонтальных трубопроводов отопления</t>
        </is>
      </c>
      <c r="C5307" s="25" t="n"/>
      <c r="D5307" s="271" t="inlineStr">
        <is>
          <t>10.6.1.54.</t>
        </is>
      </c>
      <c r="E5307" s="202" t="inlineStr">
        <is>
          <t>Ø32х3,5</t>
        </is>
      </c>
      <c r="F5307" s="18" t="inlineStr">
        <is>
          <t>м</t>
        </is>
      </c>
      <c r="G5307" s="647" t="n">
        <v>64</v>
      </c>
      <c r="H5307" s="194" t="n">
        <v>749.1939596444016</v>
      </c>
      <c r="I5307" s="195" t="n">
        <v>431.4073700991118</v>
      </c>
      <c r="J5307" s="196" t="n">
        <v>147.5751662179392</v>
      </c>
      <c r="K5307" s="197" t="n">
        <v>1328.176495961452</v>
      </c>
      <c r="L5307" s="194" t="n">
        <v>47948.4134172417</v>
      </c>
      <c r="M5307" s="195" t="n">
        <v>27610.07168634316</v>
      </c>
      <c r="N5307" s="196" t="n">
        <v>9444.810637948107</v>
      </c>
      <c r="O5307" s="197" t="n">
        <v>85003.29574153296</v>
      </c>
      <c r="P5307" s="118" t="n"/>
      <c r="Q5307" s="104" t="n"/>
    </row>
    <row r="5308" outlineLevel="3" ht="50.25" customHeight="1">
      <c r="A5308" s="3" t="n"/>
      <c r="B5308" s="3" t="inlineStr">
        <is>
          <t>Прокладка вертикальных и горизонтальных трубопроводов отопления</t>
        </is>
      </c>
      <c r="C5308" s="25" t="n"/>
      <c r="D5308" s="271" t="inlineStr">
        <is>
          <t>10.6.1.55.</t>
        </is>
      </c>
      <c r="E5308" s="202" t="inlineStr">
        <is>
          <t>Ø40х3,5</t>
        </is>
      </c>
      <c r="F5308" s="18" t="inlineStr">
        <is>
          <t>м</t>
        </is>
      </c>
      <c r="G5308" s="647" t="n">
        <v>68</v>
      </c>
      <c r="H5308" s="194" t="n">
        <v>769.54696799752</v>
      </c>
      <c r="I5308" s="195" t="n">
        <v>431.4073700991118</v>
      </c>
      <c r="J5308" s="196" t="n">
        <v>150.119292262079</v>
      </c>
      <c r="K5308" s="197" t="n">
        <v>1351.073630358711</v>
      </c>
      <c r="L5308" s="194" t="n">
        <v>52329.19382383136</v>
      </c>
      <c r="M5308" s="195" t="n">
        <v>29335.7011667396</v>
      </c>
      <c r="N5308" s="196" t="n">
        <v>10208.11187382137</v>
      </c>
      <c r="O5308" s="197" t="n">
        <v>91873.00686439233</v>
      </c>
      <c r="P5308" s="118" t="n"/>
      <c r="Q5308" s="104" t="n"/>
    </row>
    <row r="5309" outlineLevel="3" ht="50.25" customHeight="1">
      <c r="A5309" s="3" t="n"/>
      <c r="B5309" s="3" t="inlineStr">
        <is>
          <t>Прокладка вертикальных и горизонтальных трубопроводов отопления</t>
        </is>
      </c>
      <c r="C5309" s="25" t="n"/>
      <c r="D5309" s="271" t="inlineStr">
        <is>
          <t>10.6.1.56.</t>
        </is>
      </c>
      <c r="E5309" s="202" t="inlineStr">
        <is>
          <t>Ø57х3,5</t>
        </is>
      </c>
      <c r="F5309" s="18" t="inlineStr">
        <is>
          <t>м</t>
        </is>
      </c>
      <c r="G5309" s="647" t="n">
        <v>5</v>
      </c>
      <c r="H5309" s="194" t="n">
        <v>837.1171274560681</v>
      </c>
      <c r="I5309" s="195" t="n">
        <v>431.4073700991118</v>
      </c>
      <c r="J5309" s="196" t="n">
        <v>158.5655621943975</v>
      </c>
      <c r="K5309" s="197" t="n">
        <v>1427.090059749577</v>
      </c>
      <c r="L5309" s="194" t="n">
        <v>4185.585637280341</v>
      </c>
      <c r="M5309" s="195" t="n">
        <v>2157.036850495559</v>
      </c>
      <c r="N5309" s="196" t="n">
        <v>792.8278109719874</v>
      </c>
      <c r="O5309" s="197" t="n">
        <v>7135.450298747887</v>
      </c>
      <c r="P5309" s="118" t="n"/>
      <c r="Q5309" s="104" t="n"/>
    </row>
    <row r="5310" outlineLevel="3" ht="50.25" customHeight="1">
      <c r="A5310" s="3" t="n"/>
      <c r="B5310" s="3" t="inlineStr">
        <is>
          <t>Прокладка вертикальных и горизонтальных трубопроводов отопления</t>
        </is>
      </c>
      <c r="C5310" s="25" t="n"/>
      <c r="D5310" s="271" t="inlineStr">
        <is>
          <t>10.6.1.57.</t>
        </is>
      </c>
      <c r="E5310" s="202" t="inlineStr">
        <is>
          <t>Ø76х3,5</t>
        </is>
      </c>
      <c r="F5310" s="18" t="inlineStr">
        <is>
          <t>м</t>
        </is>
      </c>
      <c r="G5310" s="647" t="n">
        <v>178</v>
      </c>
      <c r="H5310" s="194" t="n">
        <v>1018.793414901421</v>
      </c>
      <c r="I5310" s="195" t="n">
        <v>431.4073700991118</v>
      </c>
      <c r="J5310" s="196" t="n">
        <v>181.2750981250666</v>
      </c>
      <c r="K5310" s="197" t="n">
        <v>1631.475883125599</v>
      </c>
      <c r="L5310" s="194" t="n">
        <v>181345.2278524529</v>
      </c>
      <c r="M5310" s="195" t="n">
        <v>76790.5118776419</v>
      </c>
      <c r="N5310" s="196" t="n">
        <v>32266.96746626185</v>
      </c>
      <c r="O5310" s="197" t="n">
        <v>290402.7071963566</v>
      </c>
      <c r="P5310" s="118" t="n"/>
      <c r="Q5310" s="104" t="n"/>
    </row>
    <row r="5311" outlineLevel="3" ht="50.25" customHeight="1">
      <c r="A5311" s="3" t="n"/>
      <c r="B5311" s="3" t="inlineStr">
        <is>
          <t>Прокладка вертикальных и горизонтальных трубопроводов отопления</t>
        </is>
      </c>
      <c r="C5311" s="25" t="n"/>
      <c r="D5311" s="271" t="inlineStr">
        <is>
          <t>10.6.1.58.</t>
        </is>
      </c>
      <c r="E5311" s="202" t="inlineStr">
        <is>
          <t>Ø89х3,5</t>
        </is>
      </c>
      <c r="F5311" s="18" t="inlineStr">
        <is>
          <t>м</t>
        </is>
      </c>
      <c r="G5311" s="647" t="n">
        <v>46</v>
      </c>
      <c r="H5311" s="194" t="n">
        <v>1110.607083182933</v>
      </c>
      <c r="I5311" s="195" t="n">
        <v>431.4073700991118</v>
      </c>
      <c r="J5311" s="196" t="n">
        <v>192.7518066602556</v>
      </c>
      <c r="K5311" s="197" t="n">
        <v>1734.7662599423</v>
      </c>
      <c r="L5311" s="194" t="n">
        <v>51087.9258264149</v>
      </c>
      <c r="M5311" s="195" t="n">
        <v>19844.73902455914</v>
      </c>
      <c r="N5311" s="196" t="n">
        <v>8866.583106371756</v>
      </c>
      <c r="O5311" s="197" t="n">
        <v>79799.24795734581</v>
      </c>
      <c r="P5311" s="118" t="n"/>
      <c r="Q5311" s="104" t="n"/>
    </row>
    <row r="5312" outlineLevel="3" ht="50.25" customHeight="1">
      <c r="A5312" s="3" t="n"/>
      <c r="B5312" s="3" t="inlineStr">
        <is>
          <t>Монтаж оконечных устройств системы отопления (конвекторы, радиаторы, тепловые завесы и пр.)</t>
        </is>
      </c>
      <c r="C5312" s="25" t="n"/>
      <c r="D5312" s="271" t="inlineStr">
        <is>
          <t>10.6.1.59.</t>
        </is>
      </c>
      <c r="E5312" s="202" t="inlineStr">
        <is>
          <t>Шкаф коллекторный, встраиваемый, тип UP 110/550, белый</t>
        </is>
      </c>
      <c r="F5312" s="18" t="inlineStr">
        <is>
          <t>шт</t>
        </is>
      </c>
      <c r="G5312" s="647" t="n">
        <v>13</v>
      </c>
      <c r="H5312" s="194" t="n">
        <v>16219.3287851771</v>
      </c>
      <c r="I5312" s="195" t="n">
        <v>8628.147401982236</v>
      </c>
      <c r="J5312" s="196" t="n">
        <v>3105.934523394918</v>
      </c>
      <c r="K5312" s="197" t="n">
        <v>27953.41071055426</v>
      </c>
      <c r="L5312" s="194" t="n">
        <v>210851.2742073023</v>
      </c>
      <c r="M5312" s="195" t="n">
        <v>112165.9162257691</v>
      </c>
      <c r="N5312" s="196" t="n">
        <v>40377.14880413393</v>
      </c>
      <c r="O5312" s="197" t="n">
        <v>363394.3392372053</v>
      </c>
      <c r="P5312" s="118" t="n"/>
      <c r="Q5312" s="104" t="n"/>
    </row>
    <row r="5313" outlineLevel="3" ht="50.25" customHeight="1">
      <c r="A5313" s="3" t="n"/>
      <c r="B5313" s="3" t="inlineStr">
        <is>
          <t>Монтаж оконечных устройств системы отопления (конвекторы, радиаторы, тепловые завесы и пр.)</t>
        </is>
      </c>
      <c r="C5313" s="25" t="n"/>
      <c r="D5313" s="271" t="inlineStr">
        <is>
          <t>10.6.1.60.</t>
        </is>
      </c>
      <c r="E5313" s="7" t="inlineStr">
        <is>
          <t>Шкаф коллекторный, встраиваемый, тип UP 110/750, белый</t>
        </is>
      </c>
      <c r="F5313" s="18" t="inlineStr">
        <is>
          <t>шт</t>
        </is>
      </c>
      <c r="G5313" s="647" t="n">
        <v>4</v>
      </c>
      <c r="H5313" s="194" t="n">
        <v>19244.98902282327</v>
      </c>
      <c r="I5313" s="195" t="n">
        <v>8628.147401982236</v>
      </c>
      <c r="J5313" s="196" t="n">
        <v>3484.142053100688</v>
      </c>
      <c r="K5313" s="197" t="n">
        <v>31357.27847790619</v>
      </c>
      <c r="L5313" s="194" t="n">
        <v>76979.95609129306</v>
      </c>
      <c r="M5313" s="195" t="n">
        <v>34512.58960792895</v>
      </c>
      <c r="N5313" s="196" t="n">
        <v>13936.56821240275</v>
      </c>
      <c r="O5313" s="197" t="n">
        <v>125429.1139116248</v>
      </c>
      <c r="P5313" s="118" t="n"/>
      <c r="Q5313" s="104" t="n"/>
    </row>
    <row r="5314" outlineLevel="2" ht="50.25" customHeight="1">
      <c r="A5314" s="3" t="n"/>
      <c r="B5314" s="3" t="n"/>
      <c r="C5314" s="240" t="n"/>
      <c r="D5314" s="391" t="inlineStr">
        <is>
          <t>10.6.2.</t>
        </is>
      </c>
      <c r="E5314" s="401" t="inlineStr">
        <is>
          <t>Прочее</t>
        </is>
      </c>
      <c r="F5314" s="648" t="inlineStr">
        <is>
          <t xml:space="preserve">комплект </t>
        </is>
      </c>
      <c r="G5314" s="422" t="n">
        <v>1</v>
      </c>
      <c r="H5314" s="428">
        <f>IFERROR(L5314/G5314,0)</f>
        <v/>
      </c>
      <c r="I5314" s="429">
        <f>IFERROR(M5314/G5314,0)</f>
        <v/>
      </c>
      <c r="J5314" s="430">
        <f>IFERROR(N5314/G5314,0)</f>
        <v/>
      </c>
      <c r="K5314" s="432">
        <f>+IFERROR(O5314/G5314,0)</f>
        <v/>
      </c>
      <c r="L5314" s="431">
        <f>SUBTOTAL(9,L5315:L5317)</f>
        <v/>
      </c>
      <c r="M5314" s="429">
        <f>SUBTOTAL(9,M5315:M5317)</f>
        <v/>
      </c>
      <c r="N5314" s="430">
        <f>SUBTOTAL(9,N5315:N5317)</f>
        <v/>
      </c>
      <c r="O5314" s="431">
        <f>SUBTOTAL(9,O5315:O5317)</f>
        <v/>
      </c>
      <c r="P5314" s="394" t="n"/>
      <c r="Q5314" s="243" t="n"/>
    </row>
    <row r="5315" outlineLevel="3" ht="50.25" customHeight="1">
      <c r="A5315" s="3" t="n"/>
      <c r="B5315" s="3" t="n"/>
      <c r="C5315" s="25" t="n"/>
      <c r="D5315" s="271" t="inlineStr">
        <is>
          <t>10.6.2.1.</t>
        </is>
      </c>
      <c r="E5315" s="200" t="inlineStr">
        <is>
          <t>Расходные материалы</t>
        </is>
      </c>
      <c r="F5315" s="201" t="inlineStr">
        <is>
          <t>компл.</t>
        </is>
      </c>
      <c r="G5315" s="645" t="n">
        <v>1</v>
      </c>
      <c r="H5315" s="194" t="n"/>
      <c r="I5315" s="195" t="n">
        <v>0</v>
      </c>
      <c r="J5315" s="196" t="n">
        <v>0</v>
      </c>
      <c r="K5315" s="197" t="n">
        <v>0</v>
      </c>
      <c r="L5315" s="194" t="n">
        <v>0</v>
      </c>
      <c r="M5315" s="195" t="n">
        <v>0</v>
      </c>
      <c r="N5315" s="196" t="n">
        <v>0</v>
      </c>
      <c r="O5315" s="197" t="n">
        <v>0</v>
      </c>
      <c r="P5315" s="118" t="inlineStr">
        <is>
          <t>Включено</t>
        </is>
      </c>
      <c r="Q5315" s="104" t="n"/>
    </row>
    <row r="5316" outlineLevel="3" ht="50.25" customHeight="1">
      <c r="A5316" s="3" t="n"/>
      <c r="B5316" s="3" t="n"/>
      <c r="C5316" s="25" t="n"/>
      <c r="D5316" s="271" t="inlineStr">
        <is>
          <t>10.6.2.2.</t>
        </is>
      </c>
      <c r="E5316" s="3" t="inlineStr">
        <is>
          <t>Пуско-наладочные работы</t>
        </is>
      </c>
      <c r="F5316" s="201" t="inlineStr">
        <is>
          <t>компл.</t>
        </is>
      </c>
      <c r="G5316" s="645" t="n">
        <v>0</v>
      </c>
      <c r="H5316" s="194" t="n"/>
      <c r="I5316" s="195" t="n">
        <v>86281.47401982236</v>
      </c>
      <c r="J5316" s="196" t="n">
        <v>10785.18425247779</v>
      </c>
      <c r="K5316" s="197" t="n">
        <v>97066.65827230015</v>
      </c>
      <c r="L5316" s="194" t="n">
        <v>0</v>
      </c>
      <c r="M5316" s="195" t="n">
        <v>0</v>
      </c>
      <c r="N5316" s="196" t="n">
        <v>0</v>
      </c>
      <c r="O5316" s="197" t="n">
        <v>0</v>
      </c>
      <c r="P5316" s="524" t="inlineStr">
        <is>
          <t>Исключено</t>
        </is>
      </c>
      <c r="Q5316" s="104" t="n"/>
    </row>
    <row r="5317" outlineLevel="3" ht="50.25" customHeight="1">
      <c r="A5317" s="3" t="n"/>
      <c r="B5317" s="3" t="n"/>
      <c r="C5317" s="25" t="n"/>
      <c r="D5317" s="271" t="inlineStr">
        <is>
          <t>10.6.2.3.</t>
        </is>
      </c>
      <c r="E5317" s="3" t="inlineStr">
        <is>
          <t>Разработка исполнительной документации</t>
        </is>
      </c>
      <c r="F5317" s="201" t="inlineStr">
        <is>
          <t>компл.</t>
        </is>
      </c>
      <c r="G5317" s="645" t="n">
        <v>1</v>
      </c>
      <c r="H5317" s="194" t="n"/>
      <c r="I5317" s="195" t="n">
        <v>0</v>
      </c>
      <c r="J5317" s="196" t="n">
        <v>0</v>
      </c>
      <c r="K5317" s="197" t="n">
        <v>0</v>
      </c>
      <c r="L5317" s="194" t="n">
        <v>0</v>
      </c>
      <c r="M5317" s="195" t="n">
        <v>0</v>
      </c>
      <c r="N5317" s="196" t="n">
        <v>0</v>
      </c>
      <c r="O5317" s="197" t="n">
        <v>0</v>
      </c>
      <c r="P5317" s="118" t="inlineStr">
        <is>
          <t>Включено</t>
        </is>
      </c>
      <c r="Q5317" s="104" t="n"/>
    </row>
    <row r="5318" outlineLevel="1" ht="50.25" customHeight="1">
      <c r="A5318" s="3" t="n"/>
      <c r="B5318" s="3" t="inlineStr">
        <is>
          <t>Система водяного пожаротушения, противопожарный водопровод</t>
        </is>
      </c>
      <c r="C5318" s="235" t="n"/>
      <c r="D5318" s="382" t="inlineStr">
        <is>
          <t>10.7.</t>
        </is>
      </c>
      <c r="E5318" s="375" t="inlineStr">
        <is>
          <t>Автоматическая установка водяного пожаротушения и внутреннего противопожарного водопровода (ПТ1)</t>
        </is>
      </c>
      <c r="F5318" s="376" t="inlineStr">
        <is>
          <t>м2</t>
        </is>
      </c>
      <c r="G5318" s="335" t="n">
        <v>18830.72</v>
      </c>
      <c r="H5318" s="377">
        <f>+IFERROR(L5318/G5318,0)</f>
        <v/>
      </c>
      <c r="I5318" s="378">
        <f>IFERROR(M5318/G5318,0)</f>
        <v/>
      </c>
      <c r="J5318" s="379">
        <f>IFERROR(N5318/G5318,0)</f>
        <v/>
      </c>
      <c r="K5318" s="379">
        <f>+IFERROR(O5318/G5318,0)</f>
        <v/>
      </c>
      <c r="L5318" s="380">
        <f>SUBTOTAL(9,L5319:L5468)</f>
        <v/>
      </c>
      <c r="M5318" s="378">
        <f>SUBTOTAL(9,M5319:M5468)</f>
        <v/>
      </c>
      <c r="N5318" s="379">
        <f>SUBTOTAL(9,N5319:N5468)</f>
        <v/>
      </c>
      <c r="O5318" s="380">
        <f>SUBTOTAL(9,O5319:O5468)</f>
        <v/>
      </c>
      <c r="P5318" s="381" t="n"/>
      <c r="Q5318" s="244" t="n"/>
    </row>
    <row r="5319" outlineLevel="2" ht="50.25" customHeight="1">
      <c r="A5319" s="3" t="n"/>
      <c r="B5319" s="3" t="n"/>
      <c r="C5319" s="240" t="n"/>
      <c r="D5319" s="391" t="inlineStr">
        <is>
          <t>10.7.1.</t>
        </is>
      </c>
      <c r="E5319" s="406" t="inlineStr">
        <is>
          <t>Система внутреннего противопожарного водопровода автостоянки В2.1</t>
        </is>
      </c>
      <c r="F5319" s="395" t="inlineStr">
        <is>
          <t>комплект</t>
        </is>
      </c>
      <c r="G5319" s="420" t="n">
        <v>1</v>
      </c>
      <c r="H5319" s="428">
        <f>IFERROR(L5319/G5319,0)</f>
        <v/>
      </c>
      <c r="I5319" s="429">
        <f>IFERROR(M5319/G5319,0)</f>
        <v/>
      </c>
      <c r="J5319" s="430">
        <f>IFERROR(N5319/G5319,0)</f>
        <v/>
      </c>
      <c r="K5319" s="432">
        <f>+IFERROR(O5319/G5319,0)</f>
        <v/>
      </c>
      <c r="L5319" s="431">
        <f>SUBTOTAL(9,L5320:L5337)</f>
        <v/>
      </c>
      <c r="M5319" s="429">
        <f>SUBTOTAL(9,M5320:M5337)</f>
        <v/>
      </c>
      <c r="N5319" s="430">
        <f>SUBTOTAL(9,N5320:N5337)</f>
        <v/>
      </c>
      <c r="O5319" s="431">
        <f>SUBTOTAL(9,O5320:O5337)</f>
        <v/>
      </c>
      <c r="P5319" s="394" t="n"/>
      <c r="Q5319" s="243" t="n"/>
    </row>
    <row r="5320" outlineLevel="3" ht="50.25" customHeight="1">
      <c r="A5320" s="3" t="inlineStr">
        <is>
          <t>10.2.1.</t>
        </is>
      </c>
      <c r="B5320" s="3" t="inlineStr">
        <is>
          <t>Прокладка вертикальных и горизонтальных трасс водяного пожаротушения</t>
        </is>
      </c>
      <c r="C5320" s="25" t="inlineStr">
        <is>
          <t>10.2.1.</t>
        </is>
      </c>
      <c r="D5320" s="271" t="inlineStr">
        <is>
          <t>10.7.1.1.</t>
        </is>
      </c>
      <c r="E5320" s="198" t="inlineStr">
        <is>
          <t>Шкаф пожарный встраиваемый закрытый, красный, кассета для рукава 51 мм, в комплекте:</t>
        </is>
      </c>
      <c r="F5320" s="199" t="inlineStr">
        <is>
          <t>шт</t>
        </is>
      </c>
      <c r="G5320" s="646" t="n">
        <v>8</v>
      </c>
      <c r="H5320" s="194" t="n">
        <v>10581.38499272958</v>
      </c>
      <c r="I5320" s="195" t="n">
        <v>262240.1119132708</v>
      </c>
      <c r="J5320" s="196" t="n">
        <v>34102.68711325005</v>
      </c>
      <c r="K5320" s="197" t="n">
        <v>306924.1840192504</v>
      </c>
      <c r="L5320" s="194" t="n">
        <v>84651.07994183661</v>
      </c>
      <c r="M5320" s="195" t="n">
        <v>2097920.895306167</v>
      </c>
      <c r="N5320" s="196" t="n">
        <v>272821.4969060004</v>
      </c>
      <c r="O5320" s="197" t="n">
        <v>59064697.45213626</v>
      </c>
      <c r="P5320" s="118" t="n"/>
      <c r="Q5320" s="104" t="n"/>
      <c r="R5320" t="n">
        <v>59064697.45213626</v>
      </c>
    </row>
    <row r="5321" outlineLevel="3" ht="50.25" customHeight="1">
      <c r="A5321" s="3" t="n"/>
      <c r="B5321" s="3" t="inlineStr">
        <is>
          <t>Прокладка вертикальных и горизонтальных трасс водяного пожаротушения</t>
        </is>
      </c>
      <c r="C5321" s="25" t="n"/>
      <c r="D5321" s="271" t="inlineStr">
        <is>
          <t>10.7.1.2.</t>
        </is>
      </c>
      <c r="E5321" s="198" t="inlineStr">
        <is>
          <t>— головка соединительная напорная муфтовая ГМ-50</t>
        </is>
      </c>
      <c r="F5321" s="199" t="inlineStr">
        <is>
          <t>шт</t>
        </is>
      </c>
      <c r="G5321" s="646" t="n">
        <v>16</v>
      </c>
      <c r="H5321" s="194" t="n">
        <v>159.3618743992298</v>
      </c>
      <c r="I5321" s="195" t="n">
        <v>262240.1119132708</v>
      </c>
      <c r="J5321" s="196" t="n">
        <v>32799.93422345876</v>
      </c>
      <c r="K5321" s="197" t="n">
        <v>295199.4080111288</v>
      </c>
      <c r="L5321" s="194" t="n">
        <v>2549.789990387677</v>
      </c>
      <c r="M5321" s="195" t="n">
        <v>4195841.790612333</v>
      </c>
      <c r="N5321" s="196" t="n">
        <v>524798.9475753402</v>
      </c>
      <c r="O5321" s="197" t="n">
        <v>4723190.528178061</v>
      </c>
      <c r="P5321" s="118" t="n"/>
      <c r="Q5321" s="104" t="n"/>
    </row>
    <row r="5322" outlineLevel="3" ht="50.25" customHeight="1">
      <c r="A5322" s="3" t="n"/>
      <c r="B5322" s="3" t="inlineStr">
        <is>
          <t>Прокладка вертикальных и горизонтальных трасс водяного пожаротушения</t>
        </is>
      </c>
      <c r="C5322" s="25" t="n"/>
      <c r="D5322" s="271" t="inlineStr">
        <is>
          <t>10.7.1.3.</t>
        </is>
      </c>
      <c r="E5322" s="198" t="inlineStr">
        <is>
          <t>— рукав пожарный напорный (20 м; 50 мм) с головкой ГР-50 Спец ОГН-РУК1</t>
        </is>
      </c>
      <c r="F5322" s="199" t="inlineStr">
        <is>
          <t>шт</t>
        </is>
      </c>
      <c r="G5322" s="646" t="n">
        <v>32</v>
      </c>
      <c r="H5322" s="194" t="n">
        <v>2892.692991638921</v>
      </c>
      <c r="I5322" s="195" t="n">
        <v>262240.1119132708</v>
      </c>
      <c r="J5322" s="196" t="n">
        <v>33141.60061311372</v>
      </c>
      <c r="K5322" s="197" t="n">
        <v>298274.4055180235</v>
      </c>
      <c r="L5322" s="194" t="n">
        <v>92566.17573244547</v>
      </c>
      <c r="M5322" s="195" t="n">
        <v>8391683.581224667</v>
      </c>
      <c r="N5322" s="196" t="n">
        <v>1060531.219619639</v>
      </c>
      <c r="O5322" s="197" t="n">
        <v>9544780.976576751</v>
      </c>
      <c r="P5322" s="118" t="n"/>
      <c r="Q5322" s="104" t="n"/>
    </row>
    <row r="5323" outlineLevel="3" ht="50.25" customHeight="1">
      <c r="A5323" s="3" t="n"/>
      <c r="B5323" s="3" t="inlineStr">
        <is>
          <t>Прокладка вертикальных и горизонтальных трасс водяного пожаротушения</t>
        </is>
      </c>
      <c r="C5323" s="25" t="n"/>
      <c r="D5323" s="271" t="inlineStr">
        <is>
          <t>10.7.1.4.</t>
        </is>
      </c>
      <c r="E5323" s="198" t="inlineStr">
        <is>
          <t>— клапан пожарный угловой чугунный 125° (муфта-цапка) ø50</t>
        </is>
      </c>
      <c r="F5323" s="199" t="inlineStr">
        <is>
          <t>шт</t>
        </is>
      </c>
      <c r="G5323" s="646" t="n">
        <v>16</v>
      </c>
      <c r="H5323" s="194" t="n">
        <v>1735.518105721247</v>
      </c>
      <c r="I5323" s="195" t="n">
        <v>262240.1119132708</v>
      </c>
      <c r="J5323" s="196" t="n">
        <v>32996.95375237401</v>
      </c>
      <c r="K5323" s="197" t="n">
        <v>296972.5837713662</v>
      </c>
      <c r="L5323" s="194" t="n">
        <v>27768.28969153995</v>
      </c>
      <c r="M5323" s="195" t="n">
        <v>4195841.790612333</v>
      </c>
      <c r="N5323" s="196" t="n">
        <v>527951.2600379842</v>
      </c>
      <c r="O5323" s="197" t="n">
        <v>4751561.340341859</v>
      </c>
      <c r="P5323" s="118" t="n"/>
      <c r="Q5323" s="104" t="n"/>
    </row>
    <row r="5324" outlineLevel="3" ht="50.25" customHeight="1">
      <c r="A5324" s="3" t="n"/>
      <c r="B5324" s="3" t="inlineStr">
        <is>
          <t>Прокладка вертикальных и горизонтальных трасс водяного пожаротушения</t>
        </is>
      </c>
      <c r="C5324" s="25" t="n"/>
      <c r="D5324" s="271" t="inlineStr">
        <is>
          <t>10.7.1.5.</t>
        </is>
      </c>
      <c r="E5324" s="198" t="inlineStr">
        <is>
          <t>— огнетушитель порошковый</t>
        </is>
      </c>
      <c r="F5324" s="199" t="inlineStr">
        <is>
          <t>шт</t>
        </is>
      </c>
      <c r="G5324" s="646" t="n">
        <v>16</v>
      </c>
      <c r="H5324" s="194" t="n">
        <v>834.1159894664788</v>
      </c>
      <c r="I5324" s="195" t="n">
        <v>699.3069651020555</v>
      </c>
      <c r="J5324" s="196" t="n">
        <v>191.6778693210668</v>
      </c>
      <c r="K5324" s="197" t="n">
        <v>1725.100823889601</v>
      </c>
      <c r="L5324" s="194" t="n">
        <v>13345.85583146366</v>
      </c>
      <c r="M5324" s="195" t="n">
        <v>11188.91144163289</v>
      </c>
      <c r="N5324" s="196" t="n">
        <v>3066.845909137069</v>
      </c>
      <c r="O5324" s="197" t="n">
        <v>27601.61318223362</v>
      </c>
      <c r="P5324" s="118" t="n"/>
      <c r="Q5324" s="104" t="n"/>
    </row>
    <row r="5325" outlineLevel="3" ht="50.25" customHeight="1">
      <c r="A5325" s="3" t="n"/>
      <c r="B5325" s="3" t="inlineStr">
        <is>
          <t>Прокладка вертикальных и горизонтальных трасс водяного пожаротушения</t>
        </is>
      </c>
      <c r="C5325" s="25" t="n"/>
      <c r="D5325" s="271" t="inlineStr">
        <is>
          <t>10.7.1.6.</t>
        </is>
      </c>
      <c r="E5325" s="198" t="inlineStr">
        <is>
          <t>— ствол пожарный ручной, Øспр. 19 мм, РС-50</t>
        </is>
      </c>
      <c r="F5325" s="199" t="inlineStr">
        <is>
          <t>шт</t>
        </is>
      </c>
      <c r="G5325" s="646" t="n">
        <v>16</v>
      </c>
      <c r="H5325" s="194" t="n">
        <v>292.3466372657441</v>
      </c>
      <c r="I5325" s="195" t="n">
        <v>550.7042350178688</v>
      </c>
      <c r="J5325" s="196" t="n">
        <v>105.3813590354516</v>
      </c>
      <c r="K5325" s="197" t="n">
        <v>948.4322313190645</v>
      </c>
      <c r="L5325" s="194" t="n">
        <v>4677.546196251906</v>
      </c>
      <c r="M5325" s="195" t="n">
        <v>8811.2677602859</v>
      </c>
      <c r="N5325" s="196" t="n">
        <v>1686.101744567226</v>
      </c>
      <c r="O5325" s="197" t="n">
        <v>15174.91570110503</v>
      </c>
      <c r="P5325" s="118" t="n"/>
      <c r="Q5325" s="104" t="n"/>
    </row>
    <row r="5326" outlineLevel="3" ht="50.25" customHeight="1">
      <c r="A5326" s="3" t="n"/>
      <c r="B5326" s="3" t="inlineStr">
        <is>
          <t>Прокладка вертикальных и горизонтальных трасс водяного пожаротушения</t>
        </is>
      </c>
      <c r="C5326" s="25" t="n"/>
      <c r="D5326" s="271" t="inlineStr">
        <is>
          <t>10.7.1.7.</t>
        </is>
      </c>
      <c r="E5326" s="198" t="inlineStr">
        <is>
          <t>Затвор дисковый Machaon BFV-01W ∅80</t>
        </is>
      </c>
      <c r="F5326" s="199" t="inlineStr">
        <is>
          <t>шт</t>
        </is>
      </c>
      <c r="G5326" s="646" t="n">
        <v>3</v>
      </c>
      <c r="H5326" s="194" t="n">
        <v>8462.66564470853</v>
      </c>
      <c r="I5326" s="195" t="n">
        <v>4370.668531887847</v>
      </c>
      <c r="J5326" s="196" t="n">
        <v>1604.166772074547</v>
      </c>
      <c r="K5326" s="197" t="n">
        <v>14437.50094867092</v>
      </c>
      <c r="L5326" s="194" t="n">
        <v>25387.99693412559</v>
      </c>
      <c r="M5326" s="195" t="n">
        <v>13112.00559566354</v>
      </c>
      <c r="N5326" s="196" t="n">
        <v>4812.500316223642</v>
      </c>
      <c r="O5326" s="197" t="n">
        <v>43312.50284601277</v>
      </c>
      <c r="P5326" s="118" t="n"/>
      <c r="Q5326" s="104" t="n"/>
    </row>
    <row r="5327" outlineLevel="3" ht="50.25" customHeight="1">
      <c r="A5327" s="3" t="n"/>
      <c r="B5327" s="3" t="inlineStr">
        <is>
          <t>Прокладка вертикальных и горизонтальных трасс водяного пожаротушения</t>
        </is>
      </c>
      <c r="C5327" s="25" t="n"/>
      <c r="D5327" s="271" t="inlineStr">
        <is>
          <t>10.7.1.8.</t>
        </is>
      </c>
      <c r="E5327" s="198" t="inlineStr">
        <is>
          <t>Труба стальная водогазопроводная неоцинкованная ∅50/3.5</t>
        </is>
      </c>
      <c r="F5327" s="199" t="inlineStr">
        <is>
          <t>м</t>
        </is>
      </c>
      <c r="G5327" s="646" t="n">
        <v>93.14</v>
      </c>
      <c r="H5327" s="194" t="n">
        <v>450.7315850817909</v>
      </c>
      <c r="I5327" s="195" t="n">
        <v>1433.579278459214</v>
      </c>
      <c r="J5327" s="196" t="n">
        <v>235.5388579426256</v>
      </c>
      <c r="K5327" s="197" t="n">
        <v>2119.849721483631</v>
      </c>
      <c r="L5327" s="194" t="n">
        <v>41981.13983451801</v>
      </c>
      <c r="M5327" s="195" t="n">
        <v>133523.5739956912</v>
      </c>
      <c r="N5327" s="196" t="n">
        <v>21938.08922877615</v>
      </c>
      <c r="O5327" s="197" t="n">
        <v>197442.8030589854</v>
      </c>
      <c r="P5327" s="118" t="n"/>
      <c r="Q5327" s="104" t="n"/>
    </row>
    <row r="5328" outlineLevel="3" ht="50.25" customHeight="1">
      <c r="A5328" s="3" t="n"/>
      <c r="B5328" s="3" t="inlineStr">
        <is>
          <t>Прокладка вертикальных и горизонтальных трасс водяного пожаротушения</t>
        </is>
      </c>
      <c r="C5328" s="25" t="n"/>
      <c r="D5328" s="271" t="inlineStr">
        <is>
          <t>10.7.1.9.</t>
        </is>
      </c>
      <c r="E5328" s="198" t="inlineStr">
        <is>
          <t>Труба стальная водогазопроводная неоцинкованная ∅80/4</t>
        </is>
      </c>
      <c r="F5328" s="199" t="inlineStr">
        <is>
          <t>м</t>
        </is>
      </c>
      <c r="G5328" s="646" t="n">
        <v>317</v>
      </c>
      <c r="H5328" s="194" t="n">
        <v>947.1835485023623</v>
      </c>
      <c r="I5328" s="195" t="n">
        <v>1861.904794584223</v>
      </c>
      <c r="J5328" s="196" t="n">
        <v>351.1360428858231</v>
      </c>
      <c r="K5328" s="197" t="n">
        <v>3160.224385972409</v>
      </c>
      <c r="L5328" s="194" t="n">
        <v>300257.1848752489</v>
      </c>
      <c r="M5328" s="195" t="n">
        <v>590223.8198831986</v>
      </c>
      <c r="N5328" s="196" t="n">
        <v>111310.1255948059</v>
      </c>
      <c r="O5328" s="197" t="n">
        <v>1001791.130353253</v>
      </c>
      <c r="P5328" s="118" t="n"/>
      <c r="Q5328" s="104" t="n"/>
    </row>
    <row r="5329" outlineLevel="3" ht="50.25" customHeight="1">
      <c r="A5329" s="3" t="n"/>
      <c r="B5329" s="3" t="inlineStr">
        <is>
          <t>Прокладка вертикальных и горизонтальных трасс водяного пожаротушения</t>
        </is>
      </c>
      <c r="C5329" s="25" t="n"/>
      <c r="D5329" s="271" t="inlineStr">
        <is>
          <t>10.7.1.10.</t>
        </is>
      </c>
      <c r="E5329" s="198" t="inlineStr">
        <is>
          <t>Колено стальное ∅50</t>
        </is>
      </c>
      <c r="F5329" s="199" t="inlineStr">
        <is>
          <t>шт</t>
        </is>
      </c>
      <c r="G5329" s="646" t="n">
        <v>38</v>
      </c>
      <c r="H5329" s="194" t="n"/>
      <c r="I5329" s="195" t="n">
        <v>0</v>
      </c>
      <c r="J5329" s="196" t="n">
        <v>0</v>
      </c>
      <c r="K5329" s="197" t="n">
        <v>0</v>
      </c>
      <c r="L5329" s="194" t="n">
        <v>0</v>
      </c>
      <c r="M5329" s="195" t="n">
        <v>0</v>
      </c>
      <c r="N5329" s="196" t="n">
        <v>0</v>
      </c>
      <c r="O5329" s="197" t="n">
        <v>0</v>
      </c>
      <c r="P5329" s="118" t="inlineStr">
        <is>
          <t>Включено</t>
        </is>
      </c>
      <c r="Q5329" s="104" t="n"/>
    </row>
    <row r="5330" outlineLevel="3" ht="50.25" customHeight="1">
      <c r="A5330" s="3" t="n"/>
      <c r="B5330" s="3" t="inlineStr">
        <is>
          <t>Прокладка вертикальных и горизонтальных трасс водяного пожаротушения</t>
        </is>
      </c>
      <c r="C5330" s="25" t="n"/>
      <c r="D5330" s="271" t="inlineStr">
        <is>
          <t>10.7.1.11.</t>
        </is>
      </c>
      <c r="E5330" s="198" t="inlineStr">
        <is>
          <t>Колено стальное ∅80</t>
        </is>
      </c>
      <c r="F5330" s="199" t="inlineStr">
        <is>
          <t>шт</t>
        </is>
      </c>
      <c r="G5330" s="646" t="n">
        <v>49</v>
      </c>
      <c r="H5330" s="194" t="n"/>
      <c r="I5330" s="195" t="n">
        <v>0</v>
      </c>
      <c r="J5330" s="196" t="n">
        <v>0</v>
      </c>
      <c r="K5330" s="197" t="n">
        <v>0</v>
      </c>
      <c r="L5330" s="194" t="n">
        <v>0</v>
      </c>
      <c r="M5330" s="195" t="n">
        <v>0</v>
      </c>
      <c r="N5330" s="196" t="n">
        <v>0</v>
      </c>
      <c r="O5330" s="197" t="n">
        <v>0</v>
      </c>
      <c r="P5330" s="118" t="inlineStr">
        <is>
          <t>Включено</t>
        </is>
      </c>
      <c r="Q5330" s="104" t="n"/>
    </row>
    <row r="5331" outlineLevel="3" ht="50.25" customHeight="1">
      <c r="A5331" s="3" t="n"/>
      <c r="B5331" s="3" t="inlineStr">
        <is>
          <t>Прокладка вертикальных и горизонтальных трасс водяного пожаротушения</t>
        </is>
      </c>
      <c r="C5331" s="25" t="n"/>
      <c r="D5331" s="271" t="inlineStr">
        <is>
          <t>10.7.1.12.</t>
        </is>
      </c>
      <c r="E5331" s="198" t="inlineStr">
        <is>
          <t>Муфта гибкая ∅50</t>
        </is>
      </c>
      <c r="F5331" s="199" t="inlineStr">
        <is>
          <t>шт</t>
        </is>
      </c>
      <c r="G5331" s="646" t="n">
        <v>76</v>
      </c>
      <c r="H5331" s="194" t="n"/>
      <c r="I5331" s="195" t="n">
        <v>0</v>
      </c>
      <c r="J5331" s="196" t="n">
        <v>0</v>
      </c>
      <c r="K5331" s="197" t="n">
        <v>0</v>
      </c>
      <c r="L5331" s="194" t="n">
        <v>0</v>
      </c>
      <c r="M5331" s="195" t="n">
        <v>0</v>
      </c>
      <c r="N5331" s="196" t="n">
        <v>0</v>
      </c>
      <c r="O5331" s="197" t="n">
        <v>0</v>
      </c>
      <c r="P5331" s="118" t="inlineStr">
        <is>
          <t>Включено</t>
        </is>
      </c>
      <c r="Q5331" s="104" t="n"/>
    </row>
    <row r="5332" outlineLevel="3" ht="50.25" customHeight="1">
      <c r="A5332" s="3" t="n"/>
      <c r="B5332" s="3" t="inlineStr">
        <is>
          <t>Прокладка вертикальных и горизонтальных трасс водяного пожаротушения</t>
        </is>
      </c>
      <c r="C5332" s="25" t="n"/>
      <c r="D5332" s="271" t="inlineStr">
        <is>
          <t>10.7.1.13.</t>
        </is>
      </c>
      <c r="E5332" s="198" t="inlineStr">
        <is>
          <t>Муфта гибкая ∅80</t>
        </is>
      </c>
      <c r="F5332" s="199" t="inlineStr">
        <is>
          <t>шт</t>
        </is>
      </c>
      <c r="G5332" s="646" t="n">
        <v>106</v>
      </c>
      <c r="H5332" s="194" t="n"/>
      <c r="I5332" s="195" t="n">
        <v>0</v>
      </c>
      <c r="J5332" s="196" t="n">
        <v>0</v>
      </c>
      <c r="K5332" s="197" t="n">
        <v>0</v>
      </c>
      <c r="L5332" s="194" t="n">
        <v>0</v>
      </c>
      <c r="M5332" s="195" t="n">
        <v>0</v>
      </c>
      <c r="N5332" s="196" t="n">
        <v>0</v>
      </c>
      <c r="O5332" s="197" t="n">
        <v>0</v>
      </c>
      <c r="P5332" s="118" t="inlineStr">
        <is>
          <t>Включено</t>
        </is>
      </c>
      <c r="Q5332" s="104" t="n"/>
    </row>
    <row r="5333" outlineLevel="3" ht="50.25" customHeight="1">
      <c r="A5333" s="3" t="n"/>
      <c r="B5333" s="3" t="inlineStr">
        <is>
          <t>Прокладка вертикальных и горизонтальных трасс водяного пожаротушения</t>
        </is>
      </c>
      <c r="C5333" s="25" t="n"/>
      <c r="D5333" s="271" t="inlineStr">
        <is>
          <t>10.7.1.14.</t>
        </is>
      </c>
      <c r="E5333" s="198" t="inlineStr">
        <is>
          <t>Муфта гибкая ∅150</t>
        </is>
      </c>
      <c r="F5333" s="199" t="inlineStr">
        <is>
          <t>шт</t>
        </is>
      </c>
      <c r="G5333" s="646" t="n">
        <v>1</v>
      </c>
      <c r="H5333" s="194" t="n"/>
      <c r="I5333" s="195" t="n">
        <v>0</v>
      </c>
      <c r="J5333" s="196" t="n">
        <v>0</v>
      </c>
      <c r="K5333" s="197" t="n">
        <v>0</v>
      </c>
      <c r="L5333" s="194" t="n">
        <v>0</v>
      </c>
      <c r="M5333" s="195" t="n">
        <v>0</v>
      </c>
      <c r="N5333" s="196" t="n">
        <v>0</v>
      </c>
      <c r="O5333" s="197" t="n">
        <v>0</v>
      </c>
      <c r="P5333" s="118" t="inlineStr">
        <is>
          <t>Включено</t>
        </is>
      </c>
      <c r="Q5333" s="104" t="n"/>
    </row>
    <row r="5334" outlineLevel="3" ht="50.25" customHeight="1">
      <c r="A5334" s="3" t="n"/>
      <c r="B5334" s="3" t="inlineStr">
        <is>
          <t>Прокладка вертикальных и горизонтальных трасс водяного пожаротушения</t>
        </is>
      </c>
      <c r="C5334" s="25" t="n"/>
      <c r="D5334" s="271" t="inlineStr">
        <is>
          <t>10.7.1.15.</t>
        </is>
      </c>
      <c r="E5334" s="198" t="inlineStr">
        <is>
          <t>Муфта жесткая ∅50</t>
        </is>
      </c>
      <c r="F5334" s="199" t="inlineStr">
        <is>
          <t>шт</t>
        </is>
      </c>
      <c r="G5334" s="646" t="n">
        <v>17</v>
      </c>
      <c r="H5334" s="194" t="n"/>
      <c r="I5334" s="195" t="n">
        <v>0</v>
      </c>
      <c r="J5334" s="196" t="n">
        <v>0</v>
      </c>
      <c r="K5334" s="197" t="n">
        <v>0</v>
      </c>
      <c r="L5334" s="194" t="n">
        <v>0</v>
      </c>
      <c r="M5334" s="195" t="n">
        <v>0</v>
      </c>
      <c r="N5334" s="196" t="n">
        <v>0</v>
      </c>
      <c r="O5334" s="197" t="n">
        <v>0</v>
      </c>
      <c r="P5334" s="118" t="inlineStr">
        <is>
          <t>Включено</t>
        </is>
      </c>
      <c r="Q5334" s="104" t="n"/>
    </row>
    <row r="5335" outlineLevel="3" ht="50.25" customHeight="1">
      <c r="A5335" s="3" t="n"/>
      <c r="B5335" s="3" t="inlineStr">
        <is>
          <t>Прокладка вертикальных и горизонтальных трасс водяного пожаротушения</t>
        </is>
      </c>
      <c r="C5335" s="25" t="n"/>
      <c r="D5335" s="271" t="inlineStr">
        <is>
          <t>10.7.1.16.</t>
        </is>
      </c>
      <c r="E5335" s="198" t="inlineStr">
        <is>
          <t>Муфта жесткая ∅80</t>
        </is>
      </c>
      <c r="F5335" s="199" t="inlineStr">
        <is>
          <t>шт</t>
        </is>
      </c>
      <c r="G5335" s="646" t="n">
        <v>9</v>
      </c>
      <c r="H5335" s="194" t="n"/>
      <c r="I5335" s="195" t="n">
        <v>0</v>
      </c>
      <c r="J5335" s="196" t="n">
        <v>0</v>
      </c>
      <c r="K5335" s="197" t="n">
        <v>0</v>
      </c>
      <c r="L5335" s="194" t="n">
        <v>0</v>
      </c>
      <c r="M5335" s="195" t="n">
        <v>0</v>
      </c>
      <c r="N5335" s="196" t="n">
        <v>0</v>
      </c>
      <c r="O5335" s="197" t="n">
        <v>0</v>
      </c>
      <c r="P5335" s="118" t="inlineStr">
        <is>
          <t>Включено</t>
        </is>
      </c>
      <c r="Q5335" s="104" t="n"/>
    </row>
    <row r="5336" outlineLevel="3" ht="50.25" customHeight="1">
      <c r="A5336" s="3" t="n"/>
      <c r="B5336" s="3" t="inlineStr">
        <is>
          <t>Прокладка вертикальных и горизонтальных трасс водяного пожаротушения</t>
        </is>
      </c>
      <c r="C5336" s="25" t="n"/>
      <c r="D5336" s="271" t="inlineStr">
        <is>
          <t>10.7.1.17.</t>
        </is>
      </c>
      <c r="E5336" s="198" t="inlineStr">
        <is>
          <t>Тройник стальной под муфту ∅80-80-50</t>
        </is>
      </c>
      <c r="F5336" s="199" t="inlineStr">
        <is>
          <t>шт</t>
        </is>
      </c>
      <c r="G5336" s="646" t="n">
        <v>16</v>
      </c>
      <c r="H5336" s="194" t="n"/>
      <c r="I5336" s="195" t="n">
        <v>0</v>
      </c>
      <c r="J5336" s="196" t="n">
        <v>0</v>
      </c>
      <c r="K5336" s="197" t="n">
        <v>0</v>
      </c>
      <c r="L5336" s="194" t="n">
        <v>0</v>
      </c>
      <c r="M5336" s="195" t="n">
        <v>0</v>
      </c>
      <c r="N5336" s="196" t="n">
        <v>0</v>
      </c>
      <c r="O5336" s="197" t="n">
        <v>0</v>
      </c>
      <c r="P5336" s="118" t="inlineStr">
        <is>
          <t>Включено</t>
        </is>
      </c>
      <c r="Q5336" s="104" t="n"/>
    </row>
    <row r="5337" outlineLevel="3" ht="50.25" customHeight="1">
      <c r="A5337" s="3" t="n"/>
      <c r="B5337" s="3" t="inlineStr">
        <is>
          <t>Прокладка вертикальных и горизонтальных трасс водяного пожаротушения</t>
        </is>
      </c>
      <c r="C5337" s="25" t="n"/>
      <c r="D5337" s="271" t="inlineStr">
        <is>
          <t>10.7.1.18.</t>
        </is>
      </c>
      <c r="E5337" s="198" t="inlineStr">
        <is>
          <t>Фланец рукавный</t>
        </is>
      </c>
      <c r="F5337" s="199" t="inlineStr">
        <is>
          <t>шт</t>
        </is>
      </c>
      <c r="G5337" s="646" t="n">
        <v>6</v>
      </c>
      <c r="H5337" s="194" t="n"/>
      <c r="I5337" s="195" t="n">
        <v>0</v>
      </c>
      <c r="J5337" s="196" t="n">
        <v>0</v>
      </c>
      <c r="K5337" s="197" t="n">
        <v>0</v>
      </c>
      <c r="L5337" s="194" t="n">
        <v>0</v>
      </c>
      <c r="M5337" s="195" t="n">
        <v>0</v>
      </c>
      <c r="N5337" s="196" t="n">
        <v>0</v>
      </c>
      <c r="O5337" s="197" t="n">
        <v>0</v>
      </c>
      <c r="P5337" s="118" t="n"/>
      <c r="Q5337" s="104" t="n"/>
    </row>
    <row r="5338" outlineLevel="2" ht="50.25" customHeight="1">
      <c r="A5338" s="3" t="n"/>
      <c r="B5338" s="3" t="n"/>
      <c r="C5338" s="240" t="n"/>
      <c r="D5338" s="391" t="inlineStr">
        <is>
          <t>10.7.2.</t>
        </is>
      </c>
      <c r="E5338" s="406" t="inlineStr">
        <is>
          <t>Система дренчерных завес В22</t>
        </is>
      </c>
      <c r="F5338" s="395" t="inlineStr">
        <is>
          <t>комплект</t>
        </is>
      </c>
      <c r="G5338" s="420" t="n">
        <v>1</v>
      </c>
      <c r="H5338" s="428">
        <f>IFERROR(L5338/G5338,0)</f>
        <v/>
      </c>
      <c r="I5338" s="429">
        <f>IFERROR(M5338/G5338,0)</f>
        <v/>
      </c>
      <c r="J5338" s="430">
        <f>IFERROR(N5338/G5338,0)</f>
        <v/>
      </c>
      <c r="K5338" s="432">
        <f>+IFERROR(O5338/G5338,0)</f>
        <v/>
      </c>
      <c r="L5338" s="431">
        <f>SUBTOTAL(9,L5339:L5358)</f>
        <v/>
      </c>
      <c r="M5338" s="429">
        <f>SUBTOTAL(9,M5339:M5358)</f>
        <v/>
      </c>
      <c r="N5338" s="430">
        <f>SUBTOTAL(9,N5339:N5358)</f>
        <v/>
      </c>
      <c r="O5338" s="431">
        <f>SUBTOTAL(9,O5339:O5358)</f>
        <v/>
      </c>
      <c r="P5338" s="394" t="n"/>
      <c r="Q5338" s="243" t="n"/>
    </row>
    <row r="5339" outlineLevel="3" ht="50.25" customHeight="1">
      <c r="A5339" s="3" t="n"/>
      <c r="B5339" s="3" t="inlineStr">
        <is>
          <t>Прокладка вертикальных и горизонтальных трасс водяного пожаротушения</t>
        </is>
      </c>
      <c r="C5339" s="25" t="n"/>
      <c r="D5339" s="271" t="inlineStr">
        <is>
          <t>10.7.2.1.</t>
        </is>
      </c>
      <c r="E5339" s="198" t="inlineStr">
        <is>
          <t>Затвор дисковый Machaon BFV-01W ∅150</t>
        </is>
      </c>
      <c r="F5339" s="199" t="inlineStr">
        <is>
          <t>шт</t>
        </is>
      </c>
      <c r="G5339" s="646" t="n">
        <v>4</v>
      </c>
      <c r="H5339" s="194" t="n">
        <v>14067.80782576559</v>
      </c>
      <c r="I5339" s="195" t="n">
        <v>13112.00559566354</v>
      </c>
      <c r="J5339" s="196" t="n">
        <v>3397.476677678641</v>
      </c>
      <c r="K5339" s="197" t="n">
        <v>30577.29009910777</v>
      </c>
      <c r="L5339" s="194" t="n">
        <v>56271.23130306235</v>
      </c>
      <c r="M5339" s="195" t="n">
        <v>52448.02238265417</v>
      </c>
      <c r="N5339" s="196" t="n">
        <v>13589.90671071456</v>
      </c>
      <c r="O5339" s="197" t="n">
        <v>122309.1603964311</v>
      </c>
      <c r="P5339" s="118" t="n"/>
      <c r="Q5339" s="104" t="n"/>
    </row>
    <row r="5340" outlineLevel="3" ht="50.25" customHeight="1">
      <c r="A5340" s="3" t="n"/>
      <c r="B5340" s="3" t="inlineStr">
        <is>
          <t>Прокладка вертикальных и горизонтальных трасс водяного пожаротушения</t>
        </is>
      </c>
      <c r="C5340" s="25" t="n"/>
      <c r="D5340" s="271" t="inlineStr">
        <is>
          <t>10.7.2.2.</t>
        </is>
      </c>
      <c r="E5340" s="198" t="inlineStr">
        <is>
          <t>Узел управления дренчерный Пилот КСД ∅150</t>
        </is>
      </c>
      <c r="F5340" s="199" t="inlineStr">
        <is>
          <t>шт</t>
        </is>
      </c>
      <c r="G5340" s="646" t="n">
        <v>2</v>
      </c>
      <c r="H5340" s="194" t="n">
        <v>131018.6722128767</v>
      </c>
      <c r="I5340" s="195" t="n">
        <v>34965.34825510278</v>
      </c>
      <c r="J5340" s="196" t="n">
        <v>20748.00255849743</v>
      </c>
      <c r="K5340" s="197" t="n">
        <v>186732.0230264769</v>
      </c>
      <c r="L5340" s="194" t="n">
        <v>262037.3444257533</v>
      </c>
      <c r="M5340" s="195" t="n">
        <v>69930.69651020555</v>
      </c>
      <c r="N5340" s="196" t="n">
        <v>41496.00511699486</v>
      </c>
      <c r="O5340" s="197" t="n">
        <v>373464.0460529538</v>
      </c>
      <c r="P5340" s="118" t="n"/>
      <c r="Q5340" s="104" t="n"/>
    </row>
    <row r="5341" outlineLevel="3" ht="50.25" customHeight="1">
      <c r="A5341" s="3" t="n"/>
      <c r="B5341" s="3" t="inlineStr">
        <is>
          <t>Прокладка вертикальных и горизонтальных трасс водяного пожаротушения</t>
        </is>
      </c>
      <c r="C5341" s="25" t="n"/>
      <c r="D5341" s="271" t="inlineStr">
        <is>
          <t>10.7.2.3.</t>
        </is>
      </c>
      <c r="E5341" s="198" t="inlineStr">
        <is>
          <t>Ороситель дренчерный для водяной завесы 12мм</t>
        </is>
      </c>
      <c r="F5341" s="199" t="inlineStr">
        <is>
          <t>шт</t>
        </is>
      </c>
      <c r="G5341" s="646" t="n">
        <v>39</v>
      </c>
      <c r="H5341" s="194" t="n">
        <v>428.6285221394239</v>
      </c>
      <c r="I5341" s="195" t="n">
        <v>550.7042350178688</v>
      </c>
      <c r="J5341" s="196" t="n">
        <v>122.4165946446616</v>
      </c>
      <c r="K5341" s="197" t="n">
        <v>1101.749351801954</v>
      </c>
      <c r="L5341" s="194" t="n">
        <v>16716.51236343753</v>
      </c>
      <c r="M5341" s="195" t="n">
        <v>21477.46516569688</v>
      </c>
      <c r="N5341" s="196" t="n">
        <v>4774.247191141802</v>
      </c>
      <c r="O5341" s="197" t="n">
        <v>42968.22472027622</v>
      </c>
      <c r="P5341" s="118" t="n"/>
      <c r="Q5341" s="104" t="n"/>
    </row>
    <row r="5342" outlineLevel="3" ht="50.25" customHeight="1">
      <c r="A5342" s="3" t="n"/>
      <c r="B5342" s="3" t="inlineStr">
        <is>
          <t>Прокладка вертикальных и горизонтальных трасс водяного пожаротушения</t>
        </is>
      </c>
      <c r="C5342" s="25" t="n"/>
      <c r="D5342" s="271" t="inlineStr">
        <is>
          <t>10.7.2.4.</t>
        </is>
      </c>
      <c r="E5342" s="198" t="inlineStr">
        <is>
          <t>Труба стальная водогазопроводная неоцинкованная ∅32/3.2</t>
        </is>
      </c>
      <c r="F5342" s="199" t="inlineStr">
        <is>
          <t>м</t>
        </is>
      </c>
      <c r="G5342" s="646" t="n">
        <v>0.79</v>
      </c>
      <c r="H5342" s="194" t="n">
        <v>334.9651978881002</v>
      </c>
      <c r="I5342" s="195" t="n">
        <v>1293.717885438803</v>
      </c>
      <c r="J5342" s="196" t="n">
        <v>203.5853854158629</v>
      </c>
      <c r="K5342" s="197" t="n">
        <v>1832.268468742766</v>
      </c>
      <c r="L5342" s="194" t="n">
        <v>264.6225063315992</v>
      </c>
      <c r="M5342" s="195" t="n">
        <v>1022.037129496654</v>
      </c>
      <c r="N5342" s="196" t="n">
        <v>160.8324544785317</v>
      </c>
      <c r="O5342" s="197" t="n">
        <v>1447.492090306785</v>
      </c>
      <c r="P5342" s="118" t="n"/>
      <c r="Q5342" s="104" t="n"/>
    </row>
    <row r="5343" outlineLevel="3" ht="50.25" customHeight="1">
      <c r="A5343" s="3" t="n"/>
      <c r="B5343" s="3" t="inlineStr">
        <is>
          <t>Прокладка вертикальных и горизонтальных трасс водяного пожаротушения</t>
        </is>
      </c>
      <c r="C5343" s="25" t="n"/>
      <c r="D5343" s="271" t="inlineStr">
        <is>
          <t>10.7.2.5.</t>
        </is>
      </c>
      <c r="E5343" s="198" t="inlineStr">
        <is>
          <t>Труба стальная водогазопроводная неоцинкованная ∅40/3.5</t>
        </is>
      </c>
      <c r="F5343" s="199" t="inlineStr">
        <is>
          <t>м</t>
        </is>
      </c>
      <c r="G5343" s="646" t="n">
        <v>11.61</v>
      </c>
      <c r="H5343" s="194" t="n">
        <v>450.7315754150894</v>
      </c>
      <c r="I5343" s="195" t="n">
        <v>1433.579278459214</v>
      </c>
      <c r="J5343" s="196" t="n">
        <v>235.5388567342879</v>
      </c>
      <c r="K5343" s="197" t="n">
        <v>2119.849710608592</v>
      </c>
      <c r="L5343" s="194" t="n">
        <v>5232.993590569188</v>
      </c>
      <c r="M5343" s="195" t="n">
        <v>16643.85542291147</v>
      </c>
      <c r="N5343" s="196" t="n">
        <v>2734.606126685083</v>
      </c>
      <c r="O5343" s="197" t="n">
        <v>24611.45514016575</v>
      </c>
      <c r="P5343" s="118" t="n"/>
      <c r="Q5343" s="104" t="n"/>
    </row>
    <row r="5344" outlineLevel="3" ht="50.25" customHeight="1">
      <c r="A5344" s="3" t="n"/>
      <c r="B5344" s="3" t="inlineStr">
        <is>
          <t>Прокладка вертикальных и горизонтальных трасс водяного пожаротушения</t>
        </is>
      </c>
      <c r="C5344" s="25" t="n"/>
      <c r="D5344" s="271" t="inlineStr">
        <is>
          <t>10.7.2.6.</t>
        </is>
      </c>
      <c r="E5344" s="198" t="inlineStr">
        <is>
          <t>Труба стальная водогазопроводная неоцинкованная ∅80/4</t>
        </is>
      </c>
      <c r="F5344" s="199" t="inlineStr">
        <is>
          <t>м</t>
        </is>
      </c>
      <c r="G5344" s="646" t="n">
        <v>44.17</v>
      </c>
      <c r="H5344" s="194" t="n">
        <v>947.1835505283429</v>
      </c>
      <c r="I5344" s="195" t="n">
        <v>1861.904794584223</v>
      </c>
      <c r="J5344" s="196" t="n">
        <v>351.1360431390707</v>
      </c>
      <c r="K5344" s="197" t="n">
        <v>3160.224388251636</v>
      </c>
      <c r="L5344" s="194" t="n">
        <v>41837.09742683691</v>
      </c>
      <c r="M5344" s="195" t="n">
        <v>82240.33477678512</v>
      </c>
      <c r="N5344" s="196" t="n">
        <v>15509.67902545275</v>
      </c>
      <c r="O5344" s="197" t="n">
        <v>139587.1112290748</v>
      </c>
      <c r="P5344" s="118" t="n"/>
      <c r="Q5344" s="104" t="n"/>
    </row>
    <row r="5345" outlineLevel="3" ht="50.25" customHeight="1">
      <c r="A5345" s="3" t="n"/>
      <c r="B5345" s="3" t="inlineStr">
        <is>
          <t>Прокладка вертикальных и горизонтальных трасс водяного пожаротушения</t>
        </is>
      </c>
      <c r="C5345" s="25" t="n"/>
      <c r="D5345" s="271" t="inlineStr">
        <is>
          <t>10.7.2.7.</t>
        </is>
      </c>
      <c r="E5345" s="198" t="inlineStr">
        <is>
          <t>Труба стальная водогазопроводная неоцинкованная ∅150/4.5</t>
        </is>
      </c>
      <c r="F5345" s="199" t="inlineStr">
        <is>
          <t>м</t>
        </is>
      </c>
      <c r="G5345" s="646" t="n">
        <v>267.83</v>
      </c>
      <c r="H5345" s="194" t="n">
        <v>2109.963579598923</v>
      </c>
      <c r="I5345" s="195" t="n">
        <v>2701.07315270669</v>
      </c>
      <c r="J5345" s="196" t="n">
        <v>601.3795915382016</v>
      </c>
      <c r="K5345" s="197" t="n">
        <v>5412.416323843814</v>
      </c>
      <c r="L5345" s="194" t="n">
        <v>565111.5455239796</v>
      </c>
      <c r="M5345" s="195" t="n">
        <v>723428.4224894326</v>
      </c>
      <c r="N5345" s="196" t="n">
        <v>161067.4960016765</v>
      </c>
      <c r="O5345" s="197" t="n">
        <v>1449607.464015089</v>
      </c>
      <c r="P5345" s="118" t="n"/>
      <c r="Q5345" s="104" t="n"/>
    </row>
    <row r="5346" outlineLevel="3" ht="50.25" customHeight="1">
      <c r="A5346" s="3" t="n"/>
      <c r="B5346" s="3" t="inlineStr">
        <is>
          <t>Прокладка вертикальных и горизонтальных трасс водяного пожаротушения</t>
        </is>
      </c>
      <c r="C5346" s="25" t="n"/>
      <c r="D5346" s="271" t="inlineStr">
        <is>
          <t>10.7.2.8.</t>
        </is>
      </c>
      <c r="E5346" s="198" t="inlineStr">
        <is>
          <t>Заглушка стальная эллиптическая Ду80 исп. 2</t>
        </is>
      </c>
      <c r="F5346" s="199" t="inlineStr">
        <is>
          <t>шт</t>
        </is>
      </c>
      <c r="G5346" s="646" t="n">
        <v>4</v>
      </c>
      <c r="H5346" s="194" t="n"/>
      <c r="I5346" s="195" t="n">
        <v>0</v>
      </c>
      <c r="J5346" s="196" t="n">
        <v>0</v>
      </c>
      <c r="K5346" s="197" t="n">
        <v>0</v>
      </c>
      <c r="L5346" s="194" t="n">
        <v>0</v>
      </c>
      <c r="M5346" s="195" t="n">
        <v>0</v>
      </c>
      <c r="N5346" s="196" t="n">
        <v>0</v>
      </c>
      <c r="O5346" s="197" t="n">
        <v>0</v>
      </c>
      <c r="P5346" s="118" t="inlineStr">
        <is>
          <t>Включено</t>
        </is>
      </c>
      <c r="Q5346" s="104" t="n"/>
    </row>
    <row r="5347" outlineLevel="3" ht="50.25" customHeight="1">
      <c r="A5347" s="3" t="n"/>
      <c r="B5347" s="3" t="inlineStr">
        <is>
          <t>Прокладка вертикальных и горизонтальных трасс водяного пожаротушения</t>
        </is>
      </c>
      <c r="C5347" s="25" t="n"/>
      <c r="D5347" s="271" t="inlineStr">
        <is>
          <t>10.7.2.9.</t>
        </is>
      </c>
      <c r="E5347" s="198" t="inlineStr">
        <is>
          <t>Муфта 15мм</t>
        </is>
      </c>
      <c r="F5347" s="199" t="inlineStr">
        <is>
          <t>шт</t>
        </is>
      </c>
      <c r="G5347" s="646" t="n">
        <v>38</v>
      </c>
      <c r="H5347" s="194" t="n"/>
      <c r="I5347" s="195" t="n">
        <v>0</v>
      </c>
      <c r="J5347" s="196" t="n">
        <v>0</v>
      </c>
      <c r="K5347" s="197" t="n">
        <v>0</v>
      </c>
      <c r="L5347" s="194" t="n">
        <v>0</v>
      </c>
      <c r="M5347" s="195" t="n">
        <v>0</v>
      </c>
      <c r="N5347" s="196" t="n">
        <v>0</v>
      </c>
      <c r="O5347" s="197" t="n">
        <v>0</v>
      </c>
      <c r="P5347" s="118" t="inlineStr">
        <is>
          <t>Включено</t>
        </is>
      </c>
      <c r="Q5347" s="104" t="n"/>
    </row>
    <row r="5348" outlineLevel="3" ht="50.25" customHeight="1">
      <c r="A5348" s="3" t="n"/>
      <c r="B5348" s="3" t="inlineStr">
        <is>
          <t>Прокладка вертикальных и горизонтальных трасс водяного пожаротушения</t>
        </is>
      </c>
      <c r="C5348" s="25" t="n"/>
      <c r="D5348" s="271" t="inlineStr">
        <is>
          <t>10.7.2.10.</t>
        </is>
      </c>
      <c r="E5348" s="198" t="inlineStr">
        <is>
          <t>Отвод 15° стальной крутоизогнутый бесшовный, Ду150, исп. 1</t>
        </is>
      </c>
      <c r="F5348" s="199" t="inlineStr">
        <is>
          <t>шт</t>
        </is>
      </c>
      <c r="G5348" s="646" t="n">
        <v>8</v>
      </c>
      <c r="H5348" s="194" t="n"/>
      <c r="I5348" s="195" t="n">
        <v>0</v>
      </c>
      <c r="J5348" s="196" t="n">
        <v>0</v>
      </c>
      <c r="K5348" s="197" t="n">
        <v>0</v>
      </c>
      <c r="L5348" s="194" t="n">
        <v>0</v>
      </c>
      <c r="M5348" s="195" t="n">
        <v>0</v>
      </c>
      <c r="N5348" s="196" t="n">
        <v>0</v>
      </c>
      <c r="O5348" s="197" t="n">
        <v>0</v>
      </c>
      <c r="P5348" s="118" t="inlineStr">
        <is>
          <t>Включено</t>
        </is>
      </c>
      <c r="Q5348" s="104" t="n"/>
    </row>
    <row r="5349" outlineLevel="3" ht="50.25" customHeight="1">
      <c r="A5349" s="3" t="n"/>
      <c r="B5349" s="3" t="inlineStr">
        <is>
          <t>Прокладка вертикальных и горизонтальных трасс водяного пожаротушения</t>
        </is>
      </c>
      <c r="C5349" s="25" t="n"/>
      <c r="D5349" s="271" t="inlineStr">
        <is>
          <t>10.7.2.11.</t>
        </is>
      </c>
      <c r="E5349" s="198" t="inlineStr">
        <is>
          <t>Отвод 30° стальной крутоизогнутый бесшовный, Ду150, исп. 1</t>
        </is>
      </c>
      <c r="F5349" s="199" t="inlineStr">
        <is>
          <t>шт</t>
        </is>
      </c>
      <c r="G5349" s="646" t="n">
        <v>6</v>
      </c>
      <c r="H5349" s="194" t="n"/>
      <c r="I5349" s="195" t="n">
        <v>0</v>
      </c>
      <c r="J5349" s="196" t="n">
        <v>0</v>
      </c>
      <c r="K5349" s="197" t="n">
        <v>0</v>
      </c>
      <c r="L5349" s="194" t="n">
        <v>0</v>
      </c>
      <c r="M5349" s="195" t="n">
        <v>0</v>
      </c>
      <c r="N5349" s="196" t="n">
        <v>0</v>
      </c>
      <c r="O5349" s="197" t="n">
        <v>0</v>
      </c>
      <c r="P5349" s="118" t="inlineStr">
        <is>
          <t>Включено</t>
        </is>
      </c>
      <c r="Q5349" s="104" t="n"/>
    </row>
    <row r="5350" outlineLevel="3" ht="50.25" customHeight="1">
      <c r="A5350" s="3" t="n"/>
      <c r="B5350" s="3" t="inlineStr">
        <is>
          <t>Прокладка вертикальных и горизонтальных трасс водяного пожаротушения</t>
        </is>
      </c>
      <c r="C5350" s="25" t="n"/>
      <c r="D5350" s="271" t="inlineStr">
        <is>
          <t>10.7.2.12.</t>
        </is>
      </c>
      <c r="E5350" s="198" t="inlineStr">
        <is>
          <t>Отвод 45° стальной крутоизогнутый бесшовный, Ду150, исп. 1</t>
        </is>
      </c>
      <c r="F5350" s="199" t="inlineStr">
        <is>
          <t>шт</t>
        </is>
      </c>
      <c r="G5350" s="646" t="n">
        <v>4</v>
      </c>
      <c r="H5350" s="194" t="n"/>
      <c r="I5350" s="195" t="n">
        <v>0</v>
      </c>
      <c r="J5350" s="196" t="n">
        <v>0</v>
      </c>
      <c r="K5350" s="197" t="n">
        <v>0</v>
      </c>
      <c r="L5350" s="194" t="n">
        <v>0</v>
      </c>
      <c r="M5350" s="195" t="n">
        <v>0</v>
      </c>
      <c r="N5350" s="196" t="n">
        <v>0</v>
      </c>
      <c r="O5350" s="197" t="n">
        <v>0</v>
      </c>
      <c r="P5350" s="118" t="inlineStr">
        <is>
          <t>Включено</t>
        </is>
      </c>
      <c r="Q5350" s="104" t="n"/>
    </row>
    <row r="5351" outlineLevel="3" ht="50.25" customHeight="1">
      <c r="A5351" s="3" t="n"/>
      <c r="B5351" s="3" t="inlineStr">
        <is>
          <t>Прокладка вертикальных и горизонтальных трасс водяного пожаротушения</t>
        </is>
      </c>
      <c r="C5351" s="25" t="n"/>
      <c r="D5351" s="271" t="inlineStr">
        <is>
          <t>10.7.2.13.</t>
        </is>
      </c>
      <c r="E5351" s="198" t="inlineStr">
        <is>
          <t>Отвод 90° стальной крутоизогнутый бесшовный, Ду80, исп. 1</t>
        </is>
      </c>
      <c r="F5351" s="199" t="inlineStr">
        <is>
          <t>шт</t>
        </is>
      </c>
      <c r="G5351" s="646" t="n">
        <v>1</v>
      </c>
      <c r="H5351" s="194" t="n"/>
      <c r="I5351" s="195" t="n">
        <v>0</v>
      </c>
      <c r="J5351" s="196" t="n">
        <v>0</v>
      </c>
      <c r="K5351" s="197" t="n">
        <v>0</v>
      </c>
      <c r="L5351" s="194" t="n">
        <v>0</v>
      </c>
      <c r="M5351" s="195" t="n">
        <v>0</v>
      </c>
      <c r="N5351" s="196" t="n">
        <v>0</v>
      </c>
      <c r="O5351" s="197" t="n">
        <v>0</v>
      </c>
      <c r="P5351" s="118" t="inlineStr">
        <is>
          <t>Включено</t>
        </is>
      </c>
      <c r="Q5351" s="104" t="n"/>
    </row>
    <row r="5352" outlineLevel="3" ht="50.25" customHeight="1">
      <c r="A5352" s="3" t="n"/>
      <c r="B5352" s="3" t="inlineStr">
        <is>
          <t>Прокладка вертикальных и горизонтальных трасс водяного пожаротушения</t>
        </is>
      </c>
      <c r="C5352" s="25" t="n"/>
      <c r="D5352" s="271" t="inlineStr">
        <is>
          <t>10.7.2.14.</t>
        </is>
      </c>
      <c r="E5352" s="198" t="inlineStr">
        <is>
          <t>Отвод 90° стальной крутоизогнутый бесшовный, Ду150, исп. 1</t>
        </is>
      </c>
      <c r="F5352" s="199" t="inlineStr">
        <is>
          <t>шт</t>
        </is>
      </c>
      <c r="G5352" s="646" t="n">
        <v>60</v>
      </c>
      <c r="H5352" s="194" t="n"/>
      <c r="I5352" s="195" t="n">
        <v>0</v>
      </c>
      <c r="J5352" s="196" t="n">
        <v>0</v>
      </c>
      <c r="K5352" s="197" t="n">
        <v>0</v>
      </c>
      <c r="L5352" s="194" t="n">
        <v>0</v>
      </c>
      <c r="M5352" s="195" t="n">
        <v>0</v>
      </c>
      <c r="N5352" s="196" t="n">
        <v>0</v>
      </c>
      <c r="O5352" s="197" t="n">
        <v>0</v>
      </c>
      <c r="P5352" s="118" t="inlineStr">
        <is>
          <t>Включено</t>
        </is>
      </c>
      <c r="Q5352" s="104" t="n"/>
    </row>
    <row r="5353" outlineLevel="3" ht="50.25" customHeight="1">
      <c r="A5353" s="3" t="n"/>
      <c r="B5353" s="3" t="inlineStr">
        <is>
          <t>Прокладка вертикальных и горизонтальных трасс водяного пожаротушения</t>
        </is>
      </c>
      <c r="C5353" s="25" t="n"/>
      <c r="D5353" s="271" t="inlineStr">
        <is>
          <t>10.7.2.15.</t>
        </is>
      </c>
      <c r="E5353" s="198" t="inlineStr">
        <is>
          <t>Отвод 90° стальной крутоизогнутый бесшовный, Ду 150</t>
        </is>
      </c>
      <c r="F5353" s="199" t="inlineStr">
        <is>
          <t>шт</t>
        </is>
      </c>
      <c r="G5353" s="646" t="n">
        <v>8</v>
      </c>
      <c r="H5353" s="194" t="n"/>
      <c r="I5353" s="195" t="n">
        <v>0</v>
      </c>
      <c r="J5353" s="196" t="n">
        <v>0</v>
      </c>
      <c r="K5353" s="197" t="n">
        <v>0</v>
      </c>
      <c r="L5353" s="194" t="n">
        <v>0</v>
      </c>
      <c r="M5353" s="195" t="n">
        <v>0</v>
      </c>
      <c r="N5353" s="196" t="n">
        <v>0</v>
      </c>
      <c r="O5353" s="197" t="n">
        <v>0</v>
      </c>
      <c r="P5353" s="118" t="inlineStr">
        <is>
          <t>Включено</t>
        </is>
      </c>
      <c r="Q5353" s="104" t="n"/>
    </row>
    <row r="5354" outlineLevel="3" ht="50.25" customHeight="1">
      <c r="A5354" s="3" t="n"/>
      <c r="B5354" s="3" t="inlineStr">
        <is>
          <t>Прокладка вертикальных и горизонтальных трасс водяного пожаротушения</t>
        </is>
      </c>
      <c r="C5354" s="25" t="n"/>
      <c r="D5354" s="271" t="inlineStr">
        <is>
          <t>10.7.2.16.</t>
        </is>
      </c>
      <c r="E5354" s="198" t="inlineStr">
        <is>
          <t>Переход стальной концентрический Ду32x15 исп. 1</t>
        </is>
      </c>
      <c r="F5354" s="199" t="inlineStr">
        <is>
          <t>шт</t>
        </is>
      </c>
      <c r="G5354" s="646" t="n">
        <v>38</v>
      </c>
      <c r="H5354" s="194" t="n"/>
      <c r="I5354" s="195" t="n">
        <v>0</v>
      </c>
      <c r="J5354" s="196" t="n">
        <v>0</v>
      </c>
      <c r="K5354" s="197" t="n">
        <v>0</v>
      </c>
      <c r="L5354" s="194" t="n">
        <v>0</v>
      </c>
      <c r="M5354" s="195" t="n">
        <v>0</v>
      </c>
      <c r="N5354" s="196" t="n">
        <v>0</v>
      </c>
      <c r="O5354" s="197" t="n">
        <v>0</v>
      </c>
      <c r="P5354" s="118" t="inlineStr">
        <is>
          <t>Включено</t>
        </is>
      </c>
      <c r="Q5354" s="104" t="n"/>
    </row>
    <row r="5355" outlineLevel="3" ht="50.25" customHeight="1">
      <c r="A5355" s="3" t="n"/>
      <c r="B5355" s="3" t="inlineStr">
        <is>
          <t>Прокладка вертикальных и горизонтальных трасс водяного пожаротушения</t>
        </is>
      </c>
      <c r="C5355" s="25" t="n"/>
      <c r="D5355" s="271" t="inlineStr">
        <is>
          <t>10.7.2.17.</t>
        </is>
      </c>
      <c r="E5355" s="198" t="inlineStr">
        <is>
          <t>Переход стальной концентрический Ду40x32 исп. 1</t>
        </is>
      </c>
      <c r="F5355" s="199" t="inlineStr">
        <is>
          <t>шт</t>
        </is>
      </c>
      <c r="G5355" s="646" t="n">
        <v>38</v>
      </c>
      <c r="H5355" s="194" t="n"/>
      <c r="I5355" s="195" t="n">
        <v>0</v>
      </c>
      <c r="J5355" s="196" t="n">
        <v>0</v>
      </c>
      <c r="K5355" s="197" t="n">
        <v>0</v>
      </c>
      <c r="L5355" s="194" t="n">
        <v>0</v>
      </c>
      <c r="M5355" s="195" t="n">
        <v>0</v>
      </c>
      <c r="N5355" s="196" t="n">
        <v>0</v>
      </c>
      <c r="O5355" s="197" t="n">
        <v>0</v>
      </c>
      <c r="P5355" s="118" t="inlineStr">
        <is>
          <t>Включено</t>
        </is>
      </c>
      <c r="Q5355" s="104" t="n"/>
    </row>
    <row r="5356" outlineLevel="3" ht="50.25" customHeight="1">
      <c r="A5356" s="3" t="n"/>
      <c r="B5356" s="3" t="inlineStr">
        <is>
          <t>Прокладка вертикальных и горизонтальных трасс водяного пожаротушения</t>
        </is>
      </c>
      <c r="C5356" s="25" t="n"/>
      <c r="D5356" s="271" t="inlineStr">
        <is>
          <t>10.7.2.18.</t>
        </is>
      </c>
      <c r="E5356" s="198" t="inlineStr">
        <is>
          <t>Переход стальной концентрический Ду150x80 исп. 1</t>
        </is>
      </c>
      <c r="F5356" s="199" t="inlineStr">
        <is>
          <t>шт</t>
        </is>
      </c>
      <c r="G5356" s="646" t="n">
        <v>1</v>
      </c>
      <c r="H5356" s="194" t="n"/>
      <c r="I5356" s="195" t="n">
        <v>0</v>
      </c>
      <c r="J5356" s="196" t="n">
        <v>0</v>
      </c>
      <c r="K5356" s="197" t="n">
        <v>0</v>
      </c>
      <c r="L5356" s="194" t="n">
        <v>0</v>
      </c>
      <c r="M5356" s="195" t="n">
        <v>0</v>
      </c>
      <c r="N5356" s="196" t="n">
        <v>0</v>
      </c>
      <c r="O5356" s="197" t="n">
        <v>0</v>
      </c>
      <c r="P5356" s="118" t="inlineStr">
        <is>
          <t>Включено</t>
        </is>
      </c>
      <c r="Q5356" s="104" t="n"/>
    </row>
    <row r="5357" outlineLevel="3" ht="50.25" customHeight="1">
      <c r="A5357" s="3" t="n"/>
      <c r="B5357" s="3" t="inlineStr">
        <is>
          <t>Прокладка вертикальных и горизонтальных трасс водяного пожаротушения</t>
        </is>
      </c>
      <c r="C5357" s="25" t="n"/>
      <c r="D5357" s="271" t="inlineStr">
        <is>
          <t>10.7.2.19.</t>
        </is>
      </c>
      <c r="E5357" s="198" t="inlineStr">
        <is>
          <t>Переход стальной эксцентрический Ду150x80 исп. 1</t>
        </is>
      </c>
      <c r="F5357" s="199" t="inlineStr">
        <is>
          <t>шт</t>
        </is>
      </c>
      <c r="G5357" s="646" t="n">
        <v>1</v>
      </c>
      <c r="H5357" s="194" t="n"/>
      <c r="I5357" s="195" t="n">
        <v>0</v>
      </c>
      <c r="J5357" s="196" t="n">
        <v>0</v>
      </c>
      <c r="K5357" s="197" t="n">
        <v>0</v>
      </c>
      <c r="L5357" s="194" t="n">
        <v>0</v>
      </c>
      <c r="M5357" s="195" t="n">
        <v>0</v>
      </c>
      <c r="N5357" s="196" t="n">
        <v>0</v>
      </c>
      <c r="O5357" s="197" t="n">
        <v>0</v>
      </c>
      <c r="P5357" s="118" t="inlineStr">
        <is>
          <t>Включено</t>
        </is>
      </c>
      <c r="Q5357" s="104" t="n"/>
    </row>
    <row r="5358" outlineLevel="3" ht="50.25" customHeight="1">
      <c r="A5358" s="3" t="n"/>
      <c r="B5358" s="3" t="inlineStr">
        <is>
          <t>Прокладка вертикальных и горизонтальных трасс водяного пожаротушения</t>
        </is>
      </c>
      <c r="C5358" s="25" t="n"/>
      <c r="D5358" s="271" t="inlineStr">
        <is>
          <t>10.7.2.20.</t>
        </is>
      </c>
      <c r="E5358" s="198" t="inlineStr">
        <is>
          <t>Фланец рукавный</t>
        </is>
      </c>
      <c r="F5358" s="199" t="inlineStr">
        <is>
          <t>шт</t>
        </is>
      </c>
      <c r="G5358" s="646" t="n">
        <v>8</v>
      </c>
      <c r="H5358" s="194" t="n"/>
      <c r="I5358" s="195" t="n">
        <v>0</v>
      </c>
      <c r="J5358" s="196" t="n">
        <v>0</v>
      </c>
      <c r="K5358" s="197" t="n">
        <v>0</v>
      </c>
      <c r="L5358" s="194" t="n">
        <v>0</v>
      </c>
      <c r="M5358" s="195" t="n">
        <v>0</v>
      </c>
      <c r="N5358" s="196" t="n">
        <v>0</v>
      </c>
      <c r="O5358" s="197" t="n">
        <v>0</v>
      </c>
      <c r="P5358" s="118" t="inlineStr">
        <is>
          <t>Включено</t>
        </is>
      </c>
      <c r="Q5358" s="104" t="n"/>
    </row>
    <row r="5359" outlineLevel="2" ht="50.25" customHeight="1">
      <c r="A5359" s="3" t="n"/>
      <c r="B5359" s="3" t="n"/>
      <c r="C5359" s="240" t="n"/>
      <c r="D5359" s="391" t="inlineStr">
        <is>
          <t>10.7.3.</t>
        </is>
      </c>
      <c r="E5359" s="406" t="inlineStr">
        <is>
          <t>Система насосной В21.2</t>
        </is>
      </c>
      <c r="F5359" s="395" t="inlineStr">
        <is>
          <t>комплект</t>
        </is>
      </c>
      <c r="G5359" s="420" t="n">
        <v>1</v>
      </c>
      <c r="H5359" s="428">
        <f>IFERROR(L5359/G5359,0)</f>
        <v/>
      </c>
      <c r="I5359" s="429">
        <f>IFERROR(M5359/G5359,0)</f>
        <v/>
      </c>
      <c r="J5359" s="430">
        <f>IFERROR(N5359/G5359,0)</f>
        <v/>
      </c>
      <c r="K5359" s="432">
        <f>+IFERROR(O5359/G5359,0)</f>
        <v/>
      </c>
      <c r="L5359" s="431">
        <f>SUBTOTAL(9,L5360:L5395)</f>
        <v/>
      </c>
      <c r="M5359" s="429">
        <f>SUBTOTAL(9,M5360:M5395)</f>
        <v/>
      </c>
      <c r="N5359" s="430">
        <f>SUBTOTAL(9,N5360:N5395)</f>
        <v/>
      </c>
      <c r="O5359" s="431">
        <f>SUBTOTAL(9,O5360:O5395)</f>
        <v/>
      </c>
      <c r="P5359" s="394" t="n"/>
      <c r="Q5359" s="243" t="n"/>
    </row>
    <row r="5360" outlineLevel="3" ht="50.25" customHeight="1">
      <c r="A5360" s="3" t="n"/>
      <c r="B5360" s="3" t="inlineStr">
        <is>
          <t>Прокладка вертикальных и горизонтальных трасс водяного пожаротушения</t>
        </is>
      </c>
      <c r="C5360" s="25" t="n"/>
      <c r="D5360" s="271" t="inlineStr">
        <is>
          <t>10.7.3.1.</t>
        </is>
      </c>
      <c r="E5360" s="198" t="inlineStr">
        <is>
          <t>Установка подпитки для пожаротушения CO 1 MVL 402/J-ET-R</t>
        </is>
      </c>
      <c r="F5360" s="199" t="inlineStr">
        <is>
          <t>шт</t>
        </is>
      </c>
      <c r="G5360" s="646" t="n">
        <v>1</v>
      </c>
      <c r="H5360" s="194" t="n">
        <v>233929.2846117308</v>
      </c>
      <c r="I5360" s="195" t="n">
        <v>43706.6750688785</v>
      </c>
      <c r="J5360" s="196" t="n">
        <v>34704.49496007617</v>
      </c>
      <c r="K5360" s="197" t="n">
        <v>312340.4546406855</v>
      </c>
      <c r="L5360" s="194" t="n">
        <v>233929.2846117308</v>
      </c>
      <c r="M5360" s="195" t="n">
        <v>43706.6750688785</v>
      </c>
      <c r="N5360" s="196" t="n">
        <v>34704.49496007617</v>
      </c>
      <c r="O5360" s="197" t="n">
        <v>312340.4546406855</v>
      </c>
      <c r="P5360" s="118" t="n"/>
      <c r="Q5360" s="104" t="n"/>
    </row>
    <row r="5361" outlineLevel="3" ht="50.25" customHeight="1">
      <c r="A5361" s="3" t="n"/>
      <c r="B5361" s="3" t="inlineStr">
        <is>
          <t>Прокладка вертикальных и горизонтальных трасс водяного пожаротушения</t>
        </is>
      </c>
      <c r="C5361" s="25" t="n"/>
      <c r="D5361" s="271" t="inlineStr">
        <is>
          <t>10.7.3.2.</t>
        </is>
      </c>
      <c r="E5361" s="198" t="inlineStr">
        <is>
          <t>Установка подпитки для пожаротушения CO 1 MVL 804/J-ET-R</t>
        </is>
      </c>
      <c r="F5361" s="199" t="inlineStr">
        <is>
          <t>шт</t>
        </is>
      </c>
      <c r="G5361" s="646" t="n">
        <v>1</v>
      </c>
      <c r="H5361" s="194" t="n">
        <v>282252.9796857389</v>
      </c>
      <c r="I5361" s="195" t="n">
        <v>43706.68531887847</v>
      </c>
      <c r="J5361" s="196" t="n">
        <v>40744.95812557718</v>
      </c>
      <c r="K5361" s="197" t="n">
        <v>366704.6231301946</v>
      </c>
      <c r="L5361" s="194" t="n">
        <v>282252.9796857389</v>
      </c>
      <c r="M5361" s="195" t="n">
        <v>43706.68531887847</v>
      </c>
      <c r="N5361" s="196" t="n">
        <v>40744.95812557718</v>
      </c>
      <c r="O5361" s="197" t="n">
        <v>366704.6231301946</v>
      </c>
      <c r="P5361" s="118" t="n"/>
      <c r="Q5361" s="104" t="n"/>
    </row>
    <row r="5362" outlineLevel="3" ht="50.25" customHeight="1">
      <c r="A5362" s="3" t="n"/>
      <c r="B5362" s="3" t="inlineStr">
        <is>
          <t>Прокладка вертикальных и горизонтальных трасс водяного пожаротушения</t>
        </is>
      </c>
      <c r="C5362" s="25" t="n"/>
      <c r="D5362" s="271" t="inlineStr">
        <is>
          <t>10.7.3.3.</t>
        </is>
      </c>
      <c r="E5362" s="198" t="inlineStr">
        <is>
          <t>Установка пожаротушения CO 2 BL 40/120-2.2/2/SK-FFS-R</t>
        </is>
      </c>
      <c r="F5362" s="199" t="inlineStr">
        <is>
          <t>шт</t>
        </is>
      </c>
      <c r="G5362" s="646" t="n">
        <v>1</v>
      </c>
      <c r="H5362" s="194" t="n">
        <v>2186469.984578248</v>
      </c>
      <c r="I5362" s="195" t="n">
        <v>262240.1119132708</v>
      </c>
      <c r="J5362" s="196" t="n">
        <v>306088.7620614398</v>
      </c>
      <c r="K5362" s="197" t="n">
        <v>2754798.858552958</v>
      </c>
      <c r="L5362" s="194" t="n">
        <v>2186469.984578248</v>
      </c>
      <c r="M5362" s="195" t="n">
        <v>262240.1119132708</v>
      </c>
      <c r="N5362" s="196" t="n">
        <v>306088.7620614398</v>
      </c>
      <c r="O5362" s="197" t="n">
        <v>2754798.858552958</v>
      </c>
      <c r="P5362" s="118" t="n"/>
      <c r="Q5362" s="104" t="n"/>
    </row>
    <row r="5363" outlineLevel="3" ht="50.25" customHeight="1">
      <c r="A5363" s="3" t="n"/>
      <c r="B5363" s="3" t="inlineStr">
        <is>
          <t>Прокладка вертикальных и горизонтальных трасс водяного пожаротушения</t>
        </is>
      </c>
      <c r="C5363" s="25" t="n"/>
      <c r="D5363" s="271" t="inlineStr">
        <is>
          <t>10.7.3.4.</t>
        </is>
      </c>
      <c r="E5363" s="198" t="inlineStr">
        <is>
          <t>Установка пожаротушения CO 2 BL 80/200-30/2/SK-FFS-R</t>
        </is>
      </c>
      <c r="F5363" s="199" t="inlineStr">
        <is>
          <t>шт</t>
        </is>
      </c>
      <c r="G5363" s="646" t="n">
        <v>1</v>
      </c>
      <c r="H5363" s="194" t="n">
        <v>4095344.020416584</v>
      </c>
      <c r="I5363" s="195" t="n">
        <v>262240.1119132708</v>
      </c>
      <c r="J5363" s="196" t="n">
        <v>544698.0165412319</v>
      </c>
      <c r="K5363" s="197" t="n">
        <v>4902282.148871087</v>
      </c>
      <c r="L5363" s="194" t="n">
        <v>4095344.020416584</v>
      </c>
      <c r="M5363" s="195" t="n">
        <v>262240.1119132708</v>
      </c>
      <c r="N5363" s="196" t="n">
        <v>544698.0165412319</v>
      </c>
      <c r="O5363" s="197" t="n">
        <v>4902282.148871087</v>
      </c>
      <c r="P5363" s="118" t="n"/>
      <c r="Q5363" s="104" t="n"/>
    </row>
    <row r="5364" outlineLevel="3" ht="50.25" customHeight="1">
      <c r="A5364" s="3" t="n"/>
      <c r="B5364" s="3" t="inlineStr">
        <is>
          <t>Прокладка вертикальных и горизонтальных трасс водяного пожаротушения</t>
        </is>
      </c>
      <c r="C5364" s="25" t="n"/>
      <c r="D5364" s="271" t="inlineStr">
        <is>
          <t>10.7.3.5.</t>
        </is>
      </c>
      <c r="E5364" s="198" t="inlineStr">
        <is>
          <t>Затвор дисковый Machaon BFV-01W ∅80</t>
        </is>
      </c>
      <c r="F5364" s="199" t="inlineStr">
        <is>
          <t>шт</t>
        </is>
      </c>
      <c r="G5364" s="646" t="n">
        <v>4</v>
      </c>
      <c r="H5364" s="194" t="n">
        <v>6484.380151024144</v>
      </c>
      <c r="I5364" s="195" t="n">
        <v>2622.401119132708</v>
      </c>
      <c r="J5364" s="196" t="n">
        <v>1138.347658769606</v>
      </c>
      <c r="K5364" s="197" t="n">
        <v>10245.12892892646</v>
      </c>
      <c r="L5364" s="194" t="n">
        <v>25937.52060409657</v>
      </c>
      <c r="M5364" s="195" t="n">
        <v>10489.60447653083</v>
      </c>
      <c r="N5364" s="196" t="n">
        <v>4553.390635078425</v>
      </c>
      <c r="O5364" s="197" t="n">
        <v>40980.51571570583</v>
      </c>
      <c r="P5364" s="118" t="n"/>
      <c r="Q5364" s="104" t="n"/>
    </row>
    <row r="5365" outlineLevel="3" ht="50.25" customHeight="1">
      <c r="A5365" s="3" t="n"/>
      <c r="B5365" s="3" t="inlineStr">
        <is>
          <t>Прокладка вертикальных и горизонтальных трасс водяного пожаротушения</t>
        </is>
      </c>
      <c r="C5365" s="25" t="n"/>
      <c r="D5365" s="271" t="inlineStr">
        <is>
          <t>10.7.3.6.</t>
        </is>
      </c>
      <c r="E5365" s="198" t="inlineStr">
        <is>
          <t>Затвор дисковый Machaon BFV-01W ∅100</t>
        </is>
      </c>
      <c r="F5365" s="199" t="inlineStr">
        <is>
          <t>шт</t>
        </is>
      </c>
      <c r="G5365" s="646" t="n">
        <v>2</v>
      </c>
      <c r="H5365" s="194" t="n">
        <v>9781.522722176038</v>
      </c>
      <c r="I5365" s="195" t="n">
        <v>8741.337063775694</v>
      </c>
      <c r="J5365" s="196" t="n">
        <v>2315.357473243967</v>
      </c>
      <c r="K5365" s="197" t="n">
        <v>20838.2172591957</v>
      </c>
      <c r="L5365" s="194" t="n">
        <v>19563.04544435208</v>
      </c>
      <c r="M5365" s="195" t="n">
        <v>17482.67412755139</v>
      </c>
      <c r="N5365" s="196" t="n">
        <v>4630.714946487933</v>
      </c>
      <c r="O5365" s="197" t="n">
        <v>41676.4345183914</v>
      </c>
      <c r="P5365" s="118" t="n"/>
      <c r="Q5365" s="104" t="n"/>
    </row>
    <row r="5366" outlineLevel="3" ht="50.25" customHeight="1">
      <c r="A5366" s="3" t="n"/>
      <c r="B5366" s="3" t="inlineStr">
        <is>
          <t>Прокладка вертикальных и горизонтальных трасс водяного пожаротушения</t>
        </is>
      </c>
      <c r="C5366" s="25" t="n"/>
      <c r="D5366" s="271" t="inlineStr">
        <is>
          <t>10.7.3.7.</t>
        </is>
      </c>
      <c r="E5366" s="198" t="inlineStr">
        <is>
          <t>Затвор дисковый Machaon BFV-01W ∅150</t>
        </is>
      </c>
      <c r="F5366" s="199" t="inlineStr">
        <is>
          <t>шт</t>
        </is>
      </c>
      <c r="G5366" s="646" t="n">
        <v>9</v>
      </c>
      <c r="H5366" s="194" t="n">
        <v>14067.80784618507</v>
      </c>
      <c r="I5366" s="195" t="n">
        <v>13112.00559566354</v>
      </c>
      <c r="J5366" s="196" t="n">
        <v>3397.476680231076</v>
      </c>
      <c r="K5366" s="197" t="n">
        <v>30577.29012207968</v>
      </c>
      <c r="L5366" s="194" t="n">
        <v>126610.2706156656</v>
      </c>
      <c r="M5366" s="195" t="n">
        <v>118008.0503609719</v>
      </c>
      <c r="N5366" s="196" t="n">
        <v>30577.29012207968</v>
      </c>
      <c r="O5366" s="197" t="n">
        <v>275195.6110987171</v>
      </c>
      <c r="P5366" s="118" t="n"/>
      <c r="Q5366" s="104" t="n"/>
    </row>
    <row r="5367" outlineLevel="3" ht="50.25" customHeight="1">
      <c r="A5367" s="3" t="n"/>
      <c r="B5367" s="3" t="inlineStr">
        <is>
          <t>Прокладка вертикальных и горизонтальных трасс водяного пожаротушения</t>
        </is>
      </c>
      <c r="C5367" s="25" t="n"/>
      <c r="D5367" s="271" t="inlineStr">
        <is>
          <t>10.7.3.8.</t>
        </is>
      </c>
      <c r="E5367" s="198" t="inlineStr">
        <is>
          <t>Клапан обратный двухстворчатый Khlop CV-02/W ∅80</t>
        </is>
      </c>
      <c r="F5367" s="199" t="inlineStr">
        <is>
          <t>шт</t>
        </is>
      </c>
      <c r="G5367" s="646" t="n">
        <v>4</v>
      </c>
      <c r="H5367" s="194" t="n">
        <v>8132.95143660009</v>
      </c>
      <c r="I5367" s="195" t="n">
        <v>4370.668531887847</v>
      </c>
      <c r="J5367" s="196" t="n">
        <v>1562.952496060992</v>
      </c>
      <c r="K5367" s="197" t="n">
        <v>14066.57246454893</v>
      </c>
      <c r="L5367" s="194" t="n">
        <v>32531.80574640036</v>
      </c>
      <c r="M5367" s="195" t="n">
        <v>17482.67412755139</v>
      </c>
      <c r="N5367" s="196" t="n">
        <v>6251.809984243969</v>
      </c>
      <c r="O5367" s="197" t="n">
        <v>56266.28985819572</v>
      </c>
      <c r="P5367" s="118" t="n"/>
      <c r="Q5367" s="104" t="n"/>
    </row>
    <row r="5368" outlineLevel="3" ht="50.25" customHeight="1">
      <c r="A5368" s="3" t="n"/>
      <c r="B5368" s="3" t="inlineStr">
        <is>
          <t>Прокладка вертикальных и горизонтальных трасс водяного пожаротушения</t>
        </is>
      </c>
      <c r="C5368" s="25" t="n"/>
      <c r="D5368" s="271" t="inlineStr">
        <is>
          <t>10.7.3.9.</t>
        </is>
      </c>
      <c r="E5368" s="198" t="inlineStr">
        <is>
          <t>Кран шаровый Sphere BV-03T ∅50</t>
        </is>
      </c>
      <c r="F5368" s="199" t="inlineStr">
        <is>
          <t>шт</t>
        </is>
      </c>
      <c r="G5368" s="646" t="n">
        <v>4</v>
      </c>
      <c r="H5368" s="194" t="n">
        <v>7583.427674741442</v>
      </c>
      <c r="I5368" s="195" t="n">
        <v>4370.668531887847</v>
      </c>
      <c r="J5368" s="196" t="n">
        <v>1494.262025828661</v>
      </c>
      <c r="K5368" s="197" t="n">
        <v>13448.35823245795</v>
      </c>
      <c r="L5368" s="194" t="n">
        <v>30333.71069896577</v>
      </c>
      <c r="M5368" s="195" t="n">
        <v>17482.67412755139</v>
      </c>
      <c r="N5368" s="196" t="n">
        <v>5977.048103314644</v>
      </c>
      <c r="O5368" s="197" t="n">
        <v>53793.4329298318</v>
      </c>
      <c r="P5368" s="118" t="n"/>
      <c r="Q5368" s="104" t="n"/>
    </row>
    <row r="5369" outlineLevel="3" ht="50.25" customHeight="1">
      <c r="A5369" s="3" t="n"/>
      <c r="B5369" s="3" t="inlineStr">
        <is>
          <t>Прокладка вертикальных и горизонтальных трасс водяного пожаротушения</t>
        </is>
      </c>
      <c r="C5369" s="25" t="n"/>
      <c r="D5369" s="271" t="inlineStr">
        <is>
          <t>10.7.3.10.</t>
        </is>
      </c>
      <c r="E5369" s="198" t="inlineStr">
        <is>
          <t>Труба стальная водогазопроводная неоцинкованная ∅80/4</t>
        </is>
      </c>
      <c r="F5369" s="199" t="inlineStr">
        <is>
          <t>м</t>
        </is>
      </c>
      <c r="G5369" s="646" t="n">
        <v>48.65</v>
      </c>
      <c r="H5369" s="194" t="n">
        <v>947.1835459546361</v>
      </c>
      <c r="I5369" s="195" t="n">
        <v>1861.904794584223</v>
      </c>
      <c r="J5369" s="196" t="n">
        <v>351.1360425673574</v>
      </c>
      <c r="K5369" s="197" t="n">
        <v>3160.224383106216</v>
      </c>
      <c r="L5369" s="194" t="n">
        <v>46080.47951069305</v>
      </c>
      <c r="M5369" s="195" t="n">
        <v>90581.66825652243</v>
      </c>
      <c r="N5369" s="196" t="n">
        <v>17082.76847090194</v>
      </c>
      <c r="O5369" s="197" t="n">
        <v>153744.9162381174</v>
      </c>
      <c r="P5369" s="118" t="n"/>
      <c r="Q5369" s="104" t="n"/>
    </row>
    <row r="5370" outlineLevel="3" ht="50.25" customHeight="1">
      <c r="A5370" s="3" t="n"/>
      <c r="B5370" s="3" t="inlineStr">
        <is>
          <t>Прокладка вертикальных и горизонтальных трасс водяного пожаротушения</t>
        </is>
      </c>
      <c r="C5370" s="25" t="n"/>
      <c r="D5370" s="271" t="inlineStr">
        <is>
          <t>10.7.3.11.</t>
        </is>
      </c>
      <c r="E5370" s="198" t="inlineStr">
        <is>
          <t>Труба стальная водогазопроводная неоцинкованная ∅100/4.5</t>
        </is>
      </c>
      <c r="F5370" s="199" t="inlineStr">
        <is>
          <t>м</t>
        </is>
      </c>
      <c r="G5370" s="646" t="n">
        <v>2.41</v>
      </c>
      <c r="H5370" s="194" t="n">
        <v>1171.010746882754</v>
      </c>
      <c r="I5370" s="195" t="n">
        <v>2027.990198795961</v>
      </c>
      <c r="J5370" s="196" t="n">
        <v>399.8751182098393</v>
      </c>
      <c r="K5370" s="197" t="n">
        <v>3598.876063888554</v>
      </c>
      <c r="L5370" s="194" t="n">
        <v>2822.135899987437</v>
      </c>
      <c r="M5370" s="195" t="n">
        <v>4887.456379098266</v>
      </c>
      <c r="N5370" s="196" t="n">
        <v>963.6990348857129</v>
      </c>
      <c r="O5370" s="197" t="n">
        <v>8673.291313971416</v>
      </c>
      <c r="P5370" s="118" t="n"/>
      <c r="Q5370" s="104" t="n"/>
    </row>
    <row r="5371" outlineLevel="3" ht="50.25" customHeight="1">
      <c r="A5371" s="3" t="n"/>
      <c r="B5371" s="3" t="inlineStr">
        <is>
          <t>Прокладка вертикальных и горизонтальных трасс водяного пожаротушения</t>
        </is>
      </c>
      <c r="C5371" s="25" t="n"/>
      <c r="D5371" s="271" t="inlineStr">
        <is>
          <t>10.7.3.12.</t>
        </is>
      </c>
      <c r="E5371" s="198" t="inlineStr">
        <is>
          <t>Труба стальная водогазопроводная неоцинкованная ∅150/4.5</t>
        </is>
      </c>
      <c r="F5371" s="199" t="inlineStr">
        <is>
          <t>м</t>
        </is>
      </c>
      <c r="G5371" s="646" t="n">
        <v>49.92</v>
      </c>
      <c r="H5371" s="194" t="n">
        <v>2109.96357768888</v>
      </c>
      <c r="I5371" s="195" t="n">
        <v>2701.07315270669</v>
      </c>
      <c r="J5371" s="196" t="n">
        <v>601.3795912994462</v>
      </c>
      <c r="K5371" s="197" t="n">
        <v>5412.416321695016</v>
      </c>
      <c r="L5371" s="194" t="n">
        <v>105329.3817982289</v>
      </c>
      <c r="M5371" s="195" t="n">
        <v>134837.5717831179</v>
      </c>
      <c r="N5371" s="196" t="n">
        <v>30020.86919766836</v>
      </c>
      <c r="O5371" s="197" t="n">
        <v>270187.8227790152</v>
      </c>
      <c r="P5371" s="118" t="n"/>
      <c r="Q5371" s="104" t="n"/>
    </row>
    <row r="5372" outlineLevel="3" ht="50.25" customHeight="1">
      <c r="A5372" s="3" t="n"/>
      <c r="B5372" s="3" t="inlineStr">
        <is>
          <t>Прокладка вертикальных и горизонтальных трасс водяного пожаротушения</t>
        </is>
      </c>
      <c r="C5372" s="25" t="n"/>
      <c r="D5372" s="271" t="inlineStr">
        <is>
          <t>10.7.3.13.</t>
        </is>
      </c>
      <c r="E5372" s="198" t="inlineStr">
        <is>
          <t>Труба стальная электросварная прямошовная ∅50/3.5</t>
        </is>
      </c>
      <c r="F5372" s="199" t="inlineStr">
        <is>
          <t>м</t>
        </is>
      </c>
      <c r="G5372" s="646" t="n">
        <v>5.2</v>
      </c>
      <c r="H5372" s="194" t="n">
        <v>450.7315748671606</v>
      </c>
      <c r="I5372" s="195" t="n">
        <v>1433.579278459214</v>
      </c>
      <c r="J5372" s="196" t="n">
        <v>235.5388566657968</v>
      </c>
      <c r="K5372" s="197" t="n">
        <v>2119.849709992171</v>
      </c>
      <c r="L5372" s="194" t="n">
        <v>2343.804189309235</v>
      </c>
      <c r="M5372" s="195" t="n">
        <v>7454.612247987913</v>
      </c>
      <c r="N5372" s="196" t="n">
        <v>1224.802054662144</v>
      </c>
      <c r="O5372" s="197" t="n">
        <v>11023.21849195929</v>
      </c>
      <c r="P5372" s="118" t="n"/>
      <c r="Q5372" s="104" t="n"/>
    </row>
    <row r="5373" outlineLevel="3" ht="50.25" customHeight="1">
      <c r="A5373" s="3" t="n"/>
      <c r="B5373" s="3" t="inlineStr">
        <is>
          <t>Прокладка вертикальных и горизонтальных трасс водяного пожаротушения</t>
        </is>
      </c>
      <c r="C5373" s="25" t="n"/>
      <c r="D5373" s="271" t="inlineStr">
        <is>
          <t>10.7.3.14.</t>
        </is>
      </c>
      <c r="E5373" s="198" t="inlineStr">
        <is>
          <t>Труба стальная электросварная прямошовная ∅100/4</t>
        </is>
      </c>
      <c r="F5373" s="199" t="inlineStr">
        <is>
          <t>м</t>
        </is>
      </c>
      <c r="G5373" s="646" t="n">
        <v>0.32</v>
      </c>
      <c r="H5373" s="194" t="n">
        <v>1171.010823138071</v>
      </c>
      <c r="I5373" s="195" t="n">
        <v>2027.990198795961</v>
      </c>
      <c r="J5373" s="196" t="n">
        <v>399.875127741754</v>
      </c>
      <c r="K5373" s="197" t="n">
        <v>3598.876149675786</v>
      </c>
      <c r="L5373" s="194" t="n">
        <v>374.7234634041828</v>
      </c>
      <c r="M5373" s="195" t="n">
        <v>648.9568636147075</v>
      </c>
      <c r="N5373" s="196" t="n">
        <v>127.9600408773613</v>
      </c>
      <c r="O5373" s="197" t="n">
        <v>1151.640367896252</v>
      </c>
      <c r="P5373" s="118" t="n"/>
      <c r="Q5373" s="104" t="n"/>
    </row>
    <row r="5374" outlineLevel="3" ht="50.25" customHeight="1">
      <c r="A5374" s="3" t="n"/>
      <c r="B5374" s="3" t="inlineStr">
        <is>
          <t>Прокладка вертикальных и горизонтальных трасс водяного пожаротушения</t>
        </is>
      </c>
      <c r="C5374" s="25" t="n"/>
      <c r="D5374" s="271" t="inlineStr">
        <is>
          <t>10.7.3.15.</t>
        </is>
      </c>
      <c r="E5374" s="198" t="inlineStr">
        <is>
          <t>Труба стальная электросварная прямошовная ∅150/4.5</t>
        </is>
      </c>
      <c r="F5374" s="199" t="inlineStr">
        <is>
          <t>м</t>
        </is>
      </c>
      <c r="G5374" s="646" t="n">
        <v>1.74</v>
      </c>
      <c r="H5374" s="194" t="n">
        <v>2109.963572611092</v>
      </c>
      <c r="I5374" s="195" t="n">
        <v>2701.07315270669</v>
      </c>
      <c r="J5374" s="196" t="n">
        <v>601.3795906647226</v>
      </c>
      <c r="K5374" s="197" t="n">
        <v>5412.416315982504</v>
      </c>
      <c r="L5374" s="194" t="n">
        <v>3671.3366163433</v>
      </c>
      <c r="M5374" s="195" t="n">
        <v>4699.86728570964</v>
      </c>
      <c r="N5374" s="196" t="n">
        <v>1046.400487756617</v>
      </c>
      <c r="O5374" s="197" t="n">
        <v>9417.604389809556</v>
      </c>
      <c r="P5374" s="118" t="n"/>
      <c r="Q5374" s="104" t="n"/>
    </row>
    <row r="5375" outlineLevel="3" ht="50.25" customHeight="1">
      <c r="A5375" s="3" t="n"/>
      <c r="B5375" s="3" t="inlineStr">
        <is>
          <t>Прокладка вертикальных и горизонтальных трасс водяного пожаротушения</t>
        </is>
      </c>
      <c r="C5375" s="25" t="n"/>
      <c r="D5375" s="271" t="inlineStr">
        <is>
          <t>10.7.3.16.</t>
        </is>
      </c>
      <c r="E5375" s="198" t="inlineStr">
        <is>
          <t>Заглушка стальная эллиптическая Ду80 исп. 2</t>
        </is>
      </c>
      <c r="F5375" s="199" t="inlineStr">
        <is>
          <t>шт</t>
        </is>
      </c>
      <c r="G5375" s="646" t="n">
        <v>4</v>
      </c>
      <c r="H5375" s="194" t="n"/>
      <c r="I5375" s="195" t="n">
        <v>0</v>
      </c>
      <c r="J5375" s="196" t="n">
        <v>0</v>
      </c>
      <c r="K5375" s="197" t="n">
        <v>0</v>
      </c>
      <c r="L5375" s="194" t="n">
        <v>0</v>
      </c>
      <c r="M5375" s="195" t="n">
        <v>0</v>
      </c>
      <c r="N5375" s="196" t="n">
        <v>0</v>
      </c>
      <c r="O5375" s="197" t="n">
        <v>0</v>
      </c>
      <c r="P5375" s="118" t="inlineStr">
        <is>
          <t>Включено</t>
        </is>
      </c>
      <c r="Q5375" s="104" t="n"/>
    </row>
    <row r="5376" outlineLevel="3" ht="50.25" customHeight="1">
      <c r="A5376" s="3" t="n"/>
      <c r="B5376" s="3" t="inlineStr">
        <is>
          <t>Прокладка вертикальных и горизонтальных трасс водяного пожаротушения</t>
        </is>
      </c>
      <c r="C5376" s="25" t="n"/>
      <c r="D5376" s="271" t="inlineStr">
        <is>
          <t>10.7.3.17.</t>
        </is>
      </c>
      <c r="E5376" s="198" t="inlineStr">
        <is>
          <t>Заглушка эллиптическая стальная бесшовная приварная, Д=100 мм</t>
        </is>
      </c>
      <c r="F5376" s="199" t="inlineStr">
        <is>
          <t>шт</t>
        </is>
      </c>
      <c r="G5376" s="646" t="n">
        <v>1</v>
      </c>
      <c r="H5376" s="194" t="n"/>
      <c r="I5376" s="195" t="n">
        <v>0</v>
      </c>
      <c r="J5376" s="196" t="n">
        <v>0</v>
      </c>
      <c r="K5376" s="197" t="n">
        <v>0</v>
      </c>
      <c r="L5376" s="194" t="n">
        <v>0</v>
      </c>
      <c r="M5376" s="195" t="n">
        <v>0</v>
      </c>
      <c r="N5376" s="196" t="n">
        <v>0</v>
      </c>
      <c r="O5376" s="197" t="n">
        <v>0</v>
      </c>
      <c r="P5376" s="118" t="inlineStr">
        <is>
          <t>Включено</t>
        </is>
      </c>
      <c r="Q5376" s="104" t="n"/>
    </row>
    <row r="5377" outlineLevel="3" ht="50.25" customHeight="1">
      <c r="A5377" s="3" t="n"/>
      <c r="B5377" s="3" t="inlineStr">
        <is>
          <t>Прокладка вертикальных и горизонтальных трасс водяного пожаротушения</t>
        </is>
      </c>
      <c r="C5377" s="25" t="n"/>
      <c r="D5377" s="271" t="inlineStr">
        <is>
          <t>10.7.3.18.</t>
        </is>
      </c>
      <c r="E5377" s="198" t="inlineStr">
        <is>
          <t>Заглушка эллиптическая стальная бесшовная приварная, Д=150 мм</t>
        </is>
      </c>
      <c r="F5377" s="199" t="inlineStr">
        <is>
          <t>шт</t>
        </is>
      </c>
      <c r="G5377" s="646" t="n">
        <v>1</v>
      </c>
      <c r="H5377" s="194" t="n"/>
      <c r="I5377" s="195" t="n">
        <v>0</v>
      </c>
      <c r="J5377" s="196" t="n">
        <v>0</v>
      </c>
      <c r="K5377" s="197" t="n">
        <v>0</v>
      </c>
      <c r="L5377" s="194" t="n">
        <v>0</v>
      </c>
      <c r="M5377" s="195" t="n">
        <v>0</v>
      </c>
      <c r="N5377" s="196" t="n">
        <v>0</v>
      </c>
      <c r="O5377" s="197" t="n">
        <v>0</v>
      </c>
      <c r="P5377" s="118" t="inlineStr">
        <is>
          <t>Включено</t>
        </is>
      </c>
      <c r="Q5377" s="104" t="n"/>
    </row>
    <row r="5378" outlineLevel="3" ht="50.25" customHeight="1">
      <c r="A5378" s="3" t="n"/>
      <c r="B5378" s="3" t="inlineStr">
        <is>
          <t>Прокладка вертикальных и горизонтальных трасс водяного пожаротушения</t>
        </is>
      </c>
      <c r="C5378" s="25" t="n"/>
      <c r="D5378" s="271" t="inlineStr">
        <is>
          <t>10.7.3.19.</t>
        </is>
      </c>
      <c r="E5378" s="198" t="inlineStr">
        <is>
          <t>Колено стальное ∅80</t>
        </is>
      </c>
      <c r="F5378" s="199" t="inlineStr">
        <is>
          <t>шт</t>
        </is>
      </c>
      <c r="G5378" s="646" t="n">
        <v>2</v>
      </c>
      <c r="H5378" s="194" t="n"/>
      <c r="I5378" s="195" t="n">
        <v>0</v>
      </c>
      <c r="J5378" s="196" t="n">
        <v>0</v>
      </c>
      <c r="K5378" s="197" t="n">
        <v>0</v>
      </c>
      <c r="L5378" s="194" t="n">
        <v>0</v>
      </c>
      <c r="M5378" s="195" t="n">
        <v>0</v>
      </c>
      <c r="N5378" s="196" t="n">
        <v>0</v>
      </c>
      <c r="O5378" s="197" t="n">
        <v>0</v>
      </c>
      <c r="P5378" s="118" t="inlineStr">
        <is>
          <t>Включено</t>
        </is>
      </c>
      <c r="Q5378" s="104" t="n"/>
    </row>
    <row r="5379" outlineLevel="3" ht="50.25" customHeight="1">
      <c r="A5379" s="3" t="n"/>
      <c r="B5379" s="3" t="inlineStr">
        <is>
          <t>Прокладка вертикальных и горизонтальных трасс водяного пожаротушения</t>
        </is>
      </c>
      <c r="C5379" s="25" t="n"/>
      <c r="D5379" s="271" t="inlineStr">
        <is>
          <t>10.7.3.20.</t>
        </is>
      </c>
      <c r="E5379" s="198" t="inlineStr">
        <is>
          <t>Колено стальное ∅100</t>
        </is>
      </c>
      <c r="F5379" s="199" t="inlineStr">
        <is>
          <t>шт</t>
        </is>
      </c>
      <c r="G5379" s="646" t="n">
        <v>8</v>
      </c>
      <c r="H5379" s="194" t="n"/>
      <c r="I5379" s="195" t="n">
        <v>0</v>
      </c>
      <c r="J5379" s="196" t="n">
        <v>0</v>
      </c>
      <c r="K5379" s="197" t="n">
        <v>0</v>
      </c>
      <c r="L5379" s="194" t="n">
        <v>0</v>
      </c>
      <c r="M5379" s="195" t="n">
        <v>0</v>
      </c>
      <c r="N5379" s="196" t="n">
        <v>0</v>
      </c>
      <c r="O5379" s="197" t="n">
        <v>0</v>
      </c>
      <c r="P5379" s="118" t="inlineStr">
        <is>
          <t>Включено</t>
        </is>
      </c>
      <c r="Q5379" s="104" t="n"/>
    </row>
    <row r="5380" outlineLevel="3" ht="50.25" customHeight="1">
      <c r="A5380" s="3" t="n"/>
      <c r="B5380" s="3" t="inlineStr">
        <is>
          <t>Прокладка вертикальных и горизонтальных трасс водяного пожаротушения</t>
        </is>
      </c>
      <c r="C5380" s="25" t="n"/>
      <c r="D5380" s="271" t="inlineStr">
        <is>
          <t>10.7.3.21.</t>
        </is>
      </c>
      <c r="E5380" s="198" t="inlineStr">
        <is>
          <t>Колено стальное ∅150</t>
        </is>
      </c>
      <c r="F5380" s="199" t="inlineStr">
        <is>
          <t>шт</t>
        </is>
      </c>
      <c r="G5380" s="646" t="n">
        <v>16</v>
      </c>
      <c r="H5380" s="194" t="n"/>
      <c r="I5380" s="195" t="n">
        <v>0</v>
      </c>
      <c r="J5380" s="196" t="n">
        <v>0</v>
      </c>
      <c r="K5380" s="197" t="n">
        <v>0</v>
      </c>
      <c r="L5380" s="194" t="n">
        <v>0</v>
      </c>
      <c r="M5380" s="195" t="n">
        <v>0</v>
      </c>
      <c r="N5380" s="196" t="n">
        <v>0</v>
      </c>
      <c r="O5380" s="197" t="n">
        <v>0</v>
      </c>
      <c r="P5380" s="118" t="inlineStr">
        <is>
          <t>Включено</t>
        </is>
      </c>
      <c r="Q5380" s="104" t="n"/>
    </row>
    <row r="5381" outlineLevel="3" ht="50.25" customHeight="1">
      <c r="A5381" s="3" t="n"/>
      <c r="B5381" s="3" t="inlineStr">
        <is>
          <t>Прокладка вертикальных и горизонтальных трасс водяного пожаротушения</t>
        </is>
      </c>
      <c r="C5381" s="25" t="n"/>
      <c r="D5381" s="271" t="inlineStr">
        <is>
          <t>10.7.3.22.</t>
        </is>
      </c>
      <c r="E5381" s="198" t="inlineStr">
        <is>
          <t>Муфта гибкая ∅80</t>
        </is>
      </c>
      <c r="F5381" s="199" t="inlineStr">
        <is>
          <t>шт</t>
        </is>
      </c>
      <c r="G5381" s="646" t="n">
        <v>6</v>
      </c>
      <c r="H5381" s="194" t="n"/>
      <c r="I5381" s="195" t="n">
        <v>0</v>
      </c>
      <c r="J5381" s="196" t="n">
        <v>0</v>
      </c>
      <c r="K5381" s="197" t="n">
        <v>0</v>
      </c>
      <c r="L5381" s="194" t="n">
        <v>0</v>
      </c>
      <c r="M5381" s="195" t="n">
        <v>0</v>
      </c>
      <c r="N5381" s="196" t="n">
        <v>0</v>
      </c>
      <c r="O5381" s="197" t="n">
        <v>0</v>
      </c>
      <c r="P5381" s="118" t="inlineStr">
        <is>
          <t>Включено</t>
        </is>
      </c>
      <c r="Q5381" s="104" t="n"/>
    </row>
    <row r="5382" outlineLevel="3" ht="50.25" customHeight="1">
      <c r="A5382" s="3" t="n"/>
      <c r="B5382" s="3" t="inlineStr">
        <is>
          <t>Прокладка вертикальных и горизонтальных трасс водяного пожаротушения</t>
        </is>
      </c>
      <c r="C5382" s="25" t="n"/>
      <c r="D5382" s="271" t="inlineStr">
        <is>
          <t>10.7.3.23.</t>
        </is>
      </c>
      <c r="E5382" s="198" t="inlineStr">
        <is>
          <t>Муфта гибкая ∅100</t>
        </is>
      </c>
      <c r="F5382" s="199" t="inlineStr">
        <is>
          <t>шт</t>
        </is>
      </c>
      <c r="G5382" s="646" t="n">
        <v>21</v>
      </c>
      <c r="H5382" s="194" t="n"/>
      <c r="I5382" s="195" t="n">
        <v>0</v>
      </c>
      <c r="J5382" s="196" t="n">
        <v>0</v>
      </c>
      <c r="K5382" s="197" t="n">
        <v>0</v>
      </c>
      <c r="L5382" s="194" t="n">
        <v>0</v>
      </c>
      <c r="M5382" s="195" t="n">
        <v>0</v>
      </c>
      <c r="N5382" s="196" t="n">
        <v>0</v>
      </c>
      <c r="O5382" s="197" t="n">
        <v>0</v>
      </c>
      <c r="P5382" s="118" t="inlineStr">
        <is>
          <t>Включено</t>
        </is>
      </c>
      <c r="Q5382" s="104" t="n"/>
    </row>
    <row r="5383" outlineLevel="3" ht="50.25" customHeight="1">
      <c r="A5383" s="3" t="n"/>
      <c r="B5383" s="3" t="inlineStr">
        <is>
          <t>Прокладка вертикальных и горизонтальных трасс водяного пожаротушения</t>
        </is>
      </c>
      <c r="C5383" s="25" t="n"/>
      <c r="D5383" s="271" t="inlineStr">
        <is>
          <t>10.7.3.24.</t>
        </is>
      </c>
      <c r="E5383" s="198" t="inlineStr">
        <is>
          <t>Муфта гибкая ∅150</t>
        </is>
      </c>
      <c r="F5383" s="199" t="inlineStr">
        <is>
          <t>шт</t>
        </is>
      </c>
      <c r="G5383" s="646" t="n">
        <v>62</v>
      </c>
      <c r="H5383" s="194" t="n"/>
      <c r="I5383" s="195" t="n">
        <v>0</v>
      </c>
      <c r="J5383" s="196" t="n">
        <v>0</v>
      </c>
      <c r="K5383" s="197" t="n">
        <v>0</v>
      </c>
      <c r="L5383" s="194" t="n">
        <v>0</v>
      </c>
      <c r="M5383" s="195" t="n">
        <v>0</v>
      </c>
      <c r="N5383" s="196" t="n">
        <v>0</v>
      </c>
      <c r="O5383" s="197" t="n">
        <v>0</v>
      </c>
      <c r="P5383" s="118" t="inlineStr">
        <is>
          <t>Включено</t>
        </is>
      </c>
      <c r="Q5383" s="104" t="n"/>
    </row>
    <row r="5384" outlineLevel="3" ht="50.25" customHeight="1">
      <c r="A5384" s="3" t="n"/>
      <c r="B5384" s="3" t="inlineStr">
        <is>
          <t>Прокладка вертикальных и горизонтальных трасс водяного пожаротушения</t>
        </is>
      </c>
      <c r="C5384" s="25" t="n"/>
      <c r="D5384" s="271" t="inlineStr">
        <is>
          <t>10.7.3.25.</t>
        </is>
      </c>
      <c r="E5384" s="198" t="inlineStr">
        <is>
          <t>Отвод 30° стальной крутоизогнутый бесшовный, Ду80, исп. 1</t>
        </is>
      </c>
      <c r="F5384" s="199" t="inlineStr">
        <is>
          <t>шт</t>
        </is>
      </c>
      <c r="G5384" s="646" t="n">
        <v>2</v>
      </c>
      <c r="H5384" s="194" t="n"/>
      <c r="I5384" s="195" t="n">
        <v>0</v>
      </c>
      <c r="J5384" s="196" t="n">
        <v>0</v>
      </c>
      <c r="K5384" s="197" t="n">
        <v>0</v>
      </c>
      <c r="L5384" s="194" t="n">
        <v>0</v>
      </c>
      <c r="M5384" s="195" t="n">
        <v>0</v>
      </c>
      <c r="N5384" s="196" t="n">
        <v>0</v>
      </c>
      <c r="O5384" s="197" t="n">
        <v>0</v>
      </c>
      <c r="P5384" s="118" t="inlineStr">
        <is>
          <t>Включено</t>
        </is>
      </c>
      <c r="Q5384" s="104" t="n"/>
    </row>
    <row r="5385" outlineLevel="3" ht="50.25" customHeight="1">
      <c r="A5385" s="3" t="n"/>
      <c r="B5385" s="3" t="inlineStr">
        <is>
          <t>Прокладка вертикальных и горизонтальных трасс водяного пожаротушения</t>
        </is>
      </c>
      <c r="C5385" s="25" t="n"/>
      <c r="D5385" s="271" t="inlineStr">
        <is>
          <t>10.7.3.26.</t>
        </is>
      </c>
      <c r="E5385" s="198" t="inlineStr">
        <is>
          <t>Отвод 90° стальной крутоизогнутый бесшовный, Ду80, исп. 1</t>
        </is>
      </c>
      <c r="F5385" s="199" t="inlineStr">
        <is>
          <t>шт</t>
        </is>
      </c>
      <c r="G5385" s="646" t="n">
        <v>18</v>
      </c>
      <c r="H5385" s="194" t="n"/>
      <c r="I5385" s="195" t="n">
        <v>0</v>
      </c>
      <c r="J5385" s="196" t="n">
        <v>0</v>
      </c>
      <c r="K5385" s="197" t="n">
        <v>0</v>
      </c>
      <c r="L5385" s="194" t="n">
        <v>0</v>
      </c>
      <c r="M5385" s="195" t="n">
        <v>0</v>
      </c>
      <c r="N5385" s="196" t="n">
        <v>0</v>
      </c>
      <c r="O5385" s="197" t="n">
        <v>0</v>
      </c>
      <c r="P5385" s="118" t="inlineStr">
        <is>
          <t>Включено</t>
        </is>
      </c>
      <c r="Q5385" s="104" t="n"/>
    </row>
    <row r="5386" outlineLevel="3" ht="50.25" customHeight="1">
      <c r="A5386" s="3" t="n"/>
      <c r="B5386" s="3" t="inlineStr">
        <is>
          <t>Прокладка вертикальных и горизонтальных трасс водяного пожаротушения</t>
        </is>
      </c>
      <c r="C5386" s="25" t="n"/>
      <c r="D5386" s="271" t="inlineStr">
        <is>
          <t>10.7.3.27.</t>
        </is>
      </c>
      <c r="E5386" s="198" t="inlineStr">
        <is>
          <t>Отвод 90° стальной крутоизогнутый бесшовный, Ду 50</t>
        </is>
      </c>
      <c r="F5386" s="199" t="inlineStr">
        <is>
          <t>шт</t>
        </is>
      </c>
      <c r="G5386" s="646" t="n">
        <v>11</v>
      </c>
      <c r="H5386" s="194" t="n"/>
      <c r="I5386" s="195" t="n">
        <v>0</v>
      </c>
      <c r="J5386" s="196" t="n">
        <v>0</v>
      </c>
      <c r="K5386" s="197" t="n">
        <v>0</v>
      </c>
      <c r="L5386" s="194" t="n">
        <v>0</v>
      </c>
      <c r="M5386" s="195" t="n">
        <v>0</v>
      </c>
      <c r="N5386" s="196" t="n">
        <v>0</v>
      </c>
      <c r="O5386" s="197" t="n">
        <v>0</v>
      </c>
      <c r="P5386" s="118" t="inlineStr">
        <is>
          <t>Включено</t>
        </is>
      </c>
      <c r="Q5386" s="104" t="n"/>
    </row>
    <row r="5387" outlineLevel="3" ht="50.25" customHeight="1">
      <c r="A5387" s="3" t="n"/>
      <c r="B5387" s="3" t="inlineStr">
        <is>
          <t>Прокладка вертикальных и горизонтальных трасс водяного пожаротушения</t>
        </is>
      </c>
      <c r="C5387" s="25" t="n"/>
      <c r="D5387" s="271" t="inlineStr">
        <is>
          <t>10.7.3.28.</t>
        </is>
      </c>
      <c r="E5387" s="198" t="inlineStr">
        <is>
          <t>Отвод 90° стальной крутоизогнутый бесшовный, Ду 80</t>
        </is>
      </c>
      <c r="F5387" s="199" t="inlineStr">
        <is>
          <t>шт</t>
        </is>
      </c>
      <c r="G5387" s="646" t="n">
        <v>8</v>
      </c>
      <c r="H5387" s="194" t="n"/>
      <c r="I5387" s="195" t="n">
        <v>0</v>
      </c>
      <c r="J5387" s="196" t="n">
        <v>0</v>
      </c>
      <c r="K5387" s="197" t="n">
        <v>0</v>
      </c>
      <c r="L5387" s="194" t="n">
        <v>0</v>
      </c>
      <c r="M5387" s="195" t="n">
        <v>0</v>
      </c>
      <c r="N5387" s="196" t="n">
        <v>0</v>
      </c>
      <c r="O5387" s="197" t="n">
        <v>0</v>
      </c>
      <c r="P5387" s="118" t="inlineStr">
        <is>
          <t>Включено</t>
        </is>
      </c>
      <c r="Q5387" s="104" t="n"/>
    </row>
    <row r="5388" outlineLevel="3" ht="50.25" customHeight="1">
      <c r="A5388" s="3" t="n"/>
      <c r="B5388" s="3" t="inlineStr">
        <is>
          <t>Прокладка вертикальных и горизонтальных трасс водяного пожаротушения</t>
        </is>
      </c>
      <c r="C5388" s="25" t="n"/>
      <c r="D5388" s="271" t="inlineStr">
        <is>
          <t>10.7.3.29.</t>
        </is>
      </c>
      <c r="E5388" s="198" t="inlineStr">
        <is>
          <t>Отвод 90° стальной крутоизогнутый бесшовный, Ду 150</t>
        </is>
      </c>
      <c r="F5388" s="199" t="inlineStr">
        <is>
          <t>шт</t>
        </is>
      </c>
      <c r="G5388" s="646" t="n">
        <v>5</v>
      </c>
      <c r="H5388" s="194" t="n"/>
      <c r="I5388" s="195" t="n">
        <v>0</v>
      </c>
      <c r="J5388" s="196" t="n">
        <v>0</v>
      </c>
      <c r="K5388" s="197" t="n">
        <v>0</v>
      </c>
      <c r="L5388" s="194" t="n">
        <v>0</v>
      </c>
      <c r="M5388" s="195" t="n">
        <v>0</v>
      </c>
      <c r="N5388" s="196" t="n">
        <v>0</v>
      </c>
      <c r="O5388" s="197" t="n">
        <v>0</v>
      </c>
      <c r="P5388" s="118" t="inlineStr">
        <is>
          <t>Включено</t>
        </is>
      </c>
      <c r="Q5388" s="104" t="n"/>
    </row>
    <row r="5389" outlineLevel="3" ht="50.25" customHeight="1">
      <c r="A5389" s="3" t="n"/>
      <c r="B5389" s="3" t="inlineStr">
        <is>
          <t>Прокладка вертикальных и горизонтальных трасс водяного пожаротушения</t>
        </is>
      </c>
      <c r="C5389" s="25" t="n"/>
      <c r="D5389" s="271" t="inlineStr">
        <is>
          <t>10.7.3.30.</t>
        </is>
      </c>
      <c r="E5389" s="198" t="inlineStr">
        <is>
          <t>Переход стальной концентрический под муфту ∅150-100</t>
        </is>
      </c>
      <c r="F5389" s="199" t="inlineStr">
        <is>
          <t>шт</t>
        </is>
      </c>
      <c r="G5389" s="646" t="n">
        <v>1</v>
      </c>
      <c r="H5389" s="194" t="n"/>
      <c r="I5389" s="195" t="n">
        <v>0</v>
      </c>
      <c r="J5389" s="196" t="n">
        <v>0</v>
      </c>
      <c r="K5389" s="197" t="n">
        <v>0</v>
      </c>
      <c r="L5389" s="194" t="n">
        <v>0</v>
      </c>
      <c r="M5389" s="195" t="n">
        <v>0</v>
      </c>
      <c r="N5389" s="196" t="n">
        <v>0</v>
      </c>
      <c r="O5389" s="197" t="n">
        <v>0</v>
      </c>
      <c r="P5389" s="118" t="inlineStr">
        <is>
          <t>Включено</t>
        </is>
      </c>
      <c r="Q5389" s="104" t="n"/>
    </row>
    <row r="5390" outlineLevel="3" ht="50.25" customHeight="1">
      <c r="A5390" s="3" t="n"/>
      <c r="B5390" s="3" t="inlineStr">
        <is>
          <t>Прокладка вертикальных и горизонтальных трасс водяного пожаротушения</t>
        </is>
      </c>
      <c r="C5390" s="25" t="n"/>
      <c r="D5390" s="271" t="inlineStr">
        <is>
          <t>10.7.3.31.</t>
        </is>
      </c>
      <c r="E5390" s="198" t="inlineStr">
        <is>
          <t>Переход стальной концентрический, Д=50х25 мм</t>
        </is>
      </c>
      <c r="F5390" s="199" t="inlineStr">
        <is>
          <t>шт</t>
        </is>
      </c>
      <c r="G5390" s="646" t="n">
        <v>2</v>
      </c>
      <c r="H5390" s="194" t="n"/>
      <c r="I5390" s="195" t="n">
        <v>0</v>
      </c>
      <c r="J5390" s="196" t="n">
        <v>0</v>
      </c>
      <c r="K5390" s="197" t="n">
        <v>0</v>
      </c>
      <c r="L5390" s="194" t="n">
        <v>0</v>
      </c>
      <c r="M5390" s="195" t="n">
        <v>0</v>
      </c>
      <c r="N5390" s="196" t="n">
        <v>0</v>
      </c>
      <c r="O5390" s="197" t="n">
        <v>0</v>
      </c>
      <c r="P5390" s="118" t="inlineStr">
        <is>
          <t>Включено</t>
        </is>
      </c>
      <c r="Q5390" s="104" t="n"/>
    </row>
    <row r="5391" outlineLevel="3" ht="50.25" customHeight="1">
      <c r="A5391" s="3" t="n"/>
      <c r="B5391" s="3" t="inlineStr">
        <is>
          <t>Прокладка вертикальных и горизонтальных трасс водяного пожаротушения</t>
        </is>
      </c>
      <c r="C5391" s="25" t="n"/>
      <c r="D5391" s="271" t="inlineStr">
        <is>
          <t>10.7.3.32.</t>
        </is>
      </c>
      <c r="E5391" s="198" t="inlineStr">
        <is>
          <t>Переход стальной концентрический, Д=50х40 мм</t>
        </is>
      </c>
      <c r="F5391" s="199" t="inlineStr">
        <is>
          <t>шт</t>
        </is>
      </c>
      <c r="G5391" s="646" t="n">
        <v>2</v>
      </c>
      <c r="H5391" s="194" t="n"/>
      <c r="I5391" s="195" t="n">
        <v>0</v>
      </c>
      <c r="J5391" s="196" t="n">
        <v>0</v>
      </c>
      <c r="K5391" s="197" t="n">
        <v>0</v>
      </c>
      <c r="L5391" s="194" t="n">
        <v>0</v>
      </c>
      <c r="M5391" s="195" t="n">
        <v>0</v>
      </c>
      <c r="N5391" s="196" t="n">
        <v>0</v>
      </c>
      <c r="O5391" s="197" t="n">
        <v>0</v>
      </c>
      <c r="P5391" s="118" t="inlineStr">
        <is>
          <t>Включено</t>
        </is>
      </c>
      <c r="Q5391" s="104" t="n"/>
    </row>
    <row r="5392" outlineLevel="3" ht="50.25" customHeight="1">
      <c r="A5392" s="3" t="n"/>
      <c r="B5392" s="3" t="inlineStr">
        <is>
          <t>Прокладка вертикальных и горизонтальных трасс водяного пожаротушения</t>
        </is>
      </c>
      <c r="C5392" s="25" t="n"/>
      <c r="D5392" s="271" t="inlineStr">
        <is>
          <t>10.7.3.33.</t>
        </is>
      </c>
      <c r="E5392" s="198" t="inlineStr">
        <is>
          <t>Тройник стальной под муфту ∅150-150-80</t>
        </is>
      </c>
      <c r="F5392" s="199" t="inlineStr">
        <is>
          <t>шт</t>
        </is>
      </c>
      <c r="G5392" s="646" t="n">
        <v>2</v>
      </c>
      <c r="H5392" s="194" t="n"/>
      <c r="I5392" s="195" t="n">
        <v>0</v>
      </c>
      <c r="J5392" s="196" t="n">
        <v>0</v>
      </c>
      <c r="K5392" s="197" t="n">
        <v>0</v>
      </c>
      <c r="L5392" s="194" t="n">
        <v>0</v>
      </c>
      <c r="M5392" s="195" t="n">
        <v>0</v>
      </c>
      <c r="N5392" s="196" t="n">
        <v>0</v>
      </c>
      <c r="O5392" s="197" t="n">
        <v>0</v>
      </c>
      <c r="P5392" s="118" t="inlineStr">
        <is>
          <t>Включено</t>
        </is>
      </c>
      <c r="Q5392" s="104" t="n"/>
    </row>
    <row r="5393" outlineLevel="3" ht="50.25" customHeight="1">
      <c r="A5393" s="3" t="n"/>
      <c r="B5393" s="3" t="inlineStr">
        <is>
          <t>Прокладка вертикальных и горизонтальных трасс водяного пожаротушения</t>
        </is>
      </c>
      <c r="C5393" s="25" t="n"/>
      <c r="D5393" s="271" t="inlineStr">
        <is>
          <t>10.7.3.34.</t>
        </is>
      </c>
      <c r="E5393" s="198" t="inlineStr">
        <is>
          <t>Тройник стальной под муфту ∅150-150-100</t>
        </is>
      </c>
      <c r="F5393" s="199" t="inlineStr">
        <is>
          <t>шт</t>
        </is>
      </c>
      <c r="G5393" s="646" t="n">
        <v>2</v>
      </c>
      <c r="H5393" s="194" t="n"/>
      <c r="I5393" s="195" t="n">
        <v>0</v>
      </c>
      <c r="J5393" s="196" t="n">
        <v>0</v>
      </c>
      <c r="K5393" s="197" t="n">
        <v>0</v>
      </c>
      <c r="L5393" s="194" t="n">
        <v>0</v>
      </c>
      <c r="M5393" s="195" t="n">
        <v>0</v>
      </c>
      <c r="N5393" s="196" t="n">
        <v>0</v>
      </c>
      <c r="O5393" s="197" t="n">
        <v>0</v>
      </c>
      <c r="P5393" s="118" t="inlineStr">
        <is>
          <t>Включено</t>
        </is>
      </c>
      <c r="Q5393" s="104" t="n"/>
    </row>
    <row r="5394" outlineLevel="3" ht="50.25" customHeight="1">
      <c r="A5394" s="3" t="n"/>
      <c r="B5394" s="3" t="inlineStr">
        <is>
          <t>Прокладка вертикальных и горизонтальных трасс водяного пожаротушения</t>
        </is>
      </c>
      <c r="C5394" s="25" t="n"/>
      <c r="D5394" s="271" t="inlineStr">
        <is>
          <t>10.7.3.35.</t>
        </is>
      </c>
      <c r="E5394" s="198" t="inlineStr">
        <is>
          <t>Тройник стальной под муфту ∅150-150-150</t>
        </is>
      </c>
      <c r="F5394" s="199" t="inlineStr">
        <is>
          <t>шт</t>
        </is>
      </c>
      <c r="G5394" s="646" t="n">
        <v>4</v>
      </c>
      <c r="H5394" s="194" t="n"/>
      <c r="I5394" s="195" t="n">
        <v>0</v>
      </c>
      <c r="J5394" s="196" t="n">
        <v>0</v>
      </c>
      <c r="K5394" s="197" t="n">
        <v>0</v>
      </c>
      <c r="L5394" s="194" t="n">
        <v>0</v>
      </c>
      <c r="M5394" s="195" t="n">
        <v>0</v>
      </c>
      <c r="N5394" s="196" t="n">
        <v>0</v>
      </c>
      <c r="O5394" s="197" t="n">
        <v>0</v>
      </c>
      <c r="P5394" s="118" t="inlineStr">
        <is>
          <t>Включено</t>
        </is>
      </c>
      <c r="Q5394" s="104" t="n"/>
    </row>
    <row r="5395" outlineLevel="3" ht="50.25" customHeight="1">
      <c r="A5395" s="3" t="n"/>
      <c r="B5395" s="3" t="inlineStr">
        <is>
          <t>Прокладка вертикальных и горизонтальных трасс водяного пожаротушения</t>
        </is>
      </c>
      <c r="C5395" s="25" t="n"/>
      <c r="D5395" s="271" t="inlineStr">
        <is>
          <t>10.7.3.36.</t>
        </is>
      </c>
      <c r="E5395" s="198" t="inlineStr">
        <is>
          <t>Фланец рукавный</t>
        </is>
      </c>
      <c r="F5395" s="199" t="inlineStr">
        <is>
          <t>шт</t>
        </is>
      </c>
      <c r="G5395" s="646" t="n">
        <v>38</v>
      </c>
      <c r="H5395" s="194" t="n"/>
      <c r="I5395" s="195" t="n">
        <v>0</v>
      </c>
      <c r="J5395" s="196" t="n">
        <v>0</v>
      </c>
      <c r="K5395" s="197" t="n">
        <v>0</v>
      </c>
      <c r="L5395" s="194" t="n">
        <v>0</v>
      </c>
      <c r="M5395" s="195" t="n">
        <v>0</v>
      </c>
      <c r="N5395" s="196" t="n">
        <v>0</v>
      </c>
      <c r="O5395" s="197" t="n">
        <v>0</v>
      </c>
      <c r="P5395" s="118" t="inlineStr">
        <is>
          <t>Включено</t>
        </is>
      </c>
      <c r="Q5395" s="104" t="n"/>
    </row>
    <row r="5396" outlineLevel="2" ht="50.25" customHeight="1">
      <c r="A5396" s="3" t="n"/>
      <c r="B5396" s="3" t="n"/>
      <c r="C5396" s="240" t="n"/>
      <c r="D5396" s="391" t="inlineStr">
        <is>
          <t>10.7.4.</t>
        </is>
      </c>
      <c r="E5396" s="406" t="inlineStr">
        <is>
          <t>Спринклерная система автостоянки В21</t>
        </is>
      </c>
      <c r="F5396" s="395" t="inlineStr">
        <is>
          <t>комплект</t>
        </is>
      </c>
      <c r="G5396" s="420" t="n">
        <v>1</v>
      </c>
      <c r="H5396" s="428">
        <f>IFERROR(L5396/G5396,0)</f>
        <v/>
      </c>
      <c r="I5396" s="429">
        <f>IFERROR(M5396/G5396,0)</f>
        <v/>
      </c>
      <c r="J5396" s="430">
        <f>IFERROR(N5396/G5396,0)</f>
        <v/>
      </c>
      <c r="K5396" s="432">
        <f>+IFERROR(O5396/G5396,0)</f>
        <v/>
      </c>
      <c r="L5396" s="431">
        <f>SUBTOTAL(9,L5397:L5422)</f>
        <v/>
      </c>
      <c r="M5396" s="429">
        <f>SUBTOTAL(9,M5397:M5422)</f>
        <v/>
      </c>
      <c r="N5396" s="430">
        <f>SUBTOTAL(9,N5397:N5422)</f>
        <v/>
      </c>
      <c r="O5396" s="431">
        <f>SUBTOTAL(9,O5397:O5422)</f>
        <v/>
      </c>
      <c r="P5396" s="394" t="n"/>
      <c r="Q5396" s="243" t="n"/>
    </row>
    <row r="5397" outlineLevel="3" ht="50.25" customHeight="1">
      <c r="A5397" s="3" t="n"/>
      <c r="B5397" s="3" t="inlineStr">
        <is>
          <t>Прокладка вертикальных и горизонтальных трасс водяного пожаротушения</t>
        </is>
      </c>
      <c r="C5397" s="25" t="n"/>
      <c r="D5397" s="271" t="inlineStr">
        <is>
          <t>10.7.4.1.</t>
        </is>
      </c>
      <c r="E5397" s="198" t="inlineStr">
        <is>
          <t>Затвор дисковый Machaon BFV-01W ∅150</t>
        </is>
      </c>
      <c r="F5397" s="199" t="inlineStr">
        <is>
          <t>шт</t>
        </is>
      </c>
      <c r="G5397" s="646" t="n">
        <v>2</v>
      </c>
      <c r="H5397" s="194" t="n">
        <v>14067.80782576559</v>
      </c>
      <c r="I5397" s="195" t="n">
        <v>13112.00559566354</v>
      </c>
      <c r="J5397" s="196" t="n">
        <v>3397.476677678641</v>
      </c>
      <c r="K5397" s="197" t="n">
        <v>30577.29009910777</v>
      </c>
      <c r="L5397" s="194" t="n">
        <v>28135.61565153117</v>
      </c>
      <c r="M5397" s="195" t="n">
        <v>26224.01119132708</v>
      </c>
      <c r="N5397" s="196" t="n">
        <v>6794.953355357282</v>
      </c>
      <c r="O5397" s="197" t="n">
        <v>61154.58019821554</v>
      </c>
      <c r="P5397" s="118" t="n"/>
      <c r="Q5397" s="104" t="n"/>
    </row>
    <row r="5398" outlineLevel="3" ht="50.25" customHeight="1">
      <c r="A5398" s="3" t="n"/>
      <c r="B5398" s="3" t="inlineStr">
        <is>
          <t>Прокладка вертикальных и горизонтальных трасс водяного пожаротушения</t>
        </is>
      </c>
      <c r="C5398" s="25" t="n"/>
      <c r="D5398" s="271" t="inlineStr">
        <is>
          <t>10.7.4.2.</t>
        </is>
      </c>
      <c r="E5398" s="198" t="inlineStr">
        <is>
          <t>СПЖ Поток хомут ∅50</t>
        </is>
      </c>
      <c r="F5398" s="199" t="inlineStr">
        <is>
          <t>шт</t>
        </is>
      </c>
      <c r="G5398" s="646" t="n">
        <v>2</v>
      </c>
      <c r="H5398" s="194" t="n">
        <v>16375.80749692919</v>
      </c>
      <c r="I5398" s="195" t="n">
        <v>0</v>
      </c>
      <c r="J5398" s="196" t="n">
        <v>2046.975937116149</v>
      </c>
      <c r="K5398" s="197" t="n">
        <v>18422.78343404534</v>
      </c>
      <c r="L5398" s="194" t="n">
        <v>32751.61499385838</v>
      </c>
      <c r="M5398" s="195" t="n">
        <v>0</v>
      </c>
      <c r="N5398" s="196" t="n">
        <v>4093.951874232298</v>
      </c>
      <c r="O5398" s="197" t="n">
        <v>36845.56686809067</v>
      </c>
      <c r="P5398" s="118" t="n"/>
      <c r="Q5398" s="104" t="n"/>
    </row>
    <row r="5399" outlineLevel="3" ht="50.25" customHeight="1">
      <c r="A5399" s="3" t="n"/>
      <c r="B5399" s="3" t="inlineStr">
        <is>
          <t>Прокладка вертикальных и горизонтальных трасс водяного пожаротушения</t>
        </is>
      </c>
      <c r="C5399" s="25" t="n"/>
      <c r="D5399" s="271" t="inlineStr">
        <is>
          <t>10.7.4.3.</t>
        </is>
      </c>
      <c r="E5399" s="198" t="inlineStr">
        <is>
          <t>Узел управления спринклерный водозаполненный ∅150</t>
        </is>
      </c>
      <c r="F5399" s="199" t="inlineStr">
        <is>
          <t>шт</t>
        </is>
      </c>
      <c r="G5399" s="646" t="n">
        <v>1</v>
      </c>
      <c r="H5399" s="194" t="n">
        <v>170840.8260860819</v>
      </c>
      <c r="I5399" s="195" t="n">
        <v>43706.68531887847</v>
      </c>
      <c r="J5399" s="196" t="n">
        <v>26818.43892562004</v>
      </c>
      <c r="K5399" s="197" t="n">
        <v>241365.9503305804</v>
      </c>
      <c r="L5399" s="194" t="n">
        <v>170840.8260860819</v>
      </c>
      <c r="M5399" s="195" t="n">
        <v>43706.68531887847</v>
      </c>
      <c r="N5399" s="196" t="n">
        <v>26818.43892562004</v>
      </c>
      <c r="O5399" s="197" t="n">
        <v>241365.9503305804</v>
      </c>
      <c r="P5399" s="118" t="n"/>
      <c r="Q5399" s="104" t="n"/>
    </row>
    <row r="5400" outlineLevel="3" ht="50.25" customHeight="1">
      <c r="A5400" s="3" t="n"/>
      <c r="B5400" s="3" t="inlineStr">
        <is>
          <t>Прокладка вертикальных и горизонтальных трасс водяного пожаротушения</t>
        </is>
      </c>
      <c r="C5400" s="25" t="n"/>
      <c r="D5400" s="271" t="inlineStr">
        <is>
          <t>10.7.4.4.</t>
        </is>
      </c>
      <c r="E5400" s="198" t="inlineStr">
        <is>
          <t>Спринклер ороситель Tyco TY325 К80стандартного реагирования, вертикально розеткой вниз</t>
        </is>
      </c>
      <c r="F5400" s="199" t="inlineStr">
        <is>
          <t>шт</t>
        </is>
      </c>
      <c r="G5400" s="646" t="n">
        <v>381</v>
      </c>
      <c r="H5400" s="194" t="n">
        <v>2527.809222984414</v>
      </c>
      <c r="I5400" s="195" t="n">
        <v>550.7042350178688</v>
      </c>
      <c r="J5400" s="196" t="n">
        <v>384.8141822502854</v>
      </c>
      <c r="K5400" s="197" t="n">
        <v>3463.327640252568</v>
      </c>
      <c r="L5400" s="194" t="n">
        <v>963095.3139570619</v>
      </c>
      <c r="M5400" s="195" t="n">
        <v>209818.313541808</v>
      </c>
      <c r="N5400" s="196" t="n">
        <v>146614.2034373587</v>
      </c>
      <c r="O5400" s="197" t="n">
        <v>1319527.830936229</v>
      </c>
      <c r="P5400" s="118" t="n"/>
      <c r="Q5400" s="104" t="n"/>
    </row>
    <row r="5401" outlineLevel="3" ht="50.25" customHeight="1">
      <c r="A5401" s="3" t="n"/>
      <c r="B5401" s="3" t="inlineStr">
        <is>
          <t>Прокладка вертикальных и горизонтальных трасс водяного пожаротушения</t>
        </is>
      </c>
      <c r="C5401" s="25" t="n"/>
      <c r="D5401" s="271" t="inlineStr">
        <is>
          <t>10.7.4.5.</t>
        </is>
      </c>
      <c r="E5401" s="198" t="inlineStr">
        <is>
          <t>Труба противопожарная Red Pipe SDR 7,4 ∅50/6.9</t>
        </is>
      </c>
      <c r="F5401" s="199" t="inlineStr">
        <is>
          <t>м</t>
        </is>
      </c>
      <c r="G5401" s="646" t="n">
        <v>928.52</v>
      </c>
      <c r="H5401" s="194" t="n">
        <v>2364.723771332477</v>
      </c>
      <c r="I5401" s="195" t="n">
        <v>1728.438363154414</v>
      </c>
      <c r="J5401" s="196" t="n">
        <v>511.6452668108614</v>
      </c>
      <c r="K5401" s="197" t="n">
        <v>4604.807401297752</v>
      </c>
      <c r="L5401" s="194" t="n">
        <v>2195693.316157632</v>
      </c>
      <c r="M5401" s="195" t="n">
        <v>1604889.588956136</v>
      </c>
      <c r="N5401" s="196" t="n">
        <v>475072.863139221</v>
      </c>
      <c r="O5401" s="197" t="n">
        <v>4275655.768252988</v>
      </c>
      <c r="P5401" s="118" t="n"/>
      <c r="Q5401" s="104" t="n"/>
    </row>
    <row r="5402" outlineLevel="3" ht="50.25" customHeight="1">
      <c r="A5402" s="3" t="n"/>
      <c r="B5402" s="3" t="inlineStr">
        <is>
          <t>Прокладка вертикальных и горизонтальных трасс водяного пожаротушения</t>
        </is>
      </c>
      <c r="C5402" s="25" t="n"/>
      <c r="D5402" s="271" t="inlineStr">
        <is>
          <t>10.7.4.6.</t>
        </is>
      </c>
      <c r="E5402" s="198" t="inlineStr">
        <is>
          <t>Труба противопожарная Red Pipe SDR 7,4 ∅125/17.1</t>
        </is>
      </c>
      <c r="F5402" s="199" t="inlineStr">
        <is>
          <t>м</t>
        </is>
      </c>
      <c r="G5402" s="646" t="n">
        <v>361.72</v>
      </c>
      <c r="H5402" s="194" t="n">
        <v>14059.19462053708</v>
      </c>
      <c r="I5402" s="195" t="n">
        <v>3809.064247977115</v>
      </c>
      <c r="J5402" s="196" t="n">
        <v>2233.532358564275</v>
      </c>
      <c r="K5402" s="197" t="n">
        <v>20101.79122707847</v>
      </c>
      <c r="L5402" s="194" t="n">
        <v>5085491.878140674</v>
      </c>
      <c r="M5402" s="195" t="n">
        <v>1377814.719778282</v>
      </c>
      <c r="N5402" s="196" t="n">
        <v>807913.3247398695</v>
      </c>
      <c r="O5402" s="197" t="n">
        <v>7271219.922658825</v>
      </c>
      <c r="P5402" s="118" t="n"/>
      <c r="Q5402" s="104" t="n"/>
    </row>
    <row r="5403" outlineLevel="3" ht="50.25" customHeight="1">
      <c r="A5403" s="3" t="n"/>
      <c r="B5403" s="3" t="inlineStr">
        <is>
          <t>Прокладка вертикальных и горизонтальных трасс водяного пожаротушения</t>
        </is>
      </c>
      <c r="C5403" s="25" t="n"/>
      <c r="D5403" s="271" t="inlineStr">
        <is>
          <t>10.7.4.7.</t>
        </is>
      </c>
      <c r="E5403" s="198" t="inlineStr">
        <is>
          <t>Труба стальная водогазопроводная неоцинкованная ∅15/2.8</t>
        </is>
      </c>
      <c r="F5403" s="199" t="inlineStr">
        <is>
          <t>м</t>
        </is>
      </c>
      <c r="G5403" s="646" t="n">
        <v>0.03</v>
      </c>
      <c r="H5403" s="194" t="n">
        <v>155.5387075080625</v>
      </c>
      <c r="I5403" s="195" t="n">
        <v>1162.597829482168</v>
      </c>
      <c r="J5403" s="196" t="n">
        <v>164.7670671237788</v>
      </c>
      <c r="K5403" s="197" t="n">
        <v>1482.903604114009</v>
      </c>
      <c r="L5403" s="194" t="n">
        <v>4.666161225241875</v>
      </c>
      <c r="M5403" s="195" t="n">
        <v>34.87793488446503</v>
      </c>
      <c r="N5403" s="196" t="n">
        <v>4.943012013713362</v>
      </c>
      <c r="O5403" s="197" t="n">
        <v>44.48710812342026</v>
      </c>
      <c r="P5403" s="118" t="n"/>
      <c r="Q5403" s="104" t="n"/>
    </row>
    <row r="5404" outlineLevel="3" ht="50.25" customHeight="1">
      <c r="A5404" s="3" t="n"/>
      <c r="B5404" s="3" t="inlineStr">
        <is>
          <t>Прокладка вертикальных и горизонтальных трасс водяного пожаротушения</t>
        </is>
      </c>
      <c r="C5404" s="25" t="n"/>
      <c r="D5404" s="271" t="inlineStr">
        <is>
          <t>10.7.4.8.</t>
        </is>
      </c>
      <c r="E5404" s="198" t="inlineStr">
        <is>
          <t>Вварное седло с внутренней резьбой B1 DN50x15x39</t>
        </is>
      </c>
      <c r="F5404" s="199" t="inlineStr">
        <is>
          <t>шт</t>
        </is>
      </c>
      <c r="G5404" s="646" t="n">
        <v>371</v>
      </c>
      <c r="H5404" s="194" t="n">
        <v>792.8944203121605</v>
      </c>
      <c r="I5404" s="195" t="n">
        <v>63.69481129452615</v>
      </c>
      <c r="J5404" s="196" t="n">
        <v>107.0736539508358</v>
      </c>
      <c r="K5404" s="197" t="n">
        <v>963.6628855575225</v>
      </c>
      <c r="L5404" s="194" t="n">
        <v>294163.8299358115</v>
      </c>
      <c r="M5404" s="195" t="n">
        <v>23630.7749902692</v>
      </c>
      <c r="N5404" s="196" t="n">
        <v>39724.32561576009</v>
      </c>
      <c r="O5404" s="197" t="n">
        <v>357518.9305418408</v>
      </c>
      <c r="P5404" s="118" t="n"/>
      <c r="Q5404" s="104" t="n"/>
    </row>
    <row r="5405" outlineLevel="3" ht="50.25" customHeight="1">
      <c r="A5405" s="3" t="n"/>
      <c r="B5405" s="3" t="inlineStr">
        <is>
          <t>Прокладка вертикальных и горизонтальных трасс водяного пожаротушения</t>
        </is>
      </c>
      <c r="C5405" s="25" t="n"/>
      <c r="D5405" s="271" t="inlineStr">
        <is>
          <t>10.7.4.9.</t>
        </is>
      </c>
      <c r="E5405" s="198" t="inlineStr">
        <is>
          <t>Заглушка/B1 DN50</t>
        </is>
      </c>
      <c r="F5405" s="199" t="inlineStr">
        <is>
          <t>шт</t>
        </is>
      </c>
      <c r="G5405" s="646" t="n">
        <v>134</v>
      </c>
      <c r="H5405" s="194" t="n">
        <v>406.212030756711</v>
      </c>
      <c r="I5405" s="195" t="n">
        <v>32.63183350248885</v>
      </c>
      <c r="J5405" s="196" t="n">
        <v>54.85548303239998</v>
      </c>
      <c r="K5405" s="197" t="n">
        <v>493.6993472915998</v>
      </c>
      <c r="L5405" s="194" t="n">
        <v>54432.41212139927</v>
      </c>
      <c r="M5405" s="195" t="n">
        <v>4372.665689333507</v>
      </c>
      <c r="N5405" s="196" t="n">
        <v>7350.634726341597</v>
      </c>
      <c r="O5405" s="197" t="n">
        <v>66155.71253707437</v>
      </c>
      <c r="P5405" s="118" t="n"/>
      <c r="Q5405" s="104" t="n"/>
    </row>
    <row r="5406" outlineLevel="3" ht="50.25" customHeight="1">
      <c r="A5406" s="3" t="n"/>
      <c r="B5406" s="3" t="inlineStr">
        <is>
          <t>Прокладка вертикальных и горизонтальных трасс водяного пожаротушения</t>
        </is>
      </c>
      <c r="C5406" s="25" t="n"/>
      <c r="D5406" s="271" t="inlineStr">
        <is>
          <t>10.7.4.10.</t>
        </is>
      </c>
      <c r="E5406" s="198" t="inlineStr">
        <is>
          <t>Заглушка/B1 DN125</t>
        </is>
      </c>
      <c r="F5406" s="199" t="inlineStr">
        <is>
          <t>шт</t>
        </is>
      </c>
      <c r="G5406" s="646" t="n">
        <v>9</v>
      </c>
      <c r="H5406" s="194" t="n">
        <v>4611.485316574983</v>
      </c>
      <c r="I5406" s="195" t="n">
        <v>370.4499356762228</v>
      </c>
      <c r="J5406" s="196" t="n">
        <v>622.7419065314007</v>
      </c>
      <c r="K5406" s="197" t="n">
        <v>5604.677158782606</v>
      </c>
      <c r="L5406" s="194" t="n">
        <v>41503.36784917484</v>
      </c>
      <c r="M5406" s="195" t="n">
        <v>3334.049421086005</v>
      </c>
      <c r="N5406" s="196" t="n">
        <v>5604.677158782606</v>
      </c>
      <c r="O5406" s="197" t="n">
        <v>50442.09442904346</v>
      </c>
      <c r="P5406" s="118" t="n"/>
      <c r="Q5406" s="104" t="n"/>
    </row>
    <row r="5407" outlineLevel="3" ht="50.25" customHeight="1">
      <c r="A5407" s="3" t="n"/>
      <c r="B5407" s="3" t="inlineStr">
        <is>
          <t>Прокладка вертикальных и горизонтальных трасс водяного пожаротушения</t>
        </is>
      </c>
      <c r="C5407" s="25" t="n"/>
      <c r="D5407" s="271" t="inlineStr">
        <is>
          <t>10.7.4.11.</t>
        </is>
      </c>
      <c r="E5407" s="198" t="inlineStr">
        <is>
          <t>Переходная муфта В1 ∅150-125</t>
        </is>
      </c>
      <c r="F5407" s="199" t="inlineStr">
        <is>
          <t>шт</t>
        </is>
      </c>
      <c r="G5407" s="646" t="n">
        <v>1</v>
      </c>
      <c r="H5407" s="194" t="n">
        <v>3410.298705772336</v>
      </c>
      <c r="I5407" s="195" t="n">
        <v>273.9561776108652</v>
      </c>
      <c r="J5407" s="196" t="n">
        <v>460.5318604229002</v>
      </c>
      <c r="K5407" s="197" t="n">
        <v>4144.786743806102</v>
      </c>
      <c r="L5407" s="194" t="n">
        <v>3410.298705772336</v>
      </c>
      <c r="M5407" s="195" t="n">
        <v>273.9561776108652</v>
      </c>
      <c r="N5407" s="196" t="n">
        <v>460.5318604229002</v>
      </c>
      <c r="O5407" s="197" t="n">
        <v>4144.786743806102</v>
      </c>
      <c r="P5407" s="118" t="n"/>
      <c r="Q5407" s="104" t="n"/>
    </row>
    <row r="5408" outlineLevel="3" ht="50.25" customHeight="1">
      <c r="A5408" s="3" t="n"/>
      <c r="B5408" s="3" t="inlineStr">
        <is>
          <t>Прокладка вертикальных и горизонтальных трасс водяного пожаротушения</t>
        </is>
      </c>
      <c r="C5408" s="25" t="n"/>
      <c r="D5408" s="271" t="inlineStr">
        <is>
          <t>10.7.4.12.</t>
        </is>
      </c>
      <c r="E5408" s="198" t="inlineStr">
        <is>
          <t>Переходная муфта/B1 DN75/90</t>
        </is>
      </c>
      <c r="F5408" s="199" t="inlineStr">
        <is>
          <t>шт</t>
        </is>
      </c>
      <c r="G5408" s="646" t="n">
        <v>9</v>
      </c>
      <c r="H5408" s="194" t="n">
        <v>2106.473225647917</v>
      </c>
      <c r="I5408" s="195" t="n">
        <v>169.2172517866792</v>
      </c>
      <c r="J5408" s="196" t="n">
        <v>284.4613096793245</v>
      </c>
      <c r="K5408" s="197" t="n">
        <v>2560.151787113921</v>
      </c>
      <c r="L5408" s="194" t="n">
        <v>18958.25903083125</v>
      </c>
      <c r="M5408" s="195" t="n">
        <v>1522.955266080113</v>
      </c>
      <c r="N5408" s="196" t="n">
        <v>2560.151787113921</v>
      </c>
      <c r="O5408" s="197" t="n">
        <v>23041.36608402529</v>
      </c>
      <c r="P5408" s="118" t="n"/>
      <c r="Q5408" s="104" t="n"/>
    </row>
    <row r="5409" outlineLevel="3" ht="50.25" customHeight="1">
      <c r="A5409" s="3" t="n"/>
      <c r="B5409" s="3" t="inlineStr">
        <is>
          <t>Прокладка вертикальных и горизонтальных трасс водяного пожаротушения</t>
        </is>
      </c>
      <c r="C5409" s="25" t="n"/>
      <c r="D5409" s="271" t="inlineStr">
        <is>
          <t>10.7.4.13.</t>
        </is>
      </c>
      <c r="E5409" s="198" t="inlineStr">
        <is>
          <t>Седло вварное ПП D40-25 AntiFire красное</t>
        </is>
      </c>
      <c r="F5409" s="199" t="inlineStr">
        <is>
          <t>шт</t>
        </is>
      </c>
      <c r="G5409" s="646" t="n">
        <v>3</v>
      </c>
      <c r="H5409" s="194" t="n">
        <v>2442.327789643924</v>
      </c>
      <c r="I5409" s="195" t="n">
        <v>874.1337063775695</v>
      </c>
      <c r="J5409" s="196" t="n">
        <v>414.5576870026866</v>
      </c>
      <c r="K5409" s="197" t="n">
        <v>3731.01918302418</v>
      </c>
      <c r="L5409" s="194" t="n">
        <v>7326.983368931771</v>
      </c>
      <c r="M5409" s="195" t="n">
        <v>2622.401119132709</v>
      </c>
      <c r="N5409" s="196" t="n">
        <v>1243.67306100806</v>
      </c>
      <c r="O5409" s="197" t="n">
        <v>11193.05754907254</v>
      </c>
      <c r="P5409" s="118" t="n"/>
      <c r="Q5409" s="104" t="n"/>
    </row>
    <row r="5410" outlineLevel="3" ht="50.25" customHeight="1">
      <c r="A5410" s="3" t="n"/>
      <c r="B5410" s="3" t="inlineStr">
        <is>
          <t>Прокладка вертикальных и горизонтальных трасс водяного пожаротушения</t>
        </is>
      </c>
      <c r="C5410" s="25" t="n"/>
      <c r="D5410" s="271" t="inlineStr">
        <is>
          <t>10.7.4.14.</t>
        </is>
      </c>
      <c r="E5410" s="198" t="inlineStr">
        <is>
          <t>Седло вварное ПП D50-25 AntiFire красное</t>
        </is>
      </c>
      <c r="F5410" s="199" t="inlineStr">
        <is>
          <t>шт</t>
        </is>
      </c>
      <c r="G5410" s="646" t="n">
        <v>2</v>
      </c>
      <c r="H5410" s="194" t="n">
        <v>2442.327667127048</v>
      </c>
      <c r="I5410" s="195" t="n">
        <v>874.1337063775695</v>
      </c>
      <c r="J5410" s="196" t="n">
        <v>414.5576716880772</v>
      </c>
      <c r="K5410" s="197" t="n">
        <v>3731.019045192695</v>
      </c>
      <c r="L5410" s="194" t="n">
        <v>4884.655334254096</v>
      </c>
      <c r="M5410" s="195" t="n">
        <v>1748.267412755139</v>
      </c>
      <c r="N5410" s="196" t="n">
        <v>829.1153433761543</v>
      </c>
      <c r="O5410" s="197" t="n">
        <v>7462.038090385389</v>
      </c>
      <c r="P5410" s="118" t="n"/>
      <c r="Q5410" s="104" t="n"/>
    </row>
    <row r="5411" outlineLevel="3" ht="50.25" customHeight="1">
      <c r="A5411" s="3" t="n"/>
      <c r="B5411" s="3" t="inlineStr">
        <is>
          <t>Прокладка вертикальных и горизонтальных трасс водяного пожаротушения</t>
        </is>
      </c>
      <c r="C5411" s="25" t="n"/>
      <c r="D5411" s="271" t="inlineStr">
        <is>
          <t>10.7.4.15.</t>
        </is>
      </c>
      <c r="E5411" s="198" t="inlineStr">
        <is>
          <t>Седло вварное ПП D50-50 AntiFire красное</t>
        </is>
      </c>
      <c r="F5411" s="199" t="inlineStr">
        <is>
          <t>шт</t>
        </is>
      </c>
      <c r="G5411" s="646" t="n">
        <v>13</v>
      </c>
      <c r="H5411" s="194" t="n">
        <v>2442.327751946423</v>
      </c>
      <c r="I5411" s="195" t="n">
        <v>874.1337063775695</v>
      </c>
      <c r="J5411" s="196" t="n">
        <v>414.5576822904991</v>
      </c>
      <c r="K5411" s="197" t="n">
        <v>3731.019140614492</v>
      </c>
      <c r="L5411" s="194" t="n">
        <v>31750.2607753035</v>
      </c>
      <c r="M5411" s="195" t="n">
        <v>11363.7381829084</v>
      </c>
      <c r="N5411" s="196" t="n">
        <v>5389.249869776488</v>
      </c>
      <c r="O5411" s="197" t="n">
        <v>48503.24882798839</v>
      </c>
      <c r="P5411" s="118" t="n"/>
      <c r="Q5411" s="104" t="n"/>
    </row>
    <row r="5412" outlineLevel="3" ht="50.25" customHeight="1">
      <c r="A5412" s="3" t="n"/>
      <c r="B5412" s="3" t="inlineStr">
        <is>
          <t>Прокладка вертикальных и горизонтальных трасс водяного пожаротушения</t>
        </is>
      </c>
      <c r="C5412" s="25" t="n"/>
      <c r="D5412" s="271" t="inlineStr">
        <is>
          <t>10.7.4.16.</t>
        </is>
      </c>
      <c r="E5412" s="198" t="inlineStr">
        <is>
          <t>Седло вварное ПП D125-50 AntiFire красное</t>
        </is>
      </c>
      <c r="F5412" s="199" t="inlineStr">
        <is>
          <t>шт</t>
        </is>
      </c>
      <c r="G5412" s="646" t="n">
        <v>107</v>
      </c>
      <c r="H5412" s="194" t="n">
        <v>2442.327753003362</v>
      </c>
      <c r="I5412" s="195" t="n">
        <v>874.1337063775695</v>
      </c>
      <c r="J5412" s="196" t="n">
        <v>414.5576824226165</v>
      </c>
      <c r="K5412" s="197" t="n">
        <v>3731.019141803548</v>
      </c>
      <c r="L5412" s="194" t="n">
        <v>261329.0695713598</v>
      </c>
      <c r="M5412" s="195" t="n">
        <v>93532.30658239993</v>
      </c>
      <c r="N5412" s="196" t="n">
        <v>44357.67201921996</v>
      </c>
      <c r="O5412" s="197" t="n">
        <v>399219.0481729797</v>
      </c>
      <c r="P5412" s="118" t="n"/>
      <c r="Q5412" s="104" t="n"/>
    </row>
    <row r="5413" outlineLevel="3" ht="50.25" customHeight="1">
      <c r="A5413" s="3" t="n"/>
      <c r="B5413" s="3" t="inlineStr">
        <is>
          <t>Прокладка вертикальных и горизонтальных трасс водяного пожаротушения</t>
        </is>
      </c>
      <c r="C5413" s="25" t="n"/>
      <c r="D5413" s="271" t="inlineStr">
        <is>
          <t>10.7.4.17.</t>
        </is>
      </c>
      <c r="E5413" s="198" t="inlineStr">
        <is>
          <t>Седло вварное ПП D125-125 AntiFire красное</t>
        </is>
      </c>
      <c r="F5413" s="199" t="inlineStr">
        <is>
          <t>шт</t>
        </is>
      </c>
      <c r="G5413" s="646" t="n">
        <v>3</v>
      </c>
      <c r="H5413" s="194" t="n">
        <v>2442.327789643924</v>
      </c>
      <c r="I5413" s="195" t="n">
        <v>874.1337063775695</v>
      </c>
      <c r="J5413" s="196" t="n">
        <v>414.5576870026866</v>
      </c>
      <c r="K5413" s="197" t="n">
        <v>3731.01918302418</v>
      </c>
      <c r="L5413" s="194" t="n">
        <v>7326.983368931771</v>
      </c>
      <c r="M5413" s="195" t="n">
        <v>2622.401119132709</v>
      </c>
      <c r="N5413" s="196" t="n">
        <v>1243.67306100806</v>
      </c>
      <c r="O5413" s="197" t="n">
        <v>11193.05754907254</v>
      </c>
      <c r="P5413" s="118" t="n"/>
      <c r="Q5413" s="104" t="n"/>
    </row>
    <row r="5414" outlineLevel="3" ht="50.25" customHeight="1">
      <c r="A5414" s="3" t="n"/>
      <c r="B5414" s="3" t="inlineStr">
        <is>
          <t>Прокладка вертикальных и горизонтальных трасс водяного пожаротушения</t>
        </is>
      </c>
      <c r="C5414" s="25" t="n"/>
      <c r="D5414" s="271" t="inlineStr">
        <is>
          <t>10.7.4.18.</t>
        </is>
      </c>
      <c r="E5414" s="198" t="inlineStr">
        <is>
          <t>Т-образная деталь - тройник/B1 DN50</t>
        </is>
      </c>
      <c r="F5414" s="199" t="inlineStr">
        <is>
          <t>шт</t>
        </is>
      </c>
      <c r="G5414" s="646" t="n">
        <v>9</v>
      </c>
      <c r="H5414" s="194" t="n">
        <v>583.5020797253418</v>
      </c>
      <c r="I5414" s="195" t="n">
        <v>46.87390198921902</v>
      </c>
      <c r="J5414" s="196" t="n">
        <v>78.7969977143201</v>
      </c>
      <c r="K5414" s="197" t="n">
        <v>709.1729794288809</v>
      </c>
      <c r="L5414" s="194" t="n">
        <v>5251.518717528076</v>
      </c>
      <c r="M5414" s="195" t="n">
        <v>421.8651179029712</v>
      </c>
      <c r="N5414" s="196" t="n">
        <v>709.1729794288809</v>
      </c>
      <c r="O5414" s="197" t="n">
        <v>6382.556814859929</v>
      </c>
      <c r="P5414" s="118" t="n"/>
      <c r="Q5414" s="104" t="n"/>
    </row>
    <row r="5415" outlineLevel="3" ht="50.25" customHeight="1">
      <c r="A5415" s="3" t="n"/>
      <c r="B5415" s="3" t="inlineStr">
        <is>
          <t>Прокладка вертикальных и горизонтальных трасс водяного пожаротушения</t>
        </is>
      </c>
      <c r="C5415" s="25" t="n"/>
      <c r="D5415" s="271" t="inlineStr">
        <is>
          <t>10.7.4.19.</t>
        </is>
      </c>
      <c r="E5415" s="198" t="inlineStr">
        <is>
          <t>Т-образная деталь - тройник/B1 DN125</t>
        </is>
      </c>
      <c r="F5415" s="199" t="inlineStr">
        <is>
          <t>шт</t>
        </is>
      </c>
      <c r="G5415" s="646" t="n">
        <v>7</v>
      </c>
      <c r="H5415" s="194" t="n">
        <v>12984.32532861626</v>
      </c>
      <c r="I5415" s="195" t="n">
        <v>1043.057097886573</v>
      </c>
      <c r="J5415" s="196" t="n">
        <v>1753.422803312854</v>
      </c>
      <c r="K5415" s="197" t="n">
        <v>15780.80522981569</v>
      </c>
      <c r="L5415" s="194" t="n">
        <v>90890.27730031381</v>
      </c>
      <c r="M5415" s="195" t="n">
        <v>7301.399685206012</v>
      </c>
      <c r="N5415" s="196" t="n">
        <v>12273.95962318998</v>
      </c>
      <c r="O5415" s="197" t="n">
        <v>110465.6366087098</v>
      </c>
      <c r="P5415" s="118" t="n"/>
      <c r="Q5415" s="104" t="n"/>
    </row>
    <row r="5416" outlineLevel="3" ht="50.25" customHeight="1">
      <c r="A5416" s="3" t="n"/>
      <c r="B5416" s="3" t="inlineStr">
        <is>
          <t>Прокладка вертикальных и горизонтальных трасс водяного пожаротушения</t>
        </is>
      </c>
      <c r="C5416" s="25" t="n"/>
      <c r="D5416" s="271" t="inlineStr">
        <is>
          <t>10.7.4.20.</t>
        </is>
      </c>
      <c r="E5416" s="198" t="inlineStr">
        <is>
          <t>Угольник 45°/В1 DN50</t>
        </is>
      </c>
      <c r="F5416" s="199" t="inlineStr">
        <is>
          <t>шт</t>
        </is>
      </c>
      <c r="G5416" s="646" t="n">
        <v>16</v>
      </c>
      <c r="H5416" s="194" t="n">
        <v>556.9813238896786</v>
      </c>
      <c r="I5416" s="195" t="n">
        <v>44.7434361146652</v>
      </c>
      <c r="J5416" s="196" t="n">
        <v>75.21559500054298</v>
      </c>
      <c r="K5416" s="197" t="n">
        <v>676.9403550048868</v>
      </c>
      <c r="L5416" s="194" t="n">
        <v>8911.701182234858</v>
      </c>
      <c r="M5416" s="195" t="n">
        <v>715.8949778346432</v>
      </c>
      <c r="N5416" s="196" t="n">
        <v>1203.449520008688</v>
      </c>
      <c r="O5416" s="197" t="n">
        <v>10831.04568007819</v>
      </c>
      <c r="P5416" s="118" t="n"/>
      <c r="Q5416" s="104" t="n"/>
    </row>
    <row r="5417" outlineLevel="3" ht="50.25" customHeight="1">
      <c r="A5417" s="3" t="n"/>
      <c r="B5417" s="3" t="inlineStr">
        <is>
          <t>Прокладка вертикальных и горизонтальных трасс водяного пожаротушения</t>
        </is>
      </c>
      <c r="C5417" s="25" t="n"/>
      <c r="D5417" s="271" t="inlineStr">
        <is>
          <t>10.7.4.21.</t>
        </is>
      </c>
      <c r="E5417" s="198" t="inlineStr">
        <is>
          <t>Угольник 45°/В1 DN125</t>
        </is>
      </c>
      <c r="F5417" s="199" t="inlineStr">
        <is>
          <t>шт</t>
        </is>
      </c>
      <c r="G5417" s="646" t="n">
        <v>17</v>
      </c>
      <c r="H5417" s="194" t="n">
        <v>10241.30852461269</v>
      </c>
      <c r="I5417" s="195" t="n">
        <v>822.7050123615672</v>
      </c>
      <c r="J5417" s="196" t="n">
        <v>1383.001692121782</v>
      </c>
      <c r="K5417" s="197" t="n">
        <v>12447.01522909604</v>
      </c>
      <c r="L5417" s="194" t="n">
        <v>174102.2449184157</v>
      </c>
      <c r="M5417" s="195" t="n">
        <v>13985.98521014664</v>
      </c>
      <c r="N5417" s="196" t="n">
        <v>23511.0287660703</v>
      </c>
      <c r="O5417" s="197" t="n">
        <v>211599.2588946327</v>
      </c>
      <c r="P5417" s="118" t="n"/>
      <c r="Q5417" s="104" t="n"/>
    </row>
    <row r="5418" outlineLevel="3" ht="50.25" customHeight="1">
      <c r="A5418" s="3" t="n"/>
      <c r="B5418" s="3" t="inlineStr">
        <is>
          <t>Прокладка вертикальных и горизонтальных трасс водяного пожаротушения</t>
        </is>
      </c>
      <c r="C5418" s="25" t="n"/>
      <c r="D5418" s="271" t="inlineStr">
        <is>
          <t>10.7.4.22.</t>
        </is>
      </c>
      <c r="E5418" s="198" t="inlineStr">
        <is>
          <t>Угольник 90°/В1 DN50</t>
        </is>
      </c>
      <c r="F5418" s="199" t="inlineStr">
        <is>
          <t>шт</t>
        </is>
      </c>
      <c r="G5418" s="646" t="n">
        <v>162</v>
      </c>
      <c r="H5418" s="194" t="n">
        <v>411.8049217785354</v>
      </c>
      <c r="I5418" s="195" t="n">
        <v>33.08112163377067</v>
      </c>
      <c r="J5418" s="196" t="n">
        <v>55.61075542653826</v>
      </c>
      <c r="K5418" s="197" t="n">
        <v>500.4967988388444</v>
      </c>
      <c r="L5418" s="194" t="n">
        <v>66712.39732812274</v>
      </c>
      <c r="M5418" s="195" t="n">
        <v>5359.141704670848</v>
      </c>
      <c r="N5418" s="196" t="n">
        <v>9008.942379099199</v>
      </c>
      <c r="O5418" s="197" t="n">
        <v>81080.48141189279</v>
      </c>
      <c r="P5418" s="118" t="n"/>
      <c r="Q5418" s="104" t="n"/>
    </row>
    <row r="5419" outlineLevel="3" ht="50.25" customHeight="1">
      <c r="A5419" s="3" t="n"/>
      <c r="B5419" s="3" t="inlineStr">
        <is>
          <t>Прокладка вертикальных и горизонтальных трасс водяного пожаротушения</t>
        </is>
      </c>
      <c r="C5419" s="25" t="n"/>
      <c r="D5419" s="271" t="inlineStr">
        <is>
          <t>10.7.4.23.</t>
        </is>
      </c>
      <c r="E5419" s="198" t="inlineStr">
        <is>
          <t>Угольник 90°/В1 DN125</t>
        </is>
      </c>
      <c r="F5419" s="199" t="inlineStr">
        <is>
          <t>шт</t>
        </is>
      </c>
      <c r="G5419" s="646" t="n">
        <v>80</v>
      </c>
      <c r="H5419" s="194" t="n">
        <v>7522.016007774593</v>
      </c>
      <c r="I5419" s="195" t="n">
        <v>604.2587486454743</v>
      </c>
      <c r="J5419" s="196" t="n">
        <v>1015.784344552508</v>
      </c>
      <c r="K5419" s="197" t="n">
        <v>9142.059100972576</v>
      </c>
      <c r="L5419" s="194" t="n">
        <v>601761.2806219675</v>
      </c>
      <c r="M5419" s="195" t="n">
        <v>48340.69989163794</v>
      </c>
      <c r="N5419" s="196" t="n">
        <v>81262.74756420068</v>
      </c>
      <c r="O5419" s="197" t="n">
        <v>731364.7280778061</v>
      </c>
      <c r="P5419" s="118" t="n"/>
      <c r="Q5419" s="104" t="n"/>
    </row>
    <row r="5420" outlineLevel="3" ht="50.25" customHeight="1">
      <c r="A5420" s="3" t="n"/>
      <c r="B5420" s="3" t="inlineStr">
        <is>
          <t>Прокладка вертикальных и горизонтальных трасс водяного пожаротушения</t>
        </is>
      </c>
      <c r="C5420" s="25" t="n"/>
      <c r="D5420" s="271" t="inlineStr">
        <is>
          <t>10.7.4.24.</t>
        </is>
      </c>
      <c r="E5420" s="198" t="inlineStr">
        <is>
          <t>Фланец врезка-спринклер ∅50-50</t>
        </is>
      </c>
      <c r="F5420" s="199" t="inlineStr">
        <is>
          <t>шт</t>
        </is>
      </c>
      <c r="G5420" s="646" t="n">
        <v>319</v>
      </c>
      <c r="H5420" s="194" t="n"/>
      <c r="I5420" s="195" t="n">
        <v>0</v>
      </c>
      <c r="J5420" s="196" t="n">
        <v>0</v>
      </c>
      <c r="K5420" s="197" t="n">
        <v>0</v>
      </c>
      <c r="L5420" s="194" t="n">
        <v>0</v>
      </c>
      <c r="M5420" s="195" t="n">
        <v>0</v>
      </c>
      <c r="N5420" s="196" t="n">
        <v>0</v>
      </c>
      <c r="O5420" s="197" t="n">
        <v>0</v>
      </c>
      <c r="P5420" s="118" t="inlineStr">
        <is>
          <t>Включено</t>
        </is>
      </c>
      <c r="Q5420" s="104" t="n"/>
    </row>
    <row r="5421" outlineLevel="3" ht="50.25" customHeight="1">
      <c r="A5421" s="3" t="n"/>
      <c r="B5421" s="3" t="inlineStr">
        <is>
          <t>Прокладка вертикальных и горизонтальных трасс водяного пожаротушения</t>
        </is>
      </c>
      <c r="C5421" s="25" t="n"/>
      <c r="D5421" s="271" t="inlineStr">
        <is>
          <t>10.7.4.25.</t>
        </is>
      </c>
      <c r="E5421" s="198" t="inlineStr">
        <is>
          <t>Фланец врезка-спринклер ∅125-125</t>
        </is>
      </c>
      <c r="F5421" s="199" t="inlineStr">
        <is>
          <t>шт</t>
        </is>
      </c>
      <c r="G5421" s="646" t="n">
        <v>52</v>
      </c>
      <c r="H5421" s="194" t="n"/>
      <c r="I5421" s="195" t="n">
        <v>0</v>
      </c>
      <c r="J5421" s="196" t="n">
        <v>0</v>
      </c>
      <c r="K5421" s="197" t="n">
        <v>0</v>
      </c>
      <c r="L5421" s="194" t="n">
        <v>0</v>
      </c>
      <c r="M5421" s="195" t="n">
        <v>0</v>
      </c>
      <c r="N5421" s="196" t="n">
        <v>0</v>
      </c>
      <c r="O5421" s="197" t="n">
        <v>0</v>
      </c>
      <c r="P5421" s="118" t="inlineStr">
        <is>
          <t>Включено</t>
        </is>
      </c>
      <c r="Q5421" s="104" t="n"/>
    </row>
    <row r="5422" outlineLevel="3" ht="50.25" customHeight="1">
      <c r="A5422" s="3" t="n"/>
      <c r="B5422" s="3" t="inlineStr">
        <is>
          <t>Прокладка вертикальных и горизонтальных трасс водяного пожаротушения</t>
        </is>
      </c>
      <c r="C5422" s="25" t="n"/>
      <c r="D5422" s="271" t="inlineStr">
        <is>
          <t>10.7.4.26.</t>
        </is>
      </c>
      <c r="E5422" s="198" t="inlineStr">
        <is>
          <t>Фланец рукавный</t>
        </is>
      </c>
      <c r="F5422" s="199" t="inlineStr">
        <is>
          <t>шт</t>
        </is>
      </c>
      <c r="G5422" s="646" t="n">
        <v>4</v>
      </c>
      <c r="H5422" s="194" t="n"/>
      <c r="I5422" s="195" t="n">
        <v>0</v>
      </c>
      <c r="J5422" s="196" t="n">
        <v>0</v>
      </c>
      <c r="K5422" s="197" t="n">
        <v>0</v>
      </c>
      <c r="L5422" s="194" t="n">
        <v>0</v>
      </c>
      <c r="M5422" s="195" t="n">
        <v>0</v>
      </c>
      <c r="N5422" s="196" t="n">
        <v>0</v>
      </c>
      <c r="O5422" s="197" t="n">
        <v>0</v>
      </c>
      <c r="P5422" s="118" t="inlineStr">
        <is>
          <t>Включено</t>
        </is>
      </c>
      <c r="Q5422" s="104" t="n"/>
    </row>
    <row r="5423" outlineLevel="2" ht="50.25" customHeight="1">
      <c r="A5423" s="3" t="n"/>
      <c r="B5423" s="3" t="n"/>
      <c r="C5423" s="240" t="n"/>
      <c r="D5423" s="391" t="inlineStr">
        <is>
          <t>10.7.5.</t>
        </is>
      </c>
      <c r="E5423" s="406" t="inlineStr">
        <is>
          <t>Спринклерная система жилой части В21.1</t>
        </is>
      </c>
      <c r="F5423" s="395" t="inlineStr">
        <is>
          <t>комплект</t>
        </is>
      </c>
      <c r="G5423" s="420" t="n">
        <v>1</v>
      </c>
      <c r="H5423" s="428">
        <f>IFERROR(L5423/G5423,0)</f>
        <v/>
      </c>
      <c r="I5423" s="429">
        <f>IFERROR(M5423/G5423,0)</f>
        <v/>
      </c>
      <c r="J5423" s="430">
        <f>IFERROR(N5423/G5423,0)</f>
        <v/>
      </c>
      <c r="K5423" s="432">
        <f>+IFERROR(O5423/G5423,0)</f>
        <v/>
      </c>
      <c r="L5423" s="431">
        <f>SUBTOTAL(9,L5424:L5461)</f>
        <v/>
      </c>
      <c r="M5423" s="429">
        <f>SUBTOTAL(9,M5424:M5461)</f>
        <v/>
      </c>
      <c r="N5423" s="430">
        <f>SUBTOTAL(9,N5424:N5461)</f>
        <v/>
      </c>
      <c r="O5423" s="431">
        <f>SUBTOTAL(9,O5424:O5461)</f>
        <v/>
      </c>
      <c r="P5423" s="394" t="n"/>
      <c r="Q5423" s="243" t="n"/>
    </row>
    <row r="5424" outlineLevel="3" ht="50.25" customHeight="1">
      <c r="A5424" s="3" t="inlineStr">
        <is>
          <t>10.2.4.</t>
        </is>
      </c>
      <c r="B5424" s="3" t="inlineStr">
        <is>
          <t>Монтаж спринклерных оросителей</t>
        </is>
      </c>
      <c r="C5424" s="25" t="inlineStr">
        <is>
          <t>10.2.4.</t>
        </is>
      </c>
      <c r="D5424" s="271" t="inlineStr">
        <is>
          <t>10.7.5.1.</t>
        </is>
      </c>
      <c r="E5424" s="198" t="inlineStr">
        <is>
          <t>Воздухоотводчик автоматический 3/8"</t>
        </is>
      </c>
      <c r="F5424" s="199" t="inlineStr">
        <is>
          <t>шт</t>
        </is>
      </c>
      <c r="G5424" s="646" t="n">
        <v>4</v>
      </c>
      <c r="H5424" s="194" t="n">
        <v>915.8728751726428</v>
      </c>
      <c r="I5424" s="195" t="n">
        <v>874.1337063775695</v>
      </c>
      <c r="J5424" s="196" t="n">
        <v>223.7508226937765</v>
      </c>
      <c r="K5424" s="197" t="n">
        <v>2013.757404243989</v>
      </c>
      <c r="L5424" s="194" t="n">
        <v>3663.491500690571</v>
      </c>
      <c r="M5424" s="195" t="n">
        <v>3496.534825510278</v>
      </c>
      <c r="N5424" s="196" t="n">
        <v>895.0032907751062</v>
      </c>
      <c r="O5424" s="197" t="n">
        <v>193764.418082171</v>
      </c>
      <c r="P5424" s="118" t="n"/>
      <c r="Q5424" s="104" t="n"/>
      <c r="R5424" t="n">
        <v>193764.418082171</v>
      </c>
    </row>
    <row r="5425" outlineLevel="3" ht="50.25" customHeight="1">
      <c r="A5425" s="3" t="n"/>
      <c r="B5425" s="3" t="inlineStr">
        <is>
          <t>Монтаж спринклерных оросителей</t>
        </is>
      </c>
      <c r="C5425" s="25" t="n"/>
      <c r="D5425" s="271" t="inlineStr">
        <is>
          <t>10.7.5.2.</t>
        </is>
      </c>
      <c r="E5425" s="198" t="inlineStr">
        <is>
          <t>Затвор дисковый Machaon BFV-01W ∅40</t>
        </is>
      </c>
      <c r="F5425" s="199" t="inlineStr">
        <is>
          <t>шт</t>
        </is>
      </c>
      <c r="G5425" s="646" t="n">
        <v>4</v>
      </c>
      <c r="H5425" s="194" t="n">
        <v>6484.380151024144</v>
      </c>
      <c r="I5425" s="195" t="n">
        <v>2622.401119132708</v>
      </c>
      <c r="J5425" s="196" t="n">
        <v>1138.347658769606</v>
      </c>
      <c r="K5425" s="197" t="n">
        <v>10245.12892892646</v>
      </c>
      <c r="L5425" s="194" t="n">
        <v>25937.52060409657</v>
      </c>
      <c r="M5425" s="195" t="n">
        <v>10489.60447653083</v>
      </c>
      <c r="N5425" s="196" t="n">
        <v>4553.390635078425</v>
      </c>
      <c r="O5425" s="197" t="n">
        <v>40980.51571570583</v>
      </c>
      <c r="P5425" s="118" t="n"/>
      <c r="Q5425" s="104" t="n"/>
    </row>
    <row r="5426" outlineLevel="3" ht="50.25" customHeight="1">
      <c r="A5426" s="3" t="n"/>
      <c r="B5426" s="3" t="inlineStr">
        <is>
          <t>Монтаж спринклерных оросителей</t>
        </is>
      </c>
      <c r="C5426" s="25" t="n"/>
      <c r="D5426" s="271" t="inlineStr">
        <is>
          <t>10.7.5.3.</t>
        </is>
      </c>
      <c r="E5426" s="198" t="inlineStr">
        <is>
          <t>Затвор дисковый Machaon BFV-01W ∅50</t>
        </is>
      </c>
      <c r="F5426" s="199" t="inlineStr">
        <is>
          <t>шт</t>
        </is>
      </c>
      <c r="G5426" s="646" t="n">
        <v>19</v>
      </c>
      <c r="H5426" s="194" t="n">
        <v>7363.618175801414</v>
      </c>
      <c r="I5426" s="195" t="n">
        <v>4370.668531887847</v>
      </c>
      <c r="J5426" s="196" t="n">
        <v>1466.785838461158</v>
      </c>
      <c r="K5426" s="197" t="n">
        <v>13201.07254615042</v>
      </c>
      <c r="L5426" s="194" t="n">
        <v>139908.7453402269</v>
      </c>
      <c r="M5426" s="195" t="n">
        <v>83042.7021058691</v>
      </c>
      <c r="N5426" s="196" t="n">
        <v>27868.930930762</v>
      </c>
      <c r="O5426" s="197" t="n">
        <v>250820.378376858</v>
      </c>
      <c r="P5426" s="118" t="n"/>
      <c r="Q5426" s="104" t="n"/>
    </row>
    <row r="5427" outlineLevel="3" ht="50.25" customHeight="1">
      <c r="A5427" s="3" t="n"/>
      <c r="B5427" s="3" t="inlineStr">
        <is>
          <t>Монтаж спринклерных оросителей</t>
        </is>
      </c>
      <c r="C5427" s="25" t="n"/>
      <c r="D5427" s="271" t="inlineStr">
        <is>
          <t>10.7.5.4.</t>
        </is>
      </c>
      <c r="E5427" s="198" t="inlineStr">
        <is>
          <t>СПЖ Поток хомут ∅50</t>
        </is>
      </c>
      <c r="F5427" s="199" t="inlineStr">
        <is>
          <t>шт</t>
        </is>
      </c>
      <c r="G5427" s="646" t="n">
        <v>23</v>
      </c>
      <c r="H5427" s="194" t="n">
        <v>16375.8075768315</v>
      </c>
      <c r="I5427" s="195" t="n">
        <v>4370.668531887847</v>
      </c>
      <c r="J5427" s="196" t="n">
        <v>2593.309513589918</v>
      </c>
      <c r="K5427" s="197" t="n">
        <v>23339.78562230927</v>
      </c>
      <c r="L5427" s="194" t="n">
        <v>376643.5742671245</v>
      </c>
      <c r="M5427" s="195" t="n">
        <v>100525.3762334205</v>
      </c>
      <c r="N5427" s="196" t="n">
        <v>59646.11881256812</v>
      </c>
      <c r="O5427" s="197" t="n">
        <v>536815.0693131131</v>
      </c>
      <c r="P5427" s="118" t="n"/>
      <c r="Q5427" s="104" t="n"/>
    </row>
    <row r="5428" outlineLevel="3" ht="50.25" customHeight="1">
      <c r="A5428" s="3" t="n"/>
      <c r="B5428" s="3" t="inlineStr">
        <is>
          <t>Монтаж спринклерных оросителей</t>
        </is>
      </c>
      <c r="C5428" s="25" t="n"/>
      <c r="D5428" s="271" t="inlineStr">
        <is>
          <t>10.7.5.5.</t>
        </is>
      </c>
      <c r="E5428" s="198" t="inlineStr">
        <is>
          <t>Узел управления спринклерный водозаполненный ∅150</t>
        </is>
      </c>
      <c r="F5428" s="199" t="inlineStr">
        <is>
          <t>шт</t>
        </is>
      </c>
      <c r="G5428" s="646" t="n">
        <v>1</v>
      </c>
      <c r="H5428" s="194" t="n">
        <v>170840.8260860819</v>
      </c>
      <c r="I5428" s="195" t="n">
        <v>48077.35385076632</v>
      </c>
      <c r="J5428" s="196" t="n">
        <v>27364.77249210603</v>
      </c>
      <c r="K5428" s="197" t="n">
        <v>246282.9524289542</v>
      </c>
      <c r="L5428" s="194" t="n">
        <v>170840.8260860819</v>
      </c>
      <c r="M5428" s="195" t="n">
        <v>48077.35385076632</v>
      </c>
      <c r="N5428" s="196" t="n">
        <v>27364.77249210603</v>
      </c>
      <c r="O5428" s="197" t="n">
        <v>246282.9524289542</v>
      </c>
      <c r="P5428" s="118" t="n"/>
      <c r="Q5428" s="104" t="n"/>
    </row>
    <row r="5429" outlineLevel="3" ht="50.25" customHeight="1">
      <c r="A5429" s="3" t="n"/>
      <c r="B5429" s="3" t="inlineStr">
        <is>
          <t>Монтаж спринклерных оросителей</t>
        </is>
      </c>
      <c r="C5429" s="25" t="n"/>
      <c r="D5429" s="271" t="inlineStr">
        <is>
          <t>10.7.5.6.</t>
        </is>
      </c>
      <c r="E5429" s="198" t="inlineStr">
        <is>
          <t>Ороситель скрытый спринклерный К80 (0,42) стандартного реагирования (колба 5мм)</t>
        </is>
      </c>
      <c r="F5429" s="199" t="inlineStr">
        <is>
          <t>шт</t>
        </is>
      </c>
      <c r="G5429" s="646" t="n">
        <v>94</v>
      </c>
      <c r="H5429" s="194" t="n">
        <v>10880.57013250006</v>
      </c>
      <c r="I5429" s="195" t="n">
        <v>550.7042350178688</v>
      </c>
      <c r="J5429" s="196" t="n">
        <v>1428.909295939741</v>
      </c>
      <c r="K5429" s="197" t="n">
        <v>12860.18366345766</v>
      </c>
      <c r="L5429" s="194" t="n">
        <v>1022773.592455005</v>
      </c>
      <c r="M5429" s="195" t="n">
        <v>51766.19809167967</v>
      </c>
      <c r="N5429" s="196" t="n">
        <v>134317.4738183356</v>
      </c>
      <c r="O5429" s="197" t="n">
        <v>1208857.26436502</v>
      </c>
      <c r="P5429" s="118" t="n"/>
      <c r="Q5429" s="104" t="n"/>
    </row>
    <row r="5430" outlineLevel="3" ht="50.25" customHeight="1">
      <c r="A5430" s="3" t="n"/>
      <c r="B5430" s="3" t="inlineStr">
        <is>
          <t>Монтаж спринклерных оросителей</t>
        </is>
      </c>
      <c r="C5430" s="25" t="n"/>
      <c r="D5430" s="271" t="inlineStr">
        <is>
          <t>10.7.5.7.</t>
        </is>
      </c>
      <c r="E5430" s="198" t="inlineStr">
        <is>
          <t>Труба противопожарная Red Pipe SDR 7,4 ∅25/3.5</t>
        </is>
      </c>
      <c r="F5430" s="199" t="inlineStr">
        <is>
          <t>м</t>
        </is>
      </c>
      <c r="G5430" s="646" t="n">
        <v>0.37</v>
      </c>
      <c r="H5430" s="194" t="n">
        <v>857.8042296429427</v>
      </c>
      <c r="I5430" s="195" t="n">
        <v>1380.109670108073</v>
      </c>
      <c r="J5430" s="196" t="n">
        <v>279.739237468877</v>
      </c>
      <c r="K5430" s="197" t="n">
        <v>2517.653137219893</v>
      </c>
      <c r="L5430" s="194" t="n">
        <v>317.3875649678888</v>
      </c>
      <c r="M5430" s="195" t="n">
        <v>510.6405779399872</v>
      </c>
      <c r="N5430" s="196" t="n">
        <v>103.5035178634845</v>
      </c>
      <c r="O5430" s="197" t="n">
        <v>931.5316607713605</v>
      </c>
      <c r="P5430" s="118" t="n"/>
      <c r="Q5430" s="104" t="n"/>
    </row>
    <row r="5431" outlineLevel="3" ht="50.25" customHeight="1">
      <c r="A5431" s="3" t="n"/>
      <c r="B5431" s="3" t="inlineStr">
        <is>
          <t>Монтаж спринклерных оросителей</t>
        </is>
      </c>
      <c r="C5431" s="25" t="n"/>
      <c r="D5431" s="271" t="inlineStr">
        <is>
          <t>10.7.5.8.</t>
        </is>
      </c>
      <c r="E5431" s="198" t="inlineStr">
        <is>
          <t>Труба противопожарная Red Pipe SDR 7,4 ∅32/4.4</t>
        </is>
      </c>
      <c r="F5431" s="199" t="inlineStr">
        <is>
          <t>м</t>
        </is>
      </c>
      <c r="G5431" s="646" t="n">
        <v>64.51000000000001</v>
      </c>
      <c r="H5431" s="194" t="n">
        <v>977.8576492978031</v>
      </c>
      <c r="I5431" s="195" t="n">
        <v>1433.460526066114</v>
      </c>
      <c r="J5431" s="196" t="n">
        <v>301.4147719204896</v>
      </c>
      <c r="K5431" s="197" t="n">
        <v>2712.732947284406</v>
      </c>
      <c r="L5431" s="194" t="n">
        <v>63081.59695620128</v>
      </c>
      <c r="M5431" s="195" t="n">
        <v>92472.538536525</v>
      </c>
      <c r="N5431" s="196" t="n">
        <v>19444.26693659078</v>
      </c>
      <c r="O5431" s="197" t="n">
        <v>174998.402429317</v>
      </c>
      <c r="P5431" s="118" t="n"/>
      <c r="Q5431" s="104" t="n"/>
    </row>
    <row r="5432" outlineLevel="3" ht="50.25" customHeight="1">
      <c r="A5432" s="3" t="n"/>
      <c r="B5432" s="3" t="inlineStr">
        <is>
          <t>Монтаж спринклерных оросителей</t>
        </is>
      </c>
      <c r="C5432" s="25" t="n"/>
      <c r="D5432" s="271" t="inlineStr">
        <is>
          <t>10.7.5.9.</t>
        </is>
      </c>
      <c r="E5432" s="198" t="inlineStr">
        <is>
          <t>Труба противопожарная Red Pipe SDR 7,4 ∅40/5.5</t>
        </is>
      </c>
      <c r="F5432" s="199" t="inlineStr">
        <is>
          <t>м</t>
        </is>
      </c>
      <c r="G5432" s="646" t="n">
        <v>2.79</v>
      </c>
      <c r="H5432" s="194" t="n">
        <v>1599.043557105945</v>
      </c>
      <c r="I5432" s="195" t="n">
        <v>1562.033677391914</v>
      </c>
      <c r="J5432" s="196" t="n">
        <v>395.1346543122324</v>
      </c>
      <c r="K5432" s="197" t="n">
        <v>3556.211888810091</v>
      </c>
      <c r="L5432" s="194" t="n">
        <v>4461.331524325587</v>
      </c>
      <c r="M5432" s="195" t="n">
        <v>4358.07395992344</v>
      </c>
      <c r="N5432" s="196" t="n">
        <v>1102.425685531128</v>
      </c>
      <c r="O5432" s="197" t="n">
        <v>9921.831169780155</v>
      </c>
      <c r="P5432" s="118" t="n"/>
      <c r="Q5432" s="104" t="n"/>
    </row>
    <row r="5433" outlineLevel="3" ht="50.25" customHeight="1">
      <c r="A5433" s="3" t="n"/>
      <c r="B5433" s="3" t="inlineStr">
        <is>
          <t>Монтаж спринклерных оросителей</t>
        </is>
      </c>
      <c r="C5433" s="25" t="n"/>
      <c r="D5433" s="271" t="inlineStr">
        <is>
          <t>10.7.5.10.</t>
        </is>
      </c>
      <c r="E5433" s="198" t="inlineStr">
        <is>
          <t>Труба противопожарная Red Pipe SDR 7,4 ∅50/6.9</t>
        </is>
      </c>
      <c r="F5433" s="199" t="inlineStr">
        <is>
          <t>м</t>
        </is>
      </c>
      <c r="G5433" s="646" t="n">
        <v>231.84</v>
      </c>
      <c r="H5433" s="194" t="n">
        <v>2364.723771406169</v>
      </c>
      <c r="I5433" s="195" t="n">
        <v>1728.438363154414</v>
      </c>
      <c r="J5433" s="196" t="n">
        <v>511.6452668200728</v>
      </c>
      <c r="K5433" s="197" t="n">
        <v>4604.807401380655</v>
      </c>
      <c r="L5433" s="194" t="n">
        <v>548237.5591628063</v>
      </c>
      <c r="M5433" s="195" t="n">
        <v>400721.1501137192</v>
      </c>
      <c r="N5433" s="196" t="n">
        <v>118619.8386595657</v>
      </c>
      <c r="O5433" s="197" t="n">
        <v>1067578.547936091</v>
      </c>
      <c r="P5433" s="118" t="n"/>
      <c r="Q5433" s="104" t="n"/>
    </row>
    <row r="5434" outlineLevel="3" ht="50.25" customHeight="1">
      <c r="A5434" s="3" t="n"/>
      <c r="B5434" s="3" t="inlineStr">
        <is>
          <t>Монтаж спринклерных оросителей</t>
        </is>
      </c>
      <c r="C5434" s="25" t="n"/>
      <c r="D5434" s="271" t="inlineStr">
        <is>
          <t>10.7.5.11.</t>
        </is>
      </c>
      <c r="E5434" s="198" t="inlineStr">
        <is>
          <t>Труба противопожарная Red Pipe SDR 7,4 ∅90/12.3</t>
        </is>
      </c>
      <c r="F5434" s="199" t="inlineStr">
        <is>
          <t>м</t>
        </is>
      </c>
      <c r="G5434" s="646" t="n">
        <v>119.25</v>
      </c>
      <c r="H5434" s="194" t="n">
        <v>7656.029371923586</v>
      </c>
      <c r="I5434" s="195" t="n">
        <v>2643.014512034283</v>
      </c>
      <c r="J5434" s="196" t="n">
        <v>1287.380485494734</v>
      </c>
      <c r="K5434" s="197" t="n">
        <v>11586.4243694526</v>
      </c>
      <c r="L5434" s="194" t="n">
        <v>912981.5026018877</v>
      </c>
      <c r="M5434" s="195" t="n">
        <v>315179.4805600882</v>
      </c>
      <c r="N5434" s="196" t="n">
        <v>153520.122895247</v>
      </c>
      <c r="O5434" s="197" t="n">
        <v>1381681.106057223</v>
      </c>
      <c r="P5434" s="118" t="n"/>
      <c r="Q5434" s="104" t="n"/>
    </row>
    <row r="5435" outlineLevel="3" ht="50.25" customHeight="1">
      <c r="A5435" s="3" t="n"/>
      <c r="B5435" s="3" t="inlineStr">
        <is>
          <t>Монтаж спринклерных оросителей</t>
        </is>
      </c>
      <c r="C5435" s="25" t="n"/>
      <c r="D5435" s="271" t="inlineStr">
        <is>
          <t>10.7.5.12.</t>
        </is>
      </c>
      <c r="E5435" s="198" t="inlineStr">
        <is>
          <t>Труба противопожарная Red Pipe SDR 7,4 ∅125/17.1</t>
        </is>
      </c>
      <c r="F5435" s="199" t="inlineStr">
        <is>
          <t>м</t>
        </is>
      </c>
      <c r="G5435" s="646" t="n">
        <v>22.25</v>
      </c>
      <c r="H5435" s="194" t="n">
        <v>14059.1946165644</v>
      </c>
      <c r="I5435" s="195" t="n">
        <v>3524.529874607764</v>
      </c>
      <c r="J5435" s="196" t="n">
        <v>2197.965561396521</v>
      </c>
      <c r="K5435" s="197" t="n">
        <v>19781.69005256869</v>
      </c>
      <c r="L5435" s="194" t="n">
        <v>312817.0802185579</v>
      </c>
      <c r="M5435" s="195" t="n">
        <v>78420.78971002276</v>
      </c>
      <c r="N5435" s="196" t="n">
        <v>48904.73374107258</v>
      </c>
      <c r="O5435" s="197" t="n">
        <v>440142.6036696533</v>
      </c>
      <c r="P5435" s="118" t="n"/>
      <c r="Q5435" s="104" t="n"/>
    </row>
    <row r="5436" outlineLevel="3" ht="50.25" customHeight="1">
      <c r="A5436" s="3" t="n"/>
      <c r="B5436" s="3" t="inlineStr">
        <is>
          <t>Монтаж спринклерных оросителей</t>
        </is>
      </c>
      <c r="C5436" s="25" t="n"/>
      <c r="D5436" s="271" t="inlineStr">
        <is>
          <t>10.7.5.13.</t>
        </is>
      </c>
      <c r="E5436" s="198" t="inlineStr">
        <is>
          <t>Заглушка/B1 DN40</t>
        </is>
      </c>
      <c r="F5436" s="199" t="inlineStr">
        <is>
          <t>шт</t>
        </is>
      </c>
      <c r="G5436" s="646" t="n">
        <v>1</v>
      </c>
      <c r="H5436" s="194" t="n"/>
      <c r="I5436" s="195" t="n">
        <v>0</v>
      </c>
      <c r="J5436" s="196" t="n">
        <v>0</v>
      </c>
      <c r="K5436" s="197" t="n">
        <v>0</v>
      </c>
      <c r="L5436" s="194" t="n">
        <v>0</v>
      </c>
      <c r="M5436" s="195" t="n">
        <v>0</v>
      </c>
      <c r="N5436" s="196" t="n">
        <v>0</v>
      </c>
      <c r="O5436" s="197" t="n">
        <v>0</v>
      </c>
      <c r="P5436" s="118" t="inlineStr">
        <is>
          <t>Включено</t>
        </is>
      </c>
      <c r="Q5436" s="104" t="n"/>
    </row>
    <row r="5437" outlineLevel="3" ht="50.25" customHeight="1">
      <c r="A5437" s="3" t="n"/>
      <c r="B5437" s="3" t="inlineStr">
        <is>
          <t>Монтаж спринклерных оросителей</t>
        </is>
      </c>
      <c r="C5437" s="25" t="n"/>
      <c r="D5437" s="271" t="inlineStr">
        <is>
          <t>10.7.5.14.</t>
        </is>
      </c>
      <c r="E5437" s="198" t="inlineStr">
        <is>
          <t>Заглушка/B1 DN50</t>
        </is>
      </c>
      <c r="F5437" s="199" t="inlineStr">
        <is>
          <t>шт</t>
        </is>
      </c>
      <c r="G5437" s="646" t="n">
        <v>25</v>
      </c>
      <c r="H5437" s="194" t="n"/>
      <c r="I5437" s="195" t="n">
        <v>0</v>
      </c>
      <c r="J5437" s="196" t="n">
        <v>0</v>
      </c>
      <c r="K5437" s="197" t="n">
        <v>0</v>
      </c>
      <c r="L5437" s="194" t="n">
        <v>0</v>
      </c>
      <c r="M5437" s="195" t="n">
        <v>0</v>
      </c>
      <c r="N5437" s="196" t="n">
        <v>0</v>
      </c>
      <c r="O5437" s="197" t="n">
        <v>0</v>
      </c>
      <c r="P5437" s="118" t="inlineStr">
        <is>
          <t>Включено</t>
        </is>
      </c>
      <c r="Q5437" s="104" t="n"/>
    </row>
    <row r="5438" outlineLevel="3" ht="50.25" customHeight="1">
      <c r="A5438" s="3" t="n"/>
      <c r="B5438" s="3" t="inlineStr">
        <is>
          <t>Монтаж спринклерных оросителей</t>
        </is>
      </c>
      <c r="C5438" s="25" t="n"/>
      <c r="D5438" s="271" t="inlineStr">
        <is>
          <t>10.7.5.15.</t>
        </is>
      </c>
      <c r="E5438" s="198" t="inlineStr">
        <is>
          <t>Заглушка/B1 DN90</t>
        </is>
      </c>
      <c r="F5438" s="199" t="inlineStr">
        <is>
          <t>шт</t>
        </is>
      </c>
      <c r="G5438" s="646" t="n">
        <v>1</v>
      </c>
      <c r="H5438" s="194" t="n"/>
      <c r="I5438" s="195" t="n">
        <v>0</v>
      </c>
      <c r="J5438" s="196" t="n">
        <v>0</v>
      </c>
      <c r="K5438" s="197" t="n">
        <v>0</v>
      </c>
      <c r="L5438" s="194" t="n">
        <v>0</v>
      </c>
      <c r="M5438" s="195" t="n">
        <v>0</v>
      </c>
      <c r="N5438" s="196" t="n">
        <v>0</v>
      </c>
      <c r="O5438" s="197" t="n">
        <v>0</v>
      </c>
      <c r="P5438" s="118" t="inlineStr">
        <is>
          <t>Включено</t>
        </is>
      </c>
      <c r="Q5438" s="104" t="n"/>
    </row>
    <row r="5439" outlineLevel="3" ht="50.25" customHeight="1">
      <c r="A5439" s="3" t="n"/>
      <c r="B5439" s="3" t="inlineStr">
        <is>
          <t>Монтаж спринклерных оросителей</t>
        </is>
      </c>
      <c r="C5439" s="25" t="n"/>
      <c r="D5439" s="271" t="inlineStr">
        <is>
          <t>10.7.5.16.</t>
        </is>
      </c>
      <c r="E5439" s="198" t="inlineStr">
        <is>
          <t>Переходная муфта В1 ∅25-10</t>
        </is>
      </c>
      <c r="F5439" s="199" t="inlineStr">
        <is>
          <t>шт</t>
        </is>
      </c>
      <c r="G5439" s="646" t="n">
        <v>3</v>
      </c>
      <c r="H5439" s="194" t="n"/>
      <c r="I5439" s="195" t="n">
        <v>0</v>
      </c>
      <c r="J5439" s="196" t="n">
        <v>0</v>
      </c>
      <c r="K5439" s="197" t="n">
        <v>0</v>
      </c>
      <c r="L5439" s="194" t="n">
        <v>0</v>
      </c>
      <c r="M5439" s="195" t="n">
        <v>0</v>
      </c>
      <c r="N5439" s="196" t="n">
        <v>0</v>
      </c>
      <c r="O5439" s="197" t="n">
        <v>0</v>
      </c>
      <c r="P5439" s="118" t="inlineStr">
        <is>
          <t>Включено</t>
        </is>
      </c>
      <c r="Q5439" s="104" t="n"/>
    </row>
    <row r="5440" outlineLevel="3" ht="50.25" customHeight="1">
      <c r="A5440" s="3" t="n"/>
      <c r="B5440" s="3" t="inlineStr">
        <is>
          <t>Монтаж спринклерных оросителей</t>
        </is>
      </c>
      <c r="C5440" s="25" t="n"/>
      <c r="D5440" s="271" t="inlineStr">
        <is>
          <t>10.7.5.17.</t>
        </is>
      </c>
      <c r="E5440" s="198" t="inlineStr">
        <is>
          <t>Переходная муфта В1 ∅25-15</t>
        </is>
      </c>
      <c r="F5440" s="199" t="inlineStr">
        <is>
          <t>шт</t>
        </is>
      </c>
      <c r="G5440" s="646" t="n">
        <v>1</v>
      </c>
      <c r="H5440" s="194" t="n"/>
      <c r="I5440" s="195" t="n">
        <v>0</v>
      </c>
      <c r="J5440" s="196" t="n">
        <v>0</v>
      </c>
      <c r="K5440" s="197" t="n">
        <v>0</v>
      </c>
      <c r="L5440" s="194" t="n">
        <v>0</v>
      </c>
      <c r="M5440" s="195" t="n">
        <v>0</v>
      </c>
      <c r="N5440" s="196" t="n">
        <v>0</v>
      </c>
      <c r="O5440" s="197" t="n">
        <v>0</v>
      </c>
      <c r="P5440" s="118" t="inlineStr">
        <is>
          <t>Включено</t>
        </is>
      </c>
      <c r="Q5440" s="104" t="n"/>
    </row>
    <row r="5441" outlineLevel="3" ht="50.25" customHeight="1">
      <c r="A5441" s="3" t="n"/>
      <c r="B5441" s="3" t="inlineStr">
        <is>
          <t>Монтаж спринклерных оросителей</t>
        </is>
      </c>
      <c r="C5441" s="25" t="n"/>
      <c r="D5441" s="271" t="inlineStr">
        <is>
          <t>10.7.5.18.</t>
        </is>
      </c>
      <c r="E5441" s="198" t="inlineStr">
        <is>
          <t>Переходная муфта В1 ∅40-32</t>
        </is>
      </c>
      <c r="F5441" s="199" t="inlineStr">
        <is>
          <t>шт</t>
        </is>
      </c>
      <c r="G5441" s="646" t="n">
        <v>4</v>
      </c>
      <c r="H5441" s="194" t="n"/>
      <c r="I5441" s="195" t="n">
        <v>0</v>
      </c>
      <c r="J5441" s="196" t="n">
        <v>0</v>
      </c>
      <c r="K5441" s="197" t="n">
        <v>0</v>
      </c>
      <c r="L5441" s="194" t="n">
        <v>0</v>
      </c>
      <c r="M5441" s="195" t="n">
        <v>0</v>
      </c>
      <c r="N5441" s="196" t="n">
        <v>0</v>
      </c>
      <c r="O5441" s="197" t="n">
        <v>0</v>
      </c>
      <c r="P5441" s="118" t="inlineStr">
        <is>
          <t>Включено</t>
        </is>
      </c>
      <c r="Q5441" s="104" t="n"/>
    </row>
    <row r="5442" outlineLevel="3" ht="50.25" customHeight="1">
      <c r="A5442" s="3" t="n"/>
      <c r="B5442" s="3" t="inlineStr">
        <is>
          <t>Монтаж спринклерных оросителей</t>
        </is>
      </c>
      <c r="C5442" s="25" t="n"/>
      <c r="D5442" s="271" t="inlineStr">
        <is>
          <t>10.7.5.19.</t>
        </is>
      </c>
      <c r="E5442" s="198" t="inlineStr">
        <is>
          <t>Переходная муфта В1 ∅50-32</t>
        </is>
      </c>
      <c r="F5442" s="199" t="inlineStr">
        <is>
          <t>шт</t>
        </is>
      </c>
      <c r="G5442" s="646" t="n">
        <v>14</v>
      </c>
      <c r="H5442" s="194" t="n"/>
      <c r="I5442" s="195" t="n">
        <v>0</v>
      </c>
      <c r="J5442" s="196" t="n">
        <v>0</v>
      </c>
      <c r="K5442" s="197" t="n">
        <v>0</v>
      </c>
      <c r="L5442" s="194" t="n">
        <v>0</v>
      </c>
      <c r="M5442" s="195" t="n">
        <v>0</v>
      </c>
      <c r="N5442" s="196" t="n">
        <v>0</v>
      </c>
      <c r="O5442" s="197" t="n">
        <v>0</v>
      </c>
      <c r="P5442" s="118" t="inlineStr">
        <is>
          <t>Включено</t>
        </is>
      </c>
      <c r="Q5442" s="104" t="n"/>
    </row>
    <row r="5443" outlineLevel="3" ht="50.25" customHeight="1">
      <c r="A5443" s="3" t="n"/>
      <c r="B5443" s="3" t="inlineStr">
        <is>
          <t>Монтаж спринклерных оросителей</t>
        </is>
      </c>
      <c r="C5443" s="25" t="n"/>
      <c r="D5443" s="271" t="inlineStr">
        <is>
          <t>10.7.5.20.</t>
        </is>
      </c>
      <c r="E5443" s="198" t="inlineStr">
        <is>
          <t>Переходная муфта В1 ∅80-40</t>
        </is>
      </c>
      <c r="F5443" s="199" t="inlineStr">
        <is>
          <t>шт</t>
        </is>
      </c>
      <c r="G5443" s="646" t="n">
        <v>8</v>
      </c>
      <c r="H5443" s="194" t="n"/>
      <c r="I5443" s="195" t="n">
        <v>0</v>
      </c>
      <c r="J5443" s="196" t="n">
        <v>0</v>
      </c>
      <c r="K5443" s="197" t="n">
        <v>0</v>
      </c>
      <c r="L5443" s="194" t="n">
        <v>0</v>
      </c>
      <c r="M5443" s="195" t="n">
        <v>0</v>
      </c>
      <c r="N5443" s="196" t="n">
        <v>0</v>
      </c>
      <c r="O5443" s="197" t="n">
        <v>0</v>
      </c>
      <c r="P5443" s="118" t="inlineStr">
        <is>
          <t>Включено</t>
        </is>
      </c>
      <c r="Q5443" s="104" t="n"/>
    </row>
    <row r="5444" outlineLevel="3" ht="50.25" customHeight="1">
      <c r="A5444" s="3" t="n"/>
      <c r="B5444" s="3" t="inlineStr">
        <is>
          <t>Монтаж спринклерных оросителей</t>
        </is>
      </c>
      <c r="C5444" s="25" t="n"/>
      <c r="D5444" s="271" t="inlineStr">
        <is>
          <t>10.7.5.21.</t>
        </is>
      </c>
      <c r="E5444" s="198" t="inlineStr">
        <is>
          <t>Переходная муфта В1 ∅80-50</t>
        </is>
      </c>
      <c r="F5444" s="199" t="inlineStr">
        <is>
          <t>шт</t>
        </is>
      </c>
      <c r="G5444" s="646" t="n">
        <v>38</v>
      </c>
      <c r="H5444" s="194" t="n"/>
      <c r="I5444" s="195" t="n">
        <v>0</v>
      </c>
      <c r="J5444" s="196" t="n">
        <v>0</v>
      </c>
      <c r="K5444" s="197" t="n">
        <v>0</v>
      </c>
      <c r="L5444" s="194" t="n">
        <v>0</v>
      </c>
      <c r="M5444" s="195" t="n">
        <v>0</v>
      </c>
      <c r="N5444" s="196" t="n">
        <v>0</v>
      </c>
      <c r="O5444" s="197" t="n">
        <v>0</v>
      </c>
      <c r="P5444" s="118" t="inlineStr">
        <is>
          <t>Включено</t>
        </is>
      </c>
      <c r="Q5444" s="104" t="n"/>
    </row>
    <row r="5445" outlineLevel="3" ht="50.25" customHeight="1">
      <c r="A5445" s="3" t="n"/>
      <c r="B5445" s="3" t="inlineStr">
        <is>
          <t>Монтаж спринклерных оросителей</t>
        </is>
      </c>
      <c r="C5445" s="25" t="n"/>
      <c r="D5445" s="271" t="inlineStr">
        <is>
          <t>10.7.5.22.</t>
        </is>
      </c>
      <c r="E5445" s="198" t="inlineStr">
        <is>
          <t>Переходная муфта В1 ∅125-90</t>
        </is>
      </c>
      <c r="F5445" s="199" t="inlineStr">
        <is>
          <t>шт</t>
        </is>
      </c>
      <c r="G5445" s="646" t="n">
        <v>1</v>
      </c>
      <c r="H5445" s="194" t="n"/>
      <c r="I5445" s="195" t="n">
        <v>0</v>
      </c>
      <c r="J5445" s="196" t="n">
        <v>0</v>
      </c>
      <c r="K5445" s="197" t="n">
        <v>0</v>
      </c>
      <c r="L5445" s="194" t="n">
        <v>0</v>
      </c>
      <c r="M5445" s="195" t="n">
        <v>0</v>
      </c>
      <c r="N5445" s="196" t="n">
        <v>0</v>
      </c>
      <c r="O5445" s="197" t="n">
        <v>0</v>
      </c>
      <c r="P5445" s="118" t="inlineStr">
        <is>
          <t>Включено</t>
        </is>
      </c>
      <c r="Q5445" s="104" t="n"/>
    </row>
    <row r="5446" outlineLevel="3" ht="50.25" customHeight="1">
      <c r="A5446" s="3" t="n"/>
      <c r="B5446" s="3" t="inlineStr">
        <is>
          <t>Монтаж спринклерных оросителей</t>
        </is>
      </c>
      <c r="C5446" s="25" t="n"/>
      <c r="D5446" s="271" t="inlineStr">
        <is>
          <t>10.7.5.23.</t>
        </is>
      </c>
      <c r="E5446" s="198" t="inlineStr">
        <is>
          <t>Переходная муфта В1 ∅150-125</t>
        </is>
      </c>
      <c r="F5446" s="199" t="inlineStr">
        <is>
          <t>шт</t>
        </is>
      </c>
      <c r="G5446" s="646" t="n">
        <v>1</v>
      </c>
      <c r="H5446" s="194" t="n"/>
      <c r="I5446" s="195" t="n">
        <v>0</v>
      </c>
      <c r="J5446" s="196" t="n">
        <v>0</v>
      </c>
      <c r="K5446" s="197" t="n">
        <v>0</v>
      </c>
      <c r="L5446" s="194" t="n">
        <v>0</v>
      </c>
      <c r="M5446" s="195" t="n">
        <v>0</v>
      </c>
      <c r="N5446" s="196" t="n">
        <v>0</v>
      </c>
      <c r="O5446" s="197" t="n">
        <v>0</v>
      </c>
      <c r="P5446" s="118" t="inlineStr">
        <is>
          <t>Включено</t>
        </is>
      </c>
      <c r="Q5446" s="104" t="n"/>
    </row>
    <row r="5447" outlineLevel="3" ht="50.25" customHeight="1">
      <c r="A5447" s="3" t="n"/>
      <c r="B5447" s="3" t="inlineStr">
        <is>
          <t>Монтаж спринклерных оросителей</t>
        </is>
      </c>
      <c r="C5447" s="25" t="n"/>
      <c r="D5447" s="271" t="inlineStr">
        <is>
          <t>10.7.5.24.</t>
        </is>
      </c>
      <c r="E5447" s="198" t="inlineStr">
        <is>
          <t>Переходная муфта/B1 DN75/90</t>
        </is>
      </c>
      <c r="F5447" s="199" t="inlineStr">
        <is>
          <t>шт</t>
        </is>
      </c>
      <c r="G5447" s="646" t="n">
        <v>1</v>
      </c>
      <c r="H5447" s="194" t="n"/>
      <c r="I5447" s="195" t="n">
        <v>0</v>
      </c>
      <c r="J5447" s="196" t="n">
        <v>0</v>
      </c>
      <c r="K5447" s="197" t="n">
        <v>0</v>
      </c>
      <c r="L5447" s="194" t="n">
        <v>0</v>
      </c>
      <c r="M5447" s="195" t="n">
        <v>0</v>
      </c>
      <c r="N5447" s="196" t="n">
        <v>0</v>
      </c>
      <c r="O5447" s="197" t="n">
        <v>0</v>
      </c>
      <c r="P5447" s="118" t="inlineStr">
        <is>
          <t>Включено</t>
        </is>
      </c>
      <c r="Q5447" s="104" t="n"/>
    </row>
    <row r="5448" outlineLevel="3" ht="50.25" customHeight="1">
      <c r="A5448" s="3" t="n"/>
      <c r="B5448" s="3" t="inlineStr">
        <is>
          <t>Монтаж спринклерных оросителей</t>
        </is>
      </c>
      <c r="C5448" s="25" t="n"/>
      <c r="D5448" s="271" t="inlineStr">
        <is>
          <t>10.7.5.25.</t>
        </is>
      </c>
      <c r="E5448" s="198" t="inlineStr">
        <is>
          <t>Переходник/B1 DN32x3/4''</t>
        </is>
      </c>
      <c r="F5448" s="199" t="inlineStr">
        <is>
          <t>шт</t>
        </is>
      </c>
      <c r="G5448" s="646" t="n">
        <v>89</v>
      </c>
      <c r="H5448" s="194" t="n"/>
      <c r="I5448" s="195" t="n">
        <v>0</v>
      </c>
      <c r="J5448" s="196" t="n">
        <v>0</v>
      </c>
      <c r="K5448" s="197" t="n">
        <v>0</v>
      </c>
      <c r="L5448" s="194" t="n">
        <v>0</v>
      </c>
      <c r="M5448" s="195" t="n">
        <v>0</v>
      </c>
      <c r="N5448" s="196" t="n">
        <v>0</v>
      </c>
      <c r="O5448" s="197" t="n">
        <v>0</v>
      </c>
      <c r="P5448" s="118" t="inlineStr">
        <is>
          <t>Включено</t>
        </is>
      </c>
      <c r="Q5448" s="104" t="n"/>
    </row>
    <row r="5449" outlineLevel="3" ht="50.25" customHeight="1">
      <c r="A5449" s="3" t="n"/>
      <c r="B5449" s="3" t="inlineStr">
        <is>
          <t>Монтаж спринклерных оросителей</t>
        </is>
      </c>
      <c r="C5449" s="25" t="n"/>
      <c r="D5449" s="271" t="inlineStr">
        <is>
          <t>10.7.5.26.</t>
        </is>
      </c>
      <c r="E5449" s="198" t="inlineStr">
        <is>
          <t>Седло вварное ПП D32-32 AntiFire красное</t>
        </is>
      </c>
      <c r="F5449" s="199" t="inlineStr">
        <is>
          <t>шт</t>
        </is>
      </c>
      <c r="G5449" s="646" t="n">
        <v>44</v>
      </c>
      <c r="H5449" s="194" t="n"/>
      <c r="I5449" s="195" t="n">
        <v>0</v>
      </c>
      <c r="J5449" s="196" t="n">
        <v>0</v>
      </c>
      <c r="K5449" s="197" t="n">
        <v>0</v>
      </c>
      <c r="L5449" s="194" t="n">
        <v>0</v>
      </c>
      <c r="M5449" s="195" t="n">
        <v>0</v>
      </c>
      <c r="N5449" s="196" t="n">
        <v>0</v>
      </c>
      <c r="O5449" s="197" t="n">
        <v>0</v>
      </c>
      <c r="P5449" s="118" t="inlineStr">
        <is>
          <t>Включено</t>
        </is>
      </c>
      <c r="Q5449" s="104" t="n"/>
    </row>
    <row r="5450" outlineLevel="3" ht="50.25" customHeight="1">
      <c r="A5450" s="3" t="n"/>
      <c r="B5450" s="3" t="inlineStr">
        <is>
          <t>Монтаж спринклерных оросителей</t>
        </is>
      </c>
      <c r="C5450" s="25" t="n"/>
      <c r="D5450" s="271" t="inlineStr">
        <is>
          <t>10.7.5.27.</t>
        </is>
      </c>
      <c r="E5450" s="198" t="inlineStr">
        <is>
          <t>Седло вварное ПП D40-25 AntiFire красное</t>
        </is>
      </c>
      <c r="F5450" s="199" t="inlineStr">
        <is>
          <t>шт</t>
        </is>
      </c>
      <c r="G5450" s="646" t="n">
        <v>5</v>
      </c>
      <c r="H5450" s="194" t="n"/>
      <c r="I5450" s="195" t="n">
        <v>0</v>
      </c>
      <c r="J5450" s="196" t="n">
        <v>0</v>
      </c>
      <c r="K5450" s="197" t="n">
        <v>0</v>
      </c>
      <c r="L5450" s="194" t="n">
        <v>0</v>
      </c>
      <c r="M5450" s="195" t="n">
        <v>0</v>
      </c>
      <c r="N5450" s="196" t="n">
        <v>0</v>
      </c>
      <c r="O5450" s="197" t="n">
        <v>0</v>
      </c>
      <c r="P5450" s="118" t="inlineStr">
        <is>
          <t>Включено</t>
        </is>
      </c>
      <c r="Q5450" s="104" t="n"/>
    </row>
    <row r="5451" outlineLevel="3" ht="50.25" customHeight="1">
      <c r="A5451" s="3" t="n"/>
      <c r="B5451" s="3" t="inlineStr">
        <is>
          <t>Монтаж спринклерных оросителей</t>
        </is>
      </c>
      <c r="C5451" s="25" t="n"/>
      <c r="D5451" s="271" t="inlineStr">
        <is>
          <t>10.7.5.28.</t>
        </is>
      </c>
      <c r="E5451" s="198" t="inlineStr">
        <is>
          <t>Седло вварное ПП D40-40 AntiFire красное</t>
        </is>
      </c>
      <c r="F5451" s="199" t="inlineStr">
        <is>
          <t>шт</t>
        </is>
      </c>
      <c r="G5451" s="646" t="n">
        <v>5</v>
      </c>
      <c r="H5451" s="194" t="n"/>
      <c r="I5451" s="195" t="n">
        <v>0</v>
      </c>
      <c r="J5451" s="196" t="n">
        <v>0</v>
      </c>
      <c r="K5451" s="197" t="n">
        <v>0</v>
      </c>
      <c r="L5451" s="194" t="n">
        <v>0</v>
      </c>
      <c r="M5451" s="195" t="n">
        <v>0</v>
      </c>
      <c r="N5451" s="196" t="n">
        <v>0</v>
      </c>
      <c r="O5451" s="197" t="n">
        <v>0</v>
      </c>
      <c r="P5451" s="118" t="inlineStr">
        <is>
          <t>Включено</t>
        </is>
      </c>
      <c r="Q5451" s="104" t="n"/>
    </row>
    <row r="5452" outlineLevel="3" ht="50.25" customHeight="1">
      <c r="A5452" s="3" t="n"/>
      <c r="B5452" s="3" t="inlineStr">
        <is>
          <t>Монтаж спринклерных оросителей</t>
        </is>
      </c>
      <c r="C5452" s="25" t="n"/>
      <c r="D5452" s="271" t="inlineStr">
        <is>
          <t>10.7.5.29.</t>
        </is>
      </c>
      <c r="E5452" s="198" t="inlineStr">
        <is>
          <t>Седло вварное ПП D50-25 AntiFire красное</t>
        </is>
      </c>
      <c r="F5452" s="199" t="inlineStr">
        <is>
          <t>шт</t>
        </is>
      </c>
      <c r="G5452" s="646" t="n">
        <v>3</v>
      </c>
      <c r="H5452" s="194" t="n"/>
      <c r="I5452" s="195" t="n">
        <v>0</v>
      </c>
      <c r="J5452" s="196" t="n">
        <v>0</v>
      </c>
      <c r="K5452" s="197" t="n">
        <v>0</v>
      </c>
      <c r="L5452" s="194" t="n">
        <v>0</v>
      </c>
      <c r="M5452" s="195" t="n">
        <v>0</v>
      </c>
      <c r="N5452" s="196" t="n">
        <v>0</v>
      </c>
      <c r="O5452" s="197" t="n">
        <v>0</v>
      </c>
      <c r="P5452" s="118" t="inlineStr">
        <is>
          <t>Включено</t>
        </is>
      </c>
      <c r="Q5452" s="104" t="n"/>
    </row>
    <row r="5453" outlineLevel="3" ht="50.25" customHeight="1">
      <c r="A5453" s="3" t="n"/>
      <c r="B5453" s="3" t="inlineStr">
        <is>
          <t>Монтаж спринклерных оросителей</t>
        </is>
      </c>
      <c r="C5453" s="25" t="n"/>
      <c r="D5453" s="271" t="inlineStr">
        <is>
          <t>10.7.5.30.</t>
        </is>
      </c>
      <c r="E5453" s="198" t="inlineStr">
        <is>
          <t>Седло вварное ПП D50-50 AntiFire красное</t>
        </is>
      </c>
      <c r="F5453" s="199" t="inlineStr">
        <is>
          <t>шт</t>
        </is>
      </c>
      <c r="G5453" s="646" t="n">
        <v>27</v>
      </c>
      <c r="H5453" s="194" t="n"/>
      <c r="I5453" s="195" t="n">
        <v>0</v>
      </c>
      <c r="J5453" s="196" t="n">
        <v>0</v>
      </c>
      <c r="K5453" s="197" t="n">
        <v>0</v>
      </c>
      <c r="L5453" s="194" t="n">
        <v>0</v>
      </c>
      <c r="M5453" s="195" t="n">
        <v>0</v>
      </c>
      <c r="N5453" s="196" t="n">
        <v>0</v>
      </c>
      <c r="O5453" s="197" t="n">
        <v>0</v>
      </c>
      <c r="P5453" s="118" t="inlineStr">
        <is>
          <t>Включено</t>
        </is>
      </c>
      <c r="Q5453" s="104" t="n"/>
    </row>
    <row r="5454" outlineLevel="3" ht="50.25" customHeight="1">
      <c r="A5454" s="3" t="n"/>
      <c r="B5454" s="3" t="inlineStr">
        <is>
          <t>Монтаж спринклерных оросителей</t>
        </is>
      </c>
      <c r="C5454" s="25" t="n"/>
      <c r="D5454" s="271" t="inlineStr">
        <is>
          <t>10.7.5.31.</t>
        </is>
      </c>
      <c r="E5454" s="198" t="inlineStr">
        <is>
          <t>Седло вварное ПП D90-32 AntiFire красное</t>
        </is>
      </c>
      <c r="F5454" s="199" t="inlineStr">
        <is>
          <t>шт</t>
        </is>
      </c>
      <c r="G5454" s="646" t="n">
        <v>22</v>
      </c>
      <c r="H5454" s="194" t="n"/>
      <c r="I5454" s="195" t="n">
        <v>0</v>
      </c>
      <c r="J5454" s="196" t="n">
        <v>0</v>
      </c>
      <c r="K5454" s="197" t="n">
        <v>0</v>
      </c>
      <c r="L5454" s="194" t="n">
        <v>0</v>
      </c>
      <c r="M5454" s="195" t="n">
        <v>0</v>
      </c>
      <c r="N5454" s="196" t="n">
        <v>0</v>
      </c>
      <c r="O5454" s="197" t="n">
        <v>0</v>
      </c>
      <c r="P5454" s="118" t="inlineStr">
        <is>
          <t>Включено</t>
        </is>
      </c>
      <c r="Q5454" s="104" t="n"/>
    </row>
    <row r="5455" outlineLevel="3" ht="50.25" customHeight="1">
      <c r="A5455" s="3" t="n"/>
      <c r="B5455" s="3" t="inlineStr">
        <is>
          <t>Монтаж спринклерных оросителей</t>
        </is>
      </c>
      <c r="C5455" s="25" t="n"/>
      <c r="D5455" s="271" t="inlineStr">
        <is>
          <t>10.7.5.32.</t>
        </is>
      </c>
      <c r="E5455" s="198" t="inlineStr">
        <is>
          <t>Угольник 45°/В1 DN32</t>
        </is>
      </c>
      <c r="F5455" s="199" t="inlineStr">
        <is>
          <t>шт</t>
        </is>
      </c>
      <c r="G5455" s="646" t="n">
        <v>6</v>
      </c>
      <c r="H5455" s="194" t="n"/>
      <c r="I5455" s="195" t="n">
        <v>0</v>
      </c>
      <c r="J5455" s="196" t="n">
        <v>0</v>
      </c>
      <c r="K5455" s="197" t="n">
        <v>0</v>
      </c>
      <c r="L5455" s="194" t="n">
        <v>0</v>
      </c>
      <c r="M5455" s="195" t="n">
        <v>0</v>
      </c>
      <c r="N5455" s="196" t="n">
        <v>0</v>
      </c>
      <c r="O5455" s="197" t="n">
        <v>0</v>
      </c>
      <c r="P5455" s="118" t="inlineStr">
        <is>
          <t>Включено</t>
        </is>
      </c>
      <c r="Q5455" s="104" t="n"/>
    </row>
    <row r="5456" outlineLevel="3" ht="50.25" customHeight="1">
      <c r="A5456" s="3" t="n"/>
      <c r="B5456" s="3" t="inlineStr">
        <is>
          <t>Монтаж спринклерных оросителей</t>
        </is>
      </c>
      <c r="C5456" s="25" t="n"/>
      <c r="D5456" s="271" t="inlineStr">
        <is>
          <t>10.7.5.33.</t>
        </is>
      </c>
      <c r="E5456" s="198" t="inlineStr">
        <is>
          <t>Угольник 90°/В1 DN32</t>
        </is>
      </c>
      <c r="F5456" s="199" t="inlineStr">
        <is>
          <t>шт</t>
        </is>
      </c>
      <c r="G5456" s="646" t="n">
        <v>60</v>
      </c>
      <c r="H5456" s="194" t="n"/>
      <c r="I5456" s="195" t="n">
        <v>0</v>
      </c>
      <c r="J5456" s="196" t="n">
        <v>0</v>
      </c>
      <c r="K5456" s="197" t="n">
        <v>0</v>
      </c>
      <c r="L5456" s="194" t="n">
        <v>0</v>
      </c>
      <c r="M5456" s="195" t="n">
        <v>0</v>
      </c>
      <c r="N5456" s="196" t="n">
        <v>0</v>
      </c>
      <c r="O5456" s="197" t="n">
        <v>0</v>
      </c>
      <c r="P5456" s="118" t="inlineStr">
        <is>
          <t>Включено</t>
        </is>
      </c>
      <c r="Q5456" s="104" t="n"/>
    </row>
    <row r="5457" outlineLevel="3" ht="50.25" customHeight="1">
      <c r="A5457" s="3" t="n"/>
      <c r="B5457" s="3" t="inlineStr">
        <is>
          <t>Монтаж спринклерных оросителей</t>
        </is>
      </c>
      <c r="C5457" s="25" t="n"/>
      <c r="D5457" s="271" t="inlineStr">
        <is>
          <t>10.7.5.34.</t>
        </is>
      </c>
      <c r="E5457" s="198" t="inlineStr">
        <is>
          <t>Угольник 90°/В1 DN40</t>
        </is>
      </c>
      <c r="F5457" s="199" t="inlineStr">
        <is>
          <t>шт</t>
        </is>
      </c>
      <c r="G5457" s="646" t="n">
        <v>3</v>
      </c>
      <c r="H5457" s="194" t="n"/>
      <c r="I5457" s="195" t="n">
        <v>0</v>
      </c>
      <c r="J5457" s="196" t="n">
        <v>0</v>
      </c>
      <c r="K5457" s="197" t="n">
        <v>0</v>
      </c>
      <c r="L5457" s="194" t="n">
        <v>0</v>
      </c>
      <c r="M5457" s="195" t="n">
        <v>0</v>
      </c>
      <c r="N5457" s="196" t="n">
        <v>0</v>
      </c>
      <c r="O5457" s="197" t="n">
        <v>0</v>
      </c>
      <c r="P5457" s="118" t="inlineStr">
        <is>
          <t>Включено</t>
        </is>
      </c>
      <c r="Q5457" s="104" t="n"/>
    </row>
    <row r="5458" outlineLevel="3" ht="50.25" customHeight="1">
      <c r="A5458" s="3" t="n"/>
      <c r="B5458" s="3" t="inlineStr">
        <is>
          <t>Монтаж спринклерных оросителей</t>
        </is>
      </c>
      <c r="C5458" s="25" t="n"/>
      <c r="D5458" s="271" t="inlineStr">
        <is>
          <t>10.7.5.35.</t>
        </is>
      </c>
      <c r="E5458" s="198" t="inlineStr">
        <is>
          <t>Угольник 90°/В1 DN50</t>
        </is>
      </c>
      <c r="F5458" s="199" t="inlineStr">
        <is>
          <t>шт</t>
        </is>
      </c>
      <c r="G5458" s="646" t="n">
        <v>13</v>
      </c>
      <c r="H5458" s="194" t="n"/>
      <c r="I5458" s="195" t="n">
        <v>0</v>
      </c>
      <c r="J5458" s="196" t="n">
        <v>0</v>
      </c>
      <c r="K5458" s="197" t="n">
        <v>0</v>
      </c>
      <c r="L5458" s="194" t="n">
        <v>0</v>
      </c>
      <c r="M5458" s="195" t="n">
        <v>0</v>
      </c>
      <c r="N5458" s="196" t="n">
        <v>0</v>
      </c>
      <c r="O5458" s="197" t="n">
        <v>0</v>
      </c>
      <c r="P5458" s="118" t="inlineStr">
        <is>
          <t>Включено</t>
        </is>
      </c>
      <c r="Q5458" s="104" t="n"/>
    </row>
    <row r="5459" outlineLevel="3" ht="50.25" customHeight="1">
      <c r="A5459" s="3" t="n"/>
      <c r="B5459" s="3" t="inlineStr">
        <is>
          <t>Монтаж спринклерных оросителей</t>
        </is>
      </c>
      <c r="C5459" s="25" t="n"/>
      <c r="D5459" s="271" t="inlineStr">
        <is>
          <t>10.7.5.36.</t>
        </is>
      </c>
      <c r="E5459" s="198" t="inlineStr">
        <is>
          <t>Угольник 90°/В1 DN90</t>
        </is>
      </c>
      <c r="F5459" s="199" t="inlineStr">
        <is>
          <t>шт</t>
        </is>
      </c>
      <c r="G5459" s="646" t="n">
        <v>19</v>
      </c>
      <c r="H5459" s="194" t="n"/>
      <c r="I5459" s="195" t="n">
        <v>0</v>
      </c>
      <c r="J5459" s="196" t="n">
        <v>0</v>
      </c>
      <c r="K5459" s="197" t="n">
        <v>0</v>
      </c>
      <c r="L5459" s="194" t="n">
        <v>0</v>
      </c>
      <c r="M5459" s="195" t="n">
        <v>0</v>
      </c>
      <c r="N5459" s="196" t="n">
        <v>0</v>
      </c>
      <c r="O5459" s="197" t="n">
        <v>0</v>
      </c>
      <c r="P5459" s="118" t="inlineStr">
        <is>
          <t>Включено</t>
        </is>
      </c>
      <c r="Q5459" s="104" t="n"/>
    </row>
    <row r="5460" outlineLevel="3" ht="50.25" customHeight="1">
      <c r="A5460" s="3" t="n"/>
      <c r="B5460" s="3" t="inlineStr">
        <is>
          <t>Монтаж спринклерных оросителей</t>
        </is>
      </c>
      <c r="C5460" s="25" t="n"/>
      <c r="D5460" s="271" t="inlineStr">
        <is>
          <t>10.7.5.37.</t>
        </is>
      </c>
      <c r="E5460" s="198" t="inlineStr">
        <is>
          <t>Угольник 90°/В1 DN125</t>
        </is>
      </c>
      <c r="F5460" s="199" t="inlineStr">
        <is>
          <t>шт</t>
        </is>
      </c>
      <c r="G5460" s="646" t="n">
        <v>8</v>
      </c>
      <c r="H5460" s="194" t="n"/>
      <c r="I5460" s="195" t="n">
        <v>0</v>
      </c>
      <c r="J5460" s="196" t="n">
        <v>0</v>
      </c>
      <c r="K5460" s="197" t="n">
        <v>0</v>
      </c>
      <c r="L5460" s="194" t="n">
        <v>0</v>
      </c>
      <c r="M5460" s="195" t="n">
        <v>0</v>
      </c>
      <c r="N5460" s="196" t="n">
        <v>0</v>
      </c>
      <c r="O5460" s="197" t="n">
        <v>0</v>
      </c>
      <c r="P5460" s="118" t="inlineStr">
        <is>
          <t>Включено</t>
        </is>
      </c>
      <c r="Q5460" s="104" t="n"/>
    </row>
    <row r="5461" outlineLevel="3" ht="50.25" customHeight="1">
      <c r="A5461" s="3" t="n"/>
      <c r="B5461" s="3" t="inlineStr">
        <is>
          <t>Монтаж спринклерных оросителей</t>
        </is>
      </c>
      <c r="C5461" s="25" t="n"/>
      <c r="D5461" s="271" t="inlineStr">
        <is>
          <t>10.7.5.38.</t>
        </is>
      </c>
      <c r="E5461" s="198" t="inlineStr">
        <is>
          <t>Фланец рукавный</t>
        </is>
      </c>
      <c r="F5461" s="199" t="inlineStr">
        <is>
          <t>шт</t>
        </is>
      </c>
      <c r="G5461" s="646" t="n">
        <v>18</v>
      </c>
      <c r="H5461" s="194" t="n"/>
      <c r="I5461" s="195" t="n">
        <v>0</v>
      </c>
      <c r="J5461" s="196" t="n">
        <v>0</v>
      </c>
      <c r="K5461" s="197" t="n">
        <v>0</v>
      </c>
      <c r="L5461" s="194" t="n">
        <v>0</v>
      </c>
      <c r="M5461" s="195" t="n">
        <v>0</v>
      </c>
      <c r="N5461" s="196" t="n">
        <v>0</v>
      </c>
      <c r="O5461" s="197" t="n">
        <v>0</v>
      </c>
      <c r="P5461" s="118" t="inlineStr">
        <is>
          <t>Включено</t>
        </is>
      </c>
      <c r="Q5461" s="104" t="n"/>
    </row>
    <row r="5462" outlineLevel="2" ht="50.25" customHeight="1">
      <c r="A5462" s="3" t="n"/>
      <c r="B5462" s="3" t="n"/>
      <c r="C5462" s="240" t="n"/>
      <c r="D5462" s="391" t="inlineStr">
        <is>
          <t>10.7.6.</t>
        </is>
      </c>
      <c r="E5462" s="401" t="inlineStr">
        <is>
          <t>Прочее</t>
        </is>
      </c>
      <c r="F5462" s="648" t="inlineStr">
        <is>
          <t>комплект</t>
        </is>
      </c>
      <c r="G5462" s="422" t="n">
        <v>1</v>
      </c>
      <c r="H5462" s="428">
        <f>IFERROR(L5462/G5462,0)</f>
        <v/>
      </c>
      <c r="I5462" s="429">
        <f>IFERROR(M5462/G5462,0)</f>
        <v/>
      </c>
      <c r="J5462" s="430">
        <f>IFERROR(N5462/G5462,0)</f>
        <v/>
      </c>
      <c r="K5462" s="432">
        <f>+IFERROR(O5462/G5462,0)</f>
        <v/>
      </c>
      <c r="L5462" s="431">
        <f>SUBTOTAL(9,L5463:L5468)</f>
        <v/>
      </c>
      <c r="M5462" s="429">
        <f>SUBTOTAL(9,M5463:M5468)</f>
        <v/>
      </c>
      <c r="N5462" s="430">
        <f>SUBTOTAL(9,N5463:N5468)</f>
        <v/>
      </c>
      <c r="O5462" s="431">
        <f>SUBTOTAL(9,O5463:O5468)</f>
        <v/>
      </c>
      <c r="P5462" s="394" t="n"/>
      <c r="Q5462" s="243" t="n"/>
    </row>
    <row r="5463" outlineLevel="3" ht="50.25" customHeight="1">
      <c r="A5463" s="3" t="n"/>
      <c r="B5463" s="3" t="n"/>
      <c r="C5463" s="25" t="n"/>
      <c r="D5463" s="271" t="inlineStr">
        <is>
          <t>10.7.6.1.</t>
        </is>
      </c>
      <c r="E5463" s="200" t="inlineStr">
        <is>
          <t>Расходные материалы</t>
        </is>
      </c>
      <c r="F5463" s="201" t="inlineStr">
        <is>
          <t>компл.</t>
        </is>
      </c>
      <c r="G5463" s="645" t="n">
        <v>1</v>
      </c>
      <c r="H5463" s="194" t="n"/>
      <c r="I5463" s="195" t="n">
        <v>0</v>
      </c>
      <c r="J5463" s="196" t="n">
        <v>0</v>
      </c>
      <c r="K5463" s="197" t="n">
        <v>0</v>
      </c>
      <c r="L5463" s="194" t="n">
        <v>0</v>
      </c>
      <c r="M5463" s="195" t="n">
        <v>0</v>
      </c>
      <c r="N5463" s="196" t="n">
        <v>0</v>
      </c>
      <c r="O5463" s="197" t="n">
        <v>0</v>
      </c>
      <c r="P5463" s="118" t="inlineStr">
        <is>
          <t>Включено</t>
        </is>
      </c>
      <c r="Q5463" s="104" t="n"/>
    </row>
    <row r="5464" outlineLevel="3" ht="50.25" customHeight="1">
      <c r="A5464" s="3" t="n"/>
      <c r="B5464" s="3" t="n"/>
      <c r="C5464" s="25" t="n"/>
      <c r="D5464" s="271" t="inlineStr">
        <is>
          <t>10.7.6.2.</t>
        </is>
      </c>
      <c r="E5464" s="3" t="inlineStr">
        <is>
          <t>Пуско-наладочные работы</t>
        </is>
      </c>
      <c r="F5464" s="201" t="inlineStr">
        <is>
          <t>компл.</t>
        </is>
      </c>
      <c r="G5464" s="645" t="n">
        <v>0</v>
      </c>
      <c r="H5464" s="194" t="n"/>
      <c r="I5464" s="195" t="n">
        <v>87413.37063775695</v>
      </c>
      <c r="J5464" s="196" t="n">
        <v>10926.67132971962</v>
      </c>
      <c r="K5464" s="197" t="n">
        <v>98340.04196747657</v>
      </c>
      <c r="L5464" s="194" t="n">
        <v>0</v>
      </c>
      <c r="M5464" s="195" t="n">
        <v>0</v>
      </c>
      <c r="N5464" s="196" t="n">
        <v>0</v>
      </c>
      <c r="O5464" s="197" t="n">
        <v>0</v>
      </c>
      <c r="P5464" s="524" t="inlineStr">
        <is>
          <t>Исключено</t>
        </is>
      </c>
      <c r="Q5464" s="104" t="n"/>
    </row>
    <row r="5465" outlineLevel="3" ht="50.25" customHeight="1">
      <c r="A5465" s="3" t="n"/>
      <c r="B5465" s="3" t="n"/>
      <c r="C5465" s="25" t="n"/>
      <c r="D5465" s="271" t="inlineStr">
        <is>
          <t>10.7.6.3.</t>
        </is>
      </c>
      <c r="E5465" s="3" t="inlineStr">
        <is>
          <t>Разработка исполнительной документации</t>
        </is>
      </c>
      <c r="F5465" s="201" t="inlineStr">
        <is>
          <t>компл.</t>
        </is>
      </c>
      <c r="G5465" s="645" t="n">
        <v>1</v>
      </c>
      <c r="H5465" s="194" t="n"/>
      <c r="I5465" s="195" t="n">
        <v>0</v>
      </c>
      <c r="J5465" s="196" t="n">
        <v>0</v>
      </c>
      <c r="K5465" s="197" t="n">
        <v>0</v>
      </c>
      <c r="L5465" s="194" t="n">
        <v>0</v>
      </c>
      <c r="M5465" s="195" t="n">
        <v>0</v>
      </c>
      <c r="N5465" s="196" t="n">
        <v>0</v>
      </c>
      <c r="O5465" s="197" t="n">
        <v>0</v>
      </c>
      <c r="P5465" s="118" t="inlineStr">
        <is>
          <t>Включено</t>
        </is>
      </c>
      <c r="Q5465" s="104" t="n"/>
    </row>
    <row r="5466" outlineLevel="3" ht="50.25" customHeight="1">
      <c r="A5466" s="3" t="n"/>
      <c r="B5466" s="3" t="n"/>
      <c r="C5466" s="25" t="n"/>
      <c r="D5466" s="271" t="inlineStr">
        <is>
          <t>10.7.6.4.</t>
        </is>
      </c>
      <c r="E5466" s="3" t="inlineStr">
        <is>
          <t>Защитные экраны</t>
        </is>
      </c>
      <c r="F5466" s="201" t="inlineStr">
        <is>
          <t>компл.</t>
        </is>
      </c>
      <c r="G5466" s="645" t="n">
        <v>2</v>
      </c>
      <c r="H5466" s="194" t="n"/>
      <c r="I5466" s="195" t="n">
        <v>0</v>
      </c>
      <c r="J5466" s="196" t="n">
        <v>0</v>
      </c>
      <c r="K5466" s="197" t="n">
        <v>0</v>
      </c>
      <c r="L5466" s="194" t="n">
        <v>0</v>
      </c>
      <c r="M5466" s="195" t="n">
        <v>0</v>
      </c>
      <c r="N5466" s="196" t="n">
        <v>0</v>
      </c>
      <c r="O5466" s="197" t="n">
        <v>0</v>
      </c>
      <c r="P5466" s="118" t="n"/>
      <c r="Q5466" s="104" t="n"/>
    </row>
    <row r="5467" outlineLevel="3" ht="50.25" customHeight="1">
      <c r="A5467" s="3" t="n"/>
      <c r="B5467" s="3" t="n"/>
      <c r="C5467" s="25" t="n"/>
      <c r="D5467" s="271" t="inlineStr">
        <is>
          <t>10.7.6.5.</t>
        </is>
      </c>
      <c r="E5467" s="3" t="inlineStr">
        <is>
          <t>Покрасочные материалы</t>
        </is>
      </c>
      <c r="F5467" s="201" t="inlineStr">
        <is>
          <t>компл.</t>
        </is>
      </c>
      <c r="G5467" s="645" t="n">
        <v>3</v>
      </c>
      <c r="H5467" s="194" t="n"/>
      <c r="I5467" s="195" t="n">
        <v>0</v>
      </c>
      <c r="J5467" s="196" t="n">
        <v>0</v>
      </c>
      <c r="K5467" s="197" t="n">
        <v>0</v>
      </c>
      <c r="L5467" s="194" t="n">
        <v>0</v>
      </c>
      <c r="M5467" s="195" t="n">
        <v>0</v>
      </c>
      <c r="N5467" s="196" t="n">
        <v>0</v>
      </c>
      <c r="O5467" s="197" t="n">
        <v>0</v>
      </c>
      <c r="P5467" s="118" t="n"/>
      <c r="Q5467" s="104" t="n"/>
    </row>
    <row r="5468" outlineLevel="3" ht="50.25" customHeight="1">
      <c r="A5468" s="3" t="n"/>
      <c r="B5468" s="3" t="n"/>
      <c r="C5468" s="25" t="n"/>
      <c r="D5468" s="271" t="inlineStr">
        <is>
          <t>10.7.6.6.</t>
        </is>
      </c>
      <c r="E5468" s="3" t="inlineStr">
        <is>
          <t>Материалы и оборудование систем АПТ и ВПВ выше 2 этажа</t>
        </is>
      </c>
      <c r="F5468" s="201" t="inlineStr">
        <is>
          <t>компл.</t>
        </is>
      </c>
      <c r="G5468" s="645" t="n">
        <v>4</v>
      </c>
      <c r="H5468" s="194" t="n"/>
      <c r="I5468" s="195" t="n">
        <v>0</v>
      </c>
      <c r="J5468" s="196" t="n">
        <v>0</v>
      </c>
      <c r="K5468" s="197" t="n">
        <v>0</v>
      </c>
      <c r="L5468" s="194" t="n">
        <v>0</v>
      </c>
      <c r="M5468" s="195" t="n">
        <v>0</v>
      </c>
      <c r="N5468" s="196" t="n">
        <v>0</v>
      </c>
      <c r="O5468" s="197" t="n">
        <v>0</v>
      </c>
      <c r="P5468" s="118" t="n"/>
      <c r="Q5468" s="104" t="n"/>
    </row>
    <row r="5469" outlineLevel="1" ht="50.25" customHeight="1">
      <c r="A5469" s="3" t="n"/>
      <c r="B5469" s="3" t="inlineStr">
        <is>
          <t>Внутреннее электрооборудование, освещение</t>
        </is>
      </c>
      <c r="C5469" s="235" t="n"/>
      <c r="D5469" s="382" t="inlineStr">
        <is>
          <t>10.8.</t>
        </is>
      </c>
      <c r="E5469" s="375" t="inlineStr">
        <is>
          <t>Внутреннее электрооборудование и электроосвещение (ЭОМ1)</t>
        </is>
      </c>
      <c r="F5469" s="376" t="inlineStr">
        <is>
          <t>м2</t>
        </is>
      </c>
      <c r="G5469" s="335" t="n">
        <v>18830.72</v>
      </c>
      <c r="H5469" s="377">
        <f>+IFERROR(L5469/G5469,0)</f>
        <v/>
      </c>
      <c r="I5469" s="378">
        <f>IFERROR(M5469/G5469,0)</f>
        <v/>
      </c>
      <c r="J5469" s="379">
        <f>IFERROR(N5469/G5469,0)</f>
        <v/>
      </c>
      <c r="K5469" s="379">
        <f>+IFERROR(O5469/G5469,0)</f>
        <v/>
      </c>
      <c r="L5469" s="380">
        <f>SUBTOTAL(9,L5470:L5948)</f>
        <v/>
      </c>
      <c r="M5469" s="378">
        <f>SUBTOTAL(9,M5470:M5948)</f>
        <v/>
      </c>
      <c r="N5469" s="379">
        <f>SUBTOTAL(9,N5470:N5948)</f>
        <v/>
      </c>
      <c r="O5469" s="380">
        <f>SUBTOTAL(9,O5470:O5948)</f>
        <v/>
      </c>
      <c r="P5469" s="381" t="n"/>
      <c r="Q5469" s="244" t="n"/>
    </row>
    <row r="5470" outlineLevel="2" ht="50.25" customHeight="1">
      <c r="A5470" s="3" t="n"/>
      <c r="B5470" s="3" t="n"/>
      <c r="C5470" s="240" t="n"/>
      <c r="D5470" s="391" t="inlineStr">
        <is>
          <t>10.8.1.</t>
        </is>
      </c>
      <c r="E5470" s="396" t="inlineStr">
        <is>
          <t>Щиты силовые :</t>
        </is>
      </c>
      <c r="F5470" s="407" t="inlineStr">
        <is>
          <t>комплект</t>
        </is>
      </c>
      <c r="G5470" s="420" t="n">
        <v>1</v>
      </c>
      <c r="H5470" s="428">
        <f>IFERROR(L5470/G5470,0)</f>
        <v/>
      </c>
      <c r="I5470" s="429">
        <f>IFERROR(M5470/G5470,0)</f>
        <v/>
      </c>
      <c r="J5470" s="430">
        <f>IFERROR(N5470/G5470,0)</f>
        <v/>
      </c>
      <c r="K5470" s="432">
        <f>+IFERROR(O5470/G5470,0)</f>
        <v/>
      </c>
      <c r="L5470" s="431">
        <f>SUBTOTAL(9,L5471:L5489)</f>
        <v/>
      </c>
      <c r="M5470" s="429">
        <f>SUBTOTAL(9,M5471:M5489)</f>
        <v/>
      </c>
      <c r="N5470" s="430">
        <f>SUBTOTAL(9,N5471:N5489)</f>
        <v/>
      </c>
      <c r="O5470" s="431">
        <f>SUBTOTAL(9,O5471:O5489)</f>
        <v/>
      </c>
      <c r="P5470" s="394" t="n"/>
      <c r="Q5470" s="243" t="n"/>
    </row>
    <row r="5471" outlineLevel="3" ht="50.25" customHeight="1">
      <c r="A5471" s="3" t="inlineStr">
        <is>
          <t>11.1.3.</t>
        </is>
      </c>
      <c r="B5471" s="3" t="inlineStr">
        <is>
          <t>Монтаж щитового оборудования</t>
        </is>
      </c>
      <c r="C5471" s="25" t="inlineStr">
        <is>
          <t>11.1.3.</t>
        </is>
      </c>
      <c r="D5471" s="271" t="inlineStr">
        <is>
          <t>10.8.1.1.</t>
        </is>
      </c>
      <c r="E5471" s="200" t="inlineStr">
        <is>
          <t>Щит ГРЩ-1, см. том МИ.2023.032-Р-ЭОМ1, лист 2, https://chint.ru/</t>
        </is>
      </c>
      <c r="F5471" s="214" t="inlineStr">
        <is>
          <t>компл.</t>
        </is>
      </c>
      <c r="G5471" s="645" t="n">
        <v>1</v>
      </c>
      <c r="H5471" s="194" t="n">
        <v>12803113.13269093</v>
      </c>
      <c r="I5471" s="195" t="n">
        <v>4665432.414267037</v>
      </c>
      <c r="J5471" s="196" t="n">
        <v>2183568.193369746</v>
      </c>
      <c r="K5471" s="197" t="n">
        <v>19652113.74032772</v>
      </c>
      <c r="L5471" s="194" t="n">
        <v>12803113.13269093</v>
      </c>
      <c r="M5471" s="195" t="n">
        <v>4665432.414267037</v>
      </c>
      <c r="N5471" s="196" t="n">
        <v>2183568.193369746</v>
      </c>
      <c r="O5471" s="197" t="n">
        <v>118078277.0339111</v>
      </c>
      <c r="P5471" s="118" t="n"/>
      <c r="Q5471" s="104" t="n"/>
      <c r="R5471" t="n">
        <v>118078277.0339111</v>
      </c>
    </row>
    <row r="5472" outlineLevel="3" ht="50.25" customHeight="1">
      <c r="A5472" s="3" t="n"/>
      <c r="B5472" s="3" t="inlineStr">
        <is>
          <t>Монтаж щитового оборудования</t>
        </is>
      </c>
      <c r="C5472" s="25" t="n"/>
      <c r="D5472" s="271" t="inlineStr">
        <is>
          <t>10.8.1.2.</t>
        </is>
      </c>
      <c r="E5472" s="200" t="inlineStr">
        <is>
          <t>Устройство компенсации реактивной мощности 100кВАр, 5 шагов регулирования
2.1 5+10+10+25+50, навесное, 800х600х250</t>
        </is>
      </c>
      <c r="F5472" s="214" t="inlineStr">
        <is>
          <t>компл.</t>
        </is>
      </c>
      <c r="G5472" s="645" t="n">
        <v>2</v>
      </c>
      <c r="H5472" s="194" t="n">
        <v>661994.2996600999</v>
      </c>
      <c r="I5472" s="195" t="n">
        <v>508501.6745556131</v>
      </c>
      <c r="J5472" s="196" t="n">
        <v>146311.9967769641</v>
      </c>
      <c r="K5472" s="197" t="n">
        <v>1316807.970992677</v>
      </c>
      <c r="L5472" s="194" t="n">
        <v>1323988.5993202</v>
      </c>
      <c r="M5472" s="195" t="n">
        <v>1017003.349111226</v>
      </c>
      <c r="N5472" s="196" t="n">
        <v>292623.9935539283</v>
      </c>
      <c r="O5472" s="197" t="n">
        <v>2633615.941985354</v>
      </c>
      <c r="P5472" s="118" t="n"/>
      <c r="Q5472" s="104" t="n"/>
    </row>
    <row r="5473" outlineLevel="3" ht="50.25" customHeight="1">
      <c r="A5473" s="3" t="n"/>
      <c r="B5473" s="3" t="inlineStr">
        <is>
          <t>Монтаж щитового оборудования</t>
        </is>
      </c>
      <c r="C5473" s="25" t="n"/>
      <c r="D5473" s="271" t="inlineStr">
        <is>
          <t>10.8.1.3.</t>
        </is>
      </c>
      <c r="E5473" s="200" t="inlineStr">
        <is>
          <t>Щит ВРУ-1, см. том МИ.2023.032-Р-ЭОМ1, лист 3, https://chint.ru/</t>
        </is>
      </c>
      <c r="F5473" s="214" t="inlineStr">
        <is>
          <t>компл.</t>
        </is>
      </c>
      <c r="G5473" s="645" t="n">
        <v>1</v>
      </c>
      <c r="H5473" s="194" t="n">
        <v>2437238.406020979</v>
      </c>
      <c r="I5473" s="195" t="n">
        <v>2792864.514289993</v>
      </c>
      <c r="J5473" s="196" t="n">
        <v>653762.8650388715</v>
      </c>
      <c r="K5473" s="197" t="n">
        <v>5883865.785349844</v>
      </c>
      <c r="L5473" s="194" t="n">
        <v>2437238.406020979</v>
      </c>
      <c r="M5473" s="195" t="n">
        <v>2792864.514289993</v>
      </c>
      <c r="N5473" s="196" t="n">
        <v>653762.8650388715</v>
      </c>
      <c r="O5473" s="197" t="n">
        <v>5883865.785349844</v>
      </c>
      <c r="P5473" s="118" t="n"/>
      <c r="Q5473" s="104" t="n"/>
    </row>
    <row r="5474" outlineLevel="3" ht="50.25" customHeight="1">
      <c r="A5474" s="3" t="n"/>
      <c r="B5474" s="3" t="inlineStr">
        <is>
          <t>Монтаж щитового оборудования</t>
        </is>
      </c>
      <c r="C5474" s="25" t="n"/>
      <c r="D5474" s="271" t="inlineStr">
        <is>
          <t>10.8.1.4.</t>
        </is>
      </c>
      <c r="E5474" s="200" t="inlineStr">
        <is>
          <t>Щит ВРУ-2, см. том МИ.2023.032-Р-ЭОМ1, лист 4, https://chint.ru/</t>
        </is>
      </c>
      <c r="F5474" s="214" t="inlineStr">
        <is>
          <t>компл.</t>
        </is>
      </c>
      <c r="G5474" s="645" t="n">
        <v>1</v>
      </c>
      <c r="H5474" s="194" t="n">
        <v>1203516.383169317</v>
      </c>
      <c r="I5474" s="195" t="n">
        <v>877476.6831009083</v>
      </c>
      <c r="J5474" s="196" t="n">
        <v>260124.1332837782</v>
      </c>
      <c r="K5474" s="197" t="n">
        <v>2341117.199554003</v>
      </c>
      <c r="L5474" s="194" t="n">
        <v>1203516.383169317</v>
      </c>
      <c r="M5474" s="195" t="n">
        <v>877476.6831009083</v>
      </c>
      <c r="N5474" s="196" t="n">
        <v>260124.1332837782</v>
      </c>
      <c r="O5474" s="197" t="n">
        <v>2341117.199554003</v>
      </c>
      <c r="P5474" s="118" t="n"/>
      <c r="Q5474" s="104" t="n"/>
    </row>
    <row r="5475" outlineLevel="3" ht="50.25" customHeight="1">
      <c r="A5475" s="3" t="n"/>
      <c r="B5475" s="3" t="inlineStr">
        <is>
          <t>Монтаж щитового оборудования</t>
        </is>
      </c>
      <c r="C5475" s="25" t="n"/>
      <c r="D5475" s="271" t="inlineStr">
        <is>
          <t>10.8.1.5.</t>
        </is>
      </c>
      <c r="E5475" s="200" t="inlineStr">
        <is>
          <t>Щит ВРУ-3, см. том МИ.2023.032-Р-ЭОМ1, лист 5, https://chint.ru/</t>
        </is>
      </c>
      <c r="F5475" s="214" t="inlineStr">
        <is>
          <t>компл.</t>
        </is>
      </c>
      <c r="G5475" s="645" t="n">
        <v>1</v>
      </c>
      <c r="H5475" s="194" t="n">
        <v>2036790.961145155</v>
      </c>
      <c r="I5475" s="195" t="n">
        <v>1723899.802295721</v>
      </c>
      <c r="J5475" s="196" t="n">
        <v>470086.3454301095</v>
      </c>
      <c r="K5475" s="197" t="n">
        <v>4230777.108870986</v>
      </c>
      <c r="L5475" s="194" t="n">
        <v>2036790.961145155</v>
      </c>
      <c r="M5475" s="195" t="n">
        <v>1723899.802295721</v>
      </c>
      <c r="N5475" s="196" t="n">
        <v>470086.3454301095</v>
      </c>
      <c r="O5475" s="197" t="n">
        <v>4230777.108870986</v>
      </c>
      <c r="P5475" s="118" t="n"/>
      <c r="Q5475" s="104" t="n"/>
    </row>
    <row r="5476" outlineLevel="3" ht="50.25" customHeight="1">
      <c r="A5476" s="3" t="n"/>
      <c r="B5476" s="3" t="inlineStr">
        <is>
          <t>Монтаж щитового оборудования</t>
        </is>
      </c>
      <c r="C5476" s="25" t="n"/>
      <c r="D5476" s="271" t="inlineStr">
        <is>
          <t>10.8.1.6.</t>
        </is>
      </c>
      <c r="E5476" s="200" t="inlineStr">
        <is>
          <t>Щит ВРУ-4, см. том МИ.2023.032-Р-ЭОМ1, лист 6, https://chint.ru/</t>
        </is>
      </c>
      <c r="F5476" s="214" t="inlineStr">
        <is>
          <t>компл.</t>
        </is>
      </c>
      <c r="G5476" s="645" t="n">
        <v>1</v>
      </c>
      <c r="H5476" s="194" t="n">
        <v>1781937.126495736</v>
      </c>
      <c r="I5476" s="195" t="n">
        <v>1702524.258725752</v>
      </c>
      <c r="J5476" s="196" t="n">
        <v>435557.673152686</v>
      </c>
      <c r="K5476" s="197" t="n">
        <v>3920019.058374174</v>
      </c>
      <c r="L5476" s="194" t="n">
        <v>1781937.126495736</v>
      </c>
      <c r="M5476" s="195" t="n">
        <v>1702524.258725752</v>
      </c>
      <c r="N5476" s="196" t="n">
        <v>435557.673152686</v>
      </c>
      <c r="O5476" s="197" t="n">
        <v>3920019.058374174</v>
      </c>
      <c r="P5476" s="118" t="n"/>
      <c r="Q5476" s="104" t="n"/>
    </row>
    <row r="5477" outlineLevel="3" ht="50.25" customHeight="1">
      <c r="A5477" s="3" t="n"/>
      <c r="B5477" s="3" t="inlineStr">
        <is>
          <t>Монтаж щитового оборудования</t>
        </is>
      </c>
      <c r="C5477" s="25" t="n"/>
      <c r="D5477" s="271" t="inlineStr">
        <is>
          <t>10.8.1.7.</t>
        </is>
      </c>
      <c r="E5477" s="200" t="inlineStr">
        <is>
          <t>Щит ЩМ-БКТ, см. том МИ.2023.032-Р-ЭОМ1, лист 7, https://chint.ru/</t>
        </is>
      </c>
      <c r="F5477" s="214" t="inlineStr">
        <is>
          <t>компл.</t>
        </is>
      </c>
      <c r="G5477" s="645" t="n">
        <v>10</v>
      </c>
      <c r="H5477" s="194" t="n">
        <v>10156.66905020559</v>
      </c>
      <c r="I5477" s="195" t="n">
        <v>7322.988341548463</v>
      </c>
      <c r="J5477" s="196" t="n">
        <v>2184.957173969257</v>
      </c>
      <c r="K5477" s="197" t="n">
        <v>19664.61456572331</v>
      </c>
      <c r="L5477" s="194" t="n">
        <v>101566.6905020559</v>
      </c>
      <c r="M5477" s="195" t="n">
        <v>73229.88341548463</v>
      </c>
      <c r="N5477" s="196" t="n">
        <v>21849.57173969257</v>
      </c>
      <c r="O5477" s="197" t="n">
        <v>196646.1456572331</v>
      </c>
      <c r="P5477" s="118" t="n"/>
      <c r="Q5477" s="104" t="n"/>
    </row>
    <row r="5478" outlineLevel="3" ht="50.25" customHeight="1">
      <c r="A5478" s="3" t="n"/>
      <c r="B5478" s="3" t="inlineStr">
        <is>
          <t>Монтаж щитового оборудования</t>
        </is>
      </c>
      <c r="C5478" s="25" t="n"/>
      <c r="D5478" s="271" t="inlineStr">
        <is>
          <t>10.8.1.8.</t>
        </is>
      </c>
      <c r="E5478" s="200" t="inlineStr">
        <is>
          <t>Щит ЩЭ-1, см. том МИ.2023.032-Р-ЭОМ1, лист 8, https://chint.ru/</t>
        </is>
      </c>
      <c r="F5478" s="214" t="inlineStr">
        <is>
          <t>компл.</t>
        </is>
      </c>
      <c r="G5478" s="645" t="n">
        <v>3</v>
      </c>
      <c r="H5478" s="194" t="n">
        <v>71861.84544580837</v>
      </c>
      <c r="I5478" s="195" t="n">
        <v>70738.42706217832</v>
      </c>
      <c r="J5478" s="196" t="n">
        <v>17825.03406349834</v>
      </c>
      <c r="K5478" s="197" t="n">
        <v>160425.306571485</v>
      </c>
      <c r="L5478" s="194" t="n">
        <v>215585.5363374251</v>
      </c>
      <c r="M5478" s="195" t="n">
        <v>212215.281186535</v>
      </c>
      <c r="N5478" s="196" t="n">
        <v>53475.10219049501</v>
      </c>
      <c r="O5478" s="197" t="n">
        <v>481275.9197144551</v>
      </c>
      <c r="P5478" s="118" t="n"/>
      <c r="Q5478" s="104" t="n"/>
    </row>
    <row r="5479" outlineLevel="3" ht="50.25" customHeight="1">
      <c r="A5479" s="3" t="n"/>
      <c r="B5479" s="3" t="inlineStr">
        <is>
          <t>Монтаж щитового оборудования</t>
        </is>
      </c>
      <c r="C5479" s="25" t="n"/>
      <c r="D5479" s="271" t="inlineStr">
        <is>
          <t>10.8.1.9.</t>
        </is>
      </c>
      <c r="E5479" s="200" t="inlineStr">
        <is>
          <t>Щит ЩЭ-2, см. том МИ.2023.032-Р-ЭОМ1, лист 9, https://chint.ru/</t>
        </is>
      </c>
      <c r="F5479" s="214" t="inlineStr">
        <is>
          <t>компл.</t>
        </is>
      </c>
      <c r="G5479" s="645" t="n">
        <v>10</v>
      </c>
      <c r="H5479" s="194" t="n">
        <v>93766.9789417877</v>
      </c>
      <c r="I5479" s="195" t="n">
        <v>85517.913573086</v>
      </c>
      <c r="J5479" s="196" t="n">
        <v>22410.61156435921</v>
      </c>
      <c r="K5479" s="197" t="n">
        <v>201695.5040792329</v>
      </c>
      <c r="L5479" s="194" t="n">
        <v>937669.7894178771</v>
      </c>
      <c r="M5479" s="195" t="n">
        <v>855179.1357308601</v>
      </c>
      <c r="N5479" s="196" t="n">
        <v>224106.1156435921</v>
      </c>
      <c r="O5479" s="197" t="n">
        <v>2016955.040792329</v>
      </c>
      <c r="P5479" s="118" t="n"/>
      <c r="Q5479" s="104" t="n"/>
    </row>
    <row r="5480" outlineLevel="3" ht="50.25" customHeight="1">
      <c r="A5480" s="3" t="n"/>
      <c r="B5480" s="3" t="inlineStr">
        <is>
          <t>Монтаж щитового оборудования</t>
        </is>
      </c>
      <c r="C5480" s="25" t="n"/>
      <c r="D5480" s="271" t="inlineStr">
        <is>
          <t>10.8.1.10.</t>
        </is>
      </c>
      <c r="E5480" s="200" t="inlineStr">
        <is>
          <t>Щит ЩЭ-3, см. том МИ.2023.032-Р-ЭОМ1, лист 10, https://chint.ru/</t>
        </is>
      </c>
      <c r="F5480" s="214" t="inlineStr">
        <is>
          <t>компл.</t>
        </is>
      </c>
      <c r="G5480" s="645" t="n">
        <v>7</v>
      </c>
      <c r="H5480" s="194" t="n">
        <v>113079.5879878555</v>
      </c>
      <c r="I5480" s="195" t="n">
        <v>87137.73426821269</v>
      </c>
      <c r="J5480" s="196" t="n">
        <v>25027.16528200852</v>
      </c>
      <c r="K5480" s="197" t="n">
        <v>225244.4875380767</v>
      </c>
      <c r="L5480" s="194" t="n">
        <v>791557.1159149883</v>
      </c>
      <c r="M5480" s="195" t="n">
        <v>609964.1398774888</v>
      </c>
      <c r="N5480" s="196" t="n">
        <v>175190.1569740596</v>
      </c>
      <c r="O5480" s="197" t="n">
        <v>1576711.412766537</v>
      </c>
      <c r="P5480" s="118" t="n"/>
      <c r="Q5480" s="104" t="n"/>
    </row>
    <row r="5481" outlineLevel="3" ht="50.25" customHeight="1">
      <c r="A5481" s="3" t="n"/>
      <c r="B5481" s="3" t="inlineStr">
        <is>
          <t>Монтаж щитового оборудования</t>
        </is>
      </c>
      <c r="C5481" s="25" t="n"/>
      <c r="D5481" s="271" t="inlineStr">
        <is>
          <t>10.8.1.11.</t>
        </is>
      </c>
      <c r="E5481" s="200" t="inlineStr">
        <is>
          <t>Щит ЩМ-К, см. том МИ.2023.032-Р-ЭОМ1, лист 11, https://chint.ru/</t>
        </is>
      </c>
      <c r="F5481" s="214" t="inlineStr">
        <is>
          <t>компл.</t>
        </is>
      </c>
      <c r="G5481" s="645" t="n">
        <v>46</v>
      </c>
      <c r="H5481" s="194" t="n">
        <v>11718.15883969444</v>
      </c>
      <c r="I5481" s="195" t="n">
        <v>11336.62265772877</v>
      </c>
      <c r="J5481" s="196" t="n">
        <v>2881.847687177901</v>
      </c>
      <c r="K5481" s="197" t="n">
        <v>25936.62918460111</v>
      </c>
      <c r="L5481" s="194" t="n">
        <v>539035.306625944</v>
      </c>
      <c r="M5481" s="195" t="n">
        <v>521484.6422555235</v>
      </c>
      <c r="N5481" s="196" t="n">
        <v>132564.9936101834</v>
      </c>
      <c r="O5481" s="197" t="n">
        <v>1193084.942491651</v>
      </c>
      <c r="P5481" s="118" t="n"/>
      <c r="Q5481" s="104" t="n"/>
    </row>
    <row r="5482" outlineLevel="3" ht="50.25" customHeight="1">
      <c r="A5482" s="3" t="n"/>
      <c r="B5482" s="3" t="inlineStr">
        <is>
          <t>Монтаж щитового оборудования</t>
        </is>
      </c>
      <c r="C5482" s="25" t="n"/>
      <c r="D5482" s="271" t="inlineStr">
        <is>
          <t>10.8.1.12.</t>
        </is>
      </c>
      <c r="E5482" s="200" t="inlineStr">
        <is>
          <t>Щит ЩСВ-1, см. том МИ.2023.032-Р-ЭОМ1, лист 12, https://chint.ru/</t>
        </is>
      </c>
      <c r="F5482" s="214" t="inlineStr">
        <is>
          <t>компл.</t>
        </is>
      </c>
      <c r="G5482" s="645" t="n">
        <v>1</v>
      </c>
      <c r="H5482" s="194" t="n">
        <v>74737.65185411157</v>
      </c>
      <c r="I5482" s="195" t="n">
        <v>64508.52114154609</v>
      </c>
      <c r="J5482" s="196" t="n">
        <v>17405.77162445721</v>
      </c>
      <c r="K5482" s="197" t="n">
        <v>156651.9446201149</v>
      </c>
      <c r="L5482" s="194" t="n">
        <v>74737.65185411157</v>
      </c>
      <c r="M5482" s="195" t="n">
        <v>64508.52114154609</v>
      </c>
      <c r="N5482" s="196" t="n">
        <v>17405.77162445721</v>
      </c>
      <c r="O5482" s="197" t="n">
        <v>156651.9446201149</v>
      </c>
      <c r="P5482" s="118" t="n"/>
      <c r="Q5482" s="104" t="n"/>
    </row>
    <row r="5483" outlineLevel="3" ht="50.25" customHeight="1">
      <c r="A5483" s="3" t="n"/>
      <c r="B5483" s="3" t="inlineStr">
        <is>
          <t>Монтаж щитового оборудования</t>
        </is>
      </c>
      <c r="C5483" s="25" t="n"/>
      <c r="D5483" s="271" t="inlineStr">
        <is>
          <t>10.8.1.13.</t>
        </is>
      </c>
      <c r="E5483" s="200" t="inlineStr">
        <is>
          <t>Щит ЩСВ-2, см. том МИ.2023.032-Р-ЭОМ1, лист 13, https://chint.ru/</t>
        </is>
      </c>
      <c r="F5483" s="214" t="inlineStr">
        <is>
          <t>компл.</t>
        </is>
      </c>
      <c r="G5483" s="645" t="n">
        <v>1</v>
      </c>
      <c r="H5483" s="194" t="n">
        <v>77170.69592449992</v>
      </c>
      <c r="I5483" s="195" t="n">
        <v>64712.58963341994</v>
      </c>
      <c r="J5483" s="196" t="n">
        <v>17735.41069473998</v>
      </c>
      <c r="K5483" s="197" t="n">
        <v>159618.6962526598</v>
      </c>
      <c r="L5483" s="194" t="n">
        <v>77170.69592449992</v>
      </c>
      <c r="M5483" s="195" t="n">
        <v>64712.58963341994</v>
      </c>
      <c r="N5483" s="196" t="n">
        <v>17735.41069473998</v>
      </c>
      <c r="O5483" s="197" t="n">
        <v>159618.6962526598</v>
      </c>
      <c r="P5483" s="118" t="n"/>
      <c r="Q5483" s="104" t="n"/>
    </row>
    <row r="5484" outlineLevel="3" ht="50.25" customHeight="1">
      <c r="A5484" s="3" t="n"/>
      <c r="B5484" s="3" t="inlineStr">
        <is>
          <t>Монтаж щитового оборудования</t>
        </is>
      </c>
      <c r="C5484" s="25" t="n"/>
      <c r="D5484" s="271" t="inlineStr">
        <is>
          <t>10.8.1.14.</t>
        </is>
      </c>
      <c r="E5484" s="200" t="inlineStr">
        <is>
          <t>Щит ЩО-1, см. том МИ.2023.032-Р-ЭОМ1, лист 14, https://chint.ru/</t>
        </is>
      </c>
      <c r="F5484" s="214" t="inlineStr">
        <is>
          <t>компл.</t>
        </is>
      </c>
      <c r="G5484" s="645" t="n">
        <v>1</v>
      </c>
      <c r="H5484" s="194" t="n">
        <v>14038.36271579884</v>
      </c>
      <c r="I5484" s="195" t="n">
        <v>14119.67106293284</v>
      </c>
      <c r="J5484" s="196" t="n">
        <v>3519.75422234146</v>
      </c>
      <c r="K5484" s="197" t="n">
        <v>31677.78800107314</v>
      </c>
      <c r="L5484" s="194" t="n">
        <v>14038.36271579884</v>
      </c>
      <c r="M5484" s="195" t="n">
        <v>14119.67106293284</v>
      </c>
      <c r="N5484" s="196" t="n">
        <v>3519.75422234146</v>
      </c>
      <c r="O5484" s="197" t="n">
        <v>31677.78800107314</v>
      </c>
      <c r="P5484" s="118" t="n"/>
      <c r="Q5484" s="104" t="n"/>
    </row>
    <row r="5485" outlineLevel="3" ht="50.25" customHeight="1">
      <c r="A5485" s="3" t="n"/>
      <c r="B5485" s="3" t="inlineStr">
        <is>
          <t>Монтаж щитового оборудования</t>
        </is>
      </c>
      <c r="C5485" s="25" t="n"/>
      <c r="D5485" s="271" t="inlineStr">
        <is>
          <t>10.8.1.15.</t>
        </is>
      </c>
      <c r="E5485" s="200" t="inlineStr">
        <is>
          <t>Щит ЩО-3, см. том МИ.2023.032-Р-ЭОМ1, лист 15, https://chint.ru/</t>
        </is>
      </c>
      <c r="F5485" s="214" t="inlineStr">
        <is>
          <t>компл.</t>
        </is>
      </c>
      <c r="G5485" s="645" t="n">
        <v>1</v>
      </c>
      <c r="H5485" s="194" t="n">
        <v>30287.31396958626</v>
      </c>
      <c r="I5485" s="195" t="n">
        <v>18070.9755296109</v>
      </c>
      <c r="J5485" s="196" t="n">
        <v>6044.786187399646</v>
      </c>
      <c r="K5485" s="197" t="n">
        <v>54403.07568659681</v>
      </c>
      <c r="L5485" s="194" t="n">
        <v>30287.31396958626</v>
      </c>
      <c r="M5485" s="195" t="n">
        <v>18070.9755296109</v>
      </c>
      <c r="N5485" s="196" t="n">
        <v>6044.786187399646</v>
      </c>
      <c r="O5485" s="197" t="n">
        <v>54403.07568659681</v>
      </c>
      <c r="P5485" s="118" t="n"/>
      <c r="Q5485" s="104" t="n"/>
    </row>
    <row r="5486" outlineLevel="3" ht="50.25" customHeight="1">
      <c r="A5486" s="3" t="n"/>
      <c r="B5486" s="3" t="inlineStr">
        <is>
          <t>Монтаж щитового оборудования</t>
        </is>
      </c>
      <c r="C5486" s="25" t="n"/>
      <c r="D5486" s="271" t="inlineStr">
        <is>
          <t>10.8.1.16.</t>
        </is>
      </c>
      <c r="E5486" s="200" t="inlineStr">
        <is>
          <t>Щит ЩО-4, см. том МИ.2023.032-Р-ЭОМ1, лист 16, https://chint.ru/</t>
        </is>
      </c>
      <c r="F5486" s="214" t="inlineStr">
        <is>
          <t>компл.</t>
        </is>
      </c>
      <c r="G5486" s="645" t="n">
        <v>1</v>
      </c>
      <c r="H5486" s="194" t="n">
        <v>14038.36271579884</v>
      </c>
      <c r="I5486" s="195" t="n">
        <v>16708.11528352751</v>
      </c>
      <c r="J5486" s="196" t="n">
        <v>3843.309749915794</v>
      </c>
      <c r="K5486" s="197" t="n">
        <v>34589.78774924215</v>
      </c>
      <c r="L5486" s="194" t="n">
        <v>14038.36271579884</v>
      </c>
      <c r="M5486" s="195" t="n">
        <v>16708.11528352751</v>
      </c>
      <c r="N5486" s="196" t="n">
        <v>3843.309749915794</v>
      </c>
      <c r="O5486" s="197" t="n">
        <v>34589.78774924215</v>
      </c>
      <c r="P5486" s="118" t="n"/>
      <c r="Q5486" s="104" t="n"/>
    </row>
    <row r="5487" outlineLevel="3" ht="50.25" customHeight="1">
      <c r="A5487" s="3" t="n"/>
      <c r="B5487" s="3" t="inlineStr">
        <is>
          <t>Монтаж щитового оборудования</t>
        </is>
      </c>
      <c r="C5487" s="25" t="n"/>
      <c r="D5487" s="271" t="inlineStr">
        <is>
          <t>10.8.1.17.</t>
        </is>
      </c>
      <c r="E5487" s="200" t="inlineStr">
        <is>
          <t>Щит ВРСС-1, см. том МИ.2023.032-Р-ЭОМ1, лист 17, https://chint.ru/</t>
        </is>
      </c>
      <c r="F5487" s="214" t="inlineStr">
        <is>
          <t>компл.</t>
        </is>
      </c>
      <c r="G5487" s="645" t="n">
        <v>1</v>
      </c>
      <c r="H5487" s="194" t="n">
        <v>13977.10690848017</v>
      </c>
      <c r="I5487" s="195" t="n">
        <v>16702.9775167268</v>
      </c>
      <c r="J5487" s="196" t="n">
        <v>3835.010553150872</v>
      </c>
      <c r="K5487" s="197" t="n">
        <v>34515.09497835785</v>
      </c>
      <c r="L5487" s="194" t="n">
        <v>13977.10690848017</v>
      </c>
      <c r="M5487" s="195" t="n">
        <v>16702.9775167268</v>
      </c>
      <c r="N5487" s="196" t="n">
        <v>3835.010553150872</v>
      </c>
      <c r="O5487" s="197" t="n">
        <v>34515.09497835785</v>
      </c>
      <c r="P5487" s="118" t="n"/>
      <c r="Q5487" s="104" t="n"/>
    </row>
    <row r="5488" outlineLevel="3" ht="50.25" customHeight="1">
      <c r="A5488" s="3" t="n"/>
      <c r="B5488" s="3" t="inlineStr">
        <is>
          <t>Монтаж щитового оборудования</t>
        </is>
      </c>
      <c r="C5488" s="25" t="n"/>
      <c r="D5488" s="271" t="inlineStr">
        <is>
          <t>10.8.1.18.</t>
        </is>
      </c>
      <c r="E5488" s="200" t="inlineStr">
        <is>
          <t>Щит ВРСС-2, см. том МИ.2023.032-Р-ЭОМ1, лист 18, https://chint.ru/</t>
        </is>
      </c>
      <c r="F5488" s="214" t="inlineStr">
        <is>
          <t>компл.</t>
        </is>
      </c>
      <c r="G5488" s="645" t="n">
        <v>1</v>
      </c>
      <c r="H5488" s="194" t="n">
        <v>13977.10690848017</v>
      </c>
      <c r="I5488" s="195" t="n">
        <v>16702.9775167268</v>
      </c>
      <c r="J5488" s="196" t="n">
        <v>3835.010553150872</v>
      </c>
      <c r="K5488" s="197" t="n">
        <v>34515.09497835785</v>
      </c>
      <c r="L5488" s="194" t="n">
        <v>13977.10690848017</v>
      </c>
      <c r="M5488" s="195" t="n">
        <v>16702.9775167268</v>
      </c>
      <c r="N5488" s="196" t="n">
        <v>3835.010553150872</v>
      </c>
      <c r="O5488" s="197" t="n">
        <v>34515.09497835785</v>
      </c>
      <c r="P5488" s="118" t="n"/>
      <c r="Q5488" s="104" t="n"/>
    </row>
    <row r="5489" outlineLevel="3" ht="50.25" customHeight="1">
      <c r="A5489" s="3" t="n"/>
      <c r="B5489" s="3" t="inlineStr">
        <is>
          <t>Монтаж щитового оборудования</t>
        </is>
      </c>
      <c r="C5489" s="25" t="n"/>
      <c r="D5489" s="271" t="inlineStr">
        <is>
          <t>10.8.1.19.</t>
        </is>
      </c>
      <c r="E5489" s="200" t="inlineStr">
        <is>
          <t>Щит ВРСС-3, см. том МИ.2023.032-Р-ЭОМ1, лист 19, https://chint.ru/</t>
        </is>
      </c>
      <c r="F5489" s="214" t="inlineStr">
        <is>
          <t>компл.</t>
        </is>
      </c>
      <c r="G5489" s="645" t="n">
        <v>1</v>
      </c>
      <c r="H5489" s="194" t="n">
        <v>14745.49331834522</v>
      </c>
      <c r="I5489" s="195" t="n">
        <v>16767.42494238484</v>
      </c>
      <c r="J5489" s="196" t="n">
        <v>3939.114782591258</v>
      </c>
      <c r="K5489" s="197" t="n">
        <v>35452.03304332132</v>
      </c>
      <c r="L5489" s="194" t="n">
        <v>14745.49331834522</v>
      </c>
      <c r="M5489" s="195" t="n">
        <v>16767.42494238484</v>
      </c>
      <c r="N5489" s="196" t="n">
        <v>3939.114782591258</v>
      </c>
      <c r="O5489" s="197" t="n">
        <v>35452.03304332132</v>
      </c>
      <c r="P5489" s="118" t="n"/>
      <c r="Q5489" s="104" t="n"/>
    </row>
    <row r="5490" outlineLevel="2" ht="50.25" customHeight="1">
      <c r="A5490" s="3" t="n"/>
      <c r="B5490" s="3" t="n"/>
      <c r="C5490" s="240" t="n"/>
      <c r="D5490" s="391" t="inlineStr">
        <is>
          <t>10.8.2.</t>
        </is>
      </c>
      <c r="E5490" s="408" t="inlineStr">
        <is>
          <t>Кабеленесущая продукция</t>
        </is>
      </c>
      <c r="F5490" s="409" t="inlineStr">
        <is>
          <t>комплект</t>
        </is>
      </c>
      <c r="G5490" s="420" t="n">
        <v>1</v>
      </c>
      <c r="H5490" s="428">
        <f>IFERROR(L5490/G5490,0)</f>
        <v/>
      </c>
      <c r="I5490" s="429">
        <f>IFERROR(M5490/G5490,0)</f>
        <v/>
      </c>
      <c r="J5490" s="430">
        <f>IFERROR(N5490/G5490,0)</f>
        <v/>
      </c>
      <c r="K5490" s="432">
        <f>+IFERROR(O5490/G5490,0)</f>
        <v/>
      </c>
      <c r="L5490" s="431">
        <f>SUBTOTAL(9,L5491:L5579)</f>
        <v/>
      </c>
      <c r="M5490" s="429">
        <f>SUBTOTAL(9,M5491:M5579)</f>
        <v/>
      </c>
      <c r="N5490" s="430">
        <f>SUBTOTAL(9,N5491:N5579)</f>
        <v/>
      </c>
      <c r="O5490" s="431">
        <f>SUBTOTAL(9,O5491:O5579)</f>
        <v/>
      </c>
      <c r="P5490" s="394" t="n"/>
      <c r="Q5490" s="243" t="n"/>
    </row>
    <row r="5491" outlineLevel="3" ht="50.25" customHeight="1">
      <c r="A5491" s="3" t="inlineStr">
        <is>
          <t>11.1.1.</t>
        </is>
      </c>
      <c r="B5491" s="3" t="inlineStr">
        <is>
          <t>Монтаж кабеленесущих систем</t>
        </is>
      </c>
      <c r="C5491" s="25" t="inlineStr">
        <is>
          <t>11.1.1.</t>
        </is>
      </c>
      <c r="D5491" s="271" t="inlineStr">
        <is>
          <t>10.8.2.1.</t>
        </is>
      </c>
      <c r="E5491" s="200" t="inlineStr">
        <is>
          <t>Универсальный лоток перфорированный 100х50х3000, толщ. 1,5 мм, Сендзимир цинк, УЛП-100х50х3000-1,5-СЦ, 83415, OSTEC</t>
        </is>
      </c>
      <c r="F5491" s="214" t="inlineStr">
        <is>
          <t>м</t>
        </is>
      </c>
      <c r="G5491" s="645" t="n">
        <v>429</v>
      </c>
      <c r="H5491" s="194" t="n">
        <v>2010.66110594028</v>
      </c>
      <c r="I5491" s="195" t="n">
        <v>2588.444220594671</v>
      </c>
      <c r="J5491" s="196" t="n">
        <v>574.8881658168689</v>
      </c>
      <c r="K5491" s="197" t="n">
        <v>5173.993492351819</v>
      </c>
      <c r="L5491" s="194" t="n">
        <v>862573.6144483803</v>
      </c>
      <c r="M5491" s="195" t="n">
        <v>1110442.570635114</v>
      </c>
      <c r="N5491" s="196" t="n">
        <v>246627.0231354368</v>
      </c>
      <c r="O5491" s="197" t="n">
        <v>13336562.62729037</v>
      </c>
      <c r="P5491" s="118" t="n"/>
      <c r="Q5491" s="104" t="n"/>
      <c r="R5491" t="n">
        <v>13336562.62729037</v>
      </c>
    </row>
    <row r="5492" outlineLevel="3" ht="50.25" customHeight="1">
      <c r="A5492" s="3" t="n"/>
      <c r="B5492" s="3" t="inlineStr">
        <is>
          <t>Монтаж кабеленесущих систем</t>
        </is>
      </c>
      <c r="C5492" s="25" t="n"/>
      <c r="D5492" s="271" t="inlineStr">
        <is>
          <t>10.8.2.2.</t>
        </is>
      </c>
      <c r="E5492" s="200" t="inlineStr">
        <is>
          <t>Универсальный лоток перфорированный 100х80х3000, толщ. 1,5 мм, Сендзимир цинк, УЛП-100х80х3000-1,5-СЦ, 83018, OSTEC</t>
        </is>
      </c>
      <c r="F5492" s="214" t="inlineStr">
        <is>
          <t>м</t>
        </is>
      </c>
      <c r="G5492" s="645" t="n">
        <v>15</v>
      </c>
      <c r="H5492" s="194" t="n">
        <v>2850.434018740662</v>
      </c>
      <c r="I5492" s="195" t="n">
        <v>2588.444220594671</v>
      </c>
      <c r="J5492" s="196" t="n">
        <v>679.8597799169166</v>
      </c>
      <c r="K5492" s="197" t="n">
        <v>6118.73801925225</v>
      </c>
      <c r="L5492" s="194" t="n">
        <v>42756.51028110994</v>
      </c>
      <c r="M5492" s="195" t="n">
        <v>38826.66330892006</v>
      </c>
      <c r="N5492" s="196" t="n">
        <v>10197.89669875375</v>
      </c>
      <c r="O5492" s="197" t="n">
        <v>91781.07028878374</v>
      </c>
      <c r="P5492" s="118" t="n"/>
      <c r="Q5492" s="104" t="n"/>
    </row>
    <row r="5493" outlineLevel="3" ht="50.25" customHeight="1">
      <c r="A5493" s="3" t="n"/>
      <c r="B5493" s="3" t="inlineStr">
        <is>
          <t>Монтаж кабеленесущих систем</t>
        </is>
      </c>
      <c r="C5493" s="25" t="n"/>
      <c r="D5493" s="271" t="inlineStr">
        <is>
          <t>10.8.2.3.</t>
        </is>
      </c>
      <c r="E5493" s="200" t="inlineStr">
        <is>
          <t>Универсальный лоток перфорированный 100х100х3000, толщ. 1,5 мм, Сендзимир цинк, УЛП-100х100х3000-1,5-СЦ, 83013, OSTEC</t>
        </is>
      </c>
      <c r="F5493" s="214" t="inlineStr">
        <is>
          <t>м</t>
        </is>
      </c>
      <c r="G5493" s="645" t="n">
        <v>78</v>
      </c>
      <c r="H5493" s="194" t="n">
        <v>3425.519668574088</v>
      </c>
      <c r="I5493" s="195" t="n">
        <v>2588.444220594671</v>
      </c>
      <c r="J5493" s="196" t="n">
        <v>751.7454861460949</v>
      </c>
      <c r="K5493" s="197" t="n">
        <v>6765.709375314854</v>
      </c>
      <c r="L5493" s="194" t="n">
        <v>267190.5341487789</v>
      </c>
      <c r="M5493" s="195" t="n">
        <v>201898.6492063843</v>
      </c>
      <c r="N5493" s="196" t="n">
        <v>58636.1479193954</v>
      </c>
      <c r="O5493" s="197" t="n">
        <v>527725.3312745586</v>
      </c>
      <c r="P5493" s="118" t="n"/>
      <c r="Q5493" s="104" t="n"/>
    </row>
    <row r="5494" outlineLevel="3" ht="50.25" customHeight="1">
      <c r="A5494" s="3" t="n"/>
      <c r="B5494" s="3" t="inlineStr">
        <is>
          <t>Монтаж кабеленесущих систем</t>
        </is>
      </c>
      <c r="C5494" s="25" t="n"/>
      <c r="D5494" s="271" t="inlineStr">
        <is>
          <t>10.8.2.4.</t>
        </is>
      </c>
      <c r="E5494" s="200" t="inlineStr">
        <is>
          <t>Универсальный лоток перфорированный 200х50х3000, толщ. 1,5 мм, Сендзимир цинк, УЛП-200х50х3000-1,5-СЦ, 83025, OSTEC</t>
        </is>
      </c>
      <c r="F5494" s="214" t="n"/>
      <c r="G5494" s="645" t="n">
        <v>18</v>
      </c>
      <c r="H5494" s="194" t="n">
        <v>3617.076915818562</v>
      </c>
      <c r="I5494" s="195" t="n">
        <v>2588.444220594671</v>
      </c>
      <c r="J5494" s="196" t="n">
        <v>775.690142051654</v>
      </c>
      <c r="K5494" s="197" t="n">
        <v>6981.211278464886</v>
      </c>
      <c r="L5494" s="194" t="n">
        <v>65107.38448473411</v>
      </c>
      <c r="M5494" s="195" t="n">
        <v>46591.99597070407</v>
      </c>
      <c r="N5494" s="196" t="n">
        <v>13962.42255692977</v>
      </c>
      <c r="O5494" s="197" t="n">
        <v>125661.8030123679</v>
      </c>
      <c r="P5494" s="118" t="n"/>
      <c r="Q5494" s="104" t="n"/>
    </row>
    <row r="5495" outlineLevel="3" ht="50.25" customHeight="1">
      <c r="A5495" s="3" t="n"/>
      <c r="B5495" s="3" t="inlineStr">
        <is>
          <t>Монтаж кабеленесущих систем</t>
        </is>
      </c>
      <c r="C5495" s="25" t="n"/>
      <c r="D5495" s="271" t="inlineStr">
        <is>
          <t>10.8.2.5.</t>
        </is>
      </c>
      <c r="E5495" s="200" t="inlineStr">
        <is>
          <t>Универсальный лоток перфорированный 200х80х3000, толщ. 1,5 мм, Сендзимир цинк, УЛП-200х80х3000-1,5-СЦ, 83028, OSTEC</t>
        </is>
      </c>
      <c r="F5495" s="214" t="inlineStr">
        <is>
          <t>м</t>
        </is>
      </c>
      <c r="G5495" s="645" t="n">
        <v>441</v>
      </c>
      <c r="H5495" s="194" t="n">
        <v>3822.254855618613</v>
      </c>
      <c r="I5495" s="195" t="n">
        <v>2588.444220594671</v>
      </c>
      <c r="J5495" s="196" t="n">
        <v>801.3373845266605</v>
      </c>
      <c r="K5495" s="197" t="n">
        <v>7212.036460739944</v>
      </c>
      <c r="L5495" s="194" t="n">
        <v>1685614.391327808</v>
      </c>
      <c r="M5495" s="195" t="n">
        <v>1141503.90128225</v>
      </c>
      <c r="N5495" s="196" t="n">
        <v>353389.7865762573</v>
      </c>
      <c r="O5495" s="197" t="n">
        <v>3180508.079186315</v>
      </c>
      <c r="P5495" s="118" t="n"/>
      <c r="Q5495" s="104" t="n"/>
    </row>
    <row r="5496" outlineLevel="3" ht="50.25" customHeight="1">
      <c r="A5496" s="3" t="n"/>
      <c r="B5496" s="3" t="inlineStr">
        <is>
          <t>Монтаж кабеленесущих систем</t>
        </is>
      </c>
      <c r="C5496" s="25" t="n"/>
      <c r="D5496" s="271" t="inlineStr">
        <is>
          <t>10.8.2.6.</t>
        </is>
      </c>
      <c r="E5496" s="200" t="inlineStr">
        <is>
          <t>Универсальный лоток перфорированный 200х100х3000, толщ. 1,5 мм, Сендзимир цинк, УЛП-200х100х3000-1,5-СЦ, 83023, OSTEC</t>
        </is>
      </c>
      <c r="F5496" s="214" t="inlineStr">
        <is>
          <t>м</t>
        </is>
      </c>
      <c r="G5496" s="645" t="n">
        <v>186</v>
      </c>
      <c r="H5496" s="194" t="n">
        <v>4454.642110435778</v>
      </c>
      <c r="I5496" s="195" t="n">
        <v>2588.444220594671</v>
      </c>
      <c r="J5496" s="196" t="n">
        <v>880.3857913788061</v>
      </c>
      <c r="K5496" s="197" t="n">
        <v>7923.472122409255</v>
      </c>
      <c r="L5496" s="194" t="n">
        <v>828563.4325410547</v>
      </c>
      <c r="M5496" s="195" t="n">
        <v>481450.6250306087</v>
      </c>
      <c r="N5496" s="196" t="n">
        <v>163751.7571964579</v>
      </c>
      <c r="O5496" s="197" t="n">
        <v>1473765.814768121</v>
      </c>
      <c r="P5496" s="118" t="n"/>
      <c r="Q5496" s="104" t="n"/>
    </row>
    <row r="5497" outlineLevel="3" ht="50.25" customHeight="1">
      <c r="A5497" s="3" t="n"/>
      <c r="B5497" s="3" t="inlineStr">
        <is>
          <t>Монтаж кабеленесущих систем</t>
        </is>
      </c>
      <c r="C5497" s="25" t="n"/>
      <c r="D5497" s="271" t="inlineStr">
        <is>
          <t>10.8.2.7.</t>
        </is>
      </c>
      <c r="E5497" s="200" t="inlineStr">
        <is>
          <t>Универсальный лоток перфорированный 300х80х3000, толщ. 1,5 мм, Сендзимир цинк, УЛП-300х80х3000-1,5-СЦ, 83038, OSTEC</t>
        </is>
      </c>
      <c r="F5497" s="214" t="inlineStr">
        <is>
          <t>м</t>
        </is>
      </c>
      <c r="G5497" s="645" t="n">
        <v>87</v>
      </c>
      <c r="H5497" s="194" t="n">
        <v>4784.555006599966</v>
      </c>
      <c r="I5497" s="195" t="n">
        <v>2588.444220594671</v>
      </c>
      <c r="J5497" s="196" t="n">
        <v>921.6249033993296</v>
      </c>
      <c r="K5497" s="197" t="n">
        <v>8294.624130593966</v>
      </c>
      <c r="L5497" s="194" t="n">
        <v>416256.285574197</v>
      </c>
      <c r="M5497" s="195" t="n">
        <v>225194.6471917364</v>
      </c>
      <c r="N5497" s="196" t="n">
        <v>80181.36659574167</v>
      </c>
      <c r="O5497" s="197" t="n">
        <v>721632.299361675</v>
      </c>
      <c r="P5497" s="118" t="n"/>
      <c r="Q5497" s="104" t="n"/>
    </row>
    <row r="5498" outlineLevel="3" ht="50.25" customHeight="1">
      <c r="A5498" s="3" t="n"/>
      <c r="B5498" s="3" t="inlineStr">
        <is>
          <t>Монтаж кабеленесущих систем</t>
        </is>
      </c>
      <c r="C5498" s="25" t="n"/>
      <c r="D5498" s="271" t="inlineStr">
        <is>
          <t>10.8.2.8.</t>
        </is>
      </c>
      <c r="E5498" s="200" t="inlineStr">
        <is>
          <t>Универсальный лоток перфорированный 300х100х3000, толщ. 1,5 мм, Сендзимир цинк, УЛП-300х100х3000-1,5-СЦ, 83031, OSTEC</t>
        </is>
      </c>
      <c r="F5498" s="214" t="inlineStr">
        <is>
          <t>м</t>
        </is>
      </c>
      <c r="G5498" s="645" t="n">
        <v>99</v>
      </c>
      <c r="H5498" s="194" t="n">
        <v>5428.650948026888</v>
      </c>
      <c r="I5498" s="195" t="n">
        <v>2588.444220594671</v>
      </c>
      <c r="J5498" s="196" t="n">
        <v>1002.136896077695</v>
      </c>
      <c r="K5498" s="197" t="n">
        <v>9019.232064699254</v>
      </c>
      <c r="L5498" s="194" t="n">
        <v>537436.4438546619</v>
      </c>
      <c r="M5498" s="195" t="n">
        <v>256255.9778388724</v>
      </c>
      <c r="N5498" s="196" t="n">
        <v>99211.55271169178</v>
      </c>
      <c r="O5498" s="197" t="n">
        <v>892903.9744052262</v>
      </c>
      <c r="P5498" s="118" t="n"/>
      <c r="Q5498" s="104" t="n"/>
    </row>
    <row r="5499" outlineLevel="3" ht="50.25" customHeight="1">
      <c r="A5499" s="3" t="n"/>
      <c r="B5499" s="3" t="inlineStr">
        <is>
          <t>Монтаж кабеленесущих систем</t>
        </is>
      </c>
      <c r="C5499" s="25" t="n"/>
      <c r="D5499" s="271" t="inlineStr">
        <is>
          <t>10.8.2.9.</t>
        </is>
      </c>
      <c r="E5499" s="200" t="inlineStr">
        <is>
          <t>Универсальный лоток перфорированный 400х80х3000, толщ. 1,5 мм, Сендзимир цинк, УЛП-400х80х3000-1,5-СЦ, 83048, OSTEC</t>
        </is>
      </c>
      <c r="F5499" s="214" t="inlineStr">
        <is>
          <t>м</t>
        </is>
      </c>
      <c r="G5499" s="645" t="n">
        <v>18</v>
      </c>
      <c r="H5499" s="194" t="n">
        <v>5704.455526887431</v>
      </c>
      <c r="I5499" s="195" t="n">
        <v>2588.444220594671</v>
      </c>
      <c r="J5499" s="196" t="n">
        <v>1036.612468435263</v>
      </c>
      <c r="K5499" s="197" t="n">
        <v>9329.512215917362</v>
      </c>
      <c r="L5499" s="194" t="n">
        <v>102680.1994839738</v>
      </c>
      <c r="M5499" s="195" t="n">
        <v>46591.99597070407</v>
      </c>
      <c r="N5499" s="196" t="n">
        <v>18659.02443183472</v>
      </c>
      <c r="O5499" s="197" t="n">
        <v>167931.2198865125</v>
      </c>
      <c r="P5499" s="118" t="n"/>
      <c r="Q5499" s="104" t="n"/>
    </row>
    <row r="5500" outlineLevel="3" ht="50.25" customHeight="1">
      <c r="A5500" s="3" t="n"/>
      <c r="B5500" s="3" t="inlineStr">
        <is>
          <t>Монтаж кабеленесущих систем</t>
        </is>
      </c>
      <c r="C5500" s="25" t="n"/>
      <c r="D5500" s="271" t="inlineStr">
        <is>
          <t>10.8.2.10.</t>
        </is>
      </c>
      <c r="E5500" s="200" t="inlineStr">
        <is>
          <t>Универсальный лоток перфорированный 400х100х3000, толщ. 1,5 мм, Сендзимир цинк, УЛП-400х100х3000-1,5-СЦ, 83041, OSTEC</t>
        </is>
      </c>
      <c r="F5500" s="214" t="inlineStr">
        <is>
          <t>м</t>
        </is>
      </c>
      <c r="G5500" s="645" t="n">
        <v>72</v>
      </c>
      <c r="H5500" s="194" t="n">
        <v>6826.123887199416</v>
      </c>
      <c r="I5500" s="195" t="n">
        <v>2588.444220594671</v>
      </c>
      <c r="J5500" s="196" t="n">
        <v>1176.821013474261</v>
      </c>
      <c r="K5500" s="197" t="n">
        <v>10591.38912126835</v>
      </c>
      <c r="L5500" s="194" t="n">
        <v>491480.9198783579</v>
      </c>
      <c r="M5500" s="195" t="n">
        <v>186367.9838828163</v>
      </c>
      <c r="N5500" s="196" t="n">
        <v>84731.11297014677</v>
      </c>
      <c r="O5500" s="197" t="n">
        <v>762580.016731321</v>
      </c>
      <c r="P5500" s="118" t="n"/>
      <c r="Q5500" s="104" t="n"/>
    </row>
    <row r="5501" outlineLevel="3" ht="50.25" customHeight="1">
      <c r="A5501" s="3" t="n"/>
      <c r="B5501" s="3" t="inlineStr">
        <is>
          <t>Монтаж кабеленесущих систем</t>
        </is>
      </c>
      <c r="C5501" s="25" t="n"/>
      <c r="D5501" s="271" t="inlineStr">
        <is>
          <t>10.8.2.11.</t>
        </is>
      </c>
      <c r="E5501" s="200" t="inlineStr">
        <is>
          <t>Универсальный лоток перфорированный 500х80х3000, толщ. 1,5 мм, Сендзимир цинк, УЛП-500х80х3000-1,5-СЦ, 83058, OSTEC</t>
        </is>
      </c>
      <c r="F5501" s="214" t="inlineStr">
        <is>
          <t>м</t>
        </is>
      </c>
      <c r="G5501" s="645" t="n">
        <v>189</v>
      </c>
      <c r="H5501" s="194" t="n">
        <v>6667.524426189741</v>
      </c>
      <c r="I5501" s="195" t="n">
        <v>2588.444220594671</v>
      </c>
      <c r="J5501" s="196" t="n">
        <v>1156.996080848051</v>
      </c>
      <c r="K5501" s="197" t="n">
        <v>10412.96472763246</v>
      </c>
      <c r="L5501" s="194" t="n">
        <v>1260162.116549861</v>
      </c>
      <c r="M5501" s="195" t="n">
        <v>489215.9576923928</v>
      </c>
      <c r="N5501" s="196" t="n">
        <v>218672.2592802817</v>
      </c>
      <c r="O5501" s="197" t="n">
        <v>1968050.333522536</v>
      </c>
      <c r="P5501" s="118" t="n"/>
      <c r="Q5501" s="104" t="n"/>
    </row>
    <row r="5502" outlineLevel="3" ht="50.25" customHeight="1">
      <c r="A5502" s="3" t="n"/>
      <c r="B5502" s="3" t="inlineStr">
        <is>
          <t>Монтаж кабеленесущих систем</t>
        </is>
      </c>
      <c r="C5502" s="25" t="n"/>
      <c r="D5502" s="271" t="inlineStr">
        <is>
          <t>10.8.2.12.</t>
        </is>
      </c>
      <c r="E5502" s="200" t="inlineStr">
        <is>
          <t>Универсальный лоток перфорированный 500х100х3000, толщ. 1,5 мм, Сендзимир цинк, УЛП-500х100х3000-1,5-СЦ, 83003, OSTEC</t>
        </is>
      </c>
      <c r="F5502" s="214" t="inlineStr">
        <is>
          <t>м</t>
        </is>
      </c>
      <c r="G5502" s="645" t="n">
        <v>18</v>
      </c>
      <c r="H5502" s="194" t="n">
        <v>7608.674037890873</v>
      </c>
      <c r="I5502" s="195" t="n">
        <v>2588.444220594671</v>
      </c>
      <c r="J5502" s="196" t="n">
        <v>1274.639782310693</v>
      </c>
      <c r="K5502" s="197" t="n">
        <v>11471.75804079624</v>
      </c>
      <c r="L5502" s="194" t="n">
        <v>136956.1326820357</v>
      </c>
      <c r="M5502" s="195" t="n">
        <v>46591.99597070407</v>
      </c>
      <c r="N5502" s="196" t="n">
        <v>22943.51608159248</v>
      </c>
      <c r="O5502" s="197" t="n">
        <v>206491.6447343323</v>
      </c>
      <c r="P5502" s="118" t="n"/>
      <c r="Q5502" s="104" t="n"/>
    </row>
    <row r="5503" outlineLevel="3" ht="50.25" customHeight="1">
      <c r="A5503" s="3" t="n"/>
      <c r="B5503" s="3" t="inlineStr">
        <is>
          <t>Монтаж кабеленесущих систем</t>
        </is>
      </c>
      <c r="C5503" s="25" t="n"/>
      <c r="D5503" s="271" t="inlineStr">
        <is>
          <t>10.8.2.13.</t>
        </is>
      </c>
      <c r="E5503" s="200" t="inlineStr">
        <is>
          <t>Универсальный лоток перфорированный 600х100х3000, толщ. 1,5 мм, Сендзимир цинк, УЛП-600х100х3000-1,5-СЦ, 83063, OSTEC</t>
        </is>
      </c>
      <c r="F5503" s="214" t="inlineStr">
        <is>
          <t>м</t>
        </is>
      </c>
      <c r="G5503" s="645" t="n">
        <v>9</v>
      </c>
      <c r="H5503" s="194" t="n">
        <v>8995.778677529317</v>
      </c>
      <c r="I5503" s="195" t="n">
        <v>2588.444220594671</v>
      </c>
      <c r="J5503" s="196" t="n">
        <v>1448.027862265498</v>
      </c>
      <c r="K5503" s="197" t="n">
        <v>13032.25076038949</v>
      </c>
      <c r="L5503" s="194" t="n">
        <v>80962.00809776386</v>
      </c>
      <c r="M5503" s="195" t="n">
        <v>23295.99798535203</v>
      </c>
      <c r="N5503" s="196" t="n">
        <v>13032.25076038949</v>
      </c>
      <c r="O5503" s="197" t="n">
        <v>117290.2568435054</v>
      </c>
      <c r="P5503" s="118" t="n"/>
      <c r="Q5503" s="104" t="n"/>
    </row>
    <row r="5504" outlineLevel="3" ht="50.25" customHeight="1">
      <c r="A5504" s="3" t="n"/>
      <c r="B5504" s="3" t="inlineStr">
        <is>
          <t>Монтаж кабеленесущих систем</t>
        </is>
      </c>
      <c r="C5504" s="25" t="n"/>
      <c r="D5504" s="271" t="inlineStr">
        <is>
          <t>10.8.2.14.</t>
        </is>
      </c>
      <c r="E5504" s="200" t="inlineStr">
        <is>
          <t>Лестничный лоток замковый 400х100х3000, толщ. 1,5 мм, Сендзимир цинк, НЛО-400х100х3000-1,5-СЦ, 13411, OSTEC</t>
        </is>
      </c>
      <c r="F5504" s="214" t="inlineStr">
        <is>
          <t>м</t>
        </is>
      </c>
      <c r="G5504" s="645" t="n">
        <v>117</v>
      </c>
      <c r="H5504" s="194" t="n">
        <v>2780.773246316297</v>
      </c>
      <c r="I5504" s="195" t="n">
        <v>2588.444220594671</v>
      </c>
      <c r="J5504" s="196" t="n">
        <v>671.152183363871</v>
      </c>
      <c r="K5504" s="197" t="n">
        <v>6040.369650274839</v>
      </c>
      <c r="L5504" s="194" t="n">
        <v>325350.4698190068</v>
      </c>
      <c r="M5504" s="195" t="n">
        <v>302847.9738095765</v>
      </c>
      <c r="N5504" s="196" t="n">
        <v>78524.8054535729</v>
      </c>
      <c r="O5504" s="197" t="n">
        <v>706723.2490821561</v>
      </c>
      <c r="P5504" s="118" t="n"/>
      <c r="Q5504" s="104" t="n"/>
    </row>
    <row r="5505" outlineLevel="3" ht="50.25" customHeight="1">
      <c r="A5505" s="3" t="n"/>
      <c r="B5505" s="3" t="inlineStr">
        <is>
          <t>Монтаж кабеленесущих систем</t>
        </is>
      </c>
      <c r="C5505" s="25" t="n"/>
      <c r="D5505" s="271" t="inlineStr">
        <is>
          <t>10.8.2.15.</t>
        </is>
      </c>
      <c r="E5505" s="200" t="inlineStr">
        <is>
          <t>Лестничный лоток замковый 300х100х3000, толщ. 1,5 мм, Сендзимир цинк, НЛО-300х100х3000-1,5-СЦ, 13311, OSTEC</t>
        </is>
      </c>
      <c r="F5505" s="214" t="inlineStr">
        <is>
          <t>м</t>
        </is>
      </c>
      <c r="G5505" s="645" t="n">
        <v>117</v>
      </c>
      <c r="H5505" s="194" t="n">
        <v>3110.489024454126</v>
      </c>
      <c r="I5505" s="195" t="n">
        <v>2588.444220594671</v>
      </c>
      <c r="J5505" s="196" t="n">
        <v>712.3666556310995</v>
      </c>
      <c r="K5505" s="197" t="n">
        <v>6411.299900679896</v>
      </c>
      <c r="L5505" s="194" t="n">
        <v>363927.2158611327</v>
      </c>
      <c r="M5505" s="195" t="n">
        <v>302847.9738095765</v>
      </c>
      <c r="N5505" s="196" t="n">
        <v>83346.89870883865</v>
      </c>
      <c r="O5505" s="197" t="n">
        <v>750122.0883795479</v>
      </c>
      <c r="P5505" s="118" t="n"/>
      <c r="Q5505" s="104" t="n"/>
    </row>
    <row r="5506" outlineLevel="3" ht="50.25" customHeight="1">
      <c r="A5506" s="3" t="n"/>
      <c r="B5506" s="3" t="inlineStr">
        <is>
          <t>Монтаж кабеленесущих систем</t>
        </is>
      </c>
      <c r="C5506" s="25" t="n"/>
      <c r="D5506" s="271" t="inlineStr">
        <is>
          <t>10.8.2.16.</t>
        </is>
      </c>
      <c r="E5506" s="200" t="inlineStr">
        <is>
          <t>Скоба крепления лотка, толщ. 2,0 мм, Сендзимир цинк, СКЛ-2,0-СЦ, 50201, OSTEC</t>
        </is>
      </c>
      <c r="F5506" s="214" t="inlineStr">
        <is>
          <t>м</t>
        </is>
      </c>
      <c r="G5506" s="645" t="n">
        <v>480</v>
      </c>
      <c r="H5506" s="194" t="n"/>
      <c r="I5506" s="195" t="n">
        <v>0</v>
      </c>
      <c r="J5506" s="196" t="n">
        <v>0</v>
      </c>
      <c r="K5506" s="197" t="n">
        <v>0</v>
      </c>
      <c r="L5506" s="194" t="n">
        <v>0</v>
      </c>
      <c r="M5506" s="195" t="n">
        <v>0</v>
      </c>
      <c r="N5506" s="196" t="n">
        <v>0</v>
      </c>
      <c r="O5506" s="197" t="n">
        <v>0</v>
      </c>
      <c r="P5506" s="118" t="inlineStr">
        <is>
          <t>Включено</t>
        </is>
      </c>
      <c r="Q5506" s="104" t="n"/>
    </row>
    <row r="5507" outlineLevel="3" ht="50.25" customHeight="1">
      <c r="A5507" s="3" t="n"/>
      <c r="B5507" s="3" t="inlineStr">
        <is>
          <t>Монтаж кабеленесущих систем</t>
        </is>
      </c>
      <c r="C5507" s="25" t="n"/>
      <c r="D5507" s="271" t="inlineStr">
        <is>
          <t>10.8.2.17.</t>
        </is>
      </c>
      <c r="E5507" s="200" t="inlineStr">
        <is>
          <t>Страт-профиль двойной 41х41x1300 мм, толщина 2,5 мм, порошковая окраска, СПД411325-ПО, ООО «ПК МКТ»</t>
        </is>
      </c>
      <c r="F5507" s="214" t="inlineStr">
        <is>
          <t>шт</t>
        </is>
      </c>
      <c r="G5507" s="645" t="n">
        <v>20</v>
      </c>
      <c r="H5507" s="194" t="n"/>
      <c r="I5507" s="195" t="n">
        <v>0</v>
      </c>
      <c r="J5507" s="196" t="n">
        <v>0</v>
      </c>
      <c r="K5507" s="197" t="n">
        <v>0</v>
      </c>
      <c r="L5507" s="194" t="n">
        <v>0</v>
      </c>
      <c r="M5507" s="195" t="n">
        <v>0</v>
      </c>
      <c r="N5507" s="196" t="n">
        <v>0</v>
      </c>
      <c r="O5507" s="197" t="n">
        <v>0</v>
      </c>
      <c r="P5507" s="118" t="inlineStr">
        <is>
          <t>Включено</t>
        </is>
      </c>
      <c r="Q5507" s="104" t="n"/>
    </row>
    <row r="5508" outlineLevel="3" ht="50.25" customHeight="1">
      <c r="A5508" s="3" t="n"/>
      <c r="B5508" s="3" t="inlineStr">
        <is>
          <t>Монтаж кабеленесущих систем</t>
        </is>
      </c>
      <c r="C5508" s="25" t="n"/>
      <c r="D5508" s="271" t="inlineStr">
        <is>
          <t>10.8.2.18.</t>
        </is>
      </c>
      <c r="E5508" s="200" t="inlineStr">
        <is>
          <t>Страт-профиль двойной 41х41x1500 мм, толщина 2,5 мм, порошковая окраска, СПД411525-ПО, ООО «ПК МКТ»</t>
        </is>
      </c>
      <c r="F5508" s="214" t="inlineStr">
        <is>
          <t>шт</t>
        </is>
      </c>
      <c r="G5508" s="645" t="n">
        <v>10</v>
      </c>
      <c r="H5508" s="194" t="n"/>
      <c r="I5508" s="195" t="n">
        <v>0</v>
      </c>
      <c r="J5508" s="196" t="n">
        <v>0</v>
      </c>
      <c r="K5508" s="197" t="n">
        <v>0</v>
      </c>
      <c r="L5508" s="194" t="n">
        <v>0</v>
      </c>
      <c r="M5508" s="195" t="n">
        <v>0</v>
      </c>
      <c r="N5508" s="196" t="n">
        <v>0</v>
      </c>
      <c r="O5508" s="197" t="n">
        <v>0</v>
      </c>
      <c r="P5508" s="118" t="inlineStr">
        <is>
          <t>Включено</t>
        </is>
      </c>
      <c r="Q5508" s="104" t="n"/>
    </row>
    <row r="5509" outlineLevel="3" ht="50.25" customHeight="1">
      <c r="A5509" s="3" t="n"/>
      <c r="B5509" s="3" t="inlineStr">
        <is>
          <t>Монтаж кабеленесущих систем</t>
        </is>
      </c>
      <c r="C5509" s="25" t="n"/>
      <c r="D5509" s="271" t="inlineStr">
        <is>
          <t>10.8.2.19.</t>
        </is>
      </c>
      <c r="E5509" s="200" t="inlineStr">
        <is>
          <t>Страт-профиль двойной 41х41x1600 мм, толщина 2,5 мм, порошковая окраска, СПД411625-ПО, ООО «ПК МКТ»</t>
        </is>
      </c>
      <c r="F5509" s="214" t="inlineStr">
        <is>
          <t>шт</t>
        </is>
      </c>
      <c r="G5509" s="645" t="n">
        <v>10</v>
      </c>
      <c r="H5509" s="194" t="n"/>
      <c r="I5509" s="195" t="n">
        <v>0</v>
      </c>
      <c r="J5509" s="196" t="n">
        <v>0</v>
      </c>
      <c r="K5509" s="197" t="n">
        <v>0</v>
      </c>
      <c r="L5509" s="194" t="n">
        <v>0</v>
      </c>
      <c r="M5509" s="195" t="n">
        <v>0</v>
      </c>
      <c r="N5509" s="196" t="n">
        <v>0</v>
      </c>
      <c r="O5509" s="197" t="n">
        <v>0</v>
      </c>
      <c r="P5509" s="118" t="inlineStr">
        <is>
          <t>Включено</t>
        </is>
      </c>
      <c r="Q5509" s="104" t="n"/>
    </row>
    <row r="5510" outlineLevel="3" ht="50.25" customHeight="1">
      <c r="A5510" s="3" t="n"/>
      <c r="B5510" s="3" t="inlineStr">
        <is>
          <t>Монтаж кабеленесущих систем</t>
        </is>
      </c>
      <c r="C5510" s="25" t="n"/>
      <c r="D5510" s="271" t="inlineStr">
        <is>
          <t>10.8.2.20.</t>
        </is>
      </c>
      <c r="E5510" s="200" t="inlineStr">
        <is>
          <t>Пластина угловая 90' 4 отверстия, толщина 5 мм, порошковая окраска, ПУ41-ПО, ООО «ПК МКТ»</t>
        </is>
      </c>
      <c r="F5510" s="214" t="inlineStr">
        <is>
          <t>шт</t>
        </is>
      </c>
      <c r="G5510" s="645" t="n">
        <v>160</v>
      </c>
      <c r="H5510" s="194" t="n"/>
      <c r="I5510" s="195" t="n">
        <v>0</v>
      </c>
      <c r="J5510" s="196" t="n">
        <v>0</v>
      </c>
      <c r="K5510" s="197" t="n">
        <v>0</v>
      </c>
      <c r="L5510" s="194" t="n">
        <v>0</v>
      </c>
      <c r="M5510" s="195" t="n">
        <v>0</v>
      </c>
      <c r="N5510" s="196" t="n">
        <v>0</v>
      </c>
      <c r="O5510" s="197" t="n">
        <v>0</v>
      </c>
      <c r="P5510" s="118" t="inlineStr">
        <is>
          <t>Включено</t>
        </is>
      </c>
      <c r="Q5510" s="104" t="n"/>
    </row>
    <row r="5511" outlineLevel="3" ht="50.25" customHeight="1">
      <c r="A5511" s="3" t="n"/>
      <c r="B5511" s="3" t="inlineStr">
        <is>
          <t>Монтаж кабеленесущих систем</t>
        </is>
      </c>
      <c r="C5511" s="25" t="n"/>
      <c r="D5511" s="271" t="inlineStr">
        <is>
          <t>10.8.2.21.</t>
        </is>
      </c>
      <c r="E5511" s="200" t="inlineStr">
        <is>
          <t>Перегородка универсальная в лоток УЛ 80х3000, толщ. 1,5 мм, Сендзимир цинк, ПЛПТУЛ-80х3000-1,5-СЦ, 81684, OSTEC</t>
        </is>
      </c>
      <c r="F5511" s="214" t="inlineStr">
        <is>
          <t>м</t>
        </is>
      </c>
      <c r="G5511" s="645" t="n">
        <v>60</v>
      </c>
      <c r="H5511" s="194" t="n"/>
      <c r="I5511" s="195" t="n">
        <v>0</v>
      </c>
      <c r="J5511" s="196" t="n">
        <v>0</v>
      </c>
      <c r="K5511" s="197" t="n">
        <v>0</v>
      </c>
      <c r="L5511" s="194" t="n">
        <v>0</v>
      </c>
      <c r="M5511" s="195" t="n">
        <v>0</v>
      </c>
      <c r="N5511" s="196" t="n">
        <v>0</v>
      </c>
      <c r="O5511" s="197" t="n">
        <v>0</v>
      </c>
      <c r="P5511" s="118" t="inlineStr">
        <is>
          <t>Включено</t>
        </is>
      </c>
      <c r="Q5511" s="104" t="n"/>
    </row>
    <row r="5512" outlineLevel="3" ht="50.25" customHeight="1">
      <c r="A5512" s="3" t="n"/>
      <c r="B5512" s="3" t="inlineStr">
        <is>
          <t>Монтаж кабеленесущих систем</t>
        </is>
      </c>
      <c r="C5512" s="25" t="n"/>
      <c r="D5512" s="271" t="inlineStr">
        <is>
          <t>10.8.2.22.</t>
        </is>
      </c>
      <c r="E5512" s="200" t="inlineStr">
        <is>
          <t>Перегородка универсальная в лоток УЛ 100х3000, толщ. 1,5 мм, Сендзимир цинк, ПЛПТУЛ-100х3000-1,5-СЦ, 81614, OSTEC</t>
        </is>
      </c>
      <c r="F5512" s="214" t="inlineStr">
        <is>
          <t>м</t>
        </is>
      </c>
      <c r="G5512" s="645" t="n">
        <v>576</v>
      </c>
      <c r="H5512" s="194" t="n"/>
      <c r="I5512" s="195" t="n">
        <v>0</v>
      </c>
      <c r="J5512" s="196" t="n">
        <v>0</v>
      </c>
      <c r="K5512" s="197" t="n">
        <v>0</v>
      </c>
      <c r="L5512" s="194" t="n">
        <v>0</v>
      </c>
      <c r="M5512" s="195" t="n">
        <v>0</v>
      </c>
      <c r="N5512" s="196" t="n">
        <v>0</v>
      </c>
      <c r="O5512" s="197" t="n">
        <v>0</v>
      </c>
      <c r="P5512" s="118" t="inlineStr">
        <is>
          <t>Включено</t>
        </is>
      </c>
      <c r="Q5512" s="104" t="n"/>
    </row>
    <row r="5513" outlineLevel="3" ht="50.25" customHeight="1">
      <c r="A5513" s="3" t="n"/>
      <c r="B5513" s="3" t="inlineStr">
        <is>
          <t>Монтаж кабеленесущих систем</t>
        </is>
      </c>
      <c r="C5513" s="25" t="n"/>
      <c r="D5513" s="271" t="inlineStr">
        <is>
          <t>10.8.2.23.</t>
        </is>
      </c>
      <c r="E5513" s="200" t="inlineStr">
        <is>
          <t>Винт М4х35 ГОСТ, гальван. Цинк, ВМ-4х35-ГОСТ-ЭЦ, 863988, OSTEC</t>
        </is>
      </c>
      <c r="F5513" s="214" t="inlineStr">
        <is>
          <t>шт</t>
        </is>
      </c>
      <c r="G5513" s="645" t="n">
        <v>40</v>
      </c>
      <c r="H5513" s="194" t="n"/>
      <c r="I5513" s="195" t="n">
        <v>0</v>
      </c>
      <c r="J5513" s="196" t="n">
        <v>0</v>
      </c>
      <c r="K5513" s="197" t="n">
        <v>0</v>
      </c>
      <c r="L5513" s="194" t="n">
        <v>0</v>
      </c>
      <c r="M5513" s="195" t="n">
        <v>0</v>
      </c>
      <c r="N5513" s="196" t="n">
        <v>0</v>
      </c>
      <c r="O5513" s="197" t="n">
        <v>0</v>
      </c>
      <c r="P5513" s="118" t="inlineStr">
        <is>
          <t>Включено</t>
        </is>
      </c>
      <c r="Q5513" s="104" t="n"/>
    </row>
    <row r="5514" outlineLevel="3" ht="50.25" customHeight="1">
      <c r="A5514" s="3" t="n"/>
      <c r="B5514" s="3" t="inlineStr">
        <is>
          <t>Монтаж кабеленесущих систем</t>
        </is>
      </c>
      <c r="C5514" s="25" t="n"/>
      <c r="D5514" s="271" t="inlineStr">
        <is>
          <t>10.8.2.24.</t>
        </is>
      </c>
      <c r="E5514" s="200" t="inlineStr">
        <is>
          <t>Винт М5х25 ГОСТ, гальван. Цинк, ВМ-5х25-ГОСТ-ЭЦ, 863989, OSTEC</t>
        </is>
      </c>
      <c r="F5514" s="214" t="inlineStr">
        <is>
          <t>шт</t>
        </is>
      </c>
      <c r="G5514" s="645" t="n">
        <v>360</v>
      </c>
      <c r="H5514" s="194" t="n"/>
      <c r="I5514" s="195" t="n">
        <v>0</v>
      </c>
      <c r="J5514" s="196" t="n">
        <v>0</v>
      </c>
      <c r="K5514" s="197" t="n">
        <v>0</v>
      </c>
      <c r="L5514" s="194" t="n">
        <v>0</v>
      </c>
      <c r="M5514" s="195" t="n">
        <v>0</v>
      </c>
      <c r="N5514" s="196" t="n">
        <v>0</v>
      </c>
      <c r="O5514" s="197" t="n">
        <v>0</v>
      </c>
      <c r="P5514" s="118" t="inlineStr">
        <is>
          <t>Включено</t>
        </is>
      </c>
      <c r="Q5514" s="104" t="n"/>
    </row>
    <row r="5515" outlineLevel="3" ht="50.25" customHeight="1">
      <c r="A5515" s="3" t="n"/>
      <c r="B5515" s="3" t="inlineStr">
        <is>
          <t>Монтаж кабеленесущих систем</t>
        </is>
      </c>
      <c r="C5515" s="25" t="n"/>
      <c r="D5515" s="271" t="inlineStr">
        <is>
          <t>10.8.2.25.</t>
        </is>
      </c>
      <c r="E5515" s="200" t="inlineStr">
        <is>
          <t>Винт М6х10 DIN 7985, класс прочности 4.8, гальван. Цинк, ВМ-6х10.48-DIN-ЭЦ, 66109, OSTEC</t>
        </is>
      </c>
      <c r="F5515" s="214" t="inlineStr">
        <is>
          <t>шт</t>
        </is>
      </c>
      <c r="G5515" s="645" t="n">
        <v>2688</v>
      </c>
      <c r="H5515" s="194" t="n"/>
      <c r="I5515" s="195" t="n">
        <v>0</v>
      </c>
      <c r="J5515" s="196" t="n">
        <v>0</v>
      </c>
      <c r="K5515" s="197" t="n">
        <v>0</v>
      </c>
      <c r="L5515" s="194" t="n">
        <v>0</v>
      </c>
      <c r="M5515" s="195" t="n">
        <v>0</v>
      </c>
      <c r="N5515" s="196" t="n">
        <v>0</v>
      </c>
      <c r="O5515" s="197" t="n">
        <v>0</v>
      </c>
      <c r="P5515" s="118" t="inlineStr">
        <is>
          <t>Включено</t>
        </is>
      </c>
      <c r="Q5515" s="104" t="n"/>
    </row>
    <row r="5516" outlineLevel="3" ht="50.25" customHeight="1">
      <c r="A5516" s="3" t="n"/>
      <c r="B5516" s="3" t="inlineStr">
        <is>
          <t>Монтаж кабеленесущих систем</t>
        </is>
      </c>
      <c r="C5516" s="25" t="n"/>
      <c r="D5516" s="271" t="inlineStr">
        <is>
          <t>10.8.2.26.</t>
        </is>
      </c>
      <c r="E5516" s="200" t="inlineStr">
        <is>
          <t>Винт М6х12 DIN 7985, класс прочности 4.8, гальван. Цинк, ВМ-6х12.48-DIN-ЭЦ, 66129, OSTEC</t>
        </is>
      </c>
      <c r="F5516" s="214" t="inlineStr">
        <is>
          <t>шт</t>
        </is>
      </c>
      <c r="G5516" s="645" t="n">
        <v>3314</v>
      </c>
      <c r="H5516" s="194" t="n"/>
      <c r="I5516" s="195" t="n">
        <v>0</v>
      </c>
      <c r="J5516" s="196" t="n">
        <v>0</v>
      </c>
      <c r="K5516" s="197" t="n">
        <v>0</v>
      </c>
      <c r="L5516" s="194" t="n">
        <v>0</v>
      </c>
      <c r="M5516" s="195" t="n">
        <v>0</v>
      </c>
      <c r="N5516" s="196" t="n">
        <v>0</v>
      </c>
      <c r="O5516" s="197" t="n">
        <v>0</v>
      </c>
      <c r="P5516" s="118" t="inlineStr">
        <is>
          <t>Включено</t>
        </is>
      </c>
      <c r="Q5516" s="104" t="n"/>
    </row>
    <row r="5517" outlineLevel="3" ht="50.25" customHeight="1">
      <c r="A5517" s="3" t="n"/>
      <c r="B5517" s="3" t="inlineStr">
        <is>
          <t>Монтаж кабеленесущих систем</t>
        </is>
      </c>
      <c r="C5517" s="25" t="n"/>
      <c r="D5517" s="271" t="inlineStr">
        <is>
          <t>10.8.2.27.</t>
        </is>
      </c>
      <c r="E5517" s="200" t="inlineStr">
        <is>
          <t>Гайка М6 DIN 6923 со стопорным буртиком, класс прочности 8, гальван. Цинк, ГМСБ-6.8-DIN-ЭЦ, 67609, OSTEC</t>
        </is>
      </c>
      <c r="F5517" s="214" t="inlineStr">
        <is>
          <t>шт</t>
        </is>
      </c>
      <c r="G5517" s="645" t="n">
        <v>6002</v>
      </c>
      <c r="H5517" s="194" t="n"/>
      <c r="I5517" s="195" t="n">
        <v>0</v>
      </c>
      <c r="J5517" s="196" t="n">
        <v>0</v>
      </c>
      <c r="K5517" s="197" t="n">
        <v>0</v>
      </c>
      <c r="L5517" s="194" t="n">
        <v>0</v>
      </c>
      <c r="M5517" s="195" t="n">
        <v>0</v>
      </c>
      <c r="N5517" s="196" t="n">
        <v>0</v>
      </c>
      <c r="O5517" s="197" t="n">
        <v>0</v>
      </c>
      <c r="P5517" s="118" t="inlineStr">
        <is>
          <t>Включено</t>
        </is>
      </c>
      <c r="Q5517" s="104" t="n"/>
    </row>
    <row r="5518" outlineLevel="3" ht="50.25" customHeight="1">
      <c r="A5518" s="3" t="n"/>
      <c r="B5518" s="3" t="inlineStr">
        <is>
          <t>Монтаж кабеленесущих систем</t>
        </is>
      </c>
      <c r="C5518" s="25" t="n"/>
      <c r="D5518" s="271" t="inlineStr">
        <is>
          <t>10.8.2.28.</t>
        </is>
      </c>
      <c r="E5518" s="200" t="inlineStr">
        <is>
          <t>Ответвитель горизонтальный плавный универсальный 100х50, толщ. 1,0 мм, Сендзимир цинк, ОГРП-100х50-1,0-R100-СЦ, 81015, OSTEC</t>
        </is>
      </c>
      <c r="F5518" s="214" t="inlineStr">
        <is>
          <t>шт</t>
        </is>
      </c>
      <c r="G5518" s="645" t="n">
        <v>19</v>
      </c>
      <c r="H5518" s="194" t="n"/>
      <c r="I5518" s="195" t="n">
        <v>0</v>
      </c>
      <c r="J5518" s="196" t="n">
        <v>0</v>
      </c>
      <c r="K5518" s="197" t="n">
        <v>0</v>
      </c>
      <c r="L5518" s="194" t="n">
        <v>0</v>
      </c>
      <c r="M5518" s="195" t="n">
        <v>0</v>
      </c>
      <c r="N5518" s="196" t="n">
        <v>0</v>
      </c>
      <c r="O5518" s="197" t="n">
        <v>0</v>
      </c>
      <c r="P5518" s="118" t="inlineStr">
        <is>
          <t>Включено</t>
        </is>
      </c>
      <c r="Q5518" s="104" t="n"/>
    </row>
    <row r="5519" outlineLevel="3" ht="50.25" customHeight="1">
      <c r="A5519" s="3" t="n"/>
      <c r="B5519" s="3" t="inlineStr">
        <is>
          <t>Монтаж кабеленесущих систем</t>
        </is>
      </c>
      <c r="C5519" s="25" t="n"/>
      <c r="D5519" s="271" t="inlineStr">
        <is>
          <t>10.8.2.29.</t>
        </is>
      </c>
      <c r="E5519" s="200" t="inlineStr">
        <is>
          <t>Ответвитель горизонтальный плавный универсальный 100х100, толщ. 1,0 мм, Сендзимир цинк, ОГРП-100х100-1,0-R100-СЦ, 81011, OSTEC</t>
        </is>
      </c>
      <c r="F5519" s="214" t="inlineStr">
        <is>
          <t>шт</t>
        </is>
      </c>
      <c r="G5519" s="645" t="n">
        <v>4</v>
      </c>
      <c r="H5519" s="194" t="n"/>
      <c r="I5519" s="195" t="n">
        <v>0</v>
      </c>
      <c r="J5519" s="196" t="n">
        <v>0</v>
      </c>
      <c r="K5519" s="197" t="n">
        <v>0</v>
      </c>
      <c r="L5519" s="194" t="n">
        <v>0</v>
      </c>
      <c r="M5519" s="195" t="n">
        <v>0</v>
      </c>
      <c r="N5519" s="196" t="n">
        <v>0</v>
      </c>
      <c r="O5519" s="197" t="n">
        <v>0</v>
      </c>
      <c r="P5519" s="118" t="inlineStr">
        <is>
          <t>Включено</t>
        </is>
      </c>
      <c r="Q5519" s="104" t="n"/>
    </row>
    <row r="5520" outlineLevel="3" ht="50.25" customHeight="1">
      <c r="A5520" s="3" t="n"/>
      <c r="B5520" s="3" t="inlineStr">
        <is>
          <t>Монтаж кабеленесущих систем</t>
        </is>
      </c>
      <c r="C5520" s="25" t="n"/>
      <c r="D5520" s="271" t="inlineStr">
        <is>
          <t>10.8.2.30.</t>
        </is>
      </c>
      <c r="E5520" s="200" t="inlineStr">
        <is>
          <t>Ответвитель горизонтальный плавный универсальный 200х80, толщ. 1,0 мм, Сендзимир цинк, ОГРП-200х80-1,0-R100-СЦ, 81028, OSTEC</t>
        </is>
      </c>
      <c r="F5520" s="214" t="inlineStr">
        <is>
          <t>шт</t>
        </is>
      </c>
      <c r="G5520" s="645" t="n">
        <v>5</v>
      </c>
      <c r="H5520" s="194" t="n"/>
      <c r="I5520" s="195" t="n">
        <v>0</v>
      </c>
      <c r="J5520" s="196" t="n">
        <v>0</v>
      </c>
      <c r="K5520" s="197" t="n">
        <v>0</v>
      </c>
      <c r="L5520" s="194" t="n">
        <v>0</v>
      </c>
      <c r="M5520" s="195" t="n">
        <v>0</v>
      </c>
      <c r="N5520" s="196" t="n">
        <v>0</v>
      </c>
      <c r="O5520" s="197" t="n">
        <v>0</v>
      </c>
      <c r="P5520" s="118" t="inlineStr">
        <is>
          <t>Включено</t>
        </is>
      </c>
      <c r="Q5520" s="104" t="n"/>
    </row>
    <row r="5521" outlineLevel="3" ht="50.25" customHeight="1">
      <c r="A5521" s="3" t="n"/>
      <c r="B5521" s="3" t="inlineStr">
        <is>
          <t>Монтаж кабеленесущих систем</t>
        </is>
      </c>
      <c r="C5521" s="25" t="n"/>
      <c r="D5521" s="271" t="inlineStr">
        <is>
          <t>10.8.2.31.</t>
        </is>
      </c>
      <c r="E5521" s="200" t="inlineStr">
        <is>
          <t>Ответвитель горизонтальный плавный универсальный 200х100, толщ. 1,0 мм, Сендзимир цинк, ОГРП-200х100-1,0-R100-СЦ, 81021, OSTEC</t>
        </is>
      </c>
      <c r="F5521" s="214" t="inlineStr">
        <is>
          <t>шт</t>
        </is>
      </c>
      <c r="G5521" s="645" t="n">
        <v>5</v>
      </c>
      <c r="H5521" s="194" t="n"/>
      <c r="I5521" s="195" t="n">
        <v>0</v>
      </c>
      <c r="J5521" s="196" t="n">
        <v>0</v>
      </c>
      <c r="K5521" s="197" t="n">
        <v>0</v>
      </c>
      <c r="L5521" s="194" t="n">
        <v>0</v>
      </c>
      <c r="M5521" s="195" t="n">
        <v>0</v>
      </c>
      <c r="N5521" s="196" t="n">
        <v>0</v>
      </c>
      <c r="O5521" s="197" t="n">
        <v>0</v>
      </c>
      <c r="P5521" s="118" t="inlineStr">
        <is>
          <t>Включено</t>
        </is>
      </c>
      <c r="Q5521" s="104" t="n"/>
    </row>
    <row r="5522" outlineLevel="3" ht="50.25" customHeight="1">
      <c r="A5522" s="3" t="n"/>
      <c r="B5522" s="3" t="inlineStr">
        <is>
          <t>Монтаж кабеленесущих систем</t>
        </is>
      </c>
      <c r="C5522" s="25" t="n"/>
      <c r="D5522" s="271" t="inlineStr">
        <is>
          <t>10.8.2.32.</t>
        </is>
      </c>
      <c r="E5522" s="200" t="inlineStr">
        <is>
          <t>Ответвитель горизонтальный плавный универсальный 300х80, толщ. 1,0 мм, Сендзимир цинк, ОГРП-300х80-1,0-R100-СЦ, 81038, OSTEC</t>
        </is>
      </c>
      <c r="F5522" s="214" t="inlineStr">
        <is>
          <t>шт</t>
        </is>
      </c>
      <c r="G5522" s="645" t="n">
        <v>3</v>
      </c>
      <c r="H5522" s="194" t="n"/>
      <c r="I5522" s="195" t="n">
        <v>0</v>
      </c>
      <c r="J5522" s="196" t="n">
        <v>0</v>
      </c>
      <c r="K5522" s="197" t="n">
        <v>0</v>
      </c>
      <c r="L5522" s="194" t="n">
        <v>0</v>
      </c>
      <c r="M5522" s="195" t="n">
        <v>0</v>
      </c>
      <c r="N5522" s="196" t="n">
        <v>0</v>
      </c>
      <c r="O5522" s="197" t="n">
        <v>0</v>
      </c>
      <c r="P5522" s="118" t="inlineStr">
        <is>
          <t>Включено</t>
        </is>
      </c>
      <c r="Q5522" s="104" t="n"/>
    </row>
    <row r="5523" outlineLevel="3" ht="50.25" customHeight="1">
      <c r="A5523" s="3" t="n"/>
      <c r="B5523" s="3" t="inlineStr">
        <is>
          <t>Монтаж кабеленесущих систем</t>
        </is>
      </c>
      <c r="C5523" s="25" t="n"/>
      <c r="D5523" s="271" t="inlineStr">
        <is>
          <t>10.8.2.33.</t>
        </is>
      </c>
      <c r="E5523" s="200" t="inlineStr">
        <is>
          <t>Ответвитель горизонтальный плавный универсальный 300х100, толщ. 1,0 мм, Сендзимир цинк, ОГРП-300х100-1,0-R100-СЦ, 81031, OSTEC</t>
        </is>
      </c>
      <c r="F5523" s="214" t="inlineStr">
        <is>
          <t>шт</t>
        </is>
      </c>
      <c r="G5523" s="645" t="n">
        <v>4</v>
      </c>
      <c r="H5523" s="194" t="n"/>
      <c r="I5523" s="195" t="n">
        <v>0</v>
      </c>
      <c r="J5523" s="196" t="n">
        <v>0</v>
      </c>
      <c r="K5523" s="197" t="n">
        <v>0</v>
      </c>
      <c r="L5523" s="194" t="n">
        <v>0</v>
      </c>
      <c r="M5523" s="195" t="n">
        <v>0</v>
      </c>
      <c r="N5523" s="196" t="n">
        <v>0</v>
      </c>
      <c r="O5523" s="197" t="n">
        <v>0</v>
      </c>
      <c r="P5523" s="118" t="inlineStr">
        <is>
          <t>Включено</t>
        </is>
      </c>
      <c r="Q5523" s="104" t="n"/>
    </row>
    <row r="5524" outlineLevel="3" ht="50.25" customHeight="1">
      <c r="A5524" s="3" t="n"/>
      <c r="B5524" s="3" t="inlineStr">
        <is>
          <t>Монтаж кабеленесущих систем</t>
        </is>
      </c>
      <c r="C5524" s="25" t="n"/>
      <c r="D5524" s="271" t="inlineStr">
        <is>
          <t>10.8.2.34.</t>
        </is>
      </c>
      <c r="E5524" s="200" t="inlineStr">
        <is>
          <t>Ответвитель горизонтальный плавный универсальный 400х80, толщ. 1,0 мм, Сендзимир цинк, ОГРП-400х80-1,0-R100-СЦ, 81048, OSTEC</t>
        </is>
      </c>
      <c r="F5524" s="214" t="inlineStr">
        <is>
          <t>шт</t>
        </is>
      </c>
      <c r="G5524" s="645" t="n">
        <v>4</v>
      </c>
      <c r="H5524" s="194" t="n"/>
      <c r="I5524" s="195" t="n">
        <v>0</v>
      </c>
      <c r="J5524" s="196" t="n">
        <v>0</v>
      </c>
      <c r="K5524" s="197" t="n">
        <v>0</v>
      </c>
      <c r="L5524" s="194" t="n">
        <v>0</v>
      </c>
      <c r="M5524" s="195" t="n">
        <v>0</v>
      </c>
      <c r="N5524" s="196" t="n">
        <v>0</v>
      </c>
      <c r="O5524" s="197" t="n">
        <v>0</v>
      </c>
      <c r="P5524" s="118" t="inlineStr">
        <is>
          <t>Включено</t>
        </is>
      </c>
      <c r="Q5524" s="104" t="n"/>
    </row>
    <row r="5525" outlineLevel="3" ht="50.25" customHeight="1">
      <c r="A5525" s="3" t="n"/>
      <c r="B5525" s="3" t="inlineStr">
        <is>
          <t>Монтаж кабеленесущих систем</t>
        </is>
      </c>
      <c r="C5525" s="25" t="n"/>
      <c r="D5525" s="271" t="inlineStr">
        <is>
          <t>10.8.2.35.</t>
        </is>
      </c>
      <c r="E5525" s="200" t="inlineStr">
        <is>
          <t>Ответвитель горизонтальный плавный универсальный 400х100, толщ. 1,0 мм, Сендзимир цинк, ОГРП-400х100-1,0-R100-СЦ, 81041, OSTEC</t>
        </is>
      </c>
      <c r="F5525" s="214" t="inlineStr">
        <is>
          <t>шт</t>
        </is>
      </c>
      <c r="G5525" s="645" t="n">
        <v>2</v>
      </c>
      <c r="H5525" s="194" t="n"/>
      <c r="I5525" s="195" t="n">
        <v>0</v>
      </c>
      <c r="J5525" s="196" t="n">
        <v>0</v>
      </c>
      <c r="K5525" s="197" t="n">
        <v>0</v>
      </c>
      <c r="L5525" s="194" t="n">
        <v>0</v>
      </c>
      <c r="M5525" s="195" t="n">
        <v>0</v>
      </c>
      <c r="N5525" s="196" t="n">
        <v>0</v>
      </c>
      <c r="O5525" s="197" t="n">
        <v>0</v>
      </c>
      <c r="P5525" s="118" t="inlineStr">
        <is>
          <t>Включено</t>
        </is>
      </c>
      <c r="Q5525" s="104" t="n"/>
    </row>
    <row r="5526" outlineLevel="3" ht="50.25" customHeight="1">
      <c r="A5526" s="3" t="n"/>
      <c r="B5526" s="3" t="inlineStr">
        <is>
          <t>Монтаж кабеленесущих систем</t>
        </is>
      </c>
      <c r="C5526" s="25" t="n"/>
      <c r="D5526" s="271" t="inlineStr">
        <is>
          <t>10.8.2.36.</t>
        </is>
      </c>
      <c r="E5526" s="200" t="inlineStr">
        <is>
          <t>Поворот вертикальный регулируемый 100х50, толщ. 1,0 мм, Сендзимир цинк, ПВР-100х50-1,0-СЦ, 42115, OSTEC</t>
        </is>
      </c>
      <c r="F5526" s="214" t="inlineStr">
        <is>
          <t>шт</t>
        </is>
      </c>
      <c r="G5526" s="645" t="n">
        <v>4</v>
      </c>
      <c r="H5526" s="194" t="n"/>
      <c r="I5526" s="195" t="n">
        <v>0</v>
      </c>
      <c r="J5526" s="196" t="n">
        <v>0</v>
      </c>
      <c r="K5526" s="197" t="n">
        <v>0</v>
      </c>
      <c r="L5526" s="194" t="n">
        <v>0</v>
      </c>
      <c r="M5526" s="195" t="n">
        <v>0</v>
      </c>
      <c r="N5526" s="196" t="n">
        <v>0</v>
      </c>
      <c r="O5526" s="197" t="n">
        <v>0</v>
      </c>
      <c r="P5526" s="118" t="inlineStr">
        <is>
          <t>Включено</t>
        </is>
      </c>
      <c r="Q5526" s="104" t="n"/>
    </row>
    <row r="5527" outlineLevel="3" ht="50.25" customHeight="1">
      <c r="A5527" s="3" t="n"/>
      <c r="B5527" s="3" t="inlineStr">
        <is>
          <t>Монтаж кабеленесущих систем</t>
        </is>
      </c>
      <c r="C5527" s="25" t="n"/>
      <c r="D5527" s="271" t="inlineStr">
        <is>
          <t>10.8.2.37.</t>
        </is>
      </c>
      <c r="E5527" s="200" t="inlineStr">
        <is>
          <t>Поворот вертикальный регулируемый 200х80, толщ. 1,0 мм, Сендзимир цинк, ПВР-200х80-1,0-СЦ, 42128, OSTEC</t>
        </is>
      </c>
      <c r="F5527" s="214" t="inlineStr">
        <is>
          <t>шт</t>
        </is>
      </c>
      <c r="G5527" s="645" t="n">
        <v>17</v>
      </c>
      <c r="H5527" s="194" t="n"/>
      <c r="I5527" s="195" t="n">
        <v>0</v>
      </c>
      <c r="J5527" s="196" t="n">
        <v>0</v>
      </c>
      <c r="K5527" s="197" t="n">
        <v>0</v>
      </c>
      <c r="L5527" s="194" t="n">
        <v>0</v>
      </c>
      <c r="M5527" s="195" t="n">
        <v>0</v>
      </c>
      <c r="N5527" s="196" t="n">
        <v>0</v>
      </c>
      <c r="O5527" s="197" t="n">
        <v>0</v>
      </c>
      <c r="P5527" s="118" t="inlineStr">
        <is>
          <t>Включено</t>
        </is>
      </c>
      <c r="Q5527" s="104" t="n"/>
    </row>
    <row r="5528" outlineLevel="3" ht="50.25" customHeight="1">
      <c r="A5528" s="3" t="n"/>
      <c r="B5528" s="3" t="inlineStr">
        <is>
          <t>Монтаж кабеленесущих систем</t>
        </is>
      </c>
      <c r="C5528" s="25" t="n"/>
      <c r="D5528" s="271" t="inlineStr">
        <is>
          <t>10.8.2.38.</t>
        </is>
      </c>
      <c r="E5528" s="200" t="inlineStr">
        <is>
          <t>Поворот вертикальный регулируемый 200х100, толщ. 1,0 мм, Сендзимир цинк, ПВР-200х100-1,0-СЦ, 42121, OSTEC</t>
        </is>
      </c>
      <c r="F5528" s="214" t="inlineStr">
        <is>
          <t>шт</t>
        </is>
      </c>
      <c r="G5528" s="645" t="n">
        <v>6</v>
      </c>
      <c r="H5528" s="194" t="n"/>
      <c r="I5528" s="195" t="n">
        <v>0</v>
      </c>
      <c r="J5528" s="196" t="n">
        <v>0</v>
      </c>
      <c r="K5528" s="197" t="n">
        <v>0</v>
      </c>
      <c r="L5528" s="194" t="n">
        <v>0</v>
      </c>
      <c r="M5528" s="195" t="n">
        <v>0</v>
      </c>
      <c r="N5528" s="196" t="n">
        <v>0</v>
      </c>
      <c r="O5528" s="197" t="n">
        <v>0</v>
      </c>
      <c r="P5528" s="118" t="inlineStr">
        <is>
          <t>Включено</t>
        </is>
      </c>
      <c r="Q5528" s="104" t="n"/>
    </row>
    <row r="5529" outlineLevel="3" ht="50.25" customHeight="1">
      <c r="A5529" s="3" t="n"/>
      <c r="B5529" s="3" t="inlineStr">
        <is>
          <t>Монтаж кабеленесущих систем</t>
        </is>
      </c>
      <c r="C5529" s="25" t="n"/>
      <c r="D5529" s="271" t="inlineStr">
        <is>
          <t>10.8.2.39.</t>
        </is>
      </c>
      <c r="E5529" s="200" t="inlineStr">
        <is>
          <t>Поворот вертикальный регулируемый 300х80, толщ. 1,0 мм, Сендзимир цинк, ПВР-300х80-1,0-СЦ, 42138, OSTEC</t>
        </is>
      </c>
      <c r="F5529" s="214" t="inlineStr">
        <is>
          <t>шт</t>
        </is>
      </c>
      <c r="G5529" s="645" t="n">
        <v>2</v>
      </c>
      <c r="H5529" s="194" t="n"/>
      <c r="I5529" s="195" t="n">
        <v>0</v>
      </c>
      <c r="J5529" s="196" t="n">
        <v>0</v>
      </c>
      <c r="K5529" s="197" t="n">
        <v>0</v>
      </c>
      <c r="L5529" s="194" t="n">
        <v>0</v>
      </c>
      <c r="M5529" s="195" t="n">
        <v>0</v>
      </c>
      <c r="N5529" s="196" t="n">
        <v>0</v>
      </c>
      <c r="O5529" s="197" t="n">
        <v>0</v>
      </c>
      <c r="P5529" s="118" t="inlineStr">
        <is>
          <t>Включено</t>
        </is>
      </c>
      <c r="Q5529" s="104" t="n"/>
    </row>
    <row r="5530" outlineLevel="3" ht="50.25" customHeight="1">
      <c r="A5530" s="3" t="n"/>
      <c r="B5530" s="3" t="inlineStr">
        <is>
          <t>Монтаж кабеленесущих систем</t>
        </is>
      </c>
      <c r="C5530" s="25" t="n"/>
      <c r="D5530" s="271" t="inlineStr">
        <is>
          <t>10.8.2.40.</t>
        </is>
      </c>
      <c r="E5530" s="200" t="inlineStr">
        <is>
          <t>Поворот вертикальный регулируемый 400х80, толщ. 1,0 мм, Сендзимир цинк, ПВР-400х80-1,0-СЦ, 42148, OSTEC</t>
        </is>
      </c>
      <c r="F5530" s="214" t="inlineStr">
        <is>
          <t>шт</t>
        </is>
      </c>
      <c r="G5530" s="645" t="n">
        <v>7</v>
      </c>
      <c r="H5530" s="194" t="n"/>
      <c r="I5530" s="195" t="n">
        <v>0</v>
      </c>
      <c r="J5530" s="196" t="n">
        <v>0</v>
      </c>
      <c r="K5530" s="197" t="n">
        <v>0</v>
      </c>
      <c r="L5530" s="194" t="n">
        <v>0</v>
      </c>
      <c r="M5530" s="195" t="n">
        <v>0</v>
      </c>
      <c r="N5530" s="196" t="n">
        <v>0</v>
      </c>
      <c r="O5530" s="197" t="n">
        <v>0</v>
      </c>
      <c r="P5530" s="118" t="inlineStr">
        <is>
          <t>Включено</t>
        </is>
      </c>
      <c r="Q5530" s="104" t="n"/>
    </row>
    <row r="5531" outlineLevel="3" ht="50.25" customHeight="1">
      <c r="A5531" s="3" t="n"/>
      <c r="B5531" s="3" t="inlineStr">
        <is>
          <t>Монтаж кабеленесущих систем</t>
        </is>
      </c>
      <c r="C5531" s="25" t="n"/>
      <c r="D5531" s="271" t="inlineStr">
        <is>
          <t>10.8.2.41.</t>
        </is>
      </c>
      <c r="E5531" s="200" t="inlineStr">
        <is>
          <t>Поворот вертикальный регулируемый 400х100, толщ. 1,0 мм, Сендзимир цинк, ПВР-400х100-1,0-СЦ, 42141, OSTEC</t>
        </is>
      </c>
      <c r="F5531" s="214" t="inlineStr">
        <is>
          <t>шт</t>
        </is>
      </c>
      <c r="G5531" s="645" t="n">
        <v>8</v>
      </c>
      <c r="H5531" s="194" t="n"/>
      <c r="I5531" s="195" t="n">
        <v>0</v>
      </c>
      <c r="J5531" s="196" t="n">
        <v>0</v>
      </c>
      <c r="K5531" s="197" t="n">
        <v>0</v>
      </c>
      <c r="L5531" s="194" t="n">
        <v>0</v>
      </c>
      <c r="M5531" s="195" t="n">
        <v>0</v>
      </c>
      <c r="N5531" s="196" t="n">
        <v>0</v>
      </c>
      <c r="O5531" s="197" t="n">
        <v>0</v>
      </c>
      <c r="P5531" s="118" t="inlineStr">
        <is>
          <t>Включено</t>
        </is>
      </c>
      <c r="Q5531" s="104" t="n"/>
    </row>
    <row r="5532" outlineLevel="3" ht="50.25" customHeight="1">
      <c r="A5532" s="3" t="n"/>
      <c r="B5532" s="3" t="inlineStr">
        <is>
          <t>Монтаж кабеленесущих систем</t>
        </is>
      </c>
      <c r="C5532" s="25" t="n"/>
      <c r="D5532" s="271" t="inlineStr">
        <is>
          <t>10.8.2.42.</t>
        </is>
      </c>
      <c r="E5532" s="200" t="inlineStr">
        <is>
          <t>Поворот вертикальный регулируемый 500х80, толщ. 1,0 мм, Сендзимир цинк, ПВР-500х80-1,0-СЦ, 042158, OSTEC</t>
        </is>
      </c>
      <c r="F5532" s="214" t="inlineStr">
        <is>
          <t>шт</t>
        </is>
      </c>
      <c r="G5532" s="645" t="n">
        <v>18</v>
      </c>
      <c r="H5532" s="194" t="n"/>
      <c r="I5532" s="195" t="n">
        <v>0</v>
      </c>
      <c r="J5532" s="196" t="n">
        <v>0</v>
      </c>
      <c r="K5532" s="197" t="n">
        <v>0</v>
      </c>
      <c r="L5532" s="194" t="n">
        <v>0</v>
      </c>
      <c r="M5532" s="195" t="n">
        <v>0</v>
      </c>
      <c r="N5532" s="196" t="n">
        <v>0</v>
      </c>
      <c r="O5532" s="197" t="n">
        <v>0</v>
      </c>
      <c r="P5532" s="118" t="inlineStr">
        <is>
          <t>Включено</t>
        </is>
      </c>
      <c r="Q5532" s="104" t="n"/>
    </row>
    <row r="5533" outlineLevel="3" ht="50.25" customHeight="1">
      <c r="A5533" s="3" t="n"/>
      <c r="B5533" s="3" t="inlineStr">
        <is>
          <t>Монтаж кабеленесущих систем</t>
        </is>
      </c>
      <c r="C5533" s="25" t="n"/>
      <c r="D5533" s="271" t="inlineStr">
        <is>
          <t>10.8.2.43.</t>
        </is>
      </c>
      <c r="E5533" s="200" t="inlineStr">
        <is>
          <t>Поворот вертикальный регулируемый 500х100, толщ. 1,0 мм, Сендзимир цинк, ПВР-500х100-1,0-СЦ, 42151, OSTEC</t>
        </is>
      </c>
      <c r="F5533" s="214" t="inlineStr">
        <is>
          <t>шт</t>
        </is>
      </c>
      <c r="G5533" s="645" t="n">
        <v>2</v>
      </c>
      <c r="H5533" s="194" t="n"/>
      <c r="I5533" s="195" t="n">
        <v>0</v>
      </c>
      <c r="J5533" s="196" t="n">
        <v>0</v>
      </c>
      <c r="K5533" s="197" t="n">
        <v>0</v>
      </c>
      <c r="L5533" s="194" t="n">
        <v>0</v>
      </c>
      <c r="M5533" s="195" t="n">
        <v>0</v>
      </c>
      <c r="N5533" s="196" t="n">
        <v>0</v>
      </c>
      <c r="O5533" s="197" t="n">
        <v>0</v>
      </c>
      <c r="P5533" s="118" t="inlineStr">
        <is>
          <t>Включено</t>
        </is>
      </c>
      <c r="Q5533" s="104" t="n"/>
    </row>
    <row r="5534" outlineLevel="3" ht="50.25" customHeight="1">
      <c r="A5534" s="3" t="n"/>
      <c r="B5534" s="3" t="inlineStr">
        <is>
          <t>Монтаж кабеленесущих систем</t>
        </is>
      </c>
      <c r="C5534" s="25" t="n"/>
      <c r="D5534" s="271" t="inlineStr">
        <is>
          <t>10.8.2.44.</t>
        </is>
      </c>
      <c r="E5534" s="200" t="inlineStr">
        <is>
          <t>Разветвитель крестообразный плавный универсальный к лотку 100х50, толщ. 1,0 мм, Сендзимир цинк, ХТРП-100х50-1,0-R100-СЦ, 86915, OSTEC</t>
        </is>
      </c>
      <c r="F5534" s="214" t="inlineStr">
        <is>
          <t>шт</t>
        </is>
      </c>
      <c r="G5534" s="645" t="n">
        <v>4</v>
      </c>
      <c r="H5534" s="194" t="n"/>
      <c r="I5534" s="195" t="n">
        <v>0</v>
      </c>
      <c r="J5534" s="196" t="n">
        <v>0</v>
      </c>
      <c r="K5534" s="197" t="n">
        <v>0</v>
      </c>
      <c r="L5534" s="194" t="n">
        <v>0</v>
      </c>
      <c r="M5534" s="195" t="n">
        <v>0</v>
      </c>
      <c r="N5534" s="196" t="n">
        <v>0</v>
      </c>
      <c r="O5534" s="197" t="n">
        <v>0</v>
      </c>
      <c r="P5534" s="118" t="inlineStr">
        <is>
          <t>Включено</t>
        </is>
      </c>
      <c r="Q5534" s="104" t="n"/>
    </row>
    <row r="5535" outlineLevel="3" ht="50.25" customHeight="1">
      <c r="A5535" s="3" t="n"/>
      <c r="B5535" s="3" t="inlineStr">
        <is>
          <t>Монтаж кабеленесущих систем</t>
        </is>
      </c>
      <c r="C5535" s="25" t="n"/>
      <c r="D5535" s="271" t="inlineStr">
        <is>
          <t>10.8.2.45.</t>
        </is>
      </c>
      <c r="E5535" s="200" t="inlineStr">
        <is>
          <t>Разветвитель крестообразный плавный универсальный к лотку 400х100, толщ. 1,0 мм, Сендзимир цинк, ХТРП-400х100-1,0-R100-СЦ, 86947, OSTEC</t>
        </is>
      </c>
      <c r="F5535" s="214" t="inlineStr">
        <is>
          <t>шт</t>
        </is>
      </c>
      <c r="G5535" s="645" t="n">
        <v>1</v>
      </c>
      <c r="H5535" s="194" t="n"/>
      <c r="I5535" s="195" t="n">
        <v>0</v>
      </c>
      <c r="J5535" s="196" t="n">
        <v>0</v>
      </c>
      <c r="K5535" s="197" t="n">
        <v>0</v>
      </c>
      <c r="L5535" s="194" t="n">
        <v>0</v>
      </c>
      <c r="M5535" s="195" t="n">
        <v>0</v>
      </c>
      <c r="N5535" s="196" t="n">
        <v>0</v>
      </c>
      <c r="O5535" s="197" t="n">
        <v>0</v>
      </c>
      <c r="P5535" s="118" t="inlineStr">
        <is>
          <t>Включено</t>
        </is>
      </c>
      <c r="Q5535" s="104" t="n"/>
    </row>
    <row r="5536" outlineLevel="3" ht="50.25" customHeight="1">
      <c r="A5536" s="3" t="n"/>
      <c r="B5536" s="3" t="inlineStr">
        <is>
          <t>Монтаж кабеленесущих систем</t>
        </is>
      </c>
      <c r="C5536" s="25" t="n"/>
      <c r="D5536" s="271" t="inlineStr">
        <is>
          <t>10.8.2.46.</t>
        </is>
      </c>
      <c r="E5536" s="200" t="inlineStr">
        <is>
          <t>Соединитель лотковый универсальный модернизированный для лотка высотой 50 мм, толщ. 1,0 мм, Сендзимир цинк, СЛУМ-50-1,0-СЦ, 32753, OSTEC</t>
        </is>
      </c>
      <c r="F5536" s="214" t="inlineStr">
        <is>
          <t>шт</t>
        </is>
      </c>
      <c r="G5536" s="645" t="n">
        <v>76</v>
      </c>
      <c r="H5536" s="194" t="n"/>
      <c r="I5536" s="195" t="n">
        <v>0</v>
      </c>
      <c r="J5536" s="196" t="n">
        <v>0</v>
      </c>
      <c r="K5536" s="197" t="n">
        <v>0</v>
      </c>
      <c r="L5536" s="194" t="n">
        <v>0</v>
      </c>
      <c r="M5536" s="195" t="n">
        <v>0</v>
      </c>
      <c r="N5536" s="196" t="n">
        <v>0</v>
      </c>
      <c r="O5536" s="197" t="n">
        <v>0</v>
      </c>
      <c r="P5536" s="118" t="inlineStr">
        <is>
          <t>Включено</t>
        </is>
      </c>
      <c r="Q5536" s="104" t="n"/>
    </row>
    <row r="5537" outlineLevel="3" ht="50.25" customHeight="1">
      <c r="A5537" s="3" t="n"/>
      <c r="B5537" s="3" t="inlineStr">
        <is>
          <t>Монтаж кабеленесущих систем</t>
        </is>
      </c>
      <c r="C5537" s="25" t="n"/>
      <c r="D5537" s="271" t="inlineStr">
        <is>
          <t>10.8.2.47.</t>
        </is>
      </c>
      <c r="E5537" s="200" t="inlineStr">
        <is>
          <t>Соединитель лотковый универсальный модернизированный для лотка высотой 80 мм, толщ. 1,0 мм, Сендзимир цинк, СЛУМ-80-1,0-СЦ, 32783, OSTEC</t>
        </is>
      </c>
      <c r="F5537" s="214" t="inlineStr">
        <is>
          <t>шт</t>
        </is>
      </c>
      <c r="G5537" s="645" t="n">
        <v>48</v>
      </c>
      <c r="H5537" s="194" t="n"/>
      <c r="I5537" s="195" t="n">
        <v>0</v>
      </c>
      <c r="J5537" s="196" t="n">
        <v>0</v>
      </c>
      <c r="K5537" s="197" t="n">
        <v>0</v>
      </c>
      <c r="L5537" s="194" t="n">
        <v>0</v>
      </c>
      <c r="M5537" s="195" t="n">
        <v>0</v>
      </c>
      <c r="N5537" s="196" t="n">
        <v>0</v>
      </c>
      <c r="O5537" s="197" t="n">
        <v>0</v>
      </c>
      <c r="P5537" s="118" t="inlineStr">
        <is>
          <t>Включено</t>
        </is>
      </c>
      <c r="Q5537" s="104" t="n"/>
    </row>
    <row r="5538" outlineLevel="3" ht="50.25" customHeight="1">
      <c r="A5538" s="3" t="n"/>
      <c r="B5538" s="3" t="inlineStr">
        <is>
          <t>Монтаж кабеленесущих систем</t>
        </is>
      </c>
      <c r="C5538" s="25" t="n"/>
      <c r="D5538" s="271" t="inlineStr">
        <is>
          <t>10.8.2.48.</t>
        </is>
      </c>
      <c r="E5538" s="200" t="inlineStr">
        <is>
          <t>Соединитель лотковый универсальный модернизированный для лотка высотой 100 мм, толщ. 1,0 мм, Сендзимир цинк, СЛУМ-100-1,0-СЦ, 32713, OSTEC</t>
        </is>
      </c>
      <c r="F5538" s="214" t="inlineStr">
        <is>
          <t>шт</t>
        </is>
      </c>
      <c r="G5538" s="645" t="n">
        <v>60</v>
      </c>
      <c r="H5538" s="194" t="n"/>
      <c r="I5538" s="195" t="n">
        <v>0</v>
      </c>
      <c r="J5538" s="196" t="n">
        <v>0</v>
      </c>
      <c r="K5538" s="197" t="n">
        <v>0</v>
      </c>
      <c r="L5538" s="194" t="n">
        <v>0</v>
      </c>
      <c r="M5538" s="195" t="n">
        <v>0</v>
      </c>
      <c r="N5538" s="196" t="n">
        <v>0</v>
      </c>
      <c r="O5538" s="197" t="n">
        <v>0</v>
      </c>
      <c r="P5538" s="118" t="inlineStr">
        <is>
          <t>Включено</t>
        </is>
      </c>
      <c r="Q5538" s="104" t="n"/>
    </row>
    <row r="5539" outlineLevel="3" ht="50.25" customHeight="1">
      <c r="A5539" s="3" t="n"/>
      <c r="B5539" s="3" t="inlineStr">
        <is>
          <t>Монтаж кабеленесущих систем</t>
        </is>
      </c>
      <c r="C5539" s="25" t="n"/>
      <c r="D5539" s="271" t="inlineStr">
        <is>
          <t>10.8.2.49.</t>
        </is>
      </c>
      <c r="E5539" s="200" t="inlineStr">
        <is>
          <t>Угловой соединитель внешний 45 град. к лотку 100х50, толщ. 1,0 мм, Сендзимир цинк, УСВР45-100х50-1,0-СЦ, 36115, OSTEC</t>
        </is>
      </c>
      <c r="F5539" s="214" t="inlineStr">
        <is>
          <t>шт</t>
        </is>
      </c>
      <c r="G5539" s="645" t="n">
        <v>7</v>
      </c>
      <c r="H5539" s="194" t="n"/>
      <c r="I5539" s="195" t="n">
        <v>0</v>
      </c>
      <c r="J5539" s="196" t="n">
        <v>0</v>
      </c>
      <c r="K5539" s="197" t="n">
        <v>0</v>
      </c>
      <c r="L5539" s="194" t="n">
        <v>0</v>
      </c>
      <c r="M5539" s="195" t="n">
        <v>0</v>
      </c>
      <c r="N5539" s="196" t="n">
        <v>0</v>
      </c>
      <c r="O5539" s="197" t="n">
        <v>0</v>
      </c>
      <c r="P5539" s="118" t="inlineStr">
        <is>
          <t>Включено</t>
        </is>
      </c>
      <c r="Q5539" s="104" t="n"/>
    </row>
    <row r="5540" outlineLevel="3" ht="50.25" customHeight="1">
      <c r="A5540" s="3" t="n"/>
      <c r="B5540" s="3" t="inlineStr">
        <is>
          <t>Монтаж кабеленесущих систем</t>
        </is>
      </c>
      <c r="C5540" s="25" t="n"/>
      <c r="D5540" s="271" t="inlineStr">
        <is>
          <t>10.8.2.50.</t>
        </is>
      </c>
      <c r="E5540" s="200" t="inlineStr">
        <is>
          <t>Угловой соединитель внешний 45 град. к лотку 100х100, толщ. 1,0 мм, Сендзимир цинк, УСВР45-100х100-1,0-СЦ, 36111, OSTEC</t>
        </is>
      </c>
      <c r="F5540" s="214" t="inlineStr">
        <is>
          <t>шт</t>
        </is>
      </c>
      <c r="G5540" s="645" t="n">
        <v>1</v>
      </c>
      <c r="H5540" s="194" t="n"/>
      <c r="I5540" s="195" t="n">
        <v>0</v>
      </c>
      <c r="J5540" s="196" t="n">
        <v>0</v>
      </c>
      <c r="K5540" s="197" t="n">
        <v>0</v>
      </c>
      <c r="L5540" s="194" t="n">
        <v>0</v>
      </c>
      <c r="M5540" s="195" t="n">
        <v>0</v>
      </c>
      <c r="N5540" s="196" t="n">
        <v>0</v>
      </c>
      <c r="O5540" s="197" t="n">
        <v>0</v>
      </c>
      <c r="P5540" s="118" t="inlineStr">
        <is>
          <t>Включено</t>
        </is>
      </c>
      <c r="Q5540" s="104" t="n"/>
    </row>
    <row r="5541" outlineLevel="3" ht="50.25" customHeight="1">
      <c r="A5541" s="3" t="n"/>
      <c r="B5541" s="3" t="inlineStr">
        <is>
          <t>Монтаж кабеленесущих систем</t>
        </is>
      </c>
      <c r="C5541" s="25" t="n"/>
      <c r="D5541" s="271" t="inlineStr">
        <is>
          <t>10.8.2.51.</t>
        </is>
      </c>
      <c r="E5541" s="200" t="inlineStr">
        <is>
          <t>Угловой соединитель внешний 45 град. к лотку 200х80, толщ. 1,0 мм, Сендзимир цинк, УСВР45-200х80-1,0-СЦ, 36128, OSTEC</t>
        </is>
      </c>
      <c r="F5541" s="214" t="inlineStr">
        <is>
          <t>шт</t>
        </is>
      </c>
      <c r="G5541" s="645" t="n">
        <v>27</v>
      </c>
      <c r="H5541" s="194" t="n"/>
      <c r="I5541" s="195" t="n">
        <v>0</v>
      </c>
      <c r="J5541" s="196" t="n">
        <v>0</v>
      </c>
      <c r="K5541" s="197" t="n">
        <v>0</v>
      </c>
      <c r="L5541" s="194" t="n">
        <v>0</v>
      </c>
      <c r="M5541" s="195" t="n">
        <v>0</v>
      </c>
      <c r="N5541" s="196" t="n">
        <v>0</v>
      </c>
      <c r="O5541" s="197" t="n">
        <v>0</v>
      </c>
      <c r="P5541" s="118" t="inlineStr">
        <is>
          <t>Включено</t>
        </is>
      </c>
      <c r="Q5541" s="104" t="n"/>
    </row>
    <row r="5542" outlineLevel="3" ht="50.25" customHeight="1">
      <c r="A5542" s="3" t="n"/>
      <c r="B5542" s="3" t="inlineStr">
        <is>
          <t>Монтаж кабеленесущих систем</t>
        </is>
      </c>
      <c r="C5542" s="25" t="n"/>
      <c r="D5542" s="271" t="inlineStr">
        <is>
          <t>10.8.2.52.</t>
        </is>
      </c>
      <c r="E5542" s="200" t="inlineStr">
        <is>
          <t>Угловой соединитель внешний 45 град. к лотку 200х100, толщ. 1,0 мм, Сендзимир цинк, УСВР45-200х100-1,0-СЦ, 36121, OSTEC</t>
        </is>
      </c>
      <c r="F5542" s="214" t="inlineStr">
        <is>
          <t>шт</t>
        </is>
      </c>
      <c r="G5542" s="645" t="n">
        <v>10</v>
      </c>
      <c r="H5542" s="194" t="n"/>
      <c r="I5542" s="195" t="n">
        <v>0</v>
      </c>
      <c r="J5542" s="196" t="n">
        <v>0</v>
      </c>
      <c r="K5542" s="197" t="n">
        <v>0</v>
      </c>
      <c r="L5542" s="194" t="n">
        <v>0</v>
      </c>
      <c r="M5542" s="195" t="n">
        <v>0</v>
      </c>
      <c r="N5542" s="196" t="n">
        <v>0</v>
      </c>
      <c r="O5542" s="197" t="n">
        <v>0</v>
      </c>
      <c r="P5542" s="118" t="inlineStr">
        <is>
          <t>Включено</t>
        </is>
      </c>
      <c r="Q5542" s="104" t="n"/>
    </row>
    <row r="5543" outlineLevel="3" ht="50.25" customHeight="1">
      <c r="A5543" s="3" t="n"/>
      <c r="B5543" s="3" t="inlineStr">
        <is>
          <t>Монтаж кабеленесущих систем</t>
        </is>
      </c>
      <c r="C5543" s="25" t="n"/>
      <c r="D5543" s="271" t="inlineStr">
        <is>
          <t>10.8.2.53.</t>
        </is>
      </c>
      <c r="E5543" s="200" t="inlineStr">
        <is>
          <t>Угловой соединитель внешний 45 град. к лотку 300х80, толщ. 1,0 мм, Сендзимир цинк, УСВР45-300х80-1,0-СЦ, 36138, OSTEC</t>
        </is>
      </c>
      <c r="F5543" s="214" t="inlineStr">
        <is>
          <t>шт</t>
        </is>
      </c>
      <c r="G5543" s="645" t="n">
        <v>7</v>
      </c>
      <c r="H5543" s="194" t="n"/>
      <c r="I5543" s="195" t="n">
        <v>0</v>
      </c>
      <c r="J5543" s="196" t="n">
        <v>0</v>
      </c>
      <c r="K5543" s="197" t="n">
        <v>0</v>
      </c>
      <c r="L5543" s="194" t="n">
        <v>0</v>
      </c>
      <c r="M5543" s="195" t="n">
        <v>0</v>
      </c>
      <c r="N5543" s="196" t="n">
        <v>0</v>
      </c>
      <c r="O5543" s="197" t="n">
        <v>0</v>
      </c>
      <c r="P5543" s="118" t="inlineStr">
        <is>
          <t>Включено</t>
        </is>
      </c>
      <c r="Q5543" s="104" t="n"/>
    </row>
    <row r="5544" outlineLevel="3" ht="50.25" customHeight="1">
      <c r="A5544" s="3" t="n"/>
      <c r="B5544" s="3" t="inlineStr">
        <is>
          <t>Монтаж кабеленесущих систем</t>
        </is>
      </c>
      <c r="C5544" s="25" t="n"/>
      <c r="D5544" s="271" t="inlineStr">
        <is>
          <t>10.8.2.54.</t>
        </is>
      </c>
      <c r="E5544" s="200" t="inlineStr">
        <is>
          <t>Угловой соединитель внешний 45 град. к лотку 300х100, толщ. 1,0 мм, Сендзимир цинк, УСВР45-300х100-1,0-СЦ, 36131, OSTEC</t>
        </is>
      </c>
      <c r="F5544" s="214" t="inlineStr">
        <is>
          <t>шт</t>
        </is>
      </c>
      <c r="G5544" s="645" t="n">
        <v>2</v>
      </c>
      <c r="H5544" s="194" t="n"/>
      <c r="I5544" s="195" t="n">
        <v>0</v>
      </c>
      <c r="J5544" s="196" t="n">
        <v>0</v>
      </c>
      <c r="K5544" s="197" t="n">
        <v>0</v>
      </c>
      <c r="L5544" s="194" t="n">
        <v>0</v>
      </c>
      <c r="M5544" s="195" t="n">
        <v>0</v>
      </c>
      <c r="N5544" s="196" t="n">
        <v>0</v>
      </c>
      <c r="O5544" s="197" t="n">
        <v>0</v>
      </c>
      <c r="P5544" s="118" t="inlineStr">
        <is>
          <t>Включено</t>
        </is>
      </c>
      <c r="Q5544" s="104" t="n"/>
    </row>
    <row r="5545" outlineLevel="3" ht="50.25" customHeight="1">
      <c r="A5545" s="3" t="n"/>
      <c r="B5545" s="3" t="inlineStr">
        <is>
          <t>Монтаж кабеленесущих систем</t>
        </is>
      </c>
      <c r="C5545" s="25" t="n"/>
      <c r="D5545" s="271" t="inlineStr">
        <is>
          <t>10.8.2.55.</t>
        </is>
      </c>
      <c r="E5545" s="200" t="inlineStr">
        <is>
          <t>Угловой соединитель внешний 45 град. к лотку 400х100, толщ. 1,0 мм, Сендзимир цинк, УСВР45-400х100-1,0-СЦ, 36141, OSTEC</t>
        </is>
      </c>
      <c r="F5545" s="214" t="inlineStr">
        <is>
          <t>шт</t>
        </is>
      </c>
      <c r="G5545" s="645" t="n">
        <v>5</v>
      </c>
      <c r="H5545" s="194" t="n"/>
      <c r="I5545" s="195" t="n">
        <v>0</v>
      </c>
      <c r="J5545" s="196" t="n">
        <v>0</v>
      </c>
      <c r="K5545" s="197" t="n">
        <v>0</v>
      </c>
      <c r="L5545" s="194" t="n">
        <v>0</v>
      </c>
      <c r="M5545" s="195" t="n">
        <v>0</v>
      </c>
      <c r="N5545" s="196" t="n">
        <v>0</v>
      </c>
      <c r="O5545" s="197" t="n">
        <v>0</v>
      </c>
      <c r="P5545" s="118" t="inlineStr">
        <is>
          <t>Включено</t>
        </is>
      </c>
      <c r="Q5545" s="104" t="n"/>
    </row>
    <row r="5546" outlineLevel="3" ht="50.25" customHeight="1">
      <c r="A5546" s="3" t="n"/>
      <c r="B5546" s="3" t="inlineStr">
        <is>
          <t>Монтаж кабеленесущих систем</t>
        </is>
      </c>
      <c r="C5546" s="25" t="n"/>
      <c r="D5546" s="271" t="inlineStr">
        <is>
          <t>10.8.2.56.</t>
        </is>
      </c>
      <c r="E5546" s="200" t="inlineStr">
        <is>
          <t>Угловой соединитель внешний 45 град. к лотку УЛ 500х80, толщ. 1,0 мм, Сендзимир цинк, УСВР45-500х80-1,0-СЦ, 36158, OSTEC</t>
        </is>
      </c>
      <c r="F5546" s="214" t="inlineStr">
        <is>
          <t>шт</t>
        </is>
      </c>
      <c r="G5546" s="645" t="n">
        <v>6</v>
      </c>
      <c r="H5546" s="194" t="n"/>
      <c r="I5546" s="195" t="n">
        <v>0</v>
      </c>
      <c r="J5546" s="196" t="n">
        <v>0</v>
      </c>
      <c r="K5546" s="197" t="n">
        <v>0</v>
      </c>
      <c r="L5546" s="194" t="n">
        <v>0</v>
      </c>
      <c r="M5546" s="195" t="n">
        <v>0</v>
      </c>
      <c r="N5546" s="196" t="n">
        <v>0</v>
      </c>
      <c r="O5546" s="197" t="n">
        <v>0</v>
      </c>
      <c r="P5546" s="118" t="inlineStr">
        <is>
          <t>Включено</t>
        </is>
      </c>
      <c r="Q5546" s="104" t="n"/>
    </row>
    <row r="5547" outlineLevel="3" ht="50.25" customHeight="1">
      <c r="A5547" s="3" t="n"/>
      <c r="B5547" s="3" t="inlineStr">
        <is>
          <t>Монтаж кабеленесущих систем</t>
        </is>
      </c>
      <c r="C5547" s="25" t="n"/>
      <c r="D5547" s="271" t="inlineStr">
        <is>
          <t>10.8.2.57.</t>
        </is>
      </c>
      <c r="E5547" s="200" t="inlineStr">
        <is>
          <t>Угловой соединитель внутренний 45 град. к лотку 100х50, толщ. 1,0 мм, Сендзимир цинк, УСВНР45-100х50-1,0-СЦ, 36015, OSTEC</t>
        </is>
      </c>
      <c r="F5547" s="214" t="inlineStr">
        <is>
          <t>шт</t>
        </is>
      </c>
      <c r="G5547" s="645" t="n">
        <v>7</v>
      </c>
      <c r="H5547" s="194" t="n"/>
      <c r="I5547" s="195" t="n">
        <v>0</v>
      </c>
      <c r="J5547" s="196" t="n">
        <v>0</v>
      </c>
      <c r="K5547" s="197" t="n">
        <v>0</v>
      </c>
      <c r="L5547" s="194" t="n">
        <v>0</v>
      </c>
      <c r="M5547" s="195" t="n">
        <v>0</v>
      </c>
      <c r="N5547" s="196" t="n">
        <v>0</v>
      </c>
      <c r="O5547" s="197" t="n">
        <v>0</v>
      </c>
      <c r="P5547" s="118" t="inlineStr">
        <is>
          <t>Включено</t>
        </is>
      </c>
      <c r="Q5547" s="104" t="n"/>
    </row>
    <row r="5548" outlineLevel="3" ht="50.25" customHeight="1">
      <c r="A5548" s="3" t="n"/>
      <c r="B5548" s="3" t="inlineStr">
        <is>
          <t>Монтаж кабеленесущих систем</t>
        </is>
      </c>
      <c r="C5548" s="25" t="n"/>
      <c r="D5548" s="271" t="inlineStr">
        <is>
          <t>10.8.2.58.</t>
        </is>
      </c>
      <c r="E5548" s="200" t="inlineStr">
        <is>
          <t>Угловой соединитель внутренний 45 град. к лотку 100х100, толщ. 1,0 мм, Сендзимир цинк, УСВНР45-100х100-1,0-СЦ, 36011, OSTEC</t>
        </is>
      </c>
      <c r="F5548" s="214" t="inlineStr">
        <is>
          <t>шт</t>
        </is>
      </c>
      <c r="G5548" s="645" t="n">
        <v>1</v>
      </c>
      <c r="H5548" s="194" t="n"/>
      <c r="I5548" s="195" t="n">
        <v>0</v>
      </c>
      <c r="J5548" s="196" t="n">
        <v>0</v>
      </c>
      <c r="K5548" s="197" t="n">
        <v>0</v>
      </c>
      <c r="L5548" s="194" t="n">
        <v>0</v>
      </c>
      <c r="M5548" s="195" t="n">
        <v>0</v>
      </c>
      <c r="N5548" s="196" t="n">
        <v>0</v>
      </c>
      <c r="O5548" s="197" t="n">
        <v>0</v>
      </c>
      <c r="P5548" s="118" t="inlineStr">
        <is>
          <t>Включено</t>
        </is>
      </c>
      <c r="Q5548" s="104" t="n"/>
    </row>
    <row r="5549" outlineLevel="3" ht="50.25" customHeight="1">
      <c r="A5549" s="3" t="n"/>
      <c r="B5549" s="3" t="inlineStr">
        <is>
          <t>Монтаж кабеленесущих систем</t>
        </is>
      </c>
      <c r="C5549" s="25" t="n"/>
      <c r="D5549" s="271" t="inlineStr">
        <is>
          <t>10.8.2.59.</t>
        </is>
      </c>
      <c r="E5549" s="200" t="inlineStr">
        <is>
          <t>Угловой соединитель внутренний 45 град. к лотку 200х80, толщ. 1,0 мм, Сендзимир цинк, УСВНР45-200х80-1,0-СЦ, 36028, OSTEC</t>
        </is>
      </c>
      <c r="F5549" s="214" t="inlineStr">
        <is>
          <t>шт</t>
        </is>
      </c>
      <c r="G5549" s="645" t="n">
        <v>24</v>
      </c>
      <c r="H5549" s="194" t="n"/>
      <c r="I5549" s="195" t="n">
        <v>0</v>
      </c>
      <c r="J5549" s="196" t="n">
        <v>0</v>
      </c>
      <c r="K5549" s="197" t="n">
        <v>0</v>
      </c>
      <c r="L5549" s="194" t="n">
        <v>0</v>
      </c>
      <c r="M5549" s="195" t="n">
        <v>0</v>
      </c>
      <c r="N5549" s="196" t="n">
        <v>0</v>
      </c>
      <c r="O5549" s="197" t="n">
        <v>0</v>
      </c>
      <c r="P5549" s="118" t="inlineStr">
        <is>
          <t>Включено</t>
        </is>
      </c>
      <c r="Q5549" s="104" t="n"/>
    </row>
    <row r="5550" outlineLevel="3" ht="50.25" customHeight="1">
      <c r="A5550" s="3" t="n"/>
      <c r="B5550" s="3" t="inlineStr">
        <is>
          <t>Монтаж кабеленесущих систем</t>
        </is>
      </c>
      <c r="C5550" s="25" t="n"/>
      <c r="D5550" s="271" t="inlineStr">
        <is>
          <t>10.8.2.60.</t>
        </is>
      </c>
      <c r="E5550" s="200" t="inlineStr">
        <is>
          <t>Угловой соединитель внутренний 45 град. к лотку 200х100, толщ. 1,0 мм, Сендзимир цинк, УСВНР45-200х100-1,0-СЦ, 36021, OSTEC</t>
        </is>
      </c>
      <c r="F5550" s="214" t="inlineStr">
        <is>
          <t>шт</t>
        </is>
      </c>
      <c r="G5550" s="645" t="n">
        <v>9</v>
      </c>
      <c r="H5550" s="194" t="n"/>
      <c r="I5550" s="195" t="n">
        <v>0</v>
      </c>
      <c r="J5550" s="196" t="n">
        <v>0</v>
      </c>
      <c r="K5550" s="197" t="n">
        <v>0</v>
      </c>
      <c r="L5550" s="194" t="n">
        <v>0</v>
      </c>
      <c r="M5550" s="195" t="n">
        <v>0</v>
      </c>
      <c r="N5550" s="196" t="n">
        <v>0</v>
      </c>
      <c r="O5550" s="197" t="n">
        <v>0</v>
      </c>
      <c r="P5550" s="118" t="inlineStr">
        <is>
          <t>Включено</t>
        </is>
      </c>
      <c r="Q5550" s="104" t="n"/>
    </row>
    <row r="5551" outlineLevel="3" ht="50.25" customHeight="1">
      <c r="A5551" s="3" t="n"/>
      <c r="B5551" s="3" t="inlineStr">
        <is>
          <t>Монтаж кабеленесущих систем</t>
        </is>
      </c>
      <c r="C5551" s="25" t="n"/>
      <c r="D5551" s="271" t="inlineStr">
        <is>
          <t>10.8.2.61.</t>
        </is>
      </c>
      <c r="E5551" s="200" t="inlineStr">
        <is>
          <t>Угловой соединитель внутренний 45 град. к лотку 300х80, толщ. 1,0 мм, Сендзимир цинк, УСВНР45-300х80-1,0-СЦ, 36038, OSTEC</t>
        </is>
      </c>
      <c r="F5551" s="214" t="inlineStr">
        <is>
          <t>шт</t>
        </is>
      </c>
      <c r="G5551" s="645" t="n">
        <v>1</v>
      </c>
      <c r="H5551" s="194" t="n"/>
      <c r="I5551" s="195" t="n">
        <v>0</v>
      </c>
      <c r="J5551" s="196" t="n">
        <v>0</v>
      </c>
      <c r="K5551" s="197" t="n">
        <v>0</v>
      </c>
      <c r="L5551" s="194" t="n">
        <v>0</v>
      </c>
      <c r="M5551" s="195" t="n">
        <v>0</v>
      </c>
      <c r="N5551" s="196" t="n">
        <v>0</v>
      </c>
      <c r="O5551" s="197" t="n">
        <v>0</v>
      </c>
      <c r="P5551" s="118" t="inlineStr">
        <is>
          <t>Включено</t>
        </is>
      </c>
      <c r="Q5551" s="104" t="n"/>
    </row>
    <row r="5552" outlineLevel="3" ht="50.25" customHeight="1">
      <c r="A5552" s="3" t="n"/>
      <c r="B5552" s="3" t="inlineStr">
        <is>
          <t>Монтаж кабеленесущих систем</t>
        </is>
      </c>
      <c r="C5552" s="25" t="n"/>
      <c r="D5552" s="271" t="inlineStr">
        <is>
          <t>10.8.2.62.</t>
        </is>
      </c>
      <c r="E5552" s="200" t="inlineStr">
        <is>
          <t>Угловой соединитель внутренний 45 град. к лотку 300х100, толщ. 1,0 мм, Сендзимир цинк, УСВНР45-300х100-1,0-СЦ, 36031, OSTEC</t>
        </is>
      </c>
      <c r="F5552" s="214" t="inlineStr">
        <is>
          <t>шт</t>
        </is>
      </c>
      <c r="G5552" s="645" t="n">
        <v>2</v>
      </c>
      <c r="H5552" s="194" t="n"/>
      <c r="I5552" s="195" t="n">
        <v>0</v>
      </c>
      <c r="J5552" s="196" t="n">
        <v>0</v>
      </c>
      <c r="K5552" s="197" t="n">
        <v>0</v>
      </c>
      <c r="L5552" s="194" t="n">
        <v>0</v>
      </c>
      <c r="M5552" s="195" t="n">
        <v>0</v>
      </c>
      <c r="N5552" s="196" t="n">
        <v>0</v>
      </c>
      <c r="O5552" s="197" t="n">
        <v>0</v>
      </c>
      <c r="P5552" s="118" t="inlineStr">
        <is>
          <t>Включено</t>
        </is>
      </c>
      <c r="Q5552" s="104" t="n"/>
    </row>
    <row r="5553" outlineLevel="3" ht="50.25" customHeight="1">
      <c r="A5553" s="3" t="n"/>
      <c r="B5553" s="3" t="inlineStr">
        <is>
          <t>Монтаж кабеленесущих систем</t>
        </is>
      </c>
      <c r="C5553" s="25" t="n"/>
      <c r="D5553" s="271" t="inlineStr">
        <is>
          <t>10.8.2.63.</t>
        </is>
      </c>
      <c r="E5553" s="200" t="inlineStr">
        <is>
          <t>Угловой соединитель внутренний 45 град. к лотку 400х100, толщ. 1,0 мм, Сендзимир цинк, УСВНР45-400х100-1,0-СЦ, 36041, OSTEC</t>
        </is>
      </c>
      <c r="F5553" s="214" t="inlineStr">
        <is>
          <t>шт</t>
        </is>
      </c>
      <c r="G5553" s="645" t="n">
        <v>5</v>
      </c>
      <c r="H5553" s="194" t="n"/>
      <c r="I5553" s="195" t="n">
        <v>0</v>
      </c>
      <c r="J5553" s="196" t="n">
        <v>0</v>
      </c>
      <c r="K5553" s="197" t="n">
        <v>0</v>
      </c>
      <c r="L5553" s="194" t="n">
        <v>0</v>
      </c>
      <c r="M5553" s="195" t="n">
        <v>0</v>
      </c>
      <c r="N5553" s="196" t="n">
        <v>0</v>
      </c>
      <c r="O5553" s="197" t="n">
        <v>0</v>
      </c>
      <c r="P5553" s="118" t="inlineStr">
        <is>
          <t>Включено</t>
        </is>
      </c>
      <c r="Q5553" s="104" t="n"/>
    </row>
    <row r="5554" outlineLevel="3" ht="50.25" customHeight="1">
      <c r="A5554" s="3" t="n"/>
      <c r="B5554" s="3" t="inlineStr">
        <is>
          <t>Монтаж кабеленесущих систем</t>
        </is>
      </c>
      <c r="C5554" s="25" t="n"/>
      <c r="D5554" s="271" t="inlineStr">
        <is>
          <t>10.8.2.64.</t>
        </is>
      </c>
      <c r="E5554" s="200" t="inlineStr">
        <is>
          <t>Угловой соединитель внутренний 45 град. к лотку 500х80, толщ. 1,0 мм, Сендзимир цинк, УСВНР45-500х80-1,0-СЦ, 36058, OSTEC</t>
        </is>
      </c>
      <c r="F5554" s="214" t="inlineStr">
        <is>
          <t>шт</t>
        </is>
      </c>
      <c r="G5554" s="645" t="n">
        <v>6</v>
      </c>
      <c r="H5554" s="194" t="n"/>
      <c r="I5554" s="195" t="n">
        <v>0</v>
      </c>
      <c r="J5554" s="196" t="n">
        <v>0</v>
      </c>
      <c r="K5554" s="197" t="n">
        <v>0</v>
      </c>
      <c r="L5554" s="194" t="n">
        <v>0</v>
      </c>
      <c r="M5554" s="195" t="n">
        <v>0</v>
      </c>
      <c r="N5554" s="196" t="n">
        <v>0</v>
      </c>
      <c r="O5554" s="197" t="n">
        <v>0</v>
      </c>
      <c r="P5554" s="118" t="inlineStr">
        <is>
          <t>Включено</t>
        </is>
      </c>
      <c r="Q5554" s="104" t="n"/>
    </row>
    <row r="5555" outlineLevel="3" ht="50.25" customHeight="1">
      <c r="A5555" s="3" t="n"/>
      <c r="B5555" s="3" t="inlineStr">
        <is>
          <t>Монтаж кабеленесущих систем</t>
        </is>
      </c>
      <c r="C5555" s="25" t="n"/>
      <c r="D5555" s="271" t="inlineStr">
        <is>
          <t>10.8.2.65.</t>
        </is>
      </c>
      <c r="E5555" s="200" t="inlineStr">
        <is>
          <t>Угловой соединитель внутренний 45 град. к лотку УЛ 400х80, толщ. 1,0 мм, Сендзимир цинк, УСВНР45-400х80-1,0-СЦ, 36048, OSTEC</t>
        </is>
      </c>
      <c r="F5555" s="214" t="inlineStr">
        <is>
          <t>шт</t>
        </is>
      </c>
      <c r="G5555" s="645" t="n">
        <v>1</v>
      </c>
      <c r="H5555" s="194" t="n"/>
      <c r="I5555" s="195" t="n">
        <v>0</v>
      </c>
      <c r="J5555" s="196" t="n">
        <v>0</v>
      </c>
      <c r="K5555" s="197" t="n">
        <v>0</v>
      </c>
      <c r="L5555" s="194" t="n">
        <v>0</v>
      </c>
      <c r="M5555" s="195" t="n">
        <v>0</v>
      </c>
      <c r="N5555" s="196" t="n">
        <v>0</v>
      </c>
      <c r="O5555" s="197" t="n">
        <v>0</v>
      </c>
      <c r="P5555" s="118" t="inlineStr">
        <is>
          <t>Включено</t>
        </is>
      </c>
      <c r="Q5555" s="104" t="n"/>
    </row>
    <row r="5556" outlineLevel="3" ht="50.25" customHeight="1">
      <c r="A5556" s="3" t="n"/>
      <c r="B5556" s="3" t="inlineStr">
        <is>
          <t>Монтаж кабеленесущих систем</t>
        </is>
      </c>
      <c r="C5556" s="25" t="n"/>
      <c r="D5556" s="271" t="inlineStr">
        <is>
          <t>10.8.2.66.</t>
        </is>
      </c>
      <c r="E5556" s="200" t="inlineStr">
        <is>
          <t>Угол горизонтальный 45</t>
        </is>
      </c>
      <c r="F5556" s="214" t="inlineStr">
        <is>
          <t>шт</t>
        </is>
      </c>
      <c r="G5556" s="645" t="n">
        <v>2</v>
      </c>
      <c r="H5556" s="194" t="n"/>
      <c r="I5556" s="195" t="n">
        <v>0</v>
      </c>
      <c r="J5556" s="196" t="n">
        <v>0</v>
      </c>
      <c r="K5556" s="197" t="n">
        <v>0</v>
      </c>
      <c r="L5556" s="194" t="n">
        <v>0</v>
      </c>
      <c r="M5556" s="195" t="n">
        <v>0</v>
      </c>
      <c r="N5556" s="196" t="n">
        <v>0</v>
      </c>
      <c r="O5556" s="197" t="n">
        <v>0</v>
      </c>
      <c r="P5556" s="118" t="inlineStr">
        <is>
          <t>Включено</t>
        </is>
      </c>
      <c r="Q5556" s="104" t="n"/>
    </row>
    <row r="5557" outlineLevel="3" ht="50.25" customHeight="1">
      <c r="A5557" s="3" t="n"/>
      <c r="B5557" s="3" t="inlineStr">
        <is>
          <t>Монтаж кабеленесущих систем</t>
        </is>
      </c>
      <c r="C5557" s="25" t="n"/>
      <c r="D5557" s="271" t="inlineStr">
        <is>
          <t>10.8.2.67.</t>
        </is>
      </c>
      <c r="E5557" s="200" t="inlineStr">
        <is>
          <t>Угол горизонтальный 45</t>
        </is>
      </c>
      <c r="F5557" s="214" t="inlineStr">
        <is>
          <t>шт</t>
        </is>
      </c>
      <c r="G5557" s="645" t="n">
        <v>51</v>
      </c>
      <c r="H5557" s="194" t="n"/>
      <c r="I5557" s="195" t="n">
        <v>0</v>
      </c>
      <c r="J5557" s="196" t="n">
        <v>0</v>
      </c>
      <c r="K5557" s="197" t="n">
        <v>0</v>
      </c>
      <c r="L5557" s="194" t="n">
        <v>0</v>
      </c>
      <c r="M5557" s="195" t="n">
        <v>0</v>
      </c>
      <c r="N5557" s="196" t="n">
        <v>0</v>
      </c>
      <c r="O5557" s="197" t="n">
        <v>0</v>
      </c>
      <c r="P5557" s="118" t="inlineStr">
        <is>
          <t>Включено</t>
        </is>
      </c>
      <c r="Q5557" s="104" t="n"/>
    </row>
    <row r="5558" outlineLevel="3" ht="50.25" customHeight="1">
      <c r="A5558" s="3" t="n"/>
      <c r="B5558" s="3" t="inlineStr">
        <is>
          <t>Монтаж кабеленесущих систем</t>
        </is>
      </c>
      <c r="C5558" s="25" t="n"/>
      <c r="D5558" s="271" t="inlineStr">
        <is>
          <t>10.8.2.68.</t>
        </is>
      </c>
      <c r="E5558" s="200" t="inlineStr">
        <is>
          <t>Угол горизонтальный 45</t>
        </is>
      </c>
      <c r="F5558" s="214" t="inlineStr">
        <is>
          <t>шт</t>
        </is>
      </c>
      <c r="G5558" s="645" t="n">
        <v>12</v>
      </c>
      <c r="H5558" s="194" t="n"/>
      <c r="I5558" s="195" t="n">
        <v>0</v>
      </c>
      <c r="J5558" s="196" t="n">
        <v>0</v>
      </c>
      <c r="K5558" s="197" t="n">
        <v>0</v>
      </c>
      <c r="L5558" s="194" t="n">
        <v>0</v>
      </c>
      <c r="M5558" s="195" t="n">
        <v>0</v>
      </c>
      <c r="N5558" s="196" t="n">
        <v>0</v>
      </c>
      <c r="O5558" s="197" t="n">
        <v>0</v>
      </c>
      <c r="P5558" s="118" t="inlineStr">
        <is>
          <t>Включено</t>
        </is>
      </c>
      <c r="Q5558" s="104" t="n"/>
    </row>
    <row r="5559" outlineLevel="3" ht="50.25" customHeight="1">
      <c r="A5559" s="3" t="n"/>
      <c r="B5559" s="3" t="inlineStr">
        <is>
          <t>Монтаж кабеленесущих систем</t>
        </is>
      </c>
      <c r="C5559" s="25" t="n"/>
      <c r="D5559" s="271" t="inlineStr">
        <is>
          <t>10.8.2.69.</t>
        </is>
      </c>
      <c r="E5559" s="200" t="inlineStr">
        <is>
          <t>Угол горизонтальный 45</t>
        </is>
      </c>
      <c r="F5559" s="214" t="inlineStr">
        <is>
          <t>шт</t>
        </is>
      </c>
      <c r="G5559" s="645" t="n">
        <v>24</v>
      </c>
      <c r="H5559" s="194" t="n"/>
      <c r="I5559" s="195" t="n">
        <v>0</v>
      </c>
      <c r="J5559" s="196" t="n">
        <v>0</v>
      </c>
      <c r="K5559" s="197" t="n">
        <v>0</v>
      </c>
      <c r="L5559" s="194" t="n">
        <v>0</v>
      </c>
      <c r="M5559" s="195" t="n">
        <v>0</v>
      </c>
      <c r="N5559" s="196" t="n">
        <v>0</v>
      </c>
      <c r="O5559" s="197" t="n">
        <v>0</v>
      </c>
      <c r="P5559" s="118" t="inlineStr">
        <is>
          <t>Включено</t>
        </is>
      </c>
      <c r="Q5559" s="104" t="n"/>
    </row>
    <row r="5560" outlineLevel="3" ht="50.25" customHeight="1">
      <c r="A5560" s="3" t="n"/>
      <c r="B5560" s="3" t="inlineStr">
        <is>
          <t>Монтаж кабеленесущих систем</t>
        </is>
      </c>
      <c r="C5560" s="25" t="n"/>
      <c r="D5560" s="271" t="inlineStr">
        <is>
          <t>10.8.2.70.</t>
        </is>
      </c>
      <c r="E5560" s="200" t="inlineStr">
        <is>
          <t>Угол горизонтальный 90</t>
        </is>
      </c>
      <c r="F5560" s="214" t="inlineStr">
        <is>
          <t>шт</t>
        </is>
      </c>
      <c r="G5560" s="645" t="n">
        <v>8</v>
      </c>
      <c r="H5560" s="194" t="n"/>
      <c r="I5560" s="195" t="n">
        <v>0</v>
      </c>
      <c r="J5560" s="196" t="n">
        <v>0</v>
      </c>
      <c r="K5560" s="197" t="n">
        <v>0</v>
      </c>
      <c r="L5560" s="194" t="n">
        <v>0</v>
      </c>
      <c r="M5560" s="195" t="n">
        <v>0</v>
      </c>
      <c r="N5560" s="196" t="n">
        <v>0</v>
      </c>
      <c r="O5560" s="197" t="n">
        <v>0</v>
      </c>
      <c r="P5560" s="118" t="inlineStr">
        <is>
          <t>Включено</t>
        </is>
      </c>
      <c r="Q5560" s="104" t="n"/>
    </row>
    <row r="5561" outlineLevel="3" ht="50.25" customHeight="1">
      <c r="A5561" s="3" t="n"/>
      <c r="B5561" s="3" t="inlineStr">
        <is>
          <t>Монтаж кабеленесущих систем</t>
        </is>
      </c>
      <c r="C5561" s="25" t="n"/>
      <c r="D5561" s="271" t="inlineStr">
        <is>
          <t>10.8.2.71.</t>
        </is>
      </c>
      <c r="E5561" s="200" t="inlineStr">
        <is>
          <t>Угол горизонтальный 90</t>
        </is>
      </c>
      <c r="F5561" s="214" t="inlineStr">
        <is>
          <t>шт</t>
        </is>
      </c>
      <c r="G5561" s="645" t="n">
        <v>10</v>
      </c>
      <c r="H5561" s="194" t="n"/>
      <c r="I5561" s="195" t="n">
        <v>0</v>
      </c>
      <c r="J5561" s="196" t="n">
        <v>0</v>
      </c>
      <c r="K5561" s="197" t="n">
        <v>0</v>
      </c>
      <c r="L5561" s="194" t="n">
        <v>0</v>
      </c>
      <c r="M5561" s="195" t="n">
        <v>0</v>
      </c>
      <c r="N5561" s="196" t="n">
        <v>0</v>
      </c>
      <c r="O5561" s="197" t="n">
        <v>0</v>
      </c>
      <c r="P5561" s="118" t="inlineStr">
        <is>
          <t>Включено</t>
        </is>
      </c>
      <c r="Q5561" s="104" t="n"/>
    </row>
    <row r="5562" outlineLevel="3" ht="50.25" customHeight="1">
      <c r="A5562" s="3" t="n"/>
      <c r="B5562" s="3" t="inlineStr">
        <is>
          <t>Монтаж кабеленесущих систем</t>
        </is>
      </c>
      <c r="C5562" s="25" t="n"/>
      <c r="D5562" s="271" t="inlineStr">
        <is>
          <t>10.8.2.72.</t>
        </is>
      </c>
      <c r="E5562" s="200" t="inlineStr">
        <is>
          <t>Угол горизонтальный 90</t>
        </is>
      </c>
      <c r="F5562" s="214" t="inlineStr">
        <is>
          <t>шт</t>
        </is>
      </c>
      <c r="G5562" s="645" t="n">
        <v>2</v>
      </c>
      <c r="H5562" s="194" t="n"/>
      <c r="I5562" s="195" t="n">
        <v>0</v>
      </c>
      <c r="J5562" s="196" t="n">
        <v>0</v>
      </c>
      <c r="K5562" s="197" t="n">
        <v>0</v>
      </c>
      <c r="L5562" s="194" t="n">
        <v>0</v>
      </c>
      <c r="M5562" s="195" t="n">
        <v>0</v>
      </c>
      <c r="N5562" s="196" t="n">
        <v>0</v>
      </c>
      <c r="O5562" s="197" t="n">
        <v>0</v>
      </c>
      <c r="P5562" s="118" t="inlineStr">
        <is>
          <t>Включено</t>
        </is>
      </c>
      <c r="Q5562" s="104" t="n"/>
    </row>
    <row r="5563" outlineLevel="3" ht="50.25" customHeight="1">
      <c r="A5563" s="3" t="n"/>
      <c r="B5563" s="3" t="inlineStr">
        <is>
          <t>Монтаж кабеленесущих систем</t>
        </is>
      </c>
      <c r="C5563" s="25" t="n"/>
      <c r="D5563" s="271" t="inlineStr">
        <is>
          <t>10.8.2.73.</t>
        </is>
      </c>
      <c r="E5563" s="200" t="inlineStr">
        <is>
          <t>Угол горизонтальный 90</t>
        </is>
      </c>
      <c r="F5563" s="214" t="inlineStr">
        <is>
          <t>шт</t>
        </is>
      </c>
      <c r="G5563" s="645" t="n">
        <v>2</v>
      </c>
      <c r="H5563" s="194" t="n"/>
      <c r="I5563" s="195" t="n">
        <v>0</v>
      </c>
      <c r="J5563" s="196" t="n">
        <v>0</v>
      </c>
      <c r="K5563" s="197" t="n">
        <v>0</v>
      </c>
      <c r="L5563" s="194" t="n">
        <v>0</v>
      </c>
      <c r="M5563" s="195" t="n">
        <v>0</v>
      </c>
      <c r="N5563" s="196" t="n">
        <v>0</v>
      </c>
      <c r="O5563" s="197" t="n">
        <v>0</v>
      </c>
      <c r="P5563" s="118" t="inlineStr">
        <is>
          <t>Включено</t>
        </is>
      </c>
      <c r="Q5563" s="104" t="n"/>
    </row>
    <row r="5564" outlineLevel="3" ht="50.25" customHeight="1">
      <c r="A5564" s="3" t="n"/>
      <c r="B5564" s="3" t="inlineStr">
        <is>
          <t>Монтаж кабеленесущих систем</t>
        </is>
      </c>
      <c r="C5564" s="25" t="n"/>
      <c r="D5564" s="271" t="inlineStr">
        <is>
          <t>10.8.2.74.</t>
        </is>
      </c>
      <c r="E5564" s="200" t="inlineStr">
        <is>
          <t>Угол горизонтальный 90</t>
        </is>
      </c>
      <c r="F5564" s="214" t="inlineStr">
        <is>
          <t>шт</t>
        </is>
      </c>
      <c r="G5564" s="645" t="n">
        <v>11</v>
      </c>
      <c r="H5564" s="194" t="n"/>
      <c r="I5564" s="195" t="n">
        <v>0</v>
      </c>
      <c r="J5564" s="196" t="n">
        <v>0</v>
      </c>
      <c r="K5564" s="197" t="n">
        <v>0</v>
      </c>
      <c r="L5564" s="194" t="n">
        <v>0</v>
      </c>
      <c r="M5564" s="195" t="n">
        <v>0</v>
      </c>
      <c r="N5564" s="196" t="n">
        <v>0</v>
      </c>
      <c r="O5564" s="197" t="n">
        <v>0</v>
      </c>
      <c r="P5564" s="118" t="inlineStr">
        <is>
          <t>Включено</t>
        </is>
      </c>
      <c r="Q5564" s="104" t="n"/>
    </row>
    <row r="5565" outlineLevel="3" ht="50.25" customHeight="1">
      <c r="A5565" s="3" t="n"/>
      <c r="B5565" s="3" t="inlineStr">
        <is>
          <t>Монтаж кабеленесущих систем</t>
        </is>
      </c>
      <c r="C5565" s="25" t="n"/>
      <c r="D5565" s="271" t="inlineStr">
        <is>
          <t>10.8.2.75.</t>
        </is>
      </c>
      <c r="E5565" s="200" t="inlineStr">
        <is>
          <t>Угол горизонтальный 90</t>
        </is>
      </c>
      <c r="F5565" s="214" t="inlineStr">
        <is>
          <t>шт</t>
        </is>
      </c>
      <c r="G5565" s="645" t="n">
        <v>2</v>
      </c>
      <c r="H5565" s="194" t="n"/>
      <c r="I5565" s="195" t="n">
        <v>0</v>
      </c>
      <c r="J5565" s="196" t="n">
        <v>0</v>
      </c>
      <c r="K5565" s="197" t="n">
        <v>0</v>
      </c>
      <c r="L5565" s="194" t="n">
        <v>0</v>
      </c>
      <c r="M5565" s="195" t="n">
        <v>0</v>
      </c>
      <c r="N5565" s="196" t="n">
        <v>0</v>
      </c>
      <c r="O5565" s="197" t="n">
        <v>0</v>
      </c>
      <c r="P5565" s="118" t="inlineStr">
        <is>
          <t>Включено</t>
        </is>
      </c>
      <c r="Q5565" s="104" t="n"/>
    </row>
    <row r="5566" outlineLevel="3" ht="50.25" customHeight="1">
      <c r="A5566" s="3" t="n"/>
      <c r="B5566" s="3" t="inlineStr">
        <is>
          <t>Монтаж кабеленесущих систем</t>
        </is>
      </c>
      <c r="C5566" s="25" t="n"/>
      <c r="D5566" s="271" t="inlineStr">
        <is>
          <t>10.8.2.76.</t>
        </is>
      </c>
      <c r="E5566" s="200" t="inlineStr">
        <is>
          <t>Угол горизонтальный 90</t>
        </is>
      </c>
      <c r="F5566" s="214" t="inlineStr">
        <is>
          <t>шт</t>
        </is>
      </c>
      <c r="G5566" s="645" t="n">
        <v>1</v>
      </c>
      <c r="H5566" s="194" t="n"/>
      <c r="I5566" s="195" t="n">
        <v>0</v>
      </c>
      <c r="J5566" s="196" t="n">
        <v>0</v>
      </c>
      <c r="K5566" s="197" t="n">
        <v>0</v>
      </c>
      <c r="L5566" s="194" t="n">
        <v>0</v>
      </c>
      <c r="M5566" s="195" t="n">
        <v>0</v>
      </c>
      <c r="N5566" s="196" t="n">
        <v>0</v>
      </c>
      <c r="O5566" s="197" t="n">
        <v>0</v>
      </c>
      <c r="P5566" s="118" t="inlineStr">
        <is>
          <t>Включено</t>
        </is>
      </c>
      <c r="Q5566" s="104" t="n"/>
    </row>
    <row r="5567" outlineLevel="3" ht="50.25" customHeight="1">
      <c r="A5567" s="3" t="n"/>
      <c r="B5567" s="3" t="inlineStr">
        <is>
          <t>Монтаж кабеленесущих систем</t>
        </is>
      </c>
      <c r="C5567" s="25" t="n"/>
      <c r="D5567" s="271" t="inlineStr">
        <is>
          <t>10.8.2.77.</t>
        </is>
      </c>
      <c r="E5567" s="200" t="inlineStr">
        <is>
          <t>Угол горизонтальный 90</t>
        </is>
      </c>
      <c r="F5567" s="214" t="inlineStr">
        <is>
          <t>шт</t>
        </is>
      </c>
      <c r="G5567" s="645" t="n">
        <v>3</v>
      </c>
      <c r="H5567" s="194" t="n"/>
      <c r="I5567" s="195" t="n">
        <v>0</v>
      </c>
      <c r="J5567" s="196" t="n">
        <v>0</v>
      </c>
      <c r="K5567" s="197" t="n">
        <v>0</v>
      </c>
      <c r="L5567" s="194" t="n">
        <v>0</v>
      </c>
      <c r="M5567" s="195" t="n">
        <v>0</v>
      </c>
      <c r="N5567" s="196" t="n">
        <v>0</v>
      </c>
      <c r="O5567" s="197" t="n">
        <v>0</v>
      </c>
      <c r="P5567" s="118" t="inlineStr">
        <is>
          <t>Включено</t>
        </is>
      </c>
      <c r="Q5567" s="104" t="n"/>
    </row>
    <row r="5568" outlineLevel="3" ht="50.25" customHeight="1">
      <c r="A5568" s="3" t="n"/>
      <c r="B5568" s="3" t="inlineStr">
        <is>
          <t>Монтаж кабеленесущих систем</t>
        </is>
      </c>
      <c r="C5568" s="25" t="n"/>
      <c r="D5568" s="271" t="inlineStr">
        <is>
          <t>10.8.2.78.</t>
        </is>
      </c>
      <c r="E5568" s="200" t="inlineStr">
        <is>
          <t>Угол горизонтальный 90</t>
        </is>
      </c>
      <c r="F5568" s="214" t="inlineStr">
        <is>
          <t>шт</t>
        </is>
      </c>
      <c r="G5568" s="645" t="n">
        <v>3</v>
      </c>
      <c r="H5568" s="194" t="n"/>
      <c r="I5568" s="195" t="n">
        <v>0</v>
      </c>
      <c r="J5568" s="196" t="n">
        <v>0</v>
      </c>
      <c r="K5568" s="197" t="n">
        <v>0</v>
      </c>
      <c r="L5568" s="194" t="n">
        <v>0</v>
      </c>
      <c r="M5568" s="195" t="n">
        <v>0</v>
      </c>
      <c r="N5568" s="196" t="n">
        <v>0</v>
      </c>
      <c r="O5568" s="197" t="n">
        <v>0</v>
      </c>
      <c r="P5568" s="118" t="inlineStr">
        <is>
          <t>Включено</t>
        </is>
      </c>
      <c r="Q5568" s="104" t="n"/>
    </row>
    <row r="5569" outlineLevel="3" ht="50.25" customHeight="1">
      <c r="A5569" s="3" t="n"/>
      <c r="B5569" s="3" t="inlineStr">
        <is>
          <t>Монтаж кабеленесущих систем</t>
        </is>
      </c>
      <c r="C5569" s="25" t="n"/>
      <c r="D5569" s="271" t="inlineStr">
        <is>
          <t>10.8.2.79.</t>
        </is>
      </c>
      <c r="E5569" s="200" t="inlineStr">
        <is>
          <t>Угол горизонтальный 90</t>
        </is>
      </c>
      <c r="F5569" s="214" t="inlineStr">
        <is>
          <t>шт</t>
        </is>
      </c>
      <c r="G5569" s="645" t="n">
        <v>1</v>
      </c>
      <c r="H5569" s="194" t="n"/>
      <c r="I5569" s="195" t="n">
        <v>0</v>
      </c>
      <c r="J5569" s="196" t="n">
        <v>0</v>
      </c>
      <c r="K5569" s="197" t="n">
        <v>0</v>
      </c>
      <c r="L5569" s="194" t="n">
        <v>0</v>
      </c>
      <c r="M5569" s="195" t="n">
        <v>0</v>
      </c>
      <c r="N5569" s="196" t="n">
        <v>0</v>
      </c>
      <c r="O5569" s="197" t="n">
        <v>0</v>
      </c>
      <c r="P5569" s="118" t="inlineStr">
        <is>
          <t>Включено</t>
        </is>
      </c>
      <c r="Q5569" s="104" t="n"/>
    </row>
    <row r="5570" outlineLevel="3" ht="50.25" customHeight="1">
      <c r="A5570" s="3" t="n"/>
      <c r="B5570" s="3" t="inlineStr">
        <is>
          <t>Монтаж кабеленесущих систем</t>
        </is>
      </c>
      <c r="C5570" s="25" t="n"/>
      <c r="D5570" s="271" t="inlineStr">
        <is>
          <t>10.8.2.80.</t>
        </is>
      </c>
      <c r="E5570" s="200" t="inlineStr">
        <is>
          <t>Угол горизонтальный 90</t>
        </is>
      </c>
      <c r="F5570" s="214" t="inlineStr">
        <is>
          <t>шт</t>
        </is>
      </c>
      <c r="G5570" s="645" t="n">
        <v>8</v>
      </c>
      <c r="H5570" s="194" t="n"/>
      <c r="I5570" s="195" t="n">
        <v>0</v>
      </c>
      <c r="J5570" s="196" t="n">
        <v>0</v>
      </c>
      <c r="K5570" s="197" t="n">
        <v>0</v>
      </c>
      <c r="L5570" s="194" t="n">
        <v>0</v>
      </c>
      <c r="M5570" s="195" t="n">
        <v>0</v>
      </c>
      <c r="N5570" s="196" t="n">
        <v>0</v>
      </c>
      <c r="O5570" s="197" t="n">
        <v>0</v>
      </c>
      <c r="P5570" s="118" t="inlineStr">
        <is>
          <t>Включено</t>
        </is>
      </c>
      <c r="Q5570" s="104" t="n"/>
    </row>
    <row r="5571" outlineLevel="3" ht="50.25" customHeight="1">
      <c r="A5571" s="3" t="n"/>
      <c r="B5571" s="3" t="inlineStr">
        <is>
          <t>Монтаж кабеленесущих систем</t>
        </is>
      </c>
      <c r="C5571" s="25" t="n"/>
      <c r="D5571" s="271" t="inlineStr">
        <is>
          <t>10.8.2.81.</t>
        </is>
      </c>
      <c r="E5571" s="200" t="inlineStr">
        <is>
          <t>Угол горизонтальный произвольный</t>
        </is>
      </c>
      <c r="F5571" s="214" t="inlineStr">
        <is>
          <t>шт</t>
        </is>
      </c>
      <c r="G5571" s="645" t="n">
        <v>1</v>
      </c>
      <c r="H5571" s="194" t="n"/>
      <c r="I5571" s="195" t="n">
        <v>0</v>
      </c>
      <c r="J5571" s="196" t="n">
        <v>0</v>
      </c>
      <c r="K5571" s="197" t="n">
        <v>0</v>
      </c>
      <c r="L5571" s="194" t="n">
        <v>0</v>
      </c>
      <c r="M5571" s="195" t="n">
        <v>0</v>
      </c>
      <c r="N5571" s="196" t="n">
        <v>0</v>
      </c>
      <c r="O5571" s="197" t="n">
        <v>0</v>
      </c>
      <c r="P5571" s="118" t="inlineStr">
        <is>
          <t>Включено</t>
        </is>
      </c>
      <c r="Q5571" s="104" t="n"/>
    </row>
    <row r="5572" outlineLevel="3" ht="50.25" customHeight="1">
      <c r="A5572" s="3" t="n"/>
      <c r="B5572" s="3" t="inlineStr">
        <is>
          <t>Монтаж кабеленесущих систем</t>
        </is>
      </c>
      <c r="C5572" s="25" t="n"/>
      <c r="D5572" s="271" t="inlineStr">
        <is>
          <t>10.8.2.82.</t>
        </is>
      </c>
      <c r="E5572" s="200" t="inlineStr">
        <is>
          <t>Редукция</t>
        </is>
      </c>
      <c r="F5572" s="214" t="inlineStr">
        <is>
          <t>шт</t>
        </is>
      </c>
      <c r="G5572" s="645" t="n">
        <v>1</v>
      </c>
      <c r="H5572" s="194" t="n"/>
      <c r="I5572" s="195" t="n">
        <v>0</v>
      </c>
      <c r="J5572" s="196" t="n">
        <v>0</v>
      </c>
      <c r="K5572" s="197" t="n">
        <v>0</v>
      </c>
      <c r="L5572" s="194" t="n">
        <v>0</v>
      </c>
      <c r="M5572" s="195" t="n">
        <v>0</v>
      </c>
      <c r="N5572" s="196" t="n">
        <v>0</v>
      </c>
      <c r="O5572" s="197" t="n">
        <v>0</v>
      </c>
      <c r="P5572" s="118" t="inlineStr">
        <is>
          <t>Включено</t>
        </is>
      </c>
      <c r="Q5572" s="104" t="n"/>
    </row>
    <row r="5573" outlineLevel="3" ht="50.25" customHeight="1">
      <c r="A5573" s="3" t="n"/>
      <c r="B5573" s="3" t="inlineStr">
        <is>
          <t>Монтаж кабеленесущих систем</t>
        </is>
      </c>
      <c r="C5573" s="25" t="n"/>
      <c r="D5573" s="271" t="inlineStr">
        <is>
          <t>10.8.2.83.</t>
        </is>
      </c>
      <c r="E5573" s="200" t="inlineStr">
        <is>
          <t>Редукция</t>
        </is>
      </c>
      <c r="F5573" s="214" t="inlineStr">
        <is>
          <t>шт</t>
        </is>
      </c>
      <c r="G5573" s="645" t="n">
        <v>1</v>
      </c>
      <c r="H5573" s="194" t="n"/>
      <c r="I5573" s="195" t="n">
        <v>0</v>
      </c>
      <c r="J5573" s="196" t="n">
        <v>0</v>
      </c>
      <c r="K5573" s="197" t="n">
        <v>0</v>
      </c>
      <c r="L5573" s="194" t="n">
        <v>0</v>
      </c>
      <c r="M5573" s="195" t="n">
        <v>0</v>
      </c>
      <c r="N5573" s="196" t="n">
        <v>0</v>
      </c>
      <c r="O5573" s="197" t="n">
        <v>0</v>
      </c>
      <c r="P5573" s="118" t="inlineStr">
        <is>
          <t>Включено</t>
        </is>
      </c>
      <c r="Q5573" s="104" t="n"/>
    </row>
    <row r="5574" outlineLevel="3" ht="50.25" customHeight="1">
      <c r="A5574" s="3" t="n"/>
      <c r="B5574" s="3" t="inlineStr">
        <is>
          <t>Монтаж кабеленесущих систем</t>
        </is>
      </c>
      <c r="C5574" s="25" t="n"/>
      <c r="D5574" s="271" t="inlineStr">
        <is>
          <t>10.8.2.84.</t>
        </is>
      </c>
      <c r="E5574" s="200" t="inlineStr">
        <is>
          <t>Редукция</t>
        </is>
      </c>
      <c r="F5574" s="214" t="inlineStr">
        <is>
          <t>шт</t>
        </is>
      </c>
      <c r="G5574" s="645" t="n">
        <v>4</v>
      </c>
      <c r="H5574" s="194" t="n"/>
      <c r="I5574" s="195" t="n">
        <v>0</v>
      </c>
      <c r="J5574" s="196" t="n">
        <v>0</v>
      </c>
      <c r="K5574" s="197" t="n">
        <v>0</v>
      </c>
      <c r="L5574" s="194" t="n">
        <v>0</v>
      </c>
      <c r="M5574" s="195" t="n">
        <v>0</v>
      </c>
      <c r="N5574" s="196" t="n">
        <v>0</v>
      </c>
      <c r="O5574" s="197" t="n">
        <v>0</v>
      </c>
      <c r="P5574" s="118" t="inlineStr">
        <is>
          <t>Включено</t>
        </is>
      </c>
      <c r="Q5574" s="104" t="n"/>
    </row>
    <row r="5575" outlineLevel="3" ht="50.25" customHeight="1">
      <c r="A5575" s="3" t="n"/>
      <c r="B5575" s="3" t="inlineStr">
        <is>
          <t>Монтаж кабеленесущих систем</t>
        </is>
      </c>
      <c r="C5575" s="25" t="n"/>
      <c r="D5575" s="271" t="inlineStr">
        <is>
          <t>10.8.2.85.</t>
        </is>
      </c>
      <c r="E5575" s="200" t="inlineStr">
        <is>
          <t>Редукция</t>
        </is>
      </c>
      <c r="F5575" s="214" t="inlineStr">
        <is>
          <t>шт</t>
        </is>
      </c>
      <c r="G5575" s="645" t="n">
        <v>3</v>
      </c>
      <c r="H5575" s="194" t="n"/>
      <c r="I5575" s="195" t="n">
        <v>0</v>
      </c>
      <c r="J5575" s="196" t="n">
        <v>0</v>
      </c>
      <c r="K5575" s="197" t="n">
        <v>0</v>
      </c>
      <c r="L5575" s="194" t="n">
        <v>0</v>
      </c>
      <c r="M5575" s="195" t="n">
        <v>0</v>
      </c>
      <c r="N5575" s="196" t="n">
        <v>0</v>
      </c>
      <c r="O5575" s="197" t="n">
        <v>0</v>
      </c>
      <c r="P5575" s="118" t="inlineStr">
        <is>
          <t>Включено</t>
        </is>
      </c>
      <c r="Q5575" s="104" t="n"/>
    </row>
    <row r="5576" outlineLevel="3" ht="50.25" customHeight="1">
      <c r="A5576" s="3" t="n"/>
      <c r="B5576" s="3" t="inlineStr">
        <is>
          <t>Монтаж кабеленесущих систем</t>
        </is>
      </c>
      <c r="C5576" s="25" t="n"/>
      <c r="D5576" s="271" t="inlineStr">
        <is>
          <t>10.8.2.86.</t>
        </is>
      </c>
      <c r="E5576" s="200" t="inlineStr">
        <is>
          <t>Редукция</t>
        </is>
      </c>
      <c r="F5576" s="214" t="inlineStr">
        <is>
          <t>шт</t>
        </is>
      </c>
      <c r="G5576" s="645" t="n">
        <v>1</v>
      </c>
      <c r="H5576" s="194" t="n"/>
      <c r="I5576" s="195" t="n">
        <v>0</v>
      </c>
      <c r="J5576" s="196" t="n">
        <v>0</v>
      </c>
      <c r="K5576" s="197" t="n">
        <v>0</v>
      </c>
      <c r="L5576" s="194" t="n">
        <v>0</v>
      </c>
      <c r="M5576" s="195" t="n">
        <v>0</v>
      </c>
      <c r="N5576" s="196" t="n">
        <v>0</v>
      </c>
      <c r="O5576" s="197" t="n">
        <v>0</v>
      </c>
      <c r="P5576" s="118" t="inlineStr">
        <is>
          <t>Включено</t>
        </is>
      </c>
      <c r="Q5576" s="104" t="n"/>
    </row>
    <row r="5577" outlineLevel="3" ht="50.25" customHeight="1">
      <c r="A5577" s="3" t="n"/>
      <c r="B5577" s="3" t="inlineStr">
        <is>
          <t>Монтаж кабеленесущих систем</t>
        </is>
      </c>
      <c r="C5577" s="25" t="n"/>
      <c r="D5577" s="271" t="inlineStr">
        <is>
          <t>10.8.2.87.</t>
        </is>
      </c>
      <c r="E5577" s="200" t="inlineStr">
        <is>
          <t>Редукция</t>
        </is>
      </c>
      <c r="F5577" s="214" t="inlineStr">
        <is>
          <t>шт</t>
        </is>
      </c>
      <c r="G5577" s="645" t="n">
        <v>1</v>
      </c>
      <c r="H5577" s="194" t="n"/>
      <c r="I5577" s="195" t="n">
        <v>0</v>
      </c>
      <c r="J5577" s="196" t="n">
        <v>0</v>
      </c>
      <c r="K5577" s="197" t="n">
        <v>0</v>
      </c>
      <c r="L5577" s="194" t="n">
        <v>0</v>
      </c>
      <c r="M5577" s="195" t="n">
        <v>0</v>
      </c>
      <c r="N5577" s="196" t="n">
        <v>0</v>
      </c>
      <c r="O5577" s="197" t="n">
        <v>0</v>
      </c>
      <c r="P5577" s="118" t="inlineStr">
        <is>
          <t>Включено</t>
        </is>
      </c>
      <c r="Q5577" s="104" t="n"/>
    </row>
    <row r="5578" outlineLevel="3" ht="50.25" customHeight="1">
      <c r="A5578" s="3" t="n"/>
      <c r="B5578" s="3" t="inlineStr">
        <is>
          <t>Монтаж кабеленесущих систем</t>
        </is>
      </c>
      <c r="C5578" s="25" t="n"/>
      <c r="D5578" s="271" t="inlineStr">
        <is>
          <t>10.8.2.88.</t>
        </is>
      </c>
      <c r="E5578" s="200" t="inlineStr">
        <is>
          <t>Редукция</t>
        </is>
      </c>
      <c r="F5578" s="214" t="inlineStr">
        <is>
          <t>шт</t>
        </is>
      </c>
      <c r="G5578" s="645" t="n">
        <v>1</v>
      </c>
      <c r="H5578" s="194" t="n"/>
      <c r="I5578" s="195" t="n">
        <v>0</v>
      </c>
      <c r="J5578" s="196" t="n">
        <v>0</v>
      </c>
      <c r="K5578" s="197" t="n">
        <v>0</v>
      </c>
      <c r="L5578" s="194" t="n">
        <v>0</v>
      </c>
      <c r="M5578" s="195" t="n">
        <v>0</v>
      </c>
      <c r="N5578" s="196" t="n">
        <v>0</v>
      </c>
      <c r="O5578" s="197" t="n">
        <v>0</v>
      </c>
      <c r="P5578" s="118" t="inlineStr">
        <is>
          <t>Включено</t>
        </is>
      </c>
      <c r="Q5578" s="104" t="n"/>
    </row>
    <row r="5579" outlineLevel="3" ht="50.25" customHeight="1">
      <c r="A5579" s="3" t="n"/>
      <c r="B5579" s="3" t="inlineStr">
        <is>
          <t>Монтаж кабеленесущих систем</t>
        </is>
      </c>
      <c r="C5579" s="25" t="n"/>
      <c r="D5579" s="271" t="inlineStr">
        <is>
          <t>10.8.2.89.</t>
        </is>
      </c>
      <c r="E5579" s="200" t="inlineStr">
        <is>
          <t>Редукция</t>
        </is>
      </c>
      <c r="F5579" s="214" t="inlineStr">
        <is>
          <t>шт</t>
        </is>
      </c>
      <c r="G5579" s="645" t="n">
        <v>1</v>
      </c>
      <c r="H5579" s="194" t="n"/>
      <c r="I5579" s="195" t="n">
        <v>0</v>
      </c>
      <c r="J5579" s="196" t="n">
        <v>0</v>
      </c>
      <c r="K5579" s="197" t="n">
        <v>0</v>
      </c>
      <c r="L5579" s="194" t="n">
        <v>0</v>
      </c>
      <c r="M5579" s="195" t="n">
        <v>0</v>
      </c>
      <c r="N5579" s="196" t="n">
        <v>0</v>
      </c>
      <c r="O5579" s="197" t="n">
        <v>0</v>
      </c>
      <c r="P5579" s="118" t="inlineStr">
        <is>
          <t>Включено</t>
        </is>
      </c>
      <c r="Q5579" s="104" t="n"/>
    </row>
    <row r="5580" outlineLevel="2" ht="50.25" customHeight="1">
      <c r="A5580" s="3" t="n"/>
      <c r="B5580" s="3" t="n"/>
      <c r="C5580" s="88" t="n"/>
      <c r="D5580" s="271" t="inlineStr">
        <is>
          <t>10.8.3.</t>
        </is>
      </c>
      <c r="E5580" s="284" t="inlineStr">
        <is>
          <t>Оборудование</t>
        </is>
      </c>
      <c r="F5580" s="215" t="n"/>
      <c r="G5580" s="650" t="n"/>
      <c r="H5580" s="189" t="n"/>
      <c r="I5580" s="190" t="n"/>
      <c r="J5580" s="191" t="n"/>
      <c r="K5580" s="192" t="n"/>
      <c r="L5580" s="193" t="n"/>
      <c r="M5580" s="190" t="n"/>
      <c r="N5580" s="191" t="n"/>
      <c r="O5580" s="192" t="n"/>
      <c r="P5580" s="118" t="n"/>
      <c r="Q5580" s="104" t="n"/>
    </row>
    <row r="5581" outlineLevel="2" ht="50.25" customHeight="1">
      <c r="A5581" s="3" t="n"/>
      <c r="B5581" s="3" t="n"/>
      <c r="C5581" s="240" t="n"/>
      <c r="D5581" s="391" t="inlineStr">
        <is>
          <t>10.8.4.</t>
        </is>
      </c>
      <c r="E5581" s="408" t="inlineStr">
        <is>
          <t>Светильники , светоуказатели , световые табло</t>
        </is>
      </c>
      <c r="F5581" s="409" t="inlineStr">
        <is>
          <t>комплект</t>
        </is>
      </c>
      <c r="G5581" s="420" t="n">
        <v>1</v>
      </c>
      <c r="H5581" s="428">
        <f>IFERROR(L5581/G5581,0)</f>
        <v/>
      </c>
      <c r="I5581" s="429">
        <f>IFERROR(M5581/G5581,0)</f>
        <v/>
      </c>
      <c r="J5581" s="430">
        <f>IFERROR(N5581/G5581,0)</f>
        <v/>
      </c>
      <c r="K5581" s="432">
        <f>+IFERROR(O5581/G5581,0)</f>
        <v/>
      </c>
      <c r="L5581" s="431">
        <f>SUBTOTAL(9,L5582:L5594)</f>
        <v/>
      </c>
      <c r="M5581" s="429">
        <f>SUBTOTAL(9,M5582:M5594)</f>
        <v/>
      </c>
      <c r="N5581" s="430">
        <f>SUBTOTAL(9,N5582:N5594)</f>
        <v/>
      </c>
      <c r="O5581" s="431">
        <f>SUBTOTAL(9,O5582:O5594)</f>
        <v/>
      </c>
      <c r="P5581" s="394" t="n"/>
      <c r="Q5581" s="243" t="n"/>
    </row>
    <row r="5582" outlineLevel="3" ht="50.25" customHeight="1">
      <c r="A5582" s="3" t="inlineStr">
        <is>
          <t>11.1.4.</t>
        </is>
      </c>
      <c r="B5582" s="3" t="inlineStr">
        <is>
          <t>Монтаж рабочего и аварийного освещения (осветительные приборы)</t>
        </is>
      </c>
      <c r="C5582" s="25" t="inlineStr">
        <is>
          <t>11.1.4.</t>
        </is>
      </c>
      <c r="D5582" s="271" t="inlineStr">
        <is>
          <t>10.8.4.1.</t>
        </is>
      </c>
      <c r="E5582" s="200" t="inlineStr">
        <is>
          <t>Светильник настенно- потолочный SIMPLE OPTIMA (1500) 40W OPL 840 WH IP54 40Вт</t>
        </is>
      </c>
      <c r="F5582" s="214" t="inlineStr">
        <is>
          <t>шт</t>
        </is>
      </c>
      <c r="G5582" s="645" t="n">
        <v>241</v>
      </c>
      <c r="H5582" s="194" t="n">
        <v>13276.21194450457</v>
      </c>
      <c r="I5582" s="195" t="n">
        <v>3235.555275743339</v>
      </c>
      <c r="J5582" s="196" t="n">
        <v>2063.970902530989</v>
      </c>
      <c r="K5582" s="197" t="n">
        <v>18575.7381227789</v>
      </c>
      <c r="L5582" s="194" t="n">
        <v>3199567.078625602</v>
      </c>
      <c r="M5582" s="195" t="n">
        <v>779768.8214541447</v>
      </c>
      <c r="N5582" s="196" t="n">
        <v>497416.9875099683</v>
      </c>
      <c r="O5582" s="197" t="n">
        <v>26898239.78519091</v>
      </c>
      <c r="P5582" s="118" t="n"/>
      <c r="Q5582" s="104" t="n"/>
      <c r="R5582" t="n">
        <v>26898239.78519091</v>
      </c>
    </row>
    <row r="5583" outlineLevel="3" ht="50.25" customHeight="1">
      <c r="A5583" s="3" t="n"/>
      <c r="B5583" s="3" t="inlineStr">
        <is>
          <t>Монтаж рабочего и аварийного освещения (осветительные приборы)</t>
        </is>
      </c>
      <c r="C5583" s="25" t="n"/>
      <c r="D5583" s="271" t="inlineStr">
        <is>
          <t>10.8.4.2.</t>
        </is>
      </c>
      <c r="E5583" s="200" t="inlineStr">
        <is>
          <t>Светильник настенно- потолочный RKL LED 29 4000K 40Вт</t>
        </is>
      </c>
      <c r="F5583" s="214" t="inlineStr">
        <is>
          <t>шт</t>
        </is>
      </c>
      <c r="G5583" s="645" t="n">
        <v>237</v>
      </c>
      <c r="H5583" s="194" t="n">
        <v>11082.75084097589</v>
      </c>
      <c r="I5583" s="195" t="n">
        <v>3235.555275743339</v>
      </c>
      <c r="J5583" s="196" t="n">
        <v>1789.788264589903</v>
      </c>
      <c r="K5583" s="197" t="n">
        <v>16108.09438130913</v>
      </c>
      <c r="L5583" s="194" t="n">
        <v>2626611.949311285</v>
      </c>
      <c r="M5583" s="195" t="n">
        <v>766826.6003511713</v>
      </c>
      <c r="N5583" s="196" t="n">
        <v>424179.818707807</v>
      </c>
      <c r="O5583" s="197" t="n">
        <v>3817618.368370263</v>
      </c>
      <c r="P5583" s="118" t="n"/>
      <c r="Q5583" s="104" t="n"/>
    </row>
    <row r="5584" outlineLevel="3" ht="50.25" customHeight="1">
      <c r="A5584" s="3" t="n"/>
      <c r="B5584" s="3" t="inlineStr">
        <is>
          <t>Монтаж рабочего и аварийного освещения (осветительные приборы)</t>
        </is>
      </c>
      <c r="C5584" s="25" t="n"/>
      <c r="D5584" s="271" t="inlineStr">
        <is>
          <t>10.8.4.3.</t>
        </is>
      </c>
      <c r="E5584" s="200" t="inlineStr">
        <is>
          <t>Светильник настенно- потолочный CD LED 27 4000K 22Вт IP65</t>
        </is>
      </c>
      <c r="F5584" s="214" t="inlineStr">
        <is>
          <t>шт</t>
        </is>
      </c>
      <c r="G5584" s="645" t="n">
        <v>95</v>
      </c>
      <c r="H5584" s="194" t="n">
        <v>10620.96955614949</v>
      </c>
      <c r="I5584" s="195" t="n">
        <v>3235.555275743339</v>
      </c>
      <c r="J5584" s="196" t="n">
        <v>1732.065603986603</v>
      </c>
      <c r="K5584" s="197" t="n">
        <v>15588.59043587943</v>
      </c>
      <c r="L5584" s="194" t="n">
        <v>1008992.107834201</v>
      </c>
      <c r="M5584" s="195" t="n">
        <v>307377.7511956172</v>
      </c>
      <c r="N5584" s="196" t="n">
        <v>164546.2323787273</v>
      </c>
      <c r="O5584" s="197" t="n">
        <v>1480916.091408546</v>
      </c>
      <c r="P5584" s="118" t="n"/>
      <c r="Q5584" s="104" t="n"/>
    </row>
    <row r="5585" outlineLevel="3" ht="50.25" customHeight="1">
      <c r="A5585" s="3" t="n"/>
      <c r="B5585" s="3" t="inlineStr">
        <is>
          <t>Монтаж рабочего и аварийного освещения (осветительные приборы)</t>
        </is>
      </c>
      <c r="C5585" s="25" t="n"/>
      <c r="D5585" s="271" t="inlineStr">
        <is>
          <t>10.8.4.4.</t>
        </is>
      </c>
      <c r="E5585" s="200" t="inlineStr">
        <is>
          <t>Светильник аварийный, 3ч, универсальный, IP65, Световые технологии</t>
        </is>
      </c>
      <c r="F5585" s="214" t="inlineStr">
        <is>
          <t>шт</t>
        </is>
      </c>
      <c r="G5585" s="645" t="n">
        <v>40</v>
      </c>
      <c r="H5585" s="194" t="n">
        <v>10279.8286337596</v>
      </c>
      <c r="I5585" s="195" t="n">
        <v>3235.555275743339</v>
      </c>
      <c r="J5585" s="196" t="n">
        <v>1689.422988687867</v>
      </c>
      <c r="K5585" s="197" t="n">
        <v>15204.80689819081</v>
      </c>
      <c r="L5585" s="194" t="n">
        <v>411193.1453503841</v>
      </c>
      <c r="M5585" s="195" t="n">
        <v>129422.2110297336</v>
      </c>
      <c r="N5585" s="196" t="n">
        <v>67576.9195475147</v>
      </c>
      <c r="O5585" s="197" t="n">
        <v>608192.2759276323</v>
      </c>
      <c r="P5585" s="118" t="n"/>
      <c r="Q5585" s="104" t="n"/>
    </row>
    <row r="5586" outlineLevel="3" ht="50.25" customHeight="1">
      <c r="A5586" s="3" t="n"/>
      <c r="B5586" s="3" t="inlineStr">
        <is>
          <t>Монтаж рабочего и аварийного освещения (осветительные приборы)</t>
        </is>
      </c>
      <c r="C5586" s="25" t="n"/>
      <c r="D5586" s="271" t="inlineStr">
        <is>
          <t>10.8.4.5.</t>
        </is>
      </c>
      <c r="E5586" s="200" t="inlineStr">
        <is>
          <t>Самоклеящаяся этикетка 240х90мм "Выезд", Световые технологии</t>
        </is>
      </c>
      <c r="F5586" s="214" t="inlineStr">
        <is>
          <t>шт</t>
        </is>
      </c>
      <c r="G5586" s="645" t="n">
        <v>2</v>
      </c>
      <c r="H5586" s="194" t="n">
        <v>352.6508728831308</v>
      </c>
      <c r="I5586" s="195" t="n">
        <v>129.4222110297335</v>
      </c>
      <c r="J5586" s="196" t="n">
        <v>60.25913548910805</v>
      </c>
      <c r="K5586" s="197" t="n">
        <v>542.3322194019725</v>
      </c>
      <c r="L5586" s="194" t="n">
        <v>705.3017457662617</v>
      </c>
      <c r="M5586" s="195" t="n">
        <v>258.8444220594671</v>
      </c>
      <c r="N5586" s="196" t="n">
        <v>120.5182709782161</v>
      </c>
      <c r="O5586" s="197" t="n">
        <v>1084.664438803945</v>
      </c>
      <c r="P5586" s="118" t="n"/>
      <c r="Q5586" s="104" t="n"/>
    </row>
    <row r="5587" outlineLevel="3" ht="50.25" customHeight="1">
      <c r="A5587" s="3" t="n"/>
      <c r="B5587" s="3" t="inlineStr">
        <is>
          <t>Монтаж рабочего и аварийного освещения (осветительные приборы)</t>
        </is>
      </c>
      <c r="C5587" s="25" t="n"/>
      <c r="D5587" s="271" t="inlineStr">
        <is>
          <t>10.8.4.6.</t>
        </is>
      </c>
      <c r="E5587" s="200" t="inlineStr">
        <is>
          <t>Самоклеящаяся этикетка 240х90мм "Выезд/стрелка налево", Световые технологии</t>
        </is>
      </c>
      <c r="F5587" s="214" t="inlineStr">
        <is>
          <t>шт</t>
        </is>
      </c>
      <c r="G5587" s="645" t="n">
        <v>18</v>
      </c>
      <c r="H5587" s="194" t="n">
        <v>334.7914251522326</v>
      </c>
      <c r="I5587" s="195" t="n">
        <v>129.4222110297335</v>
      </c>
      <c r="J5587" s="196" t="n">
        <v>58.02670452274577</v>
      </c>
      <c r="K5587" s="197" t="n">
        <v>522.240340704712</v>
      </c>
      <c r="L5587" s="194" t="n">
        <v>6026.245652740187</v>
      </c>
      <c r="M5587" s="195" t="n">
        <v>2329.599798535204</v>
      </c>
      <c r="N5587" s="196" t="n">
        <v>1044.480681409424</v>
      </c>
      <c r="O5587" s="197" t="n">
        <v>9400.326132684817</v>
      </c>
      <c r="P5587" s="118" t="n"/>
      <c r="Q5587" s="104" t="n"/>
    </row>
    <row r="5588" outlineLevel="3" ht="50.25" customHeight="1">
      <c r="A5588" s="3" t="n"/>
      <c r="B5588" s="3" t="inlineStr">
        <is>
          <t>Монтаж рабочего и аварийного освещения (осветительные приборы)</t>
        </is>
      </c>
      <c r="C5588" s="25" t="n"/>
      <c r="D5588" s="271" t="inlineStr">
        <is>
          <t>10.8.4.7.</t>
        </is>
      </c>
      <c r="E5588" s="200" t="inlineStr">
        <is>
          <t>Самоклеящаяся этикетка 240х90мм "Выезд/стрелка направо", Световые технологии</t>
        </is>
      </c>
      <c r="F5588" s="214" t="inlineStr">
        <is>
          <t>шт</t>
        </is>
      </c>
      <c r="G5588" s="645" t="n">
        <v>20</v>
      </c>
      <c r="H5588" s="194" t="n">
        <v>352.6508177505366</v>
      </c>
      <c r="I5588" s="195" t="n">
        <v>129.4222110297335</v>
      </c>
      <c r="J5588" s="196" t="n">
        <v>60.25912859753377</v>
      </c>
      <c r="K5588" s="197" t="n">
        <v>542.3321573778039</v>
      </c>
      <c r="L5588" s="194" t="n">
        <v>7053.016355010732</v>
      </c>
      <c r="M5588" s="195" t="n">
        <v>2588.444220594671</v>
      </c>
      <c r="N5588" s="196" t="n">
        <v>1205.182571950675</v>
      </c>
      <c r="O5588" s="197" t="n">
        <v>10846.64314755608</v>
      </c>
      <c r="P5588" s="118" t="n"/>
      <c r="Q5588" s="104" t="n"/>
    </row>
    <row r="5589" outlineLevel="3" ht="88.5" customHeight="1">
      <c r="A5589" s="3" t="n"/>
      <c r="B5589" s="3" t="inlineStr">
        <is>
          <t>Монтаж рабочего и аварийного освещения (осветительные приборы)</t>
        </is>
      </c>
      <c r="C5589" s="25" t="n"/>
      <c r="D5589" s="271" t="inlineStr">
        <is>
          <t>10.8.4.8.</t>
        </is>
      </c>
      <c r="E5589" s="200" t="inlineStr">
        <is>
          <t>Промышленный светильник с высокой степенью защиты IP65 и высокой светоотдачей.
Большое количество модификаций, различающихся габаритными размерами и
световым потоком, для замены светильников типа ЛСП, ARCTIC.OPL ECO LED 600 4000K</t>
        </is>
      </c>
      <c r="F5589" s="214" t="inlineStr">
        <is>
          <t>шт</t>
        </is>
      </c>
      <c r="G5589" s="645" t="n">
        <v>244</v>
      </c>
      <c r="H5589" s="194" t="n">
        <v>8369.785790655296</v>
      </c>
      <c r="I5589" s="195" t="n">
        <v>3235.555275743339</v>
      </c>
      <c r="J5589" s="196" t="n">
        <v>1450.66763329983</v>
      </c>
      <c r="K5589" s="197" t="n">
        <v>13056.00869969846</v>
      </c>
      <c r="L5589" s="194" t="n">
        <v>2042227.732919892</v>
      </c>
      <c r="M5589" s="195" t="n">
        <v>789475.4872813746</v>
      </c>
      <c r="N5589" s="196" t="n">
        <v>353962.9025251584</v>
      </c>
      <c r="O5589" s="197" t="n">
        <v>3185666.122726426</v>
      </c>
      <c r="P5589" s="118" t="n"/>
      <c r="Q5589" s="104" t="n"/>
    </row>
    <row r="5590" outlineLevel="3" ht="50.25" customHeight="1">
      <c r="A5590" s="3" t="n"/>
      <c r="B5590" s="3" t="inlineStr">
        <is>
          <t>Монтаж рабочего и аварийного освещения (осветительные приборы)</t>
        </is>
      </c>
      <c r="C5590" s="25" t="n"/>
      <c r="D5590" s="271" t="inlineStr">
        <is>
          <t>10.8.4.9.</t>
        </is>
      </c>
      <c r="E5590" s="200" t="inlineStr">
        <is>
          <t>Патрон E27 ламповый подвесной в комплекте с лампой светодиодной Е27 30Вт</t>
        </is>
      </c>
      <c r="F5590" s="214" t="inlineStr">
        <is>
          <t>шт</t>
        </is>
      </c>
      <c r="G5590" s="645" t="n">
        <v>773</v>
      </c>
      <c r="H5590" s="194" t="n">
        <v>92.35625711270919</v>
      </c>
      <c r="I5590" s="195" t="n">
        <v>129.4222110297335</v>
      </c>
      <c r="J5590" s="196" t="n">
        <v>27.72230851780534</v>
      </c>
      <c r="K5590" s="197" t="n">
        <v>249.5007766602481</v>
      </c>
      <c r="L5590" s="194" t="n">
        <v>71391.38674812421</v>
      </c>
      <c r="M5590" s="195" t="n">
        <v>100043.369125984</v>
      </c>
      <c r="N5590" s="196" t="n">
        <v>21429.34448426353</v>
      </c>
      <c r="O5590" s="197" t="n">
        <v>192864.1003583718</v>
      </c>
      <c r="P5590" s="118" t="n"/>
      <c r="Q5590" s="104" t="n"/>
    </row>
    <row r="5591" outlineLevel="3" ht="88.5" customHeight="1">
      <c r="A5591" s="3" t="n"/>
      <c r="B5591" s="3" t="inlineStr">
        <is>
          <t>Монтаж рабочего и аварийного освещения (осветительные приборы)</t>
        </is>
      </c>
      <c r="C5591" s="25" t="n"/>
      <c r="D5591" s="271" t="inlineStr">
        <is>
          <t>10.8.4.10.</t>
        </is>
      </c>
      <c r="E5591" s="200" t="inlineStr">
        <is>
          <t>Оповещатель охранно-пожарный световой ОПОП 1-R3 предназначен для обозначения и
оповещения специализированных зон (вход, выход), а также информирования при
наступлении особых ситуаций, таких как включение пожарной сигнализации, включение
систем порошкового, газового либо водяного пожаротушения и других., ОПОП 1-R3 "Выход", ООО «РУБЕЖ»</t>
        </is>
      </c>
      <c r="F5591" s="214" t="inlineStr">
        <is>
          <t>шт</t>
        </is>
      </c>
      <c r="G5591" s="645" t="n">
        <v>7</v>
      </c>
      <c r="H5591" s="194" t="n">
        <v>1527.341601388391</v>
      </c>
      <c r="I5591" s="195" t="n">
        <v>1035.377688237868</v>
      </c>
      <c r="J5591" s="196" t="n">
        <v>320.3399112032824</v>
      </c>
      <c r="K5591" s="197" t="n">
        <v>2883.059200829542</v>
      </c>
      <c r="L5591" s="194" t="n">
        <v>10691.39120971874</v>
      </c>
      <c r="M5591" s="195" t="n">
        <v>7247.643817665079</v>
      </c>
      <c r="N5591" s="196" t="n">
        <v>2242.379378422977</v>
      </c>
      <c r="O5591" s="197" t="n">
        <v>20181.41440580679</v>
      </c>
      <c r="P5591" s="118" t="n"/>
      <c r="Q5591" s="104" t="n"/>
    </row>
    <row r="5592" outlineLevel="3" ht="90.75" customHeight="1">
      <c r="A5592" s="3" t="n"/>
      <c r="B5592" s="3" t="inlineStr">
        <is>
          <t>Монтаж рабочего и аварийного освещения (осветительные приборы)</t>
        </is>
      </c>
      <c r="C5592" s="25" t="n"/>
      <c r="D5592" s="271" t="inlineStr">
        <is>
          <t>10.8.4.11.</t>
        </is>
      </c>
      <c r="E5592" s="200" t="inlineStr">
        <is>
          <t>Оповещатель охранно-пожарный световой ОПОП 1-R3 предназначен для обозначения и
оповещения специализированных зон (вход, выход), а также информирования при
наступлении особых ситуаций, таких как включение пожарной сигнализации, включение
систем порошкового, газового либо водяного пожаротушения и других., ОПОП 1-R3 "Выход+стрелка влево", ООО «РУБЕЖ»</t>
        </is>
      </c>
      <c r="F5592" s="214" t="inlineStr">
        <is>
          <t>шт</t>
        </is>
      </c>
      <c r="G5592" s="645" t="n">
        <v>6</v>
      </c>
      <c r="H5592" s="194" t="n">
        <v>1527.341627642008</v>
      </c>
      <c r="I5592" s="195" t="n">
        <v>1035.377688237868</v>
      </c>
      <c r="J5592" s="196" t="n">
        <v>320.3399144849845</v>
      </c>
      <c r="K5592" s="197" t="n">
        <v>2883.05923036486</v>
      </c>
      <c r="L5592" s="194" t="n">
        <v>9164.049765852045</v>
      </c>
      <c r="M5592" s="195" t="n">
        <v>6212.26612942721</v>
      </c>
      <c r="N5592" s="196" t="n">
        <v>1922.039486909907</v>
      </c>
      <c r="O5592" s="197" t="n">
        <v>17298.35538218916</v>
      </c>
      <c r="P5592" s="118" t="n"/>
      <c r="Q5592" s="104" t="n"/>
    </row>
    <row r="5593" outlineLevel="3" ht="97.5" customHeight="1">
      <c r="A5593" s="3" t="n"/>
      <c r="B5593" s="3" t="inlineStr">
        <is>
          <t>Монтаж рабочего и аварийного освещения (осветительные приборы)</t>
        </is>
      </c>
      <c r="C5593" s="25" t="n"/>
      <c r="D5593" s="271" t="inlineStr">
        <is>
          <t>10.8.4.12.</t>
        </is>
      </c>
      <c r="E5593" s="200" t="inlineStr">
        <is>
          <t>Оповещатель охранно-пожарный световой ОПОП 1-R3 предназначен для обозначения и
оповещения специализированных зон (вход, выход), а также информирования при
наступлении особых ситуаций, таких как включение пожарной сигнализации, включение
систем порошкового, газового либо водяного пожаротушения и других., ОПОП 1-R3 "Выход+стрелка влево,вправо", ООО «РУБЕЖ»</t>
        </is>
      </c>
      <c r="F5593" s="214" t="inlineStr">
        <is>
          <t>шт</t>
        </is>
      </c>
      <c r="G5593" s="645" t="n">
        <v>2</v>
      </c>
      <c r="H5593" s="194" t="n">
        <v>1527.341627642008</v>
      </c>
      <c r="I5593" s="195" t="n">
        <v>1035.377688237868</v>
      </c>
      <c r="J5593" s="196" t="n">
        <v>320.3399144849845</v>
      </c>
      <c r="K5593" s="197" t="n">
        <v>2883.05923036486</v>
      </c>
      <c r="L5593" s="194" t="n">
        <v>3054.683255284015</v>
      </c>
      <c r="M5593" s="195" t="n">
        <v>2070.755376475737</v>
      </c>
      <c r="N5593" s="196" t="n">
        <v>640.679828969969</v>
      </c>
      <c r="O5593" s="197" t="n">
        <v>5766.118460729721</v>
      </c>
      <c r="P5593" s="118" t="n"/>
      <c r="Q5593" s="104" t="n"/>
    </row>
    <row r="5594" outlineLevel="3" ht="93" customHeight="1">
      <c r="A5594" s="3" t="n"/>
      <c r="B5594" s="3" t="inlineStr">
        <is>
          <t>Монтаж рабочего и аварийного освещения (осветительные приборы)</t>
        </is>
      </c>
      <c r="C5594" s="25" t="n"/>
      <c r="D5594" s="271" t="inlineStr">
        <is>
          <t>10.8.4.13.</t>
        </is>
      </c>
      <c r="E5594" s="200" t="inlineStr">
        <is>
          <t>Оповещатель охранно-пожарный световой ОПОП 1-R3 предназначен для обозначения и
оповещения специализированных зон (вход, выход), а также информирования при
наступлении особых ситуаций, таких как включение пожарной сигнализации, включение
систем порошкового, газового либо водяного пожаротушения и других., ОПОП 1-R3 "Выход+стрелка вправо", ООО «РУБЕЖ»</t>
        </is>
      </c>
      <c r="F5594" s="214" t="inlineStr">
        <is>
          <t>шт</t>
        </is>
      </c>
      <c r="G5594" s="645" t="n">
        <v>6</v>
      </c>
      <c r="H5594" s="194" t="n">
        <v>1527.341627642008</v>
      </c>
      <c r="I5594" s="195" t="n">
        <v>1035.377688237868</v>
      </c>
      <c r="J5594" s="196" t="n">
        <v>320.3399144849845</v>
      </c>
      <c r="K5594" s="197" t="n">
        <v>2883.05923036486</v>
      </c>
      <c r="L5594" s="194" t="n">
        <v>9164.049765852045</v>
      </c>
      <c r="M5594" s="195" t="n">
        <v>6212.26612942721</v>
      </c>
      <c r="N5594" s="196" t="n">
        <v>1922.039486909907</v>
      </c>
      <c r="O5594" s="197" t="n">
        <v>17298.35538218916</v>
      </c>
      <c r="P5594" s="118" t="n"/>
      <c r="Q5594" s="104" t="n"/>
    </row>
    <row r="5595" outlineLevel="2" ht="50.25" customHeight="1">
      <c r="A5595" s="3" t="n"/>
      <c r="B5595" s="3" t="n"/>
      <c r="C5595" s="240" t="n"/>
      <c r="D5595" s="391" t="inlineStr">
        <is>
          <t>10.8.5.</t>
        </is>
      </c>
      <c r="E5595" s="408" t="inlineStr">
        <is>
          <t>Трубы электромонтажные и аксессуары</t>
        </is>
      </c>
      <c r="F5595" s="409" t="inlineStr">
        <is>
          <t>комплект</t>
        </is>
      </c>
      <c r="G5595" s="420" t="n">
        <v>1</v>
      </c>
      <c r="H5595" s="428">
        <f>IFERROR(L5595/G5595,0)</f>
        <v/>
      </c>
      <c r="I5595" s="429">
        <f>IFERROR(M5595/G5595,0)</f>
        <v/>
      </c>
      <c r="J5595" s="430">
        <f>IFERROR(N5595/G5595,0)</f>
        <v/>
      </c>
      <c r="K5595" s="432">
        <f>+IFERROR(O5595/G5595,0)</f>
        <v/>
      </c>
      <c r="L5595" s="431">
        <f>SUBTOTAL(9,L5596:L5597)</f>
        <v/>
      </c>
      <c r="M5595" s="429">
        <f>SUBTOTAL(9,M5596:M5597)</f>
        <v/>
      </c>
      <c r="N5595" s="430">
        <f>SUBTOTAL(9,N5596:N5597)</f>
        <v/>
      </c>
      <c r="O5595" s="431">
        <f>SUBTOTAL(9,O5596:O5597)</f>
        <v/>
      </c>
      <c r="P5595" s="394" t="n"/>
      <c r="Q5595" s="243" t="n"/>
    </row>
    <row r="5596" outlineLevel="3" ht="50.25" customHeight="1">
      <c r="A5596" s="3" t="inlineStr">
        <is>
          <t>11.1.6.</t>
        </is>
      </c>
      <c r="B5596" s="3" t="inlineStr">
        <is>
          <t>Монтаж электроустановочных изделий/выключателей/розеток/коробок</t>
        </is>
      </c>
      <c r="C5596" s="25" t="inlineStr">
        <is>
          <t>11.1.6.</t>
        </is>
      </c>
      <c r="D5596" s="271" t="inlineStr">
        <is>
          <t>10.8.5.1.</t>
        </is>
      </c>
      <c r="E5596" s="200" t="inlineStr">
        <is>
          <t>Коробка распаячная открытой установки на 4-е вводами с сальниками</t>
        </is>
      </c>
      <c r="F5596" s="214" t="inlineStr">
        <is>
          <t>шт</t>
        </is>
      </c>
      <c r="G5596" s="645" t="n">
        <v>33</v>
      </c>
      <c r="H5596" s="194" t="n">
        <v>138.5343843578753</v>
      </c>
      <c r="I5596" s="195" t="n">
        <v>388.2666330892006</v>
      </c>
      <c r="J5596" s="196" t="n">
        <v>65.8501271808845</v>
      </c>
      <c r="K5596" s="197" t="n">
        <v>592.6511446279605</v>
      </c>
      <c r="L5596" s="194" t="n">
        <v>4571.634683809885</v>
      </c>
      <c r="M5596" s="195" t="n">
        <v>12812.79889194362</v>
      </c>
      <c r="N5596" s="196" t="n">
        <v>2173.054196969189</v>
      </c>
      <c r="O5596" s="197" t="n">
        <v>117509.7238815579</v>
      </c>
      <c r="P5596" s="118" t="n"/>
      <c r="Q5596" s="104" t="n"/>
      <c r="R5596" t="n">
        <v>117509.7238815579</v>
      </c>
    </row>
    <row r="5597" outlineLevel="3" ht="50.25" customHeight="1">
      <c r="A5597" s="3" t="n"/>
      <c r="B5597" s="3" t="inlineStr">
        <is>
          <t>Монтаж электроустановочных изделий/выключателей/розеток/коробок</t>
        </is>
      </c>
      <c r="C5597" s="25" t="n"/>
      <c r="D5597" s="271" t="inlineStr">
        <is>
          <t>10.8.5.2.</t>
        </is>
      </c>
      <c r="E5597" s="200" t="inlineStr">
        <is>
          <t>Пворот на 90гр. Металический</t>
        </is>
      </c>
      <c r="F5597" s="214" t="inlineStr">
        <is>
          <t>шт</t>
        </is>
      </c>
      <c r="G5597" s="645" t="n">
        <v>33</v>
      </c>
      <c r="H5597" s="194" t="n">
        <v>2580.202925372274</v>
      </c>
      <c r="I5597" s="195" t="n">
        <v>0</v>
      </c>
      <c r="J5597" s="196" t="n">
        <v>322.5253656715343</v>
      </c>
      <c r="K5597" s="197" t="n">
        <v>2902.728291043809</v>
      </c>
      <c r="L5597" s="194" t="n">
        <v>85146.69653728505</v>
      </c>
      <c r="M5597" s="195" t="n">
        <v>0</v>
      </c>
      <c r="N5597" s="196" t="n">
        <v>10643.33706716063</v>
      </c>
      <c r="O5597" s="197" t="n">
        <v>95790.03360444569</v>
      </c>
      <c r="P5597" s="118" t="n"/>
      <c r="Q5597" s="104" t="n"/>
    </row>
    <row r="5598" outlineLevel="2" ht="50.25" customHeight="1">
      <c r="A5598" s="3" t="n"/>
      <c r="B5598" s="3" t="n"/>
      <c r="C5598" s="240" t="n"/>
      <c r="D5598" s="391" t="inlineStr">
        <is>
          <t>10.8.6.</t>
        </is>
      </c>
      <c r="E5598" s="408" t="inlineStr">
        <is>
          <t>Электроустановочные изделия низковольтные</t>
        </is>
      </c>
      <c r="F5598" s="409" t="inlineStr">
        <is>
          <t>комплект</t>
        </is>
      </c>
      <c r="G5598" s="420" t="n">
        <v>1</v>
      </c>
      <c r="H5598" s="428">
        <f>IFERROR(L5598/G5598,0)</f>
        <v/>
      </c>
      <c r="I5598" s="429">
        <f>IFERROR(M5598/G5598,0)</f>
        <v/>
      </c>
      <c r="J5598" s="430">
        <f>IFERROR(N5598/G5598,0)</f>
        <v/>
      </c>
      <c r="K5598" s="432">
        <f>+IFERROR(O5598/G5598,0)</f>
        <v/>
      </c>
      <c r="L5598" s="431">
        <f>SUBTOTAL(9,L5599:L5605)</f>
        <v/>
      </c>
      <c r="M5598" s="429">
        <f>SUBTOTAL(9,M5599:M5605)</f>
        <v/>
      </c>
      <c r="N5598" s="430">
        <f>SUBTOTAL(9,N5599:N5605)</f>
        <v/>
      </c>
      <c r="O5598" s="431">
        <f>SUBTOTAL(9,O5599:O5605)</f>
        <v/>
      </c>
      <c r="P5598" s="394" t="n"/>
      <c r="Q5598" s="243" t="n"/>
    </row>
    <row r="5599" outlineLevel="3" ht="50.25" customHeight="1">
      <c r="A5599" s="3" t="n"/>
      <c r="B5599" s="3" t="inlineStr">
        <is>
          <t>Монтаж электроустановочных изделий/выключателей/розеток/коробок</t>
        </is>
      </c>
      <c r="C5599" s="25" t="n"/>
      <c r="D5599" s="271" t="inlineStr">
        <is>
          <t>10.8.6.1.</t>
        </is>
      </c>
      <c r="E5599" s="200" t="inlineStr">
        <is>
          <t>Выключатель одноклавишный накладной 1P, IP44, 10А, 230В, Systeme electric</t>
        </is>
      </c>
      <c r="F5599" s="214" t="inlineStr">
        <is>
          <t>шт</t>
        </is>
      </c>
      <c r="G5599" s="645" t="n">
        <v>51</v>
      </c>
      <c r="H5599" s="194" t="n">
        <v>375.1972974117551</v>
      </c>
      <c r="I5599" s="195" t="n">
        <v>647.1110551486677</v>
      </c>
      <c r="J5599" s="196" t="n">
        <v>127.7885440700529</v>
      </c>
      <c r="K5599" s="197" t="n">
        <v>1150.096896630476</v>
      </c>
      <c r="L5599" s="194" t="n">
        <v>19135.06216799951</v>
      </c>
      <c r="M5599" s="195" t="n">
        <v>33002.66381258205</v>
      </c>
      <c r="N5599" s="196" t="n">
        <v>6517.215747572695</v>
      </c>
      <c r="O5599" s="197" t="n">
        <v>58654.94172815426</v>
      </c>
      <c r="P5599" s="118" t="n"/>
      <c r="Q5599" s="104" t="n"/>
    </row>
    <row r="5600" outlineLevel="3" ht="50.25" customHeight="1">
      <c r="A5600" s="3" t="n"/>
      <c r="B5600" s="3" t="inlineStr">
        <is>
          <t>Монтаж электроустановочных изделий/выключателей/розеток/коробок</t>
        </is>
      </c>
      <c r="C5600" s="25" t="n"/>
      <c r="D5600" s="271" t="inlineStr">
        <is>
          <t>10.8.6.2.</t>
        </is>
      </c>
      <c r="E5600" s="200" t="inlineStr">
        <is>
          <t>Выключатель проходной одноклавишный накладной 1P, IP44, 10А, 230В, Systeme electric</t>
        </is>
      </c>
      <c r="F5600" s="214" t="inlineStr">
        <is>
          <t>шт</t>
        </is>
      </c>
      <c r="G5600" s="645" t="n">
        <v>4</v>
      </c>
      <c r="H5600" s="194" t="n">
        <v>375.1972649808174</v>
      </c>
      <c r="I5600" s="195" t="n">
        <v>647.1110551486677</v>
      </c>
      <c r="J5600" s="196" t="n">
        <v>127.7885400161856</v>
      </c>
      <c r="K5600" s="197" t="n">
        <v>1150.096860145671</v>
      </c>
      <c r="L5600" s="194" t="n">
        <v>1500.78905992327</v>
      </c>
      <c r="M5600" s="195" t="n">
        <v>2588.444220594671</v>
      </c>
      <c r="N5600" s="196" t="n">
        <v>511.1541600647425</v>
      </c>
      <c r="O5600" s="197" t="n">
        <v>4600.387440582683</v>
      </c>
      <c r="P5600" s="118" t="n"/>
      <c r="Q5600" s="104" t="n"/>
    </row>
    <row r="5601" outlineLevel="3" ht="50.25" customHeight="1">
      <c r="A5601" s="3" t="n"/>
      <c r="B5601" s="3" t="inlineStr">
        <is>
          <t>Монтаж электроустановочных изделий/выключателей/розеток/коробок</t>
        </is>
      </c>
      <c r="C5601" s="25" t="n"/>
      <c r="D5601" s="271" t="inlineStr">
        <is>
          <t>10.8.6.3.</t>
        </is>
      </c>
      <c r="E5601" s="200" t="inlineStr">
        <is>
          <t>Коробка установочная для сплошных стен, Systeme electric</t>
        </is>
      </c>
      <c r="F5601" s="214" t="inlineStr">
        <is>
          <t>шт</t>
        </is>
      </c>
      <c r="G5601" s="645" t="n">
        <v>35</v>
      </c>
      <c r="H5601" s="194" t="n">
        <v>28.86132524813497</v>
      </c>
      <c r="I5601" s="195" t="n">
        <v>388.2666330892006</v>
      </c>
      <c r="J5601" s="196" t="n">
        <v>52.14099479216695</v>
      </c>
      <c r="K5601" s="197" t="n">
        <v>469.2689531295026</v>
      </c>
      <c r="L5601" s="194" t="n">
        <v>1010.146383684724</v>
      </c>
      <c r="M5601" s="195" t="n">
        <v>13589.33215812202</v>
      </c>
      <c r="N5601" s="196" t="n">
        <v>1824.934817725843</v>
      </c>
      <c r="O5601" s="197" t="n">
        <v>16424.41335953259</v>
      </c>
      <c r="P5601" s="118" t="n"/>
      <c r="Q5601" s="104" t="n"/>
    </row>
    <row r="5602" outlineLevel="3" ht="50.25" customHeight="1">
      <c r="A5602" s="3" t="n"/>
      <c r="B5602" s="3" t="inlineStr">
        <is>
          <t>Монтаж электроустановочных изделий/выключателей/розеток/коробок</t>
        </is>
      </c>
      <c r="C5602" s="25" t="n"/>
      <c r="D5602" s="271" t="inlineStr">
        <is>
          <t>10.8.6.4.</t>
        </is>
      </c>
      <c r="E5602" s="200" t="inlineStr">
        <is>
          <t>Розетка двухгнездовая встраиваемая 1P+N+PE, IP54, 16А, 230В, Systeme electric</t>
        </is>
      </c>
      <c r="F5602" s="214" t="inlineStr">
        <is>
          <t>шт</t>
        </is>
      </c>
      <c r="G5602" s="645" t="n">
        <v>35</v>
      </c>
      <c r="H5602" s="194" t="n">
        <v>606.0879352252996</v>
      </c>
      <c r="I5602" s="195" t="n">
        <v>647.1110551486677</v>
      </c>
      <c r="J5602" s="196" t="n">
        <v>156.6498737967459</v>
      </c>
      <c r="K5602" s="197" t="n">
        <v>1409.848864170713</v>
      </c>
      <c r="L5602" s="194" t="n">
        <v>21213.07773288549</v>
      </c>
      <c r="M5602" s="195" t="n">
        <v>22648.88693020337</v>
      </c>
      <c r="N5602" s="196" t="n">
        <v>5482.745582886107</v>
      </c>
      <c r="O5602" s="197" t="n">
        <v>49344.71024597496</v>
      </c>
      <c r="P5602" s="118" t="n"/>
      <c r="Q5602" s="104" t="n"/>
    </row>
    <row r="5603" outlineLevel="3" ht="50.25" customHeight="1">
      <c r="A5603" s="3" t="n"/>
      <c r="B5603" s="3" t="inlineStr">
        <is>
          <t>Монтаж электроустановочных изделий/выключателей/розеток/коробок</t>
        </is>
      </c>
      <c r="C5603" s="25" t="n"/>
      <c r="D5603" s="271" t="inlineStr">
        <is>
          <t>10.8.6.5.</t>
        </is>
      </c>
      <c r="E5603" s="200" t="inlineStr">
        <is>
          <t>Розетка двухгнездовая накладная 1P+N+PE, IP44, 16А, 230В, Systeme electric</t>
        </is>
      </c>
      <c r="F5603" s="214" t="inlineStr">
        <is>
          <t>шт</t>
        </is>
      </c>
      <c r="G5603" s="645" t="n">
        <v>8</v>
      </c>
      <c r="H5603" s="194" t="n">
        <v>606.0879496647885</v>
      </c>
      <c r="I5603" s="195" t="n">
        <v>647.1110551486677</v>
      </c>
      <c r="J5603" s="196" t="n">
        <v>156.649875601682</v>
      </c>
      <c r="K5603" s="197" t="n">
        <v>1409.848880415138</v>
      </c>
      <c r="L5603" s="194" t="n">
        <v>4848.703597318308</v>
      </c>
      <c r="M5603" s="195" t="n">
        <v>5176.888441189341</v>
      </c>
      <c r="N5603" s="196" t="n">
        <v>1253.199004813456</v>
      </c>
      <c r="O5603" s="197" t="n">
        <v>11278.79104332111</v>
      </c>
      <c r="P5603" s="118" t="n"/>
      <c r="Q5603" s="104" t="n"/>
    </row>
    <row r="5604" outlineLevel="3" ht="50.25" customHeight="1">
      <c r="A5604" s="3" t="n"/>
      <c r="B5604" s="3" t="inlineStr">
        <is>
          <t>Монтаж электроустановочных изделий/выключателей/розеток/коробок</t>
        </is>
      </c>
      <c r="C5604" s="25" t="n"/>
      <c r="D5604" s="271" t="inlineStr">
        <is>
          <t>10.8.6.6.</t>
        </is>
      </c>
      <c r="E5604" s="200" t="inlineStr">
        <is>
          <t>Розетка одногнездовая накладная 1P+N+PE, IP44, 16А, 230В, Systeme electric</t>
        </is>
      </c>
      <c r="F5604" s="214" t="inlineStr">
        <is>
          <t>шт</t>
        </is>
      </c>
      <c r="G5604" s="645" t="n">
        <v>22</v>
      </c>
      <c r="H5604" s="194" t="n">
        <v>369.4250286669667</v>
      </c>
      <c r="I5604" s="195" t="n">
        <v>647.1110551486677</v>
      </c>
      <c r="J5604" s="196" t="n">
        <v>127.0670104769543</v>
      </c>
      <c r="K5604" s="197" t="n">
        <v>1143.603094292589</v>
      </c>
      <c r="L5604" s="194" t="n">
        <v>8127.350630673268</v>
      </c>
      <c r="M5604" s="195" t="n">
        <v>14236.44321327069</v>
      </c>
      <c r="N5604" s="196" t="n">
        <v>2795.474230492995</v>
      </c>
      <c r="O5604" s="197" t="n">
        <v>25159.26807443695</v>
      </c>
      <c r="P5604" s="118" t="n"/>
      <c r="Q5604" s="104" t="n"/>
    </row>
    <row r="5605" outlineLevel="3" ht="50.25" customHeight="1">
      <c r="A5605" s="3" t="n"/>
      <c r="B5605" s="3" t="inlineStr">
        <is>
          <t>Монтаж электроустановочных изделий/выключателей/розеток/коробок</t>
        </is>
      </c>
      <c r="C5605" s="25" t="n"/>
      <c r="D5605" s="271" t="inlineStr">
        <is>
          <t>10.8.6.7.</t>
        </is>
      </c>
      <c r="E5605" s="200" t="inlineStr">
        <is>
          <t>Розетка одногнездовая накладная 3P+N, IP44, 32А, 400В, Systeme electric</t>
        </is>
      </c>
      <c r="F5605" s="214" t="inlineStr">
        <is>
          <t>шт</t>
        </is>
      </c>
      <c r="G5605" s="645" t="n">
        <v>2</v>
      </c>
      <c r="H5605" s="194" t="n">
        <v>369.4250954943536</v>
      </c>
      <c r="I5605" s="195" t="n">
        <v>647.1110551486677</v>
      </c>
      <c r="J5605" s="196" t="n">
        <v>127.0670188303777</v>
      </c>
      <c r="K5605" s="197" t="n">
        <v>1143.603169473399</v>
      </c>
      <c r="L5605" s="194" t="n">
        <v>738.8501909887073</v>
      </c>
      <c r="M5605" s="195" t="n">
        <v>1294.222110297335</v>
      </c>
      <c r="N5605" s="196" t="n">
        <v>254.1340376607553</v>
      </c>
      <c r="O5605" s="197" t="n">
        <v>2287.206338946798</v>
      </c>
      <c r="P5605" s="118" t="n"/>
      <c r="Q5605" s="104" t="n"/>
    </row>
    <row r="5606" outlineLevel="2" ht="50.25" customHeight="1">
      <c r="A5606" s="3" t="n"/>
      <c r="B5606" s="3" t="n"/>
      <c r="C5606" s="240" t="n"/>
      <c r="D5606" s="391" t="inlineStr">
        <is>
          <t>10.8.7.</t>
        </is>
      </c>
      <c r="E5606" s="408" t="inlineStr">
        <is>
          <t>Кабельная продукция</t>
        </is>
      </c>
      <c r="F5606" s="409" t="inlineStr">
        <is>
          <t>комплект</t>
        </is>
      </c>
      <c r="G5606" s="420" t="n">
        <v>1</v>
      </c>
      <c r="H5606" s="428">
        <f>IFERROR(L5606/G5606,0)</f>
        <v/>
      </c>
      <c r="I5606" s="429">
        <f>IFERROR(M5606/G5606,0)</f>
        <v/>
      </c>
      <c r="J5606" s="430">
        <f>IFERROR(N5606/G5606,0)</f>
        <v/>
      </c>
      <c r="K5606" s="432">
        <f>+IFERROR(O5606/G5606,0)</f>
        <v/>
      </c>
      <c r="L5606" s="431">
        <f>SUBTOTAL(9,L5607:L5637)</f>
        <v/>
      </c>
      <c r="M5606" s="429">
        <f>SUBTOTAL(9,M5607:M5637)</f>
        <v/>
      </c>
      <c r="N5606" s="430">
        <f>SUBTOTAL(9,N5607:N5637)</f>
        <v/>
      </c>
      <c r="O5606" s="431">
        <f>SUBTOTAL(9,O5607:O5637)</f>
        <v/>
      </c>
      <c r="P5606" s="394" t="n"/>
      <c r="Q5606" s="243" t="n"/>
    </row>
    <row r="5607" outlineLevel="3" ht="50.25" customHeight="1">
      <c r="A5607" s="3" t="n"/>
      <c r="B5607" s="3" t="n"/>
      <c r="C5607" s="25" t="n"/>
      <c r="D5607" s="271" t="inlineStr">
        <is>
          <t>10.8.7.1.</t>
        </is>
      </c>
      <c r="E5607" s="200" t="inlineStr">
        <is>
          <t>Силовой кабель с медными токопроводящими жилами, с изоляцией и оболочкой из полимерных
композиций, не содержащих галогенов, не распространяет горение при групповой прокладке по
категории А, ГОСТ 31996-2012, «Электрокабель»</t>
        </is>
      </c>
      <c r="F5607" s="201" t="n"/>
      <c r="G5607" s="645" t="n"/>
      <c r="H5607" s="194" t="n"/>
      <c r="I5607" s="195" t="n">
        <v>0</v>
      </c>
      <c r="J5607" s="196" t="n">
        <v>0</v>
      </c>
      <c r="K5607" s="197" t="n">
        <v>0</v>
      </c>
      <c r="L5607" s="194" t="n">
        <v>0</v>
      </c>
      <c r="M5607" s="195" t="n">
        <v>0</v>
      </c>
      <c r="N5607" s="196" t="n">
        <v>0</v>
      </c>
      <c r="O5607" s="197" t="n">
        <v>0</v>
      </c>
      <c r="P5607" s="118" t="n"/>
      <c r="Q5607" s="104" t="n"/>
    </row>
    <row r="5608" outlineLevel="3" ht="50.25" customHeight="1">
      <c r="A5608" s="3" t="inlineStr">
        <is>
          <t>11.1.2.</t>
        </is>
      </c>
      <c r="B5608" s="3" t="inlineStr">
        <is>
          <t>Прокладка кабельных трасс и расключение</t>
        </is>
      </c>
      <c r="C5608" s="25" t="inlineStr">
        <is>
          <t>11.1.2.</t>
        </is>
      </c>
      <c r="D5608" s="271" t="inlineStr">
        <is>
          <t>10.8.7.2.</t>
        </is>
      </c>
      <c r="E5608" s="200" t="inlineStr">
        <is>
          <t>ВВГнг(А)-LS-1х120</t>
        </is>
      </c>
      <c r="F5608" s="201" t="inlineStr">
        <is>
          <t>м</t>
        </is>
      </c>
      <c r="G5608" s="645" t="n">
        <v>3070</v>
      </c>
      <c r="H5608" s="194" t="n">
        <v>1156.531228375837</v>
      </c>
      <c r="I5608" s="195" t="n">
        <v>1151.857678164629</v>
      </c>
      <c r="J5608" s="196" t="n">
        <v>288.5486133175582</v>
      </c>
      <c r="K5608" s="197" t="n">
        <v>2596.937519858024</v>
      </c>
      <c r="L5608" s="194" t="n">
        <v>3550550.87111382</v>
      </c>
      <c r="M5608" s="195" t="n">
        <v>3536203.07196541</v>
      </c>
      <c r="N5608" s="196" t="n">
        <v>885844.2428849037</v>
      </c>
      <c r="O5608" s="197" t="n">
        <v>47902768.61417307</v>
      </c>
      <c r="P5608" s="118" t="n"/>
      <c r="Q5608" s="104" t="n"/>
      <c r="R5608" t="n">
        <v>47902768.61417307</v>
      </c>
    </row>
    <row r="5609" outlineLevel="3" ht="50.25" customHeight="1">
      <c r="A5609" s="3" t="n"/>
      <c r="B5609" s="3" t="inlineStr">
        <is>
          <t>Прокладка кабельных трасс и расключение</t>
        </is>
      </c>
      <c r="C5609" s="25" t="n"/>
      <c r="D5609" s="271" t="inlineStr">
        <is>
          <t>10.8.7.3.</t>
        </is>
      </c>
      <c r="E5609" s="200" t="inlineStr">
        <is>
          <t>ВВГнг(А)-LS-3х1,5</t>
        </is>
      </c>
      <c r="F5609" s="214" t="inlineStr">
        <is>
          <t>м</t>
        </is>
      </c>
      <c r="G5609" s="645" t="n">
        <v>2797</v>
      </c>
      <c r="H5609" s="194" t="n">
        <v>60.72423893802092</v>
      </c>
      <c r="I5609" s="195" t="n">
        <v>258.8444220594671</v>
      </c>
      <c r="J5609" s="196" t="n">
        <v>39.946082624686</v>
      </c>
      <c r="K5609" s="197" t="n">
        <v>359.514743622174</v>
      </c>
      <c r="L5609" s="194" t="n">
        <v>169845.6963096445</v>
      </c>
      <c r="M5609" s="195" t="n">
        <v>723987.8485003294</v>
      </c>
      <c r="N5609" s="196" t="n">
        <v>111729.1931012467</v>
      </c>
      <c r="O5609" s="197" t="n">
        <v>1005562.737911221</v>
      </c>
      <c r="P5609" s="118" t="n"/>
      <c r="Q5609" s="104" t="n"/>
    </row>
    <row r="5610" outlineLevel="3" ht="50.25" customHeight="1">
      <c r="A5610" s="3" t="n"/>
      <c r="B5610" s="3" t="inlineStr">
        <is>
          <t>Прокладка кабельных трасс и расключение</t>
        </is>
      </c>
      <c r="C5610" s="25" t="n"/>
      <c r="D5610" s="271" t="inlineStr">
        <is>
          <t>10.8.7.4.</t>
        </is>
      </c>
      <c r="E5610" s="200" t="inlineStr">
        <is>
          <t>ВВГнг(А)-LS-3х2,5</t>
        </is>
      </c>
      <c r="F5610" s="214" t="inlineStr">
        <is>
          <t>м</t>
        </is>
      </c>
      <c r="G5610" s="645" t="n">
        <v>4791</v>
      </c>
      <c r="H5610" s="194" t="n">
        <v>90.27824124256959</v>
      </c>
      <c r="I5610" s="195" t="n">
        <v>271.7866431624404</v>
      </c>
      <c r="J5610" s="196" t="n">
        <v>45.25811055062626</v>
      </c>
      <c r="K5610" s="197" t="n">
        <v>407.3229949556363</v>
      </c>
      <c r="L5610" s="194" t="n">
        <v>432523.0537931509</v>
      </c>
      <c r="M5610" s="195" t="n">
        <v>1302129.807391252</v>
      </c>
      <c r="N5610" s="196" t="n">
        <v>216831.6076480504</v>
      </c>
      <c r="O5610" s="197" t="n">
        <v>1951484.468832454</v>
      </c>
      <c r="P5610" s="118" t="n"/>
      <c r="Q5610" s="104" t="n"/>
    </row>
    <row r="5611" outlineLevel="3" ht="50.25" customHeight="1">
      <c r="A5611" s="3" t="n"/>
      <c r="B5611" s="3" t="inlineStr">
        <is>
          <t>Прокладка кабельных трасс и расключение</t>
        </is>
      </c>
      <c r="C5611" s="25" t="n"/>
      <c r="D5611" s="271" t="inlineStr">
        <is>
          <t>10.8.7.5.</t>
        </is>
      </c>
      <c r="E5611" s="200" t="inlineStr">
        <is>
          <t>ВВГнг(А)-LS-3х4</t>
        </is>
      </c>
      <c r="F5611" s="214" t="inlineStr">
        <is>
          <t>м</t>
        </is>
      </c>
      <c r="G5611" s="645" t="n">
        <v>1950</v>
      </c>
      <c r="H5611" s="194" t="n">
        <v>139.2270573420488</v>
      </c>
      <c r="I5611" s="195" t="n">
        <v>297.6710853683871</v>
      </c>
      <c r="J5611" s="196" t="n">
        <v>54.61226783880449</v>
      </c>
      <c r="K5611" s="197" t="n">
        <v>491.5104105492404</v>
      </c>
      <c r="L5611" s="194" t="n">
        <v>271492.7618169952</v>
      </c>
      <c r="M5611" s="195" t="n">
        <v>580458.6164683549</v>
      </c>
      <c r="N5611" s="196" t="n">
        <v>106493.9222856688</v>
      </c>
      <c r="O5611" s="197" t="n">
        <v>958445.3005710188</v>
      </c>
      <c r="P5611" s="118" t="n"/>
      <c r="Q5611" s="104" t="n"/>
    </row>
    <row r="5612" outlineLevel="3" ht="50.25" customHeight="1">
      <c r="A5612" s="3" t="n"/>
      <c r="B5612" s="3" t="inlineStr">
        <is>
          <t>Прокладка кабельных трасс и расключение</t>
        </is>
      </c>
      <c r="C5612" s="25" t="n"/>
      <c r="D5612" s="271" t="inlineStr">
        <is>
          <t>10.8.7.6.</t>
        </is>
      </c>
      <c r="E5612" s="200" t="inlineStr">
        <is>
          <t>ВВГнг(А)-LS-3х6</t>
        </is>
      </c>
      <c r="F5612" s="214" t="inlineStr">
        <is>
          <t>м</t>
        </is>
      </c>
      <c r="G5612" s="645" t="n">
        <v>633</v>
      </c>
      <c r="H5612" s="194" t="n">
        <v>203.0683198454741</v>
      </c>
      <c r="I5612" s="195" t="n">
        <v>323.5555275743338</v>
      </c>
      <c r="J5612" s="196" t="n">
        <v>65.82798092747599</v>
      </c>
      <c r="K5612" s="197" t="n">
        <v>592.4518283472839</v>
      </c>
      <c r="L5612" s="194" t="n">
        <v>128542.2464621851</v>
      </c>
      <c r="M5612" s="195" t="n">
        <v>204810.6489545533</v>
      </c>
      <c r="N5612" s="196" t="n">
        <v>41669.1119270923</v>
      </c>
      <c r="O5612" s="197" t="n">
        <v>375022.0073438307</v>
      </c>
      <c r="P5612" s="118" t="n"/>
      <c r="Q5612" s="104" t="n"/>
    </row>
    <row r="5613" outlineLevel="3" ht="50.25" customHeight="1">
      <c r="A5613" s="3" t="n"/>
      <c r="B5613" s="3" t="inlineStr">
        <is>
          <t>Прокладка кабельных трасс и расключение</t>
        </is>
      </c>
      <c r="C5613" s="25" t="n"/>
      <c r="D5613" s="271" t="inlineStr">
        <is>
          <t>10.8.7.7.</t>
        </is>
      </c>
      <c r="E5613" s="200" t="inlineStr">
        <is>
          <t>ВВГнг(А)-LS-3х10</t>
        </is>
      </c>
      <c r="F5613" s="201" t="inlineStr">
        <is>
          <t>м</t>
        </is>
      </c>
      <c r="G5613" s="645" t="n">
        <v>194</v>
      </c>
      <c r="H5613" s="194" t="n">
        <v>332.9443070615602</v>
      </c>
      <c r="I5613" s="195" t="n">
        <v>375.3244119862272</v>
      </c>
      <c r="J5613" s="196" t="n">
        <v>88.53358988097342</v>
      </c>
      <c r="K5613" s="197" t="n">
        <v>796.8023089287608</v>
      </c>
      <c r="L5613" s="194" t="n">
        <v>64591.19556994267</v>
      </c>
      <c r="M5613" s="195" t="n">
        <v>72812.93592532809</v>
      </c>
      <c r="N5613" s="196" t="n">
        <v>17175.51643690885</v>
      </c>
      <c r="O5613" s="197" t="n">
        <v>154579.6479321796</v>
      </c>
      <c r="P5613" s="118" t="n"/>
      <c r="Q5613" s="104" t="n"/>
    </row>
    <row r="5614" outlineLevel="3" ht="50.25" customHeight="1">
      <c r="A5614" s="3" t="n"/>
      <c r="B5614" s="3" t="inlineStr">
        <is>
          <t>Прокладка кабельных трасс и расключение</t>
        </is>
      </c>
      <c r="C5614" s="25" t="n"/>
      <c r="D5614" s="271" t="inlineStr">
        <is>
          <t>10.8.7.8.</t>
        </is>
      </c>
      <c r="E5614" s="200" t="inlineStr">
        <is>
          <t>ВВГнг(А)-LS-5х2,5</t>
        </is>
      </c>
      <c r="F5614" s="214" t="inlineStr">
        <is>
          <t>м</t>
        </is>
      </c>
      <c r="G5614" s="645" t="n">
        <v>2014</v>
      </c>
      <c r="H5614" s="194" t="n">
        <v>144.5375422854853</v>
      </c>
      <c r="I5614" s="195" t="n">
        <v>530.6310652219075</v>
      </c>
      <c r="J5614" s="196" t="n">
        <v>84.3960759384241</v>
      </c>
      <c r="K5614" s="197" t="n">
        <v>759.564683445817</v>
      </c>
      <c r="L5614" s="194" t="n">
        <v>291098.6101629674</v>
      </c>
      <c r="M5614" s="195" t="n">
        <v>1068690.965356922</v>
      </c>
      <c r="N5614" s="196" t="n">
        <v>169973.6969399861</v>
      </c>
      <c r="O5614" s="197" t="n">
        <v>1529763.272459875</v>
      </c>
      <c r="P5614" s="118" t="n"/>
      <c r="Q5614" s="104" t="n"/>
    </row>
    <row r="5615" outlineLevel="3" ht="50.25" customHeight="1">
      <c r="A5615" s="3" t="n"/>
      <c r="B5615" s="3" t="inlineStr">
        <is>
          <t>Прокладка кабельных трасс и расключение</t>
        </is>
      </c>
      <c r="C5615" s="25" t="n"/>
      <c r="D5615" s="271" t="inlineStr">
        <is>
          <t>10.8.7.9.</t>
        </is>
      </c>
      <c r="E5615" s="200" t="inlineStr">
        <is>
          <t>ВВГнг(А)-LS-5х4</t>
        </is>
      </c>
      <c r="F5615" s="214" t="inlineStr">
        <is>
          <t>м</t>
        </is>
      </c>
      <c r="G5615" s="645" t="n">
        <v>1239</v>
      </c>
      <c r="H5615" s="194" t="n">
        <v>223.1558059046075</v>
      </c>
      <c r="I5615" s="195" t="n">
        <v>556.5155074278543</v>
      </c>
      <c r="J5615" s="196" t="n">
        <v>97.45891416655773</v>
      </c>
      <c r="K5615" s="197" t="n">
        <v>877.1302274990196</v>
      </c>
      <c r="L5615" s="194" t="n">
        <v>276490.0435158087</v>
      </c>
      <c r="M5615" s="195" t="n">
        <v>689522.7137031115</v>
      </c>
      <c r="N5615" s="196" t="n">
        <v>120751.594652365</v>
      </c>
      <c r="O5615" s="197" t="n">
        <v>1086764.351871285</v>
      </c>
      <c r="P5615" s="118" t="n"/>
      <c r="Q5615" s="104" t="n"/>
    </row>
    <row r="5616" outlineLevel="3" ht="50.25" customHeight="1">
      <c r="A5616" s="3" t="n"/>
      <c r="B5616" s="3" t="inlineStr">
        <is>
          <t>Прокладка кабельных трасс и расключение</t>
        </is>
      </c>
      <c r="C5616" s="25" t="n"/>
      <c r="D5616" s="271" t="inlineStr">
        <is>
          <t>10.8.7.10.</t>
        </is>
      </c>
      <c r="E5616" s="200" t="inlineStr">
        <is>
          <t>ВВГнг(А)-LS-5х6</t>
        </is>
      </c>
      <c r="F5616" s="214" t="inlineStr">
        <is>
          <t>м</t>
        </is>
      </c>
      <c r="G5616" s="645" t="n">
        <v>820</v>
      </c>
      <c r="H5616" s="194" t="n">
        <v>322.6696728052285</v>
      </c>
      <c r="I5616" s="195" t="n">
        <v>582.3999496338009</v>
      </c>
      <c r="J5616" s="196" t="n">
        <v>113.1337028048787</v>
      </c>
      <c r="K5616" s="197" t="n">
        <v>1018.203325243908</v>
      </c>
      <c r="L5616" s="194" t="n">
        <v>264589.1317002873</v>
      </c>
      <c r="M5616" s="195" t="n">
        <v>477567.9586997168</v>
      </c>
      <c r="N5616" s="196" t="n">
        <v>92769.63630000052</v>
      </c>
      <c r="O5616" s="197" t="n">
        <v>834926.7267000047</v>
      </c>
      <c r="P5616" s="118" t="n"/>
      <c r="Q5616" s="104" t="n"/>
    </row>
    <row r="5617" outlineLevel="3" ht="50.25" customHeight="1">
      <c r="A5617" s="3" t="n"/>
      <c r="B5617" s="3" t="inlineStr">
        <is>
          <t>Прокладка кабельных трасс и расключение</t>
        </is>
      </c>
      <c r="C5617" s="25" t="n"/>
      <c r="D5617" s="271" t="inlineStr">
        <is>
          <t>10.8.7.11.</t>
        </is>
      </c>
      <c r="E5617" s="200" t="inlineStr">
        <is>
          <t>ВВГнг(А)-LS-5х10</t>
        </is>
      </c>
      <c r="F5617" s="214" t="inlineStr">
        <is>
          <t>м</t>
        </is>
      </c>
      <c r="G5617" s="645" t="n">
        <v>771</v>
      </c>
      <c r="H5617" s="194" t="n">
        <v>526.3152194640838</v>
      </c>
      <c r="I5617" s="195" t="n">
        <v>634.1688340456943</v>
      </c>
      <c r="J5617" s="196" t="n">
        <v>145.0605066887223</v>
      </c>
      <c r="K5617" s="197" t="n">
        <v>1305.544560198501</v>
      </c>
      <c r="L5617" s="194" t="n">
        <v>405789.0342068087</v>
      </c>
      <c r="M5617" s="195" t="n">
        <v>488944.1710492303</v>
      </c>
      <c r="N5617" s="196" t="n">
        <v>111841.6506570049</v>
      </c>
      <c r="O5617" s="197" t="n">
        <v>1006574.855913044</v>
      </c>
      <c r="P5617" s="118" t="n"/>
      <c r="Q5617" s="104" t="n"/>
    </row>
    <row r="5618" outlineLevel="3" ht="50.25" customHeight="1">
      <c r="A5618" s="3" t="n"/>
      <c r="B5618" s="3" t="inlineStr">
        <is>
          <t>Прокладка кабельных трасс и расключение</t>
        </is>
      </c>
      <c r="C5618" s="25" t="n"/>
      <c r="D5618" s="271" t="inlineStr">
        <is>
          <t>10.8.7.12.</t>
        </is>
      </c>
      <c r="E5618" s="200" t="inlineStr">
        <is>
          <t>ВВГнг(А)-LS-5х16</t>
        </is>
      </c>
      <c r="F5618" s="214" t="inlineStr">
        <is>
          <t>м</t>
        </is>
      </c>
      <c r="G5618" s="645" t="n">
        <v>261</v>
      </c>
      <c r="H5618" s="194" t="n">
        <v>881.0786922076378</v>
      </c>
      <c r="I5618" s="195" t="n">
        <v>711.8221606635345</v>
      </c>
      <c r="J5618" s="196" t="n">
        <v>199.1126066088966</v>
      </c>
      <c r="K5618" s="197" t="n">
        <v>1792.013459480069</v>
      </c>
      <c r="L5618" s="194" t="n">
        <v>229961.5386661935</v>
      </c>
      <c r="M5618" s="195" t="n">
        <v>185785.5839331825</v>
      </c>
      <c r="N5618" s="196" t="n">
        <v>51968.390324922</v>
      </c>
      <c r="O5618" s="197" t="n">
        <v>467715.512924298</v>
      </c>
      <c r="P5618" s="118" t="n"/>
      <c r="Q5618" s="104" t="n"/>
    </row>
    <row r="5619" outlineLevel="3" ht="50.25" customHeight="1">
      <c r="A5619" s="3" t="n"/>
      <c r="B5619" s="3" t="inlineStr">
        <is>
          <t>Прокладка кабельных трасс и расключение</t>
        </is>
      </c>
      <c r="C5619" s="25" t="n"/>
      <c r="D5619" s="271" t="inlineStr">
        <is>
          <t>10.8.7.13.</t>
        </is>
      </c>
      <c r="E5619" s="200" t="inlineStr">
        <is>
          <t>ВВГнг(А)-LS-5х25</t>
        </is>
      </c>
      <c r="F5619" s="214" t="inlineStr">
        <is>
          <t>м</t>
        </is>
      </c>
      <c r="G5619" s="645" t="n">
        <v>171</v>
      </c>
      <c r="H5619" s="194" t="n">
        <v>1375.992783813529</v>
      </c>
      <c r="I5619" s="195" t="n">
        <v>828.3021505902947</v>
      </c>
      <c r="J5619" s="196" t="n">
        <v>275.5368668004779</v>
      </c>
      <c r="K5619" s="197" t="n">
        <v>2479.831801204301</v>
      </c>
      <c r="L5619" s="194" t="n">
        <v>235294.7660321134</v>
      </c>
      <c r="M5619" s="195" t="n">
        <v>141639.6677509404</v>
      </c>
      <c r="N5619" s="196" t="n">
        <v>47116.80422288173</v>
      </c>
      <c r="O5619" s="197" t="n">
        <v>424051.2380059356</v>
      </c>
      <c r="P5619" s="118" t="n"/>
      <c r="Q5619" s="104" t="n"/>
    </row>
    <row r="5620" outlineLevel="3" ht="50.25" customHeight="1">
      <c r="A5620" s="3" t="n"/>
      <c r="B5620" s="3" t="inlineStr">
        <is>
          <t>Прокладка кабельных трасс и расключение</t>
        </is>
      </c>
      <c r="C5620" s="25" t="n"/>
      <c r="D5620" s="271" t="inlineStr">
        <is>
          <t>10.8.7.14.</t>
        </is>
      </c>
      <c r="E5620" s="200" t="inlineStr">
        <is>
          <t>ВВГнг(А)-LS-5х35</t>
        </is>
      </c>
      <c r="F5620" s="214" t="inlineStr">
        <is>
          <t>м</t>
        </is>
      </c>
      <c r="G5620" s="645" t="n">
        <v>133</v>
      </c>
      <c r="H5620" s="194" t="n">
        <v>1849.434047356898</v>
      </c>
      <c r="I5620" s="195" t="n">
        <v>957.7243616200282</v>
      </c>
      <c r="J5620" s="196" t="n">
        <v>350.8948011221157</v>
      </c>
      <c r="K5620" s="197" t="n">
        <v>3158.053210099041</v>
      </c>
      <c r="L5620" s="194" t="n">
        <v>245974.7282984674</v>
      </c>
      <c r="M5620" s="195" t="n">
        <v>127377.3400954637</v>
      </c>
      <c r="N5620" s="196" t="n">
        <v>46669.00854924139</v>
      </c>
      <c r="O5620" s="197" t="n">
        <v>420021.0769431725</v>
      </c>
      <c r="P5620" s="118" t="n"/>
      <c r="Q5620" s="104" t="n"/>
    </row>
    <row r="5621" outlineLevel="3" ht="50.25" customHeight="1">
      <c r="A5621" s="3" t="n"/>
      <c r="B5621" s="3" t="inlineStr">
        <is>
          <t>Прокладка кабельных трасс и расключение</t>
        </is>
      </c>
      <c r="C5621" s="25" t="n"/>
      <c r="D5621" s="271" t="inlineStr">
        <is>
          <t>10.8.7.15.</t>
        </is>
      </c>
      <c r="E5621" s="200" t="inlineStr">
        <is>
          <t>ВВГнг(А)-LS-5х50</t>
        </is>
      </c>
      <c r="F5621" s="214" t="inlineStr">
        <is>
          <t>м</t>
        </is>
      </c>
      <c r="G5621" s="645" t="n">
        <v>142</v>
      </c>
      <c r="H5621" s="194" t="n">
        <v>2556.421194601075</v>
      </c>
      <c r="I5621" s="195" t="n">
        <v>1151.857678164629</v>
      </c>
      <c r="J5621" s="196" t="n">
        <v>463.5348590957129</v>
      </c>
      <c r="K5621" s="197" t="n">
        <v>4171.813731861416</v>
      </c>
      <c r="L5621" s="194" t="n">
        <v>363011.8096333526</v>
      </c>
      <c r="M5621" s="195" t="n">
        <v>163563.7902993773</v>
      </c>
      <c r="N5621" s="196" t="n">
        <v>65821.94999159123</v>
      </c>
      <c r="O5621" s="197" t="n">
        <v>592397.5499243211</v>
      </c>
      <c r="P5621" s="118" t="n"/>
      <c r="Q5621" s="104" t="n"/>
    </row>
    <row r="5622" outlineLevel="3" ht="50.25" customHeight="1">
      <c r="A5622" s="3" t="n"/>
      <c r="B5622" s="3" t="inlineStr">
        <is>
          <t>Прокладка кабельных трасс и расключение</t>
        </is>
      </c>
      <c r="C5622" s="25" t="n"/>
      <c r="D5622" s="271" t="inlineStr">
        <is>
          <t>10.8.7.16.</t>
        </is>
      </c>
      <c r="E5622" s="200" t="inlineStr">
        <is>
          <t>ВВГнг(А)-LS-5х95</t>
        </is>
      </c>
      <c r="F5622" s="214" t="inlineStr">
        <is>
          <t>м</t>
        </is>
      </c>
      <c r="G5622" s="645" t="n">
        <v>284</v>
      </c>
      <c r="H5622" s="194" t="n">
        <v>4659.950392710863</v>
      </c>
      <c r="I5622" s="195" t="n">
        <v>1734.257627798429</v>
      </c>
      <c r="J5622" s="196" t="n">
        <v>799.2760025636615</v>
      </c>
      <c r="K5622" s="197" t="n">
        <v>7193.484023072953</v>
      </c>
      <c r="L5622" s="194" t="n">
        <v>1323425.911529885</v>
      </c>
      <c r="M5622" s="195" t="n">
        <v>492529.1662947539</v>
      </c>
      <c r="N5622" s="196" t="n">
        <v>226994.3847280799</v>
      </c>
      <c r="O5622" s="197" t="n">
        <v>2042949.462552719</v>
      </c>
      <c r="P5622" s="118" t="n"/>
      <c r="Q5622" s="104" t="n"/>
    </row>
    <row r="5623" outlineLevel="3" ht="50.25" customHeight="1">
      <c r="A5623" s="3" t="n"/>
      <c r="B5623" s="3" t="inlineStr">
        <is>
          <t>Прокладка кабельных трасс и расключение</t>
        </is>
      </c>
      <c r="C5623" s="25" t="n"/>
      <c r="D5623" s="271" t="inlineStr">
        <is>
          <t>10.8.7.17.</t>
        </is>
      </c>
      <c r="E5623" s="200" t="inlineStr">
        <is>
          <t>ВВГнг(А)-LS-5х120</t>
        </is>
      </c>
      <c r="F5623" s="214" t="inlineStr">
        <is>
          <t>м</t>
        </is>
      </c>
      <c r="G5623" s="645" t="n">
        <v>14</v>
      </c>
      <c r="H5623" s="194" t="n">
        <v>6072.539349370233</v>
      </c>
      <c r="I5623" s="195" t="n">
        <v>2057.813155372764</v>
      </c>
      <c r="J5623" s="196" t="n">
        <v>1016.294063092875</v>
      </c>
      <c r="K5623" s="197" t="n">
        <v>9146.646567835871</v>
      </c>
      <c r="L5623" s="194" t="n">
        <v>85015.55089118326</v>
      </c>
      <c r="M5623" s="195" t="n">
        <v>28809.38417521869</v>
      </c>
      <c r="N5623" s="196" t="n">
        <v>14228.11688330024</v>
      </c>
      <c r="O5623" s="197" t="n">
        <v>128053.0519497022</v>
      </c>
      <c r="P5623" s="118" t="n"/>
      <c r="Q5623" s="104" t="n"/>
    </row>
    <row r="5624" outlineLevel="3" ht="50.25" customHeight="1">
      <c r="A5624" s="3" t="n"/>
      <c r="B5624" s="3" t="inlineStr">
        <is>
          <t>Прокладка кабельных трасс и расключение</t>
        </is>
      </c>
      <c r="C5624" s="25" t="n"/>
      <c r="D5624" s="271" t="inlineStr">
        <is>
          <t>10.8.7.18.</t>
        </is>
      </c>
      <c r="E5624" s="200" t="inlineStr">
        <is>
          <t>ВВГнг(А)-LS-5х150</t>
        </is>
      </c>
      <c r="F5624" s="214" t="inlineStr">
        <is>
          <t>м</t>
        </is>
      </c>
      <c r="G5624" s="645" t="n">
        <v>466</v>
      </c>
      <c r="H5624" s="194" t="n">
        <v>7075.181958007226</v>
      </c>
      <c r="I5624" s="195" t="n">
        <v>2446.079788461964</v>
      </c>
      <c r="J5624" s="196" t="n">
        <v>1190.157718308649</v>
      </c>
      <c r="K5624" s="197" t="n">
        <v>10711.41946477784</v>
      </c>
      <c r="L5624" s="194" t="n">
        <v>3297034.792431368</v>
      </c>
      <c r="M5624" s="195" t="n">
        <v>1139873.181423275</v>
      </c>
      <c r="N5624" s="196" t="n">
        <v>554613.4967318303</v>
      </c>
      <c r="O5624" s="197" t="n">
        <v>4991521.470586473</v>
      </c>
      <c r="P5624" s="118" t="n"/>
      <c r="Q5624" s="104" t="n"/>
    </row>
    <row r="5625" outlineLevel="3" ht="50.25" customHeight="1">
      <c r="A5625" s="3" t="n"/>
      <c r="B5625" s="3" t="inlineStr">
        <is>
          <t>Прокладка кабельных трасс и расключение</t>
        </is>
      </c>
      <c r="C5625" s="25" t="n"/>
      <c r="D5625" s="271" t="inlineStr">
        <is>
          <t>10.8.7.19.</t>
        </is>
      </c>
      <c r="E5625" s="200" t="inlineStr">
        <is>
          <t>ВВГнг(А)-LS-5х185</t>
        </is>
      </c>
      <c r="F5625" s="214" t="inlineStr">
        <is>
          <t>м</t>
        </is>
      </c>
      <c r="G5625" s="645" t="n">
        <v>1048</v>
      </c>
      <c r="H5625" s="194" t="n">
        <v>8825.33302838198</v>
      </c>
      <c r="I5625" s="195" t="n">
        <v>5176.888441189341</v>
      </c>
      <c r="J5625" s="196" t="n">
        <v>1750.277683696415</v>
      </c>
      <c r="K5625" s="197" t="n">
        <v>15752.49915326774</v>
      </c>
      <c r="L5625" s="194" t="n">
        <v>9248949.013744315</v>
      </c>
      <c r="M5625" s="195" t="n">
        <v>5425379.08636643</v>
      </c>
      <c r="N5625" s="196" t="n">
        <v>1834291.012513843</v>
      </c>
      <c r="O5625" s="197" t="n">
        <v>16508619.11262459</v>
      </c>
      <c r="P5625" s="118" t="n"/>
      <c r="Q5625" s="104" t="n"/>
    </row>
    <row r="5626" outlineLevel="3" ht="50.25" customHeight="1">
      <c r="A5626" s="3" t="n"/>
      <c r="B5626" s="3" t="inlineStr">
        <is>
          <t>Прокладка кабельных трасс и расключение</t>
        </is>
      </c>
      <c r="C5626" s="25" t="n"/>
      <c r="D5626" s="271" t="inlineStr">
        <is>
          <t>10.8.7.20.</t>
        </is>
      </c>
      <c r="E5626" s="200" t="inlineStr">
        <is>
          <t>ВВГнг(А)-LS-5х240</t>
        </is>
      </c>
      <c r="F5626" s="201" t="inlineStr">
        <is>
          <t>м</t>
        </is>
      </c>
      <c r="G5626" s="645" t="n">
        <v>386</v>
      </c>
      <c r="H5626" s="194" t="n">
        <v>11522.59751413471</v>
      </c>
      <c r="I5626" s="195" t="n">
        <v>5823.99949633801</v>
      </c>
      <c r="J5626" s="196" t="n">
        <v>2168.32462630909</v>
      </c>
      <c r="K5626" s="197" t="n">
        <v>19514.92163678181</v>
      </c>
      <c r="L5626" s="194" t="n">
        <v>4447722.640455998</v>
      </c>
      <c r="M5626" s="195" t="n">
        <v>2248063.805586472</v>
      </c>
      <c r="N5626" s="196" t="n">
        <v>836973.3057553087</v>
      </c>
      <c r="O5626" s="197" t="n">
        <v>7532759.751797779</v>
      </c>
      <c r="P5626" s="118" t="n"/>
      <c r="Q5626" s="104" t="n"/>
    </row>
    <row r="5627" outlineLevel="3" ht="50.25" customHeight="1">
      <c r="A5627" s="3" t="n"/>
      <c r="B5627" s="3" t="inlineStr">
        <is>
          <t>Прокладка кабельных трасс и расключение</t>
        </is>
      </c>
      <c r="C5627" s="25" t="n"/>
      <c r="D5627" s="271" t="inlineStr">
        <is>
          <t>10.8.7.21.</t>
        </is>
      </c>
      <c r="E5627" s="200" t="inlineStr">
        <is>
          <t>ВВГнг(А)-LS-1х400</t>
        </is>
      </c>
      <c r="F5627" s="201" t="inlineStr">
        <is>
          <t>м</t>
        </is>
      </c>
      <c r="G5627" s="645" t="n">
        <v>397</v>
      </c>
      <c r="H5627" s="194" t="n">
        <v>3713.991429895116</v>
      </c>
      <c r="I5627" s="195" t="n">
        <v>1553.066532356803</v>
      </c>
      <c r="J5627" s="196" t="n">
        <v>658.3822452814899</v>
      </c>
      <c r="K5627" s="197" t="n">
        <v>5925.440207533409</v>
      </c>
      <c r="L5627" s="194" t="n">
        <v>1474454.597668361</v>
      </c>
      <c r="M5627" s="195" t="n">
        <v>616567.4133456507</v>
      </c>
      <c r="N5627" s="196" t="n">
        <v>261377.7513767515</v>
      </c>
      <c r="O5627" s="197" t="n">
        <v>2352399.762390763</v>
      </c>
      <c r="P5627" s="118" t="n"/>
      <c r="Q5627" s="104" t="n"/>
    </row>
    <row r="5628" outlineLevel="3" ht="50.25" customHeight="1">
      <c r="A5628" s="3" t="n"/>
      <c r="B5628" s="3" t="inlineStr">
        <is>
          <t>Прокладка кабельных трасс и расключение</t>
        </is>
      </c>
      <c r="C5628" s="25" t="n"/>
      <c r="D5628" s="271" t="inlineStr">
        <is>
          <t>10.8.7.22.</t>
        </is>
      </c>
      <c r="E5628" s="200" t="inlineStr">
        <is>
          <t>ВВГнг(А)-LS-3х1,5</t>
        </is>
      </c>
      <c r="F5628" s="201" t="inlineStr">
        <is>
          <t>м</t>
        </is>
      </c>
      <c r="G5628" s="645" t="n">
        <v>407</v>
      </c>
      <c r="H5628" s="194" t="n">
        <v>60.7242392615386</v>
      </c>
      <c r="I5628" s="195" t="n">
        <v>258.8444220594671</v>
      </c>
      <c r="J5628" s="196" t="n">
        <v>39.94608266512572</v>
      </c>
      <c r="K5628" s="197" t="n">
        <v>359.5147439861314</v>
      </c>
      <c r="L5628" s="194" t="n">
        <v>24714.76537944621</v>
      </c>
      <c r="M5628" s="195" t="n">
        <v>105349.6797782031</v>
      </c>
      <c r="N5628" s="196" t="n">
        <v>16258.05564470617</v>
      </c>
      <c r="O5628" s="197" t="n">
        <v>146322.5008023555</v>
      </c>
      <c r="P5628" s="118" t="n"/>
      <c r="Q5628" s="104" t="n"/>
    </row>
    <row r="5629" outlineLevel="3" ht="50.25" customHeight="1">
      <c r="A5629" s="3" t="n"/>
      <c r="B5629" s="3" t="inlineStr">
        <is>
          <t>Прокладка кабельных трасс и расключение</t>
        </is>
      </c>
      <c r="C5629" s="25" t="n"/>
      <c r="D5629" s="271" t="inlineStr">
        <is>
          <t>10.8.7.23.</t>
        </is>
      </c>
      <c r="E5629" s="200" t="inlineStr">
        <is>
          <t>ВВГнг(А)-LS-3х1,5</t>
        </is>
      </c>
      <c r="F5629" s="201" t="inlineStr">
        <is>
          <t>м</t>
        </is>
      </c>
      <c r="G5629" s="645" t="n">
        <v>3060</v>
      </c>
      <c r="H5629" s="194" t="n">
        <v>60.72423895077532</v>
      </c>
      <c r="I5629" s="195" t="n">
        <v>258.8444220594671</v>
      </c>
      <c r="J5629" s="196" t="n">
        <v>39.9460826262803</v>
      </c>
      <c r="K5629" s="197" t="n">
        <v>359.5147436365227</v>
      </c>
      <c r="L5629" s="194" t="n">
        <v>185816.1711893725</v>
      </c>
      <c r="M5629" s="195" t="n">
        <v>792063.9315019693</v>
      </c>
      <c r="N5629" s="196" t="n">
        <v>122235.0128364177</v>
      </c>
      <c r="O5629" s="197" t="n">
        <v>1100115.11552776</v>
      </c>
      <c r="P5629" s="118" t="n"/>
      <c r="Q5629" s="104" t="n"/>
    </row>
    <row r="5630" outlineLevel="3" ht="50.25" customHeight="1">
      <c r="A5630" s="3" t="n"/>
      <c r="B5630" s="3" t="inlineStr">
        <is>
          <t>Прокладка кабельных трасс и расключение</t>
        </is>
      </c>
      <c r="C5630" s="25" t="n"/>
      <c r="D5630" s="271" t="inlineStr">
        <is>
          <t>10.8.7.24.</t>
        </is>
      </c>
      <c r="E5630" s="200" t="inlineStr">
        <is>
          <t>ВВГнг(А)-LS-4х16</t>
        </is>
      </c>
      <c r="F5630" s="201" t="inlineStr">
        <is>
          <t>м</t>
        </is>
      </c>
      <c r="G5630" s="645" t="n">
        <v>372</v>
      </c>
      <c r="H5630" s="194" t="n">
        <v>714.4910932827207</v>
      </c>
      <c r="I5630" s="195" t="n">
        <v>582.3999496338009</v>
      </c>
      <c r="J5630" s="196" t="n">
        <v>162.1113803645652</v>
      </c>
      <c r="K5630" s="197" t="n">
        <v>1459.002423281087</v>
      </c>
      <c r="L5630" s="194" t="n">
        <v>265790.6867011721</v>
      </c>
      <c r="M5630" s="195" t="n">
        <v>216652.7812637739</v>
      </c>
      <c r="N5630" s="196" t="n">
        <v>60305.43349561826</v>
      </c>
      <c r="O5630" s="197" t="n">
        <v>542748.9014605643</v>
      </c>
      <c r="P5630" s="118" t="n"/>
      <c r="Q5630" s="104" t="n"/>
    </row>
    <row r="5631" outlineLevel="3" ht="50.25" customHeight="1">
      <c r="A5631" s="3" t="n"/>
      <c r="B5631" s="3" t="inlineStr">
        <is>
          <t>Прокладка кабельных трасс и расключение</t>
        </is>
      </c>
      <c r="C5631" s="25" t="n"/>
      <c r="D5631" s="271" t="inlineStr">
        <is>
          <t>10.8.7.25.</t>
        </is>
      </c>
      <c r="E5631" s="200" t="inlineStr">
        <is>
          <t>ВВГнг(А)-LS-4х10</t>
        </is>
      </c>
      <c r="F5631" s="201" t="inlineStr">
        <is>
          <t>м</t>
        </is>
      </c>
      <c r="G5631" s="645" t="n">
        <v>327</v>
      </c>
      <c r="H5631" s="194" t="n">
        <v>429.2257040984668</v>
      </c>
      <c r="I5631" s="195" t="n">
        <v>504.7466230159608</v>
      </c>
      <c r="J5631" s="196" t="n">
        <v>116.7465408893035</v>
      </c>
      <c r="K5631" s="197" t="n">
        <v>1050.718868003731</v>
      </c>
      <c r="L5631" s="194" t="n">
        <v>140356.8052401986</v>
      </c>
      <c r="M5631" s="195" t="n">
        <v>165052.1457262192</v>
      </c>
      <c r="N5631" s="196" t="n">
        <v>38176.11887080223</v>
      </c>
      <c r="O5631" s="197" t="n">
        <v>343585.0698372201</v>
      </c>
      <c r="P5631" s="118" t="n"/>
      <c r="Q5631" s="104" t="n"/>
    </row>
    <row r="5632" outlineLevel="3" ht="50.25" customHeight="1">
      <c r="A5632" s="3" t="n"/>
      <c r="B5632" s="3" t="inlineStr">
        <is>
          <t>Прокладка кабельных трасс и расключение</t>
        </is>
      </c>
      <c r="C5632" s="25" t="n"/>
      <c r="D5632" s="271" t="inlineStr">
        <is>
          <t>10.8.7.26.</t>
        </is>
      </c>
      <c r="E5632" s="200" t="inlineStr">
        <is>
          <t>ВВГнг(А)-LS-5х6</t>
        </is>
      </c>
      <c r="F5632" s="201" t="inlineStr">
        <is>
          <t>м</t>
        </is>
      </c>
      <c r="G5632" s="645" t="n">
        <v>404</v>
      </c>
      <c r="H5632" s="194" t="n">
        <v>322.6696725567036</v>
      </c>
      <c r="I5632" s="195" t="n">
        <v>582.3999496338009</v>
      </c>
      <c r="J5632" s="196" t="n">
        <v>113.1337027738131</v>
      </c>
      <c r="K5632" s="197" t="n">
        <v>1018.203324964318</v>
      </c>
      <c r="L5632" s="194" t="n">
        <v>130358.5477129082</v>
      </c>
      <c r="M5632" s="195" t="n">
        <v>235289.5796520556</v>
      </c>
      <c r="N5632" s="196" t="n">
        <v>45706.01592062048</v>
      </c>
      <c r="O5632" s="197" t="n">
        <v>411354.1432855843</v>
      </c>
      <c r="P5632" s="118" t="n"/>
      <c r="Q5632" s="104" t="n"/>
    </row>
    <row r="5633" outlineLevel="3" ht="50.25" customHeight="1">
      <c r="A5633" s="3" t="n"/>
      <c r="B5633" s="3" t="inlineStr">
        <is>
          <t>Прокладка кабельных трасс и расключение</t>
        </is>
      </c>
      <c r="C5633" s="25" t="n"/>
      <c r="D5633" s="271" t="inlineStr">
        <is>
          <t>10.8.7.27.</t>
        </is>
      </c>
      <c r="E5633" s="200" t="inlineStr">
        <is>
          <t>ВВГнг(А)-LS-3х6</t>
        </is>
      </c>
      <c r="F5633" s="201" t="inlineStr">
        <is>
          <t>м</t>
        </is>
      </c>
      <c r="G5633" s="645" t="n">
        <v>178</v>
      </c>
      <c r="H5633" s="194" t="n">
        <v>203.0683208077852</v>
      </c>
      <c r="I5633" s="195" t="n">
        <v>323.5555275743338</v>
      </c>
      <c r="J5633" s="196" t="n">
        <v>65.82798104776488</v>
      </c>
      <c r="K5633" s="197" t="n">
        <v>592.4518294298839</v>
      </c>
      <c r="L5633" s="194" t="n">
        <v>36146.16110378576</v>
      </c>
      <c r="M5633" s="195" t="n">
        <v>57592.88390823142</v>
      </c>
      <c r="N5633" s="196" t="n">
        <v>11717.38062650215</v>
      </c>
      <c r="O5633" s="197" t="n">
        <v>105456.4256385193</v>
      </c>
      <c r="P5633" s="118" t="n"/>
      <c r="Q5633" s="104" t="n"/>
    </row>
    <row r="5634" outlineLevel="3" ht="50.25" customHeight="1">
      <c r="A5634" s="3" t="n"/>
      <c r="B5634" s="3" t="inlineStr">
        <is>
          <t>Прокладка кабельных трасс и расключение</t>
        </is>
      </c>
      <c r="C5634" s="25" t="n"/>
      <c r="D5634" s="271" t="inlineStr">
        <is>
          <t>10.8.7.28.</t>
        </is>
      </c>
      <c r="E5634" s="200" t="inlineStr">
        <is>
          <t>ВВГнг(А)-LS-5х120</t>
        </is>
      </c>
      <c r="F5634" s="201" t="inlineStr">
        <is>
          <t>м</t>
        </is>
      </c>
      <c r="G5634" s="645" t="n">
        <v>19</v>
      </c>
      <c r="H5634" s="194" t="n">
        <v>6072.539352133772</v>
      </c>
      <c r="I5634" s="195" t="n">
        <v>2057.813155372764</v>
      </c>
      <c r="J5634" s="196" t="n">
        <v>1016.294063438317</v>
      </c>
      <c r="K5634" s="197" t="n">
        <v>9146.646570944853</v>
      </c>
      <c r="L5634" s="194" t="n">
        <v>115378.2476905417</v>
      </c>
      <c r="M5634" s="195" t="n">
        <v>39098.4499520825</v>
      </c>
      <c r="N5634" s="196" t="n">
        <v>19309.58720532802</v>
      </c>
      <c r="O5634" s="197" t="n">
        <v>173786.2848479522</v>
      </c>
      <c r="P5634" s="118" t="n"/>
      <c r="Q5634" s="104" t="n"/>
    </row>
    <row r="5635" outlineLevel="3" ht="50.25" customHeight="1">
      <c r="A5635" s="3" t="n"/>
      <c r="B5635" s="3" t="inlineStr">
        <is>
          <t>Прокладка кабельных трасс и расключение</t>
        </is>
      </c>
      <c r="C5635" s="25" t="n"/>
      <c r="D5635" s="271" t="inlineStr">
        <is>
          <t>10.8.7.29.</t>
        </is>
      </c>
      <c r="E5635" s="200" t="inlineStr">
        <is>
          <t>ВВГнг(А)-LS-5х50</t>
        </is>
      </c>
      <c r="F5635" s="201" t="inlineStr">
        <is>
          <t>м</t>
        </is>
      </c>
      <c r="G5635" s="645" t="n">
        <v>18</v>
      </c>
      <c r="H5635" s="194" t="n">
        <v>2556.421201791032</v>
      </c>
      <c r="I5635" s="195" t="n">
        <v>1151.857678164629</v>
      </c>
      <c r="J5635" s="196" t="n">
        <v>463.5348599944576</v>
      </c>
      <c r="K5635" s="197" t="n">
        <v>4171.813739950118</v>
      </c>
      <c r="L5635" s="194" t="n">
        <v>46015.58163223858</v>
      </c>
      <c r="M5635" s="195" t="n">
        <v>20733.43820696331</v>
      </c>
      <c r="N5635" s="196" t="n">
        <v>8343.627479900237</v>
      </c>
      <c r="O5635" s="197" t="n">
        <v>75092.64731910214</v>
      </c>
      <c r="P5635" s="118" t="n"/>
      <c r="Q5635" s="104" t="n"/>
    </row>
    <row r="5636" outlineLevel="3" ht="50.25" customHeight="1">
      <c r="A5636" s="3" t="n"/>
      <c r="B5636" s="3" t="inlineStr">
        <is>
          <t>Прокладка кабельных трасс и расключение</t>
        </is>
      </c>
      <c r="C5636" s="25" t="n"/>
      <c r="D5636" s="271" t="inlineStr">
        <is>
          <t>10.8.7.30.</t>
        </is>
      </c>
      <c r="E5636" s="200" t="inlineStr">
        <is>
          <t>ВВГнг(А)-LS-5х25</t>
        </is>
      </c>
      <c r="F5636" s="201" t="inlineStr">
        <is>
          <t>м</t>
        </is>
      </c>
      <c r="G5636" s="645" t="n">
        <v>5</v>
      </c>
      <c r="H5636" s="194" t="n">
        <v>1375.992818634115</v>
      </c>
      <c r="I5636" s="195" t="n">
        <v>828.3021505902947</v>
      </c>
      <c r="J5636" s="196" t="n">
        <v>275.5368711530512</v>
      </c>
      <c r="K5636" s="197" t="n">
        <v>2479.83184037746</v>
      </c>
      <c r="L5636" s="194" t="n">
        <v>6879.964093170574</v>
      </c>
      <c r="M5636" s="195" t="n">
        <v>4141.510752951473</v>
      </c>
      <c r="N5636" s="196" t="n">
        <v>1377.684355765256</v>
      </c>
      <c r="O5636" s="197" t="n">
        <v>12399.1592018873</v>
      </c>
      <c r="P5636" s="118" t="n"/>
      <c r="Q5636" s="104" t="n"/>
    </row>
    <row r="5637" outlineLevel="3" ht="50.25" customHeight="1">
      <c r="A5637" s="3" t="n"/>
      <c r="B5637" s="3" t="inlineStr">
        <is>
          <t>Прокладка кабельных трасс и расключение</t>
        </is>
      </c>
      <c r="C5637" s="25" t="n"/>
      <c r="D5637" s="271" t="inlineStr">
        <is>
          <t>10.8.7.31.</t>
        </is>
      </c>
      <c r="E5637" s="200" t="inlineStr">
        <is>
          <t>ВВГнг(А)-LS-5х4</t>
        </is>
      </c>
      <c r="F5637" s="201" t="inlineStr">
        <is>
          <t>м</t>
        </is>
      </c>
      <c r="G5637" s="645" t="n">
        <v>9</v>
      </c>
      <c r="H5637" s="194" t="n">
        <v>223.1558046191197</v>
      </c>
      <c r="I5637" s="195" t="n">
        <v>556.5155074278543</v>
      </c>
      <c r="J5637" s="196" t="n">
        <v>97.45891400587176</v>
      </c>
      <c r="K5637" s="197" t="n">
        <v>877.1302260528458</v>
      </c>
      <c r="L5637" s="194" t="n">
        <v>2008.402241572077</v>
      </c>
      <c r="M5637" s="195" t="n">
        <v>5008.639566850689</v>
      </c>
      <c r="N5637" s="196" t="n">
        <v>877.1302260528458</v>
      </c>
      <c r="O5637" s="197" t="n">
        <v>7894.172034475612</v>
      </c>
      <c r="P5637" s="118" t="n"/>
      <c r="Q5637" s="104" t="n"/>
    </row>
    <row r="5638" outlineLevel="2" ht="50.25" customHeight="1">
      <c r="A5638" s="3" t="n"/>
      <c r="B5638" s="3" t="n"/>
      <c r="C5638" s="240" t="n"/>
      <c r="D5638" s="391" t="inlineStr">
        <is>
          <t>10.8.8.</t>
        </is>
      </c>
      <c r="E5638" s="408" t="inlineStr">
        <is>
          <t>Огнестойкие кабельные линии (ОКЛ) по СП 6.13130.2021 вся продукция должны быть негорючей с пожарными сертификатами</t>
        </is>
      </c>
      <c r="F5638" s="409" t="inlineStr">
        <is>
          <t>комплект</t>
        </is>
      </c>
      <c r="G5638" s="420" t="n">
        <v>1</v>
      </c>
      <c r="H5638" s="428">
        <f>IFERROR(L5638/G5638,0)</f>
        <v/>
      </c>
      <c r="I5638" s="429">
        <f>IFERROR(M5638/G5638,0)</f>
        <v/>
      </c>
      <c r="J5638" s="430">
        <f>IFERROR(N5638/G5638,0)</f>
        <v/>
      </c>
      <c r="K5638" s="432">
        <f>+IFERROR(O5638/G5638,0)</f>
        <v/>
      </c>
      <c r="L5638" s="431">
        <f>SUBTOTAL(9,L5639:L5652)</f>
        <v/>
      </c>
      <c r="M5638" s="429">
        <f>SUBTOTAL(9,M5639:M5652)</f>
        <v/>
      </c>
      <c r="N5638" s="430">
        <f>SUBTOTAL(9,N5639:N5652)</f>
        <v/>
      </c>
      <c r="O5638" s="431">
        <f>SUBTOTAL(9,O5639:O5652)</f>
        <v/>
      </c>
      <c r="P5638" s="394" t="n"/>
      <c r="Q5638" s="243" t="n"/>
    </row>
    <row r="5639" outlineLevel="3" ht="90.75" customHeight="1">
      <c r="A5639" s="3" t="n"/>
      <c r="B5639" s="3" t="n"/>
      <c r="C5639" s="25" t="n"/>
      <c r="D5639" s="271" t="inlineStr">
        <is>
          <t>10.8.8.1.</t>
        </is>
      </c>
      <c r="E5639" s="200" t="inlineStr">
        <is>
          <t>Силовой кабель с медными токопроводящими жилами, с изоляцией и оболочкой из полимерных
композиций, не содержащих галогенов, не распространяет горение при групповой прокладке по
категории А, огнестойкий, ГОСТ 31996-2012, «Электрокабель»</t>
        </is>
      </c>
      <c r="F5639" s="201" t="n"/>
      <c r="G5639" s="645" t="n"/>
      <c r="H5639" s="194" t="n"/>
      <c r="I5639" s="195" t="n">
        <v>0</v>
      </c>
      <c r="J5639" s="196" t="n">
        <v>0</v>
      </c>
      <c r="K5639" s="197" t="n">
        <v>0</v>
      </c>
      <c r="L5639" s="194" t="n">
        <v>0</v>
      </c>
      <c r="M5639" s="195" t="n">
        <v>0</v>
      </c>
      <c r="N5639" s="196" t="n">
        <v>0</v>
      </c>
      <c r="O5639" s="197" t="n">
        <v>0</v>
      </c>
      <c r="P5639" s="118" t="n"/>
      <c r="Q5639" s="104" t="n"/>
    </row>
    <row r="5640" outlineLevel="3" ht="50.25" customHeight="1">
      <c r="A5640" s="3" t="n"/>
      <c r="B5640" s="3" t="inlineStr">
        <is>
          <t>Прокладка кабельных трасс и расключение</t>
        </is>
      </c>
      <c r="C5640" s="25" t="n"/>
      <c r="D5640" s="271" t="inlineStr">
        <is>
          <t>10.8.8.2.</t>
        </is>
      </c>
      <c r="E5640" s="200" t="inlineStr">
        <is>
          <t>ВВГнг(А)-FRLS-3х1,5</t>
        </is>
      </c>
      <c r="F5640" s="214" t="inlineStr">
        <is>
          <t>м</t>
        </is>
      </c>
      <c r="G5640" s="645" t="n">
        <v>1590</v>
      </c>
      <c r="H5640" s="194" t="n">
        <v>84.3905299106536</v>
      </c>
      <c r="I5640" s="195" t="n">
        <v>258.8444220594671</v>
      </c>
      <c r="J5640" s="196" t="n">
        <v>42.90436899626508</v>
      </c>
      <c r="K5640" s="197" t="n">
        <v>386.1393209663858</v>
      </c>
      <c r="L5640" s="194" t="n">
        <v>134180.9425579392</v>
      </c>
      <c r="M5640" s="195" t="n">
        <v>411562.6310745527</v>
      </c>
      <c r="N5640" s="196" t="n">
        <v>68217.94670406148</v>
      </c>
      <c r="O5640" s="197" t="n">
        <v>613961.5203365533</v>
      </c>
      <c r="P5640" s="118" t="n"/>
      <c r="Q5640" s="104" t="n"/>
    </row>
    <row r="5641" outlineLevel="3" ht="50.25" customHeight="1">
      <c r="A5641" s="3" t="n"/>
      <c r="B5641" s="3" t="inlineStr">
        <is>
          <t>Прокладка кабельных трасс и расключение</t>
        </is>
      </c>
      <c r="C5641" s="25" t="n"/>
      <c r="D5641" s="271" t="inlineStr">
        <is>
          <t>10.8.8.3.</t>
        </is>
      </c>
      <c r="E5641" s="200" t="inlineStr">
        <is>
          <t>ВВГнг(А)-FRLS-3х2,5</t>
        </is>
      </c>
      <c r="F5641" s="214" t="inlineStr">
        <is>
          <t>м</t>
        </is>
      </c>
      <c r="G5641" s="645" t="n">
        <v>1996</v>
      </c>
      <c r="H5641" s="194" t="n">
        <v>116.4843291537869</v>
      </c>
      <c r="I5641" s="195" t="n">
        <v>271.7866431624404</v>
      </c>
      <c r="J5641" s="196" t="n">
        <v>48.53387153952842</v>
      </c>
      <c r="K5641" s="197" t="n">
        <v>436.8048438557558</v>
      </c>
      <c r="L5641" s="194" t="n">
        <v>232502.7209909587</v>
      </c>
      <c r="M5641" s="195" t="n">
        <v>542486.1397522311</v>
      </c>
      <c r="N5641" s="196" t="n">
        <v>96873.60759289873</v>
      </c>
      <c r="O5641" s="197" t="n">
        <v>871862.4683360886</v>
      </c>
      <c r="P5641" s="118" t="n"/>
      <c r="Q5641" s="104" t="n"/>
    </row>
    <row r="5642" outlineLevel="3" ht="50.25" customHeight="1">
      <c r="A5642" s="3" t="n"/>
      <c r="B5642" s="3" t="inlineStr">
        <is>
          <t>Прокладка кабельных трасс и расключение</t>
        </is>
      </c>
      <c r="C5642" s="25" t="n"/>
      <c r="D5642" s="271" t="inlineStr">
        <is>
          <t>10.8.8.4.</t>
        </is>
      </c>
      <c r="E5642" s="200" t="inlineStr">
        <is>
          <t>ВВГнг(А)-FRLS-3х4</t>
        </is>
      </c>
      <c r="F5642" s="214" t="inlineStr">
        <is>
          <t>м</t>
        </is>
      </c>
      <c r="G5642" s="645" t="n">
        <v>306</v>
      </c>
      <c r="H5642" s="194" t="n">
        <v>169.3582859235914</v>
      </c>
      <c r="I5642" s="195" t="n">
        <v>297.6710853683871</v>
      </c>
      <c r="J5642" s="196" t="n">
        <v>58.37867141149732</v>
      </c>
      <c r="K5642" s="197" t="n">
        <v>525.4080427034759</v>
      </c>
      <c r="L5642" s="194" t="n">
        <v>51823.63549261897</v>
      </c>
      <c r="M5642" s="195" t="n">
        <v>91087.35212272647</v>
      </c>
      <c r="N5642" s="196" t="n">
        <v>17863.87345191818</v>
      </c>
      <c r="O5642" s="197" t="n">
        <v>160774.8610672636</v>
      </c>
      <c r="P5642" s="118" t="n"/>
      <c r="Q5642" s="104" t="n"/>
    </row>
    <row r="5643" outlineLevel="3" ht="50.25" customHeight="1">
      <c r="A5643" s="3" t="n"/>
      <c r="B5643" s="3" t="inlineStr">
        <is>
          <t>Прокладка кабельных трасс и расключение</t>
        </is>
      </c>
      <c r="C5643" s="25" t="n"/>
      <c r="D5643" s="271" t="inlineStr">
        <is>
          <t>10.8.8.5.</t>
        </is>
      </c>
      <c r="E5643" s="200" t="inlineStr">
        <is>
          <t>ВВГнг(А)-FRLS-3х10</t>
        </is>
      </c>
      <c r="F5643" s="214" t="inlineStr">
        <is>
          <t>м</t>
        </is>
      </c>
      <c r="G5643" s="645" t="n">
        <v>80</v>
      </c>
      <c r="H5643" s="194" t="n">
        <v>664.6187139968057</v>
      </c>
      <c r="I5643" s="195" t="n">
        <v>375.3244119862272</v>
      </c>
      <c r="J5643" s="196" t="n">
        <v>129.9928907478791</v>
      </c>
      <c r="K5643" s="197" t="n">
        <v>1169.936016730912</v>
      </c>
      <c r="L5643" s="194" t="n">
        <v>53169.49711974445</v>
      </c>
      <c r="M5643" s="195" t="n">
        <v>30025.95295889818</v>
      </c>
      <c r="N5643" s="196" t="n">
        <v>10399.43125983033</v>
      </c>
      <c r="O5643" s="197" t="n">
        <v>93594.88133847297</v>
      </c>
      <c r="P5643" s="118" t="n"/>
      <c r="Q5643" s="104" t="n"/>
    </row>
    <row r="5644" outlineLevel="3" ht="50.25" customHeight="1">
      <c r="A5644" s="3" t="n"/>
      <c r="B5644" s="3" t="inlineStr">
        <is>
          <t>Прокладка кабельных трасс и расключение</t>
        </is>
      </c>
      <c r="C5644" s="25" t="n"/>
      <c r="D5644" s="271" t="inlineStr">
        <is>
          <t>10.8.8.6.</t>
        </is>
      </c>
      <c r="E5644" s="200" t="inlineStr">
        <is>
          <t>ВВГЭнг(А)-FRLS-5х2,5</t>
        </is>
      </c>
      <c r="F5644" s="214" t="inlineStr">
        <is>
          <t>м</t>
        </is>
      </c>
      <c r="G5644" s="645" t="n">
        <v>1038</v>
      </c>
      <c r="H5644" s="194" t="n">
        <v>247.976550027308</v>
      </c>
      <c r="I5644" s="195" t="n">
        <v>530.6310652219075</v>
      </c>
      <c r="J5644" s="196" t="n">
        <v>97.32595190615194</v>
      </c>
      <c r="K5644" s="197" t="n">
        <v>875.9335671553674</v>
      </c>
      <c r="L5644" s="194" t="n">
        <v>257399.6589283457</v>
      </c>
      <c r="M5644" s="195" t="n">
        <v>550795.0457003401</v>
      </c>
      <c r="N5644" s="196" t="n">
        <v>101024.3380785857</v>
      </c>
      <c r="O5644" s="197" t="n">
        <v>909219.0427072714</v>
      </c>
      <c r="P5644" s="118" t="n"/>
      <c r="Q5644" s="104" t="n"/>
    </row>
    <row r="5645" outlineLevel="3" ht="50.25" customHeight="1">
      <c r="A5645" s="3" t="n"/>
      <c r="B5645" s="3" t="inlineStr">
        <is>
          <t>Прокладка кабельных трасс и расключение</t>
        </is>
      </c>
      <c r="C5645" s="25" t="n"/>
      <c r="D5645" s="271" t="inlineStr">
        <is>
          <t>10.8.8.7.</t>
        </is>
      </c>
      <c r="E5645" s="200" t="inlineStr">
        <is>
          <t>ВВГнг(А)-FRLS-5х4</t>
        </is>
      </c>
      <c r="F5645" s="214" t="inlineStr">
        <is>
          <t>м</t>
        </is>
      </c>
      <c r="G5645" s="645" t="n">
        <v>552</v>
      </c>
      <c r="H5645" s="194" t="n">
        <v>265.524238945791</v>
      </c>
      <c r="I5645" s="195" t="n">
        <v>556.5155074278543</v>
      </c>
      <c r="J5645" s="196" t="n">
        <v>102.7549682967057</v>
      </c>
      <c r="K5645" s="197" t="n">
        <v>924.794714670351</v>
      </c>
      <c r="L5645" s="194" t="n">
        <v>146569.3798980766</v>
      </c>
      <c r="M5645" s="195" t="n">
        <v>307196.5601001756</v>
      </c>
      <c r="N5645" s="196" t="n">
        <v>56720.74249978153</v>
      </c>
      <c r="O5645" s="197" t="n">
        <v>510486.6824980337</v>
      </c>
      <c r="P5645" s="118" t="n"/>
      <c r="Q5645" s="104" t="n"/>
    </row>
    <row r="5646" outlineLevel="3" ht="50.25" customHeight="1">
      <c r="A5646" s="3" t="n"/>
      <c r="B5646" s="3" t="inlineStr">
        <is>
          <t>Прокладка кабельных трасс и расключение</t>
        </is>
      </c>
      <c r="C5646" s="25" t="n"/>
      <c r="D5646" s="271" t="inlineStr">
        <is>
          <t>10.8.8.8.</t>
        </is>
      </c>
      <c r="E5646" s="200" t="inlineStr">
        <is>
          <t>ВВГнг(А)-FRLS-5х6</t>
        </is>
      </c>
      <c r="F5646" s="214" t="inlineStr">
        <is>
          <t>м</t>
        </is>
      </c>
      <c r="G5646" s="645" t="n">
        <v>945</v>
      </c>
      <c r="H5646" s="194" t="n">
        <v>367.924238879014</v>
      </c>
      <c r="I5646" s="195" t="n">
        <v>582.3999496338009</v>
      </c>
      <c r="J5646" s="196" t="n">
        <v>118.7905235641019</v>
      </c>
      <c r="K5646" s="197" t="n">
        <v>1069.114712076917</v>
      </c>
      <c r="L5646" s="194" t="n">
        <v>347688.4057406682</v>
      </c>
      <c r="M5646" s="195" t="n">
        <v>550367.9524039419</v>
      </c>
      <c r="N5646" s="196" t="n">
        <v>112257.0447680763</v>
      </c>
      <c r="O5646" s="197" t="n">
        <v>1010313.402912686</v>
      </c>
      <c r="P5646" s="118" t="n"/>
      <c r="Q5646" s="104" t="n"/>
    </row>
    <row r="5647" outlineLevel="3" ht="50.25" customHeight="1">
      <c r="A5647" s="3" t="n"/>
      <c r="B5647" s="3" t="inlineStr">
        <is>
          <t>Прокладка кабельных трасс и расключение</t>
        </is>
      </c>
      <c r="C5647" s="25" t="n"/>
      <c r="D5647" s="271" t="inlineStr">
        <is>
          <t>10.8.8.9.</t>
        </is>
      </c>
      <c r="E5647" s="200" t="inlineStr">
        <is>
          <t>ВВГнг(А)-FRLS-5х10</t>
        </is>
      </c>
      <c r="F5647" s="214" t="inlineStr">
        <is>
          <t>м</t>
        </is>
      </c>
      <c r="G5647" s="645" t="n">
        <v>1169</v>
      </c>
      <c r="H5647" s="194" t="n">
        <v>609.6667415328556</v>
      </c>
      <c r="I5647" s="195" t="n">
        <v>634.1688340456943</v>
      </c>
      <c r="J5647" s="196" t="n">
        <v>155.4794469473187</v>
      </c>
      <c r="K5647" s="197" t="n">
        <v>1399.315022525869</v>
      </c>
      <c r="L5647" s="194" t="n">
        <v>712700.4208519082</v>
      </c>
      <c r="M5647" s="195" t="n">
        <v>741343.3669994166</v>
      </c>
      <c r="N5647" s="196" t="n">
        <v>181755.4734814156</v>
      </c>
      <c r="O5647" s="197" t="n">
        <v>1635799.261332741</v>
      </c>
      <c r="P5647" s="118" t="n"/>
      <c r="Q5647" s="104" t="n"/>
    </row>
    <row r="5648" outlineLevel="3" ht="50.25" customHeight="1">
      <c r="A5648" s="3" t="n"/>
      <c r="B5648" s="3" t="inlineStr">
        <is>
          <t>Прокладка кабельных трасс и расключение</t>
        </is>
      </c>
      <c r="C5648" s="25" t="n"/>
      <c r="D5648" s="271" t="inlineStr">
        <is>
          <t>10.8.8.10.</t>
        </is>
      </c>
      <c r="E5648" s="200" t="inlineStr">
        <is>
          <t>ВВГнг(А)-FRLS-5х16</t>
        </is>
      </c>
      <c r="F5648" s="214" t="inlineStr">
        <is>
          <t>м</t>
        </is>
      </c>
      <c r="G5648" s="645" t="n">
        <v>186</v>
      </c>
      <c r="H5648" s="194" t="n">
        <v>979.8998858866928</v>
      </c>
      <c r="I5648" s="195" t="n">
        <v>711.8221606635345</v>
      </c>
      <c r="J5648" s="196" t="n">
        <v>211.4652558187784</v>
      </c>
      <c r="K5648" s="197" t="n">
        <v>1903.187302369006</v>
      </c>
      <c r="L5648" s="194" t="n">
        <v>182261.3787749249</v>
      </c>
      <c r="M5648" s="195" t="n">
        <v>132398.9218834174</v>
      </c>
      <c r="N5648" s="196" t="n">
        <v>39332.53758229279</v>
      </c>
      <c r="O5648" s="197" t="n">
        <v>353992.8382406351</v>
      </c>
      <c r="P5648" s="118" t="n"/>
      <c r="Q5648" s="104" t="n"/>
    </row>
    <row r="5649" outlineLevel="3" ht="50.25" customHeight="1">
      <c r="A5649" s="3" t="n"/>
      <c r="B5649" s="3" t="inlineStr">
        <is>
          <t>Прокладка кабельных трасс и расключение</t>
        </is>
      </c>
      <c r="C5649" s="25" t="n"/>
      <c r="D5649" s="271" t="inlineStr">
        <is>
          <t>10.8.8.11.</t>
        </is>
      </c>
      <c r="E5649" s="200" t="inlineStr">
        <is>
          <t>ВВГнг(А)-FRLS-5х25</t>
        </is>
      </c>
      <c r="F5649" s="214" t="inlineStr">
        <is>
          <t>м</t>
        </is>
      </c>
      <c r="G5649" s="645" t="n">
        <v>958</v>
      </c>
      <c r="H5649" s="194" t="n">
        <v>1414.897857299268</v>
      </c>
      <c r="I5649" s="195" t="n">
        <v>1294.222110297335</v>
      </c>
      <c r="J5649" s="196" t="n">
        <v>338.6399959495754</v>
      </c>
      <c r="K5649" s="197" t="n">
        <v>3047.759963546178</v>
      </c>
      <c r="L5649" s="194" t="n">
        <v>1355472.147292699</v>
      </c>
      <c r="M5649" s="195" t="n">
        <v>1239864.781664847</v>
      </c>
      <c r="N5649" s="196" t="n">
        <v>324417.1161196932</v>
      </c>
      <c r="O5649" s="197" t="n">
        <v>2919754.045077239</v>
      </c>
      <c r="P5649" s="118" t="n"/>
      <c r="Q5649" s="104" t="n"/>
    </row>
    <row r="5650" outlineLevel="3" ht="50.25" customHeight="1">
      <c r="A5650" s="3" t="n"/>
      <c r="B5650" s="3" t="n"/>
      <c r="C5650" s="25" t="n"/>
      <c r="D5650" s="271" t="inlineStr">
        <is>
          <t>10.8.8.12.</t>
        </is>
      </c>
      <c r="E5650" s="216" t="inlineStr">
        <is>
          <t>Кабели соединения секций ПЭСПЗ</t>
        </is>
      </c>
      <c r="F5650" s="214" t="n"/>
      <c r="G5650" s="645" t="n"/>
      <c r="H5650" s="194" t="n"/>
      <c r="I5650" s="195" t="n">
        <v>0</v>
      </c>
      <c r="J5650" s="196" t="n">
        <v>0</v>
      </c>
      <c r="K5650" s="197" t="n">
        <v>0</v>
      </c>
      <c r="L5650" s="194" t="n">
        <v>0</v>
      </c>
      <c r="M5650" s="195" t="n">
        <v>0</v>
      </c>
      <c r="N5650" s="196" t="n">
        <v>0</v>
      </c>
      <c r="O5650" s="197" t="n">
        <v>0</v>
      </c>
      <c r="P5650" s="118" t="n"/>
      <c r="Q5650" s="104" t="n"/>
    </row>
    <row r="5651" outlineLevel="3" ht="50.25" customHeight="1">
      <c r="A5651" s="3" t="n"/>
      <c r="B5651" s="3" t="inlineStr">
        <is>
          <t>Прокладка кабельных трасс и расключение</t>
        </is>
      </c>
      <c r="C5651" s="25" t="n"/>
      <c r="D5651" s="271" t="inlineStr">
        <is>
          <t>10.8.8.13.</t>
        </is>
      </c>
      <c r="E5651" s="200" t="inlineStr">
        <is>
          <t>ВВГнг(А)-FRLS-5х185</t>
        </is>
      </c>
      <c r="F5651" s="214" t="inlineStr">
        <is>
          <t>м</t>
        </is>
      </c>
      <c r="G5651" s="645" t="n">
        <v>66</v>
      </c>
      <c r="H5651" s="194" t="n">
        <v>14329.99683893619</v>
      </c>
      <c r="I5651" s="195" t="n">
        <v>2899.057527066032</v>
      </c>
      <c r="J5651" s="196" t="n">
        <v>2153.631795750278</v>
      </c>
      <c r="K5651" s="197" t="n">
        <v>19382.6861617525</v>
      </c>
      <c r="L5651" s="194" t="n">
        <v>945779.7913697887</v>
      </c>
      <c r="M5651" s="195" t="n">
        <v>191337.7967863581</v>
      </c>
      <c r="N5651" s="196" t="n">
        <v>142139.6985195183</v>
      </c>
      <c r="O5651" s="197" t="n">
        <v>1279257.286675665</v>
      </c>
      <c r="P5651" s="118" t="n"/>
      <c r="Q5651" s="104" t="n"/>
    </row>
    <row r="5652" outlineLevel="3" ht="50.25" customHeight="1">
      <c r="A5652" s="3" t="n"/>
      <c r="B5652" s="3" t="inlineStr">
        <is>
          <t>Прокладка кабельных трасс и расключение</t>
        </is>
      </c>
      <c r="C5652" s="25" t="n"/>
      <c r="D5652" s="271" t="inlineStr">
        <is>
          <t>10.8.8.14.</t>
        </is>
      </c>
      <c r="E5652" s="200" t="inlineStr">
        <is>
          <t>ВВГнг(А)-FRLS-5х95</t>
        </is>
      </c>
      <c r="F5652" s="214" t="inlineStr">
        <is>
          <t>м</t>
        </is>
      </c>
      <c r="G5652" s="645" t="n">
        <v>20</v>
      </c>
      <c r="H5652" s="194" t="n">
        <v>18071.57969226324</v>
      </c>
      <c r="I5652" s="195" t="n">
        <v>1734.257627798429</v>
      </c>
      <c r="J5652" s="196" t="n">
        <v>2475.729665007708</v>
      </c>
      <c r="K5652" s="197" t="n">
        <v>22281.56698506937</v>
      </c>
      <c r="L5652" s="194" t="n">
        <v>361431.5938452648</v>
      </c>
      <c r="M5652" s="195" t="n">
        <v>34685.15255596858</v>
      </c>
      <c r="N5652" s="196" t="n">
        <v>49514.59330015416</v>
      </c>
      <c r="O5652" s="197" t="n">
        <v>445631.3397013874</v>
      </c>
      <c r="P5652" s="118" t="n"/>
      <c r="Q5652" s="104" t="n"/>
    </row>
    <row r="5653" outlineLevel="2" ht="50.25" customHeight="1">
      <c r="A5653" s="3" t="n"/>
      <c r="B5653" s="3" t="n"/>
      <c r="C5653" s="240" t="n"/>
      <c r="D5653" s="391" t="inlineStr">
        <is>
          <t>10.8.9.</t>
        </is>
      </c>
      <c r="E5653" s="408" t="inlineStr">
        <is>
          <t>Трубы для прокладки кабеля диаметром :</t>
        </is>
      </c>
      <c r="F5653" s="409" t="inlineStr">
        <is>
          <t>комплект</t>
        </is>
      </c>
      <c r="G5653" s="420" t="n">
        <v>1</v>
      </c>
      <c r="H5653" s="428">
        <f>IFERROR(L5653/G5653,0)</f>
        <v/>
      </c>
      <c r="I5653" s="429">
        <f>IFERROR(M5653/G5653,0)</f>
        <v/>
      </c>
      <c r="J5653" s="430">
        <f>IFERROR(N5653/G5653,0)</f>
        <v/>
      </c>
      <c r="K5653" s="432">
        <f>+IFERROR(O5653/G5653,0)</f>
        <v/>
      </c>
      <c r="L5653" s="431">
        <f>SUBTOTAL(9,L5654:L5658)</f>
        <v/>
      </c>
      <c r="M5653" s="429">
        <f>SUBTOTAL(9,M5654:M5658)</f>
        <v/>
      </c>
      <c r="N5653" s="430">
        <f>SUBTOTAL(9,N5654:N5658)</f>
        <v/>
      </c>
      <c r="O5653" s="431">
        <f>SUBTOTAL(9,O5654:O5658)</f>
        <v/>
      </c>
      <c r="P5653" s="394" t="n"/>
      <c r="Q5653" s="243" t="n"/>
    </row>
    <row r="5654" outlineLevel="3" ht="50.25" customHeight="1">
      <c r="A5654" s="3" t="n"/>
      <c r="B5654" s="3" t="inlineStr">
        <is>
          <t>Монтаж кабеленесущих систем</t>
        </is>
      </c>
      <c r="C5654" s="25" t="n"/>
      <c r="D5654" s="271" t="inlineStr">
        <is>
          <t>10.8.9.1.</t>
        </is>
      </c>
      <c r="E5654" s="200" t="inlineStr">
        <is>
          <t>16</t>
        </is>
      </c>
      <c r="F5654" s="214" t="inlineStr">
        <is>
          <t>м</t>
        </is>
      </c>
      <c r="G5654" s="645" t="n">
        <v>1824</v>
      </c>
      <c r="H5654" s="194" t="n">
        <v>18.84067640588616</v>
      </c>
      <c r="I5654" s="195" t="n">
        <v>129.4222110297335</v>
      </c>
      <c r="J5654" s="196" t="n">
        <v>18.53286092945246</v>
      </c>
      <c r="K5654" s="197" t="n">
        <v>166.7957483650722</v>
      </c>
      <c r="L5654" s="194" t="n">
        <v>34365.39376433636</v>
      </c>
      <c r="M5654" s="195" t="n">
        <v>236066.112918234</v>
      </c>
      <c r="N5654" s="196" t="n">
        <v>33803.9383353213</v>
      </c>
      <c r="O5654" s="197" t="n">
        <v>304235.4450178916</v>
      </c>
      <c r="P5654" s="118" t="n"/>
      <c r="Q5654" s="104" t="n"/>
    </row>
    <row r="5655" outlineLevel="3" ht="50.25" customHeight="1">
      <c r="A5655" s="3" t="n"/>
      <c r="B5655" s="3" t="inlineStr">
        <is>
          <t>Монтаж кабеленесущих систем</t>
        </is>
      </c>
      <c r="C5655" s="25" t="n"/>
      <c r="D5655" s="271" t="inlineStr">
        <is>
          <t>10.8.9.2.</t>
        </is>
      </c>
      <c r="E5655" s="200" t="inlineStr">
        <is>
          <t>20</t>
        </is>
      </c>
      <c r="F5655" s="214" t="inlineStr">
        <is>
          <t>м</t>
        </is>
      </c>
      <c r="G5655" s="645" t="n">
        <v>6653</v>
      </c>
      <c r="H5655" s="194" t="n">
        <v>25.43260425165582</v>
      </c>
      <c r="I5655" s="195" t="n">
        <v>129.4222110297335</v>
      </c>
      <c r="J5655" s="196" t="n">
        <v>19.35685191017367</v>
      </c>
      <c r="K5655" s="197" t="n">
        <v>174.211667191563</v>
      </c>
      <c r="L5655" s="194" t="n">
        <v>169203.1160862662</v>
      </c>
      <c r="M5655" s="195" t="n">
        <v>861045.9699808173</v>
      </c>
      <c r="N5655" s="196" t="n">
        <v>128781.1357583854</v>
      </c>
      <c r="O5655" s="197" t="n">
        <v>1159030.221825469</v>
      </c>
      <c r="P5655" s="118" t="n"/>
      <c r="Q5655" s="104" t="n"/>
    </row>
    <row r="5656" outlineLevel="3" ht="50.25" customHeight="1">
      <c r="A5656" s="3" t="n"/>
      <c r="B5656" s="3" t="inlineStr">
        <is>
          <t>Монтаж кабеленесущих систем</t>
        </is>
      </c>
      <c r="C5656" s="25" t="n"/>
      <c r="D5656" s="271" t="inlineStr">
        <is>
          <t>10.8.9.3.</t>
        </is>
      </c>
      <c r="E5656" s="200" t="inlineStr">
        <is>
          <t>25</t>
        </is>
      </c>
      <c r="F5656" s="214" t="inlineStr">
        <is>
          <t>м</t>
        </is>
      </c>
      <c r="G5656" s="645" t="n">
        <v>2605</v>
      </c>
      <c r="H5656" s="194" t="n">
        <v>32.62484776216851</v>
      </c>
      <c r="I5656" s="195" t="n">
        <v>129.4222110297335</v>
      </c>
      <c r="J5656" s="196" t="n">
        <v>20.25588234898776</v>
      </c>
      <c r="K5656" s="197" t="n">
        <v>182.3029411408898</v>
      </c>
      <c r="L5656" s="194" t="n">
        <v>84987.72842044896</v>
      </c>
      <c r="M5656" s="195" t="n">
        <v>337144.8597324559</v>
      </c>
      <c r="N5656" s="196" t="n">
        <v>52766.57351911311</v>
      </c>
      <c r="O5656" s="197" t="n">
        <v>474899.161672018</v>
      </c>
      <c r="P5656" s="118" t="n"/>
      <c r="Q5656" s="104" t="n"/>
    </row>
    <row r="5657" outlineLevel="3" ht="50.25" customHeight="1">
      <c r="A5657" s="3" t="n"/>
      <c r="B5657" s="3" t="inlineStr">
        <is>
          <t>Монтаж кабеленесущих систем</t>
        </is>
      </c>
      <c r="C5657" s="25" t="n"/>
      <c r="D5657" s="271" t="inlineStr">
        <is>
          <t>10.8.9.4.</t>
        </is>
      </c>
      <c r="E5657" s="200" t="inlineStr">
        <is>
          <t>32</t>
        </is>
      </c>
      <c r="F5657" s="214" t="inlineStr">
        <is>
          <t>м</t>
        </is>
      </c>
      <c r="G5657" s="645" t="n">
        <v>672</v>
      </c>
      <c r="H5657" s="194" t="n">
        <v>63.49492652865975</v>
      </c>
      <c r="I5657" s="195" t="n">
        <v>129.4222110297335</v>
      </c>
      <c r="J5657" s="196" t="n">
        <v>24.11464219479916</v>
      </c>
      <c r="K5657" s="197" t="n">
        <v>217.0317797531924</v>
      </c>
      <c r="L5657" s="194" t="n">
        <v>42668.59062725935</v>
      </c>
      <c r="M5657" s="195" t="n">
        <v>86971.72581198094</v>
      </c>
      <c r="N5657" s="196" t="n">
        <v>16205.03955490504</v>
      </c>
      <c r="O5657" s="197" t="n">
        <v>145845.3559941453</v>
      </c>
      <c r="P5657" s="118" t="n"/>
      <c r="Q5657" s="104" t="n"/>
    </row>
    <row r="5658" outlineLevel="3" ht="50.25" customHeight="1">
      <c r="A5658" s="3" t="n"/>
      <c r="B5658" s="3" t="inlineStr">
        <is>
          <t>Монтаж кабеленесущих систем</t>
        </is>
      </c>
      <c r="C5658" s="25" t="n"/>
      <c r="D5658" s="271" t="inlineStr">
        <is>
          <t>10.8.9.5.</t>
        </is>
      </c>
      <c r="E5658" s="200" t="inlineStr">
        <is>
          <t>50</t>
        </is>
      </c>
      <c r="F5658" s="214" t="inlineStr">
        <is>
          <t>м</t>
        </is>
      </c>
      <c r="G5658" s="645" t="n">
        <v>151</v>
      </c>
      <c r="H5658" s="194" t="n">
        <v>158.3909805782044</v>
      </c>
      <c r="I5658" s="195" t="n">
        <v>129.4222110297335</v>
      </c>
      <c r="J5658" s="196" t="n">
        <v>35.97664895099225</v>
      </c>
      <c r="K5658" s="197" t="n">
        <v>323.7898405589302</v>
      </c>
      <c r="L5658" s="194" t="n">
        <v>23917.03806730887</v>
      </c>
      <c r="M5658" s="195" t="n">
        <v>19542.75386548977</v>
      </c>
      <c r="N5658" s="196" t="n">
        <v>5432.47399159983</v>
      </c>
      <c r="O5658" s="197" t="n">
        <v>48892.26592439847</v>
      </c>
      <c r="P5658" s="118" t="n"/>
      <c r="Q5658" s="104" t="n"/>
    </row>
    <row r="5659" outlineLevel="2" ht="50.25" customHeight="1">
      <c r="A5659" s="3" t="n"/>
      <c r="B5659" s="3" t="n"/>
      <c r="C5659" s="240" t="n"/>
      <c r="D5659" s="391" t="inlineStr">
        <is>
          <t>10.8.10.</t>
        </is>
      </c>
      <c r="E5659" s="408" t="inlineStr">
        <is>
          <t>Трубы для прокладки кабеля ОКЛ диаметром :</t>
        </is>
      </c>
      <c r="F5659" s="409" t="inlineStr">
        <is>
          <t>комплект</t>
        </is>
      </c>
      <c r="G5659" s="420" t="n">
        <v>1</v>
      </c>
      <c r="H5659" s="428">
        <f>IFERROR(L5659/G5659,0)</f>
        <v/>
      </c>
      <c r="I5659" s="429">
        <f>IFERROR(M5659/G5659,0)</f>
        <v/>
      </c>
      <c r="J5659" s="430">
        <f>IFERROR(N5659/G5659,0)</f>
        <v/>
      </c>
      <c r="K5659" s="432">
        <f>+IFERROR(O5659/G5659,0)</f>
        <v/>
      </c>
      <c r="L5659" s="431">
        <f>SUBTOTAL(9,L5660:L5715)</f>
        <v/>
      </c>
      <c r="M5659" s="429">
        <f>SUBTOTAL(9,M5660:M5715)</f>
        <v/>
      </c>
      <c r="N5659" s="430">
        <f>SUBTOTAL(9,N5660:N5715)</f>
        <v/>
      </c>
      <c r="O5659" s="431">
        <f>SUBTOTAL(9,O5660:O5715)</f>
        <v/>
      </c>
      <c r="P5659" s="394" t="n"/>
      <c r="Q5659" s="243" t="n"/>
    </row>
    <row r="5660" outlineLevel="3" ht="50.25" customHeight="1">
      <c r="A5660" s="3" t="n"/>
      <c r="B5660" s="3" t="inlineStr">
        <is>
          <t>Монтаж кабеленесущих систем</t>
        </is>
      </c>
      <c r="C5660" s="25" t="n"/>
      <c r="D5660" s="271" t="inlineStr">
        <is>
          <t>10.8.10.1.</t>
        </is>
      </c>
      <c r="E5660" s="200" t="inlineStr">
        <is>
          <t>25</t>
        </is>
      </c>
      <c r="F5660" s="214" t="inlineStr">
        <is>
          <t>м</t>
        </is>
      </c>
      <c r="G5660" s="645" t="n">
        <v>2648</v>
      </c>
      <c r="H5660" s="194" t="n">
        <v>44.23780737497793</v>
      </c>
      <c r="I5660" s="195" t="n">
        <v>129.4222110297335</v>
      </c>
      <c r="J5660" s="196" t="n">
        <v>21.70750230058893</v>
      </c>
      <c r="K5660" s="197" t="n">
        <v>195.3675207053004</v>
      </c>
      <c r="L5660" s="194" t="n">
        <v>117141.7139289416</v>
      </c>
      <c r="M5660" s="195" t="n">
        <v>342710.0148067345</v>
      </c>
      <c r="N5660" s="196" t="n">
        <v>57481.4660919595</v>
      </c>
      <c r="O5660" s="197" t="n">
        <v>517333.1948276355</v>
      </c>
      <c r="P5660" s="118" t="n"/>
      <c r="Q5660" s="104" t="n"/>
    </row>
    <row r="5661" outlineLevel="3" ht="50.25" customHeight="1">
      <c r="A5661" s="3" t="n"/>
      <c r="B5661" s="3" t="inlineStr">
        <is>
          <t>Монтаж кабеленесущих систем</t>
        </is>
      </c>
      <c r="C5661" s="25" t="n"/>
      <c r="D5661" s="271" t="inlineStr">
        <is>
          <t>10.8.10.2.</t>
        </is>
      </c>
      <c r="E5661" s="200" t="inlineStr">
        <is>
          <t>32</t>
        </is>
      </c>
      <c r="F5661" s="214" t="inlineStr">
        <is>
          <t>м</t>
        </is>
      </c>
      <c r="G5661" s="645" t="n">
        <v>1034</v>
      </c>
      <c r="H5661" s="194" t="n">
        <v>86.09622828740692</v>
      </c>
      <c r="I5661" s="195" t="n">
        <v>129.4222110297335</v>
      </c>
      <c r="J5661" s="196" t="n">
        <v>26.93980491464256</v>
      </c>
      <c r="K5661" s="197" t="n">
        <v>242.458244231783</v>
      </c>
      <c r="L5661" s="194" t="n">
        <v>89023.50004917875</v>
      </c>
      <c r="M5661" s="195" t="n">
        <v>133822.5662047445</v>
      </c>
      <c r="N5661" s="196" t="n">
        <v>27855.7582817404</v>
      </c>
      <c r="O5661" s="197" t="n">
        <v>250701.8245356636</v>
      </c>
      <c r="P5661" s="118" t="n"/>
      <c r="Q5661" s="104" t="n"/>
    </row>
    <row r="5662" outlineLevel="3" ht="50.25" customHeight="1">
      <c r="A5662" s="3" t="n"/>
      <c r="B5662" s="3" t="inlineStr">
        <is>
          <t>Монтаж кабеленесущих систем</t>
        </is>
      </c>
      <c r="C5662" s="25" t="n"/>
      <c r="D5662" s="271" t="inlineStr">
        <is>
          <t>10.8.10.3.</t>
        </is>
      </c>
      <c r="E5662" s="200" t="inlineStr">
        <is>
          <t>40</t>
        </is>
      </c>
      <c r="F5662" s="214" t="inlineStr">
        <is>
          <t>м</t>
        </is>
      </c>
      <c r="G5662" s="645" t="n">
        <v>688</v>
      </c>
      <c r="H5662" s="194" t="n">
        <v>129.2226116055203</v>
      </c>
      <c r="I5662" s="195" t="n">
        <v>129.4222110297335</v>
      </c>
      <c r="J5662" s="196" t="n">
        <v>32.33060282940673</v>
      </c>
      <c r="K5662" s="197" t="n">
        <v>290.9754254646606</v>
      </c>
      <c r="L5662" s="194" t="n">
        <v>88905.15678459796</v>
      </c>
      <c r="M5662" s="195" t="n">
        <v>89042.48118845667</v>
      </c>
      <c r="N5662" s="196" t="n">
        <v>22243.45474663183</v>
      </c>
      <c r="O5662" s="197" t="n">
        <v>200191.0927196865</v>
      </c>
      <c r="P5662" s="118" t="n"/>
      <c r="Q5662" s="104" t="n"/>
    </row>
    <row r="5663" outlineLevel="3" ht="50.25" customHeight="1">
      <c r="A5663" s="3" t="n"/>
      <c r="B5663" s="3" t="n"/>
      <c r="C5663" s="25" t="n"/>
      <c r="D5663" s="271" t="inlineStr">
        <is>
          <t>10.8.10.4.</t>
        </is>
      </c>
      <c r="E5663" s="200" t="inlineStr">
        <is>
          <t>Система крепежа серии FR ГТ</t>
        </is>
      </c>
      <c r="F5663" s="214" t="n"/>
      <c r="G5663" s="645" t="n"/>
      <c r="H5663" s="194" t="n"/>
      <c r="I5663" s="195" t="n">
        <v>0</v>
      </c>
      <c r="J5663" s="196" t="n">
        <v>0</v>
      </c>
      <c r="K5663" s="197" t="n">
        <v>0</v>
      </c>
      <c r="L5663" s="194" t="n">
        <v>0</v>
      </c>
      <c r="M5663" s="195" t="n">
        <v>0</v>
      </c>
      <c r="N5663" s="196" t="n">
        <v>0</v>
      </c>
      <c r="O5663" s="197" t="n">
        <v>0</v>
      </c>
      <c r="P5663" s="118" t="inlineStr">
        <is>
          <t>Включено</t>
        </is>
      </c>
      <c r="Q5663" s="104" t="n"/>
    </row>
    <row r="5664" outlineLevel="3" ht="50.25" customHeight="1">
      <c r="A5664" s="3" t="n"/>
      <c r="B5664" s="3" t="n"/>
      <c r="C5664" s="25" t="n"/>
      <c r="D5664" s="271" t="inlineStr">
        <is>
          <t>10.8.10.5.</t>
        </is>
      </c>
      <c r="E5664" s="200" t="inlineStr">
        <is>
          <t>СМО 25-26</t>
        </is>
      </c>
      <c r="F5664" s="214" t="inlineStr">
        <is>
          <t>шт</t>
        </is>
      </c>
      <c r="G5664" s="645" t="n">
        <v>8827</v>
      </c>
      <c r="H5664" s="194" t="n"/>
      <c r="I5664" s="195" t="n">
        <v>0</v>
      </c>
      <c r="J5664" s="196" t="n">
        <v>0</v>
      </c>
      <c r="K5664" s="197" t="n">
        <v>0</v>
      </c>
      <c r="L5664" s="194" t="n">
        <v>0</v>
      </c>
      <c r="M5664" s="195" t="n">
        <v>0</v>
      </c>
      <c r="N5664" s="196" t="n">
        <v>0</v>
      </c>
      <c r="O5664" s="197" t="n">
        <v>0</v>
      </c>
      <c r="P5664" s="118" t="inlineStr">
        <is>
          <t>Включено</t>
        </is>
      </c>
      <c r="Q5664" s="104" t="n"/>
    </row>
    <row r="5665" outlineLevel="3" ht="50.25" customHeight="1">
      <c r="A5665" s="3" t="n"/>
      <c r="B5665" s="3" t="n"/>
      <c r="C5665" s="25" t="n"/>
      <c r="D5665" s="271" t="inlineStr">
        <is>
          <t>10.8.10.6.</t>
        </is>
      </c>
      <c r="E5665" s="200" t="inlineStr">
        <is>
          <t>СМО 31-32</t>
        </is>
      </c>
      <c r="F5665" s="214" t="inlineStr">
        <is>
          <t>шт</t>
        </is>
      </c>
      <c r="G5665" s="645" t="n">
        <v>3447</v>
      </c>
      <c r="H5665" s="194" t="n"/>
      <c r="I5665" s="195" t="n">
        <v>0</v>
      </c>
      <c r="J5665" s="196" t="n">
        <v>0</v>
      </c>
      <c r="K5665" s="197" t="n">
        <v>0</v>
      </c>
      <c r="L5665" s="194" t="n">
        <v>0</v>
      </c>
      <c r="M5665" s="195" t="n">
        <v>0</v>
      </c>
      <c r="N5665" s="196" t="n">
        <v>0</v>
      </c>
      <c r="O5665" s="197" t="n">
        <v>0</v>
      </c>
      <c r="P5665" s="118" t="inlineStr">
        <is>
          <t>Включено</t>
        </is>
      </c>
      <c r="Q5665" s="104" t="n"/>
    </row>
    <row r="5666" outlineLevel="3" ht="50.25" customHeight="1">
      <c r="A5666" s="3" t="n"/>
      <c r="B5666" s="3" t="n"/>
      <c r="C5666" s="25" t="n"/>
      <c r="D5666" s="271" t="inlineStr">
        <is>
          <t>10.8.10.7.</t>
        </is>
      </c>
      <c r="E5666" s="200" t="inlineStr">
        <is>
          <t>СМО 38-40</t>
        </is>
      </c>
      <c r="F5666" s="214" t="inlineStr">
        <is>
          <t>шт</t>
        </is>
      </c>
      <c r="G5666" s="645" t="n">
        <v>2294</v>
      </c>
      <c r="H5666" s="194" t="n"/>
      <c r="I5666" s="195" t="n">
        <v>0</v>
      </c>
      <c r="J5666" s="196" t="n">
        <v>0</v>
      </c>
      <c r="K5666" s="197" t="n">
        <v>0</v>
      </c>
      <c r="L5666" s="194" t="n">
        <v>0</v>
      </c>
      <c r="M5666" s="195" t="n">
        <v>0</v>
      </c>
      <c r="N5666" s="196" t="n">
        <v>0</v>
      </c>
      <c r="O5666" s="197" t="n">
        <v>0</v>
      </c>
      <c r="P5666" s="118" t="inlineStr">
        <is>
          <t>Включено</t>
        </is>
      </c>
      <c r="Q5666" s="104" t="n"/>
    </row>
    <row r="5667" outlineLevel="3" ht="50.25" customHeight="1">
      <c r="A5667" s="3" t="n"/>
      <c r="B5667" s="3" t="n"/>
      <c r="C5667" s="25" t="n"/>
      <c r="D5667" s="271" t="inlineStr">
        <is>
          <t>10.8.10.8.</t>
        </is>
      </c>
      <c r="E5667" s="200" t="inlineStr">
        <is>
          <t>Огнестойкие распределительные коробки</t>
        </is>
      </c>
      <c r="F5667" s="214" t="n"/>
      <c r="G5667" s="645" t="n"/>
      <c r="H5667" s="194" t="n"/>
      <c r="I5667" s="195" t="n">
        <v>0</v>
      </c>
      <c r="J5667" s="196" t="n">
        <v>0</v>
      </c>
      <c r="K5667" s="197" t="n">
        <v>0</v>
      </c>
      <c r="L5667" s="194" t="n">
        <v>0</v>
      </c>
      <c r="M5667" s="195" t="n">
        <v>0</v>
      </c>
      <c r="N5667" s="196" t="n">
        <v>0</v>
      </c>
      <c r="O5667" s="197" t="n">
        <v>0</v>
      </c>
      <c r="P5667" s="118" t="n"/>
      <c r="Q5667" s="104" t="n"/>
    </row>
    <row r="5668" outlineLevel="3" ht="50.25" customHeight="1">
      <c r="A5668" s="3" t="n"/>
      <c r="B5668" s="3" t="inlineStr">
        <is>
          <t>Монтаж кабеленесущих систем</t>
        </is>
      </c>
      <c r="C5668" s="25" t="n"/>
      <c r="D5668" s="271" t="inlineStr">
        <is>
          <t>10.8.10.9.</t>
        </is>
      </c>
      <c r="E5668" s="200" t="inlineStr">
        <is>
          <t>40-0210-FR</t>
        </is>
      </c>
      <c r="F5668" s="214" t="inlineStr">
        <is>
          <t>шт</t>
        </is>
      </c>
      <c r="G5668" s="645" t="n">
        <v>170</v>
      </c>
      <c r="H5668" s="194" t="n">
        <v>3522.118426463042</v>
      </c>
      <c r="I5668" s="195" t="n">
        <v>10353.77688237868</v>
      </c>
      <c r="J5668" s="196" t="n">
        <v>1734.486913605216</v>
      </c>
      <c r="K5668" s="197" t="n">
        <v>15610.38222244694</v>
      </c>
      <c r="L5668" s="194" t="n">
        <v>598760.1324987172</v>
      </c>
      <c r="M5668" s="195" t="n">
        <v>1760142.070004376</v>
      </c>
      <c r="N5668" s="196" t="n">
        <v>294862.7753128867</v>
      </c>
      <c r="O5668" s="197" t="n">
        <v>2653764.97781598</v>
      </c>
      <c r="P5668" s="118" t="n"/>
      <c r="Q5668" s="104" t="n"/>
    </row>
    <row r="5669" outlineLevel="3" ht="50.25" customHeight="1">
      <c r="A5669" s="3" t="n"/>
      <c r="B5669" s="3" t="n"/>
      <c r="C5669" s="25" t="n"/>
      <c r="D5669" s="271" t="inlineStr">
        <is>
          <t>10.8.10.10.</t>
        </is>
      </c>
      <c r="E5669" s="200" t="inlineStr">
        <is>
          <t>Кабеленесущая продукция</t>
        </is>
      </c>
      <c r="F5669" s="214" t="n"/>
      <c r="G5669" s="645" t="n"/>
      <c r="H5669" s="194" t="n"/>
      <c r="I5669" s="195" t="n">
        <v>0</v>
      </c>
      <c r="J5669" s="196" t="n"/>
      <c r="K5669" s="197" t="n"/>
      <c r="L5669" s="194" t="n"/>
      <c r="M5669" s="195" t="n"/>
      <c r="N5669" s="196" t="n"/>
      <c r="O5669" s="197" t="n"/>
      <c r="P5669" s="118" t="n"/>
      <c r="Q5669" s="104" t="n"/>
    </row>
    <row r="5670" outlineLevel="3" ht="50.25" customHeight="1">
      <c r="A5670" s="3" t="n"/>
      <c r="B5670" s="3" t="inlineStr">
        <is>
          <t>Монтаж кабеленесущих систем</t>
        </is>
      </c>
      <c r="C5670" s="25" t="n"/>
      <c r="D5670" s="271" t="inlineStr">
        <is>
          <t>10.8.10.11.</t>
        </is>
      </c>
      <c r="E5670" s="200" t="inlineStr">
        <is>
          <t>Универсальный лоток перфорированный 200х80х3000, толщ. 1,5 мм, Сендзимир цинк</t>
        </is>
      </c>
      <c r="F5670" s="214" t="inlineStr">
        <is>
          <t>м</t>
        </is>
      </c>
      <c r="G5670" s="645" t="n">
        <v>45</v>
      </c>
      <c r="H5670" s="194" t="n">
        <v>3035.42427802828</v>
      </c>
      <c r="I5670" s="195" t="n">
        <v>2588.444220594671</v>
      </c>
      <c r="J5670" s="196" t="n">
        <v>702.9835623278689</v>
      </c>
      <c r="K5670" s="197" t="n">
        <v>6326.85206095082</v>
      </c>
      <c r="L5670" s="194" t="n">
        <v>136594.0925112726</v>
      </c>
      <c r="M5670" s="195" t="n">
        <v>116479.9899267602</v>
      </c>
      <c r="N5670" s="196" t="n">
        <v>31634.2603047541</v>
      </c>
      <c r="O5670" s="197" t="n">
        <v>284708.3427427869</v>
      </c>
      <c r="P5670" s="118" t="n"/>
      <c r="Q5670" s="104" t="n"/>
    </row>
    <row r="5671" outlineLevel="3" ht="50.25" customHeight="1">
      <c r="A5671" s="3" t="n"/>
      <c r="B5671" s="3" t="inlineStr">
        <is>
          <t>Монтаж кабеленесущих систем</t>
        </is>
      </c>
      <c r="C5671" s="25" t="n"/>
      <c r="D5671" s="271" t="inlineStr">
        <is>
          <t>10.8.10.12.</t>
        </is>
      </c>
      <c r="E5671" s="200" t="inlineStr">
        <is>
          <t>Универсальный лоток перфорированный 200х100х3000, толщ. 1,5 мм, Сендзимир цинк</t>
        </is>
      </c>
      <c r="F5671" s="214" t="inlineStr">
        <is>
          <t>м</t>
        </is>
      </c>
      <c r="G5671" s="645" t="n">
        <v>36</v>
      </c>
      <c r="H5671" s="194" t="n">
        <v>3537.631402639618</v>
      </c>
      <c r="I5671" s="195" t="n">
        <v>2588.444220594671</v>
      </c>
      <c r="J5671" s="196" t="n">
        <v>765.759452904286</v>
      </c>
      <c r="K5671" s="197" t="n">
        <v>6891.835076138575</v>
      </c>
      <c r="L5671" s="194" t="n">
        <v>127354.7304950262</v>
      </c>
      <c r="M5671" s="195" t="n">
        <v>93183.99194140814</v>
      </c>
      <c r="N5671" s="196" t="n">
        <v>27567.3403045543</v>
      </c>
      <c r="O5671" s="197" t="n">
        <v>248106.0627409887</v>
      </c>
      <c r="P5671" s="118" t="n"/>
      <c r="Q5671" s="104" t="n"/>
    </row>
    <row r="5672" outlineLevel="3" ht="50.25" customHeight="1">
      <c r="A5672" s="3" t="n"/>
      <c r="B5672" s="3" t="inlineStr">
        <is>
          <t>Монтаж кабеленесущих систем</t>
        </is>
      </c>
      <c r="C5672" s="25" t="n"/>
      <c r="D5672" s="271" t="inlineStr">
        <is>
          <t>10.8.10.13.</t>
        </is>
      </c>
      <c r="E5672" s="200" t="inlineStr">
        <is>
          <t>Универсальный лоток перфорированный 300х100х3000, толщ. 1,5 мм, Сендзимир цинк</t>
        </is>
      </c>
      <c r="F5672" s="214" t="inlineStr">
        <is>
          <t>м</t>
        </is>
      </c>
      <c r="G5672" s="645" t="n">
        <v>39</v>
      </c>
      <c r="H5672" s="194" t="n">
        <v>4311.135571189725</v>
      </c>
      <c r="I5672" s="195" t="n">
        <v>2588.444220594671</v>
      </c>
      <c r="J5672" s="196" t="n">
        <v>862.4474739730495</v>
      </c>
      <c r="K5672" s="197" t="n">
        <v>7762.027265757445</v>
      </c>
      <c r="L5672" s="194" t="n">
        <v>168134.2872763993</v>
      </c>
      <c r="M5672" s="195" t="n">
        <v>100949.3246031922</v>
      </c>
      <c r="N5672" s="196" t="n">
        <v>33635.45148494893</v>
      </c>
      <c r="O5672" s="197" t="n">
        <v>302719.0633645403</v>
      </c>
      <c r="P5672" s="118" t="n"/>
      <c r="Q5672" s="104" t="n"/>
    </row>
    <row r="5673" outlineLevel="3" ht="50.25" customHeight="1">
      <c r="A5673" s="3" t="n"/>
      <c r="B5673" s="3" t="inlineStr">
        <is>
          <t>Монтаж кабеленесущих систем</t>
        </is>
      </c>
      <c r="C5673" s="25" t="n"/>
      <c r="D5673" s="271" t="inlineStr">
        <is>
          <t>10.8.10.14.</t>
        </is>
      </c>
      <c r="E5673" s="200" t="inlineStr">
        <is>
          <t>Универсальный лоток перфорированный 400х100х3000, толщ. 1,5 мм, Сендзимир цинк</t>
        </is>
      </c>
      <c r="F5673" s="214" t="inlineStr">
        <is>
          <t>м</t>
        </is>
      </c>
      <c r="G5673" s="645" t="n">
        <v>39</v>
      </c>
      <c r="H5673" s="194" t="n">
        <v>5420.931606853229</v>
      </c>
      <c r="I5673" s="195" t="n">
        <v>2588.444220594671</v>
      </c>
      <c r="J5673" s="196" t="n">
        <v>1001.171978430987</v>
      </c>
      <c r="K5673" s="197" t="n">
        <v>9010.547805878887</v>
      </c>
      <c r="L5673" s="194" t="n">
        <v>211416.3326672759</v>
      </c>
      <c r="M5673" s="195" t="n">
        <v>100949.3246031922</v>
      </c>
      <c r="N5673" s="196" t="n">
        <v>39045.70715880851</v>
      </c>
      <c r="O5673" s="197" t="n">
        <v>351411.3644292766</v>
      </c>
      <c r="P5673" s="118" t="n"/>
      <c r="Q5673" s="104" t="n"/>
    </row>
    <row r="5674" outlineLevel="3" ht="50.25" customHeight="1">
      <c r="A5674" s="3" t="n"/>
      <c r="B5674" s="3" t="inlineStr">
        <is>
          <t>Монтаж кабеленесущих систем</t>
        </is>
      </c>
      <c r="C5674" s="25" t="n"/>
      <c r="D5674" s="271" t="inlineStr">
        <is>
          <t>10.8.10.15.</t>
        </is>
      </c>
      <c r="E5674" s="200" t="inlineStr">
        <is>
          <t>Универсальный лоток перфорированный 500х80х3000, толщ. 1,5 мм, Сендзимир цинк</t>
        </is>
      </c>
      <c r="F5674" s="214" t="inlineStr">
        <is>
          <t>м</t>
        </is>
      </c>
      <c r="G5674" s="645" t="n">
        <v>6</v>
      </c>
      <c r="H5674" s="194" t="n">
        <v>5294.980664982672</v>
      </c>
      <c r="I5674" s="195" t="n">
        <v>2588.444220594671</v>
      </c>
      <c r="J5674" s="196" t="n">
        <v>985.4281106971679</v>
      </c>
      <c r="K5674" s="197" t="n">
        <v>8868.852996274511</v>
      </c>
      <c r="L5674" s="194" t="n">
        <v>31769.88398989604</v>
      </c>
      <c r="M5674" s="195" t="n">
        <v>15530.66532356802</v>
      </c>
      <c r="N5674" s="196" t="n">
        <v>5912.568664183007</v>
      </c>
      <c r="O5674" s="197" t="n">
        <v>53213.11797764707</v>
      </c>
      <c r="P5674" s="118" t="n"/>
      <c r="Q5674" s="104" t="n"/>
    </row>
    <row r="5675" outlineLevel="3" ht="50.25" customHeight="1">
      <c r="A5675" s="3" t="n"/>
      <c r="B5675" s="3" t="inlineStr">
        <is>
          <t>Монтаж кабеленесущих систем</t>
        </is>
      </c>
      <c r="C5675" s="25" t="n"/>
      <c r="D5675" s="271" t="inlineStr">
        <is>
          <t>10.8.10.16.</t>
        </is>
      </c>
      <c r="E5675" s="200" t="inlineStr">
        <is>
          <t>Лестничный лоток замковый 300х100х3000, толщ. 1,5 мм, Сендзимир цинк</t>
        </is>
      </c>
      <c r="F5675" s="214" t="inlineStr">
        <is>
          <t>м</t>
        </is>
      </c>
      <c r="G5675" s="645" t="n">
        <v>117</v>
      </c>
      <c r="H5675" s="194" t="n">
        <v>2470.179056608506</v>
      </c>
      <c r="I5675" s="195" t="n">
        <v>2588.444220594671</v>
      </c>
      <c r="J5675" s="196" t="n">
        <v>632.3279096503971</v>
      </c>
      <c r="K5675" s="197" t="n">
        <v>5690.951186853575</v>
      </c>
      <c r="L5675" s="194" t="n">
        <v>289010.9496231953</v>
      </c>
      <c r="M5675" s="195" t="n">
        <v>302847.9738095765</v>
      </c>
      <c r="N5675" s="196" t="n">
        <v>73982.36542909646</v>
      </c>
      <c r="O5675" s="197" t="n">
        <v>665841.2888618682</v>
      </c>
      <c r="P5675" s="118" t="n"/>
      <c r="Q5675" s="104" t="n"/>
    </row>
    <row r="5676" outlineLevel="3" ht="50.25" customHeight="1">
      <c r="A5676" s="3" t="n"/>
      <c r="B5676" s="3" t="n"/>
      <c r="C5676" s="25" t="n"/>
      <c r="D5676" s="271" t="inlineStr">
        <is>
          <t>10.8.10.17.</t>
        </is>
      </c>
      <c r="E5676" s="200" t="inlineStr">
        <is>
          <t>Скоба крепления лотка, толщ. 2,0 мм, Сендзимир цинк</t>
        </is>
      </c>
      <c r="F5676" s="214" t="inlineStr">
        <is>
          <t>м</t>
        </is>
      </c>
      <c r="G5676" s="645" t="n">
        <v>160</v>
      </c>
      <c r="H5676" s="194" t="n"/>
      <c r="I5676" s="195" t="n">
        <v>0</v>
      </c>
      <c r="J5676" s="196" t="n">
        <v>0</v>
      </c>
      <c r="K5676" s="197" t="n">
        <v>0</v>
      </c>
      <c r="L5676" s="194" t="n">
        <v>0</v>
      </c>
      <c r="M5676" s="195" t="n">
        <v>0</v>
      </c>
      <c r="N5676" s="196" t="n">
        <v>0</v>
      </c>
      <c r="O5676" s="197" t="n">
        <v>0</v>
      </c>
      <c r="P5676" s="118" t="inlineStr">
        <is>
          <t>Включено</t>
        </is>
      </c>
      <c r="Q5676" s="104" t="n"/>
    </row>
    <row r="5677" outlineLevel="3" ht="50.25" customHeight="1">
      <c r="A5677" s="3" t="n"/>
      <c r="B5677" s="3" t="n"/>
      <c r="C5677" s="25" t="n"/>
      <c r="D5677" s="271" t="inlineStr">
        <is>
          <t>10.8.10.18.</t>
        </is>
      </c>
      <c r="E5677" s="200" t="inlineStr">
        <is>
          <t>Ответвитель горизонтальный плавный универсальный 100х80, толщ. 1,0 мм,
Сендзимир цинк</t>
        </is>
      </c>
      <c r="F5677" s="214" t="inlineStr">
        <is>
          <t>шт</t>
        </is>
      </c>
      <c r="G5677" s="645" t="n">
        <v>1</v>
      </c>
      <c r="H5677" s="194" t="n"/>
      <c r="I5677" s="195" t="n">
        <v>0</v>
      </c>
      <c r="J5677" s="196" t="n">
        <v>0</v>
      </c>
      <c r="K5677" s="197" t="n">
        <v>0</v>
      </c>
      <c r="L5677" s="194" t="n">
        <v>0</v>
      </c>
      <c r="M5677" s="195" t="n">
        <v>0</v>
      </c>
      <c r="N5677" s="196" t="n">
        <v>0</v>
      </c>
      <c r="O5677" s="197" t="n">
        <v>0</v>
      </c>
      <c r="P5677" s="118" t="inlineStr">
        <is>
          <t>Включено</t>
        </is>
      </c>
      <c r="Q5677" s="104" t="n"/>
    </row>
    <row r="5678" outlineLevel="3" ht="50.25" customHeight="1">
      <c r="A5678" s="3" t="n"/>
      <c r="B5678" s="3" t="n"/>
      <c r="C5678" s="25" t="n"/>
      <c r="D5678" s="271" t="inlineStr">
        <is>
          <t>10.8.10.19.</t>
        </is>
      </c>
      <c r="E5678" s="200" t="inlineStr">
        <is>
          <t>Ответвитель горизонтальный плавный универсальный 100х80, толщ. 1,0 мм,
Сендзимир цинк</t>
        </is>
      </c>
      <c r="F5678" s="214" t="inlineStr">
        <is>
          <t>шт</t>
        </is>
      </c>
      <c r="G5678" s="645" t="n">
        <v>1</v>
      </c>
      <c r="H5678" s="194" t="n"/>
      <c r="I5678" s="195" t="n">
        <v>0</v>
      </c>
      <c r="J5678" s="196" t="n">
        <v>0</v>
      </c>
      <c r="K5678" s="197" t="n">
        <v>0</v>
      </c>
      <c r="L5678" s="194" t="n">
        <v>0</v>
      </c>
      <c r="M5678" s="195" t="n">
        <v>0</v>
      </c>
      <c r="N5678" s="196" t="n">
        <v>0</v>
      </c>
      <c r="O5678" s="197" t="n">
        <v>0</v>
      </c>
      <c r="P5678" s="118" t="inlineStr">
        <is>
          <t>Включено</t>
        </is>
      </c>
      <c r="Q5678" s="104" t="n"/>
    </row>
    <row r="5679" outlineLevel="3" ht="50.25" customHeight="1">
      <c r="A5679" s="3" t="n"/>
      <c r="B5679" s="3" t="n"/>
      <c r="C5679" s="25" t="n"/>
      <c r="D5679" s="271" t="inlineStr">
        <is>
          <t>10.8.10.20.</t>
        </is>
      </c>
      <c r="E5679" s="200" t="inlineStr">
        <is>
          <t>Ответвитель горизонтальный плавный универсальный 200х100, толщ. 1,0 мм,
Сендзимир цинк</t>
        </is>
      </c>
      <c r="F5679" s="214" t="inlineStr">
        <is>
          <t>шт</t>
        </is>
      </c>
      <c r="G5679" s="645" t="n">
        <v>1</v>
      </c>
      <c r="H5679" s="194" t="n"/>
      <c r="I5679" s="195" t="n">
        <v>0</v>
      </c>
      <c r="J5679" s="196" t="n">
        <v>0</v>
      </c>
      <c r="K5679" s="197" t="n">
        <v>0</v>
      </c>
      <c r="L5679" s="194" t="n">
        <v>0</v>
      </c>
      <c r="M5679" s="195" t="n">
        <v>0</v>
      </c>
      <c r="N5679" s="196" t="n">
        <v>0</v>
      </c>
      <c r="O5679" s="197" t="n">
        <v>0</v>
      </c>
      <c r="P5679" s="118" t="inlineStr">
        <is>
          <t>Включено</t>
        </is>
      </c>
      <c r="Q5679" s="104" t="n"/>
    </row>
    <row r="5680" outlineLevel="3" ht="50.25" customHeight="1">
      <c r="A5680" s="3" t="n"/>
      <c r="B5680" s="3" t="n"/>
      <c r="C5680" s="25" t="n"/>
      <c r="D5680" s="271" t="inlineStr">
        <is>
          <t>10.8.10.21.</t>
        </is>
      </c>
      <c r="E5680" s="200" t="inlineStr">
        <is>
          <t>Ответвитель горизонтальный плавный универсальный 200х80, толщ. 1,0 мм,
Сендзимир цинк</t>
        </is>
      </c>
      <c r="F5680" s="214" t="inlineStr">
        <is>
          <t>шт</t>
        </is>
      </c>
      <c r="G5680" s="645" t="n">
        <v>3</v>
      </c>
      <c r="H5680" s="194" t="n"/>
      <c r="I5680" s="195" t="n">
        <v>0</v>
      </c>
      <c r="J5680" s="196" t="n">
        <v>0</v>
      </c>
      <c r="K5680" s="197" t="n">
        <v>0</v>
      </c>
      <c r="L5680" s="194" t="n">
        <v>0</v>
      </c>
      <c r="M5680" s="195" t="n">
        <v>0</v>
      </c>
      <c r="N5680" s="196" t="n">
        <v>0</v>
      </c>
      <c r="O5680" s="197" t="n">
        <v>0</v>
      </c>
      <c r="P5680" s="118" t="inlineStr">
        <is>
          <t>Включено</t>
        </is>
      </c>
      <c r="Q5680" s="104" t="n"/>
    </row>
    <row r="5681" outlineLevel="3" ht="50.25" customHeight="1">
      <c r="A5681" s="3" t="n"/>
      <c r="B5681" s="3" t="n"/>
      <c r="C5681" s="25" t="n"/>
      <c r="D5681" s="271" t="inlineStr">
        <is>
          <t>10.8.10.22.</t>
        </is>
      </c>
      <c r="E5681" s="200" t="inlineStr">
        <is>
          <t>Ответвитель горизонтальный плавный универсальный 200х80, толщ. 1,0 мм,
Сендзимир цинк</t>
        </is>
      </c>
      <c r="F5681" s="214" t="inlineStr">
        <is>
          <t>шт</t>
        </is>
      </c>
      <c r="G5681" s="645" t="n">
        <v>5</v>
      </c>
      <c r="H5681" s="194" t="n"/>
      <c r="I5681" s="195" t="n">
        <v>0</v>
      </c>
      <c r="J5681" s="196" t="n">
        <v>0</v>
      </c>
      <c r="K5681" s="197" t="n">
        <v>0</v>
      </c>
      <c r="L5681" s="194" t="n">
        <v>0</v>
      </c>
      <c r="M5681" s="195" t="n">
        <v>0</v>
      </c>
      <c r="N5681" s="196" t="n">
        <v>0</v>
      </c>
      <c r="O5681" s="197" t="n">
        <v>0</v>
      </c>
      <c r="P5681" s="118" t="inlineStr">
        <is>
          <t>Включено</t>
        </is>
      </c>
      <c r="Q5681" s="104" t="n"/>
    </row>
    <row r="5682" outlineLevel="3" ht="50.25" customHeight="1">
      <c r="A5682" s="3" t="n"/>
      <c r="B5682" s="3" t="n"/>
      <c r="C5682" s="25" t="n"/>
      <c r="D5682" s="271" t="inlineStr">
        <is>
          <t>10.8.10.23.</t>
        </is>
      </c>
      <c r="E5682" s="200" t="inlineStr">
        <is>
          <t>Ответвитель горизонтальный плавный универсальный 300х100, толщ. 1,0 мм,
Сендзимир цинк</t>
        </is>
      </c>
      <c r="F5682" s="214" t="inlineStr">
        <is>
          <t>шт</t>
        </is>
      </c>
      <c r="G5682" s="645" t="n">
        <v>1</v>
      </c>
      <c r="H5682" s="194" t="n"/>
      <c r="I5682" s="195" t="n">
        <v>0</v>
      </c>
      <c r="J5682" s="196" t="n">
        <v>0</v>
      </c>
      <c r="K5682" s="197" t="n">
        <v>0</v>
      </c>
      <c r="L5682" s="194" t="n">
        <v>0</v>
      </c>
      <c r="M5682" s="195" t="n">
        <v>0</v>
      </c>
      <c r="N5682" s="196" t="n">
        <v>0</v>
      </c>
      <c r="O5682" s="197" t="n">
        <v>0</v>
      </c>
      <c r="P5682" s="118" t="inlineStr">
        <is>
          <t>Включено</t>
        </is>
      </c>
      <c r="Q5682" s="104" t="n"/>
    </row>
    <row r="5683" outlineLevel="3" ht="50.25" customHeight="1">
      <c r="A5683" s="3" t="n"/>
      <c r="B5683" s="3" t="n"/>
      <c r="C5683" s="25" t="n"/>
      <c r="D5683" s="271" t="inlineStr">
        <is>
          <t>10.8.10.24.</t>
        </is>
      </c>
      <c r="E5683" s="200" t="inlineStr">
        <is>
          <t>Ответвитель горизонтальный плавный универсальный 300х100, толщ. 1,0 мм,
Сендзимир цинк</t>
        </is>
      </c>
      <c r="F5683" s="214" t="inlineStr">
        <is>
          <t>шт</t>
        </is>
      </c>
      <c r="G5683" s="645" t="n">
        <v>2</v>
      </c>
      <c r="H5683" s="194" t="n"/>
      <c r="I5683" s="195" t="n">
        <v>0</v>
      </c>
      <c r="J5683" s="196" t="n">
        <v>0</v>
      </c>
      <c r="K5683" s="197" t="n">
        <v>0</v>
      </c>
      <c r="L5683" s="194" t="n">
        <v>0</v>
      </c>
      <c r="M5683" s="195" t="n">
        <v>0</v>
      </c>
      <c r="N5683" s="196" t="n">
        <v>0</v>
      </c>
      <c r="O5683" s="197" t="n">
        <v>0</v>
      </c>
      <c r="P5683" s="118" t="inlineStr">
        <is>
          <t>Включено</t>
        </is>
      </c>
      <c r="Q5683" s="104" t="n"/>
    </row>
    <row r="5684" outlineLevel="3" ht="50.25" customHeight="1">
      <c r="A5684" s="3" t="n"/>
      <c r="B5684" s="3" t="n"/>
      <c r="C5684" s="25" t="n"/>
      <c r="D5684" s="271" t="inlineStr">
        <is>
          <t>10.8.10.25.</t>
        </is>
      </c>
      <c r="E5684" s="200" t="inlineStr">
        <is>
          <t>Ответвитель горизонтальный плавный универсальный 400х100, толщ. 1,0 мм,
Сендзимир цинк</t>
        </is>
      </c>
      <c r="F5684" s="214" t="inlineStr">
        <is>
          <t>шт</t>
        </is>
      </c>
      <c r="G5684" s="645" t="n">
        <v>1</v>
      </c>
      <c r="H5684" s="194" t="n"/>
      <c r="I5684" s="195" t="n">
        <v>0</v>
      </c>
      <c r="J5684" s="196" t="n">
        <v>0</v>
      </c>
      <c r="K5684" s="197" t="n">
        <v>0</v>
      </c>
      <c r="L5684" s="194" t="n">
        <v>0</v>
      </c>
      <c r="M5684" s="195" t="n">
        <v>0</v>
      </c>
      <c r="N5684" s="196" t="n">
        <v>0</v>
      </c>
      <c r="O5684" s="197" t="n">
        <v>0</v>
      </c>
      <c r="P5684" s="118" t="inlineStr">
        <is>
          <t>Включено</t>
        </is>
      </c>
      <c r="Q5684" s="104" t="n"/>
    </row>
    <row r="5685" outlineLevel="3" ht="50.25" customHeight="1">
      <c r="A5685" s="3" t="n"/>
      <c r="B5685" s="3" t="n"/>
      <c r="C5685" s="25" t="n"/>
      <c r="D5685" s="271" t="inlineStr">
        <is>
          <t>10.8.10.26.</t>
        </is>
      </c>
      <c r="E5685" s="200" t="inlineStr">
        <is>
          <t>Поворот вертикальный регулируемый 200х80, толщ. 1,0 мм, Сендзимир цинк</t>
        </is>
      </c>
      <c r="F5685" s="214" t="inlineStr">
        <is>
          <t>шт</t>
        </is>
      </c>
      <c r="G5685" s="645" t="n">
        <v>2</v>
      </c>
      <c r="H5685" s="194" t="n"/>
      <c r="I5685" s="195" t="n">
        <v>0</v>
      </c>
      <c r="J5685" s="196" t="n">
        <v>0</v>
      </c>
      <c r="K5685" s="197" t="n">
        <v>0</v>
      </c>
      <c r="L5685" s="194" t="n">
        <v>0</v>
      </c>
      <c r="M5685" s="195" t="n">
        <v>0</v>
      </c>
      <c r="N5685" s="196" t="n">
        <v>0</v>
      </c>
      <c r="O5685" s="197" t="n">
        <v>0</v>
      </c>
      <c r="P5685" s="118" t="inlineStr">
        <is>
          <t>Включено</t>
        </is>
      </c>
      <c r="Q5685" s="104" t="n"/>
    </row>
    <row r="5686" outlineLevel="3" ht="50.25" customHeight="1">
      <c r="A5686" s="3" t="n"/>
      <c r="B5686" s="3" t="n"/>
      <c r="C5686" s="25" t="n"/>
      <c r="D5686" s="271" t="inlineStr">
        <is>
          <t>10.8.10.27.</t>
        </is>
      </c>
      <c r="E5686" s="200" t="inlineStr">
        <is>
          <t>Поворот вертикальный регулируемый 300х100, толщ. 1,0 мм, Сендзимир цинк</t>
        </is>
      </c>
      <c r="F5686" s="214" t="inlineStr">
        <is>
          <t>шт</t>
        </is>
      </c>
      <c r="G5686" s="645" t="n">
        <v>7</v>
      </c>
      <c r="H5686" s="194" t="n"/>
      <c r="I5686" s="195" t="n">
        <v>0</v>
      </c>
      <c r="J5686" s="196" t="n">
        <v>0</v>
      </c>
      <c r="K5686" s="197" t="n">
        <v>0</v>
      </c>
      <c r="L5686" s="194" t="n">
        <v>0</v>
      </c>
      <c r="M5686" s="195" t="n">
        <v>0</v>
      </c>
      <c r="N5686" s="196" t="n">
        <v>0</v>
      </c>
      <c r="O5686" s="197" t="n">
        <v>0</v>
      </c>
      <c r="P5686" s="118" t="inlineStr">
        <is>
          <t>Включено</t>
        </is>
      </c>
      <c r="Q5686" s="104" t="n"/>
    </row>
    <row r="5687" outlineLevel="3" ht="50.25" customHeight="1">
      <c r="A5687" s="3" t="n"/>
      <c r="B5687" s="3" t="n"/>
      <c r="C5687" s="25" t="n"/>
      <c r="D5687" s="271" t="inlineStr">
        <is>
          <t>10.8.10.28.</t>
        </is>
      </c>
      <c r="E5687" s="200" t="inlineStr">
        <is>
          <t>Поворот вертикальный регулируемый 300х80, толщ. 1,0 мм, Сендзимир цинк</t>
        </is>
      </c>
      <c r="F5687" s="214" t="inlineStr">
        <is>
          <t>шт</t>
        </is>
      </c>
      <c r="G5687" s="645" t="n">
        <v>1</v>
      </c>
      <c r="H5687" s="194" t="n"/>
      <c r="I5687" s="195" t="n">
        <v>0</v>
      </c>
      <c r="J5687" s="196" t="n">
        <v>0</v>
      </c>
      <c r="K5687" s="197" t="n">
        <v>0</v>
      </c>
      <c r="L5687" s="194" t="n">
        <v>0</v>
      </c>
      <c r="M5687" s="195" t="n">
        <v>0</v>
      </c>
      <c r="N5687" s="196" t="n">
        <v>0</v>
      </c>
      <c r="O5687" s="197" t="n">
        <v>0</v>
      </c>
      <c r="P5687" s="118" t="inlineStr">
        <is>
          <t>Включено</t>
        </is>
      </c>
      <c r="Q5687" s="104" t="n"/>
    </row>
    <row r="5688" outlineLevel="3" ht="50.25" customHeight="1">
      <c r="A5688" s="3" t="n"/>
      <c r="B5688" s="3" t="n"/>
      <c r="C5688" s="25" t="n"/>
      <c r="D5688" s="271" t="inlineStr">
        <is>
          <t>10.8.10.29.</t>
        </is>
      </c>
      <c r="E5688" s="200" t="inlineStr">
        <is>
          <t>Поворот вертикальный регулируемый 400х100, толщ. 1,0 мм, Сендзимир цинк</t>
        </is>
      </c>
      <c r="F5688" s="214" t="inlineStr">
        <is>
          <t>шт</t>
        </is>
      </c>
      <c r="G5688" s="645" t="n">
        <v>2</v>
      </c>
      <c r="H5688" s="194" t="n"/>
      <c r="I5688" s="195" t="n">
        <v>0</v>
      </c>
      <c r="J5688" s="196" t="n">
        <v>0</v>
      </c>
      <c r="K5688" s="197" t="n">
        <v>0</v>
      </c>
      <c r="L5688" s="194" t="n">
        <v>0</v>
      </c>
      <c r="M5688" s="195" t="n">
        <v>0</v>
      </c>
      <c r="N5688" s="196" t="n">
        <v>0</v>
      </c>
      <c r="O5688" s="197" t="n">
        <v>0</v>
      </c>
      <c r="P5688" s="118" t="inlineStr">
        <is>
          <t>Включено</t>
        </is>
      </c>
      <c r="Q5688" s="104" t="n"/>
    </row>
    <row r="5689" outlineLevel="3" ht="50.25" customHeight="1">
      <c r="A5689" s="3" t="n"/>
      <c r="B5689" s="3" t="n"/>
      <c r="C5689" s="25" t="n"/>
      <c r="D5689" s="271" t="inlineStr">
        <is>
          <t>10.8.10.30.</t>
        </is>
      </c>
      <c r="E5689" s="200" t="inlineStr">
        <is>
          <t>Поворот вертикальный регулируемый 500х100, толщ. 1,0 мм, Сендзимир цинк</t>
        </is>
      </c>
      <c r="F5689" s="214" t="inlineStr">
        <is>
          <t>шт</t>
        </is>
      </c>
      <c r="G5689" s="645" t="n">
        <v>3</v>
      </c>
      <c r="H5689" s="194" t="n"/>
      <c r="I5689" s="195" t="n">
        <v>0</v>
      </c>
      <c r="J5689" s="196" t="n">
        <v>0</v>
      </c>
      <c r="K5689" s="197" t="n">
        <v>0</v>
      </c>
      <c r="L5689" s="194" t="n">
        <v>0</v>
      </c>
      <c r="M5689" s="195" t="n">
        <v>0</v>
      </c>
      <c r="N5689" s="196" t="n">
        <v>0</v>
      </c>
      <c r="O5689" s="197" t="n">
        <v>0</v>
      </c>
      <c r="P5689" s="118" t="inlineStr">
        <is>
          <t>Включено</t>
        </is>
      </c>
      <c r="Q5689" s="104" t="n"/>
    </row>
    <row r="5690" outlineLevel="3" ht="50.25" customHeight="1">
      <c r="A5690" s="3" t="n"/>
      <c r="B5690" s="3" t="n"/>
      <c r="C5690" s="25" t="n"/>
      <c r="D5690" s="271" t="inlineStr">
        <is>
          <t>10.8.10.31.</t>
        </is>
      </c>
      <c r="E5690" s="200" t="inlineStr">
        <is>
          <t>Угловой соединитель внешний 45 град. к лотку 200х80, толщ. 1,0 мм, Сендзимир
цинк</t>
        </is>
      </c>
      <c r="F5690" s="214" t="inlineStr">
        <is>
          <t>шт</t>
        </is>
      </c>
      <c r="G5690" s="645" t="n">
        <v>1</v>
      </c>
      <c r="H5690" s="194" t="n"/>
      <c r="I5690" s="195" t="n">
        <v>0</v>
      </c>
      <c r="J5690" s="196" t="n">
        <v>0</v>
      </c>
      <c r="K5690" s="197" t="n">
        <v>0</v>
      </c>
      <c r="L5690" s="194" t="n">
        <v>0</v>
      </c>
      <c r="M5690" s="195" t="n">
        <v>0</v>
      </c>
      <c r="N5690" s="196" t="n">
        <v>0</v>
      </c>
      <c r="O5690" s="197" t="n">
        <v>0</v>
      </c>
      <c r="P5690" s="118" t="inlineStr">
        <is>
          <t>Включено</t>
        </is>
      </c>
      <c r="Q5690" s="104" t="n"/>
    </row>
    <row r="5691" outlineLevel="3" ht="50.25" customHeight="1">
      <c r="A5691" s="3" t="n"/>
      <c r="B5691" s="3" t="n"/>
      <c r="C5691" s="25" t="n"/>
      <c r="D5691" s="271" t="inlineStr">
        <is>
          <t>10.8.10.32.</t>
        </is>
      </c>
      <c r="E5691" s="200" t="inlineStr">
        <is>
          <t>Угловой соединитель внешний 45 град. к лотку 300х100, толщ. 1,0 мм, Сендзимир
цинк</t>
        </is>
      </c>
      <c r="F5691" s="214" t="inlineStr">
        <is>
          <t>шт</t>
        </is>
      </c>
      <c r="G5691" s="645" t="n">
        <v>1</v>
      </c>
      <c r="H5691" s="194" t="n"/>
      <c r="I5691" s="195" t="n">
        <v>0</v>
      </c>
      <c r="J5691" s="196" t="n">
        <v>0</v>
      </c>
      <c r="K5691" s="197" t="n">
        <v>0</v>
      </c>
      <c r="L5691" s="194" t="n">
        <v>0</v>
      </c>
      <c r="M5691" s="195" t="n">
        <v>0</v>
      </c>
      <c r="N5691" s="196" t="n">
        <v>0</v>
      </c>
      <c r="O5691" s="197" t="n">
        <v>0</v>
      </c>
      <c r="P5691" s="118" t="inlineStr">
        <is>
          <t>Включено</t>
        </is>
      </c>
      <c r="Q5691" s="104" t="n"/>
    </row>
    <row r="5692" outlineLevel="3" ht="50.25" customHeight="1">
      <c r="A5692" s="3" t="n"/>
      <c r="B5692" s="3" t="n"/>
      <c r="C5692" s="25" t="n"/>
      <c r="D5692" s="271" t="inlineStr">
        <is>
          <t>10.8.10.33.</t>
        </is>
      </c>
      <c r="E5692" s="200" t="inlineStr">
        <is>
          <t>Угловой соединитель внешний 45 град. к лотку 400х100, толщ. 1,0 мм, Сендзимир
цинк</t>
        </is>
      </c>
      <c r="F5692" s="214" t="inlineStr">
        <is>
          <t>шт</t>
        </is>
      </c>
      <c r="G5692" s="645" t="n">
        <v>1</v>
      </c>
      <c r="H5692" s="194" t="n"/>
      <c r="I5692" s="195" t="n">
        <v>0</v>
      </c>
      <c r="J5692" s="196" t="n">
        <v>0</v>
      </c>
      <c r="K5692" s="197" t="n">
        <v>0</v>
      </c>
      <c r="L5692" s="194" t="n">
        <v>0</v>
      </c>
      <c r="M5692" s="195" t="n">
        <v>0</v>
      </c>
      <c r="N5692" s="196" t="n">
        <v>0</v>
      </c>
      <c r="O5692" s="197" t="n">
        <v>0</v>
      </c>
      <c r="P5692" s="118" t="inlineStr">
        <is>
          <t>Включено</t>
        </is>
      </c>
      <c r="Q5692" s="104" t="n"/>
    </row>
    <row r="5693" outlineLevel="3" ht="50.25" customHeight="1">
      <c r="A5693" s="3" t="n"/>
      <c r="B5693" s="3" t="n"/>
      <c r="C5693" s="25" t="n"/>
      <c r="D5693" s="271" t="inlineStr">
        <is>
          <t>10.8.10.34.</t>
        </is>
      </c>
      <c r="E5693" s="200" t="inlineStr">
        <is>
          <t>Угловой соединитель внутренний 45 град. к лотку 200х80, толщ. 1,0 мм, Сендзимир
цинк</t>
        </is>
      </c>
      <c r="F5693" s="214" t="inlineStr">
        <is>
          <t>шт</t>
        </is>
      </c>
      <c r="G5693" s="645" t="n">
        <v>1</v>
      </c>
      <c r="H5693" s="194" t="n"/>
      <c r="I5693" s="195" t="n">
        <v>0</v>
      </c>
      <c r="J5693" s="196" t="n">
        <v>0</v>
      </c>
      <c r="K5693" s="197" t="n">
        <v>0</v>
      </c>
      <c r="L5693" s="194" t="n">
        <v>0</v>
      </c>
      <c r="M5693" s="195" t="n">
        <v>0</v>
      </c>
      <c r="N5693" s="196" t="n">
        <v>0</v>
      </c>
      <c r="O5693" s="197" t="n">
        <v>0</v>
      </c>
      <c r="P5693" s="118" t="inlineStr">
        <is>
          <t>Включено</t>
        </is>
      </c>
      <c r="Q5693" s="104" t="n"/>
    </row>
    <row r="5694" outlineLevel="3" ht="50.25" customHeight="1">
      <c r="A5694" s="3" t="n"/>
      <c r="B5694" s="3" t="n"/>
      <c r="C5694" s="25" t="n"/>
      <c r="D5694" s="271" t="inlineStr">
        <is>
          <t>10.8.10.35.</t>
        </is>
      </c>
      <c r="E5694" s="200" t="inlineStr">
        <is>
          <t>Угловой соединитель внутренний 45 град. к лотку 300х100, толщ. 1,0 мм,
Сендзимир цинк</t>
        </is>
      </c>
      <c r="F5694" s="214" t="inlineStr">
        <is>
          <t>шт</t>
        </is>
      </c>
      <c r="G5694" s="645" t="n">
        <v>1</v>
      </c>
      <c r="H5694" s="194" t="n"/>
      <c r="I5694" s="195" t="n">
        <v>0</v>
      </c>
      <c r="J5694" s="196" t="n">
        <v>0</v>
      </c>
      <c r="K5694" s="197" t="n">
        <v>0</v>
      </c>
      <c r="L5694" s="194" t="n">
        <v>0</v>
      </c>
      <c r="M5694" s="195" t="n">
        <v>0</v>
      </c>
      <c r="N5694" s="196" t="n">
        <v>0</v>
      </c>
      <c r="O5694" s="197" t="n">
        <v>0</v>
      </c>
      <c r="P5694" s="118" t="inlineStr">
        <is>
          <t>Включено</t>
        </is>
      </c>
      <c r="Q5694" s="104" t="n"/>
    </row>
    <row r="5695" outlineLevel="3" ht="50.25" customHeight="1">
      <c r="A5695" s="3" t="n"/>
      <c r="B5695" s="3" t="n"/>
      <c r="C5695" s="25" t="n"/>
      <c r="D5695" s="271" t="inlineStr">
        <is>
          <t>10.8.10.36.</t>
        </is>
      </c>
      <c r="E5695" s="200" t="inlineStr">
        <is>
          <t>Угловой соединитель внутренний 45 град. к лотку 400х100, толщ. 1,0 мм,
Сендзимир цинк</t>
        </is>
      </c>
      <c r="F5695" s="214" t="inlineStr">
        <is>
          <t>шт</t>
        </is>
      </c>
      <c r="G5695" s="645" t="n">
        <v>1</v>
      </c>
      <c r="H5695" s="194" t="n"/>
      <c r="I5695" s="195" t="n">
        <v>0</v>
      </c>
      <c r="J5695" s="196" t="n">
        <v>0</v>
      </c>
      <c r="K5695" s="197" t="n">
        <v>0</v>
      </c>
      <c r="L5695" s="194" t="n">
        <v>0</v>
      </c>
      <c r="M5695" s="195" t="n">
        <v>0</v>
      </c>
      <c r="N5695" s="196" t="n">
        <v>0</v>
      </c>
      <c r="O5695" s="197" t="n">
        <v>0</v>
      </c>
      <c r="P5695" s="118" t="inlineStr">
        <is>
          <t>Включено</t>
        </is>
      </c>
      <c r="Q5695" s="104" t="n"/>
    </row>
    <row r="5696" outlineLevel="3" ht="50.25" customHeight="1">
      <c r="A5696" s="3" t="n"/>
      <c r="B5696" s="3" t="n"/>
      <c r="C5696" s="25" t="n"/>
      <c r="D5696" s="271" t="inlineStr">
        <is>
          <t>10.8.10.37.</t>
        </is>
      </c>
      <c r="E5696" s="200" t="inlineStr">
        <is>
          <t>Угол горизонтальный 45</t>
        </is>
      </c>
      <c r="F5696" s="214" t="inlineStr">
        <is>
          <t>шт</t>
        </is>
      </c>
      <c r="G5696" s="645" t="n">
        <v>2</v>
      </c>
      <c r="H5696" s="194" t="n"/>
      <c r="I5696" s="195" t="n">
        <v>0</v>
      </c>
      <c r="J5696" s="196" t="n">
        <v>0</v>
      </c>
      <c r="K5696" s="197" t="n">
        <v>0</v>
      </c>
      <c r="L5696" s="194" t="n">
        <v>0</v>
      </c>
      <c r="M5696" s="195" t="n">
        <v>0</v>
      </c>
      <c r="N5696" s="196" t="n">
        <v>0</v>
      </c>
      <c r="O5696" s="197" t="n">
        <v>0</v>
      </c>
      <c r="P5696" s="118" t="inlineStr">
        <is>
          <t>Включено</t>
        </is>
      </c>
      <c r="Q5696" s="104" t="n"/>
    </row>
    <row r="5697" outlineLevel="3" ht="50.25" customHeight="1">
      <c r="A5697" s="3" t="n"/>
      <c r="B5697" s="3" t="n"/>
      <c r="C5697" s="25" t="n"/>
      <c r="D5697" s="271" t="inlineStr">
        <is>
          <t>10.8.10.38.</t>
        </is>
      </c>
      <c r="E5697" s="200" t="inlineStr">
        <is>
          <t>Угол горизонтальный 45</t>
        </is>
      </c>
      <c r="F5697" s="214" t="inlineStr">
        <is>
          <t>шт</t>
        </is>
      </c>
      <c r="G5697" s="645" t="n">
        <v>3</v>
      </c>
      <c r="H5697" s="194" t="n"/>
      <c r="I5697" s="195" t="n">
        <v>0</v>
      </c>
      <c r="J5697" s="196" t="n">
        <v>0</v>
      </c>
      <c r="K5697" s="197" t="n">
        <v>0</v>
      </c>
      <c r="L5697" s="194" t="n">
        <v>0</v>
      </c>
      <c r="M5697" s="195" t="n">
        <v>0</v>
      </c>
      <c r="N5697" s="196" t="n">
        <v>0</v>
      </c>
      <c r="O5697" s="197" t="n">
        <v>0</v>
      </c>
      <c r="P5697" s="118" t="inlineStr">
        <is>
          <t>Включено</t>
        </is>
      </c>
      <c r="Q5697" s="104" t="n"/>
    </row>
    <row r="5698" outlineLevel="3" ht="50.25" customHeight="1">
      <c r="A5698" s="3" t="n"/>
      <c r="B5698" s="3" t="n"/>
      <c r="C5698" s="25" t="n"/>
      <c r="D5698" s="271" t="inlineStr">
        <is>
          <t>10.8.10.39.</t>
        </is>
      </c>
      <c r="E5698" s="200" t="inlineStr">
        <is>
          <t>Угол горизонтальный 45</t>
        </is>
      </c>
      <c r="F5698" s="214" t="inlineStr">
        <is>
          <t>шт</t>
        </is>
      </c>
      <c r="G5698" s="645" t="n">
        <v>6</v>
      </c>
      <c r="H5698" s="194" t="n"/>
      <c r="I5698" s="195" t="n">
        <v>0</v>
      </c>
      <c r="J5698" s="196" t="n">
        <v>0</v>
      </c>
      <c r="K5698" s="197" t="n">
        <v>0</v>
      </c>
      <c r="L5698" s="194" t="n">
        <v>0</v>
      </c>
      <c r="M5698" s="195" t="n">
        <v>0</v>
      </c>
      <c r="N5698" s="196" t="n">
        <v>0</v>
      </c>
      <c r="O5698" s="197" t="n">
        <v>0</v>
      </c>
      <c r="P5698" s="118" t="inlineStr">
        <is>
          <t>Включено</t>
        </is>
      </c>
      <c r="Q5698" s="104" t="n"/>
    </row>
    <row r="5699" outlineLevel="3" ht="50.25" customHeight="1">
      <c r="A5699" s="3" t="n"/>
      <c r="B5699" s="3" t="n"/>
      <c r="C5699" s="25" t="n"/>
      <c r="D5699" s="271" t="inlineStr">
        <is>
          <t>10.8.10.40.</t>
        </is>
      </c>
      <c r="E5699" s="200" t="inlineStr">
        <is>
          <t>Угол горизонтальный 45</t>
        </is>
      </c>
      <c r="F5699" s="214" t="inlineStr">
        <is>
          <t>шт</t>
        </is>
      </c>
      <c r="G5699" s="645" t="n">
        <v>6</v>
      </c>
      <c r="H5699" s="194" t="n"/>
      <c r="I5699" s="195" t="n">
        <v>0</v>
      </c>
      <c r="J5699" s="196" t="n">
        <v>0</v>
      </c>
      <c r="K5699" s="197" t="n">
        <v>0</v>
      </c>
      <c r="L5699" s="194" t="n">
        <v>0</v>
      </c>
      <c r="M5699" s="195" t="n">
        <v>0</v>
      </c>
      <c r="N5699" s="196" t="n">
        <v>0</v>
      </c>
      <c r="O5699" s="197" t="n">
        <v>0</v>
      </c>
      <c r="P5699" s="118" t="inlineStr">
        <is>
          <t>Включено</t>
        </is>
      </c>
      <c r="Q5699" s="104" t="n"/>
    </row>
    <row r="5700" outlineLevel="3" ht="50.25" customHeight="1">
      <c r="A5700" s="3" t="n"/>
      <c r="B5700" s="3" t="n"/>
      <c r="C5700" s="25" t="n"/>
      <c r="D5700" s="271" t="inlineStr">
        <is>
          <t>10.8.10.41.</t>
        </is>
      </c>
      <c r="E5700" s="200" t="inlineStr">
        <is>
          <t>Угол горизонтальный 90</t>
        </is>
      </c>
      <c r="F5700" s="214" t="inlineStr">
        <is>
          <t>шт</t>
        </is>
      </c>
      <c r="G5700" s="645" t="n">
        <v>5</v>
      </c>
      <c r="H5700" s="194" t="n"/>
      <c r="I5700" s="195" t="n">
        <v>0</v>
      </c>
      <c r="J5700" s="196" t="n">
        <v>0</v>
      </c>
      <c r="K5700" s="197" t="n">
        <v>0</v>
      </c>
      <c r="L5700" s="194" t="n">
        <v>0</v>
      </c>
      <c r="M5700" s="195" t="n">
        <v>0</v>
      </c>
      <c r="N5700" s="196" t="n">
        <v>0</v>
      </c>
      <c r="O5700" s="197" t="n">
        <v>0</v>
      </c>
      <c r="P5700" s="118" t="inlineStr">
        <is>
          <t>Включено</t>
        </is>
      </c>
      <c r="Q5700" s="104" t="n"/>
    </row>
    <row r="5701" outlineLevel="3" ht="50.25" customHeight="1">
      <c r="A5701" s="3" t="n"/>
      <c r="B5701" s="3" t="n"/>
      <c r="C5701" s="25" t="n"/>
      <c r="D5701" s="271" t="inlineStr">
        <is>
          <t>10.8.10.42.</t>
        </is>
      </c>
      <c r="E5701" s="200" t="inlineStr">
        <is>
          <t>Угол горизонтальный 90</t>
        </is>
      </c>
      <c r="F5701" s="214" t="inlineStr">
        <is>
          <t>шт</t>
        </is>
      </c>
      <c r="G5701" s="645" t="n">
        <v>1</v>
      </c>
      <c r="H5701" s="194" t="n"/>
      <c r="I5701" s="195" t="n">
        <v>0</v>
      </c>
      <c r="J5701" s="196" t="n">
        <v>0</v>
      </c>
      <c r="K5701" s="197" t="n">
        <v>0</v>
      </c>
      <c r="L5701" s="194" t="n">
        <v>0</v>
      </c>
      <c r="M5701" s="195" t="n">
        <v>0</v>
      </c>
      <c r="N5701" s="196" t="n">
        <v>0</v>
      </c>
      <c r="O5701" s="197" t="n">
        <v>0</v>
      </c>
      <c r="P5701" s="118" t="inlineStr">
        <is>
          <t>Включено</t>
        </is>
      </c>
      <c r="Q5701" s="104" t="n"/>
    </row>
    <row r="5702" outlineLevel="3" ht="50.25" customHeight="1">
      <c r="A5702" s="3" t="n"/>
      <c r="B5702" s="3" t="n"/>
      <c r="C5702" s="25" t="n"/>
      <c r="D5702" s="271" t="inlineStr">
        <is>
          <t>10.8.10.43.</t>
        </is>
      </c>
      <c r="E5702" s="200" t="inlineStr">
        <is>
          <t>Угол горизонтальный 90</t>
        </is>
      </c>
      <c r="F5702" s="214" t="inlineStr">
        <is>
          <t>шт</t>
        </is>
      </c>
      <c r="G5702" s="645" t="n">
        <v>8</v>
      </c>
      <c r="H5702" s="194" t="n"/>
      <c r="I5702" s="195" t="n">
        <v>0</v>
      </c>
      <c r="J5702" s="196" t="n">
        <v>0</v>
      </c>
      <c r="K5702" s="197" t="n">
        <v>0</v>
      </c>
      <c r="L5702" s="194" t="n">
        <v>0</v>
      </c>
      <c r="M5702" s="195" t="n">
        <v>0</v>
      </c>
      <c r="N5702" s="196" t="n">
        <v>0</v>
      </c>
      <c r="O5702" s="197" t="n">
        <v>0</v>
      </c>
      <c r="P5702" s="118" t="inlineStr">
        <is>
          <t>Включено</t>
        </is>
      </c>
      <c r="Q5702" s="104" t="n"/>
    </row>
    <row r="5703" outlineLevel="3" ht="50.25" customHeight="1">
      <c r="A5703" s="3" t="n"/>
      <c r="B5703" s="3" t="n"/>
      <c r="C5703" s="25" t="n"/>
      <c r="D5703" s="271" t="inlineStr">
        <is>
          <t>10.8.10.44.</t>
        </is>
      </c>
      <c r="E5703" s="200" t="inlineStr">
        <is>
          <t>Угол горизонтальный 90</t>
        </is>
      </c>
      <c r="F5703" s="214" t="inlineStr">
        <is>
          <t>шт</t>
        </is>
      </c>
      <c r="G5703" s="645" t="n">
        <v>3</v>
      </c>
      <c r="H5703" s="194" t="n"/>
      <c r="I5703" s="195" t="n">
        <v>0</v>
      </c>
      <c r="J5703" s="196" t="n">
        <v>0</v>
      </c>
      <c r="K5703" s="197" t="n">
        <v>0</v>
      </c>
      <c r="L5703" s="194" t="n">
        <v>0</v>
      </c>
      <c r="M5703" s="195" t="n">
        <v>0</v>
      </c>
      <c r="N5703" s="196" t="n">
        <v>0</v>
      </c>
      <c r="O5703" s="197" t="n">
        <v>0</v>
      </c>
      <c r="P5703" s="118" t="inlineStr">
        <is>
          <t>Включено</t>
        </is>
      </c>
      <c r="Q5703" s="104" t="n"/>
    </row>
    <row r="5704" outlineLevel="3" ht="50.25" customHeight="1">
      <c r="A5704" s="3" t="n"/>
      <c r="B5704" s="3" t="n"/>
      <c r="C5704" s="25" t="n"/>
      <c r="D5704" s="271" t="inlineStr">
        <is>
          <t>10.8.10.45.</t>
        </is>
      </c>
      <c r="E5704" s="200" t="inlineStr">
        <is>
          <t>Угол горизонтальный 90</t>
        </is>
      </c>
      <c r="F5704" s="214" t="inlineStr">
        <is>
          <t>шт</t>
        </is>
      </c>
      <c r="G5704" s="645" t="n">
        <v>1</v>
      </c>
      <c r="H5704" s="194" t="n"/>
      <c r="I5704" s="195" t="n">
        <v>0</v>
      </c>
      <c r="J5704" s="196" t="n">
        <v>0</v>
      </c>
      <c r="K5704" s="197" t="n">
        <v>0</v>
      </c>
      <c r="L5704" s="194" t="n">
        <v>0</v>
      </c>
      <c r="M5704" s="195" t="n">
        <v>0</v>
      </c>
      <c r="N5704" s="196" t="n">
        <v>0</v>
      </c>
      <c r="O5704" s="197" t="n">
        <v>0</v>
      </c>
      <c r="P5704" s="118" t="inlineStr">
        <is>
          <t>Включено</t>
        </is>
      </c>
      <c r="Q5704" s="104" t="n"/>
    </row>
    <row r="5705" outlineLevel="3" ht="50.25" customHeight="1">
      <c r="A5705" s="3" t="n"/>
      <c r="B5705" s="3" t="n"/>
      <c r="C5705" s="25" t="n"/>
      <c r="D5705" s="271" t="inlineStr">
        <is>
          <t>10.8.10.46.</t>
        </is>
      </c>
      <c r="E5705" s="200" t="inlineStr">
        <is>
          <t>Редукция</t>
        </is>
      </c>
      <c r="F5705" s="214" t="inlineStr">
        <is>
          <t>шт</t>
        </is>
      </c>
      <c r="G5705" s="645" t="n">
        <v>2</v>
      </c>
      <c r="H5705" s="194" t="n"/>
      <c r="I5705" s="195" t="n">
        <v>0</v>
      </c>
      <c r="J5705" s="196" t="n">
        <v>0</v>
      </c>
      <c r="K5705" s="197" t="n">
        <v>0</v>
      </c>
      <c r="L5705" s="194" t="n">
        <v>0</v>
      </c>
      <c r="M5705" s="195" t="n">
        <v>0</v>
      </c>
      <c r="N5705" s="196" t="n">
        <v>0</v>
      </c>
      <c r="O5705" s="197" t="n">
        <v>0</v>
      </c>
      <c r="P5705" s="118" t="inlineStr">
        <is>
          <t>Включено</t>
        </is>
      </c>
      <c r="Q5705" s="104" t="n"/>
    </row>
    <row r="5706" outlineLevel="3" ht="50.25" customHeight="1">
      <c r="A5706" s="3" t="n"/>
      <c r="B5706" s="3" t="n"/>
      <c r="C5706" s="25" t="n"/>
      <c r="D5706" s="271" t="inlineStr">
        <is>
          <t>10.8.10.47.</t>
        </is>
      </c>
      <c r="E5706" s="200" t="inlineStr">
        <is>
          <t>Редукция</t>
        </is>
      </c>
      <c r="F5706" s="214" t="inlineStr">
        <is>
          <t>шт</t>
        </is>
      </c>
      <c r="G5706" s="645" t="n">
        <v>1</v>
      </c>
      <c r="H5706" s="194" t="n"/>
      <c r="I5706" s="195" t="n">
        <v>0</v>
      </c>
      <c r="J5706" s="196" t="n">
        <v>0</v>
      </c>
      <c r="K5706" s="197" t="n">
        <v>0</v>
      </c>
      <c r="L5706" s="194" t="n">
        <v>0</v>
      </c>
      <c r="M5706" s="195" t="n">
        <v>0</v>
      </c>
      <c r="N5706" s="196" t="n">
        <v>0</v>
      </c>
      <c r="O5706" s="197" t="n">
        <v>0</v>
      </c>
      <c r="P5706" s="118" t="inlineStr">
        <is>
          <t>Включено</t>
        </is>
      </c>
      <c r="Q5706" s="104" t="n"/>
    </row>
    <row r="5707" outlineLevel="3" ht="50.25" customHeight="1">
      <c r="A5707" s="3" t="n"/>
      <c r="B5707" s="3" t="n"/>
      <c r="C5707" s="25" t="n"/>
      <c r="D5707" s="271" t="inlineStr">
        <is>
          <t>10.8.10.48.</t>
        </is>
      </c>
      <c r="E5707" s="200" t="inlineStr">
        <is>
          <t>Редукция</t>
        </is>
      </c>
      <c r="F5707" s="214" t="inlineStr">
        <is>
          <t>шт</t>
        </is>
      </c>
      <c r="G5707" s="645" t="n">
        <v>1</v>
      </c>
      <c r="H5707" s="194" t="n"/>
      <c r="I5707" s="195" t="n">
        <v>0</v>
      </c>
      <c r="J5707" s="196" t="n">
        <v>0</v>
      </c>
      <c r="K5707" s="197" t="n">
        <v>0</v>
      </c>
      <c r="L5707" s="194" t="n">
        <v>0</v>
      </c>
      <c r="M5707" s="195" t="n">
        <v>0</v>
      </c>
      <c r="N5707" s="196" t="n">
        <v>0</v>
      </c>
      <c r="O5707" s="197" t="n">
        <v>0</v>
      </c>
      <c r="P5707" s="118" t="inlineStr">
        <is>
          <t>Включено</t>
        </is>
      </c>
      <c r="Q5707" s="104" t="n"/>
    </row>
    <row r="5708" outlineLevel="3" ht="50.25" customHeight="1">
      <c r="A5708" s="3" t="n"/>
      <c r="B5708" s="3" t="n"/>
      <c r="C5708" s="25" t="n"/>
      <c r="D5708" s="271" t="inlineStr">
        <is>
          <t>10.8.10.49.</t>
        </is>
      </c>
      <c r="E5708" s="200" t="inlineStr">
        <is>
          <t>Соединитель лотковый универсальный модернизированный для лотка высотой 100 мм,
толщ.1,5 мм,Сендзимир цинк</t>
        </is>
      </c>
      <c r="F5708" s="214" t="inlineStr">
        <is>
          <t>шт</t>
        </is>
      </c>
      <c r="G5708" s="645" t="n">
        <v>20</v>
      </c>
      <c r="H5708" s="194" t="n"/>
      <c r="I5708" s="195" t="n">
        <v>0</v>
      </c>
      <c r="J5708" s="196" t="n">
        <v>0</v>
      </c>
      <c r="K5708" s="197" t="n">
        <v>0</v>
      </c>
      <c r="L5708" s="194" t="n">
        <v>0</v>
      </c>
      <c r="M5708" s="195" t="n">
        <v>0</v>
      </c>
      <c r="N5708" s="196" t="n">
        <v>0</v>
      </c>
      <c r="O5708" s="197" t="n">
        <v>0</v>
      </c>
      <c r="P5708" s="118" t="inlineStr">
        <is>
          <t>Включено</t>
        </is>
      </c>
      <c r="Q5708" s="104" t="n"/>
    </row>
    <row r="5709" outlineLevel="3" ht="50.25" customHeight="1">
      <c r="A5709" s="3" t="n"/>
      <c r="B5709" s="3" t="n"/>
      <c r="C5709" s="25" t="n"/>
      <c r="D5709" s="271" t="inlineStr">
        <is>
          <t>10.8.10.50.</t>
        </is>
      </c>
      <c r="E5709" s="200" t="inlineStr">
        <is>
          <t>Соединитель лотковый универсальный модернизированный для лотка высотой 80 мм,
толщ. 1,5 мм, Сендзимир цинк</t>
        </is>
      </c>
      <c r="F5709" s="214" t="inlineStr">
        <is>
          <t>шт</t>
        </is>
      </c>
      <c r="G5709" s="645" t="n">
        <v>40</v>
      </c>
      <c r="H5709" s="194" t="n"/>
      <c r="I5709" s="195" t="n">
        <v>0</v>
      </c>
      <c r="J5709" s="196" t="n">
        <v>0</v>
      </c>
      <c r="K5709" s="197" t="n">
        <v>0</v>
      </c>
      <c r="L5709" s="194" t="n">
        <v>0</v>
      </c>
      <c r="M5709" s="195" t="n">
        <v>0</v>
      </c>
      <c r="N5709" s="196" t="n">
        <v>0</v>
      </c>
      <c r="O5709" s="197" t="n">
        <v>0</v>
      </c>
      <c r="P5709" s="118" t="inlineStr">
        <is>
          <t>Включено</t>
        </is>
      </c>
      <c r="Q5709" s="104" t="n"/>
    </row>
    <row r="5710" outlineLevel="3" ht="50.25" customHeight="1">
      <c r="A5710" s="3" t="n"/>
      <c r="B5710" s="3" t="n"/>
      <c r="C5710" s="25" t="n"/>
      <c r="D5710" s="271" t="inlineStr">
        <is>
          <t>10.8.10.51.</t>
        </is>
      </c>
      <c r="E5710" s="200" t="inlineStr">
        <is>
          <t>Анкер-болт с гайкой М8 10х97, гальван. Цинк</t>
        </is>
      </c>
      <c r="F5710" s="214" t="inlineStr">
        <is>
          <t>шт</t>
        </is>
      </c>
      <c r="G5710" s="645" t="n">
        <v>240</v>
      </c>
      <c r="H5710" s="194" t="n"/>
      <c r="I5710" s="195" t="n">
        <v>0</v>
      </c>
      <c r="J5710" s="196" t="n">
        <v>0</v>
      </c>
      <c r="K5710" s="197" t="n">
        <v>0</v>
      </c>
      <c r="L5710" s="194" t="n">
        <v>0</v>
      </c>
      <c r="M5710" s="195" t="n">
        <v>0</v>
      </c>
      <c r="N5710" s="196" t="n">
        <v>0</v>
      </c>
      <c r="O5710" s="197" t="n">
        <v>0</v>
      </c>
      <c r="P5710" s="118" t="inlineStr">
        <is>
          <t>Включено</t>
        </is>
      </c>
      <c r="Q5710" s="104" t="n"/>
    </row>
    <row r="5711" outlineLevel="3" ht="50.25" customHeight="1">
      <c r="A5711" s="3" t="n"/>
      <c r="B5711" s="3" t="n"/>
      <c r="C5711" s="25" t="n"/>
      <c r="D5711" s="271" t="inlineStr">
        <is>
          <t>10.8.10.52.</t>
        </is>
      </c>
      <c r="E5711" s="200" t="inlineStr">
        <is>
          <t>Винт М5х25 ГОСТ, гальван. Цинк</t>
        </is>
      </c>
      <c r="F5711" s="214" t="inlineStr">
        <is>
          <t>шт</t>
        </is>
      </c>
      <c r="G5711" s="645" t="n">
        <v>70</v>
      </c>
      <c r="H5711" s="194" t="n"/>
      <c r="I5711" s="195" t="n">
        <v>0</v>
      </c>
      <c r="J5711" s="196" t="n">
        <v>0</v>
      </c>
      <c r="K5711" s="197" t="n">
        <v>0</v>
      </c>
      <c r="L5711" s="194" t="n">
        <v>0</v>
      </c>
      <c r="M5711" s="195" t="n">
        <v>0</v>
      </c>
      <c r="N5711" s="196" t="n">
        <v>0</v>
      </c>
      <c r="O5711" s="197" t="n">
        <v>0</v>
      </c>
      <c r="P5711" s="118" t="inlineStr">
        <is>
          <t>Включено</t>
        </is>
      </c>
      <c r="Q5711" s="104" t="n"/>
    </row>
    <row r="5712" outlineLevel="3" ht="50.25" customHeight="1">
      <c r="A5712" s="3" t="n"/>
      <c r="B5712" s="3" t="n"/>
      <c r="C5712" s="25" t="n"/>
      <c r="D5712" s="271" t="inlineStr">
        <is>
          <t>10.8.10.53.</t>
        </is>
      </c>
      <c r="E5712" s="200" t="inlineStr">
        <is>
          <t>Винт М6х10 DIN 7985, класс прочности 4.8, гальван. Цинк</t>
        </is>
      </c>
      <c r="F5712" s="214" t="inlineStr">
        <is>
          <t>шт</t>
        </is>
      </c>
      <c r="G5712" s="645" t="n">
        <v>560</v>
      </c>
      <c r="H5712" s="194" t="n"/>
      <c r="I5712" s="195" t="n">
        <v>0</v>
      </c>
      <c r="J5712" s="196" t="n">
        <v>0</v>
      </c>
      <c r="K5712" s="197" t="n">
        <v>0</v>
      </c>
      <c r="L5712" s="194" t="n">
        <v>0</v>
      </c>
      <c r="M5712" s="195" t="n">
        <v>0</v>
      </c>
      <c r="N5712" s="196" t="n">
        <v>0</v>
      </c>
      <c r="O5712" s="197" t="n">
        <v>0</v>
      </c>
      <c r="P5712" s="118" t="inlineStr">
        <is>
          <t>Включено</t>
        </is>
      </c>
      <c r="Q5712" s="104" t="n"/>
    </row>
    <row r="5713" outlineLevel="3" ht="50.25" customHeight="1">
      <c r="A5713" s="3" t="n"/>
      <c r="B5713" s="3" t="n"/>
      <c r="C5713" s="25" t="n"/>
      <c r="D5713" s="271" t="inlineStr">
        <is>
          <t>10.8.10.54.</t>
        </is>
      </c>
      <c r="E5713" s="200" t="inlineStr">
        <is>
          <t>Винт М6х12 DIN 7985, класс прочности 4.8, гальван. Цинк</t>
        </is>
      </c>
      <c r="F5713" s="214" t="inlineStr">
        <is>
          <t>шт</t>
        </is>
      </c>
      <c r="G5713" s="645" t="n">
        <v>630</v>
      </c>
      <c r="H5713" s="194" t="n"/>
      <c r="I5713" s="195" t="n">
        <v>0</v>
      </c>
      <c r="J5713" s="196" t="n">
        <v>0</v>
      </c>
      <c r="K5713" s="197" t="n">
        <v>0</v>
      </c>
      <c r="L5713" s="194" t="n">
        <v>0</v>
      </c>
      <c r="M5713" s="195" t="n">
        <v>0</v>
      </c>
      <c r="N5713" s="196" t="n">
        <v>0</v>
      </c>
      <c r="O5713" s="197" t="n">
        <v>0</v>
      </c>
      <c r="P5713" s="118" t="inlineStr">
        <is>
          <t>Включено</t>
        </is>
      </c>
      <c r="Q5713" s="104" t="n"/>
    </row>
    <row r="5714" outlineLevel="3" ht="50.25" customHeight="1">
      <c r="A5714" s="3" t="n"/>
      <c r="B5714" s="3" t="n"/>
      <c r="C5714" s="25" t="n"/>
      <c r="D5714" s="271" t="inlineStr">
        <is>
          <t>10.8.10.55.</t>
        </is>
      </c>
      <c r="E5714" s="200" t="inlineStr">
        <is>
          <t>Винт М6х16 DIN 7985, класс прочности 4.8, гальван. Цинк</t>
        </is>
      </c>
      <c r="F5714" s="214" t="inlineStr">
        <is>
          <t>шт</t>
        </is>
      </c>
      <c r="G5714" s="645" t="n">
        <v>480</v>
      </c>
      <c r="H5714" s="194" t="n"/>
      <c r="I5714" s="195" t="n">
        <v>0</v>
      </c>
      <c r="J5714" s="196" t="n">
        <v>0</v>
      </c>
      <c r="K5714" s="197" t="n">
        <v>0</v>
      </c>
      <c r="L5714" s="194" t="n">
        <v>0</v>
      </c>
      <c r="M5714" s="195" t="n">
        <v>0</v>
      </c>
      <c r="N5714" s="196" t="n">
        <v>0</v>
      </c>
      <c r="O5714" s="197" t="n">
        <v>0</v>
      </c>
      <c r="P5714" s="118" t="inlineStr">
        <is>
          <t>Включено</t>
        </is>
      </c>
      <c r="Q5714" s="104" t="n"/>
    </row>
    <row r="5715" outlineLevel="3" ht="50.25" customHeight="1">
      <c r="A5715" s="3" t="n"/>
      <c r="B5715" s="3" t="n"/>
      <c r="C5715" s="25" t="n"/>
      <c r="D5715" s="271" t="inlineStr">
        <is>
          <t>10.8.10.56.</t>
        </is>
      </c>
      <c r="E5715" s="200" t="inlineStr">
        <is>
          <t>Гайка М6 DIN 6923 со стопорным буртиком, класс прочности 8, гальван. Цинк</t>
        </is>
      </c>
      <c r="F5715" s="214" t="inlineStr">
        <is>
          <t>шт</t>
        </is>
      </c>
      <c r="G5715" s="645" t="n">
        <v>1670</v>
      </c>
      <c r="H5715" s="194" t="n"/>
      <c r="I5715" s="195" t="n">
        <v>0</v>
      </c>
      <c r="J5715" s="196" t="n">
        <v>0</v>
      </c>
      <c r="K5715" s="197" t="n">
        <v>0</v>
      </c>
      <c r="L5715" s="194" t="n">
        <v>0</v>
      </c>
      <c r="M5715" s="195" t="n">
        <v>0</v>
      </c>
      <c r="N5715" s="196" t="n">
        <v>0</v>
      </c>
      <c r="O5715" s="197" t="n">
        <v>0</v>
      </c>
      <c r="P5715" s="118" t="inlineStr">
        <is>
          <t>Включено</t>
        </is>
      </c>
      <c r="Q5715" s="104" t="n"/>
    </row>
    <row r="5716" outlineLevel="2" ht="50.25" customHeight="1">
      <c r="A5716" s="3" t="n"/>
      <c r="B5716" s="3" t="n"/>
      <c r="C5716" s="240" t="n"/>
      <c r="D5716" s="391" t="inlineStr">
        <is>
          <t>10.8.11.</t>
        </is>
      </c>
      <c r="E5716" s="408" t="inlineStr">
        <is>
          <t>Материалы для огнестойкого кабельного короба Техстронг с пределом
огнестойкости 150 минут:</t>
        </is>
      </c>
      <c r="F5716" s="409" t="inlineStr">
        <is>
          <t>комплект</t>
        </is>
      </c>
      <c r="G5716" s="420" t="n">
        <v>1</v>
      </c>
      <c r="H5716" s="428">
        <f>IFERROR(L5716/G5716,0)</f>
        <v/>
      </c>
      <c r="I5716" s="429">
        <f>IFERROR(M5716/G5716,0)</f>
        <v/>
      </c>
      <c r="J5716" s="430">
        <f>IFERROR(N5716/G5716,0)</f>
        <v/>
      </c>
      <c r="K5716" s="432">
        <f>+IFERROR(O5716/G5716,0)</f>
        <v/>
      </c>
      <c r="L5716" s="431">
        <f>SUBTOTAL(9,L5717:L5722)</f>
        <v/>
      </c>
      <c r="M5716" s="429">
        <f>SUBTOTAL(9,M5717:M5722)</f>
        <v/>
      </c>
      <c r="N5716" s="430">
        <f>SUBTOTAL(9,N5717:N5722)</f>
        <v/>
      </c>
      <c r="O5716" s="431">
        <f>SUBTOTAL(9,O5717:O5722)</f>
        <v/>
      </c>
      <c r="P5716" s="394" t="n"/>
      <c r="Q5716" s="243" t="n"/>
    </row>
    <row r="5717" outlineLevel="3" ht="50.25" customHeight="1">
      <c r="A5717" s="3" t="n"/>
      <c r="B5717" s="3" t="inlineStr">
        <is>
          <t>Монтаж кабеленесущих систем</t>
        </is>
      </c>
      <c r="C5717" s="25" t="n"/>
      <c r="D5717" s="271" t="inlineStr">
        <is>
          <t>10.8.11.1.</t>
        </is>
      </c>
      <c r="E5717" s="200" t="inlineStr">
        <is>
          <t>Плита огнестойкая «TEHSTRONG FIRESTOP H»т олщиной 45 мм, ТУ 23.99.19-029-09559281-2020, ТЕХСТРОНГ</t>
        </is>
      </c>
      <c r="F5717" s="214" t="inlineStr">
        <is>
          <t>м2</t>
        </is>
      </c>
      <c r="G5717" s="645" t="n">
        <v>524</v>
      </c>
      <c r="H5717" s="194" t="n">
        <v>6118.602026217191</v>
      </c>
      <c r="I5717" s="195" t="n">
        <v>3882.666330892006</v>
      </c>
      <c r="J5717" s="196" t="n">
        <v>1250.15854463865</v>
      </c>
      <c r="K5717" s="197" t="n">
        <v>11251.42690174785</v>
      </c>
      <c r="L5717" s="194" t="n">
        <v>3206147.461737808</v>
      </c>
      <c r="M5717" s="195" t="n">
        <v>2034517.157387411</v>
      </c>
      <c r="N5717" s="196" t="n">
        <v>655083.0773906525</v>
      </c>
      <c r="O5717" s="197" t="n">
        <v>5895747.696515872</v>
      </c>
      <c r="P5717" s="118" t="n"/>
      <c r="Q5717" s="104" t="n"/>
    </row>
    <row r="5718" outlineLevel="3" ht="50.25" customHeight="1">
      <c r="A5718" s="3" t="n"/>
      <c r="B5718" s="3" t="inlineStr">
        <is>
          <t>Монтаж кабеленесущих систем</t>
        </is>
      </c>
      <c r="C5718" s="25" t="n"/>
      <c r="D5718" s="271" t="inlineStr">
        <is>
          <t>10.8.11.2.</t>
        </is>
      </c>
      <c r="E5718" s="200" t="inlineStr">
        <is>
          <t>Плита огнестойкая «TEHSTRONG FIRESTOP H»т олщиной 45 мм, ТУ 23.99.19-029-09559281-2020, ТЕХСТРОНГ</t>
        </is>
      </c>
      <c r="F5718" s="214" t="inlineStr">
        <is>
          <t>кг</t>
        </is>
      </c>
      <c r="G5718" s="645" t="n">
        <v>21</v>
      </c>
      <c r="H5718" s="194" t="n">
        <v>6118.60202725264</v>
      </c>
      <c r="I5718" s="195" t="n">
        <v>3882.666330892006</v>
      </c>
      <c r="J5718" s="196" t="n">
        <v>1250.158544768081</v>
      </c>
      <c r="K5718" s="197" t="n">
        <v>11251.42690291273</v>
      </c>
      <c r="L5718" s="194" t="n">
        <v>128490.6425723054</v>
      </c>
      <c r="M5718" s="195" t="n">
        <v>81535.99294873212</v>
      </c>
      <c r="N5718" s="196" t="n">
        <v>26253.3294401297</v>
      </c>
      <c r="O5718" s="197" t="n">
        <v>236279.9649611673</v>
      </c>
      <c r="P5718" s="118" t="n"/>
      <c r="Q5718" s="104" t="n"/>
    </row>
    <row r="5719" outlineLevel="3" ht="50.25" customHeight="1">
      <c r="A5719" s="3" t="n"/>
      <c r="B5719" s="3" t="inlineStr">
        <is>
          <t>Монтаж кабеленесущих систем</t>
        </is>
      </c>
      <c r="C5719" s="25" t="n"/>
      <c r="D5719" s="271" t="inlineStr">
        <is>
          <t>10.8.11.3.</t>
        </is>
      </c>
      <c r="E5719" s="200" t="inlineStr">
        <is>
          <t>Состав огнезащитный «TEHSTRONG CONTACT S», ТУ 23.99.19-029-09559281-2020, ТЕХСТРОНГ</t>
        </is>
      </c>
      <c r="F5719" s="214" t="inlineStr">
        <is>
          <t>шт</t>
        </is>
      </c>
      <c r="G5719" s="645" t="n">
        <v>198</v>
      </c>
      <c r="H5719" s="194" t="n">
        <v>1538.886131827086</v>
      </c>
      <c r="I5719" s="195" t="n">
        <v>517.6888441189342</v>
      </c>
      <c r="J5719" s="196" t="n">
        <v>257.0718719932525</v>
      </c>
      <c r="K5719" s="197" t="n">
        <v>2313.646847939272</v>
      </c>
      <c r="L5719" s="194" t="n">
        <v>304699.454101763</v>
      </c>
      <c r="M5719" s="195" t="n">
        <v>102502.391135549</v>
      </c>
      <c r="N5719" s="196" t="n">
        <v>50900.230654664</v>
      </c>
      <c r="O5719" s="197" t="n">
        <v>458102.075891976</v>
      </c>
      <c r="P5719" s="118" t="n"/>
      <c r="Q5719" s="104" t="n"/>
    </row>
    <row r="5720" outlineLevel="3" ht="50.25" customHeight="1">
      <c r="A5720" s="3" t="n"/>
      <c r="B5720" s="3" t="inlineStr">
        <is>
          <t>Монтаж кабеленесущих систем</t>
        </is>
      </c>
      <c r="C5720" s="25" t="n"/>
      <c r="D5720" s="271" t="inlineStr">
        <is>
          <t>10.8.11.4.</t>
        </is>
      </c>
      <c r="E5720" s="200" t="inlineStr">
        <is>
          <t>Вентиляционный блок «TEHSTRONG VB» (100×100×55м м), ТУ 23.99.19-029-09559281-2020, ТЕХСТРОНГ</t>
        </is>
      </c>
      <c r="F5720" s="214" t="inlineStr">
        <is>
          <t>пог.м</t>
        </is>
      </c>
      <c r="G5720" s="645" t="n">
        <v>35</v>
      </c>
      <c r="H5720" s="194" t="n">
        <v>2538.642613247168</v>
      </c>
      <c r="I5720" s="195" t="n">
        <v>2588.444220594671</v>
      </c>
      <c r="J5720" s="196" t="n">
        <v>640.8858542302298</v>
      </c>
      <c r="K5720" s="197" t="n">
        <v>5767.972688072068</v>
      </c>
      <c r="L5720" s="194" t="n">
        <v>88852.49146365089</v>
      </c>
      <c r="M5720" s="195" t="n">
        <v>90595.54772081347</v>
      </c>
      <c r="N5720" s="196" t="n">
        <v>22431.00489805804</v>
      </c>
      <c r="O5720" s="197" t="n">
        <v>201879.0440825224</v>
      </c>
      <c r="P5720" s="118" t="n"/>
      <c r="Q5720" s="104" t="n"/>
    </row>
    <row r="5721" outlineLevel="3" ht="50.25" customHeight="1">
      <c r="A5721" s="3" t="n"/>
      <c r="B5721" s="3" t="inlineStr">
        <is>
          <t>Монтаж кабеленесущих систем</t>
        </is>
      </c>
      <c r="C5721" s="25" t="n"/>
      <c r="D5721" s="271" t="inlineStr">
        <is>
          <t>10.8.11.5.</t>
        </is>
      </c>
      <c r="E5721" s="200" t="inlineStr">
        <is>
          <t>Кожух огнезащитный «TEHSTRONG KO», ТУ 23.99.19-029-09559281-2020, ТЕХСТРОНГ</t>
        </is>
      </c>
      <c r="F5721" s="214" t="inlineStr">
        <is>
          <t>пог.м</t>
        </is>
      </c>
      <c r="G5721" s="645" t="n">
        <v>127</v>
      </c>
      <c r="H5721" s="194" t="n">
        <v>406.3675295077938</v>
      </c>
      <c r="I5721" s="195" t="n">
        <v>129.4222110297335</v>
      </c>
      <c r="J5721" s="196" t="n">
        <v>66.97371756719093</v>
      </c>
      <c r="K5721" s="197" t="n">
        <v>602.7634581047184</v>
      </c>
      <c r="L5721" s="194" t="n">
        <v>51608.67624748982</v>
      </c>
      <c r="M5721" s="195" t="n">
        <v>16436.62080077616</v>
      </c>
      <c r="N5721" s="196" t="n">
        <v>8505.662131033248</v>
      </c>
      <c r="O5721" s="197" t="n">
        <v>76550.95917929924</v>
      </c>
      <c r="P5721" s="118" t="n"/>
      <c r="Q5721" s="104" t="n"/>
    </row>
    <row r="5722" outlineLevel="3" ht="50.25" customHeight="1">
      <c r="A5722" s="3" t="n"/>
      <c r="B5722" s="3" t="inlineStr">
        <is>
          <t>Монтаж кабеленесущих систем</t>
        </is>
      </c>
      <c r="C5722" s="25" t="n"/>
      <c r="D5722" s="271" t="inlineStr">
        <is>
          <t>10.8.11.6.</t>
        </is>
      </c>
      <c r="E5722" s="200" t="inlineStr">
        <is>
          <t>Кожух огнезащитный «TEHSTRONG KO», ТУ 23.99.19-029-09559281-2020, ТЕХСТРОНГ</t>
        </is>
      </c>
      <c r="F5722" s="214" t="inlineStr">
        <is>
          <t>пог.м</t>
        </is>
      </c>
      <c r="G5722" s="645" t="n">
        <v>75</v>
      </c>
      <c r="H5722" s="194" t="n">
        <v>406.367529083326</v>
      </c>
      <c r="I5722" s="195" t="n">
        <v>0</v>
      </c>
      <c r="J5722" s="196" t="n">
        <v>50.79594113541575</v>
      </c>
      <c r="K5722" s="197" t="n">
        <v>457.1634702187417</v>
      </c>
      <c r="L5722" s="194" t="n">
        <v>30477.56468124945</v>
      </c>
      <c r="M5722" s="195" t="n">
        <v>0</v>
      </c>
      <c r="N5722" s="196" t="n">
        <v>3809.695585156181</v>
      </c>
      <c r="O5722" s="197" t="n">
        <v>34287.26026640563</v>
      </c>
      <c r="P5722" s="118" t="n"/>
      <c r="Q5722" s="104" t="n"/>
    </row>
    <row r="5723" outlineLevel="2" ht="50.25" customHeight="1">
      <c r="A5723" s="3" t="n"/>
      <c r="B5723" s="3" t="n"/>
      <c r="C5723" s="240" t="n"/>
      <c r="D5723" s="391" t="inlineStr">
        <is>
          <t>10.8.12.</t>
        </is>
      </c>
      <c r="E5723" s="408" t="inlineStr">
        <is>
          <t>Металлопрокат и крепежные изделия для короба Техстронг с пределом огнестойкости 150 минут:</t>
        </is>
      </c>
      <c r="F5723" s="409" t="inlineStr">
        <is>
          <t>комплект</t>
        </is>
      </c>
      <c r="G5723" s="420" t="n">
        <v>1</v>
      </c>
      <c r="H5723" s="428">
        <f>IFERROR(L5723/G5723,0)</f>
        <v/>
      </c>
      <c r="I5723" s="429">
        <f>IFERROR(M5723/G5723,0)</f>
        <v/>
      </c>
      <c r="J5723" s="430">
        <f>IFERROR(N5723/G5723,0)</f>
        <v/>
      </c>
      <c r="K5723" s="432">
        <f>+IFERROR(O5723/G5723,0)</f>
        <v/>
      </c>
      <c r="L5723" s="431">
        <f>SUBTOTAL(9,L5724:L5735)</f>
        <v/>
      </c>
      <c r="M5723" s="429">
        <f>SUBTOTAL(9,M5724:M5735)</f>
        <v/>
      </c>
      <c r="N5723" s="430">
        <f>SUBTOTAL(9,N5724:N5735)</f>
        <v/>
      </c>
      <c r="O5723" s="431">
        <f>SUBTOTAL(9,O5724:O5735)</f>
        <v/>
      </c>
      <c r="P5723" s="394" t="n"/>
      <c r="Q5723" s="243" t="n"/>
    </row>
    <row r="5724" outlineLevel="3" ht="50.25" customHeight="1">
      <c r="A5724" s="3" t="n"/>
      <c r="B5724" s="3" t="n"/>
      <c r="C5724" s="25" t="n"/>
      <c r="D5724" s="271" t="inlineStr">
        <is>
          <t>10.8.12.1.</t>
        </is>
      </c>
      <c r="E5724" s="200" t="inlineStr">
        <is>
          <t>Анкер клин, 6х40, ТЕХСТРОНГ</t>
        </is>
      </c>
      <c r="F5724" s="214" t="inlineStr">
        <is>
          <t>шт.</t>
        </is>
      </c>
      <c r="G5724" s="645" t="n">
        <v>800</v>
      </c>
      <c r="H5724" s="194" t="n"/>
      <c r="I5724" s="195" t="n">
        <v>0</v>
      </c>
      <c r="J5724" s="196" t="n">
        <v>0</v>
      </c>
      <c r="K5724" s="197" t="n">
        <v>0</v>
      </c>
      <c r="L5724" s="194" t="n">
        <v>0</v>
      </c>
      <c r="M5724" s="195" t="n">
        <v>0</v>
      </c>
      <c r="N5724" s="196" t="n">
        <v>0</v>
      </c>
      <c r="O5724" s="197" t="n">
        <v>0</v>
      </c>
      <c r="P5724" s="118" t="inlineStr">
        <is>
          <t>Включено</t>
        </is>
      </c>
      <c r="Q5724" s="104" t="n"/>
    </row>
    <row r="5725" outlineLevel="3" ht="50.25" customHeight="1">
      <c r="A5725" s="3" t="n"/>
      <c r="B5725" s="3" t="n"/>
      <c r="C5725" s="25" t="n"/>
      <c r="D5725" s="271" t="inlineStr">
        <is>
          <t>10.8.12.2.</t>
        </is>
      </c>
      <c r="E5725" s="200" t="inlineStr">
        <is>
          <t>Анкер забивной металлический, М8, ТЕХСТРОНГ</t>
        </is>
      </c>
      <c r="F5725" s="214" t="inlineStr">
        <is>
          <t>шт.</t>
        </is>
      </c>
      <c r="G5725" s="645" t="n">
        <v>600</v>
      </c>
      <c r="H5725" s="194" t="n"/>
      <c r="I5725" s="195" t="n">
        <v>0</v>
      </c>
      <c r="J5725" s="196" t="n">
        <v>0</v>
      </c>
      <c r="K5725" s="197" t="n">
        <v>0</v>
      </c>
      <c r="L5725" s="194" t="n">
        <v>0</v>
      </c>
      <c r="M5725" s="195" t="n">
        <v>0</v>
      </c>
      <c r="N5725" s="196" t="n">
        <v>0</v>
      </c>
      <c r="O5725" s="197" t="n">
        <v>0</v>
      </c>
      <c r="P5725" s="118" t="inlineStr">
        <is>
          <t>Включено</t>
        </is>
      </c>
      <c r="Q5725" s="104" t="n"/>
    </row>
    <row r="5726" outlineLevel="3" ht="50.25" customHeight="1">
      <c r="A5726" s="3" t="n"/>
      <c r="B5726" s="3" t="n"/>
      <c r="C5726" s="25" t="n"/>
      <c r="D5726" s="271" t="inlineStr">
        <is>
          <t>10.8.12.3.</t>
        </is>
      </c>
      <c r="E5726" s="200" t="inlineStr">
        <is>
          <t>Шпилька стальная резьбовая, М8, ТЕХСТРОНГ</t>
        </is>
      </c>
      <c r="F5726" s="214" t="inlineStr">
        <is>
          <t>пог.м</t>
        </is>
      </c>
      <c r="G5726" s="645" t="n">
        <v>278</v>
      </c>
      <c r="H5726" s="194" t="n"/>
      <c r="I5726" s="195" t="n">
        <v>0</v>
      </c>
      <c r="J5726" s="196" t="n">
        <v>0</v>
      </c>
      <c r="K5726" s="197" t="n">
        <v>0</v>
      </c>
      <c r="L5726" s="194" t="n">
        <v>0</v>
      </c>
      <c r="M5726" s="195" t="n">
        <v>0</v>
      </c>
      <c r="N5726" s="196" t="n">
        <v>0</v>
      </c>
      <c r="O5726" s="197" t="n">
        <v>0</v>
      </c>
      <c r="P5726" s="118" t="inlineStr">
        <is>
          <t>Включено</t>
        </is>
      </c>
      <c r="Q5726" s="104" t="n"/>
    </row>
    <row r="5727" outlineLevel="3" ht="50.25" customHeight="1">
      <c r="A5727" s="3" t="n"/>
      <c r="B5727" s="3" t="n"/>
      <c r="C5727" s="25" t="n"/>
      <c r="D5727" s="271" t="inlineStr">
        <is>
          <t>10.8.12.4.</t>
        </is>
      </c>
      <c r="E5727" s="200" t="inlineStr">
        <is>
          <t>Гайка стальная оцинкованная, М8, ТЕХСТРОНГ</t>
        </is>
      </c>
      <c r="F5727" s="214" t="inlineStr">
        <is>
          <t>шт.</t>
        </is>
      </c>
      <c r="G5727" s="645" t="n">
        <v>600</v>
      </c>
      <c r="H5727" s="194" t="n"/>
      <c r="I5727" s="195" t="n">
        <v>0</v>
      </c>
      <c r="J5727" s="196" t="n">
        <v>0</v>
      </c>
      <c r="K5727" s="197" t="n">
        <v>0</v>
      </c>
      <c r="L5727" s="194" t="n">
        <v>0</v>
      </c>
      <c r="M5727" s="195" t="n">
        <v>0</v>
      </c>
      <c r="N5727" s="196" t="n">
        <v>0</v>
      </c>
      <c r="O5727" s="197" t="n">
        <v>0</v>
      </c>
      <c r="P5727" s="118" t="inlineStr">
        <is>
          <t>Включено</t>
        </is>
      </c>
      <c r="Q5727" s="104" t="n"/>
    </row>
    <row r="5728" outlineLevel="3" ht="50.25" customHeight="1">
      <c r="A5728" s="3" t="n"/>
      <c r="B5728" s="3" t="n"/>
      <c r="C5728" s="25" t="n"/>
      <c r="D5728" s="271" t="inlineStr">
        <is>
          <t>10.8.12.5.</t>
        </is>
      </c>
      <c r="E5728" s="200" t="inlineStr">
        <is>
          <t>Шайба увеличенная стальная оцинкованная, М8, ТЕХСТРОНГ</t>
        </is>
      </c>
      <c r="F5728" s="214" t="inlineStr">
        <is>
          <t>шт.</t>
        </is>
      </c>
      <c r="G5728" s="645" t="n">
        <v>600</v>
      </c>
      <c r="H5728" s="194" t="n"/>
      <c r="I5728" s="195" t="n">
        <v>0</v>
      </c>
      <c r="J5728" s="196" t="n">
        <v>0</v>
      </c>
      <c r="K5728" s="197" t="n">
        <v>0</v>
      </c>
      <c r="L5728" s="194" t="n">
        <v>0</v>
      </c>
      <c r="M5728" s="195" t="n">
        <v>0</v>
      </c>
      <c r="N5728" s="196" t="n">
        <v>0</v>
      </c>
      <c r="O5728" s="197" t="n">
        <v>0</v>
      </c>
      <c r="P5728" s="118" t="inlineStr">
        <is>
          <t>Включено</t>
        </is>
      </c>
      <c r="Q5728" s="104" t="n"/>
    </row>
    <row r="5729" outlineLevel="3" ht="50.25" customHeight="1">
      <c r="A5729" s="3" t="n"/>
      <c r="B5729" s="3" t="n"/>
      <c r="C5729" s="25" t="n"/>
      <c r="D5729" s="271" t="inlineStr">
        <is>
          <t>10.8.12.6.</t>
        </is>
      </c>
      <c r="E5729" s="200" t="inlineStr">
        <is>
          <t>Траверса монтажная оцинкованная, 40х20х1,5, ТЕХСТРОНГ</t>
        </is>
      </c>
      <c r="F5729" s="214" t="inlineStr">
        <is>
          <t>пог.м</t>
        </is>
      </c>
      <c r="G5729" s="645" t="n">
        <v>174</v>
      </c>
      <c r="H5729" s="194" t="n"/>
      <c r="I5729" s="195" t="n">
        <v>0</v>
      </c>
      <c r="J5729" s="196" t="n">
        <v>0</v>
      </c>
      <c r="K5729" s="197" t="n">
        <v>0</v>
      </c>
      <c r="L5729" s="194" t="n">
        <v>0</v>
      </c>
      <c r="M5729" s="195" t="n">
        <v>0</v>
      </c>
      <c r="N5729" s="196" t="n">
        <v>0</v>
      </c>
      <c r="O5729" s="197" t="n">
        <v>0</v>
      </c>
      <c r="P5729" s="118" t="inlineStr">
        <is>
          <t>Включено</t>
        </is>
      </c>
      <c r="Q5729" s="104" t="n"/>
    </row>
    <row r="5730" outlineLevel="3" ht="50.25" customHeight="1">
      <c r="A5730" s="3" t="n"/>
      <c r="B5730" s="3" t="n"/>
      <c r="C5730" s="25" t="n"/>
      <c r="D5730" s="271" t="inlineStr">
        <is>
          <t>10.8.12.7.</t>
        </is>
      </c>
      <c r="E5730" s="200" t="inlineStr">
        <is>
          <t>Профиль направляющий стальной оцинкованный, 28х27, ТЕХСТРОНГ</t>
        </is>
      </c>
      <c r="F5730" s="214" t="inlineStr">
        <is>
          <t>пог.м</t>
        </is>
      </c>
      <c r="G5730" s="645" t="n">
        <v>2202</v>
      </c>
      <c r="H5730" s="194" t="n"/>
      <c r="I5730" s="195" t="n">
        <v>0</v>
      </c>
      <c r="J5730" s="196" t="n">
        <v>0</v>
      </c>
      <c r="K5730" s="197" t="n">
        <v>0</v>
      </c>
      <c r="L5730" s="194" t="n">
        <v>0</v>
      </c>
      <c r="M5730" s="195" t="n">
        <v>0</v>
      </c>
      <c r="N5730" s="196" t="n">
        <v>0</v>
      </c>
      <c r="O5730" s="197" t="n">
        <v>0</v>
      </c>
      <c r="P5730" s="118" t="inlineStr">
        <is>
          <t>Включено</t>
        </is>
      </c>
      <c r="Q5730" s="104" t="n"/>
    </row>
    <row r="5731" outlineLevel="3" ht="50.25" customHeight="1">
      <c r="A5731" s="3" t="n"/>
      <c r="B5731" s="3" t="n"/>
      <c r="C5731" s="25" t="n"/>
      <c r="D5731" s="271" t="inlineStr">
        <is>
          <t>10.8.12.8.</t>
        </is>
      </c>
      <c r="E5731" s="200" t="inlineStr">
        <is>
          <t>Профиль направляющий стальной оцинкованный, 60х27, ТЕХСТРОНГ</t>
        </is>
      </c>
      <c r="F5731" s="214" t="inlineStr">
        <is>
          <t>пог.м</t>
        </is>
      </c>
      <c r="G5731" s="645" t="n">
        <v>1224</v>
      </c>
      <c r="H5731" s="194" t="n"/>
      <c r="I5731" s="195" t="n">
        <v>0</v>
      </c>
      <c r="J5731" s="196" t="n">
        <v>0</v>
      </c>
      <c r="K5731" s="197" t="n">
        <v>0</v>
      </c>
      <c r="L5731" s="194" t="n">
        <v>0</v>
      </c>
      <c r="M5731" s="195" t="n">
        <v>0</v>
      </c>
      <c r="N5731" s="196" t="n">
        <v>0</v>
      </c>
      <c r="O5731" s="197" t="n">
        <v>0</v>
      </c>
      <c r="P5731" s="118" t="inlineStr">
        <is>
          <t>Включено</t>
        </is>
      </c>
      <c r="Q5731" s="104" t="n"/>
    </row>
    <row r="5732" outlineLevel="3" ht="50.25" customHeight="1">
      <c r="A5732" s="3" t="n"/>
      <c r="B5732" s="3" t="n"/>
      <c r="C5732" s="25" t="n"/>
      <c r="D5732" s="271" t="inlineStr">
        <is>
          <t>10.8.12.9.</t>
        </is>
      </c>
      <c r="E5732" s="200" t="inlineStr">
        <is>
          <t>Саморез по металлу с потайной головкой, 3,8х64, ТЕХСТРОНГ</t>
        </is>
      </c>
      <c r="F5732" s="214" t="inlineStr">
        <is>
          <t>шт.</t>
        </is>
      </c>
      <c r="G5732" s="645" t="n">
        <v>9000</v>
      </c>
      <c r="H5732" s="194" t="n"/>
      <c r="I5732" s="195" t="n">
        <v>0</v>
      </c>
      <c r="J5732" s="196" t="n">
        <v>0</v>
      </c>
      <c r="K5732" s="197" t="n">
        <v>0</v>
      </c>
      <c r="L5732" s="194" t="n">
        <v>0</v>
      </c>
      <c r="M5732" s="195" t="n">
        <v>0</v>
      </c>
      <c r="N5732" s="196" t="n">
        <v>0</v>
      </c>
      <c r="O5732" s="197" t="n">
        <v>0</v>
      </c>
      <c r="P5732" s="118" t="inlineStr">
        <is>
          <t>Включено</t>
        </is>
      </c>
      <c r="Q5732" s="104" t="n"/>
    </row>
    <row r="5733" outlineLevel="3" ht="50.25" customHeight="1">
      <c r="A5733" s="3" t="n"/>
      <c r="B5733" s="3" t="n"/>
      <c r="C5733" s="25" t="n"/>
      <c r="D5733" s="271" t="inlineStr">
        <is>
          <t>10.8.12.10.</t>
        </is>
      </c>
      <c r="E5733" s="200" t="inlineStr">
        <is>
          <t>Саморез по металлу с прессшайбой со сверлом, 4,2х13, ТЕХСТРОНГ</t>
        </is>
      </c>
      <c r="F5733" s="214" t="inlineStr">
        <is>
          <t>шт.</t>
        </is>
      </c>
      <c r="G5733" s="645" t="n">
        <v>6000</v>
      </c>
      <c r="H5733" s="194" t="n"/>
      <c r="I5733" s="195" t="n">
        <v>0</v>
      </c>
      <c r="J5733" s="196" t="n">
        <v>0</v>
      </c>
      <c r="K5733" s="197" t="n">
        <v>0</v>
      </c>
      <c r="L5733" s="194" t="n">
        <v>0</v>
      </c>
      <c r="M5733" s="195" t="n">
        <v>0</v>
      </c>
      <c r="N5733" s="196" t="n">
        <v>0</v>
      </c>
      <c r="O5733" s="197" t="n">
        <v>0</v>
      </c>
      <c r="P5733" s="118" t="inlineStr">
        <is>
          <t>Включено</t>
        </is>
      </c>
      <c r="Q5733" s="104" t="n"/>
    </row>
    <row r="5734" outlineLevel="3" ht="50.25" customHeight="1">
      <c r="A5734" s="3" t="n"/>
      <c r="B5734" s="3" t="n"/>
      <c r="C5734" s="25" t="n"/>
      <c r="D5734" s="271" t="inlineStr">
        <is>
          <t>10.8.12.11.</t>
        </is>
      </c>
      <c r="E5734" s="200" t="inlineStr">
        <is>
          <t>Плита огнестойкая «GB-P», ТУ 23.99.19-034-09559281-2020, ТЕХСТРОНГ</t>
        </is>
      </c>
      <c r="F5734" s="214" t="inlineStr">
        <is>
          <t>м2</t>
        </is>
      </c>
      <c r="G5734" s="645" t="n">
        <v>1</v>
      </c>
      <c r="H5734" s="194" t="n"/>
      <c r="I5734" s="195" t="n">
        <v>0</v>
      </c>
      <c r="J5734" s="196" t="n">
        <v>0</v>
      </c>
      <c r="K5734" s="197" t="n">
        <v>0</v>
      </c>
      <c r="L5734" s="194" t="n">
        <v>0</v>
      </c>
      <c r="M5734" s="195" t="n">
        <v>0</v>
      </c>
      <c r="N5734" s="196" t="n">
        <v>0</v>
      </c>
      <c r="O5734" s="197" t="n">
        <v>0</v>
      </c>
      <c r="P5734" s="118" t="inlineStr">
        <is>
          <t>Включено</t>
        </is>
      </c>
      <c r="Q5734" s="104" t="n"/>
    </row>
    <row r="5735" outlineLevel="3" ht="50.25" customHeight="1">
      <c r="A5735" s="3" t="n"/>
      <c r="B5735" s="3" t="n"/>
      <c r="C5735" s="25" t="n"/>
      <c r="D5735" s="271" t="inlineStr">
        <is>
          <t>10.8.12.12.</t>
        </is>
      </c>
      <c r="E5735" s="200" t="inlineStr">
        <is>
          <t>Мастика огнезащитная «TEHSTRONG K», ТУ 20.30.11-035-09559281-2020, ТЕХСТРОНГ</t>
        </is>
      </c>
      <c r="F5735" s="214" t="inlineStr">
        <is>
          <t>кг</t>
        </is>
      </c>
      <c r="G5735" s="645" t="n">
        <v>3</v>
      </c>
      <c r="H5735" s="194" t="n"/>
      <c r="I5735" s="195" t="n">
        <v>0</v>
      </c>
      <c r="J5735" s="196" t="n">
        <v>0</v>
      </c>
      <c r="K5735" s="197" t="n">
        <v>0</v>
      </c>
      <c r="L5735" s="194" t="n">
        <v>0</v>
      </c>
      <c r="M5735" s="195" t="n">
        <v>0</v>
      </c>
      <c r="N5735" s="196" t="n">
        <v>0</v>
      </c>
      <c r="O5735" s="197" t="n">
        <v>0</v>
      </c>
      <c r="P5735" s="118" t="inlineStr">
        <is>
          <t>Включено</t>
        </is>
      </c>
      <c r="Q5735" s="104" t="n"/>
    </row>
    <row r="5736" outlineLevel="2" ht="50.25" customHeight="1">
      <c r="A5736" s="3" t="n"/>
      <c r="B5736" s="3" t="n"/>
      <c r="C5736" s="240" t="n"/>
      <c r="D5736" s="391" t="inlineStr">
        <is>
          <t>10.8.13.</t>
        </is>
      </c>
      <c r="E5736" s="408" t="inlineStr">
        <is>
          <t>Молиезащита и заземление</t>
        </is>
      </c>
      <c r="F5736" s="409" t="inlineStr">
        <is>
          <t>комплект</t>
        </is>
      </c>
      <c r="G5736" s="420" t="n">
        <v>1</v>
      </c>
      <c r="H5736" s="428">
        <f>IFERROR(L5736/G5736,0)</f>
        <v/>
      </c>
      <c r="I5736" s="429">
        <f>IFERROR(M5736/G5736,0)</f>
        <v/>
      </c>
      <c r="J5736" s="430">
        <f>IFERROR(N5736/G5736,0)</f>
        <v/>
      </c>
      <c r="K5736" s="432">
        <f>+IFERROR(O5736/G5736,0)</f>
        <v/>
      </c>
      <c r="L5736" s="431">
        <f>SUBTOTAL(9,L5737:L5741)</f>
        <v/>
      </c>
      <c r="M5736" s="429">
        <f>SUBTOTAL(9,M5737:M5741)</f>
        <v/>
      </c>
      <c r="N5736" s="430">
        <f>SUBTOTAL(9,N5737:N5741)</f>
        <v/>
      </c>
      <c r="O5736" s="431">
        <f>SUBTOTAL(9,O5737:O5741)</f>
        <v/>
      </c>
      <c r="P5736" s="394" t="n"/>
      <c r="Q5736" s="243" t="n"/>
    </row>
    <row r="5737" outlineLevel="3" ht="50.25" customHeight="1">
      <c r="A5737" s="3" t="n"/>
      <c r="B5737" s="3" t="inlineStr">
        <is>
          <t>Монтаж кабеленесущих систем</t>
        </is>
      </c>
      <c r="C5737" s="25" t="n"/>
      <c r="D5737" s="271" t="inlineStr">
        <is>
          <t>10.8.13.1.</t>
        </is>
      </c>
      <c r="E5737" s="200" t="inlineStr">
        <is>
          <t>Держатель парапетный (мостовая опора, термодиффузионное цинкование)</t>
        </is>
      </c>
      <c r="F5737" s="214" t="inlineStr">
        <is>
          <t>шт</t>
        </is>
      </c>
      <c r="G5737" s="645" t="n">
        <v>600</v>
      </c>
      <c r="H5737" s="194" t="n">
        <v>306.7151292070534</v>
      </c>
      <c r="I5737" s="195" t="n">
        <v>129.4222110297335</v>
      </c>
      <c r="J5737" s="196" t="n">
        <v>54.51716752959837</v>
      </c>
      <c r="K5737" s="197" t="n">
        <v>490.6545077663853</v>
      </c>
      <c r="L5737" s="194" t="n">
        <v>184029.077524232</v>
      </c>
      <c r="M5737" s="195" t="n">
        <v>77653.32661784012</v>
      </c>
      <c r="N5737" s="196" t="n">
        <v>32710.30051775902</v>
      </c>
      <c r="O5737" s="197" t="n">
        <v>294392.7046598312</v>
      </c>
      <c r="P5737" s="118" t="n"/>
      <c r="Q5737" s="104" t="n"/>
    </row>
    <row r="5738" outlineLevel="3" ht="50.25" customHeight="1">
      <c r="A5738" s="3" t="n"/>
      <c r="B5738" s="3" t="inlineStr">
        <is>
          <t>Монтаж кабеленесущих систем</t>
        </is>
      </c>
      <c r="C5738" s="25" t="n"/>
      <c r="D5738" s="271" t="inlineStr">
        <is>
          <t>10.8.13.2.</t>
        </is>
      </c>
      <c r="E5738" s="200" t="inlineStr">
        <is>
          <t>Клеммный зажим для проволоки диаметром 6-10 мм., 30х30 мм., термодиффузионное
цинкование</t>
        </is>
      </c>
      <c r="F5738" s="214" t="inlineStr">
        <is>
          <t>шт</t>
        </is>
      </c>
      <c r="G5738" s="645" t="n">
        <v>100</v>
      </c>
      <c r="H5738" s="194" t="n">
        <v>112.0281391663893</v>
      </c>
      <c r="I5738" s="195" t="n">
        <v>0</v>
      </c>
      <c r="J5738" s="196" t="n">
        <v>14.00351739579866</v>
      </c>
      <c r="K5738" s="197" t="n">
        <v>126.031656562188</v>
      </c>
      <c r="L5738" s="194" t="n">
        <v>11202.81391663893</v>
      </c>
      <c r="M5738" s="195" t="n">
        <v>0</v>
      </c>
      <c r="N5738" s="196" t="n">
        <v>1400.351739579866</v>
      </c>
      <c r="O5738" s="197" t="n">
        <v>12603.1656562188</v>
      </c>
      <c r="P5738" s="118" t="n"/>
      <c r="Q5738" s="104" t="n"/>
    </row>
    <row r="5739" outlineLevel="3" ht="50.25" customHeight="1">
      <c r="A5739" s="3" t="n"/>
      <c r="B5739" s="3" t="inlineStr">
        <is>
          <t>Монтаж кабеленесущих систем</t>
        </is>
      </c>
      <c r="C5739" s="25" t="n"/>
      <c r="D5739" s="271" t="inlineStr">
        <is>
          <t>10.8.13.3.</t>
        </is>
      </c>
      <c r="E5739" s="200" t="inlineStr">
        <is>
          <t>Держатель фальцевый проводников d=6-10 мм. универсальный, нержавеющая сталь</t>
        </is>
      </c>
      <c r="F5739" s="214" t="inlineStr">
        <is>
          <t>шт</t>
        </is>
      </c>
      <c r="G5739" s="645" t="n">
        <v>65</v>
      </c>
      <c r="H5739" s="194" t="n">
        <v>1466.81361985024</v>
      </c>
      <c r="I5739" s="195" t="n">
        <v>0</v>
      </c>
      <c r="J5739" s="196" t="n">
        <v>183.35170248128</v>
      </c>
      <c r="K5739" s="197" t="n">
        <v>1650.16532233152</v>
      </c>
      <c r="L5739" s="194" t="n">
        <v>95342.88529026558</v>
      </c>
      <c r="M5739" s="195" t="n">
        <v>0</v>
      </c>
      <c r="N5739" s="196" t="n">
        <v>11917.8606612832</v>
      </c>
      <c r="O5739" s="197" t="n">
        <v>107260.7459515488</v>
      </c>
      <c r="P5739" s="118" t="n"/>
      <c r="Q5739" s="104" t="n"/>
    </row>
    <row r="5740" outlineLevel="3" ht="50.25" customHeight="1">
      <c r="A5740" s="3" t="n"/>
      <c r="B5740" s="3" t="inlineStr">
        <is>
          <t>Монтаж кабеленесущих систем</t>
        </is>
      </c>
      <c r="C5740" s="25" t="n"/>
      <c r="D5740" s="271" t="inlineStr">
        <is>
          <t>10.8.13.4.</t>
        </is>
      </c>
      <c r="E5740" s="200" t="inlineStr">
        <is>
          <t>Проволока стальная d=8 мм. (бухта длиной 125 м.), горячеоцинкованная</t>
        </is>
      </c>
      <c r="F5740" s="214" t="inlineStr">
        <is>
          <t>бух.</t>
        </is>
      </c>
      <c r="G5740" s="645" t="n">
        <v>8</v>
      </c>
      <c r="H5740" s="194" t="n">
        <v>19573.28090125052</v>
      </c>
      <c r="I5740" s="195" t="n">
        <v>7765.332661784012</v>
      </c>
      <c r="J5740" s="196" t="n">
        <v>3417.326695379316</v>
      </c>
      <c r="K5740" s="197" t="n">
        <v>30755.94025841385</v>
      </c>
      <c r="L5740" s="194" t="n">
        <v>156586.2472100042</v>
      </c>
      <c r="M5740" s="195" t="n">
        <v>62122.6612942721</v>
      </c>
      <c r="N5740" s="196" t="n">
        <v>27338.61356303453</v>
      </c>
      <c r="O5740" s="197" t="n">
        <v>246047.5220673108</v>
      </c>
      <c r="P5740" s="118" t="n"/>
      <c r="Q5740" s="104" t="n"/>
    </row>
    <row r="5741" outlineLevel="3" ht="50.25" customHeight="1">
      <c r="A5741" s="3" t="n"/>
      <c r="B5741" s="3" t="inlineStr">
        <is>
          <t>Монтаж кабеленесущих систем</t>
        </is>
      </c>
      <c r="C5741" s="25" t="n"/>
      <c r="D5741" s="271" t="inlineStr">
        <is>
          <t>10.8.13.5.</t>
        </is>
      </c>
      <c r="E5741" s="200" t="inlineStr">
        <is>
          <t>Соединитель для круглых проводников диаметром 6-10 мм. универсальный, 45х45
12.3 мм., термодиффузионное цинкование</t>
        </is>
      </c>
      <c r="F5741" s="214" t="inlineStr">
        <is>
          <t>шт</t>
        </is>
      </c>
      <c r="G5741" s="645" t="n">
        <v>100</v>
      </c>
      <c r="H5741" s="194" t="n">
        <v>186.2710243197563</v>
      </c>
      <c r="I5741" s="195" t="n">
        <v>0</v>
      </c>
      <c r="J5741" s="196" t="n">
        <v>23.28387803996954</v>
      </c>
      <c r="K5741" s="197" t="n">
        <v>209.5549023597259</v>
      </c>
      <c r="L5741" s="194" t="n">
        <v>18627.10243197564</v>
      </c>
      <c r="M5741" s="195" t="n">
        <v>0</v>
      </c>
      <c r="N5741" s="196" t="n">
        <v>2328.387803996955</v>
      </c>
      <c r="O5741" s="197" t="n">
        <v>20955.49023597259</v>
      </c>
      <c r="P5741" s="118" t="n"/>
      <c r="Q5741" s="104" t="n"/>
    </row>
    <row r="5742" outlineLevel="2" ht="50.25" customHeight="1">
      <c r="A5742" s="3" t="n"/>
      <c r="B5742" s="3" t="n"/>
      <c r="C5742" s="240" t="n"/>
      <c r="D5742" s="391" t="inlineStr">
        <is>
          <t>10.8.14.</t>
        </is>
      </c>
      <c r="E5742" s="408" t="inlineStr">
        <is>
          <t>Материалы системы электрообогрева входных групп</t>
        </is>
      </c>
      <c r="F5742" s="409" t="inlineStr">
        <is>
          <t>комплект</t>
        </is>
      </c>
      <c r="G5742" s="420" t="n">
        <v>1</v>
      </c>
      <c r="H5742" s="428">
        <f>IFERROR(L5742/G5742,0)</f>
        <v/>
      </c>
      <c r="I5742" s="429">
        <f>IFERROR(M5742/G5742,0)</f>
        <v/>
      </c>
      <c r="J5742" s="430">
        <f>IFERROR(N5742/G5742,0)</f>
        <v/>
      </c>
      <c r="K5742" s="432">
        <f>+IFERROR(O5742/G5742,0)</f>
        <v/>
      </c>
      <c r="L5742" s="431">
        <f>SUBTOTAL(9,L5743:L5751)</f>
        <v/>
      </c>
      <c r="M5742" s="429">
        <f>SUBTOTAL(9,M5743:M5751)</f>
        <v/>
      </c>
      <c r="N5742" s="430">
        <f>SUBTOTAL(9,N5743:N5751)</f>
        <v/>
      </c>
      <c r="O5742" s="431">
        <f>SUBTOTAL(9,O5743:O5751)</f>
        <v/>
      </c>
      <c r="P5742" s="394" t="n"/>
      <c r="Q5742" s="243" t="n"/>
    </row>
    <row r="5743" outlineLevel="3" ht="50.25" customHeight="1">
      <c r="A5743" s="3" t="n"/>
      <c r="B5743" s="3" t="inlineStr">
        <is>
          <t>Прокладка кабельных трасс и расключение</t>
        </is>
      </c>
      <c r="C5743" s="25" t="n"/>
      <c r="D5743" s="271" t="inlineStr">
        <is>
          <t>10.8.14.1.</t>
        </is>
      </c>
      <c r="E5743" s="200" t="inlineStr">
        <is>
          <t>Нагревательный кабель ДЕВИsnow-30Т, 830 Вт , 63,7 Ом, 27м, с кабелем холодного ввода 4 м, ДЕВИsnow-30T - 230V, 89846006R, Ридан</t>
        </is>
      </c>
      <c r="F5743" s="214" t="inlineStr">
        <is>
          <t>шт</t>
        </is>
      </c>
      <c r="G5743" s="645" t="n">
        <v>7</v>
      </c>
      <c r="H5743" s="194" t="n">
        <v>8174.853087908619</v>
      </c>
      <c r="I5743" s="195" t="n">
        <v>4886.672644787353</v>
      </c>
      <c r="J5743" s="196" t="n">
        <v>1632.690716586997</v>
      </c>
      <c r="K5743" s="197" t="n">
        <v>14694.21644928297</v>
      </c>
      <c r="L5743" s="194" t="n">
        <v>57223.97161536034</v>
      </c>
      <c r="M5743" s="195" t="n">
        <v>34206.70851351148</v>
      </c>
      <c r="N5743" s="196" t="n">
        <v>11428.83501610898</v>
      </c>
      <c r="O5743" s="197" t="n">
        <v>102859.5151449808</v>
      </c>
      <c r="P5743" s="118" t="n"/>
      <c r="Q5743" s="104" t="n"/>
    </row>
    <row r="5744" outlineLevel="3" ht="50.25" customHeight="1">
      <c r="A5744" s="3" t="n"/>
      <c r="B5744" s="3" t="inlineStr">
        <is>
          <t>Прокладка кабельных трасс и расключение</t>
        </is>
      </c>
      <c r="C5744" s="25" t="n"/>
      <c r="D5744" s="271" t="inlineStr">
        <is>
          <t>10.8.14.2.</t>
        </is>
      </c>
      <c r="E5744" s="200" t="inlineStr">
        <is>
          <t>Нагревательный кабель ДЕВИsnow-30Т, 1440 Вт , 36,7 Ом, 50 м, с кабелем холодного ввода 4 м, ДЕВИsnow-30T - 230V, 89846014R, Ридан</t>
        </is>
      </c>
      <c r="F5744" s="214" t="inlineStr">
        <is>
          <t>шт</t>
        </is>
      </c>
      <c r="G5744" s="645" t="n">
        <v>1</v>
      </c>
      <c r="H5744" s="194" t="n">
        <v>12087.61858519311</v>
      </c>
      <c r="I5744" s="195" t="n">
        <v>9437.718432430678</v>
      </c>
      <c r="J5744" s="196" t="n">
        <v>2690.667127202973</v>
      </c>
      <c r="K5744" s="197" t="n">
        <v>24216.00414482676</v>
      </c>
      <c r="L5744" s="194" t="n">
        <v>12087.61858519311</v>
      </c>
      <c r="M5744" s="195" t="n">
        <v>9437.718432430678</v>
      </c>
      <c r="N5744" s="196" t="n">
        <v>2690.667127202973</v>
      </c>
      <c r="O5744" s="197" t="n">
        <v>24216.00414482676</v>
      </c>
      <c r="P5744" s="118" t="n"/>
      <c r="Q5744" s="104" t="n"/>
    </row>
    <row r="5745" outlineLevel="3" ht="50.25" customHeight="1">
      <c r="A5745" s="3" t="n"/>
      <c r="B5745" s="3" t="inlineStr">
        <is>
          <t>Прокладка кабельных трасс и расключение</t>
        </is>
      </c>
      <c r="C5745" s="25" t="n"/>
      <c r="D5745" s="271" t="inlineStr">
        <is>
          <t>10.8.14.3.</t>
        </is>
      </c>
      <c r="E5745" s="200" t="inlineStr">
        <is>
          <t>Нагревательный кабель ДЕВИ Flex-18T 1485 Вт 35,6 Ом 82 м, с кабелем холодного ввода 2,5 м, ДЕВИ Flex-18T, 140F1247R, Ридан</t>
        </is>
      </c>
      <c r="F5745" s="214" t="inlineStr">
        <is>
          <t>шт</t>
        </is>
      </c>
      <c r="G5745" s="645" t="n">
        <v>1</v>
      </c>
      <c r="H5745" s="194" t="n">
        <v>12696.87069785016</v>
      </c>
      <c r="I5745" s="195" t="n">
        <v>13812.09720121297</v>
      </c>
      <c r="J5745" s="196" t="n">
        <v>3313.620987382891</v>
      </c>
      <c r="K5745" s="197" t="n">
        <v>29822.58888644602</v>
      </c>
      <c r="L5745" s="194" t="n">
        <v>12696.87069785016</v>
      </c>
      <c r="M5745" s="195" t="n">
        <v>13812.09720121297</v>
      </c>
      <c r="N5745" s="196" t="n">
        <v>3313.620987382891</v>
      </c>
      <c r="O5745" s="197" t="n">
        <v>29822.58888644602</v>
      </c>
      <c r="P5745" s="118" t="n"/>
      <c r="Q5745" s="104" t="n"/>
    </row>
    <row r="5746" outlineLevel="3" ht="50.25" customHeight="1">
      <c r="A5746" s="3" t="n"/>
      <c r="B5746" s="3" t="inlineStr">
        <is>
          <t>Прокладка кабельных трасс и расключение</t>
        </is>
      </c>
      <c r="C5746" s="25" t="n"/>
      <c r="D5746" s="271" t="inlineStr">
        <is>
          <t>10.8.14.4.</t>
        </is>
      </c>
      <c r="E5746" s="200" t="inlineStr">
        <is>
          <t>Нагревательный кабель ДЕВИ Flex-18T 1880 Вт 28,1 Ом 105 м, с кабелем холодного ввода 2,5 м, ДЕВИ Flex-18T, 140F1249R, Ридан</t>
        </is>
      </c>
      <c r="F5746" s="214" t="inlineStr">
        <is>
          <t>шт</t>
        </is>
      </c>
      <c r="G5746" s="645" t="n">
        <v>4</v>
      </c>
      <c r="H5746" s="194" t="n">
        <v>15603.39018943361</v>
      </c>
      <c r="I5746" s="195" t="n">
        <v>17630.68190943405</v>
      </c>
      <c r="J5746" s="196" t="n">
        <v>4154.259012358458</v>
      </c>
      <c r="K5746" s="197" t="n">
        <v>37388.33111122612</v>
      </c>
      <c r="L5746" s="194" t="n">
        <v>62413.56075773444</v>
      </c>
      <c r="M5746" s="195" t="n">
        <v>70522.72763773621</v>
      </c>
      <c r="N5746" s="196" t="n">
        <v>16617.03604943383</v>
      </c>
      <c r="O5746" s="197" t="n">
        <v>149553.3244449045</v>
      </c>
      <c r="P5746" s="118" t="n"/>
      <c r="Q5746" s="104" t="n"/>
    </row>
    <row r="5747" outlineLevel="3" ht="50.25" customHeight="1">
      <c r="A5747" s="3" t="n"/>
      <c r="B5747" s="3" t="inlineStr">
        <is>
          <t>Прокладка кабельных трасс и расключение</t>
        </is>
      </c>
      <c r="C5747" s="25" t="n"/>
      <c r="D5747" s="271" t="inlineStr">
        <is>
          <t>10.8.14.5.</t>
        </is>
      </c>
      <c r="E5747" s="200" t="inlineStr">
        <is>
          <t>Нагревательный кабель ДЕВИ Flex-18T 2135 Вт 24,8 Ом 118 м, с кабелем холодного ввода 2,5 м, ДЕВИ Flex-18T, 140F1250R, Ридан</t>
        </is>
      </c>
      <c r="F5747" s="214" t="inlineStr">
        <is>
          <t>шт</t>
        </is>
      </c>
      <c r="G5747" s="645" t="n">
        <v>1</v>
      </c>
      <c r="H5747" s="194" t="n">
        <v>17213.02258917963</v>
      </c>
      <c r="I5747" s="195" t="n">
        <v>19786.19779400732</v>
      </c>
      <c r="J5747" s="196" t="n">
        <v>4624.902547898369</v>
      </c>
      <c r="K5747" s="197" t="n">
        <v>41624.12293108532</v>
      </c>
      <c r="L5747" s="194" t="n">
        <v>17213.02258917963</v>
      </c>
      <c r="M5747" s="195" t="n">
        <v>19786.19779400732</v>
      </c>
      <c r="N5747" s="196" t="n">
        <v>4624.902547898369</v>
      </c>
      <c r="O5747" s="197" t="n">
        <v>41624.12293108532</v>
      </c>
      <c r="P5747" s="118" t="n"/>
      <c r="Q5747" s="104" t="n"/>
    </row>
    <row r="5748" outlineLevel="3" ht="50.25" customHeight="1">
      <c r="A5748" s="3" t="n"/>
      <c r="B5748" s="3" t="inlineStr">
        <is>
          <t>Прокладка кабельных трасс и расключение</t>
        </is>
      </c>
      <c r="C5748" s="25" t="n"/>
      <c r="D5748" s="271" t="inlineStr">
        <is>
          <t>10.8.14.6.</t>
        </is>
      </c>
      <c r="E5748" s="200" t="inlineStr">
        <is>
          <t>Оцинкованная стальная монтажная лента для крепления резистивных кабелей, (0,021 х 25м), DEVIfast, 19808236R, Ридан</t>
        </is>
      </c>
      <c r="F5748" s="214" t="inlineStr">
        <is>
          <t>рул</t>
        </is>
      </c>
      <c r="G5748" s="645" t="n">
        <v>2</v>
      </c>
      <c r="H5748" s="194" t="n">
        <v>1696.027607241852</v>
      </c>
      <c r="I5748" s="195" t="n">
        <v>1696.924002776717</v>
      </c>
      <c r="J5748" s="196" t="n">
        <v>424.118951252321</v>
      </c>
      <c r="K5748" s="197" t="n">
        <v>3817.070561270889</v>
      </c>
      <c r="L5748" s="194" t="n">
        <v>3392.055214483704</v>
      </c>
      <c r="M5748" s="195" t="n">
        <v>3393.848005553433</v>
      </c>
      <c r="N5748" s="196" t="n">
        <v>848.2379025046421</v>
      </c>
      <c r="O5748" s="197" t="n">
        <v>7634.141122541779</v>
      </c>
      <c r="P5748" s="118" t="n"/>
      <c r="Q5748" s="104" t="n"/>
    </row>
    <row r="5749" outlineLevel="3" ht="50.25" customHeight="1">
      <c r="A5749" s="3" t="n"/>
      <c r="B5749" s="3" t="inlineStr">
        <is>
          <t>Прокладка кабельных трасс и расключение</t>
        </is>
      </c>
      <c r="C5749" s="25" t="n"/>
      <c r="D5749" s="271" t="inlineStr">
        <is>
          <t>10.8.14.7.</t>
        </is>
      </c>
      <c r="E5749" s="200" t="inlineStr">
        <is>
          <t>Терморегулятор ДЕВИ Compact на шину DIN, с датчиком температуры на проводе, 16А, ДЕВИ Compact, 140F5020R, Ридан</t>
        </is>
      </c>
      <c r="F5749" s="214" t="inlineStr">
        <is>
          <t>шт</t>
        </is>
      </c>
      <c r="G5749" s="645" t="n">
        <v>13</v>
      </c>
      <c r="H5749" s="194" t="n">
        <v>10520.47199980848</v>
      </c>
      <c r="I5749" s="195" t="n">
        <v>6716.348466987853</v>
      </c>
      <c r="J5749" s="196" t="n">
        <v>2154.602558349542</v>
      </c>
      <c r="K5749" s="197" t="n">
        <v>19391.42302514588</v>
      </c>
      <c r="L5749" s="194" t="n">
        <v>136766.1359975103</v>
      </c>
      <c r="M5749" s="195" t="n">
        <v>87312.53007084208</v>
      </c>
      <c r="N5749" s="196" t="n">
        <v>28009.83325854404</v>
      </c>
      <c r="O5749" s="197" t="n">
        <v>252088.4993268964</v>
      </c>
      <c r="P5749" s="118" t="n"/>
      <c r="Q5749" s="104" t="n"/>
    </row>
    <row r="5750" outlineLevel="3" ht="50.25" customHeight="1">
      <c r="A5750" s="3" t="n"/>
      <c r="B5750" s="3" t="inlineStr">
        <is>
          <t>Прокладка кабельных трасс и расключение</t>
        </is>
      </c>
      <c r="C5750" s="25" t="n"/>
      <c r="D5750" s="271" t="inlineStr">
        <is>
          <t>10.8.14.8.</t>
        </is>
      </c>
      <c r="E5750" s="200" t="inlineStr">
        <is>
          <t>Датчик температуры воздуха наружной установки, IP65, 10 кОм, 21RT0308R, Ридан</t>
        </is>
      </c>
      <c r="F5750" s="214" t="inlineStr">
        <is>
          <t>шт</t>
        </is>
      </c>
      <c r="G5750" s="645" t="n">
        <v>7</v>
      </c>
      <c r="H5750" s="194" t="n">
        <v>2297.075987352122</v>
      </c>
      <c r="I5750" s="195" t="n">
        <v>1747.905071241318</v>
      </c>
      <c r="J5750" s="196" t="n">
        <v>505.62263232418</v>
      </c>
      <c r="K5750" s="197" t="n">
        <v>4550.60369091762</v>
      </c>
      <c r="L5750" s="194" t="n">
        <v>16079.53191146486</v>
      </c>
      <c r="M5750" s="195" t="n">
        <v>12235.33549868922</v>
      </c>
      <c r="N5750" s="196" t="n">
        <v>3539.35842626926</v>
      </c>
      <c r="O5750" s="197" t="n">
        <v>31854.22583642334</v>
      </c>
      <c r="P5750" s="118" t="n"/>
      <c r="Q5750" s="104" t="n"/>
    </row>
    <row r="5751" outlineLevel="3" ht="50.25" customHeight="1">
      <c r="A5751" s="3" t="n"/>
      <c r="B5751" s="3" t="inlineStr">
        <is>
          <t>Прокладка кабельных трасс и расключение</t>
        </is>
      </c>
      <c r="C5751" s="25" t="n"/>
      <c r="D5751" s="271" t="inlineStr">
        <is>
          <t>10.8.14.9.</t>
        </is>
      </c>
      <c r="E5751" s="200" t="inlineStr">
        <is>
          <t>Предупреждающая наклейка "Осторожно обогрев" (70х200 мм) Клеить на сухую поверхность, 131081, РАМП</t>
        </is>
      </c>
      <c r="F5751" s="214" t="inlineStr">
        <is>
          <t>шт</t>
        </is>
      </c>
      <c r="G5751" s="645" t="n">
        <v>8</v>
      </c>
      <c r="H5751" s="194" t="n">
        <v>120.0821551493291</v>
      </c>
      <c r="I5751" s="195" t="n">
        <v>527.874241460695</v>
      </c>
      <c r="J5751" s="196" t="n">
        <v>80.99454957625301</v>
      </c>
      <c r="K5751" s="197" t="n">
        <v>728.9509461862771</v>
      </c>
      <c r="L5751" s="194" t="n">
        <v>960.6572411946329</v>
      </c>
      <c r="M5751" s="195" t="n">
        <v>4222.99393168556</v>
      </c>
      <c r="N5751" s="196" t="n">
        <v>647.9563966100241</v>
      </c>
      <c r="O5751" s="197" t="n">
        <v>5831.607569490217</v>
      </c>
      <c r="P5751" s="118" t="n"/>
      <c r="Q5751" s="104" t="n"/>
    </row>
    <row r="5752" outlineLevel="2" ht="50.25" customHeight="1">
      <c r="A5752" s="3" t="n"/>
      <c r="B5752" s="3" t="n"/>
      <c r="C5752" s="240" t="n"/>
      <c r="D5752" s="391" t="inlineStr">
        <is>
          <t>10.8.15.</t>
        </is>
      </c>
      <c r="E5752" s="408" t="inlineStr">
        <is>
          <t>Материалы системы электрообогрева террас и лотков 2 этаж</t>
        </is>
      </c>
      <c r="F5752" s="409" t="inlineStr">
        <is>
          <t>комплект</t>
        </is>
      </c>
      <c r="G5752" s="420" t="n">
        <v>1</v>
      </c>
      <c r="H5752" s="428">
        <f>IFERROR(L5752/G5752,0)</f>
        <v/>
      </c>
      <c r="I5752" s="429">
        <f>IFERROR(M5752/G5752,0)</f>
        <v/>
      </c>
      <c r="J5752" s="430">
        <f>IFERROR(N5752/G5752,0)</f>
        <v/>
      </c>
      <c r="K5752" s="432">
        <f>+IFERROR(O5752/G5752,0)</f>
        <v/>
      </c>
      <c r="L5752" s="431">
        <f>SUBTOTAL(9,L5753:L5765)</f>
        <v/>
      </c>
      <c r="M5752" s="429">
        <f>SUBTOTAL(9,M5753:M5765)</f>
        <v/>
      </c>
      <c r="N5752" s="430">
        <f>SUBTOTAL(9,N5753:N5765)</f>
        <v/>
      </c>
      <c r="O5752" s="431">
        <f>SUBTOTAL(9,O5753:O5765)</f>
        <v/>
      </c>
      <c r="P5752" s="394" t="n"/>
      <c r="Q5752" s="243" t="n"/>
    </row>
    <row r="5753" outlineLevel="3" ht="50.25" customHeight="1">
      <c r="A5753" s="3" t="n"/>
      <c r="B5753" s="3" t="inlineStr">
        <is>
          <t>Прокладка кабельных трасс и расключение</t>
        </is>
      </c>
      <c r="C5753" s="25" t="n"/>
      <c r="D5753" s="271" t="inlineStr">
        <is>
          <t>10.8.15.1.</t>
        </is>
      </c>
      <c r="E5753" s="200" t="inlineStr">
        <is>
          <t>Нагревательный кабель ДЕВИsnow-30Т, 1350 Вт , 39,2 Ом, 45 м, с кабелем холодного ввода 4 м, ДЕВИsnow-30T - 230V, 89846012R, Ридан</t>
        </is>
      </c>
      <c r="F5753" s="214" t="inlineStr">
        <is>
          <t>шт</t>
        </is>
      </c>
      <c r="G5753" s="645" t="n">
        <v>1</v>
      </c>
      <c r="H5753" s="194" t="n">
        <v>10988.0485331333</v>
      </c>
      <c r="I5753" s="195" t="n">
        <v>8697.341586684959</v>
      </c>
      <c r="J5753" s="196" t="n">
        <v>2460.673764977282</v>
      </c>
      <c r="K5753" s="197" t="n">
        <v>22146.06388479554</v>
      </c>
      <c r="L5753" s="194" t="n">
        <v>10988.0485331333</v>
      </c>
      <c r="M5753" s="195" t="n">
        <v>8697.341586684959</v>
      </c>
      <c r="N5753" s="196" t="n">
        <v>2460.673764977282</v>
      </c>
      <c r="O5753" s="197" t="n">
        <v>22146.06388479554</v>
      </c>
      <c r="P5753" s="118" t="n"/>
      <c r="Q5753" s="104" t="n"/>
    </row>
    <row r="5754" outlineLevel="3" ht="50.25" customHeight="1">
      <c r="A5754" s="3" t="n"/>
      <c r="B5754" s="3" t="inlineStr">
        <is>
          <t>Прокладка кабельных трасс и расключение</t>
        </is>
      </c>
      <c r="C5754" s="25" t="n"/>
      <c r="D5754" s="271" t="inlineStr">
        <is>
          <t>10.8.15.2.</t>
        </is>
      </c>
      <c r="E5754" s="200" t="inlineStr">
        <is>
          <t>Нагревательный кабель ДЕВИsnow-30Т, 1440 Вт , 36,7 Ом, 50 м, с кабелем холодного ввода 4 м, ДЕВИsnow-30T - 230V, 89846014R, Ридан</t>
        </is>
      </c>
      <c r="F5754" s="214" t="inlineStr">
        <is>
          <t>шт</t>
        </is>
      </c>
      <c r="G5754" s="645" t="n">
        <v>7</v>
      </c>
      <c r="H5754" s="194" t="n">
        <v>12087.61853268587</v>
      </c>
      <c r="I5754" s="195" t="n">
        <v>9437.718432430678</v>
      </c>
      <c r="J5754" s="196" t="n">
        <v>2690.667120639569</v>
      </c>
      <c r="K5754" s="197" t="n">
        <v>24216.00408575612</v>
      </c>
      <c r="L5754" s="194" t="n">
        <v>84613.32972880112</v>
      </c>
      <c r="M5754" s="195" t="n">
        <v>66064.02902701475</v>
      </c>
      <c r="N5754" s="196" t="n">
        <v>18834.66984447698</v>
      </c>
      <c r="O5754" s="197" t="n">
        <v>169512.0286002929</v>
      </c>
      <c r="P5754" s="118" t="n"/>
      <c r="Q5754" s="104" t="n"/>
    </row>
    <row r="5755" outlineLevel="3" ht="50.25" customHeight="1">
      <c r="A5755" s="3" t="n"/>
      <c r="B5755" s="3" t="inlineStr">
        <is>
          <t>Прокладка кабельных трасс и расключение</t>
        </is>
      </c>
      <c r="C5755" s="25" t="n"/>
      <c r="D5755" s="271" t="inlineStr">
        <is>
          <t>10.8.15.3.</t>
        </is>
      </c>
      <c r="E5755" s="200" t="inlineStr">
        <is>
          <t>Нагревательный кабель ДЕВИsnow-30Т, 1700 Вт , 31,1 Ом, 55 м, с кабелем холодного ввода 4 м, ДЕВИsnow-30T - 230V, 89846016R, Ридан</t>
        </is>
      </c>
      <c r="F5755" s="214" t="inlineStr">
        <is>
          <t>шт</t>
        </is>
      </c>
      <c r="G5755" s="645" t="n">
        <v>7</v>
      </c>
      <c r="H5755" s="194" t="n">
        <v>13173.67129872671</v>
      </c>
      <c r="I5755" s="195" t="n">
        <v>9529.837689804834</v>
      </c>
      <c r="J5755" s="196" t="n">
        <v>2837.938623566443</v>
      </c>
      <c r="K5755" s="197" t="n">
        <v>25541.44761209799</v>
      </c>
      <c r="L5755" s="194" t="n">
        <v>92215.69909108696</v>
      </c>
      <c r="M5755" s="195" t="n">
        <v>66708.86382863384</v>
      </c>
      <c r="N5755" s="196" t="n">
        <v>19865.5703649651</v>
      </c>
      <c r="O5755" s="197" t="n">
        <v>178790.1332846859</v>
      </c>
      <c r="P5755" s="118" t="n"/>
      <c r="Q5755" s="104" t="n"/>
    </row>
    <row r="5756" outlineLevel="3" ht="50.25" customHeight="1">
      <c r="A5756" s="3" t="n"/>
      <c r="B5756" s="3" t="inlineStr">
        <is>
          <t>Прокладка кабельных трасс и расключение</t>
        </is>
      </c>
      <c r="C5756" s="25" t="n"/>
      <c r="D5756" s="271" t="inlineStr">
        <is>
          <t>10.8.15.4.</t>
        </is>
      </c>
      <c r="E5756" s="200" t="inlineStr">
        <is>
          <t>Нагревательный кабель ДЕВИsnow-30Т, 1860 Вт ,28,4 Ом, 63 м, с кабелем холодного ввода 4 м, ДЕВИsnow-30T - 230V, 89846018R, Ридан</t>
        </is>
      </c>
      <c r="F5756" s="214" t="inlineStr">
        <is>
          <t>шт</t>
        </is>
      </c>
      <c r="G5756" s="645" t="n">
        <v>1</v>
      </c>
      <c r="H5756" s="194" t="n">
        <v>14879.78383523688</v>
      </c>
      <c r="I5756" s="195" t="n">
        <v>11046.42599024411</v>
      </c>
      <c r="J5756" s="196" t="n">
        <v>3240.776228185125</v>
      </c>
      <c r="K5756" s="197" t="n">
        <v>29166.98605366612</v>
      </c>
      <c r="L5756" s="194" t="n">
        <v>14879.78383523688</v>
      </c>
      <c r="M5756" s="195" t="n">
        <v>11046.42599024411</v>
      </c>
      <c r="N5756" s="196" t="n">
        <v>3240.776228185125</v>
      </c>
      <c r="O5756" s="197" t="n">
        <v>29166.98605366612</v>
      </c>
      <c r="P5756" s="118" t="n"/>
      <c r="Q5756" s="104" t="n"/>
    </row>
    <row r="5757" outlineLevel="3" ht="50.25" customHeight="1">
      <c r="A5757" s="3" t="n"/>
      <c r="B5757" s="3" t="inlineStr">
        <is>
          <t>Прокладка кабельных трасс и расключение</t>
        </is>
      </c>
      <c r="C5757" s="25" t="n"/>
      <c r="D5757" s="271" t="inlineStr">
        <is>
          <t>10.8.15.5.</t>
        </is>
      </c>
      <c r="E5757" s="200" t="inlineStr">
        <is>
          <t>Нагревательный кабель ДЕВИsnow-30Т, 2060 Вт , 25,7 Ом, 70 м, с кабелем холодного ввода 4 м, ДЕВИsnow-30T - 230V, 89846020R, Ридан</t>
        </is>
      </c>
      <c r="F5757" s="214" t="inlineStr">
        <is>
          <t>шт</t>
        </is>
      </c>
      <c r="G5757" s="645" t="n">
        <v>1</v>
      </c>
      <c r="H5757" s="194" t="n">
        <v>16282.45997990758</v>
      </c>
      <c r="I5757" s="195" t="n">
        <v>12252.54791883421</v>
      </c>
      <c r="J5757" s="196" t="n">
        <v>3566.875987342723</v>
      </c>
      <c r="K5757" s="197" t="n">
        <v>32101.8838860845</v>
      </c>
      <c r="L5757" s="194" t="n">
        <v>16282.45997990758</v>
      </c>
      <c r="M5757" s="195" t="n">
        <v>12252.54791883421</v>
      </c>
      <c r="N5757" s="196" t="n">
        <v>3566.875987342723</v>
      </c>
      <c r="O5757" s="197" t="n">
        <v>32101.8838860845</v>
      </c>
      <c r="P5757" s="118" t="n"/>
      <c r="Q5757" s="104" t="n"/>
    </row>
    <row r="5758" outlineLevel="3" ht="50.25" customHeight="1">
      <c r="A5758" s="3" t="n"/>
      <c r="B5758" s="3" t="inlineStr">
        <is>
          <t>Прокладка кабельных трасс и расключение</t>
        </is>
      </c>
      <c r="C5758" s="25" t="n"/>
      <c r="D5758" s="271" t="inlineStr">
        <is>
          <t>10.8.15.6.</t>
        </is>
      </c>
      <c r="E5758" s="200" t="inlineStr">
        <is>
          <t>Нагревательный кабель ДЕВИsnow-30Т, 2930 Вт ,18,1 Ом, 95 м, с кабелем холодного ввода 4 м, ДЕВИsnow-30T - 230V, 89846026R, Ридан</t>
        </is>
      </c>
      <c r="F5758" s="214" t="inlineStr">
        <is>
          <t>шт</t>
        </is>
      </c>
      <c r="G5758" s="645" t="n">
        <v>1</v>
      </c>
      <c r="H5758" s="194" t="n">
        <v>20911.72284858901</v>
      </c>
      <c r="I5758" s="195" t="n">
        <v>16527.86942951446</v>
      </c>
      <c r="J5758" s="196" t="n">
        <v>4679.949034762934</v>
      </c>
      <c r="K5758" s="197" t="n">
        <v>42119.54131286641</v>
      </c>
      <c r="L5758" s="194" t="n">
        <v>20911.72284858901</v>
      </c>
      <c r="M5758" s="195" t="n">
        <v>16527.86942951446</v>
      </c>
      <c r="N5758" s="196" t="n">
        <v>4679.949034762934</v>
      </c>
      <c r="O5758" s="197" t="n">
        <v>42119.54131286641</v>
      </c>
      <c r="P5758" s="118" t="n"/>
      <c r="Q5758" s="104" t="n"/>
    </row>
    <row r="5759" outlineLevel="3" ht="50.25" customHeight="1">
      <c r="A5759" s="3" t="n"/>
      <c r="B5759" s="3" t="inlineStr">
        <is>
          <t>Прокладка кабельных трасс и расключение</t>
        </is>
      </c>
      <c r="C5759" s="25" t="n"/>
      <c r="D5759" s="271" t="inlineStr">
        <is>
          <t>10.8.15.7.</t>
        </is>
      </c>
      <c r="E5759" s="200" t="inlineStr">
        <is>
          <t>Нагревательный кабель ДЕВИsnow-30Т, 3680 Вт , 14,4 Ом, 125 м, с кабелем холодного ввода 4 м, ДЕВИsnow-30T - 230V, 89846030R, Ридан</t>
        </is>
      </c>
      <c r="F5759" s="214" t="inlineStr">
        <is>
          <t>шт</t>
        </is>
      </c>
      <c r="G5759" s="645" t="n">
        <v>1</v>
      </c>
      <c r="H5759" s="194" t="n">
        <v>26262.24347936227</v>
      </c>
      <c r="I5759" s="195" t="n">
        <v>21640.90148853064</v>
      </c>
      <c r="J5759" s="196" t="n">
        <v>5987.893120986613</v>
      </c>
      <c r="K5759" s="197" t="n">
        <v>53891.03808887952</v>
      </c>
      <c r="L5759" s="194" t="n">
        <v>26262.24347936227</v>
      </c>
      <c r="M5759" s="195" t="n">
        <v>21640.90148853064</v>
      </c>
      <c r="N5759" s="196" t="n">
        <v>5987.893120986613</v>
      </c>
      <c r="O5759" s="197" t="n">
        <v>53891.03808887952</v>
      </c>
      <c r="P5759" s="118" t="n"/>
      <c r="Q5759" s="104" t="n"/>
    </row>
    <row r="5760" outlineLevel="3" ht="50.25" customHeight="1">
      <c r="A5760" s="3" t="n"/>
      <c r="B5760" s="3" t="inlineStr">
        <is>
          <t>Прокладка кабельных трасс и расключение</t>
        </is>
      </c>
      <c r="C5760" s="25" t="n"/>
      <c r="D5760" s="271" t="inlineStr">
        <is>
          <t>10.8.15.8.</t>
        </is>
      </c>
      <c r="E5760" s="200" t="inlineStr">
        <is>
          <t>Оцинкованная стальная монтажная лента для крепления резистивных кабелей, (0,021 х 25м), DEVIfast, 9808236R, Ридан</t>
        </is>
      </c>
      <c r="F5760" s="214" t="inlineStr">
        <is>
          <t>рул</t>
        </is>
      </c>
      <c r="G5760" s="645" t="n">
        <v>9</v>
      </c>
      <c r="H5760" s="194" t="n">
        <v>1696.027607241852</v>
      </c>
      <c r="I5760" s="195" t="n">
        <v>1696.924002776717</v>
      </c>
      <c r="J5760" s="196" t="n">
        <v>424.118951252321</v>
      </c>
      <c r="K5760" s="197" t="n">
        <v>3817.070561270889</v>
      </c>
      <c r="L5760" s="194" t="n">
        <v>15264.24846517667</v>
      </c>
      <c r="M5760" s="195" t="n">
        <v>15272.31602499045</v>
      </c>
      <c r="N5760" s="196" t="n">
        <v>3817.070561270889</v>
      </c>
      <c r="O5760" s="197" t="n">
        <v>34353.635051438</v>
      </c>
      <c r="P5760" s="118" t="n"/>
      <c r="Q5760" s="104" t="n"/>
    </row>
    <row r="5761" outlineLevel="3" ht="50.25" customHeight="1">
      <c r="A5761" s="3" t="n"/>
      <c r="B5761" s="3" t="inlineStr">
        <is>
          <t>Прокладка кабельных трасс и расключение</t>
        </is>
      </c>
      <c r="C5761" s="25" t="n"/>
      <c r="D5761" s="271" t="inlineStr">
        <is>
          <t>10.8.15.9.</t>
        </is>
      </c>
      <c r="E5761" s="200" t="inlineStr">
        <is>
          <t>Терморегулятор ДЕВИ Compact на шину DIN, с датчиком температуры на проводе, 16А, ДЕВИ Compact, 140F5020R, Ридан</t>
        </is>
      </c>
      <c r="F5761" s="214" t="inlineStr">
        <is>
          <t>шт</t>
        </is>
      </c>
      <c r="G5761" s="645" t="n">
        <v>8</v>
      </c>
      <c r="H5761" s="194" t="n">
        <v>10520.47199980848</v>
      </c>
      <c r="I5761" s="195" t="n">
        <v>6716.348466987853</v>
      </c>
      <c r="J5761" s="196" t="n">
        <v>2154.602558349542</v>
      </c>
      <c r="K5761" s="197" t="n">
        <v>19391.42302514588</v>
      </c>
      <c r="L5761" s="194" t="n">
        <v>84163.77599846784</v>
      </c>
      <c r="M5761" s="195" t="n">
        <v>53730.78773590282</v>
      </c>
      <c r="N5761" s="196" t="n">
        <v>17236.82046679633</v>
      </c>
      <c r="O5761" s="197" t="n">
        <v>155131.384201167</v>
      </c>
      <c r="P5761" s="118" t="n"/>
      <c r="Q5761" s="104" t="n"/>
    </row>
    <row r="5762" outlineLevel="3" ht="50.25" customHeight="1">
      <c r="A5762" s="3" t="n"/>
      <c r="B5762" s="3" t="inlineStr">
        <is>
          <t>Прокладка кабельных трасс и расключение</t>
        </is>
      </c>
      <c r="C5762" s="25" t="n"/>
      <c r="D5762" s="271" t="inlineStr">
        <is>
          <t>10.8.15.10.</t>
        </is>
      </c>
      <c r="E5762" s="200" t="inlineStr">
        <is>
          <t>Датчик температуры воздуха наружной установки, IP65, 10 кОм, 21RT0308R, Ридан</t>
        </is>
      </c>
      <c r="F5762" s="214" t="inlineStr">
        <is>
          <t>шт</t>
        </is>
      </c>
      <c r="G5762" s="645" t="n">
        <v>8</v>
      </c>
      <c r="H5762" s="194" t="n">
        <v>2297.075987352122</v>
      </c>
      <c r="I5762" s="195" t="n">
        <v>1747.905071241318</v>
      </c>
      <c r="J5762" s="196" t="n">
        <v>505.62263232418</v>
      </c>
      <c r="K5762" s="197" t="n">
        <v>4550.60369091762</v>
      </c>
      <c r="L5762" s="194" t="n">
        <v>18376.60789881698</v>
      </c>
      <c r="M5762" s="195" t="n">
        <v>13983.24056993054</v>
      </c>
      <c r="N5762" s="196" t="n">
        <v>4044.98105859344</v>
      </c>
      <c r="O5762" s="197" t="n">
        <v>36404.82952734096</v>
      </c>
      <c r="P5762" s="118" t="n"/>
      <c r="Q5762" s="104" t="n"/>
    </row>
    <row r="5763" outlineLevel="3" ht="50.25" customHeight="1">
      <c r="A5763" s="3" t="n"/>
      <c r="B5763" s="3" t="inlineStr">
        <is>
          <t>Прокладка кабельных трасс и расключение</t>
        </is>
      </c>
      <c r="C5763" s="25" t="n"/>
      <c r="D5763" s="271" t="inlineStr">
        <is>
          <t>10.8.15.11.</t>
        </is>
      </c>
      <c r="E5763" s="200" t="inlineStr">
        <is>
          <t>Саморегулируемый нагревательный кабель, 18/36Вт/м при 10°С на воздухе, Ридан Iceguard 18, 21RT0815R/16R, Ридан</t>
        </is>
      </c>
      <c r="F5763" s="214" t="inlineStr">
        <is>
          <t>м</t>
        </is>
      </c>
      <c r="G5763" s="645" t="n">
        <v>193</v>
      </c>
      <c r="H5763" s="194" t="n">
        <v>773.6266278647043</v>
      </c>
      <c r="I5763" s="195" t="n">
        <v>453.8858301228457</v>
      </c>
      <c r="J5763" s="196" t="n">
        <v>153.4390572484438</v>
      </c>
      <c r="K5763" s="197" t="n">
        <v>1380.951515235994</v>
      </c>
      <c r="L5763" s="194" t="n">
        <v>149309.939177888</v>
      </c>
      <c r="M5763" s="195" t="n">
        <v>87599.96521370922</v>
      </c>
      <c r="N5763" s="196" t="n">
        <v>29613.73804894965</v>
      </c>
      <c r="O5763" s="197" t="n">
        <v>266523.6424405468</v>
      </c>
      <c r="P5763" s="118" t="n"/>
      <c r="Q5763" s="104" t="n"/>
    </row>
    <row r="5764" outlineLevel="3" ht="50.25" customHeight="1">
      <c r="A5764" s="3" t="n"/>
      <c r="B5764" s="3" t="inlineStr">
        <is>
          <t>Прокладка кабельных трасс и расключение</t>
        </is>
      </c>
      <c r="C5764" s="25" t="n"/>
      <c r="D5764" s="271" t="inlineStr">
        <is>
          <t>10.8.15.12.</t>
        </is>
      </c>
      <c r="E5764" s="200" t="inlineStr">
        <is>
          <t>Ремонтный набор для саморег. кабеля с термоусадочными трубками, DEVIcrimp ™, 19805761R, Ридан</t>
        </is>
      </c>
      <c r="F5764" s="214" t="inlineStr">
        <is>
          <t>шт</t>
        </is>
      </c>
      <c r="G5764" s="645" t="n">
        <v>19</v>
      </c>
      <c r="H5764" s="194" t="n">
        <v>886.6951350141611</v>
      </c>
      <c r="I5764" s="195" t="n">
        <v>851.7429612400406</v>
      </c>
      <c r="J5764" s="196" t="n">
        <v>217.3047620317752</v>
      </c>
      <c r="K5764" s="197" t="n">
        <v>1955.742858285977</v>
      </c>
      <c r="L5764" s="194" t="n">
        <v>16847.20756526906</v>
      </c>
      <c r="M5764" s="195" t="n">
        <v>16183.11626356077</v>
      </c>
      <c r="N5764" s="196" t="n">
        <v>4128.790478603729</v>
      </c>
      <c r="O5764" s="197" t="n">
        <v>37159.11430743356</v>
      </c>
      <c r="P5764" s="118" t="n"/>
      <c r="Q5764" s="104" t="n"/>
    </row>
    <row r="5765" outlineLevel="3" ht="50.25" customHeight="1">
      <c r="A5765" s="3" t="n"/>
      <c r="B5765" s="3" t="inlineStr">
        <is>
          <t>Прокладка кабельных трасс и расключение</t>
        </is>
      </c>
      <c r="C5765" s="25" t="n"/>
      <c r="D5765" s="271" t="inlineStr">
        <is>
          <t>10.8.15.13.</t>
        </is>
      </c>
      <c r="E5765" s="200" t="inlineStr">
        <is>
          <t>Лента двойная специальная для саморегулирующегося кабеля, оцинкованная, (0,065х25м), DEVIfast, 19808183, Ридан</t>
        </is>
      </c>
      <c r="F5765" s="214" t="inlineStr">
        <is>
          <t>рул</t>
        </is>
      </c>
      <c r="G5765" s="645" t="n">
        <v>4</v>
      </c>
      <c r="H5765" s="194" t="n">
        <v>4850.043859305647</v>
      </c>
      <c r="I5765" s="195" t="n">
        <v>2999.826109690214</v>
      </c>
      <c r="J5765" s="196" t="n">
        <v>981.2337461244826</v>
      </c>
      <c r="K5765" s="197" t="n">
        <v>8831.103715120344</v>
      </c>
      <c r="L5765" s="194" t="n">
        <v>19400.17543722259</v>
      </c>
      <c r="M5765" s="195" t="n">
        <v>11999.30443876086</v>
      </c>
      <c r="N5765" s="196" t="n">
        <v>3924.934984497931</v>
      </c>
      <c r="O5765" s="197" t="n">
        <v>35324.41486048137</v>
      </c>
      <c r="P5765" s="118" t="n"/>
      <c r="Q5765" s="104" t="n"/>
    </row>
    <row r="5766" outlineLevel="2" ht="50.25" customHeight="1">
      <c r="A5766" s="3" t="n"/>
      <c r="B5766" s="3" t="n"/>
      <c r="C5766" s="240" t="n"/>
      <c r="D5766" s="391" t="inlineStr">
        <is>
          <t>10.8.16.</t>
        </is>
      </c>
      <c r="E5766" s="408" t="inlineStr">
        <is>
          <t>Материалы системы электрообогрева террас и лотков 3 этаж</t>
        </is>
      </c>
      <c r="F5766" s="409" t="inlineStr">
        <is>
          <t>комплект</t>
        </is>
      </c>
      <c r="G5766" s="420" t="n">
        <v>1</v>
      </c>
      <c r="H5766" s="428">
        <f>IFERROR(L5766/G5766,0)</f>
        <v/>
      </c>
      <c r="I5766" s="429">
        <f>IFERROR(M5766/G5766,0)</f>
        <v/>
      </c>
      <c r="J5766" s="430">
        <f>IFERROR(N5766/G5766,0)</f>
        <v/>
      </c>
      <c r="K5766" s="432">
        <f>+IFERROR(O5766/G5766,0)</f>
        <v/>
      </c>
      <c r="L5766" s="431">
        <f>SUBTOTAL(9,L5767:L5779)</f>
        <v/>
      </c>
      <c r="M5766" s="429">
        <f>SUBTOTAL(9,M5767:M5779)</f>
        <v/>
      </c>
      <c r="N5766" s="430">
        <f>SUBTOTAL(9,N5767:N5779)</f>
        <v/>
      </c>
      <c r="O5766" s="431">
        <f>SUBTOTAL(9,O5767:O5779)</f>
        <v/>
      </c>
      <c r="P5766" s="394" t="n"/>
      <c r="Q5766" s="243" t="n"/>
    </row>
    <row r="5767" outlineLevel="3" ht="50.25" customHeight="1">
      <c r="A5767" s="3" t="n"/>
      <c r="B5767" s="3" t="inlineStr">
        <is>
          <t>Прокладка кабельных трасс и расключение</t>
        </is>
      </c>
      <c r="C5767" s="25" t="n"/>
      <c r="D5767" s="271" t="inlineStr">
        <is>
          <t>10.8.16.1.</t>
        </is>
      </c>
      <c r="E5767" s="200" t="inlineStr">
        <is>
          <t>Нагревательный кабель ДЕВИsnow-30Т, 1350 Вт , 39,2 Ом, 45 м, с кабелем холодного ввода 4 м, ДЕВИsnow-30T - 230V, 89846012R, Ридан</t>
        </is>
      </c>
      <c r="F5767" s="214" t="inlineStr">
        <is>
          <t>шт</t>
        </is>
      </c>
      <c r="G5767" s="645" t="n">
        <v>1</v>
      </c>
      <c r="H5767" s="194" t="n">
        <v>10988.0485331333</v>
      </c>
      <c r="I5767" s="195" t="n">
        <v>8697.341586684959</v>
      </c>
      <c r="J5767" s="196" t="n">
        <v>2460.673764977282</v>
      </c>
      <c r="K5767" s="197" t="n">
        <v>22146.06388479554</v>
      </c>
      <c r="L5767" s="194" t="n">
        <v>10988.0485331333</v>
      </c>
      <c r="M5767" s="195" t="n">
        <v>8697.341586684959</v>
      </c>
      <c r="N5767" s="196" t="n">
        <v>2460.673764977282</v>
      </c>
      <c r="O5767" s="197" t="n">
        <v>22146.06388479554</v>
      </c>
      <c r="P5767" s="118" t="n"/>
      <c r="Q5767" s="104" t="n"/>
    </row>
    <row r="5768" outlineLevel="3" ht="50.25" customHeight="1">
      <c r="A5768" s="3" t="n"/>
      <c r="B5768" s="3" t="inlineStr">
        <is>
          <t>Прокладка кабельных трасс и расключение</t>
        </is>
      </c>
      <c r="C5768" s="25" t="n"/>
      <c r="D5768" s="271" t="inlineStr">
        <is>
          <t>10.8.16.2.</t>
        </is>
      </c>
      <c r="E5768" s="200" t="inlineStr">
        <is>
          <t>Нагревательный кабель ДЕВИsnow-30Т, 1440 Вт , 36,7 Ом, 50 м, с кабелем холодного ввода 4 м, ДЕВИsnow-30T - 230V, 89846014R, Ридан</t>
        </is>
      </c>
      <c r="F5768" s="214" t="inlineStr">
        <is>
          <t>шт</t>
        </is>
      </c>
      <c r="G5768" s="645" t="n">
        <v>7</v>
      </c>
      <c r="H5768" s="194" t="n">
        <v>12087.61853268587</v>
      </c>
      <c r="I5768" s="195" t="n">
        <v>9437.718432430678</v>
      </c>
      <c r="J5768" s="196" t="n">
        <v>2690.667120639569</v>
      </c>
      <c r="K5768" s="197" t="n">
        <v>24216.00408575612</v>
      </c>
      <c r="L5768" s="194" t="n">
        <v>84613.32972880112</v>
      </c>
      <c r="M5768" s="195" t="n">
        <v>66064.02902701475</v>
      </c>
      <c r="N5768" s="196" t="n">
        <v>18834.66984447698</v>
      </c>
      <c r="O5768" s="197" t="n">
        <v>169512.0286002929</v>
      </c>
      <c r="P5768" s="118" t="n"/>
      <c r="Q5768" s="104" t="n"/>
    </row>
    <row r="5769" outlineLevel="3" ht="50.25" customHeight="1">
      <c r="A5769" s="3" t="n"/>
      <c r="B5769" s="3" t="inlineStr">
        <is>
          <t>Прокладка кабельных трасс и расключение</t>
        </is>
      </c>
      <c r="C5769" s="25" t="n"/>
      <c r="D5769" s="271" t="inlineStr">
        <is>
          <t>10.8.16.3.</t>
        </is>
      </c>
      <c r="E5769" s="200" t="inlineStr">
        <is>
          <t>Нагревательный кабель ДЕВИsnow-30Т, 1700 Вт , 31,1 Ом, 55 м, с кабелем холодного ввода 4 м, ДЕВИsnow-30T - 230V, 89846016R, Ридан</t>
        </is>
      </c>
      <c r="F5769" s="214" t="inlineStr">
        <is>
          <t>шт</t>
        </is>
      </c>
      <c r="G5769" s="645" t="n">
        <v>7</v>
      </c>
      <c r="H5769" s="194" t="n">
        <v>13173.67129872671</v>
      </c>
      <c r="I5769" s="195" t="n">
        <v>9529.837689804834</v>
      </c>
      <c r="J5769" s="196" t="n">
        <v>2837.938623566443</v>
      </c>
      <c r="K5769" s="197" t="n">
        <v>25541.44761209799</v>
      </c>
      <c r="L5769" s="194" t="n">
        <v>92215.69909108696</v>
      </c>
      <c r="M5769" s="195" t="n">
        <v>66708.86382863384</v>
      </c>
      <c r="N5769" s="196" t="n">
        <v>19865.5703649651</v>
      </c>
      <c r="O5769" s="197" t="n">
        <v>178790.1332846859</v>
      </c>
      <c r="P5769" s="118" t="n"/>
      <c r="Q5769" s="104" t="n"/>
    </row>
    <row r="5770" outlineLevel="3" ht="50.25" customHeight="1">
      <c r="A5770" s="3" t="n"/>
      <c r="B5770" s="3" t="inlineStr">
        <is>
          <t>Прокладка кабельных трасс и расключение</t>
        </is>
      </c>
      <c r="C5770" s="25" t="n"/>
      <c r="D5770" s="271" t="inlineStr">
        <is>
          <t>10.8.16.4.</t>
        </is>
      </c>
      <c r="E5770" s="200" t="inlineStr">
        <is>
          <t>Нагревательный кабель ДЕВИsnow-30Т, 1860 Вт ,28,4 Ом, 63 м, с кабелем холодного ввода 4 м, ДЕВИsnow-30T - 230V, 89846018R, Ридан</t>
        </is>
      </c>
      <c r="F5770" s="214" t="inlineStr">
        <is>
          <t>шт</t>
        </is>
      </c>
      <c r="G5770" s="645" t="n">
        <v>1</v>
      </c>
      <c r="H5770" s="194" t="n">
        <v>14879.78383523688</v>
      </c>
      <c r="I5770" s="195" t="n">
        <v>11046.42599024411</v>
      </c>
      <c r="J5770" s="196" t="n">
        <v>3240.776228185125</v>
      </c>
      <c r="K5770" s="197" t="n">
        <v>29166.98605366612</v>
      </c>
      <c r="L5770" s="194" t="n">
        <v>14879.78383523688</v>
      </c>
      <c r="M5770" s="195" t="n">
        <v>11046.42599024411</v>
      </c>
      <c r="N5770" s="196" t="n">
        <v>3240.776228185125</v>
      </c>
      <c r="O5770" s="197" t="n">
        <v>29166.98605366612</v>
      </c>
      <c r="P5770" s="118" t="n"/>
      <c r="Q5770" s="104" t="n"/>
    </row>
    <row r="5771" outlineLevel="3" ht="50.25" customHeight="1">
      <c r="A5771" s="3" t="n"/>
      <c r="B5771" s="3" t="inlineStr">
        <is>
          <t>Прокладка кабельных трасс и расключение</t>
        </is>
      </c>
      <c r="C5771" s="25" t="n"/>
      <c r="D5771" s="271" t="inlineStr">
        <is>
          <t>10.8.16.5.</t>
        </is>
      </c>
      <c r="E5771" s="200" t="inlineStr">
        <is>
          <t>Нагревательный кабель ДЕВИsnow-30Т, 2060 Вт , 25,7 Ом, 70 м, с кабелем холодного ввода 4 м, ДЕВИsnow-30T - 230V, 89846020R, Ридан</t>
        </is>
      </c>
      <c r="F5771" s="214" t="inlineStr">
        <is>
          <t>шт</t>
        </is>
      </c>
      <c r="G5771" s="645" t="n">
        <v>1</v>
      </c>
      <c r="H5771" s="194" t="n">
        <v>16282.45997990758</v>
      </c>
      <c r="I5771" s="195" t="n">
        <v>12252.54791883421</v>
      </c>
      <c r="J5771" s="196" t="n">
        <v>3566.875987342723</v>
      </c>
      <c r="K5771" s="197" t="n">
        <v>32101.8838860845</v>
      </c>
      <c r="L5771" s="194" t="n">
        <v>16282.45997990758</v>
      </c>
      <c r="M5771" s="195" t="n">
        <v>12252.54791883421</v>
      </c>
      <c r="N5771" s="196" t="n">
        <v>3566.875987342723</v>
      </c>
      <c r="O5771" s="197" t="n">
        <v>32101.8838860845</v>
      </c>
      <c r="P5771" s="118" t="n"/>
      <c r="Q5771" s="104" t="n"/>
    </row>
    <row r="5772" outlineLevel="3" ht="50.25" customHeight="1">
      <c r="A5772" s="3" t="n"/>
      <c r="B5772" s="3" t="inlineStr">
        <is>
          <t>Прокладка кабельных трасс и расключение</t>
        </is>
      </c>
      <c r="C5772" s="25" t="n"/>
      <c r="D5772" s="271" t="inlineStr">
        <is>
          <t>10.8.16.6.</t>
        </is>
      </c>
      <c r="E5772" s="200" t="inlineStr">
        <is>
          <t>Нагревательный кабель ДЕВИsnow-30Т, 2930 Вт ,18,1 Ом, 95 м, с кабелем холодного ввода 4 м, ДЕВИsnow-30T - 230V, 89846026R, Ридан</t>
        </is>
      </c>
      <c r="F5772" s="214" t="inlineStr">
        <is>
          <t>шт</t>
        </is>
      </c>
      <c r="G5772" s="645" t="n">
        <v>1</v>
      </c>
      <c r="H5772" s="194" t="n">
        <v>31118.63152965227</v>
      </c>
      <c r="I5772" s="195" t="n">
        <v>17393.62189402595</v>
      </c>
      <c r="J5772" s="196" t="n">
        <v>6064.031677959778</v>
      </c>
      <c r="K5772" s="197" t="n">
        <v>54576.285101638</v>
      </c>
      <c r="L5772" s="194" t="n">
        <v>31118.63152965227</v>
      </c>
      <c r="M5772" s="195" t="n">
        <v>17393.62189402595</v>
      </c>
      <c r="N5772" s="196" t="n">
        <v>6064.031677959778</v>
      </c>
      <c r="O5772" s="197" t="n">
        <v>54576.285101638</v>
      </c>
      <c r="P5772" s="118" t="n"/>
      <c r="Q5772" s="104" t="n"/>
    </row>
    <row r="5773" outlineLevel="3" ht="50.25" customHeight="1">
      <c r="A5773" s="3" t="n"/>
      <c r="B5773" s="3" t="inlineStr">
        <is>
          <t>Прокладка кабельных трасс и расключение</t>
        </is>
      </c>
      <c r="C5773" s="25" t="n"/>
      <c r="D5773" s="271" t="inlineStr">
        <is>
          <t>10.8.16.7.</t>
        </is>
      </c>
      <c r="E5773" s="200" t="inlineStr">
        <is>
          <t>Нагревательный кабель ДЕВИsnow-30Т, 3680 Вт , 14,4 Ом, 125 м, с кабелем холодного ввода 4 м, ДЕВИsnow-30T - 230V, 89846030R, Ридан</t>
        </is>
      </c>
      <c r="F5773" s="214" t="inlineStr">
        <is>
          <t>шт</t>
        </is>
      </c>
      <c r="G5773" s="645" t="n">
        <v>1</v>
      </c>
      <c r="H5773" s="194" t="n">
        <v>26262.24347936227</v>
      </c>
      <c r="I5773" s="195" t="n">
        <v>21640.90148853064</v>
      </c>
      <c r="J5773" s="196" t="n">
        <v>5987.893120986613</v>
      </c>
      <c r="K5773" s="197" t="n">
        <v>53891.03808887952</v>
      </c>
      <c r="L5773" s="194" t="n">
        <v>26262.24347936227</v>
      </c>
      <c r="M5773" s="195" t="n">
        <v>21640.90148853064</v>
      </c>
      <c r="N5773" s="196" t="n">
        <v>5987.893120986613</v>
      </c>
      <c r="O5773" s="197" t="n">
        <v>53891.03808887952</v>
      </c>
      <c r="P5773" s="118" t="n"/>
      <c r="Q5773" s="104" t="n"/>
    </row>
    <row r="5774" outlineLevel="3" ht="50.25" customHeight="1">
      <c r="A5774" s="3" t="n"/>
      <c r="B5774" s="3" t="inlineStr">
        <is>
          <t>Прокладка кабельных трасс и расключение</t>
        </is>
      </c>
      <c r="C5774" s="25" t="n"/>
      <c r="D5774" s="271" t="inlineStr">
        <is>
          <t>10.8.16.8.</t>
        </is>
      </c>
      <c r="E5774" s="200" t="inlineStr">
        <is>
          <t>Оцинкованная стальная монтажная лента для крепления резистивных кабелей, (0,021 х 25м), DEVIfast, 9808236R, Ридан</t>
        </is>
      </c>
      <c r="F5774" s="214" t="inlineStr">
        <is>
          <t>рул</t>
        </is>
      </c>
      <c r="G5774" s="645" t="n">
        <v>9</v>
      </c>
      <c r="H5774" s="194" t="n">
        <v>1696.027607241852</v>
      </c>
      <c r="I5774" s="195" t="n">
        <v>1696.924002776717</v>
      </c>
      <c r="J5774" s="196" t="n">
        <v>424.118951252321</v>
      </c>
      <c r="K5774" s="197" t="n">
        <v>3817.070561270889</v>
      </c>
      <c r="L5774" s="194" t="n">
        <v>15264.24846517667</v>
      </c>
      <c r="M5774" s="195" t="n">
        <v>15272.31602499045</v>
      </c>
      <c r="N5774" s="196" t="n">
        <v>3817.070561270889</v>
      </c>
      <c r="O5774" s="197" t="n">
        <v>34353.635051438</v>
      </c>
      <c r="P5774" s="118" t="n"/>
      <c r="Q5774" s="104" t="n"/>
    </row>
    <row r="5775" outlineLevel="3" ht="50.25" customHeight="1">
      <c r="A5775" s="3" t="n"/>
      <c r="B5775" s="3" t="inlineStr">
        <is>
          <t>Прокладка кабельных трасс и расключение</t>
        </is>
      </c>
      <c r="C5775" s="25" t="n"/>
      <c r="D5775" s="271" t="inlineStr">
        <is>
          <t>10.8.16.9.</t>
        </is>
      </c>
      <c r="E5775" s="200" t="inlineStr">
        <is>
          <t>Терморегулятор ДЕВИ Compact на шину DIN, с датчиком температуры на проводе, 16А, ДЕВИ Compact, 140F5020R, Ридан</t>
        </is>
      </c>
      <c r="F5775" s="214" t="inlineStr">
        <is>
          <t>шт</t>
        </is>
      </c>
      <c r="G5775" s="645" t="n">
        <v>8</v>
      </c>
      <c r="H5775" s="194" t="n">
        <v>10520.47199980848</v>
      </c>
      <c r="I5775" s="195" t="n">
        <v>6716.348466987853</v>
      </c>
      <c r="J5775" s="196" t="n">
        <v>2154.602558349542</v>
      </c>
      <c r="K5775" s="197" t="n">
        <v>19391.42302514588</v>
      </c>
      <c r="L5775" s="194" t="n">
        <v>84163.77599846784</v>
      </c>
      <c r="M5775" s="195" t="n">
        <v>53730.78773590282</v>
      </c>
      <c r="N5775" s="196" t="n">
        <v>17236.82046679633</v>
      </c>
      <c r="O5775" s="197" t="n">
        <v>155131.384201167</v>
      </c>
      <c r="P5775" s="118" t="n"/>
      <c r="Q5775" s="104" t="n"/>
    </row>
    <row r="5776" outlineLevel="3" ht="50.25" customHeight="1">
      <c r="A5776" s="3" t="n"/>
      <c r="B5776" s="3" t="inlineStr">
        <is>
          <t>Прокладка кабельных трасс и расключение</t>
        </is>
      </c>
      <c r="C5776" s="25" t="n"/>
      <c r="D5776" s="271" t="inlineStr">
        <is>
          <t>10.8.16.10.</t>
        </is>
      </c>
      <c r="E5776" s="200" t="inlineStr">
        <is>
          <t>Датчик температуры воздуха наружной установки, IP65, 10 кОм, 21RT0308R, Ридан</t>
        </is>
      </c>
      <c r="F5776" s="214" t="inlineStr">
        <is>
          <t>шт</t>
        </is>
      </c>
      <c r="G5776" s="645" t="n">
        <v>8</v>
      </c>
      <c r="H5776" s="194" t="n">
        <v>2297.075987352122</v>
      </c>
      <c r="I5776" s="195" t="n">
        <v>1747.905071241318</v>
      </c>
      <c r="J5776" s="196" t="n">
        <v>505.62263232418</v>
      </c>
      <c r="K5776" s="197" t="n">
        <v>4550.60369091762</v>
      </c>
      <c r="L5776" s="194" t="n">
        <v>18376.60789881698</v>
      </c>
      <c r="M5776" s="195" t="n">
        <v>13983.24056993054</v>
      </c>
      <c r="N5776" s="196" t="n">
        <v>4044.98105859344</v>
      </c>
      <c r="O5776" s="197" t="n">
        <v>36404.82952734096</v>
      </c>
      <c r="P5776" s="118" t="n"/>
      <c r="Q5776" s="104" t="n"/>
    </row>
    <row r="5777" outlineLevel="3" ht="50.25" customHeight="1">
      <c r="A5777" s="3" t="n"/>
      <c r="B5777" s="3" t="inlineStr">
        <is>
          <t>Прокладка кабельных трасс и расключение</t>
        </is>
      </c>
      <c r="C5777" s="25" t="n"/>
      <c r="D5777" s="271" t="inlineStr">
        <is>
          <t>10.8.16.11.</t>
        </is>
      </c>
      <c r="E5777" s="200" t="inlineStr">
        <is>
          <t>Саморегулируемый нагревательный кабель, 18/36Вт/м при 10°С на воздухе, Ридан Iceguard 18, 21RT0815R/16R, Ридан</t>
        </is>
      </c>
      <c r="F5777" s="214" t="inlineStr">
        <is>
          <t>м</t>
        </is>
      </c>
      <c r="G5777" s="645" t="n">
        <v>193</v>
      </c>
      <c r="H5777" s="194" t="n">
        <v>773.6266278647043</v>
      </c>
      <c r="I5777" s="195" t="n">
        <v>453.8858301228457</v>
      </c>
      <c r="J5777" s="196" t="n">
        <v>153.4390572484438</v>
      </c>
      <c r="K5777" s="197" t="n">
        <v>1380.951515235994</v>
      </c>
      <c r="L5777" s="194" t="n">
        <v>149309.939177888</v>
      </c>
      <c r="M5777" s="195" t="n">
        <v>87599.96521370922</v>
      </c>
      <c r="N5777" s="196" t="n">
        <v>29613.73804894965</v>
      </c>
      <c r="O5777" s="197" t="n">
        <v>266523.6424405468</v>
      </c>
      <c r="P5777" s="118" t="n"/>
      <c r="Q5777" s="104" t="n"/>
    </row>
    <row r="5778" outlineLevel="3" ht="50.25" customHeight="1">
      <c r="A5778" s="3" t="n"/>
      <c r="B5778" s="3" t="inlineStr">
        <is>
          <t>Прокладка кабельных трасс и расключение</t>
        </is>
      </c>
      <c r="C5778" s="25" t="n"/>
      <c r="D5778" s="271" t="inlineStr">
        <is>
          <t>10.8.16.12.</t>
        </is>
      </c>
      <c r="E5778" s="200" t="inlineStr">
        <is>
          <t>Ремонтный набор для саморег. кабеля с термоусадочными трубками, DEVIcrimp ™, 19805761R, Ридан</t>
        </is>
      </c>
      <c r="F5778" s="214" t="inlineStr">
        <is>
          <t>шт</t>
        </is>
      </c>
      <c r="G5778" s="645" t="n">
        <v>19</v>
      </c>
      <c r="H5778" s="194" t="n">
        <v>886.6951350141611</v>
      </c>
      <c r="I5778" s="195" t="n">
        <v>851.7429612400406</v>
      </c>
      <c r="J5778" s="196" t="n">
        <v>217.3047620317752</v>
      </c>
      <c r="K5778" s="197" t="n">
        <v>1955.742858285977</v>
      </c>
      <c r="L5778" s="194" t="n">
        <v>16847.20756526906</v>
      </c>
      <c r="M5778" s="195" t="n">
        <v>16183.11626356077</v>
      </c>
      <c r="N5778" s="196" t="n">
        <v>4128.790478603729</v>
      </c>
      <c r="O5778" s="197" t="n">
        <v>37159.11430743356</v>
      </c>
      <c r="P5778" s="118" t="n"/>
      <c r="Q5778" s="104" t="n"/>
    </row>
    <row r="5779" outlineLevel="3" ht="50.25" customHeight="1">
      <c r="A5779" s="3" t="n"/>
      <c r="B5779" s="3" t="inlineStr">
        <is>
          <t>Прокладка кабельных трасс и расключение</t>
        </is>
      </c>
      <c r="C5779" s="25" t="n"/>
      <c r="D5779" s="271" t="inlineStr">
        <is>
          <t>10.8.16.13.</t>
        </is>
      </c>
      <c r="E5779" s="200" t="inlineStr">
        <is>
          <t>Лента двойная специальная для саморегулирующегося кабеля, оцинкованная, (0,065х25м), DEVIfast, 19808183, Ридан</t>
        </is>
      </c>
      <c r="F5779" s="214" t="inlineStr">
        <is>
          <t>рул</t>
        </is>
      </c>
      <c r="G5779" s="645" t="n">
        <v>4</v>
      </c>
      <c r="H5779" s="194" t="n">
        <v>4850.043859305647</v>
      </c>
      <c r="I5779" s="195" t="n">
        <v>2999.826109690214</v>
      </c>
      <c r="J5779" s="196" t="n">
        <v>981.2337461244826</v>
      </c>
      <c r="K5779" s="197" t="n">
        <v>8831.103715120344</v>
      </c>
      <c r="L5779" s="194" t="n">
        <v>19400.17543722259</v>
      </c>
      <c r="M5779" s="195" t="n">
        <v>11999.30443876086</v>
      </c>
      <c r="N5779" s="196" t="n">
        <v>3924.934984497931</v>
      </c>
      <c r="O5779" s="197" t="n">
        <v>35324.41486048137</v>
      </c>
      <c r="P5779" s="118" t="n"/>
      <c r="Q5779" s="104" t="n"/>
    </row>
    <row r="5780" outlineLevel="2" ht="50.25" customHeight="1">
      <c r="A5780" s="3" t="n"/>
      <c r="B5780" s="3" t="n"/>
      <c r="C5780" s="240" t="n"/>
      <c r="D5780" s="391" t="inlineStr">
        <is>
          <t>10.8.17.</t>
        </is>
      </c>
      <c r="E5780" s="408" t="inlineStr">
        <is>
          <t>Материалы системы электрообогрева террас и лотков 4 этаж</t>
        </is>
      </c>
      <c r="F5780" s="409" t="inlineStr">
        <is>
          <t>комплект</t>
        </is>
      </c>
      <c r="G5780" s="420" t="n">
        <v>1</v>
      </c>
      <c r="H5780" s="428">
        <f>IFERROR(L5780/G5780,0)</f>
        <v/>
      </c>
      <c r="I5780" s="429">
        <f>IFERROR(M5780/G5780,0)</f>
        <v/>
      </c>
      <c r="J5780" s="430">
        <f>IFERROR(N5780/G5780,0)</f>
        <v/>
      </c>
      <c r="K5780" s="432">
        <f>+IFERROR(O5780/G5780,0)</f>
        <v/>
      </c>
      <c r="L5780" s="431">
        <f>SUBTOTAL(9,L5781:L5794)</f>
        <v/>
      </c>
      <c r="M5780" s="429">
        <f>SUBTOTAL(9,M5781:M5794)</f>
        <v/>
      </c>
      <c r="N5780" s="430">
        <f>SUBTOTAL(9,N5781:N5794)</f>
        <v/>
      </c>
      <c r="O5780" s="431">
        <f>SUBTOTAL(9,O5781:O5794)</f>
        <v/>
      </c>
      <c r="P5780" s="394" t="n"/>
      <c r="Q5780" s="243" t="n"/>
    </row>
    <row r="5781" outlineLevel="3" ht="50.25" customHeight="1">
      <c r="A5781" s="3" t="n"/>
      <c r="B5781" s="3" t="inlineStr">
        <is>
          <t>Прокладка кабельных трасс и расключение</t>
        </is>
      </c>
      <c r="C5781" s="25" t="n"/>
      <c r="D5781" s="271" t="inlineStr">
        <is>
          <t>10.8.17.1.</t>
        </is>
      </c>
      <c r="E5781" s="200" t="inlineStr">
        <is>
          <t>Нагревательный кабель ДЕВИsnow-30Т, 1250 Вт , 42,3 Ом, 40 м, с кабелем холодного ввода 4 м, ДЕВИsnow-30T - 230V, 89846010R, Ридан</t>
        </is>
      </c>
      <c r="F5781" s="214" t="inlineStr">
        <is>
          <t>шт</t>
        </is>
      </c>
      <c r="G5781" s="645" t="n">
        <v>2</v>
      </c>
      <c r="H5781" s="194" t="n">
        <v>10075.08402482767</v>
      </c>
      <c r="I5781" s="195" t="n">
        <v>7325.681612987151</v>
      </c>
      <c r="J5781" s="196" t="n">
        <v>2175.095704726853</v>
      </c>
      <c r="K5781" s="197" t="n">
        <v>19575.86134254168</v>
      </c>
      <c r="L5781" s="194" t="n">
        <v>20150.16804965535</v>
      </c>
      <c r="M5781" s="195" t="n">
        <v>14651.3632259743</v>
      </c>
      <c r="N5781" s="196" t="n">
        <v>4350.191409453706</v>
      </c>
      <c r="O5781" s="197" t="n">
        <v>39151.72268508335</v>
      </c>
      <c r="P5781" s="118" t="n"/>
      <c r="Q5781" s="104" t="n"/>
    </row>
    <row r="5782" outlineLevel="3" ht="50.25" customHeight="1">
      <c r="A5782" s="3" t="n"/>
      <c r="B5782" s="3" t="inlineStr">
        <is>
          <t>Прокладка кабельных трасс и расключение</t>
        </is>
      </c>
      <c r="C5782" s="25" t="n"/>
      <c r="D5782" s="271" t="inlineStr">
        <is>
          <t>10.8.17.2.</t>
        </is>
      </c>
      <c r="E5782" s="200" t="inlineStr">
        <is>
          <t>Нагревательный кабель ДЕВИsnow-30Т, 1350 Вт , 39,2 Ом, 45 м, с кабелем холодного ввода 4 м, ДЕВИsnow-30T - 230V, 89846012R, Ридан</t>
        </is>
      </c>
      <c r="F5782" s="214" t="inlineStr">
        <is>
          <t>шт</t>
        </is>
      </c>
      <c r="G5782" s="645" t="n">
        <v>2</v>
      </c>
      <c r="H5782" s="194" t="n">
        <v>10988.0485331333</v>
      </c>
      <c r="I5782" s="195" t="n">
        <v>8697.341586684959</v>
      </c>
      <c r="J5782" s="196" t="n">
        <v>2460.673764977282</v>
      </c>
      <c r="K5782" s="197" t="n">
        <v>22146.06388479554</v>
      </c>
      <c r="L5782" s="194" t="n">
        <v>21976.0970662666</v>
      </c>
      <c r="M5782" s="195" t="n">
        <v>17394.68317336992</v>
      </c>
      <c r="N5782" s="196" t="n">
        <v>4921.347529954564</v>
      </c>
      <c r="O5782" s="197" t="n">
        <v>44292.12776959108</v>
      </c>
      <c r="P5782" s="118" t="n"/>
      <c r="Q5782" s="104" t="n"/>
    </row>
    <row r="5783" outlineLevel="3" ht="50.25" customHeight="1">
      <c r="A5783" s="3" t="n"/>
      <c r="B5783" s="3" t="inlineStr">
        <is>
          <t>Прокладка кабельных трасс и расключение</t>
        </is>
      </c>
      <c r="C5783" s="25" t="n"/>
      <c r="D5783" s="271" t="inlineStr">
        <is>
          <t>10.8.17.3.</t>
        </is>
      </c>
      <c r="E5783" s="200" t="inlineStr">
        <is>
          <t>Нагревательный кабель ДЕВИsnow-30Т, 1440 Вт , 36,7 Ом, 50 м, с кабелем холодного ввода 4 м, ДЕВИsnow-30T - 230V, 89846014R, Ридан</t>
        </is>
      </c>
      <c r="F5783" s="214" t="inlineStr">
        <is>
          <t>шт</t>
        </is>
      </c>
      <c r="G5783" s="645" t="n">
        <v>5</v>
      </c>
      <c r="H5783" s="194" t="n">
        <v>12087.61851168298</v>
      </c>
      <c r="I5783" s="195" t="n">
        <v>9437.718432430678</v>
      </c>
      <c r="J5783" s="196" t="n">
        <v>2690.667118014208</v>
      </c>
      <c r="K5783" s="197" t="n">
        <v>24216.00406212787</v>
      </c>
      <c r="L5783" s="194" t="n">
        <v>60438.0925584149</v>
      </c>
      <c r="M5783" s="195" t="n">
        <v>47188.59216215339</v>
      </c>
      <c r="N5783" s="196" t="n">
        <v>13453.33559007104</v>
      </c>
      <c r="O5783" s="197" t="n">
        <v>121080.0203106393</v>
      </c>
      <c r="P5783" s="118" t="n"/>
      <c r="Q5783" s="104" t="n"/>
    </row>
    <row r="5784" outlineLevel="3" ht="50.25" customHeight="1">
      <c r="A5784" s="3" t="n"/>
      <c r="B5784" s="3" t="inlineStr">
        <is>
          <t>Прокладка кабельных трасс и расключение</t>
        </is>
      </c>
      <c r="C5784" s="25" t="n"/>
      <c r="D5784" s="271" t="inlineStr">
        <is>
          <t>10.8.17.4.</t>
        </is>
      </c>
      <c r="E5784" s="200" t="inlineStr">
        <is>
          <t>Нагревательный кабель ДЕВИsnow-30Т, 1700 Вт , 31,1 Ом, 55 м, с кабелем холодного ввода 4 м, ДЕВИsnow-30T - 230V, 89846016R, Ридан</t>
        </is>
      </c>
      <c r="F5784" s="214" t="inlineStr">
        <is>
          <t>шт</t>
        </is>
      </c>
      <c r="G5784" s="645" t="n">
        <v>5</v>
      </c>
      <c r="H5784" s="194" t="n">
        <v>13173.67127772382</v>
      </c>
      <c r="I5784" s="195" t="n">
        <v>9529.837689804834</v>
      </c>
      <c r="J5784" s="196" t="n">
        <v>2837.938620941081</v>
      </c>
      <c r="K5784" s="197" t="n">
        <v>25541.44758846973</v>
      </c>
      <c r="L5784" s="194" t="n">
        <v>65868.35638861908</v>
      </c>
      <c r="M5784" s="195" t="n">
        <v>47649.18844902416</v>
      </c>
      <c r="N5784" s="196" t="n">
        <v>14189.69310470541</v>
      </c>
      <c r="O5784" s="197" t="n">
        <v>127707.2379423487</v>
      </c>
      <c r="P5784" s="118" t="n"/>
      <c r="Q5784" s="104" t="n"/>
    </row>
    <row r="5785" outlineLevel="3" ht="50.25" customHeight="1">
      <c r="A5785" s="3" t="n"/>
      <c r="B5785" s="3" t="inlineStr">
        <is>
          <t>Прокладка кабельных трасс и расключение</t>
        </is>
      </c>
      <c r="C5785" s="25" t="n"/>
      <c r="D5785" s="271" t="inlineStr">
        <is>
          <t>10.8.17.5.</t>
        </is>
      </c>
      <c r="E5785" s="200" t="inlineStr">
        <is>
          <t>Нагревательный кабель ДЕВИsnow-30Т, 1860 Вт ,28,4 Ом, 63 м, с кабелем холодного ввода 4 м, ДЕВИsnow-30T - 230V, 89846018R, Ридан</t>
        </is>
      </c>
      <c r="F5785" s="214" t="inlineStr">
        <is>
          <t>шт</t>
        </is>
      </c>
      <c r="G5785" s="645" t="n">
        <v>1</v>
      </c>
      <c r="H5785" s="194" t="n">
        <v>14879.78383523688</v>
      </c>
      <c r="I5785" s="195" t="n">
        <v>11046.42599024411</v>
      </c>
      <c r="J5785" s="196" t="n">
        <v>3240.776228185125</v>
      </c>
      <c r="K5785" s="197" t="n">
        <v>29166.98605366612</v>
      </c>
      <c r="L5785" s="194" t="n">
        <v>14879.78383523688</v>
      </c>
      <c r="M5785" s="195" t="n">
        <v>11046.42599024411</v>
      </c>
      <c r="N5785" s="196" t="n">
        <v>3240.776228185125</v>
      </c>
      <c r="O5785" s="197" t="n">
        <v>29166.98605366612</v>
      </c>
      <c r="P5785" s="118" t="n"/>
      <c r="Q5785" s="104" t="n"/>
    </row>
    <row r="5786" outlineLevel="3" ht="50.25" customHeight="1">
      <c r="A5786" s="3" t="n"/>
      <c r="B5786" s="3" t="inlineStr">
        <is>
          <t>Прокладка кабельных трасс и расключение</t>
        </is>
      </c>
      <c r="C5786" s="25" t="n"/>
      <c r="D5786" s="271" t="inlineStr">
        <is>
          <t>10.8.17.6.</t>
        </is>
      </c>
      <c r="E5786" s="200" t="inlineStr">
        <is>
          <t>Нагревательный кабель ДЕВИsnow-30Т, 2060 Вт , 25,7 Ом, 70 м, с кабелем холодного ввода 4 м, ДЕВИsnow-30T - 230V, 89846020R, Ридан</t>
        </is>
      </c>
      <c r="F5786" s="214" t="inlineStr">
        <is>
          <t>шт</t>
        </is>
      </c>
      <c r="G5786" s="645" t="n">
        <v>1</v>
      </c>
      <c r="H5786" s="194" t="n">
        <v>16282.45997990758</v>
      </c>
      <c r="I5786" s="195" t="n">
        <v>12252.54791883421</v>
      </c>
      <c r="J5786" s="196" t="n">
        <v>3566.875987342723</v>
      </c>
      <c r="K5786" s="197" t="n">
        <v>32101.8838860845</v>
      </c>
      <c r="L5786" s="194" t="n">
        <v>16282.45997990758</v>
      </c>
      <c r="M5786" s="195" t="n">
        <v>12252.54791883421</v>
      </c>
      <c r="N5786" s="196" t="n">
        <v>3566.875987342723</v>
      </c>
      <c r="O5786" s="197" t="n">
        <v>32101.8838860845</v>
      </c>
      <c r="P5786" s="118" t="n"/>
      <c r="Q5786" s="104" t="n"/>
    </row>
    <row r="5787" outlineLevel="3" ht="50.25" customHeight="1">
      <c r="A5787" s="3" t="n"/>
      <c r="B5787" s="3" t="inlineStr">
        <is>
          <t>Прокладка кабельных трасс и расключение</t>
        </is>
      </c>
      <c r="C5787" s="25" t="n"/>
      <c r="D5787" s="271" t="inlineStr">
        <is>
          <t>10.8.17.7.</t>
        </is>
      </c>
      <c r="E5787" s="200" t="inlineStr">
        <is>
          <t>Нагревательный кабель ДЕВИsnow-30Т, 2930 Вт ,18,1 Ом, 95 м, с кабелем холодного ввода 4 м, ДЕВИsnow-30T - 230V, 89846026R, Ридан</t>
        </is>
      </c>
      <c r="F5787" s="214" t="inlineStr">
        <is>
          <t>шт</t>
        </is>
      </c>
      <c r="G5787" s="645" t="n">
        <v>1</v>
      </c>
      <c r="H5787" s="194" t="n">
        <v>31118.63152965227</v>
      </c>
      <c r="I5787" s="195" t="n">
        <v>17393.62189402595</v>
      </c>
      <c r="J5787" s="196" t="n">
        <v>6064.031677959778</v>
      </c>
      <c r="K5787" s="197" t="n">
        <v>54576.285101638</v>
      </c>
      <c r="L5787" s="194" t="n">
        <v>31118.63152965227</v>
      </c>
      <c r="M5787" s="195" t="n">
        <v>17393.62189402595</v>
      </c>
      <c r="N5787" s="196" t="n">
        <v>6064.031677959778</v>
      </c>
      <c r="O5787" s="197" t="n">
        <v>54576.285101638</v>
      </c>
      <c r="P5787" s="118" t="n"/>
      <c r="Q5787" s="104" t="n"/>
    </row>
    <row r="5788" outlineLevel="3" ht="50.25" customHeight="1">
      <c r="A5788" s="3" t="n"/>
      <c r="B5788" s="3" t="inlineStr">
        <is>
          <t>Прокладка кабельных трасс и расключение</t>
        </is>
      </c>
      <c r="C5788" s="25" t="n"/>
      <c r="D5788" s="271" t="inlineStr">
        <is>
          <t>10.8.17.8.</t>
        </is>
      </c>
      <c r="E5788" s="200" t="inlineStr">
        <is>
          <t>Нагревательный кабель ДЕВИsnow-30Т, 3680 Вт , 14,4 Ом, 125 м, с кабелем холодного ввода 4 м, ДЕВИsnow-30T - 230V, 89846030R, Ридан</t>
        </is>
      </c>
      <c r="F5788" s="214" t="inlineStr">
        <is>
          <t>шт</t>
        </is>
      </c>
      <c r="G5788" s="645" t="n">
        <v>1</v>
      </c>
      <c r="H5788" s="194" t="n">
        <v>26262.24347936227</v>
      </c>
      <c r="I5788" s="195" t="n">
        <v>21640.90148853064</v>
      </c>
      <c r="J5788" s="196" t="n">
        <v>5987.893120986613</v>
      </c>
      <c r="K5788" s="197" t="n">
        <v>53891.03808887952</v>
      </c>
      <c r="L5788" s="194" t="n">
        <v>26262.24347936227</v>
      </c>
      <c r="M5788" s="195" t="n">
        <v>21640.90148853064</v>
      </c>
      <c r="N5788" s="196" t="n">
        <v>5987.893120986613</v>
      </c>
      <c r="O5788" s="197" t="n">
        <v>53891.03808887952</v>
      </c>
      <c r="P5788" s="118" t="n"/>
      <c r="Q5788" s="104" t="n"/>
    </row>
    <row r="5789" outlineLevel="3" ht="50.25" customHeight="1">
      <c r="A5789" s="3" t="n"/>
      <c r="B5789" s="3" t="inlineStr">
        <is>
          <t>Прокладка кабельных трасс и расключение</t>
        </is>
      </c>
      <c r="C5789" s="25" t="n"/>
      <c r="D5789" s="271" t="inlineStr">
        <is>
          <t>10.8.17.9.</t>
        </is>
      </c>
      <c r="E5789" s="200" t="inlineStr">
        <is>
          <t>Оцинкованная стальная монтажная лента для крепления резистивных кабелей, (0,021 х 25м), DEVIfast, 19808236R, Ридан</t>
        </is>
      </c>
      <c r="F5789" s="214" t="inlineStr">
        <is>
          <t>рул</t>
        </is>
      </c>
      <c r="G5789" s="645" t="n">
        <v>8</v>
      </c>
      <c r="H5789" s="194" t="n">
        <v>1696.027607241852</v>
      </c>
      <c r="I5789" s="195" t="n">
        <v>1696.924002776717</v>
      </c>
      <c r="J5789" s="196" t="n">
        <v>424.118951252321</v>
      </c>
      <c r="K5789" s="197" t="n">
        <v>3817.070561270889</v>
      </c>
      <c r="L5789" s="194" t="n">
        <v>13568.22085793482</v>
      </c>
      <c r="M5789" s="195" t="n">
        <v>13575.39202221373</v>
      </c>
      <c r="N5789" s="196" t="n">
        <v>3392.951610018568</v>
      </c>
      <c r="O5789" s="197" t="n">
        <v>30536.56449016711</v>
      </c>
      <c r="P5789" s="118" t="n"/>
      <c r="Q5789" s="104" t="n"/>
    </row>
    <row r="5790" outlineLevel="3" ht="50.25" customHeight="1">
      <c r="A5790" s="3" t="n"/>
      <c r="B5790" s="3" t="inlineStr">
        <is>
          <t>Прокладка кабельных трасс и расключение</t>
        </is>
      </c>
      <c r="C5790" s="25" t="n"/>
      <c r="D5790" s="271" t="inlineStr">
        <is>
          <t>10.8.17.10.</t>
        </is>
      </c>
      <c r="E5790" s="200" t="inlineStr">
        <is>
          <t>Терморегулятор ДЕВИ Compact на шину DIN, с датчиком температуры на проводе, 16А, ДЕВИ Compact, 140F5020R, Ридан</t>
        </is>
      </c>
      <c r="F5790" s="214" t="inlineStr">
        <is>
          <t>шт</t>
        </is>
      </c>
      <c r="G5790" s="645" t="n">
        <v>9</v>
      </c>
      <c r="H5790" s="194" t="n">
        <v>10520.47199980848</v>
      </c>
      <c r="I5790" s="195" t="n">
        <v>6716.348466987853</v>
      </c>
      <c r="J5790" s="196" t="n">
        <v>2154.602558349542</v>
      </c>
      <c r="K5790" s="197" t="n">
        <v>19391.42302514588</v>
      </c>
      <c r="L5790" s="194" t="n">
        <v>94684.24799827632</v>
      </c>
      <c r="M5790" s="195" t="n">
        <v>60447.13620289067</v>
      </c>
      <c r="N5790" s="196" t="n">
        <v>19391.42302514588</v>
      </c>
      <c r="O5790" s="197" t="n">
        <v>174522.8072263129</v>
      </c>
      <c r="P5790" s="118" t="n"/>
      <c r="Q5790" s="104" t="n"/>
    </row>
    <row r="5791" outlineLevel="3" ht="50.25" customHeight="1">
      <c r="A5791" s="3" t="n"/>
      <c r="B5791" s="3" t="inlineStr">
        <is>
          <t>Прокладка кабельных трасс и расключение</t>
        </is>
      </c>
      <c r="C5791" s="25" t="n"/>
      <c r="D5791" s="271" t="inlineStr">
        <is>
          <t>10.8.17.11.</t>
        </is>
      </c>
      <c r="E5791" s="200" t="inlineStr">
        <is>
          <t>Датчик температуры воздуха наружной установки, IP65, 10 кОм, 21RT0308R, Ридан</t>
        </is>
      </c>
      <c r="F5791" s="214" t="inlineStr">
        <is>
          <t>шт</t>
        </is>
      </c>
      <c r="G5791" s="645" t="n">
        <v>9</v>
      </c>
      <c r="H5791" s="194" t="n">
        <v>2297.075987352122</v>
      </c>
      <c r="I5791" s="195" t="n">
        <v>1747.905071241318</v>
      </c>
      <c r="J5791" s="196" t="n">
        <v>505.62263232418</v>
      </c>
      <c r="K5791" s="197" t="n">
        <v>4550.60369091762</v>
      </c>
      <c r="L5791" s="194" t="n">
        <v>20673.6838861691</v>
      </c>
      <c r="M5791" s="195" t="n">
        <v>15731.14564117186</v>
      </c>
      <c r="N5791" s="196" t="n">
        <v>4550.60369091762</v>
      </c>
      <c r="O5791" s="197" t="n">
        <v>40955.43321825858</v>
      </c>
      <c r="P5791" s="118" t="n"/>
      <c r="Q5791" s="104" t="n"/>
    </row>
    <row r="5792" outlineLevel="3" ht="50.25" customHeight="1">
      <c r="A5792" s="3" t="n"/>
      <c r="B5792" s="3" t="inlineStr">
        <is>
          <t>Прокладка кабельных трасс и расключение</t>
        </is>
      </c>
      <c r="C5792" s="25" t="n"/>
      <c r="D5792" s="271" t="inlineStr">
        <is>
          <t>10.8.17.12.</t>
        </is>
      </c>
      <c r="E5792" s="200" t="inlineStr">
        <is>
          <t>Саморегулируемый нагревательный кабель, 18/36Вт/м при 10°С на воздухе, Ридан Iceguard 18, 21RT0815R/16R, Ридан</t>
        </is>
      </c>
      <c r="F5792" s="214" t="inlineStr">
        <is>
          <t>м</t>
        </is>
      </c>
      <c r="G5792" s="645" t="n">
        <v>188</v>
      </c>
      <c r="H5792" s="194" t="n">
        <v>773.6266278647043</v>
      </c>
      <c r="I5792" s="195" t="n">
        <v>453.8858301228457</v>
      </c>
      <c r="J5792" s="196" t="n">
        <v>153.4390572484438</v>
      </c>
      <c r="K5792" s="197" t="n">
        <v>1380.951515235994</v>
      </c>
      <c r="L5792" s="194" t="n">
        <v>145441.8060385644</v>
      </c>
      <c r="M5792" s="195" t="n">
        <v>85330.53606309499</v>
      </c>
      <c r="N5792" s="196" t="n">
        <v>28846.54276270743</v>
      </c>
      <c r="O5792" s="197" t="n">
        <v>259618.8848643668</v>
      </c>
      <c r="P5792" s="118" t="n"/>
      <c r="Q5792" s="104" t="n"/>
    </row>
    <row r="5793" outlineLevel="3" ht="50.25" customHeight="1">
      <c r="A5793" s="3" t="n"/>
      <c r="B5793" s="3" t="inlineStr">
        <is>
          <t>Прокладка кабельных трасс и расключение</t>
        </is>
      </c>
      <c r="C5793" s="25" t="n"/>
      <c r="D5793" s="271" t="inlineStr">
        <is>
          <t>10.8.17.13.</t>
        </is>
      </c>
      <c r="E5793" s="200" t="inlineStr">
        <is>
          <t>Ремонтный набор для саморег. кабеля с термоусадочными трубками, DEVIcrimp ™, 19805761R, Ридан</t>
        </is>
      </c>
      <c r="F5793" s="214" t="inlineStr">
        <is>
          <t>шт</t>
        </is>
      </c>
      <c r="G5793" s="645" t="n">
        <v>18</v>
      </c>
      <c r="H5793" s="194" t="n">
        <v>886.6951350141611</v>
      </c>
      <c r="I5793" s="195" t="n">
        <v>851.7429612400406</v>
      </c>
      <c r="J5793" s="196" t="n">
        <v>217.3047620317752</v>
      </c>
      <c r="K5793" s="197" t="n">
        <v>1955.742858285977</v>
      </c>
      <c r="L5793" s="194" t="n">
        <v>15960.5124302549</v>
      </c>
      <c r="M5793" s="195" t="n">
        <v>15331.37330232073</v>
      </c>
      <c r="N5793" s="196" t="n">
        <v>3911.485716571954</v>
      </c>
      <c r="O5793" s="197" t="n">
        <v>35203.37144914758</v>
      </c>
      <c r="P5793" s="118" t="n"/>
      <c r="Q5793" s="104" t="n"/>
    </row>
    <row r="5794" outlineLevel="3" ht="50.25" customHeight="1">
      <c r="A5794" s="3" t="n"/>
      <c r="B5794" s="3" t="inlineStr">
        <is>
          <t>Прокладка кабельных трасс и расключение</t>
        </is>
      </c>
      <c r="C5794" s="25" t="n"/>
      <c r="D5794" s="271" t="inlineStr">
        <is>
          <t>10.8.17.14.</t>
        </is>
      </c>
      <c r="E5794" s="200" t="inlineStr">
        <is>
          <t>Лента двойная специальная для саморегулирующегося кабеля, оцинкованная, (0,065х25м), DEVIfast, 19808183, Ридан</t>
        </is>
      </c>
      <c r="F5794" s="214" t="inlineStr">
        <is>
          <t>рул</t>
        </is>
      </c>
      <c r="G5794" s="645" t="n">
        <v>4</v>
      </c>
      <c r="H5794" s="194" t="n">
        <v>4850.043859305647</v>
      </c>
      <c r="I5794" s="195" t="n">
        <v>2999.826109690214</v>
      </c>
      <c r="J5794" s="196" t="n">
        <v>981.2337461244826</v>
      </c>
      <c r="K5794" s="197" t="n">
        <v>8831.103715120344</v>
      </c>
      <c r="L5794" s="194" t="n">
        <v>19400.17543722259</v>
      </c>
      <c r="M5794" s="195" t="n">
        <v>11999.30443876086</v>
      </c>
      <c r="N5794" s="196" t="n">
        <v>3924.934984497931</v>
      </c>
      <c r="O5794" s="197" t="n">
        <v>35324.41486048137</v>
      </c>
      <c r="P5794" s="118" t="n"/>
      <c r="Q5794" s="104" t="n"/>
    </row>
    <row r="5795" outlineLevel="2" ht="50.25" customHeight="1">
      <c r="A5795" s="3" t="n"/>
      <c r="B5795" s="3" t="n"/>
      <c r="C5795" s="240" t="n"/>
      <c r="D5795" s="391" t="inlineStr">
        <is>
          <t>10.8.18.</t>
        </is>
      </c>
      <c r="E5795" s="408" t="inlineStr">
        <is>
          <t>Материалы системы электрообогрева террас и лотков 5 этаж</t>
        </is>
      </c>
      <c r="F5795" s="409" t="inlineStr">
        <is>
          <t>комплект</t>
        </is>
      </c>
      <c r="G5795" s="420" t="n">
        <v>1</v>
      </c>
      <c r="H5795" s="428">
        <f>IFERROR(L5795/G5795,0)</f>
        <v/>
      </c>
      <c r="I5795" s="429">
        <f>IFERROR(M5795/G5795,0)</f>
        <v/>
      </c>
      <c r="J5795" s="430">
        <f>IFERROR(N5795/G5795,0)</f>
        <v/>
      </c>
      <c r="K5795" s="432">
        <f>+IFERROR(O5795/G5795,0)</f>
        <v/>
      </c>
      <c r="L5795" s="431">
        <f>SUBTOTAL(9,L5796:L5806)</f>
        <v/>
      </c>
      <c r="M5795" s="429">
        <f>SUBTOTAL(9,M5796:M5806)</f>
        <v/>
      </c>
      <c r="N5795" s="430">
        <f>SUBTOTAL(9,N5796:N5806)</f>
        <v/>
      </c>
      <c r="O5795" s="431">
        <f>SUBTOTAL(9,O5796:O5806)</f>
        <v/>
      </c>
      <c r="P5795" s="394" t="n"/>
      <c r="Q5795" s="243" t="n"/>
    </row>
    <row r="5796" outlineLevel="3" ht="50.25" customHeight="1">
      <c r="A5796" s="3" t="n"/>
      <c r="B5796" s="3" t="inlineStr">
        <is>
          <t>Прокладка кабельных трасс и расключение</t>
        </is>
      </c>
      <c r="C5796" s="25" t="n"/>
      <c r="D5796" s="271" t="inlineStr">
        <is>
          <t>10.8.18.1.</t>
        </is>
      </c>
      <c r="E5796" s="200" t="inlineStr">
        <is>
          <t>Нагревательный кабель ДЕВИsnow-30Т, 830 Вт ,63,7 Ом, 27 м, с кабелем холодного ввода 4 м, ДЕВИsnow-30T - 230V, 89846006R, Ридан</t>
        </is>
      </c>
      <c r="F5796" s="214" t="inlineStr">
        <is>
          <t>шт</t>
        </is>
      </c>
      <c r="G5796" s="645" t="n">
        <v>1</v>
      </c>
      <c r="H5796" s="194" t="n">
        <v>8174.853140415852</v>
      </c>
      <c r="I5796" s="195" t="n">
        <v>10477.71216127184</v>
      </c>
      <c r="J5796" s="196" t="n">
        <v>2331.570662710962</v>
      </c>
      <c r="K5796" s="197" t="n">
        <v>20984.13596439865</v>
      </c>
      <c r="L5796" s="194" t="n">
        <v>8174.853140415852</v>
      </c>
      <c r="M5796" s="195" t="n">
        <v>10477.71216127184</v>
      </c>
      <c r="N5796" s="196" t="n">
        <v>2331.570662710962</v>
      </c>
      <c r="O5796" s="197" t="n">
        <v>20984.13596439865</v>
      </c>
      <c r="P5796" s="118" t="n"/>
      <c r="Q5796" s="104" t="n"/>
    </row>
    <row r="5797" outlineLevel="3" ht="50.25" customHeight="1">
      <c r="A5797" s="3" t="n"/>
      <c r="B5797" s="3" t="inlineStr">
        <is>
          <t>Прокладка кабельных трасс и расключение</t>
        </is>
      </c>
      <c r="C5797" s="25" t="n"/>
      <c r="D5797" s="271" t="inlineStr">
        <is>
          <t>10.8.18.2.</t>
        </is>
      </c>
      <c r="E5797" s="200" t="inlineStr">
        <is>
          <t>Нагревательный кабель ДЕВИsnow-30Т, 1250 Вт , 42,3 Ом, 40 м, с кабелем холодного ввода 4 м, ДЕВИsnow-30T - 230V, 89846010R, Ридан</t>
        </is>
      </c>
      <c r="F5797" s="214" t="inlineStr">
        <is>
          <t>шт</t>
        </is>
      </c>
      <c r="G5797" s="645" t="n">
        <v>5</v>
      </c>
      <c r="H5797" s="194" t="n">
        <v>10075.0840983378</v>
      </c>
      <c r="I5797" s="195" t="n">
        <v>7325.681612987151</v>
      </c>
      <c r="J5797" s="196" t="n">
        <v>2175.095713915619</v>
      </c>
      <c r="K5797" s="197" t="n">
        <v>19575.86142524057</v>
      </c>
      <c r="L5797" s="194" t="n">
        <v>50375.420491689</v>
      </c>
      <c r="M5797" s="195" t="n">
        <v>36628.40806493576</v>
      </c>
      <c r="N5797" s="196" t="n">
        <v>10875.4785695781</v>
      </c>
      <c r="O5797" s="197" t="n">
        <v>97879.30712620285</v>
      </c>
      <c r="P5797" s="118" t="n"/>
      <c r="Q5797" s="104" t="n"/>
    </row>
    <row r="5798" outlineLevel="3" ht="50.25" customHeight="1">
      <c r="A5798" s="3" t="n"/>
      <c r="B5798" s="3" t="inlineStr">
        <is>
          <t>Прокладка кабельных трасс и расключение</t>
        </is>
      </c>
      <c r="C5798" s="25" t="n"/>
      <c r="D5798" s="271" t="inlineStr">
        <is>
          <t>10.8.18.3.</t>
        </is>
      </c>
      <c r="E5798" s="200" t="inlineStr">
        <is>
          <t>Нагревательный кабель ДЕВИsnow-30Т, 1350 Вт , 39,2 Ом, 45 м, с кабелем холодного ввода 4 м, ДЕВИsnow-30T - 230V, 89846012R, Ридан</t>
        </is>
      </c>
      <c r="F5798" s="214" t="inlineStr">
        <is>
          <t>шт</t>
        </is>
      </c>
      <c r="G5798" s="645" t="n">
        <v>5</v>
      </c>
      <c r="H5798" s="194" t="n">
        <v>10988.0485331333</v>
      </c>
      <c r="I5798" s="195" t="n">
        <v>8697.341586684959</v>
      </c>
      <c r="J5798" s="196" t="n">
        <v>2460.673764977282</v>
      </c>
      <c r="K5798" s="197" t="n">
        <v>22146.06388479554</v>
      </c>
      <c r="L5798" s="194" t="n">
        <v>54940.2426656665</v>
      </c>
      <c r="M5798" s="195" t="n">
        <v>43486.7079334248</v>
      </c>
      <c r="N5798" s="196" t="n">
        <v>12303.36882488641</v>
      </c>
      <c r="O5798" s="197" t="n">
        <v>110730.3194239777</v>
      </c>
      <c r="P5798" s="118" t="n"/>
      <c r="Q5798" s="104" t="n"/>
    </row>
    <row r="5799" outlineLevel="3" ht="50.25" customHeight="1">
      <c r="A5799" s="3" t="n"/>
      <c r="B5799" s="3" t="inlineStr">
        <is>
          <t>Прокладка кабельных трасс и расключение</t>
        </is>
      </c>
      <c r="C5799" s="25" t="n"/>
      <c r="D5799" s="271" t="inlineStr">
        <is>
          <t>10.8.18.4.</t>
        </is>
      </c>
      <c r="E5799" s="200" t="inlineStr">
        <is>
          <t>Нагревательный кабель ДЕВИsnow-30Т, 1440 Вт , 36,7 Ом, 50 м, с кабелем холодного ввода 4 м, ДЕВИsnow-30T - 230V, 89846014R, Ридан</t>
        </is>
      </c>
      <c r="F5799" s="214" t="inlineStr">
        <is>
          <t>шт</t>
        </is>
      </c>
      <c r="G5799" s="645" t="n">
        <v>3</v>
      </c>
      <c r="H5799" s="194" t="n">
        <v>12087.61846267623</v>
      </c>
      <c r="I5799" s="195" t="n">
        <v>9437.718432430678</v>
      </c>
      <c r="J5799" s="196" t="n">
        <v>2690.667111888363</v>
      </c>
      <c r="K5799" s="197" t="n">
        <v>24216.00400699527</v>
      </c>
      <c r="L5799" s="194" t="n">
        <v>36262.85538802869</v>
      </c>
      <c r="M5799" s="195" t="n">
        <v>28313.15529729203</v>
      </c>
      <c r="N5799" s="196" t="n">
        <v>8072.00133566509</v>
      </c>
      <c r="O5799" s="197" t="n">
        <v>72648.01202098581</v>
      </c>
      <c r="P5799" s="118" t="n"/>
      <c r="Q5799" s="104" t="n"/>
    </row>
    <row r="5800" outlineLevel="3" ht="50.25" customHeight="1">
      <c r="A5800" s="3" t="n"/>
      <c r="B5800" s="3" t="inlineStr">
        <is>
          <t>Прокладка кабельных трасс и расключение</t>
        </is>
      </c>
      <c r="C5800" s="25" t="n"/>
      <c r="D5800" s="271" t="inlineStr">
        <is>
          <t>10.8.18.5.</t>
        </is>
      </c>
      <c r="E5800" s="200" t="inlineStr">
        <is>
          <t>Нагревательный кабель ДЕВИsnow-30Т, 1700 Вт , 31,1 Ом, 55 м, с кабелем холодного ввода 4 м, ДЕВИsnow-30T - 230V, 89846016R, Ридан</t>
        </is>
      </c>
      <c r="F5800" s="214" t="inlineStr">
        <is>
          <t>шт</t>
        </is>
      </c>
      <c r="G5800" s="645" t="n">
        <v>2</v>
      </c>
      <c r="H5800" s="194" t="n">
        <v>13173.67135123394</v>
      </c>
      <c r="I5800" s="195" t="n">
        <v>9529.837689804834</v>
      </c>
      <c r="J5800" s="196" t="n">
        <v>2837.938630129847</v>
      </c>
      <c r="K5800" s="197" t="n">
        <v>25541.44767116862</v>
      </c>
      <c r="L5800" s="194" t="n">
        <v>26347.34270246788</v>
      </c>
      <c r="M5800" s="195" t="n">
        <v>19059.67537960967</v>
      </c>
      <c r="N5800" s="196" t="n">
        <v>5675.877260259694</v>
      </c>
      <c r="O5800" s="197" t="n">
        <v>51082.89534233724</v>
      </c>
      <c r="P5800" s="118" t="n"/>
      <c r="Q5800" s="104" t="n"/>
    </row>
    <row r="5801" outlineLevel="3" ht="50.25" customHeight="1">
      <c r="A5801" s="3" t="n"/>
      <c r="B5801" s="3" t="inlineStr">
        <is>
          <t>Прокладка кабельных трасс и расключение</t>
        </is>
      </c>
      <c r="C5801" s="25" t="n"/>
      <c r="D5801" s="271" t="inlineStr">
        <is>
          <t>10.8.18.6.</t>
        </is>
      </c>
      <c r="E5801" s="200" t="inlineStr">
        <is>
          <t>Оцинкованная стальная монтажная лента для крепления резистивных кабелей, (0,021 х 25м), DEVIfast, 19808236R, Ридан</t>
        </is>
      </c>
      <c r="F5801" s="214" t="inlineStr">
        <is>
          <t>рул</t>
        </is>
      </c>
      <c r="G5801" s="645" t="n">
        <v>6</v>
      </c>
      <c r="H5801" s="194" t="n">
        <v>1696.027607241852</v>
      </c>
      <c r="I5801" s="195" t="n">
        <v>1696.924002776717</v>
      </c>
      <c r="J5801" s="196" t="n">
        <v>424.118951252321</v>
      </c>
      <c r="K5801" s="197" t="n">
        <v>3817.070561270889</v>
      </c>
      <c r="L5801" s="194" t="n">
        <v>10176.16564345111</v>
      </c>
      <c r="M5801" s="195" t="n">
        <v>10181.5440166603</v>
      </c>
      <c r="N5801" s="196" t="n">
        <v>2544.713707513926</v>
      </c>
      <c r="O5801" s="197" t="n">
        <v>22902.42336762534</v>
      </c>
      <c r="P5801" s="118" t="n"/>
      <c r="Q5801" s="104" t="n"/>
    </row>
    <row r="5802" outlineLevel="3" ht="50.25" customHeight="1">
      <c r="A5802" s="3" t="n"/>
      <c r="B5802" s="3" t="inlineStr">
        <is>
          <t>Прокладка кабельных трасс и расключение</t>
        </is>
      </c>
      <c r="C5802" s="25" t="n"/>
      <c r="D5802" s="271" t="inlineStr">
        <is>
          <t>10.8.18.7.</t>
        </is>
      </c>
      <c r="E5802" s="200" t="inlineStr">
        <is>
          <t>Терморегулятор ДЕВИ Compact на шину DIN, с датчиком температуры на проводе, 16А, ДЕВИ Compact, 140F5020R, Ридан</t>
        </is>
      </c>
      <c r="F5802" s="214" t="inlineStr">
        <is>
          <t>шт</t>
        </is>
      </c>
      <c r="G5802" s="645" t="n">
        <v>9</v>
      </c>
      <c r="H5802" s="194" t="n">
        <v>10520.47199980848</v>
      </c>
      <c r="I5802" s="195" t="n">
        <v>6716.348466987853</v>
      </c>
      <c r="J5802" s="196" t="n">
        <v>2154.602558349542</v>
      </c>
      <c r="K5802" s="197" t="n">
        <v>19391.42302514588</v>
      </c>
      <c r="L5802" s="194" t="n">
        <v>94684.24799827632</v>
      </c>
      <c r="M5802" s="195" t="n">
        <v>60447.13620289067</v>
      </c>
      <c r="N5802" s="196" t="n">
        <v>19391.42302514588</v>
      </c>
      <c r="O5802" s="197" t="n">
        <v>174522.8072263129</v>
      </c>
      <c r="P5802" s="118" t="n"/>
      <c r="Q5802" s="104" t="n"/>
    </row>
    <row r="5803" outlineLevel="3" ht="50.25" customHeight="1">
      <c r="A5803" s="3" t="n"/>
      <c r="B5803" s="3" t="inlineStr">
        <is>
          <t>Прокладка кабельных трасс и расключение</t>
        </is>
      </c>
      <c r="C5803" s="25" t="n"/>
      <c r="D5803" s="271" t="inlineStr">
        <is>
          <t>10.8.18.8.</t>
        </is>
      </c>
      <c r="E5803" s="200" t="inlineStr">
        <is>
          <t>Датчик температуры воздуха наружной установки, IP65, 10 кОм, 21RT0308R, Ридан</t>
        </is>
      </c>
      <c r="F5803" s="214" t="inlineStr">
        <is>
          <t>шт</t>
        </is>
      </c>
      <c r="G5803" s="645" t="n">
        <v>9</v>
      </c>
      <c r="H5803" s="194" t="n">
        <v>2297.075987352122</v>
      </c>
      <c r="I5803" s="195" t="n">
        <v>1747.905071241318</v>
      </c>
      <c r="J5803" s="196" t="n">
        <v>505.62263232418</v>
      </c>
      <c r="K5803" s="197" t="n">
        <v>4550.60369091762</v>
      </c>
      <c r="L5803" s="194" t="n">
        <v>20673.6838861691</v>
      </c>
      <c r="M5803" s="195" t="n">
        <v>15731.14564117186</v>
      </c>
      <c r="N5803" s="196" t="n">
        <v>4550.60369091762</v>
      </c>
      <c r="O5803" s="197" t="n">
        <v>40955.43321825858</v>
      </c>
      <c r="P5803" s="118" t="n"/>
      <c r="Q5803" s="104" t="n"/>
    </row>
    <row r="5804" outlineLevel="3" ht="50.25" customHeight="1">
      <c r="A5804" s="3" t="n"/>
      <c r="B5804" s="3" t="inlineStr">
        <is>
          <t>Прокладка кабельных трасс и расключение</t>
        </is>
      </c>
      <c r="C5804" s="25" t="n"/>
      <c r="D5804" s="271" t="inlineStr">
        <is>
          <t>10.8.18.9.</t>
        </is>
      </c>
      <c r="E5804" s="200" t="inlineStr">
        <is>
          <t>Саморегулируемый нагревательный кабель, 18/36Вт/м при 10°С на воздухе, Ридан Iceguard 18, 21RT0815R/16R, Ридан</t>
        </is>
      </c>
      <c r="F5804" s="214" t="inlineStr">
        <is>
          <t>м</t>
        </is>
      </c>
      <c r="G5804" s="645" t="n">
        <v>136</v>
      </c>
      <c r="H5804" s="194" t="n">
        <v>773.6266278647043</v>
      </c>
      <c r="I5804" s="195" t="n">
        <v>453.8858301228457</v>
      </c>
      <c r="J5804" s="196" t="n">
        <v>153.4390572484438</v>
      </c>
      <c r="K5804" s="197" t="n">
        <v>1380.951515235994</v>
      </c>
      <c r="L5804" s="194" t="n">
        <v>105213.2213895998</v>
      </c>
      <c r="M5804" s="195" t="n">
        <v>61728.47289670701</v>
      </c>
      <c r="N5804" s="196" t="n">
        <v>20867.71178578835</v>
      </c>
      <c r="O5804" s="197" t="n">
        <v>187809.4060720952</v>
      </c>
      <c r="P5804" s="118" t="n"/>
      <c r="Q5804" s="104" t="n"/>
    </row>
    <row r="5805" outlineLevel="3" ht="50.25" customHeight="1">
      <c r="A5805" s="3" t="n"/>
      <c r="B5805" s="3" t="inlineStr">
        <is>
          <t>Прокладка кабельных трасс и расключение</t>
        </is>
      </c>
      <c r="C5805" s="25" t="n"/>
      <c r="D5805" s="271" t="inlineStr">
        <is>
          <t>10.8.18.10.</t>
        </is>
      </c>
      <c r="E5805" s="200" t="inlineStr">
        <is>
          <t>Ремонтный набор для саморег. кабеля с термоусадочными трубками, DEVIcrimp ™, 19805761R, Ридан</t>
        </is>
      </c>
      <c r="F5805" s="214" t="inlineStr">
        <is>
          <t>шт</t>
        </is>
      </c>
      <c r="G5805" s="645" t="n">
        <v>16</v>
      </c>
      <c r="H5805" s="194" t="n">
        <v>886.6951350141611</v>
      </c>
      <c r="I5805" s="195" t="n">
        <v>851.7429612400406</v>
      </c>
      <c r="J5805" s="196" t="n">
        <v>217.3047620317752</v>
      </c>
      <c r="K5805" s="197" t="n">
        <v>1955.742858285977</v>
      </c>
      <c r="L5805" s="194" t="n">
        <v>14187.12216022658</v>
      </c>
      <c r="M5805" s="195" t="n">
        <v>13627.88737984065</v>
      </c>
      <c r="N5805" s="196" t="n">
        <v>3476.876192508404</v>
      </c>
      <c r="O5805" s="197" t="n">
        <v>31291.88573257563</v>
      </c>
      <c r="P5805" s="118" t="n"/>
      <c r="Q5805" s="104" t="n"/>
    </row>
    <row r="5806" outlineLevel="3" ht="50.25" customHeight="1">
      <c r="A5806" s="3" t="n"/>
      <c r="B5806" s="3" t="inlineStr">
        <is>
          <t>Прокладка кабельных трасс и расключение</t>
        </is>
      </c>
      <c r="C5806" s="25" t="n"/>
      <c r="D5806" s="271" t="inlineStr">
        <is>
          <t>10.8.18.11.</t>
        </is>
      </c>
      <c r="E5806" s="200" t="inlineStr">
        <is>
          <t>Лента двойная специальная для саморегулирующегося кабеля, оцинкованная, (0,065х25м), DEVIfast, 19808183, Ридан</t>
        </is>
      </c>
      <c r="F5806" s="214" t="inlineStr">
        <is>
          <t>рул</t>
        </is>
      </c>
      <c r="G5806" s="645" t="n">
        <v>3</v>
      </c>
      <c r="H5806" s="194" t="n">
        <v>4850.043859305647</v>
      </c>
      <c r="I5806" s="195" t="n">
        <v>2999.826109690214</v>
      </c>
      <c r="J5806" s="196" t="n">
        <v>981.2337461244826</v>
      </c>
      <c r="K5806" s="197" t="n">
        <v>8831.103715120344</v>
      </c>
      <c r="L5806" s="194" t="n">
        <v>14550.13157791694</v>
      </c>
      <c r="M5806" s="195" t="n">
        <v>8999.478329070644</v>
      </c>
      <c r="N5806" s="196" t="n">
        <v>2943.701238373448</v>
      </c>
      <c r="O5806" s="197" t="n">
        <v>26493.31114536103</v>
      </c>
      <c r="P5806" s="118" t="n"/>
      <c r="Q5806" s="104" t="n"/>
    </row>
    <row r="5807" outlineLevel="2" ht="50.25" customHeight="1">
      <c r="A5807" s="3" t="n"/>
      <c r="B5807" s="3" t="n"/>
      <c r="C5807" s="240" t="n"/>
      <c r="D5807" s="391" t="inlineStr">
        <is>
          <t>10.8.19.</t>
        </is>
      </c>
      <c r="E5807" s="408" t="inlineStr">
        <is>
          <t>Материалы системы электрообогрева террас и лотков 6 этаж</t>
        </is>
      </c>
      <c r="F5807" s="409" t="inlineStr">
        <is>
          <t>комплект</t>
        </is>
      </c>
      <c r="G5807" s="420" t="n">
        <v>1</v>
      </c>
      <c r="H5807" s="428">
        <f>IFERROR(L5807/G5807,0)</f>
        <v/>
      </c>
      <c r="I5807" s="429">
        <f>IFERROR(M5807/G5807,0)</f>
        <v/>
      </c>
      <c r="J5807" s="430">
        <f>IFERROR(N5807/G5807,0)</f>
        <v/>
      </c>
      <c r="K5807" s="432">
        <f>+IFERROR(O5807/G5807,0)</f>
        <v/>
      </c>
      <c r="L5807" s="431">
        <f>SUBTOTAL(9,L5808:L5817)</f>
        <v/>
      </c>
      <c r="M5807" s="429">
        <f>SUBTOTAL(9,M5808:M5817)</f>
        <v/>
      </c>
      <c r="N5807" s="430">
        <f>SUBTOTAL(9,N5808:N5817)</f>
        <v/>
      </c>
      <c r="O5807" s="431">
        <f>SUBTOTAL(9,O5808:O5817)</f>
        <v/>
      </c>
      <c r="P5807" s="394" t="n"/>
      <c r="Q5807" s="243" t="n"/>
    </row>
    <row r="5808" outlineLevel="3" ht="50.25" customHeight="1">
      <c r="A5808" s="3" t="n"/>
      <c r="B5808" s="3" t="inlineStr">
        <is>
          <t>Прокладка кабельных трасс и расключение</t>
        </is>
      </c>
      <c r="C5808" s="25" t="n"/>
      <c r="D5808" s="271" t="inlineStr">
        <is>
          <t>10.8.19.1.</t>
        </is>
      </c>
      <c r="E5808" s="200" t="inlineStr">
        <is>
          <t>Нагревательный кабель ДЕВИsnow-30Т, 1250 Вт , 42,3 Ом, 40 м, с кабелем холодного ввода 4 м, ДЕВИsnow-30T - 230V, 89846010R, Ридан</t>
        </is>
      </c>
      <c r="F5808" s="214" t="inlineStr">
        <is>
          <t>шт</t>
        </is>
      </c>
      <c r="G5808" s="645" t="n">
        <v>2</v>
      </c>
      <c r="H5808" s="194" t="n">
        <v>10075.08402482767</v>
      </c>
      <c r="I5808" s="195" t="n">
        <v>7325.681612987151</v>
      </c>
      <c r="J5808" s="196" t="n">
        <v>2175.095704726853</v>
      </c>
      <c r="K5808" s="197" t="n">
        <v>19575.86134254168</v>
      </c>
      <c r="L5808" s="194" t="n">
        <v>20150.16804965535</v>
      </c>
      <c r="M5808" s="195" t="n">
        <v>14651.3632259743</v>
      </c>
      <c r="N5808" s="196" t="n">
        <v>4350.191409453706</v>
      </c>
      <c r="O5808" s="197" t="n">
        <v>39151.72268508335</v>
      </c>
      <c r="P5808" s="118" t="n"/>
      <c r="Q5808" s="104" t="n"/>
    </row>
    <row r="5809" outlineLevel="3" ht="50.25" customHeight="1">
      <c r="A5809" s="3" t="n"/>
      <c r="B5809" s="3" t="inlineStr">
        <is>
          <t>Прокладка кабельных трасс и расключение</t>
        </is>
      </c>
      <c r="C5809" s="25" t="n"/>
      <c r="D5809" s="271" t="inlineStr">
        <is>
          <t>10.8.19.2.</t>
        </is>
      </c>
      <c r="E5809" s="200" t="inlineStr">
        <is>
          <t>Нагревательный кабель ДЕВИsnow-30Т, 1350 Вт , 39,2 Ом, 45 м, с кабелем холодного ввода 4 м, ДЕВИsnow-30T - 230V, 89846012R, Ридан</t>
        </is>
      </c>
      <c r="F5809" s="214" t="inlineStr">
        <is>
          <t>шт</t>
        </is>
      </c>
      <c r="G5809" s="645" t="n">
        <v>1</v>
      </c>
      <c r="H5809" s="194" t="n">
        <v>10988.0485331333</v>
      </c>
      <c r="I5809" s="195" t="n">
        <v>8697.341586684959</v>
      </c>
      <c r="J5809" s="196" t="n">
        <v>2460.673764977282</v>
      </c>
      <c r="K5809" s="197" t="n">
        <v>22146.06388479554</v>
      </c>
      <c r="L5809" s="194" t="n">
        <v>10988.0485331333</v>
      </c>
      <c r="M5809" s="195" t="n">
        <v>8697.341586684959</v>
      </c>
      <c r="N5809" s="196" t="n">
        <v>2460.673764977282</v>
      </c>
      <c r="O5809" s="197" t="n">
        <v>22146.06388479554</v>
      </c>
      <c r="P5809" s="118" t="n"/>
      <c r="Q5809" s="104" t="n"/>
    </row>
    <row r="5810" outlineLevel="3" ht="50.25" customHeight="1">
      <c r="A5810" s="3" t="n"/>
      <c r="B5810" s="3" t="inlineStr">
        <is>
          <t>Прокладка кабельных трасс и расключение</t>
        </is>
      </c>
      <c r="C5810" s="25" t="n"/>
      <c r="D5810" s="271" t="inlineStr">
        <is>
          <t>10.8.19.3.</t>
        </is>
      </c>
      <c r="E5810" s="200" t="inlineStr">
        <is>
          <t>Нагревательный кабель ДЕВИsnow-30Т, 1440 Вт , 36,7 Ом, 50 м, с кабелем холодного ввода 4 м, ДЕВИsnow-30T - 230V, 89846014R, Ридан</t>
        </is>
      </c>
      <c r="F5810" s="214" t="inlineStr">
        <is>
          <t>шт</t>
        </is>
      </c>
      <c r="G5810" s="645" t="n">
        <v>3</v>
      </c>
      <c r="H5810" s="194" t="n">
        <v>12087.61846267623</v>
      </c>
      <c r="I5810" s="195" t="n">
        <v>9437.718432430678</v>
      </c>
      <c r="J5810" s="196" t="n">
        <v>2690.667111888363</v>
      </c>
      <c r="K5810" s="197" t="n">
        <v>24216.00400699527</v>
      </c>
      <c r="L5810" s="194" t="n">
        <v>36262.85538802869</v>
      </c>
      <c r="M5810" s="195" t="n">
        <v>28313.15529729203</v>
      </c>
      <c r="N5810" s="196" t="n">
        <v>8072.00133566509</v>
      </c>
      <c r="O5810" s="197" t="n">
        <v>72648.01202098581</v>
      </c>
      <c r="P5810" s="118" t="n"/>
      <c r="Q5810" s="104" t="n"/>
    </row>
    <row r="5811" outlineLevel="3" ht="50.25" customHeight="1">
      <c r="A5811" s="3" t="n"/>
      <c r="B5811" s="3" t="inlineStr">
        <is>
          <t>Прокладка кабельных трасс и расключение</t>
        </is>
      </c>
      <c r="C5811" s="25" t="n"/>
      <c r="D5811" s="271" t="inlineStr">
        <is>
          <t>10.8.19.4.</t>
        </is>
      </c>
      <c r="E5811" s="200" t="inlineStr">
        <is>
          <t>Нагревательный кабель ДЕВИsnow-30Т, 1700 Вт , 31,1 Ом, 55 м, с кабелем холодного ввода 4 м, ДЕВИsnow-30T - 230V, 89846016R, Ридан</t>
        </is>
      </c>
      <c r="F5811" s="214" t="inlineStr">
        <is>
          <t>шт</t>
        </is>
      </c>
      <c r="G5811" s="645" t="n">
        <v>3</v>
      </c>
      <c r="H5811" s="194" t="n">
        <v>13173.67122871707</v>
      </c>
      <c r="I5811" s="195" t="n">
        <v>9529.837689804834</v>
      </c>
      <c r="J5811" s="196" t="n">
        <v>2837.938614815238</v>
      </c>
      <c r="K5811" s="197" t="n">
        <v>25541.44753333714</v>
      </c>
      <c r="L5811" s="194" t="n">
        <v>39521.0136861512</v>
      </c>
      <c r="M5811" s="195" t="n">
        <v>28589.5130694145</v>
      </c>
      <c r="N5811" s="196" t="n">
        <v>8513.815844445713</v>
      </c>
      <c r="O5811" s="197" t="n">
        <v>76624.34260001141</v>
      </c>
      <c r="P5811" s="118" t="n"/>
      <c r="Q5811" s="104" t="n"/>
    </row>
    <row r="5812" outlineLevel="3" ht="50.25" customHeight="1">
      <c r="A5812" s="3" t="n"/>
      <c r="B5812" s="3" t="inlineStr">
        <is>
          <t>Прокладка кабельных трасс и расключение</t>
        </is>
      </c>
      <c r="C5812" s="25" t="n"/>
      <c r="D5812" s="271" t="inlineStr">
        <is>
          <t>10.8.19.5.</t>
        </is>
      </c>
      <c r="E5812" s="200" t="inlineStr">
        <is>
          <t>Оцинкованная стальная монтажная лента для крепления резистивных кабелей, (0,021 х 25м), DEVIfast, 19808236R, Ридан</t>
        </is>
      </c>
      <c r="F5812" s="214" t="inlineStr">
        <is>
          <t>рул</t>
        </is>
      </c>
      <c r="G5812" s="645" t="n">
        <v>3</v>
      </c>
      <c r="H5812" s="194" t="n">
        <v>1696.027607241852</v>
      </c>
      <c r="I5812" s="195" t="n">
        <v>1696.924002776717</v>
      </c>
      <c r="J5812" s="196" t="n">
        <v>424.118951252321</v>
      </c>
      <c r="K5812" s="197" t="n">
        <v>3817.070561270889</v>
      </c>
      <c r="L5812" s="194" t="n">
        <v>5088.082821725556</v>
      </c>
      <c r="M5812" s="195" t="n">
        <v>5090.77200833015</v>
      </c>
      <c r="N5812" s="196" t="n">
        <v>1272.356853756963</v>
      </c>
      <c r="O5812" s="197" t="n">
        <v>11451.21168381267</v>
      </c>
      <c r="P5812" s="118" t="n"/>
      <c r="Q5812" s="104" t="n"/>
    </row>
    <row r="5813" outlineLevel="3" ht="50.25" customHeight="1">
      <c r="A5813" s="3" t="n"/>
      <c r="B5813" s="3" t="inlineStr">
        <is>
          <t>Прокладка кабельных трасс и расключение</t>
        </is>
      </c>
      <c r="C5813" s="25" t="n"/>
      <c r="D5813" s="271" t="inlineStr">
        <is>
          <t>10.8.19.6.</t>
        </is>
      </c>
      <c r="E5813" s="200" t="inlineStr">
        <is>
          <t>Терморегулятор ДЕВИ Compact на шину DIN, с датчиком температуры на проводе, 16А, ДЕВИ Compact, 140F5020R, Ридан</t>
        </is>
      </c>
      <c r="F5813" s="214" t="inlineStr">
        <is>
          <t>шт</t>
        </is>
      </c>
      <c r="G5813" s="645" t="n">
        <v>2</v>
      </c>
      <c r="H5813" s="194" t="n">
        <v>10520.47199980848</v>
      </c>
      <c r="I5813" s="195" t="n">
        <v>6716.348466987853</v>
      </c>
      <c r="J5813" s="196" t="n">
        <v>2154.602558349542</v>
      </c>
      <c r="K5813" s="197" t="n">
        <v>19391.42302514588</v>
      </c>
      <c r="L5813" s="194" t="n">
        <v>21040.94399961696</v>
      </c>
      <c r="M5813" s="195" t="n">
        <v>13432.69693397571</v>
      </c>
      <c r="N5813" s="196" t="n">
        <v>4309.205116699083</v>
      </c>
      <c r="O5813" s="197" t="n">
        <v>38782.84605029175</v>
      </c>
      <c r="P5813" s="118" t="n"/>
      <c r="Q5813" s="104" t="n"/>
    </row>
    <row r="5814" outlineLevel="3" ht="50.25" customHeight="1">
      <c r="A5814" s="3" t="n"/>
      <c r="B5814" s="3" t="inlineStr">
        <is>
          <t>Прокладка кабельных трасс и расключение</t>
        </is>
      </c>
      <c r="C5814" s="25" t="n"/>
      <c r="D5814" s="271" t="inlineStr">
        <is>
          <t>10.8.19.7.</t>
        </is>
      </c>
      <c r="E5814" s="200" t="inlineStr">
        <is>
          <t>Датчик температуры воздуха наружной установки, IP65, 10 кОм, 21RT0308R, Ридан</t>
        </is>
      </c>
      <c r="F5814" s="214" t="inlineStr">
        <is>
          <t>шт</t>
        </is>
      </c>
      <c r="G5814" s="645" t="n">
        <v>2</v>
      </c>
      <c r="H5814" s="194" t="n">
        <v>2297.075987352122</v>
      </c>
      <c r="I5814" s="195" t="n">
        <v>1747.905071241318</v>
      </c>
      <c r="J5814" s="196" t="n">
        <v>505.62263232418</v>
      </c>
      <c r="K5814" s="197" t="n">
        <v>4550.60369091762</v>
      </c>
      <c r="L5814" s="194" t="n">
        <v>4594.151974704245</v>
      </c>
      <c r="M5814" s="195" t="n">
        <v>3495.810142482635</v>
      </c>
      <c r="N5814" s="196" t="n">
        <v>1011.24526464836</v>
      </c>
      <c r="O5814" s="197" t="n">
        <v>9101.20738183524</v>
      </c>
      <c r="P5814" s="118" t="n"/>
      <c r="Q5814" s="104" t="n"/>
    </row>
    <row r="5815" outlineLevel="3" ht="50.25" customHeight="1">
      <c r="A5815" s="3" t="n"/>
      <c r="B5815" s="3" t="inlineStr">
        <is>
          <t>Прокладка кабельных трасс и расключение</t>
        </is>
      </c>
      <c r="C5815" s="25" t="n"/>
      <c r="D5815" s="271" t="inlineStr">
        <is>
          <t>10.8.19.8.</t>
        </is>
      </c>
      <c r="E5815" s="200" t="inlineStr">
        <is>
          <t>Саморегулируемый нагревательный кабель, 18/36Вт/м при 10°С на воздухе, Ридан Iceguard 18, 21RT0815R/16R, Ридан</t>
        </is>
      </c>
      <c r="F5815" s="214" t="inlineStr">
        <is>
          <t>м</t>
        </is>
      </c>
      <c r="G5815" s="645" t="n">
        <v>101</v>
      </c>
      <c r="H5815" s="194" t="n">
        <v>773.6266278647043</v>
      </c>
      <c r="I5815" s="195" t="n">
        <v>453.8858301228457</v>
      </c>
      <c r="J5815" s="196" t="n">
        <v>153.4390572484438</v>
      </c>
      <c r="K5815" s="197" t="n">
        <v>1380.951515235994</v>
      </c>
      <c r="L5815" s="194" t="n">
        <v>78136.28941433514</v>
      </c>
      <c r="M5815" s="195" t="n">
        <v>45842.46884240741</v>
      </c>
      <c r="N5815" s="196" t="n">
        <v>15497.34478209282</v>
      </c>
      <c r="O5815" s="197" t="n">
        <v>139476.1030388354</v>
      </c>
      <c r="P5815" s="118" t="n"/>
      <c r="Q5815" s="104" t="n"/>
    </row>
    <row r="5816" outlineLevel="3" ht="50.25" customHeight="1">
      <c r="A5816" s="3" t="n"/>
      <c r="B5816" s="3" t="inlineStr">
        <is>
          <t>Прокладка кабельных трасс и расключение</t>
        </is>
      </c>
      <c r="C5816" s="25" t="n"/>
      <c r="D5816" s="271" t="inlineStr">
        <is>
          <t>10.8.19.9.</t>
        </is>
      </c>
      <c r="E5816" s="200" t="inlineStr">
        <is>
          <t>Ремонтный набор для саморег. кабеля с термоусадочными трубками, DEVIcrimp ™, 19805761R, Ридан</t>
        </is>
      </c>
      <c r="F5816" s="214" t="inlineStr">
        <is>
          <t>шт</t>
        </is>
      </c>
      <c r="G5816" s="645" t="n">
        <v>9</v>
      </c>
      <c r="H5816" s="194" t="n">
        <v>886.6951350141611</v>
      </c>
      <c r="I5816" s="195" t="n">
        <v>851.7429612400406</v>
      </c>
      <c r="J5816" s="196" t="n">
        <v>217.3047620317752</v>
      </c>
      <c r="K5816" s="197" t="n">
        <v>1955.742858285977</v>
      </c>
      <c r="L5816" s="194" t="n">
        <v>7980.25621512745</v>
      </c>
      <c r="M5816" s="195" t="n">
        <v>7665.686651160366</v>
      </c>
      <c r="N5816" s="196" t="n">
        <v>1955.742858285977</v>
      </c>
      <c r="O5816" s="197" t="n">
        <v>17601.68572457379</v>
      </c>
      <c r="P5816" s="118" t="n"/>
      <c r="Q5816" s="104" t="n"/>
    </row>
    <row r="5817" outlineLevel="3" ht="50.25" customHeight="1">
      <c r="A5817" s="3" t="n"/>
      <c r="B5817" s="3" t="inlineStr">
        <is>
          <t>Прокладка кабельных трасс и расключение</t>
        </is>
      </c>
      <c r="C5817" s="25" t="n"/>
      <c r="D5817" s="271" t="inlineStr">
        <is>
          <t>10.8.19.10.</t>
        </is>
      </c>
      <c r="E5817" s="200" t="inlineStr">
        <is>
          <t>Лента двойная специальная для саморегулирующегося кабеля, оцинкованная, (0,065х25м), DEVIfast, 19808183, Ридан</t>
        </is>
      </c>
      <c r="F5817" s="214" t="inlineStr">
        <is>
          <t>рул</t>
        </is>
      </c>
      <c r="G5817" s="645" t="n">
        <v>2</v>
      </c>
      <c r="H5817" s="194" t="n">
        <v>4850.043859305647</v>
      </c>
      <c r="I5817" s="195" t="n">
        <v>2999.826109690214</v>
      </c>
      <c r="J5817" s="196" t="n">
        <v>981.2337461244826</v>
      </c>
      <c r="K5817" s="197" t="n">
        <v>8831.103715120344</v>
      </c>
      <c r="L5817" s="194" t="n">
        <v>9700.087718611294</v>
      </c>
      <c r="M5817" s="195" t="n">
        <v>5999.652219380429</v>
      </c>
      <c r="N5817" s="196" t="n">
        <v>1962.467492248965</v>
      </c>
      <c r="O5817" s="197" t="n">
        <v>17662.20743024069</v>
      </c>
      <c r="P5817" s="118" t="n"/>
      <c r="Q5817" s="104" t="n"/>
    </row>
    <row r="5818" outlineLevel="2" ht="50.25" customHeight="1">
      <c r="A5818" s="3" t="n"/>
      <c r="B5818" s="3" t="n"/>
      <c r="C5818" s="240" t="n"/>
      <c r="D5818" s="391" t="inlineStr">
        <is>
          <t>10.8.20.</t>
        </is>
      </c>
      <c r="E5818" s="408" t="inlineStr">
        <is>
          <t>Материалы системы электрообогрева террас и лотков 7 этаж</t>
        </is>
      </c>
      <c r="F5818" s="409" t="inlineStr">
        <is>
          <t>комплект</t>
        </is>
      </c>
      <c r="G5818" s="420" t="n">
        <v>1</v>
      </c>
      <c r="H5818" s="428">
        <f>IFERROR(L5818/G5818,0)</f>
        <v/>
      </c>
      <c r="I5818" s="429">
        <f>IFERROR(M5818/G5818,0)</f>
        <v/>
      </c>
      <c r="J5818" s="430">
        <f>IFERROR(N5818/G5818,0)</f>
        <v/>
      </c>
      <c r="K5818" s="432">
        <f>+IFERROR(O5818/G5818,0)</f>
        <v/>
      </c>
      <c r="L5818" s="431">
        <f>SUBTOTAL(9,L5819:L5829)</f>
        <v/>
      </c>
      <c r="M5818" s="429">
        <f>SUBTOTAL(9,M5819:M5829)</f>
        <v/>
      </c>
      <c r="N5818" s="430">
        <f>SUBTOTAL(9,N5819:N5829)</f>
        <v/>
      </c>
      <c r="O5818" s="431">
        <f>SUBTOTAL(9,O5819:O5829)</f>
        <v/>
      </c>
      <c r="P5818" s="394" t="n"/>
      <c r="Q5818" s="243" t="n"/>
    </row>
    <row r="5819" outlineLevel="3" ht="50.25" customHeight="1">
      <c r="A5819" s="3" t="n"/>
      <c r="B5819" s="3" t="inlineStr">
        <is>
          <t>Прокладка кабельных трасс и расключение</t>
        </is>
      </c>
      <c r="C5819" s="25" t="n"/>
      <c r="D5819" s="271" t="inlineStr">
        <is>
          <t>10.8.20.1.</t>
        </is>
      </c>
      <c r="E5819" s="200" t="inlineStr">
        <is>
          <t>Нагревательный кабель ДЕВИsnow-30Т, 1020 Вт 51,9 Ом, 34 м, с кабелем холодного ввода 4 м, ДЕВИsnow-30T - 230V, 89846008R, Ридан</t>
        </is>
      </c>
      <c r="F5819" s="214" t="inlineStr">
        <is>
          <t>шт</t>
        </is>
      </c>
      <c r="G5819" s="645" t="n">
        <v>1</v>
      </c>
      <c r="H5819" s="194" t="n">
        <v>8991.666616646364</v>
      </c>
      <c r="I5819" s="195" t="n">
        <v>6043.101552063406</v>
      </c>
      <c r="J5819" s="196" t="n">
        <v>1879.346021088721</v>
      </c>
      <c r="K5819" s="197" t="n">
        <v>16914.11418979849</v>
      </c>
      <c r="L5819" s="194" t="n">
        <v>8991.666616646364</v>
      </c>
      <c r="M5819" s="195" t="n">
        <v>6043.101552063406</v>
      </c>
      <c r="N5819" s="196" t="n">
        <v>1879.346021088721</v>
      </c>
      <c r="O5819" s="197" t="n">
        <v>16914.11418979849</v>
      </c>
      <c r="P5819" s="118" t="n"/>
      <c r="Q5819" s="104" t="n"/>
    </row>
    <row r="5820" outlineLevel="3" ht="50.25" customHeight="1">
      <c r="A5820" s="3" t="n"/>
      <c r="B5820" s="3" t="inlineStr">
        <is>
          <t>Прокладка кабельных трасс и расключение</t>
        </is>
      </c>
      <c r="C5820" s="25" t="n"/>
      <c r="D5820" s="271" t="inlineStr">
        <is>
          <t>10.8.20.2.</t>
        </is>
      </c>
      <c r="E5820" s="200" t="inlineStr">
        <is>
          <t>Нагревательный кабель ДЕВИsnow-30Т, 1250 Вт , 42,3 Ом, 40 м, с кабелем холодного ввода 4 м, ДЕВИsnow-30T - 230V, 89846010R, Ридан</t>
        </is>
      </c>
      <c r="F5820" s="214" t="inlineStr">
        <is>
          <t>шт</t>
        </is>
      </c>
      <c r="G5820" s="645" t="n">
        <v>1</v>
      </c>
      <c r="H5820" s="194" t="n">
        <v>10075.08402482767</v>
      </c>
      <c r="I5820" s="195" t="n">
        <v>7325.681612987151</v>
      </c>
      <c r="J5820" s="196" t="n">
        <v>2175.095704726853</v>
      </c>
      <c r="K5820" s="197" t="n">
        <v>19575.86134254168</v>
      </c>
      <c r="L5820" s="194" t="n">
        <v>10075.08402482767</v>
      </c>
      <c r="M5820" s="195" t="n">
        <v>7325.681612987151</v>
      </c>
      <c r="N5820" s="196" t="n">
        <v>2175.095704726853</v>
      </c>
      <c r="O5820" s="197" t="n">
        <v>19575.86134254168</v>
      </c>
      <c r="P5820" s="118" t="n"/>
      <c r="Q5820" s="104" t="n"/>
    </row>
    <row r="5821" outlineLevel="3" ht="50.25" customHeight="1">
      <c r="A5821" s="3" t="n"/>
      <c r="B5821" s="3" t="inlineStr">
        <is>
          <t>Прокладка кабельных трасс и расключение</t>
        </is>
      </c>
      <c r="C5821" s="25" t="n"/>
      <c r="D5821" s="271" t="inlineStr">
        <is>
          <t>10.8.20.3.</t>
        </is>
      </c>
      <c r="E5821" s="200" t="inlineStr">
        <is>
          <t>Нагревательный кабель ДЕВИsnow-30Т, 1860 Вт ,28,4 Ом, 63 м, с кабелем холодного ввода 4 м, ДЕВИsnow-30T - 230V, 89846018R, Ридан</t>
        </is>
      </c>
      <c r="F5821" s="214" t="inlineStr">
        <is>
          <t>шт</t>
        </is>
      </c>
      <c r="G5821" s="645" t="n">
        <v>1</v>
      </c>
      <c r="H5821" s="194" t="n">
        <v>14879.78383523688</v>
      </c>
      <c r="I5821" s="195" t="n">
        <v>11046.42599024411</v>
      </c>
      <c r="J5821" s="196" t="n">
        <v>3240.776228185125</v>
      </c>
      <c r="K5821" s="197" t="n">
        <v>29166.98605366612</v>
      </c>
      <c r="L5821" s="194" t="n">
        <v>14879.78383523688</v>
      </c>
      <c r="M5821" s="195" t="n">
        <v>11046.42599024411</v>
      </c>
      <c r="N5821" s="196" t="n">
        <v>3240.776228185125</v>
      </c>
      <c r="O5821" s="197" t="n">
        <v>29166.98605366612</v>
      </c>
      <c r="P5821" s="118" t="n"/>
      <c r="Q5821" s="104" t="n"/>
    </row>
    <row r="5822" outlineLevel="3" ht="50.25" customHeight="1">
      <c r="A5822" s="3" t="n"/>
      <c r="B5822" s="3" t="inlineStr">
        <is>
          <t>Прокладка кабельных трасс и расключение</t>
        </is>
      </c>
      <c r="C5822" s="25" t="n"/>
      <c r="D5822" s="271" t="inlineStr">
        <is>
          <t>10.8.20.4.</t>
        </is>
      </c>
      <c r="E5822" s="200" t="inlineStr">
        <is>
          <t>Нагревательный кабель ДЕВИsnow-30Т, 2060 Вт , 25,7 Ом, 70 м, с кабелем холодного ввода 4 м, ДЕВИsnow-30T - 230V, 89846020R, Ридан</t>
        </is>
      </c>
      <c r="F5822" s="214" t="inlineStr">
        <is>
          <t>шт</t>
        </is>
      </c>
      <c r="G5822" s="645" t="n">
        <v>1</v>
      </c>
      <c r="H5822" s="194" t="n">
        <v>16282.45997990758</v>
      </c>
      <c r="I5822" s="195" t="n">
        <v>12252.54791883421</v>
      </c>
      <c r="J5822" s="196" t="n">
        <v>3566.875987342723</v>
      </c>
      <c r="K5822" s="197" t="n">
        <v>32101.8838860845</v>
      </c>
      <c r="L5822" s="194" t="n">
        <v>16282.45997990758</v>
      </c>
      <c r="M5822" s="195" t="n">
        <v>12252.54791883421</v>
      </c>
      <c r="N5822" s="196" t="n">
        <v>3566.875987342723</v>
      </c>
      <c r="O5822" s="197" t="n">
        <v>32101.8838860845</v>
      </c>
      <c r="P5822" s="118" t="n"/>
      <c r="Q5822" s="104" t="n"/>
    </row>
    <row r="5823" outlineLevel="3" ht="50.25" customHeight="1">
      <c r="A5823" s="3" t="n"/>
      <c r="B5823" s="3" t="inlineStr">
        <is>
          <t>Прокладка кабельных трасс и расключение</t>
        </is>
      </c>
      <c r="C5823" s="25" t="n"/>
      <c r="D5823" s="271" t="inlineStr">
        <is>
          <t>10.8.20.5.</t>
        </is>
      </c>
      <c r="E5823" s="200" t="inlineStr">
        <is>
          <t>Нагревательный кабель ДЕВИsnow-30Т, 2340 Вт , 22,3 Ом, 78 м, с кабелем холодного ввода 4 м, ДЕВИsnow-30T - 230V, 89846022R, Ридан</t>
        </is>
      </c>
      <c r="F5823" s="214" t="inlineStr">
        <is>
          <t>шт</t>
        </is>
      </c>
      <c r="G5823" s="645" t="n">
        <v>1</v>
      </c>
      <c r="H5823" s="194" t="n">
        <v>17853.51713187898</v>
      </c>
      <c r="I5823" s="195" t="n">
        <v>13628.25859100335</v>
      </c>
      <c r="J5823" s="196" t="n">
        <v>3935.221965360292</v>
      </c>
      <c r="K5823" s="197" t="n">
        <v>35416.99768824263</v>
      </c>
      <c r="L5823" s="194" t="n">
        <v>17853.51713187898</v>
      </c>
      <c r="M5823" s="195" t="n">
        <v>13628.25859100335</v>
      </c>
      <c r="N5823" s="196" t="n">
        <v>3935.221965360292</v>
      </c>
      <c r="O5823" s="197" t="n">
        <v>35416.99768824263</v>
      </c>
      <c r="P5823" s="118" t="n"/>
      <c r="Q5823" s="104" t="n"/>
    </row>
    <row r="5824" outlineLevel="3" ht="50.25" customHeight="1">
      <c r="A5824" s="3" t="n"/>
      <c r="B5824" s="3" t="inlineStr">
        <is>
          <t>Прокладка кабельных трасс и расключение</t>
        </is>
      </c>
      <c r="C5824" s="25" t="n"/>
      <c r="D5824" s="271" t="inlineStr">
        <is>
          <t>10.8.20.6.</t>
        </is>
      </c>
      <c r="E5824" s="200" t="inlineStr">
        <is>
          <t>Оцинкованная стальная монтажная лента для крепления резистивных кабелей, (0,021 х 25м), DEVIfast, 19808236R, Ридан</t>
        </is>
      </c>
      <c r="F5824" s="214" t="inlineStr">
        <is>
          <t>рул</t>
        </is>
      </c>
      <c r="G5824" s="645" t="n">
        <v>3</v>
      </c>
      <c r="H5824" s="194" t="n">
        <v>1696.027607241852</v>
      </c>
      <c r="I5824" s="195" t="n">
        <v>1696.924002776717</v>
      </c>
      <c r="J5824" s="196" t="n">
        <v>424.118951252321</v>
      </c>
      <c r="K5824" s="197" t="n">
        <v>3817.070561270889</v>
      </c>
      <c r="L5824" s="194" t="n">
        <v>5088.082821725556</v>
      </c>
      <c r="M5824" s="195" t="n">
        <v>5090.77200833015</v>
      </c>
      <c r="N5824" s="196" t="n">
        <v>1272.356853756963</v>
      </c>
      <c r="O5824" s="197" t="n">
        <v>11451.21168381267</v>
      </c>
      <c r="P5824" s="118" t="n"/>
      <c r="Q5824" s="104" t="n"/>
    </row>
    <row r="5825" outlineLevel="3" ht="50.25" customHeight="1">
      <c r="A5825" s="3" t="n"/>
      <c r="B5825" s="3" t="inlineStr">
        <is>
          <t>Прокладка кабельных трасс и расключение</t>
        </is>
      </c>
      <c r="C5825" s="25" t="n"/>
      <c r="D5825" s="271" t="inlineStr">
        <is>
          <t>10.8.20.7.</t>
        </is>
      </c>
      <c r="E5825" s="200" t="inlineStr">
        <is>
          <t>Терморегулятор ДЕВИ Compact на шину DIN, с датчиком температуры на проводе, 16А, ДЕВИ Compact, 140F5020R, Ридан</t>
        </is>
      </c>
      <c r="F5825" s="214" t="inlineStr">
        <is>
          <t>шт</t>
        </is>
      </c>
      <c r="G5825" s="645" t="n">
        <v>1</v>
      </c>
      <c r="H5825" s="194" t="n">
        <v>10520.47199980848</v>
      </c>
      <c r="I5825" s="195" t="n">
        <v>6716.348466987853</v>
      </c>
      <c r="J5825" s="196" t="n">
        <v>2154.602558349542</v>
      </c>
      <c r="K5825" s="197" t="n">
        <v>19391.42302514588</v>
      </c>
      <c r="L5825" s="194" t="n">
        <v>10520.47199980848</v>
      </c>
      <c r="M5825" s="195" t="n">
        <v>6716.348466987853</v>
      </c>
      <c r="N5825" s="196" t="n">
        <v>2154.602558349542</v>
      </c>
      <c r="O5825" s="197" t="n">
        <v>19391.42302514588</v>
      </c>
      <c r="P5825" s="118" t="n"/>
      <c r="Q5825" s="104" t="n"/>
    </row>
    <row r="5826" outlineLevel="3" ht="50.25" customHeight="1">
      <c r="A5826" s="3" t="n"/>
      <c r="B5826" s="3" t="inlineStr">
        <is>
          <t>Прокладка кабельных трасс и расключение</t>
        </is>
      </c>
      <c r="C5826" s="25" t="n"/>
      <c r="D5826" s="271" t="inlineStr">
        <is>
          <t>10.8.20.8.</t>
        </is>
      </c>
      <c r="E5826" s="200" t="inlineStr">
        <is>
          <t>Датчик температуры воздуха наружной установки, IP65, 10 кОм, 21RT0308R, Ридан</t>
        </is>
      </c>
      <c r="F5826" s="214" t="inlineStr">
        <is>
          <t>шт</t>
        </is>
      </c>
      <c r="G5826" s="645" t="n">
        <v>1</v>
      </c>
      <c r="H5826" s="194" t="n">
        <v>2297.075987352122</v>
      </c>
      <c r="I5826" s="195" t="n">
        <v>1747.905071241318</v>
      </c>
      <c r="J5826" s="196" t="n">
        <v>505.62263232418</v>
      </c>
      <c r="K5826" s="197" t="n">
        <v>4550.60369091762</v>
      </c>
      <c r="L5826" s="194" t="n">
        <v>2297.075987352122</v>
      </c>
      <c r="M5826" s="195" t="n">
        <v>1747.905071241318</v>
      </c>
      <c r="N5826" s="196" t="n">
        <v>505.62263232418</v>
      </c>
      <c r="O5826" s="197" t="n">
        <v>4550.60369091762</v>
      </c>
      <c r="P5826" s="118" t="n"/>
      <c r="Q5826" s="104" t="n"/>
    </row>
    <row r="5827" outlineLevel="3" ht="50.25" customHeight="1">
      <c r="A5827" s="3" t="n"/>
      <c r="B5827" s="3" t="inlineStr">
        <is>
          <t>Прокладка кабельных трасс и расключение</t>
        </is>
      </c>
      <c r="C5827" s="25" t="n"/>
      <c r="D5827" s="271" t="inlineStr">
        <is>
          <t>10.8.20.9.</t>
        </is>
      </c>
      <c r="E5827" s="200" t="inlineStr">
        <is>
          <t>Саморегулируемый нагревательный кабель, 18/36Вт/м при 10°С на воздухе, Ридан Iceguard 18, 21RT0815R/16R, Ридан</t>
        </is>
      </c>
      <c r="F5827" s="214" t="inlineStr">
        <is>
          <t>м</t>
        </is>
      </c>
      <c r="G5827" s="645" t="n">
        <v>37</v>
      </c>
      <c r="H5827" s="194" t="n">
        <v>773.6266278647043</v>
      </c>
      <c r="I5827" s="195" t="n">
        <v>453.8858301228457</v>
      </c>
      <c r="J5827" s="196" t="n">
        <v>153.4390572484438</v>
      </c>
      <c r="K5827" s="197" t="n">
        <v>1380.951515235994</v>
      </c>
      <c r="L5827" s="194" t="n">
        <v>28624.18523099406</v>
      </c>
      <c r="M5827" s="195" t="n">
        <v>16793.77571454529</v>
      </c>
      <c r="N5827" s="196" t="n">
        <v>5677.245118192419</v>
      </c>
      <c r="O5827" s="197" t="n">
        <v>51095.20606373177</v>
      </c>
      <c r="P5827" s="118" t="n"/>
      <c r="Q5827" s="104" t="n"/>
    </row>
    <row r="5828" outlineLevel="3" ht="50.25" customHeight="1">
      <c r="A5828" s="3" t="n"/>
      <c r="B5828" s="3" t="inlineStr">
        <is>
          <t>Прокладка кабельных трасс и расключение</t>
        </is>
      </c>
      <c r="C5828" s="25" t="n"/>
      <c r="D5828" s="271" t="inlineStr">
        <is>
          <t>10.8.20.10.</t>
        </is>
      </c>
      <c r="E5828" s="200" t="inlineStr">
        <is>
          <t>Ремонтный набор для саморег. кабеля с термоусадочными трубками, DEVIcrimp ™, 19805761R, Ридан</t>
        </is>
      </c>
      <c r="F5828" s="214" t="inlineStr">
        <is>
          <t>шт</t>
        </is>
      </c>
      <c r="G5828" s="645" t="n">
        <v>3</v>
      </c>
      <c r="H5828" s="194" t="n">
        <v>886.6951350141611</v>
      </c>
      <c r="I5828" s="195" t="n">
        <v>851.7429612400406</v>
      </c>
      <c r="J5828" s="196" t="n">
        <v>217.3047620317752</v>
      </c>
      <c r="K5828" s="197" t="n">
        <v>1955.742858285977</v>
      </c>
      <c r="L5828" s="194" t="n">
        <v>2660.085405042483</v>
      </c>
      <c r="M5828" s="195" t="n">
        <v>2555.228883720122</v>
      </c>
      <c r="N5828" s="196" t="n">
        <v>651.9142860953257</v>
      </c>
      <c r="O5828" s="197" t="n">
        <v>5867.228574857931</v>
      </c>
      <c r="P5828" s="118" t="n"/>
      <c r="Q5828" s="104" t="n"/>
    </row>
    <row r="5829" outlineLevel="3" ht="50.25" customHeight="1">
      <c r="A5829" s="3" t="n"/>
      <c r="B5829" s="3" t="inlineStr">
        <is>
          <t>Прокладка кабельных трасс и расключение</t>
        </is>
      </c>
      <c r="C5829" s="25" t="n"/>
      <c r="D5829" s="271" t="inlineStr">
        <is>
          <t>10.8.20.11.</t>
        </is>
      </c>
      <c r="E5829" s="200" t="inlineStr">
        <is>
          <t>Лента двойная специальная для саморегулирующегося кабеля, оцинкованная, (0,065х25м), DEVIfast, 19808183, Ридан</t>
        </is>
      </c>
      <c r="F5829" s="214" t="inlineStr">
        <is>
          <t>рул</t>
        </is>
      </c>
      <c r="G5829" s="645" t="n">
        <v>1</v>
      </c>
      <c r="H5829" s="194" t="n">
        <v>4850.043859305647</v>
      </c>
      <c r="I5829" s="195" t="n">
        <v>2999.826109690214</v>
      </c>
      <c r="J5829" s="196" t="n">
        <v>981.2337461244826</v>
      </c>
      <c r="K5829" s="197" t="n">
        <v>8831.103715120344</v>
      </c>
      <c r="L5829" s="194" t="n">
        <v>4850.043859305647</v>
      </c>
      <c r="M5829" s="195" t="n">
        <v>2999.826109690214</v>
      </c>
      <c r="N5829" s="196" t="n">
        <v>981.2337461244826</v>
      </c>
      <c r="O5829" s="197" t="n">
        <v>8831.103715120344</v>
      </c>
      <c r="P5829" s="118" t="n"/>
      <c r="Q5829" s="104" t="n"/>
    </row>
    <row r="5830" outlineLevel="2" ht="50.25" customHeight="1">
      <c r="A5830" s="3" t="n"/>
      <c r="B5830" s="3" t="n"/>
      <c r="C5830" s="240" t="n"/>
      <c r="D5830" s="391" t="inlineStr">
        <is>
          <t>10.8.21.</t>
        </is>
      </c>
      <c r="E5830" s="408" t="inlineStr">
        <is>
          <t>Материалы системы электрообогрева водостоков</t>
        </is>
      </c>
      <c r="F5830" s="409" t="inlineStr">
        <is>
          <t>комплект</t>
        </is>
      </c>
      <c r="G5830" s="420" t="n">
        <v>1</v>
      </c>
      <c r="H5830" s="428">
        <f>IFERROR(L5830/G5830,0)</f>
        <v/>
      </c>
      <c r="I5830" s="429">
        <f>IFERROR(M5830/G5830,0)</f>
        <v/>
      </c>
      <c r="J5830" s="430">
        <f>IFERROR(N5830/G5830,0)</f>
        <v/>
      </c>
      <c r="K5830" s="432">
        <f>+IFERROR(O5830/G5830,0)</f>
        <v/>
      </c>
      <c r="L5830" s="431">
        <f>SUBTOTAL(9,L5831:L5841)</f>
        <v/>
      </c>
      <c r="M5830" s="429">
        <f>SUBTOTAL(9,M5831:M5841)</f>
        <v/>
      </c>
      <c r="N5830" s="430">
        <f>SUBTOTAL(9,N5831:N5841)</f>
        <v/>
      </c>
      <c r="O5830" s="431">
        <f>SUBTOTAL(9,O5831:O5841)</f>
        <v/>
      </c>
      <c r="P5830" s="394" t="n"/>
      <c r="Q5830" s="243" t="n"/>
    </row>
    <row r="5831" outlineLevel="3" ht="50.25" customHeight="1">
      <c r="A5831" s="3" t="n"/>
      <c r="B5831" s="3" t="inlineStr">
        <is>
          <t>Прокладка кабельных трасс и расключение</t>
        </is>
      </c>
      <c r="C5831" s="25" t="n"/>
      <c r="D5831" s="271" t="inlineStr">
        <is>
          <t>10.8.21.1.</t>
        </is>
      </c>
      <c r="E5831" s="200" t="inlineStr">
        <is>
          <t>Саморегулируемый нагревательный кабель, 18/36Вт/м при 10°С на воздухе, Ридан Iceguard 18, 21RT0815R/16R, Ридан</t>
        </is>
      </c>
      <c r="F5831" s="214" t="inlineStr">
        <is>
          <t>мм</t>
        </is>
      </c>
      <c r="G5831" s="645" t="n">
        <v>716</v>
      </c>
      <c r="H5831" s="194" t="n">
        <v>1129.691275100082</v>
      </c>
      <c r="I5831" s="195" t="n">
        <v>565.3712617046154</v>
      </c>
      <c r="J5831" s="196" t="n">
        <v>211.8828171005872</v>
      </c>
      <c r="K5831" s="197" t="n">
        <v>1906.945353905285</v>
      </c>
      <c r="L5831" s="194" t="n">
        <v>808858.9529716588</v>
      </c>
      <c r="M5831" s="195" t="n">
        <v>404805.8233805047</v>
      </c>
      <c r="N5831" s="196" t="n">
        <v>151708.0970440204</v>
      </c>
      <c r="O5831" s="197" t="n">
        <v>1365372.873396184</v>
      </c>
      <c r="P5831" s="118" t="n"/>
      <c r="Q5831" s="104" t="n"/>
    </row>
    <row r="5832" outlineLevel="3" ht="50.25" customHeight="1">
      <c r="A5832" s="3" t="n"/>
      <c r="B5832" s="3" t="inlineStr">
        <is>
          <t>Прокладка кабельных трасс и расключение</t>
        </is>
      </c>
      <c r="C5832" s="25" t="n"/>
      <c r="D5832" s="271" t="inlineStr">
        <is>
          <t>10.8.21.2.</t>
        </is>
      </c>
      <c r="E5832" s="200" t="inlineStr">
        <is>
          <t>Ремонтный набор для саморег. кабеля с термоусадочными трубками, DEVIcrimp ™, 19805761R, Ридан</t>
        </is>
      </c>
      <c r="F5832" s="214" t="inlineStr">
        <is>
          <t>шт</t>
        </is>
      </c>
      <c r="G5832" s="645" t="n">
        <v>32</v>
      </c>
      <c r="H5832" s="194" t="n">
        <v>1294.800005409204</v>
      </c>
      <c r="I5832" s="195" t="n">
        <v>1060.951809211523</v>
      </c>
      <c r="J5832" s="196" t="n">
        <v>294.468976827591</v>
      </c>
      <c r="K5832" s="197" t="n">
        <v>2650.220791448319</v>
      </c>
      <c r="L5832" s="194" t="n">
        <v>41433.60017309454</v>
      </c>
      <c r="M5832" s="195" t="n">
        <v>33950.45789476874</v>
      </c>
      <c r="N5832" s="196" t="n">
        <v>9423.00725848291</v>
      </c>
      <c r="O5832" s="197" t="n">
        <v>84807.0653263462</v>
      </c>
      <c r="P5832" s="118" t="n"/>
      <c r="Q5832" s="104" t="n"/>
    </row>
    <row r="5833" outlineLevel="3" ht="50.25" customHeight="1">
      <c r="A5833" s="3" t="n"/>
      <c r="B5833" s="3" t="n"/>
      <c r="C5833" s="25" t="n"/>
      <c r="D5833" s="271" t="inlineStr">
        <is>
          <t>10.8.21.3.</t>
        </is>
      </c>
      <c r="E5833" s="200" t="inlineStr">
        <is>
          <t>Трос стальной 2/3 в ПВХ оплетке, Метизы</t>
        </is>
      </c>
      <c r="F5833" s="214" t="inlineStr">
        <is>
          <t>м</t>
        </is>
      </c>
      <c r="G5833" s="645" t="n">
        <v>716</v>
      </c>
      <c r="H5833" s="194" t="n"/>
      <c r="I5833" s="195" t="n">
        <v>0</v>
      </c>
      <c r="J5833" s="196" t="n">
        <v>0</v>
      </c>
      <c r="K5833" s="197" t="n">
        <v>0</v>
      </c>
      <c r="L5833" s="194" t="n">
        <v>0</v>
      </c>
      <c r="M5833" s="195" t="n">
        <v>0</v>
      </c>
      <c r="N5833" s="196" t="n">
        <v>0</v>
      </c>
      <c r="O5833" s="197" t="n">
        <v>0</v>
      </c>
      <c r="P5833" s="118" t="inlineStr">
        <is>
          <t>Включено</t>
        </is>
      </c>
      <c r="Q5833" s="104" t="n"/>
    </row>
    <row r="5834" outlineLevel="3" ht="50.25" customHeight="1">
      <c r="A5834" s="3" t="n"/>
      <c r="B5834" s="3" t="n"/>
      <c r="C5834" s="25" t="n"/>
      <c r="D5834" s="271" t="inlineStr">
        <is>
          <t>10.8.21.4.</t>
        </is>
      </c>
      <c r="E5834" s="200" t="inlineStr">
        <is>
          <t>Хомут нейлоновый 10мм, Метизы</t>
        </is>
      </c>
      <c r="F5834" s="214" t="inlineStr">
        <is>
          <t>шт</t>
        </is>
      </c>
      <c r="G5834" s="645" t="n">
        <v>3148</v>
      </c>
      <c r="H5834" s="194" t="n"/>
      <c r="I5834" s="195" t="n">
        <v>0</v>
      </c>
      <c r="J5834" s="196" t="n">
        <v>0</v>
      </c>
      <c r="K5834" s="197" t="n">
        <v>0</v>
      </c>
      <c r="L5834" s="194" t="n">
        <v>0</v>
      </c>
      <c r="M5834" s="195" t="n">
        <v>0</v>
      </c>
      <c r="N5834" s="196" t="n">
        <v>0</v>
      </c>
      <c r="O5834" s="197" t="n">
        <v>0</v>
      </c>
      <c r="P5834" s="118" t="inlineStr">
        <is>
          <t>Включено</t>
        </is>
      </c>
      <c r="Q5834" s="104" t="n"/>
    </row>
    <row r="5835" outlineLevel="3" ht="50.25" customHeight="1">
      <c r="A5835" s="3" t="n"/>
      <c r="B5835" s="3" t="inlineStr">
        <is>
          <t>Прокладка кабельных трасс и расключение</t>
        </is>
      </c>
      <c r="C5835" s="25" t="n"/>
      <c r="D5835" s="271" t="inlineStr">
        <is>
          <t>10.8.21.5.</t>
        </is>
      </c>
      <c r="E5835" s="200" t="inlineStr">
        <is>
          <t>Предупреждающая наклейка "Осторожно обогрев" (70х200 мм) Клеить на сухую поверхность, 131081, РАМП</t>
        </is>
      </c>
      <c r="F5835" s="214" t="inlineStr">
        <is>
          <t>шт</t>
        </is>
      </c>
      <c r="G5835" s="645" t="n">
        <v>32</v>
      </c>
      <c r="H5835" s="194" t="n">
        <v>1449.783496025066</v>
      </c>
      <c r="I5835" s="195" t="n">
        <v>644.8458522944179</v>
      </c>
      <c r="J5835" s="196" t="n">
        <v>261.8286685399355</v>
      </c>
      <c r="K5835" s="197" t="n">
        <v>2356.458016859419</v>
      </c>
      <c r="L5835" s="194" t="n">
        <v>46393.07187280212</v>
      </c>
      <c r="M5835" s="195" t="n">
        <v>20635.06727342137</v>
      </c>
      <c r="N5835" s="196" t="n">
        <v>8378.517393277936</v>
      </c>
      <c r="O5835" s="197" t="n">
        <v>75406.65653950142</v>
      </c>
      <c r="P5835" s="118" t="n"/>
      <c r="Q5835" s="104" t="n"/>
    </row>
    <row r="5836" outlineLevel="3" ht="50.25" customHeight="1">
      <c r="A5836" s="3" t="n"/>
      <c r="B5836" s="3" t="inlineStr">
        <is>
          <t>Прокладка кабельных трасс и расключение</t>
        </is>
      </c>
      <c r="C5836" s="25" t="n"/>
      <c r="D5836" s="271" t="inlineStr">
        <is>
          <t>10.8.21.6.</t>
        </is>
      </c>
      <c r="E5836" s="200" t="inlineStr">
        <is>
          <t>Терморегулятор ДЕВИ Compact на шину DIN, с датчиком температуры на проводе, 16А, ДЕВИ Compact, 140F5020R, Ридан</t>
        </is>
      </c>
      <c r="F5836" s="214" t="inlineStr">
        <is>
          <t>шт</t>
        </is>
      </c>
      <c r="G5836" s="645" t="n">
        <v>1</v>
      </c>
      <c r="H5836" s="194" t="n">
        <v>15362.56006366132</v>
      </c>
      <c r="I5836" s="195" t="n">
        <v>8366.047483352915</v>
      </c>
      <c r="J5836" s="196" t="n">
        <v>2966.075943376779</v>
      </c>
      <c r="K5836" s="197" t="n">
        <v>26694.68349039101</v>
      </c>
      <c r="L5836" s="194" t="n">
        <v>15362.56006366132</v>
      </c>
      <c r="M5836" s="195" t="n">
        <v>8366.047483352915</v>
      </c>
      <c r="N5836" s="196" t="n">
        <v>2966.075943376779</v>
      </c>
      <c r="O5836" s="197" t="n">
        <v>26694.68349039101</v>
      </c>
      <c r="P5836" s="118" t="n"/>
      <c r="Q5836" s="104" t="n"/>
    </row>
    <row r="5837" outlineLevel="3" ht="50.25" customHeight="1">
      <c r="A5837" s="3" t="n"/>
      <c r="B5837" s="3" t="inlineStr">
        <is>
          <t>Прокладка кабельных трасс и расключение</t>
        </is>
      </c>
      <c r="C5837" s="25" t="n"/>
      <c r="D5837" s="271" t="inlineStr">
        <is>
          <t>10.8.21.7.</t>
        </is>
      </c>
      <c r="E5837" s="200" t="inlineStr">
        <is>
          <t>Датчик температуры воздуха наружной установки, IP65, 10 кОм, 21RT0308R, Ридан</t>
        </is>
      </c>
      <c r="F5837" s="214" t="inlineStr">
        <is>
          <t>шт</t>
        </is>
      </c>
      <c r="G5837" s="645" t="n">
        <v>1</v>
      </c>
      <c r="H5837" s="194" t="n">
        <v>3354.314208185887</v>
      </c>
      <c r="I5837" s="195" t="n">
        <v>2177.23319364285</v>
      </c>
      <c r="J5837" s="196" t="n">
        <v>691.4434252285921</v>
      </c>
      <c r="K5837" s="197" t="n">
        <v>6222.990827057329</v>
      </c>
      <c r="L5837" s="194" t="n">
        <v>3354.314208185887</v>
      </c>
      <c r="M5837" s="195" t="n">
        <v>2177.23319364285</v>
      </c>
      <c r="N5837" s="196" t="n">
        <v>691.4434252285921</v>
      </c>
      <c r="O5837" s="197" t="n">
        <v>6222.990827057329</v>
      </c>
      <c r="P5837" s="118" t="n"/>
      <c r="Q5837" s="104" t="n"/>
    </row>
    <row r="5838" outlineLevel="3" ht="50.25" customHeight="1">
      <c r="A5838" s="3" t="n"/>
      <c r="B5838" s="3" t="n"/>
      <c r="C5838" s="25" t="n"/>
      <c r="D5838" s="271" t="inlineStr">
        <is>
          <t>10.8.21.8.</t>
        </is>
      </c>
      <c r="E5838" s="3" t="inlineStr">
        <is>
          <t>Расходные материалы</t>
        </is>
      </c>
      <c r="F5838" s="201" t="inlineStr">
        <is>
          <t>компл.</t>
        </is>
      </c>
      <c r="G5838" s="645" t="n">
        <v>1</v>
      </c>
      <c r="H5838" s="194" t="n"/>
      <c r="I5838" s="195" t="n">
        <v>0</v>
      </c>
      <c r="J5838" s="196" t="n">
        <v>0</v>
      </c>
      <c r="K5838" s="197" t="n">
        <v>0</v>
      </c>
      <c r="L5838" s="194" t="n">
        <v>0</v>
      </c>
      <c r="M5838" s="195" t="n">
        <v>0</v>
      </c>
      <c r="N5838" s="196" t="n">
        <v>0</v>
      </c>
      <c r="O5838" s="197" t="n">
        <v>0</v>
      </c>
      <c r="P5838" s="118" t="inlineStr">
        <is>
          <t>Включено</t>
        </is>
      </c>
      <c r="Q5838" s="104" t="n"/>
    </row>
    <row r="5839" outlineLevel="3" ht="50.25" customHeight="1">
      <c r="A5839" s="3" t="n"/>
      <c r="B5839" s="3" t="n"/>
      <c r="C5839" s="25" t="n"/>
      <c r="D5839" s="271" t="inlineStr">
        <is>
          <t>10.8.21.9.</t>
        </is>
      </c>
      <c r="E5839" s="3" t="inlineStr">
        <is>
          <t>Пуско-наладочные работы</t>
        </is>
      </c>
      <c r="F5839" s="201" t="inlineStr">
        <is>
          <t>компл.</t>
        </is>
      </c>
      <c r="G5839" s="645" t="n">
        <v>0</v>
      </c>
      <c r="H5839" s="194" t="n"/>
      <c r="I5839" s="195" t="n">
        <v>323555.5275743338</v>
      </c>
      <c r="J5839" s="196" t="n">
        <v>40444.44094679173</v>
      </c>
      <c r="K5839" s="197" t="n">
        <v>363999.9685211256</v>
      </c>
      <c r="L5839" s="194" t="n">
        <v>0</v>
      </c>
      <c r="M5839" s="195" t="n">
        <v>0</v>
      </c>
      <c r="N5839" s="196" t="n">
        <v>0</v>
      </c>
      <c r="O5839" s="197" t="n">
        <v>0</v>
      </c>
      <c r="P5839" s="524" t="inlineStr">
        <is>
          <t>Исключено</t>
        </is>
      </c>
      <c r="Q5839" s="104" t="n"/>
    </row>
    <row r="5840" outlineLevel="3" ht="50.25" customHeight="1">
      <c r="A5840" s="3" t="n"/>
      <c r="B5840" s="3" t="inlineStr">
        <is>
          <t>Прокладка кабельных трасс и расключение</t>
        </is>
      </c>
      <c r="C5840" s="25" t="n"/>
      <c r="D5840" s="271" t="inlineStr">
        <is>
          <t>10.8.21.10.</t>
        </is>
      </c>
      <c r="E5840" s="3" t="inlineStr">
        <is>
          <t>Разработка исполнительной документации</t>
        </is>
      </c>
      <c r="F5840" s="201" t="inlineStr">
        <is>
          <t>компл.</t>
        </is>
      </c>
      <c r="G5840" s="645" t="n">
        <v>1</v>
      </c>
      <c r="H5840" s="194" t="n"/>
      <c r="I5840" s="195" t="n">
        <v>103537.7688237868</v>
      </c>
      <c r="J5840" s="196" t="n">
        <v>12942.22110297336</v>
      </c>
      <c r="K5840" s="197" t="n">
        <v>116479.9899267602</v>
      </c>
      <c r="L5840" s="194" t="n">
        <v>0</v>
      </c>
      <c r="M5840" s="195" t="n">
        <v>103537.7688237868</v>
      </c>
      <c r="N5840" s="196" t="n">
        <v>12942.22110297336</v>
      </c>
      <c r="O5840" s="197" t="n">
        <v>116479.9899267602</v>
      </c>
      <c r="P5840" s="118" t="n"/>
      <c r="Q5840" s="104" t="n"/>
    </row>
    <row r="5841" outlineLevel="3" ht="50.25" customHeight="1">
      <c r="A5841" s="3" t="n"/>
      <c r="B5841" s="3" t="n"/>
      <c r="C5841" s="25" t="n"/>
      <c r="D5841" s="271" t="inlineStr">
        <is>
          <t>10.8.21.11.</t>
        </is>
      </c>
      <c r="E5841" s="200" t="inlineStr">
        <is>
          <t>Щитовое оборудование</t>
        </is>
      </c>
      <c r="F5841" s="201" t="n"/>
      <c r="G5841" s="645" t="n"/>
      <c r="H5841" s="194" t="n"/>
      <c r="I5841" s="195" t="n">
        <v>0</v>
      </c>
      <c r="J5841" s="196" t="n">
        <v>0</v>
      </c>
      <c r="K5841" s="197" t="n">
        <v>0</v>
      </c>
      <c r="L5841" s="194" t="n">
        <v>0</v>
      </c>
      <c r="M5841" s="195" t="n">
        <v>0</v>
      </c>
      <c r="N5841" s="196" t="n">
        <v>0</v>
      </c>
      <c r="O5841" s="197" t="n">
        <v>0</v>
      </c>
      <c r="P5841" s="118" t="n"/>
      <c r="Q5841" s="104" t="n"/>
    </row>
    <row r="5842" outlineLevel="2" ht="50.25" customHeight="1">
      <c r="A5842" s="3" t="n"/>
      <c r="B5842" s="3" t="n"/>
      <c r="C5842" s="240" t="n"/>
      <c r="D5842" s="391" t="inlineStr">
        <is>
          <t>10.8.22.</t>
        </is>
      </c>
      <c r="E5842" s="408" t="inlineStr">
        <is>
          <t>Система электрообогрева кровли и козырьков</t>
        </is>
      </c>
      <c r="F5842" s="409" t="inlineStr">
        <is>
          <t>комплект</t>
        </is>
      </c>
      <c r="G5842" s="420" t="n">
        <v>1</v>
      </c>
      <c r="H5842" s="428">
        <f>IFERROR(L5842/G5842,0)</f>
        <v/>
      </c>
      <c r="I5842" s="429">
        <f>IFERROR(M5842/G5842,0)</f>
        <v/>
      </c>
      <c r="J5842" s="430">
        <f>IFERROR(N5842/G5842,0)</f>
        <v/>
      </c>
      <c r="K5842" s="432">
        <f>+IFERROR(O5842/G5842,0)</f>
        <v/>
      </c>
      <c r="L5842" s="431">
        <f>SUBTOTAL(9,L5843:L5854)</f>
        <v/>
      </c>
      <c r="M5842" s="429">
        <f>SUBTOTAL(9,M5843:M5854)</f>
        <v/>
      </c>
      <c r="N5842" s="430">
        <f>SUBTOTAL(9,N5843:N5854)</f>
        <v/>
      </c>
      <c r="O5842" s="431">
        <f>SUBTOTAL(9,O5843:O5854)</f>
        <v/>
      </c>
      <c r="P5842" s="394" t="n"/>
      <c r="Q5842" s="243" t="n"/>
    </row>
    <row r="5843" outlineLevel="3" ht="50.25" customHeight="1">
      <c r="A5843" s="3" t="n"/>
      <c r="B5843" s="3" t="n"/>
      <c r="C5843" s="25" t="n"/>
      <c r="D5843" s="271" t="inlineStr">
        <is>
          <t>10.8.22.1.</t>
        </is>
      </c>
      <c r="E5843" s="200" t="inlineStr">
        <is>
          <t>Оборудование</t>
        </is>
      </c>
      <c r="F5843" s="201" t="n"/>
      <c r="G5843" s="645" t="n"/>
      <c r="H5843" s="194" t="n"/>
      <c r="I5843" s="195" t="n">
        <v>0</v>
      </c>
      <c r="J5843" s="196" t="n">
        <v>0</v>
      </c>
      <c r="K5843" s="197" t="n">
        <v>0</v>
      </c>
      <c r="L5843" s="194" t="n">
        <v>0</v>
      </c>
      <c r="M5843" s="195" t="n">
        <v>0</v>
      </c>
      <c r="N5843" s="196" t="n">
        <v>0</v>
      </c>
      <c r="O5843" s="197" t="n">
        <v>0</v>
      </c>
      <c r="P5843" s="118" t="n"/>
      <c r="Q5843" s="104" t="n"/>
    </row>
    <row r="5844" outlineLevel="3" ht="50.25" customHeight="1">
      <c r="A5844" s="3" t="n"/>
      <c r="B5844" s="3" t="inlineStr">
        <is>
          <t>Монтаж щитового оборудования</t>
        </is>
      </c>
      <c r="C5844" s="25" t="n"/>
      <c r="D5844" s="271" t="inlineStr">
        <is>
          <t>10.8.22.2.</t>
        </is>
      </c>
      <c r="E5844" s="200" t="inlineStr">
        <is>
          <t>1.1. Шкаф управления электрообогревом 400/230В, 50Гц</t>
        </is>
      </c>
      <c r="F5844" s="201" t="inlineStr">
        <is>
          <t>шт</t>
        </is>
      </c>
      <c r="G5844" s="645" t="n">
        <v>1</v>
      </c>
      <c r="H5844" s="194" t="n">
        <v>144306.6516016682</v>
      </c>
      <c r="I5844" s="195" t="n">
        <v>77653.32661784012</v>
      </c>
      <c r="J5844" s="196" t="n">
        <v>27744.99727743854</v>
      </c>
      <c r="K5844" s="197" t="n">
        <v>249704.9754969468</v>
      </c>
      <c r="L5844" s="194" t="n">
        <v>144306.6516016682</v>
      </c>
      <c r="M5844" s="195" t="n">
        <v>77653.32661784012</v>
      </c>
      <c r="N5844" s="196" t="n">
        <v>27744.99727743854</v>
      </c>
      <c r="O5844" s="197" t="n">
        <v>249704.9754969468</v>
      </c>
      <c r="P5844" s="118" t="n"/>
      <c r="Q5844" s="104" t="n"/>
    </row>
    <row r="5845" outlineLevel="3" ht="50.25" customHeight="1">
      <c r="A5845" s="3" t="n"/>
      <c r="B5845" s="3" t="inlineStr">
        <is>
          <t>Монтаж щитового оборудования</t>
        </is>
      </c>
      <c r="C5845" s="25" t="n"/>
      <c r="D5845" s="271" t="inlineStr">
        <is>
          <t>10.8.22.3.</t>
        </is>
      </c>
      <c r="E5845" s="200" t="inlineStr">
        <is>
          <t>1.2. Термопреобразователь</t>
        </is>
      </c>
      <c r="F5845" s="201" t="inlineStr">
        <is>
          <t>шт</t>
        </is>
      </c>
      <c r="G5845" s="645" t="n">
        <v>1</v>
      </c>
      <c r="H5845" s="194" t="n">
        <v>9928.297649601443</v>
      </c>
      <c r="I5845" s="195" t="n">
        <v>3235.555275743339</v>
      </c>
      <c r="J5845" s="196" t="n">
        <v>1645.481615668098</v>
      </c>
      <c r="K5845" s="197" t="n">
        <v>14809.33454101288</v>
      </c>
      <c r="L5845" s="194" t="n">
        <v>9928.297649601443</v>
      </c>
      <c r="M5845" s="195" t="n">
        <v>3235.555275743339</v>
      </c>
      <c r="N5845" s="196" t="n">
        <v>1645.481615668098</v>
      </c>
      <c r="O5845" s="197" t="n">
        <v>14809.33454101288</v>
      </c>
      <c r="P5845" s="118" t="n"/>
      <c r="Q5845" s="104" t="n"/>
    </row>
    <row r="5846" outlineLevel="3" ht="50.25" customHeight="1">
      <c r="A5846" s="3" t="n"/>
      <c r="B5846" s="3" t="n"/>
      <c r="C5846" s="25" t="n"/>
      <c r="D5846" s="271" t="inlineStr">
        <is>
          <t>10.8.22.4.</t>
        </is>
      </c>
      <c r="E5846" s="200" t="inlineStr">
        <is>
          <t>2. Греющая аппаратура</t>
        </is>
      </c>
      <c r="F5846" s="201" t="n"/>
      <c r="G5846" s="645" t="n"/>
      <c r="H5846" s="194" t="n"/>
      <c r="I5846" s="195" t="n">
        <v>0</v>
      </c>
      <c r="J5846" s="196" t="n">
        <v>0</v>
      </c>
      <c r="K5846" s="197" t="n">
        <v>0</v>
      </c>
      <c r="L5846" s="194" t="n">
        <v>0</v>
      </c>
      <c r="M5846" s="195" t="n">
        <v>0</v>
      </c>
      <c r="N5846" s="196" t="n">
        <v>0</v>
      </c>
      <c r="O5846" s="197" t="n">
        <v>0</v>
      </c>
      <c r="P5846" s="118" t="n"/>
      <c r="Q5846" s="104" t="n"/>
    </row>
    <row r="5847" outlineLevel="3" ht="50.25" customHeight="1">
      <c r="A5847" s="3" t="n"/>
      <c r="B5847" s="3" t="inlineStr">
        <is>
          <t>Прокладка кабельных трасс и расключение</t>
        </is>
      </c>
      <c r="C5847" s="25" t="n"/>
      <c r="D5847" s="271" t="inlineStr">
        <is>
          <t>10.8.22.5.</t>
        </is>
      </c>
      <c r="E5847" s="200" t="inlineStr">
        <is>
          <t>21 Электронагревательная пленка (лента), максимальная рабочая температура - 85°С 80Вт/м, 230В, 50Гц полиолефиновая наружная оболочка</t>
        </is>
      </c>
      <c r="F5847" s="201" t="inlineStr">
        <is>
          <t>м</t>
        </is>
      </c>
      <c r="G5847" s="645" t="n">
        <v>363</v>
      </c>
      <c r="H5847" s="194" t="n">
        <v>831.206313235005</v>
      </c>
      <c r="I5847" s="195" t="n">
        <v>388.2666330892006</v>
      </c>
      <c r="J5847" s="196" t="n">
        <v>152.4341182905257</v>
      </c>
      <c r="K5847" s="197" t="n">
        <v>1371.907064614731</v>
      </c>
      <c r="L5847" s="194" t="n">
        <v>301727.8917043068</v>
      </c>
      <c r="M5847" s="195" t="n">
        <v>140940.7878113798</v>
      </c>
      <c r="N5847" s="196" t="n">
        <v>55333.58493946083</v>
      </c>
      <c r="O5847" s="197" t="n">
        <v>498002.2644551475</v>
      </c>
      <c r="P5847" s="118" t="n"/>
      <c r="Q5847" s="104" t="n"/>
    </row>
    <row r="5848" outlineLevel="3" ht="50.25" customHeight="1">
      <c r="A5848" s="3" t="n"/>
      <c r="B5848" s="3" t="n"/>
      <c r="C5848" s="25" t="n"/>
      <c r="D5848" s="271" t="inlineStr">
        <is>
          <t>10.8.22.6.</t>
        </is>
      </c>
      <c r="E5848" s="200" t="inlineStr">
        <is>
          <t>3. Кабельные изделия</t>
        </is>
      </c>
      <c r="F5848" s="201" t="n"/>
      <c r="G5848" s="645" t="n"/>
      <c r="H5848" s="194" t="n"/>
      <c r="I5848" s="195" t="n">
        <v>0</v>
      </c>
      <c r="J5848" s="196" t="n">
        <v>0</v>
      </c>
      <c r="K5848" s="197" t="n">
        <v>0</v>
      </c>
      <c r="L5848" s="194" t="n">
        <v>0</v>
      </c>
      <c r="M5848" s="195" t="n">
        <v>0</v>
      </c>
      <c r="N5848" s="196" t="n">
        <v>0</v>
      </c>
      <c r="O5848" s="197" t="n">
        <v>0</v>
      </c>
      <c r="P5848" s="118" t="n"/>
      <c r="Q5848" s="104" t="n"/>
    </row>
    <row r="5849" outlineLevel="3" ht="50.25" customHeight="1">
      <c r="A5849" s="3" t="n"/>
      <c r="B5849" s="3" t="inlineStr">
        <is>
          <t>Прокладка кабельных трасс и расключение</t>
        </is>
      </c>
      <c r="C5849" s="25" t="n"/>
      <c r="D5849" s="271" t="inlineStr">
        <is>
          <t>10.8.22.7.</t>
        </is>
      </c>
      <c r="E5849" s="200" t="inlineStr">
        <is>
          <t>3.1. Комплекты соединительные</t>
        </is>
      </c>
      <c r="F5849" s="201" t="inlineStr">
        <is>
          <t>шт</t>
        </is>
      </c>
      <c r="G5849" s="645" t="n">
        <v>29</v>
      </c>
      <c r="H5849" s="194" t="n">
        <v>369.4250321235557</v>
      </c>
      <c r="I5849" s="195" t="n">
        <v>129.4222110297335</v>
      </c>
      <c r="J5849" s="196" t="n">
        <v>62.35590539416116</v>
      </c>
      <c r="K5849" s="197" t="n">
        <v>561.2031485474504</v>
      </c>
      <c r="L5849" s="194" t="n">
        <v>10713.32593158311</v>
      </c>
      <c r="M5849" s="195" t="n">
        <v>3753.244119862273</v>
      </c>
      <c r="N5849" s="196" t="n">
        <v>1808.321256430673</v>
      </c>
      <c r="O5849" s="197" t="n">
        <v>16274.89130787606</v>
      </c>
      <c r="P5849" s="118" t="n"/>
      <c r="Q5849" s="104" t="n"/>
    </row>
    <row r="5850" outlineLevel="3" ht="50.25" customHeight="1">
      <c r="A5850" s="3" t="n"/>
      <c r="B5850" s="3" t="inlineStr">
        <is>
          <t>Прокладка кабельных трасс и расключение</t>
        </is>
      </c>
      <c r="C5850" s="25" t="n"/>
      <c r="D5850" s="271" t="inlineStr">
        <is>
          <t>10.8.22.8.</t>
        </is>
      </c>
      <c r="E5850" s="200" t="inlineStr">
        <is>
          <t>ВВГнг(А)-LS-ХЛ  5х2,5</t>
        </is>
      </c>
      <c r="F5850" s="201" t="inlineStr">
        <is>
          <t>м</t>
        </is>
      </c>
      <c r="G5850" s="645" t="n">
        <v>200</v>
      </c>
      <c r="H5850" s="194" t="n">
        <v>471.3632460633506</v>
      </c>
      <c r="I5850" s="195" t="n">
        <v>530.6310652219075</v>
      </c>
      <c r="J5850" s="196" t="n">
        <v>125.2492889106573</v>
      </c>
      <c r="K5850" s="197" t="n">
        <v>1127.243600195915</v>
      </c>
      <c r="L5850" s="194" t="n">
        <v>94272.64921267012</v>
      </c>
      <c r="M5850" s="195" t="n">
        <v>106126.2130443815</v>
      </c>
      <c r="N5850" s="196" t="n">
        <v>25049.85778213145</v>
      </c>
      <c r="O5850" s="197" t="n">
        <v>225448.7200391831</v>
      </c>
      <c r="P5850" s="118" t="n"/>
      <c r="Q5850" s="104" t="n"/>
    </row>
    <row r="5851" outlineLevel="3" ht="50.25" customHeight="1">
      <c r="A5851" s="3" t="n"/>
      <c r="B5851" s="3" t="inlineStr">
        <is>
          <t>Прокладка кабельных трасс и расключение</t>
        </is>
      </c>
      <c r="C5851" s="25" t="n"/>
      <c r="D5851" s="271" t="inlineStr">
        <is>
          <t>10.8.22.9.</t>
        </is>
      </c>
      <c r="E5851" s="200" t="inlineStr">
        <is>
          <t>ВВГнг(А)-LS-ХЛ  4х25</t>
        </is>
      </c>
      <c r="F5851" s="201" t="n"/>
      <c r="G5851" s="645" t="n">
        <v>200</v>
      </c>
      <c r="H5851" s="194" t="n">
        <v>1109.544981832522</v>
      </c>
      <c r="I5851" s="195" t="n">
        <v>698.8799395605613</v>
      </c>
      <c r="J5851" s="196" t="n">
        <v>226.0531151741354</v>
      </c>
      <c r="K5851" s="197" t="n">
        <v>2034.478036567219</v>
      </c>
      <c r="L5851" s="194" t="n">
        <v>221908.9963665044</v>
      </c>
      <c r="M5851" s="195" t="n">
        <v>139775.9879121123</v>
      </c>
      <c r="N5851" s="196" t="n">
        <v>45210.62303482708</v>
      </c>
      <c r="O5851" s="197" t="n">
        <v>406895.6073134438</v>
      </c>
      <c r="P5851" s="118" t="n"/>
      <c r="Q5851" s="104" t="n"/>
    </row>
    <row r="5852" outlineLevel="3" ht="50.25" customHeight="1">
      <c r="A5852" s="3" t="n"/>
      <c r="B5852" s="3" t="inlineStr">
        <is>
          <t>Прокладка кабельных трасс и расключение</t>
        </is>
      </c>
      <c r="C5852" s="25" t="n"/>
      <c r="D5852" s="271" t="inlineStr">
        <is>
          <t>10.8.22.10.</t>
        </is>
      </c>
      <c r="E5852" s="200" t="inlineStr">
        <is>
          <t>КВВГЭнг-LS-ХЛ 4x1,5</t>
        </is>
      </c>
      <c r="F5852" s="201" t="inlineStr">
        <is>
          <t>м</t>
        </is>
      </c>
      <c r="G5852" s="645" t="n">
        <v>200</v>
      </c>
      <c r="H5852" s="194" t="n">
        <v>219.3461104786417</v>
      </c>
      <c r="I5852" s="195" t="n">
        <v>452.9777386040674</v>
      </c>
      <c r="J5852" s="196" t="n">
        <v>84.04048113533864</v>
      </c>
      <c r="K5852" s="197" t="n">
        <v>756.3643302180477</v>
      </c>
      <c r="L5852" s="194" t="n">
        <v>43869.22209572834</v>
      </c>
      <c r="M5852" s="195" t="n">
        <v>90595.54772081348</v>
      </c>
      <c r="N5852" s="196" t="n">
        <v>16808.09622706773</v>
      </c>
      <c r="O5852" s="197" t="n">
        <v>151272.8660436095</v>
      </c>
      <c r="P5852" s="118" t="n"/>
      <c r="Q5852" s="104" t="n"/>
    </row>
    <row r="5853" outlineLevel="3" ht="50.25" customHeight="1">
      <c r="A5853" s="3" t="n"/>
      <c r="B5853" s="3" t="n"/>
      <c r="C5853" s="25" t="n"/>
      <c r="D5853" s="271" t="inlineStr">
        <is>
          <t>10.8.22.11.</t>
        </is>
      </c>
      <c r="E5853" s="200" t="inlineStr">
        <is>
          <t>4. Электромонтажные изделия</t>
        </is>
      </c>
      <c r="F5853" s="201" t="n"/>
      <c r="G5853" s="645" t="n"/>
      <c r="H5853" s="194" t="n"/>
      <c r="I5853" s="195" t="n">
        <v>0</v>
      </c>
      <c r="J5853" s="196" t="n">
        <v>0</v>
      </c>
      <c r="K5853" s="197" t="n">
        <v>0</v>
      </c>
      <c r="L5853" s="194" t="n">
        <v>0</v>
      </c>
      <c r="M5853" s="195" t="n">
        <v>0</v>
      </c>
      <c r="N5853" s="196" t="n">
        <v>0</v>
      </c>
      <c r="O5853" s="197" t="n">
        <v>0</v>
      </c>
      <c r="P5853" s="118" t="n"/>
      <c r="Q5853" s="104" t="n"/>
    </row>
    <row r="5854" outlineLevel="3" ht="50.25" customHeight="1">
      <c r="A5854" s="3" t="n"/>
      <c r="B5854" s="3" t="inlineStr">
        <is>
          <t>Монтаж электроустановочных изделий/выключателей/розеток/коробок</t>
        </is>
      </c>
      <c r="C5854" s="25" t="n"/>
      <c r="D5854" s="271" t="inlineStr">
        <is>
          <t>10.8.22.12.</t>
        </is>
      </c>
      <c r="E5854" s="200" t="inlineStr">
        <is>
          <t>4.1 Коробка соединительная, до 550В, до 50А, 50Гц, P66, t=-60...50°C, клеммные наборы 10мм, сальниковые вводы для подключения небронированных кабелей</t>
        </is>
      </c>
      <c r="F5854" s="201" t="inlineStr">
        <is>
          <t>шт</t>
        </is>
      </c>
      <c r="G5854" s="645" t="n">
        <v>11</v>
      </c>
      <c r="H5854" s="194" t="n">
        <v>3870.881616701851</v>
      </c>
      <c r="I5854" s="195" t="n">
        <v>1941.333165446003</v>
      </c>
      <c r="J5854" s="196" t="n">
        <v>726.5268477684817</v>
      </c>
      <c r="K5854" s="197" t="n">
        <v>6538.741629916336</v>
      </c>
      <c r="L5854" s="194" t="n">
        <v>42579.69778372037</v>
      </c>
      <c r="M5854" s="195" t="n">
        <v>21354.66481990603</v>
      </c>
      <c r="N5854" s="196" t="n">
        <v>7991.795325453299</v>
      </c>
      <c r="O5854" s="197" t="n">
        <v>71926.15792907969</v>
      </c>
      <c r="P5854" s="118" t="n"/>
      <c r="Q5854" s="104" t="n"/>
    </row>
    <row r="5855" outlineLevel="2" ht="50.25" customHeight="1">
      <c r="A5855" s="3" t="n"/>
      <c r="B5855" s="3" t="n"/>
      <c r="C5855" s="240" t="n"/>
      <c r="D5855" s="391" t="inlineStr">
        <is>
          <t>10.8.23.</t>
        </is>
      </c>
      <c r="E5855" s="401" t="inlineStr">
        <is>
          <t>13. Материалы для системы уравнивания потенциалов</t>
        </is>
      </c>
      <c r="F5855" s="403" t="inlineStr">
        <is>
          <t>комплект</t>
        </is>
      </c>
      <c r="G5855" s="422" t="n">
        <v>1</v>
      </c>
      <c r="H5855" s="428">
        <f>IFERROR(L5855/G5855,0)</f>
        <v/>
      </c>
      <c r="I5855" s="429">
        <f>IFERROR(M5855/G5855,0)</f>
        <v/>
      </c>
      <c r="J5855" s="430">
        <f>IFERROR(N5855/G5855,0)</f>
        <v/>
      </c>
      <c r="K5855" s="432">
        <f>+IFERROR(O5855/G5855,0)</f>
        <v/>
      </c>
      <c r="L5855" s="431">
        <f>SUBTOTAL(9,L5856:L5859)</f>
        <v/>
      </c>
      <c r="M5855" s="429">
        <f>SUBTOTAL(9,M5856:M5859)</f>
        <v/>
      </c>
      <c r="N5855" s="430">
        <f>SUBTOTAL(9,N5856:N5859)</f>
        <v/>
      </c>
      <c r="O5855" s="431">
        <f>SUBTOTAL(9,O5856:O5859)</f>
        <v/>
      </c>
      <c r="P5855" s="394" t="n"/>
      <c r="Q5855" s="243" t="n"/>
    </row>
    <row r="5856" outlineLevel="3" ht="50.25" customHeight="1">
      <c r="A5856" s="3" t="n"/>
      <c r="B5856" s="3" t="inlineStr">
        <is>
          <t>Монтаж кабеленесущих систем</t>
        </is>
      </c>
      <c r="C5856" s="25" t="n"/>
      <c r="D5856" s="271" t="inlineStr">
        <is>
          <t>10.8.23.1.</t>
        </is>
      </c>
      <c r="E5856" s="200" t="inlineStr">
        <is>
          <t>Кабель силовой ВВГнг(А)-LS 1х25 (PE)-0.660 однопроволочный желто-зеленый</t>
        </is>
      </c>
      <c r="F5856" s="201" t="inlineStr">
        <is>
          <t>м</t>
        </is>
      </c>
      <c r="G5856" s="645" t="n">
        <v>755</v>
      </c>
      <c r="H5856" s="194" t="n">
        <v>547.7592517133395</v>
      </c>
      <c r="I5856" s="195" t="n">
        <v>440.0355175010941</v>
      </c>
      <c r="J5856" s="196" t="n">
        <v>123.4743461518042</v>
      </c>
      <c r="K5856" s="197" t="n">
        <v>1111.269115366238</v>
      </c>
      <c r="L5856" s="194" t="n">
        <v>413558.2350435713</v>
      </c>
      <c r="M5856" s="195" t="n">
        <v>332226.815713326</v>
      </c>
      <c r="N5856" s="196" t="n">
        <v>93223.13134461216</v>
      </c>
      <c r="O5856" s="197" t="n">
        <v>839008.1821015097</v>
      </c>
      <c r="P5856" s="118" t="n"/>
      <c r="Q5856" s="104" t="n"/>
    </row>
    <row r="5857" outlineLevel="3" ht="50.25" customHeight="1">
      <c r="A5857" s="3" t="n"/>
      <c r="B5857" s="3" t="inlineStr">
        <is>
          <t>Монтаж кабеленесущих систем</t>
        </is>
      </c>
      <c r="C5857" s="25" t="n"/>
      <c r="D5857" s="271" t="inlineStr">
        <is>
          <t>10.8.23.2.</t>
        </is>
      </c>
      <c r="E5857" s="200" t="inlineStr">
        <is>
          <t>Полоса стальная сеч. 40х4 мм. (бухта длиной 42 м.), горячеоцинкованная сталь</t>
        </is>
      </c>
      <c r="F5857" s="201" t="inlineStr">
        <is>
          <t>бух</t>
        </is>
      </c>
      <c r="G5857" s="645" t="n">
        <v>6</v>
      </c>
      <c r="H5857" s="194" t="n">
        <v>37744.28049333929</v>
      </c>
      <c r="I5857" s="195" t="n">
        <v>647.1110551486677</v>
      </c>
      <c r="J5857" s="196" t="n">
        <v>4798.923943560995</v>
      </c>
      <c r="K5857" s="197" t="n">
        <v>43190.31549204895</v>
      </c>
      <c r="L5857" s="194" t="n">
        <v>226465.6829600357</v>
      </c>
      <c r="M5857" s="195" t="n">
        <v>3882.666330892006</v>
      </c>
      <c r="N5857" s="196" t="n">
        <v>28793.54366136597</v>
      </c>
      <c r="O5857" s="197" t="n">
        <v>259141.8929522937</v>
      </c>
      <c r="P5857" s="118" t="n"/>
      <c r="Q5857" s="104" t="n"/>
    </row>
    <row r="5858" outlineLevel="3" ht="50.25" customHeight="1">
      <c r="A5858" s="3" t="n"/>
      <c r="B5858" s="3" t="n"/>
      <c r="C5858" s="25" t="n"/>
      <c r="D5858" s="271" t="inlineStr">
        <is>
          <t>10.8.23.3.</t>
        </is>
      </c>
      <c r="E5858" s="200" t="inlineStr">
        <is>
          <t>Соединитель крестообразный с тремя пластинами для полосы шириной 40 мм.,
термодиффузионное цинкование</t>
        </is>
      </c>
      <c r="F5858" s="201" t="inlineStr">
        <is>
          <t>шт</t>
        </is>
      </c>
      <c r="G5858" s="645" t="n">
        <v>113</v>
      </c>
      <c r="H5858" s="194" t="n"/>
      <c r="I5858" s="195" t="n">
        <v>0</v>
      </c>
      <c r="J5858" s="196" t="n">
        <v>0</v>
      </c>
      <c r="K5858" s="197" t="n">
        <v>0</v>
      </c>
      <c r="L5858" s="194" t="n">
        <v>0</v>
      </c>
      <c r="M5858" s="195" t="n">
        <v>0</v>
      </c>
      <c r="N5858" s="196" t="n">
        <v>0</v>
      </c>
      <c r="O5858" s="197" t="n">
        <v>0</v>
      </c>
      <c r="P5858" s="118" t="inlineStr">
        <is>
          <t>Включено</t>
        </is>
      </c>
      <c r="Q5858" s="104" t="n"/>
    </row>
    <row r="5859" outlineLevel="3" ht="50.25" customHeight="1">
      <c r="A5859" s="3" t="n"/>
      <c r="B5859" s="3" t="n"/>
      <c r="C5859" s="25" t="n"/>
      <c r="D5859" s="271" t="inlineStr">
        <is>
          <t>10.8.23.4.</t>
        </is>
      </c>
      <c r="E5859" s="200" t="inlineStr">
        <is>
          <t>Держатель полосы шириной до 40 мм. настенный (2 пластины), термодиффузионное
цинкование</t>
        </is>
      </c>
      <c r="F5859" s="201" t="inlineStr">
        <is>
          <t>шт</t>
        </is>
      </c>
      <c r="G5859" s="645" t="n">
        <v>500</v>
      </c>
      <c r="H5859" s="194" t="n"/>
      <c r="I5859" s="195" t="n">
        <v>0</v>
      </c>
      <c r="J5859" s="196" t="n">
        <v>0</v>
      </c>
      <c r="K5859" s="197" t="n">
        <v>0</v>
      </c>
      <c r="L5859" s="194" t="n">
        <v>0</v>
      </c>
      <c r="M5859" s="195" t="n">
        <v>0</v>
      </c>
      <c r="N5859" s="196" t="n">
        <v>0</v>
      </c>
      <c r="O5859" s="197" t="n">
        <v>0</v>
      </c>
      <c r="P5859" s="118" t="inlineStr">
        <is>
          <t>Включено</t>
        </is>
      </c>
      <c r="Q5859" s="104" t="n"/>
    </row>
    <row r="5860" outlineLevel="2" ht="50.25" customHeight="1">
      <c r="A5860" s="3" t="n"/>
      <c r="B5860" s="3" t="n"/>
      <c r="C5860" s="240" t="n"/>
      <c r="D5860" s="391" t="inlineStr">
        <is>
          <t>10.8.24.</t>
        </is>
      </c>
      <c r="E5860" s="401" t="inlineStr">
        <is>
          <t>14. Материалы для огнестойких проходок</t>
        </is>
      </c>
      <c r="F5860" s="403" t="inlineStr">
        <is>
          <t>комплект</t>
        </is>
      </c>
      <c r="G5860" s="422" t="n">
        <v>1</v>
      </c>
      <c r="H5860" s="428">
        <f>IFERROR(L5860/G5860,0)</f>
        <v/>
      </c>
      <c r="I5860" s="429">
        <f>IFERROR(M5860/G5860,0)</f>
        <v/>
      </c>
      <c r="J5860" s="430">
        <f>IFERROR(N5860/G5860,0)</f>
        <v/>
      </c>
      <c r="K5860" s="432">
        <f>+IFERROR(O5860/G5860,0)</f>
        <v/>
      </c>
      <c r="L5860" s="431">
        <f>SUBTOTAL(9,L5861:L5869)</f>
        <v/>
      </c>
      <c r="M5860" s="429">
        <f>SUBTOTAL(9,M5861:M5869)</f>
        <v/>
      </c>
      <c r="N5860" s="430">
        <f>SUBTOTAL(9,N5861:N5869)</f>
        <v/>
      </c>
      <c r="O5860" s="431">
        <f>SUBTOTAL(9,O5861:O5869)</f>
        <v/>
      </c>
      <c r="P5860" s="394" t="n"/>
      <c r="Q5860" s="243" t="n"/>
    </row>
    <row r="5861" outlineLevel="3" ht="50.25" customHeight="1">
      <c r="A5861" s="3" t="n"/>
      <c r="B5861" s="3" t="inlineStr">
        <is>
          <t>Монтаж кабеленесущих систем</t>
        </is>
      </c>
      <c r="C5861" s="25" t="n"/>
      <c r="D5861" s="271" t="inlineStr">
        <is>
          <t>10.8.24.1.</t>
        </is>
      </c>
      <c r="E5861" s="200" t="inlineStr">
        <is>
          <t>Противопожарный терморасширяющийся состав СЭ-01Б 200х145х80</t>
        </is>
      </c>
      <c r="F5861" s="201" t="inlineStr">
        <is>
          <t>шт</t>
        </is>
      </c>
      <c r="G5861" s="645" t="n">
        <v>1199</v>
      </c>
      <c r="H5861" s="194" t="n">
        <v>10458.71435295526</v>
      </c>
      <c r="I5861" s="195" t="n">
        <v>3884.781647766805</v>
      </c>
      <c r="J5861" s="196" t="n">
        <v>1792.937000090258</v>
      </c>
      <c r="K5861" s="197" t="n">
        <v>16136.43300081232</v>
      </c>
      <c r="L5861" s="194" t="n">
        <v>12539998.50919336</v>
      </c>
      <c r="M5861" s="195" t="n">
        <v>4657853.195672399</v>
      </c>
      <c r="N5861" s="196" t="n">
        <v>2149731.46310822</v>
      </c>
      <c r="O5861" s="197" t="n">
        <v>19347583.16797398</v>
      </c>
      <c r="P5861" s="118" t="n"/>
      <c r="Q5861" s="104" t="n"/>
    </row>
    <row r="5862" outlineLevel="3" ht="50.25" customHeight="1">
      <c r="A5862" s="3" t="n"/>
      <c r="B5862" s="3" t="inlineStr">
        <is>
          <t>Монтаж кабеленесущих систем</t>
        </is>
      </c>
      <c r="C5862" s="25" t="n"/>
      <c r="D5862" s="271" t="inlineStr">
        <is>
          <t>10.8.24.2.</t>
        </is>
      </c>
      <c r="E5862" s="200" t="inlineStr">
        <is>
          <t>Двухкомпонентный противопожарный терморасширяющийся состав СЭ-01</t>
        </is>
      </c>
      <c r="F5862" s="201" t="inlineStr">
        <is>
          <t>шт</t>
        </is>
      </c>
      <c r="G5862" s="645" t="n">
        <v>12</v>
      </c>
      <c r="H5862" s="194" t="n">
        <v>15416.29683184713</v>
      </c>
      <c r="I5862" s="195" t="n">
        <v>5179.708863689074</v>
      </c>
      <c r="J5862" s="196" t="n">
        <v>2574.500711942026</v>
      </c>
      <c r="K5862" s="197" t="n">
        <v>23170.50640747823</v>
      </c>
      <c r="L5862" s="194" t="n">
        <v>184995.5619821656</v>
      </c>
      <c r="M5862" s="195" t="n">
        <v>62156.50636426889</v>
      </c>
      <c r="N5862" s="196" t="n">
        <v>30894.00854330431</v>
      </c>
      <c r="O5862" s="197" t="n">
        <v>278046.0768897388</v>
      </c>
      <c r="P5862" s="118" t="n"/>
      <c r="Q5862" s="104" t="n"/>
    </row>
    <row r="5863" outlineLevel="3" ht="50.25" customHeight="1">
      <c r="A5863" s="3" t="n"/>
      <c r="B5863" s="3" t="inlineStr">
        <is>
          <t>Монтаж кабеленесущих систем</t>
        </is>
      </c>
      <c r="C5863" s="25" t="n"/>
      <c r="D5863" s="271" t="inlineStr">
        <is>
          <t>10.8.24.3.</t>
        </is>
      </c>
      <c r="E5863" s="200" t="inlineStr">
        <is>
          <t>Противопожарная терморасширяющаяся мастика, 20 кг СЭ-611</t>
        </is>
      </c>
      <c r="F5863" s="201" t="inlineStr">
        <is>
          <t>шт</t>
        </is>
      </c>
      <c r="G5863" s="645" t="n">
        <v>2</v>
      </c>
      <c r="H5863" s="194" t="n">
        <v>67763.45759705723</v>
      </c>
      <c r="I5863" s="195" t="n">
        <v>15539.12659106722</v>
      </c>
      <c r="J5863" s="196" t="n">
        <v>10412.82302351556</v>
      </c>
      <c r="K5863" s="197" t="n">
        <v>93715.40721164001</v>
      </c>
      <c r="L5863" s="194" t="n">
        <v>135526.9151941145</v>
      </c>
      <c r="M5863" s="195" t="n">
        <v>31078.25318213444</v>
      </c>
      <c r="N5863" s="196" t="n">
        <v>20825.64604703111</v>
      </c>
      <c r="O5863" s="197" t="n">
        <v>187430.81442328</v>
      </c>
      <c r="P5863" s="118" t="n"/>
      <c r="Q5863" s="104" t="n"/>
    </row>
    <row r="5864" outlineLevel="3" ht="50.25" customHeight="1">
      <c r="A5864" s="3" t="n"/>
      <c r="B5864" s="3" t="inlineStr">
        <is>
          <t>Монтаж кабеленесущих систем</t>
        </is>
      </c>
      <c r="C5864" s="25" t="n"/>
      <c r="D5864" s="271" t="inlineStr">
        <is>
          <t>10.8.24.4.</t>
        </is>
      </c>
      <c r="E5864" s="200" t="inlineStr">
        <is>
          <t>Дозирующее устройство CЭ-01Д</t>
        </is>
      </c>
      <c r="F5864" s="201" t="inlineStr">
        <is>
          <t>шт</t>
        </is>
      </c>
      <c r="G5864" s="645" t="n">
        <v>1</v>
      </c>
      <c r="H5864" s="194" t="n">
        <v>14406.91868277544</v>
      </c>
      <c r="I5864" s="195" t="n">
        <v>0</v>
      </c>
      <c r="J5864" s="196" t="n">
        <v>1800.86483534693</v>
      </c>
      <c r="K5864" s="197" t="n">
        <v>16207.78351812237</v>
      </c>
      <c r="L5864" s="194" t="n">
        <v>14406.91868277544</v>
      </c>
      <c r="M5864" s="195" t="n">
        <v>0</v>
      </c>
      <c r="N5864" s="196" t="n">
        <v>1800.86483534693</v>
      </c>
      <c r="O5864" s="197" t="n">
        <v>16207.78351812237</v>
      </c>
      <c r="P5864" s="118" t="n"/>
      <c r="Q5864" s="104" t="n"/>
    </row>
    <row r="5865" outlineLevel="3" ht="50.25" customHeight="1">
      <c r="A5865" s="3" t="n"/>
      <c r="B5865" s="3" t="inlineStr">
        <is>
          <t>Монтаж кабеленесущих систем</t>
        </is>
      </c>
      <c r="C5865" s="25" t="n"/>
      <c r="D5865" s="271" t="inlineStr">
        <is>
          <t>10.8.24.5.</t>
        </is>
      </c>
      <c r="E5865" s="200" t="inlineStr">
        <is>
          <t>Маркировочная табличка СЭ-М</t>
        </is>
      </c>
      <c r="F5865" s="201" t="inlineStr">
        <is>
          <t>шт</t>
        </is>
      </c>
      <c r="G5865" s="645" t="n">
        <v>288</v>
      </c>
      <c r="H5865" s="194" t="n">
        <v>152.022409799818</v>
      </c>
      <c r="I5865" s="195" t="n">
        <v>0</v>
      </c>
      <c r="J5865" s="196" t="n">
        <v>19.00280122497725</v>
      </c>
      <c r="K5865" s="197" t="n">
        <v>171.0252110247952</v>
      </c>
      <c r="L5865" s="194" t="n">
        <v>43782.45402234758</v>
      </c>
      <c r="M5865" s="195" t="n">
        <v>0</v>
      </c>
      <c r="N5865" s="196" t="n">
        <v>5472.806752793447</v>
      </c>
      <c r="O5865" s="197" t="n">
        <v>49255.26077514103</v>
      </c>
      <c r="P5865" s="118" t="n"/>
      <c r="Q5865" s="104" t="n"/>
    </row>
    <row r="5866" outlineLevel="3" ht="50.25" customHeight="1">
      <c r="A5866" s="3" t="n"/>
      <c r="B5866" s="3" t="inlineStr">
        <is>
          <t>Монтаж кабеленесущих систем</t>
        </is>
      </c>
      <c r="C5866" s="25" t="n"/>
      <c r="D5866" s="271" t="inlineStr">
        <is>
          <t>10.8.24.6.</t>
        </is>
      </c>
      <c r="E5866" s="200" t="inlineStr">
        <is>
          <t>Огнестойкая перегородка СЭ-1223, 1220х300х10 мм</t>
        </is>
      </c>
      <c r="F5866" s="201" t="inlineStr">
        <is>
          <t>шт</t>
        </is>
      </c>
      <c r="G5866" s="645" t="n">
        <v>4</v>
      </c>
      <c r="H5866" s="194" t="n">
        <v>1417.077608067482</v>
      </c>
      <c r="I5866" s="195" t="n">
        <v>647.4636079611342</v>
      </c>
      <c r="J5866" s="196" t="n">
        <v>258.067652003577</v>
      </c>
      <c r="K5866" s="197" t="n">
        <v>2322.608868032193</v>
      </c>
      <c r="L5866" s="194" t="n">
        <v>5668.310432269926</v>
      </c>
      <c r="M5866" s="195" t="n">
        <v>2589.854431844537</v>
      </c>
      <c r="N5866" s="196" t="n">
        <v>1032.270608014308</v>
      </c>
      <c r="O5866" s="197" t="n">
        <v>9290.435472128771</v>
      </c>
      <c r="P5866" s="118" t="n"/>
      <c r="Q5866" s="104" t="n"/>
    </row>
    <row r="5867" outlineLevel="3" ht="50.25" customHeight="1">
      <c r="A5867" s="3" t="n"/>
      <c r="B5867" s="3" t="n"/>
      <c r="C5867" s="25" t="n"/>
      <c r="D5867" s="271" t="inlineStr">
        <is>
          <t>10.8.24.7.</t>
        </is>
      </c>
      <c r="E5867" s="200" t="inlineStr">
        <is>
          <t>Противопожарный силиконовый герметик, 600 мл СЭ-601S</t>
        </is>
      </c>
      <c r="F5867" s="201" t="inlineStr">
        <is>
          <t>шт</t>
        </is>
      </c>
      <c r="G5867" s="645" t="n">
        <v>1</v>
      </c>
      <c r="H5867" s="194" t="n"/>
      <c r="I5867" s="195" t="n">
        <v>0</v>
      </c>
      <c r="J5867" s="196" t="n">
        <v>0</v>
      </c>
      <c r="K5867" s="197" t="n">
        <v>0</v>
      </c>
      <c r="L5867" s="194" t="n">
        <v>0</v>
      </c>
      <c r="M5867" s="195" t="n">
        <v>0</v>
      </c>
      <c r="N5867" s="196" t="n">
        <v>0</v>
      </c>
      <c r="O5867" s="197" t="n">
        <v>0</v>
      </c>
      <c r="P5867" s="118" t="inlineStr">
        <is>
          <t>Включено</t>
        </is>
      </c>
      <c r="Q5867" s="104" t="n"/>
    </row>
    <row r="5868" outlineLevel="3" ht="50.25" customHeight="1">
      <c r="A5868" s="3" t="n"/>
      <c r="B5868" s="3" t="n"/>
      <c r="C5868" s="25" t="n"/>
      <c r="D5868" s="271" t="inlineStr">
        <is>
          <t>10.8.24.8.</t>
        </is>
      </c>
      <c r="E5868" s="200" t="inlineStr">
        <is>
          <t>Саморез с прессшайбой острый 4.2х32</t>
        </is>
      </c>
      <c r="F5868" s="201" t="inlineStr">
        <is>
          <t>шт</t>
        </is>
      </c>
      <c r="G5868" s="645" t="n">
        <v>100</v>
      </c>
      <c r="H5868" s="194" t="n"/>
      <c r="I5868" s="195" t="n">
        <v>0</v>
      </c>
      <c r="J5868" s="196" t="n">
        <v>0</v>
      </c>
      <c r="K5868" s="197" t="n">
        <v>0</v>
      </c>
      <c r="L5868" s="194" t="n">
        <v>0</v>
      </c>
      <c r="M5868" s="195" t="n">
        <v>0</v>
      </c>
      <c r="N5868" s="196" t="n">
        <v>0</v>
      </c>
      <c r="O5868" s="197" t="n">
        <v>0</v>
      </c>
      <c r="P5868" s="118" t="inlineStr">
        <is>
          <t>Включено</t>
        </is>
      </c>
      <c r="Q5868" s="104" t="n"/>
    </row>
    <row r="5869" outlineLevel="3" ht="50.25" customHeight="1">
      <c r="A5869" s="3" t="n"/>
      <c r="B5869" s="3" t="n"/>
      <c r="C5869" s="25" t="n"/>
      <c r="D5869" s="271" t="inlineStr">
        <is>
          <t>10.8.24.9.</t>
        </is>
      </c>
      <c r="E5869" s="200" t="inlineStr">
        <is>
          <t>Монтажный пистолет для картриджей 310 мл СЭ-31</t>
        </is>
      </c>
      <c r="F5869" s="201" t="inlineStr">
        <is>
          <t>шт</t>
        </is>
      </c>
      <c r="G5869" s="645" t="n">
        <v>1</v>
      </c>
      <c r="H5869" s="194" t="n"/>
      <c r="I5869" s="195" t="n">
        <v>0</v>
      </c>
      <c r="J5869" s="196" t="n">
        <v>0</v>
      </c>
      <c r="K5869" s="197" t="n">
        <v>0</v>
      </c>
      <c r="L5869" s="194" t="n">
        <v>0</v>
      </c>
      <c r="M5869" s="195" t="n">
        <v>0</v>
      </c>
      <c r="N5869" s="196" t="n">
        <v>0</v>
      </c>
      <c r="O5869" s="197" t="n">
        <v>0</v>
      </c>
      <c r="P5869" s="118" t="inlineStr">
        <is>
          <t>Включено</t>
        </is>
      </c>
      <c r="Q5869" s="104" t="n"/>
    </row>
    <row r="5870" outlineLevel="2" ht="50.25" customHeight="1">
      <c r="A5870" s="3" t="n"/>
      <c r="B5870" s="3" t="n"/>
      <c r="C5870" s="240" t="n"/>
      <c r="D5870" s="391" t="inlineStr">
        <is>
          <t>10.8.25.</t>
        </is>
      </c>
      <c r="E5870" s="401" t="inlineStr">
        <is>
          <t>15. Материалы для прокладки кабельных трасс по мягкой кровле</t>
        </is>
      </c>
      <c r="F5870" s="403" t="inlineStr">
        <is>
          <t>комплект</t>
        </is>
      </c>
      <c r="G5870" s="422" t="n">
        <v>1</v>
      </c>
      <c r="H5870" s="428">
        <f>IFERROR(L5870/G5870,0)</f>
        <v/>
      </c>
      <c r="I5870" s="429">
        <f>IFERROR(M5870/G5870,0)</f>
        <v/>
      </c>
      <c r="J5870" s="430">
        <f>IFERROR(N5870/G5870,0)</f>
        <v/>
      </c>
      <c r="K5870" s="432">
        <f>+IFERROR(O5870/G5870,0)</f>
        <v/>
      </c>
      <c r="L5870" s="431">
        <f>SUBTOTAL(9,L5871:L5884)</f>
        <v/>
      </c>
      <c r="M5870" s="429">
        <f>SUBTOTAL(9,M5871:M5884)</f>
        <v/>
      </c>
      <c r="N5870" s="430">
        <f>SUBTOTAL(9,N5871:N5884)</f>
        <v/>
      </c>
      <c r="O5870" s="431">
        <f>SUBTOTAL(9,O5871:O5884)</f>
        <v/>
      </c>
      <c r="P5870" s="394" t="n"/>
      <c r="Q5870" s="243" t="n"/>
    </row>
    <row r="5871" outlineLevel="3" ht="50.25" customHeight="1">
      <c r="A5871" s="3" t="n"/>
      <c r="B5871" s="3" t="inlineStr">
        <is>
          <t>Монтаж кабеленесущих систем</t>
        </is>
      </c>
      <c r="C5871" s="25" t="n"/>
      <c r="D5871" s="271" t="inlineStr">
        <is>
          <t>10.8.25.1.</t>
        </is>
      </c>
      <c r="E5871" s="200" t="inlineStr">
        <is>
          <t>Кровельная опорно-крепежная система 345х345 мм</t>
        </is>
      </c>
      <c r="F5871" s="201" t="inlineStr">
        <is>
          <t>шт</t>
        </is>
      </c>
      <c r="G5871" s="645" t="n">
        <v>232</v>
      </c>
      <c r="H5871" s="194" t="n">
        <v>15459.89254466369</v>
      </c>
      <c r="I5871" s="195" t="n">
        <v>5574.214629050624</v>
      </c>
      <c r="J5871" s="196" t="n">
        <v>2629.263396714289</v>
      </c>
      <c r="K5871" s="197" t="n">
        <v>23663.3705704286</v>
      </c>
      <c r="L5871" s="194" t="n">
        <v>3586695.070361976</v>
      </c>
      <c r="M5871" s="195" t="n">
        <v>1293217.793939745</v>
      </c>
      <c r="N5871" s="196" t="n">
        <v>609989.1080377151</v>
      </c>
      <c r="O5871" s="197" t="n">
        <v>5489901.972339436</v>
      </c>
      <c r="P5871" s="118" t="n"/>
      <c r="Q5871" s="104" t="n"/>
    </row>
    <row r="5872" outlineLevel="3" ht="50.25" customHeight="1">
      <c r="A5872" s="3" t="n"/>
      <c r="B5872" s="3" t="inlineStr">
        <is>
          <t>Монтаж кабеленесущих систем</t>
        </is>
      </c>
      <c r="C5872" s="25" t="n"/>
      <c r="D5872" s="271" t="inlineStr">
        <is>
          <t>10.8.25.2.</t>
        </is>
      </c>
      <c r="E5872" s="200" t="inlineStr">
        <is>
          <t>СТРАТ-профиль перфорированный 41х41х3000, толщ. 2,5 мм, Сендзимир цинк</t>
        </is>
      </c>
      <c r="F5872" s="201" t="inlineStr">
        <is>
          <t>шт</t>
        </is>
      </c>
      <c r="G5872" s="645" t="n">
        <v>64</v>
      </c>
      <c r="H5872" s="194" t="n">
        <v>652.217962896285</v>
      </c>
      <c r="I5872" s="195" t="n">
        <v>129.4222110297335</v>
      </c>
      <c r="J5872" s="196" t="n">
        <v>97.70502174075233</v>
      </c>
      <c r="K5872" s="197" t="n">
        <v>879.3451956667709</v>
      </c>
      <c r="L5872" s="194" t="n">
        <v>41741.94962536224</v>
      </c>
      <c r="M5872" s="195" t="n">
        <v>8283.021505902947</v>
      </c>
      <c r="N5872" s="196" t="n">
        <v>6253.121391408149</v>
      </c>
      <c r="O5872" s="197" t="n">
        <v>56278.09252267334</v>
      </c>
      <c r="P5872" s="118" t="n"/>
      <c r="Q5872" s="104" t="n"/>
    </row>
    <row r="5873" outlineLevel="3" ht="50.25" customHeight="1">
      <c r="A5873" s="3" t="n"/>
      <c r="B5873" s="3" t="n"/>
      <c r="C5873" s="25" t="n"/>
      <c r="D5873" s="271" t="inlineStr">
        <is>
          <t>10.8.25.3.</t>
        </is>
      </c>
      <c r="E5873" s="200" t="inlineStr">
        <is>
          <t>Болт с шестигранной головкой М 12х70</t>
        </is>
      </c>
      <c r="F5873" s="201" t="inlineStr">
        <is>
          <t>шт</t>
        </is>
      </c>
      <c r="G5873" s="645" t="n">
        <v>696</v>
      </c>
      <c r="H5873" s="194" t="n"/>
      <c r="I5873" s="195" t="n">
        <v>0</v>
      </c>
      <c r="J5873" s="196" t="n">
        <v>0</v>
      </c>
      <c r="K5873" s="197" t="n">
        <v>0</v>
      </c>
      <c r="L5873" s="194" t="n">
        <v>0</v>
      </c>
      <c r="M5873" s="195" t="n">
        <v>0</v>
      </c>
      <c r="N5873" s="196" t="n">
        <v>0</v>
      </c>
      <c r="O5873" s="197" t="n">
        <v>0</v>
      </c>
      <c r="P5873" s="118" t="inlineStr">
        <is>
          <t>Включено</t>
        </is>
      </c>
      <c r="Q5873" s="104" t="n"/>
    </row>
    <row r="5874" outlineLevel="3" ht="50.25" customHeight="1">
      <c r="A5874" s="3" t="n"/>
      <c r="B5874" s="3" t="n"/>
      <c r="C5874" s="25" t="n"/>
      <c r="D5874" s="271" t="inlineStr">
        <is>
          <t>10.8.25.4.</t>
        </is>
      </c>
      <c r="E5874" s="200" t="inlineStr">
        <is>
          <t>Гайка М12.8 DIN 934</t>
        </is>
      </c>
      <c r="F5874" s="201" t="inlineStr">
        <is>
          <t>шт</t>
        </is>
      </c>
      <c r="G5874" s="645" t="n">
        <v>696</v>
      </c>
      <c r="H5874" s="194" t="n"/>
      <c r="I5874" s="195" t="n">
        <v>0</v>
      </c>
      <c r="J5874" s="196" t="n">
        <v>0</v>
      </c>
      <c r="K5874" s="197" t="n">
        <v>0</v>
      </c>
      <c r="L5874" s="194" t="n">
        <v>0</v>
      </c>
      <c r="M5874" s="195" t="n">
        <v>0</v>
      </c>
      <c r="N5874" s="196" t="n">
        <v>0</v>
      </c>
      <c r="O5874" s="197" t="n">
        <v>0</v>
      </c>
      <c r="P5874" s="118" t="inlineStr">
        <is>
          <t>Включено</t>
        </is>
      </c>
      <c r="Q5874" s="104" t="n"/>
    </row>
    <row r="5875" outlineLevel="3" ht="50.25" customHeight="1">
      <c r="A5875" s="3" t="n"/>
      <c r="B5875" s="3" t="n"/>
      <c r="C5875" s="25" t="n"/>
      <c r="D5875" s="271" t="inlineStr">
        <is>
          <t>10.8.25.5.</t>
        </is>
      </c>
      <c r="E5875" s="200" t="inlineStr">
        <is>
          <t>Шайба усиленная (с шпрокими полями) М 12 DIN 9021</t>
        </is>
      </c>
      <c r="F5875" s="201" t="inlineStr">
        <is>
          <t>шт</t>
        </is>
      </c>
      <c r="G5875" s="645" t="n">
        <v>696</v>
      </c>
      <c r="H5875" s="194" t="n"/>
      <c r="I5875" s="195" t="n">
        <v>0</v>
      </c>
      <c r="J5875" s="196" t="n">
        <v>0</v>
      </c>
      <c r="K5875" s="197" t="n">
        <v>0</v>
      </c>
      <c r="L5875" s="194" t="n">
        <v>0</v>
      </c>
      <c r="M5875" s="195" t="n">
        <v>0</v>
      </c>
      <c r="N5875" s="196" t="n">
        <v>0</v>
      </c>
      <c r="O5875" s="197" t="n">
        <v>0</v>
      </c>
      <c r="P5875" s="118" t="inlineStr">
        <is>
          <t>Включено</t>
        </is>
      </c>
      <c r="Q5875" s="104" t="n"/>
    </row>
    <row r="5876" outlineLevel="3" ht="50.25" customHeight="1">
      <c r="A5876" s="3" t="n"/>
      <c r="B5876" s="3" t="inlineStr">
        <is>
          <t>Монтаж кабеленесущих систем</t>
        </is>
      </c>
      <c r="C5876" s="25" t="n"/>
      <c r="D5876" s="271" t="inlineStr">
        <is>
          <t>10.8.25.6.</t>
        </is>
      </c>
      <c r="E5876" s="200" t="inlineStr">
        <is>
          <t>Универсальный лоток перфорированный 100х80х3000, толщ. 1,5 мм, Сендзимир цинк</t>
        </is>
      </c>
      <c r="F5876" s="201" t="inlineStr">
        <is>
          <t>м</t>
        </is>
      </c>
      <c r="G5876" s="645" t="n">
        <v>69</v>
      </c>
      <c r="H5876" s="194" t="n">
        <v>1734.374462128095</v>
      </c>
      <c r="I5876" s="195" t="n">
        <v>2588.444220594671</v>
      </c>
      <c r="J5876" s="196" t="n">
        <v>540.3523353403457</v>
      </c>
      <c r="K5876" s="197" t="n">
        <v>4863.171018063111</v>
      </c>
      <c r="L5876" s="194" t="n">
        <v>119671.8378868385</v>
      </c>
      <c r="M5876" s="195" t="n">
        <v>178602.6512210323</v>
      </c>
      <c r="N5876" s="196" t="n">
        <v>37284.31113848386</v>
      </c>
      <c r="O5876" s="197" t="n">
        <v>335558.8002463547</v>
      </c>
      <c r="P5876" s="118" t="n"/>
      <c r="Q5876" s="104" t="n"/>
    </row>
    <row r="5877" outlineLevel="3" ht="50.25" customHeight="1">
      <c r="A5877" s="3" t="n"/>
      <c r="B5877" s="3" t="inlineStr">
        <is>
          <t>Монтаж кабеленесущих систем</t>
        </is>
      </c>
      <c r="C5877" s="25" t="n"/>
      <c r="D5877" s="271" t="inlineStr">
        <is>
          <t>10.8.25.7.</t>
        </is>
      </c>
      <c r="E5877" s="200" t="inlineStr">
        <is>
          <t>Универсальный лоток перфорированный 200х80х3000, толщ. 1,5 мм, Сендзимир цинк</t>
        </is>
      </c>
      <c r="F5877" s="201" t="inlineStr">
        <is>
          <t>м</t>
        </is>
      </c>
      <c r="G5877" s="645" t="n">
        <v>75</v>
      </c>
      <c r="H5877" s="194" t="n">
        <v>2325.688365300488</v>
      </c>
      <c r="I5877" s="195" t="n">
        <v>2588.444220594671</v>
      </c>
      <c r="J5877" s="196" t="n">
        <v>614.2665732368948</v>
      </c>
      <c r="K5877" s="197" t="n">
        <v>5528.399159132054</v>
      </c>
      <c r="L5877" s="194" t="n">
        <v>174426.6273975366</v>
      </c>
      <c r="M5877" s="195" t="n">
        <v>194133.3165446003</v>
      </c>
      <c r="N5877" s="196" t="n">
        <v>46069.99299276711</v>
      </c>
      <c r="O5877" s="197" t="n">
        <v>414629.936934904</v>
      </c>
      <c r="P5877" s="118" t="n"/>
      <c r="Q5877" s="104" t="n"/>
    </row>
    <row r="5878" outlineLevel="3" ht="50.25" customHeight="1">
      <c r="A5878" s="3" t="n"/>
      <c r="B5878" s="3" t="inlineStr">
        <is>
          <t>Монтаж кабеленесущих систем</t>
        </is>
      </c>
      <c r="C5878" s="25" t="n"/>
      <c r="D5878" s="271" t="inlineStr">
        <is>
          <t>10.8.25.8.</t>
        </is>
      </c>
      <c r="E5878" s="200" t="inlineStr">
        <is>
          <t>Крышка к ответвителю горизонтальному плавному универсальному 100, толщ. 1,0 мм,
15.8 Сендзимир цинк</t>
        </is>
      </c>
      <c r="F5878" s="201" t="inlineStr">
        <is>
          <t>шт</t>
        </is>
      </c>
      <c r="G5878" s="645" t="n">
        <v>2</v>
      </c>
      <c r="H5878" s="194" t="n">
        <v>4556.878371233807</v>
      </c>
      <c r="I5878" s="195" t="n">
        <v>0</v>
      </c>
      <c r="J5878" s="196" t="n">
        <v>569.6097964042259</v>
      </c>
      <c r="K5878" s="197" t="n">
        <v>5126.488167638033</v>
      </c>
      <c r="L5878" s="194" t="n">
        <v>9113.756742467614</v>
      </c>
      <c r="M5878" s="195" t="n">
        <v>0</v>
      </c>
      <c r="N5878" s="196" t="n">
        <v>1139.219592808452</v>
      </c>
      <c r="O5878" s="197" t="n">
        <v>10252.97633527607</v>
      </c>
      <c r="P5878" s="118" t="n"/>
      <c r="Q5878" s="104" t="n"/>
    </row>
    <row r="5879" outlineLevel="3" ht="50.25" customHeight="1">
      <c r="A5879" s="3" t="n"/>
      <c r="B5879" s="3" t="inlineStr">
        <is>
          <t>Монтаж кабеленесущих систем</t>
        </is>
      </c>
      <c r="C5879" s="25" t="n"/>
      <c r="D5879" s="271" t="inlineStr">
        <is>
          <t>10.8.25.9.</t>
        </is>
      </c>
      <c r="E5879" s="200" t="inlineStr">
        <is>
          <t>Крышка к ответвителю горизонтальному плавному универсальному 200, толщ. 1,0 мм,
15.9 Сендзимир цинк</t>
        </is>
      </c>
      <c r="F5879" s="201" t="inlineStr">
        <is>
          <t>шт</t>
        </is>
      </c>
      <c r="G5879" s="645" t="n">
        <v>8</v>
      </c>
      <c r="H5879" s="194" t="n">
        <v>5097.326864150915</v>
      </c>
      <c r="I5879" s="195" t="n">
        <v>0</v>
      </c>
      <c r="J5879" s="196" t="n">
        <v>637.1658580188644</v>
      </c>
      <c r="K5879" s="197" t="n">
        <v>5734.492722169779</v>
      </c>
      <c r="L5879" s="194" t="n">
        <v>40778.61491320732</v>
      </c>
      <c r="M5879" s="195" t="n">
        <v>0</v>
      </c>
      <c r="N5879" s="196" t="n">
        <v>5097.326864150915</v>
      </c>
      <c r="O5879" s="197" t="n">
        <v>45875.94177735823</v>
      </c>
      <c r="P5879" s="118" t="n"/>
      <c r="Q5879" s="104" t="n"/>
    </row>
    <row r="5880" outlineLevel="3" ht="50.25" customHeight="1">
      <c r="A5880" s="3" t="n"/>
      <c r="B5880" s="3" t="n"/>
      <c r="C5880" s="25" t="n"/>
      <c r="D5880" s="271" t="inlineStr">
        <is>
          <t>10.8.25.10.</t>
        </is>
      </c>
      <c r="E5880" s="200" t="inlineStr">
        <is>
          <t>Крышка лотка УЛ 100x15x3000</t>
        </is>
      </c>
      <c r="F5880" s="201" t="inlineStr">
        <is>
          <t>м</t>
        </is>
      </c>
      <c r="G5880" s="645" t="n">
        <v>69</v>
      </c>
      <c r="H5880" s="194" t="n"/>
      <c r="I5880" s="195" t="n">
        <v>0</v>
      </c>
      <c r="J5880" s="196" t="n">
        <v>0</v>
      </c>
      <c r="K5880" s="197" t="n">
        <v>0</v>
      </c>
      <c r="L5880" s="194" t="n">
        <v>0</v>
      </c>
      <c r="M5880" s="195" t="n">
        <v>0</v>
      </c>
      <c r="N5880" s="196" t="n">
        <v>0</v>
      </c>
      <c r="O5880" s="197" t="n">
        <v>0</v>
      </c>
      <c r="P5880" s="118" t="inlineStr">
        <is>
          <t>Включено</t>
        </is>
      </c>
      <c r="Q5880" s="104" t="n"/>
    </row>
    <row r="5881" outlineLevel="3" ht="50.25" customHeight="1">
      <c r="A5881" s="3" t="n"/>
      <c r="B5881" s="3" t="n"/>
      <c r="C5881" s="25" t="n"/>
      <c r="D5881" s="271" t="inlineStr">
        <is>
          <t>10.8.25.11.</t>
        </is>
      </c>
      <c r="E5881" s="200" t="inlineStr">
        <is>
          <t>Крышка лотка УЛ 200x15x3000</t>
        </is>
      </c>
      <c r="F5881" s="201" t="inlineStr">
        <is>
          <t>м</t>
        </is>
      </c>
      <c r="G5881" s="645" t="n">
        <v>75</v>
      </c>
      <c r="H5881" s="194" t="n"/>
      <c r="I5881" s="195" t="n">
        <v>0</v>
      </c>
      <c r="J5881" s="196" t="n">
        <v>0</v>
      </c>
      <c r="K5881" s="197" t="n">
        <v>0</v>
      </c>
      <c r="L5881" s="194" t="n">
        <v>0</v>
      </c>
      <c r="M5881" s="195" t="n">
        <v>0</v>
      </c>
      <c r="N5881" s="196" t="n">
        <v>0</v>
      </c>
      <c r="O5881" s="197" t="n">
        <v>0</v>
      </c>
      <c r="P5881" s="118" t="inlineStr">
        <is>
          <t>Включено</t>
        </is>
      </c>
      <c r="Q5881" s="104" t="n"/>
    </row>
    <row r="5882" outlineLevel="3" ht="50.25" customHeight="1">
      <c r="A5882" s="3" t="n"/>
      <c r="B5882" s="3" t="inlineStr">
        <is>
          <t>Монтаж щитового оборудования</t>
        </is>
      </c>
      <c r="C5882" s="25" t="n"/>
      <c r="D5882" s="271" t="inlineStr">
        <is>
          <t>10.8.25.12.</t>
        </is>
      </c>
      <c r="E5882" s="200" t="inlineStr">
        <is>
          <t>Переключатель кулачковый 3P 25А 380В в корпусе IP65</t>
        </is>
      </c>
      <c r="F5882" s="201" t="inlineStr">
        <is>
          <t>шт</t>
        </is>
      </c>
      <c r="G5882" s="645" t="n">
        <v>14</v>
      </c>
      <c r="H5882" s="194" t="n">
        <v>2518.679167059861</v>
      </c>
      <c r="I5882" s="195" t="n">
        <v>2588.444220594671</v>
      </c>
      <c r="J5882" s="196" t="n">
        <v>638.3904234568165</v>
      </c>
      <c r="K5882" s="197" t="n">
        <v>5745.513811111348</v>
      </c>
      <c r="L5882" s="194" t="n">
        <v>35261.50833883805</v>
      </c>
      <c r="M5882" s="195" t="n">
        <v>36238.21908832539</v>
      </c>
      <c r="N5882" s="196" t="n">
        <v>8937.465928395432</v>
      </c>
      <c r="O5882" s="197" t="n">
        <v>80437.19335555888</v>
      </c>
      <c r="P5882" s="118" t="n"/>
      <c r="Q5882" s="104" t="n"/>
    </row>
    <row r="5883" outlineLevel="3" ht="50.25" customHeight="1">
      <c r="A5883" s="3" t="n"/>
      <c r="B5883" s="3" t="inlineStr">
        <is>
          <t>Монтаж щитового оборудования</t>
        </is>
      </c>
      <c r="C5883" s="25" t="n"/>
      <c r="D5883" s="271" t="inlineStr">
        <is>
          <t>10.8.25.13.</t>
        </is>
      </c>
      <c r="E5883" s="200" t="inlineStr">
        <is>
          <t>Переключатель кулачковый 3P 40А 380В в корпусе IP65</t>
        </is>
      </c>
      <c r="F5883" s="201" t="inlineStr">
        <is>
          <t>шт</t>
        </is>
      </c>
      <c r="G5883" s="645" t="n">
        <v>13</v>
      </c>
      <c r="H5883" s="194" t="n">
        <v>4196.599234047042</v>
      </c>
      <c r="I5883" s="195" t="n">
        <v>2588.444220594671</v>
      </c>
      <c r="J5883" s="196" t="n">
        <v>848.1304318302141</v>
      </c>
      <c r="K5883" s="197" t="n">
        <v>7633.173886471926</v>
      </c>
      <c r="L5883" s="194" t="n">
        <v>54555.79004261154</v>
      </c>
      <c r="M5883" s="195" t="n">
        <v>33649.77486773072</v>
      </c>
      <c r="N5883" s="196" t="n">
        <v>11025.69561379278</v>
      </c>
      <c r="O5883" s="197" t="n">
        <v>99231.26052413504</v>
      </c>
      <c r="P5883" s="118" t="n"/>
      <c r="Q5883" s="104" t="n"/>
    </row>
    <row r="5884" outlineLevel="3" ht="50.25" customHeight="1">
      <c r="A5884" s="3" t="n"/>
      <c r="B5884" s="3" t="inlineStr">
        <is>
          <t>Монтаж щитового оборудования</t>
        </is>
      </c>
      <c r="C5884" s="25" t="n"/>
      <c r="D5884" s="271" t="inlineStr">
        <is>
          <t>10.8.25.14.</t>
        </is>
      </c>
      <c r="E5884" s="200" t="inlineStr">
        <is>
          <t>Переключатель кулачковый 3P 100А 380В в корпусе IP65</t>
        </is>
      </c>
      <c r="F5884" s="201" t="inlineStr">
        <is>
          <t>шт</t>
        </is>
      </c>
      <c r="G5884" s="645" t="n">
        <v>1</v>
      </c>
      <c r="H5884" s="194" t="n">
        <v>6738.066492955993</v>
      </c>
      <c r="I5884" s="195" t="n">
        <v>2588.444220594671</v>
      </c>
      <c r="J5884" s="196" t="n">
        <v>1165.813839193833</v>
      </c>
      <c r="K5884" s="197" t="n">
        <v>10492.3245527445</v>
      </c>
      <c r="L5884" s="194" t="n">
        <v>6738.066492955993</v>
      </c>
      <c r="M5884" s="195" t="n">
        <v>2588.444220594671</v>
      </c>
      <c r="N5884" s="196" t="n">
        <v>1165.813839193833</v>
      </c>
      <c r="O5884" s="197" t="n">
        <v>10492.3245527445</v>
      </c>
      <c r="P5884" s="118" t="n"/>
      <c r="Q5884" s="104" t="n"/>
    </row>
    <row r="5885" outlineLevel="2" ht="50.25" customHeight="1">
      <c r="A5885" s="3" t="n"/>
      <c r="B5885" s="3" t="n"/>
      <c r="C5885" s="240" t="n"/>
      <c r="D5885" s="391" t="inlineStr">
        <is>
          <t>10.8.26.</t>
        </is>
      </c>
      <c r="E5885" s="401" t="inlineStr">
        <is>
          <t>Узлы проходки</t>
        </is>
      </c>
      <c r="F5885" s="403" t="inlineStr">
        <is>
          <t>комплект</t>
        </is>
      </c>
      <c r="G5885" s="422" t="n">
        <v>1</v>
      </c>
      <c r="H5885" s="428">
        <f>IFERROR(L5885/G5885,0)</f>
        <v/>
      </c>
      <c r="I5885" s="429">
        <f>IFERROR(M5885/G5885,0)</f>
        <v/>
      </c>
      <c r="J5885" s="430">
        <f>IFERROR(N5885/G5885,0)</f>
        <v/>
      </c>
      <c r="K5885" s="432">
        <f>+IFERROR(O5885/G5885,0)</f>
        <v/>
      </c>
      <c r="L5885" s="431">
        <f>SUBTOTAL(9,L5886:L5894)</f>
        <v/>
      </c>
      <c r="M5885" s="429">
        <f>SUBTOTAL(9,M5886:M5894)</f>
        <v/>
      </c>
      <c r="N5885" s="430">
        <f>SUBTOTAL(9,N5886:N5894)</f>
        <v/>
      </c>
      <c r="O5885" s="431">
        <f>SUBTOTAL(9,O5886:O5894)</f>
        <v/>
      </c>
      <c r="P5885" s="394" t="n"/>
      <c r="Q5885" s="243" t="n"/>
    </row>
    <row r="5886" outlineLevel="3" ht="50.25" customHeight="1">
      <c r="A5886" s="3" t="n"/>
      <c r="B5886" s="3" t="n"/>
      <c r="C5886" s="25" t="n"/>
      <c r="D5886" s="271" t="inlineStr">
        <is>
          <t>10.8.26.1.</t>
        </is>
      </c>
      <c r="E5886" s="200" t="inlineStr">
        <is>
          <t>Противопожарный терморасширяющийся состав СЭ-01Б 200х145х80</t>
        </is>
      </c>
      <c r="F5886" s="201" t="inlineStr">
        <is>
          <t>шт</t>
        </is>
      </c>
      <c r="G5886" s="645" t="n"/>
      <c r="H5886" s="194" t="n"/>
      <c r="I5886" s="195" t="n">
        <v>2588.444220594671</v>
      </c>
      <c r="J5886" s="196" t="n">
        <v>323.5555275743338</v>
      </c>
      <c r="K5886" s="197" t="n">
        <v>2911.999748169004</v>
      </c>
      <c r="L5886" s="194" t="n">
        <v>0</v>
      </c>
      <c r="M5886" s="195" t="n">
        <v>0</v>
      </c>
      <c r="N5886" s="196" t="n">
        <v>0</v>
      </c>
      <c r="O5886" s="197" t="n">
        <v>0</v>
      </c>
      <c r="P5886" s="118" t="n"/>
      <c r="Q5886" s="104" t="n"/>
    </row>
    <row r="5887" outlineLevel="3" ht="50.25" customHeight="1">
      <c r="A5887" s="3" t="n"/>
      <c r="B5887" s="3" t="n"/>
      <c r="C5887" s="25" t="n"/>
      <c r="D5887" s="271" t="inlineStr">
        <is>
          <t>10.8.26.2.</t>
        </is>
      </c>
      <c r="E5887" s="200" t="inlineStr">
        <is>
          <t>Двухкомпонентный противопожарный терморасширяющийся состав
СЭ-01</t>
        </is>
      </c>
      <c r="F5887" s="201" t="inlineStr">
        <is>
          <t>шт</t>
        </is>
      </c>
      <c r="G5887" s="645" t="n"/>
      <c r="H5887" s="194" t="n"/>
      <c r="I5887" s="195" t="n">
        <v>5176.888441189341</v>
      </c>
      <c r="J5887" s="196" t="n">
        <v>647.1110551486677</v>
      </c>
      <c r="K5887" s="197" t="n">
        <v>5823.999496338009</v>
      </c>
      <c r="L5887" s="194" t="n">
        <v>0</v>
      </c>
      <c r="M5887" s="195" t="n">
        <v>0</v>
      </c>
      <c r="N5887" s="196" t="n">
        <v>0</v>
      </c>
      <c r="O5887" s="197" t="n">
        <v>0</v>
      </c>
      <c r="P5887" s="118" t="n"/>
      <c r="Q5887" s="104" t="n"/>
    </row>
    <row r="5888" outlineLevel="3" ht="50.25" customHeight="1">
      <c r="A5888" s="3" t="n"/>
      <c r="B5888" s="3" t="n"/>
      <c r="C5888" s="25" t="n"/>
      <c r="D5888" s="271" t="inlineStr">
        <is>
          <t>10.8.26.3.</t>
        </is>
      </c>
      <c r="E5888" s="200" t="inlineStr">
        <is>
          <t>Противопожарная терморасширяющаяся мастика, 20 кг СЭ-611</t>
        </is>
      </c>
      <c r="F5888" s="201" t="inlineStr">
        <is>
          <t>шт</t>
        </is>
      </c>
      <c r="G5888" s="645" t="n"/>
      <c r="H5888" s="194" t="n"/>
      <c r="I5888" s="195" t="n">
        <v>15530.66532356802</v>
      </c>
      <c r="J5888" s="196" t="n">
        <v>1941.333165446003</v>
      </c>
      <c r="K5888" s="197" t="n">
        <v>17471.99848901403</v>
      </c>
      <c r="L5888" s="194" t="n">
        <v>0</v>
      </c>
      <c r="M5888" s="195" t="n">
        <v>0</v>
      </c>
      <c r="N5888" s="196" t="n">
        <v>0</v>
      </c>
      <c r="O5888" s="197" t="n">
        <v>0</v>
      </c>
      <c r="P5888" s="118" t="n"/>
      <c r="Q5888" s="104" t="n"/>
    </row>
    <row r="5889" outlineLevel="3" ht="50.25" customHeight="1">
      <c r="A5889" s="3" t="n"/>
      <c r="B5889" s="3" t="n"/>
      <c r="C5889" s="25" t="n"/>
      <c r="D5889" s="271" t="inlineStr">
        <is>
          <t>10.8.26.4.</t>
        </is>
      </c>
      <c r="E5889" s="200" t="inlineStr">
        <is>
          <t>Дозирующее устройство CЭ-01Д</t>
        </is>
      </c>
      <c r="F5889" s="201" t="inlineStr">
        <is>
          <t>шт</t>
        </is>
      </c>
      <c r="G5889" s="645" t="n"/>
      <c r="H5889" s="194" t="n"/>
      <c r="I5889" s="195" t="n">
        <v>0</v>
      </c>
      <c r="J5889" s="196" t="n">
        <v>0</v>
      </c>
      <c r="K5889" s="197" t="n">
        <v>0</v>
      </c>
      <c r="L5889" s="194" t="n">
        <v>0</v>
      </c>
      <c r="M5889" s="195" t="n">
        <v>0</v>
      </c>
      <c r="N5889" s="196" t="n">
        <v>0</v>
      </c>
      <c r="O5889" s="197" t="n">
        <v>0</v>
      </c>
      <c r="P5889" s="118" t="n"/>
      <c r="Q5889" s="104" t="n"/>
    </row>
    <row r="5890" outlineLevel="3" ht="50.25" customHeight="1">
      <c r="A5890" s="3" t="n"/>
      <c r="B5890" s="3" t="n"/>
      <c r="C5890" s="25" t="n"/>
      <c r="D5890" s="271" t="inlineStr">
        <is>
          <t>10.8.26.5.</t>
        </is>
      </c>
      <c r="E5890" s="200" t="inlineStr">
        <is>
          <t>Маркировочная табличка СЭ-М</t>
        </is>
      </c>
      <c r="F5890" s="201" t="inlineStr">
        <is>
          <t>шт</t>
        </is>
      </c>
      <c r="G5890" s="645" t="n"/>
      <c r="H5890" s="194" t="n"/>
      <c r="I5890" s="195" t="n">
        <v>0</v>
      </c>
      <c r="J5890" s="196" t="n">
        <v>0</v>
      </c>
      <c r="K5890" s="197" t="n">
        <v>0</v>
      </c>
      <c r="L5890" s="194" t="n">
        <v>0</v>
      </c>
      <c r="M5890" s="195" t="n">
        <v>0</v>
      </c>
      <c r="N5890" s="196" t="n">
        <v>0</v>
      </c>
      <c r="O5890" s="197" t="n">
        <v>0</v>
      </c>
      <c r="P5890" s="118" t="n"/>
      <c r="Q5890" s="104" t="n"/>
    </row>
    <row r="5891" outlineLevel="3" ht="50.25" customHeight="1">
      <c r="A5891" s="3" t="n"/>
      <c r="B5891" s="3" t="n"/>
      <c r="C5891" s="25" t="n"/>
      <c r="D5891" s="271" t="inlineStr">
        <is>
          <t>10.8.26.6.</t>
        </is>
      </c>
      <c r="E5891" s="200" t="inlineStr">
        <is>
          <t>Огнестойкая перегородка СЭ-1223, 1220х300х10 мм</t>
        </is>
      </c>
      <c r="F5891" s="201" t="inlineStr">
        <is>
          <t>шт</t>
        </is>
      </c>
      <c r="G5891" s="645" t="n"/>
      <c r="H5891" s="194" t="n"/>
      <c r="I5891" s="195" t="n">
        <v>647.1110551486677</v>
      </c>
      <c r="J5891" s="196" t="n">
        <v>80.88888189358346</v>
      </c>
      <c r="K5891" s="197" t="n">
        <v>727.9999370422511</v>
      </c>
      <c r="L5891" s="194" t="n">
        <v>0</v>
      </c>
      <c r="M5891" s="195" t="n">
        <v>0</v>
      </c>
      <c r="N5891" s="196" t="n">
        <v>0</v>
      </c>
      <c r="O5891" s="197" t="n">
        <v>0</v>
      </c>
      <c r="P5891" s="118" t="n"/>
      <c r="Q5891" s="104" t="n"/>
    </row>
    <row r="5892" outlineLevel="3" ht="50.25" customHeight="1">
      <c r="A5892" s="3" t="n"/>
      <c r="B5892" s="3" t="n"/>
      <c r="C5892" s="25" t="n"/>
      <c r="D5892" s="271" t="inlineStr">
        <is>
          <t>10.8.26.7.</t>
        </is>
      </c>
      <c r="E5892" s="200" t="inlineStr">
        <is>
          <t>Противопожарный силиконовый герметик, 600 мл СЭ-601S</t>
        </is>
      </c>
      <c r="F5892" s="201" t="inlineStr">
        <is>
          <t>шт</t>
        </is>
      </c>
      <c r="G5892" s="645" t="n"/>
      <c r="H5892" s="194" t="n"/>
      <c r="I5892" s="195" t="n">
        <v>2588.444220594671</v>
      </c>
      <c r="J5892" s="196" t="n">
        <v>323.5555275743338</v>
      </c>
      <c r="K5892" s="197" t="n">
        <v>2911.999748169004</v>
      </c>
      <c r="L5892" s="194" t="n">
        <v>0</v>
      </c>
      <c r="M5892" s="195" t="n">
        <v>0</v>
      </c>
      <c r="N5892" s="196" t="n">
        <v>0</v>
      </c>
      <c r="O5892" s="197" t="n">
        <v>0</v>
      </c>
      <c r="P5892" s="118" t="n"/>
      <c r="Q5892" s="104" t="n"/>
    </row>
    <row r="5893" outlineLevel="3" ht="50.25" customHeight="1">
      <c r="A5893" s="3" t="n"/>
      <c r="B5893" s="3" t="n"/>
      <c r="C5893" s="25" t="n"/>
      <c r="D5893" s="271" t="inlineStr">
        <is>
          <t>10.8.26.8.</t>
        </is>
      </c>
      <c r="E5893" s="200" t="inlineStr">
        <is>
          <t>Саморез с прессшайбой острый 4.2х32</t>
        </is>
      </c>
      <c r="F5893" s="201" t="inlineStr">
        <is>
          <t>шт</t>
        </is>
      </c>
      <c r="G5893" s="645" t="n"/>
      <c r="H5893" s="194" t="n"/>
      <c r="I5893" s="195" t="n">
        <v>0</v>
      </c>
      <c r="J5893" s="196" t="n">
        <v>0</v>
      </c>
      <c r="K5893" s="197" t="n">
        <v>0</v>
      </c>
      <c r="L5893" s="194" t="n">
        <v>0</v>
      </c>
      <c r="M5893" s="195" t="n">
        <v>0</v>
      </c>
      <c r="N5893" s="196" t="n">
        <v>0</v>
      </c>
      <c r="O5893" s="197" t="n">
        <v>0</v>
      </c>
      <c r="P5893" s="118" t="n"/>
      <c r="Q5893" s="104" t="n"/>
    </row>
    <row r="5894" outlineLevel="3" ht="50.25" customHeight="1">
      <c r="A5894" s="3" t="n"/>
      <c r="B5894" s="3" t="n"/>
      <c r="C5894" s="25" t="n"/>
      <c r="D5894" s="271" t="inlineStr">
        <is>
          <t>10.8.26.9.</t>
        </is>
      </c>
      <c r="E5894" s="200" t="inlineStr">
        <is>
          <t>Монтажный пистолет для картриджей 310 мл СЭ-31</t>
        </is>
      </c>
      <c r="F5894" s="201" t="inlineStr">
        <is>
          <t>шт</t>
        </is>
      </c>
      <c r="G5894" s="645" t="n"/>
      <c r="H5894" s="194" t="n"/>
      <c r="I5894" s="195" t="n">
        <v>0</v>
      </c>
      <c r="J5894" s="196" t="n">
        <v>0</v>
      </c>
      <c r="K5894" s="197" t="n">
        <v>0</v>
      </c>
      <c r="L5894" s="194" t="n">
        <v>0</v>
      </c>
      <c r="M5894" s="195" t="n">
        <v>0</v>
      </c>
      <c r="N5894" s="196" t="n">
        <v>0</v>
      </c>
      <c r="O5894" s="197" t="n">
        <v>0</v>
      </c>
      <c r="P5894" s="118" t="n"/>
      <c r="Q5894" s="104" t="n"/>
    </row>
    <row r="5895" outlineLevel="2" ht="50.25" customHeight="1">
      <c r="A5895" s="3" t="n"/>
      <c r="B5895" s="3" t="n"/>
      <c r="C5895" s="240" t="n"/>
      <c r="D5895" s="391" t="inlineStr">
        <is>
          <t>10.8.27.</t>
        </is>
      </c>
      <c r="E5895" s="401" t="inlineStr">
        <is>
          <t>Материалы для огнестойкого кабельного короба Техстронг с пределом огнестойкости 150 минут</t>
        </is>
      </c>
      <c r="F5895" s="403" t="inlineStr">
        <is>
          <t>комплект</t>
        </is>
      </c>
      <c r="G5895" s="422" t="n">
        <v>1</v>
      </c>
      <c r="H5895" s="428">
        <f>IFERROR(L5895/G5895,0)</f>
        <v/>
      </c>
      <c r="I5895" s="429">
        <f>IFERROR(M5895/G5895,0)</f>
        <v/>
      </c>
      <c r="J5895" s="430">
        <f>IFERROR(N5895/G5895,0)</f>
        <v/>
      </c>
      <c r="K5895" s="432">
        <f>+IFERROR(O5895/G5895,0)</f>
        <v/>
      </c>
      <c r="L5895" s="431">
        <f>SUBTOTAL(9,L5896:L5901)</f>
        <v/>
      </c>
      <c r="M5895" s="429">
        <f>SUBTOTAL(9,M5896:M5901)</f>
        <v/>
      </c>
      <c r="N5895" s="430">
        <f>SUBTOTAL(9,N5896:N5901)</f>
        <v/>
      </c>
      <c r="O5895" s="431">
        <f>SUBTOTAL(9,O5896:O5901)</f>
        <v/>
      </c>
      <c r="P5895" s="394" t="n"/>
      <c r="Q5895" s="243" t="n"/>
    </row>
    <row r="5896" outlineLevel="3" ht="50.25" customHeight="1">
      <c r="A5896" s="3" t="n"/>
      <c r="B5896" s="3" t="n"/>
      <c r="C5896" s="25" t="n"/>
      <c r="D5896" s="271" t="inlineStr">
        <is>
          <t>10.8.27.1.</t>
        </is>
      </c>
      <c r="E5896" s="200" t="inlineStr">
        <is>
          <t>Плита огнестойкая «TEHSTRONG FIRESTOP H» толщиной 45 мм</t>
        </is>
      </c>
      <c r="F5896" s="201" t="inlineStr">
        <is>
          <t>м2</t>
        </is>
      </c>
      <c r="G5896" s="645" t="n"/>
      <c r="H5896" s="194" t="n"/>
      <c r="I5896" s="195" t="n">
        <v>3235.555275743339</v>
      </c>
      <c r="J5896" s="196" t="n">
        <v>404.4444094679174</v>
      </c>
      <c r="K5896" s="197" t="n">
        <v>3639.999685211256</v>
      </c>
      <c r="L5896" s="194" t="n">
        <v>0</v>
      </c>
      <c r="M5896" s="195" t="n">
        <v>0</v>
      </c>
      <c r="N5896" s="196" t="n">
        <v>0</v>
      </c>
      <c r="O5896" s="197" t="n">
        <v>0</v>
      </c>
      <c r="P5896" s="118" t="n"/>
      <c r="Q5896" s="104" t="n"/>
    </row>
    <row r="5897" outlineLevel="3" ht="50.25" customHeight="1">
      <c r="A5897" s="3" t="n"/>
      <c r="B5897" s="3" t="n"/>
      <c r="C5897" s="25" t="n"/>
      <c r="D5897" s="271" t="inlineStr">
        <is>
          <t>10.8.27.2.</t>
        </is>
      </c>
      <c r="E5897" s="200" t="inlineStr">
        <is>
          <t>Плита огнестойкая «TEHSTRONG FIRESTOP H» толщиной 45 мм</t>
        </is>
      </c>
      <c r="F5897" s="201" t="inlineStr">
        <is>
          <t>м2</t>
        </is>
      </c>
      <c r="G5897" s="645" t="n"/>
      <c r="H5897" s="194" t="n"/>
      <c r="I5897" s="195" t="n">
        <v>3235.555275743339</v>
      </c>
      <c r="J5897" s="196" t="n">
        <v>404.4444094679174</v>
      </c>
      <c r="K5897" s="197" t="n">
        <v>3639.999685211256</v>
      </c>
      <c r="L5897" s="194" t="n">
        <v>0</v>
      </c>
      <c r="M5897" s="195" t="n">
        <v>0</v>
      </c>
      <c r="N5897" s="196" t="n">
        <v>0</v>
      </c>
      <c r="O5897" s="197" t="n">
        <v>0</v>
      </c>
      <c r="P5897" s="118" t="n"/>
      <c r="Q5897" s="104" t="n"/>
    </row>
    <row r="5898" outlineLevel="3" ht="50.25" customHeight="1">
      <c r="A5898" s="3" t="n"/>
      <c r="B5898" s="3" t="n"/>
      <c r="C5898" s="25" t="n"/>
      <c r="D5898" s="271" t="inlineStr">
        <is>
          <t>10.8.27.3.</t>
        </is>
      </c>
      <c r="E5898" s="200" t="inlineStr">
        <is>
          <t>Состав огнезащитный «TEHSTRONG CONTACT S»</t>
        </is>
      </c>
      <c r="F5898" s="201" t="inlineStr">
        <is>
          <t>кг</t>
        </is>
      </c>
      <c r="G5898" s="645" t="n"/>
      <c r="H5898" s="194" t="n"/>
      <c r="I5898" s="195" t="n">
        <v>517.6888441189342</v>
      </c>
      <c r="J5898" s="196" t="n">
        <v>64.71110551486677</v>
      </c>
      <c r="K5898" s="197" t="n">
        <v>582.3999496338009</v>
      </c>
      <c r="L5898" s="194" t="n">
        <v>0</v>
      </c>
      <c r="M5898" s="195" t="n">
        <v>0</v>
      </c>
      <c r="N5898" s="196" t="n">
        <v>0</v>
      </c>
      <c r="O5898" s="197" t="n">
        <v>0</v>
      </c>
      <c r="P5898" s="118" t="n"/>
      <c r="Q5898" s="104" t="n"/>
    </row>
    <row r="5899" outlineLevel="3" ht="50.25" customHeight="1">
      <c r="A5899" s="3" t="n"/>
      <c r="B5899" s="3" t="n"/>
      <c r="C5899" s="25" t="n"/>
      <c r="D5899" s="271" t="inlineStr">
        <is>
          <t>10.8.27.4.</t>
        </is>
      </c>
      <c r="E5899" s="200" t="inlineStr">
        <is>
          <t>Вентиляционный блок «TEHSTRONG VB» (100×100×55 мм)</t>
        </is>
      </c>
      <c r="F5899" s="201" t="inlineStr">
        <is>
          <t>шт</t>
        </is>
      </c>
      <c r="G5899" s="645" t="n"/>
      <c r="H5899" s="194" t="n"/>
      <c r="I5899" s="195" t="n">
        <v>2588.444220594671</v>
      </c>
      <c r="J5899" s="196" t="n">
        <v>323.5555275743338</v>
      </c>
      <c r="K5899" s="197" t="n">
        <v>2911.999748169004</v>
      </c>
      <c r="L5899" s="194" t="n">
        <v>0</v>
      </c>
      <c r="M5899" s="195" t="n">
        <v>0</v>
      </c>
      <c r="N5899" s="196" t="n">
        <v>0</v>
      </c>
      <c r="O5899" s="197" t="n">
        <v>0</v>
      </c>
      <c r="P5899" s="118" t="n"/>
      <c r="Q5899" s="104" t="n"/>
    </row>
    <row r="5900" outlineLevel="3" ht="50.25" customHeight="1">
      <c r="A5900" s="3" t="n"/>
      <c r="B5900" s="3" t="n"/>
      <c r="C5900" s="25" t="n"/>
      <c r="D5900" s="271" t="inlineStr">
        <is>
          <t>10.8.27.5.</t>
        </is>
      </c>
      <c r="E5900" s="200" t="inlineStr">
        <is>
          <t>Кожух огнезащитный «TEHSTRONG KO»</t>
        </is>
      </c>
      <c r="F5900" s="201" t="inlineStr">
        <is>
          <t>пог.м</t>
        </is>
      </c>
      <c r="G5900" s="645" t="n"/>
      <c r="H5900" s="194" t="n"/>
      <c r="I5900" s="195" t="n">
        <v>129.4222110297335</v>
      </c>
      <c r="J5900" s="196" t="n">
        <v>16.17777637871669</v>
      </c>
      <c r="K5900" s="197" t="n">
        <v>145.5999874084502</v>
      </c>
      <c r="L5900" s="194" t="n">
        <v>0</v>
      </c>
      <c r="M5900" s="195" t="n">
        <v>0</v>
      </c>
      <c r="N5900" s="196" t="n">
        <v>0</v>
      </c>
      <c r="O5900" s="197" t="n">
        <v>0</v>
      </c>
      <c r="P5900" s="118" t="n"/>
      <c r="Q5900" s="104" t="n"/>
    </row>
    <row r="5901" outlineLevel="3" ht="50.25" customHeight="1">
      <c r="A5901" s="3" t="n"/>
      <c r="B5901" s="3" t="n"/>
      <c r="C5901" s="25" t="n"/>
      <c r="D5901" s="271" t="inlineStr">
        <is>
          <t>10.8.27.6.</t>
        </is>
      </c>
      <c r="E5901" s="200" t="inlineStr">
        <is>
          <t>Кожух огнезащитный «TEHSTRONG KO»</t>
        </is>
      </c>
      <c r="F5901" s="201" t="inlineStr">
        <is>
          <t>пог.м</t>
        </is>
      </c>
      <c r="G5901" s="645" t="n"/>
      <c r="H5901" s="194" t="n"/>
      <c r="I5901" s="195" t="n">
        <v>0</v>
      </c>
      <c r="J5901" s="196" t="n">
        <v>0</v>
      </c>
      <c r="K5901" s="197" t="n">
        <v>0</v>
      </c>
      <c r="L5901" s="194" t="n">
        <v>0</v>
      </c>
      <c r="M5901" s="195" t="n">
        <v>0</v>
      </c>
      <c r="N5901" s="196" t="n">
        <v>0</v>
      </c>
      <c r="O5901" s="197" t="n">
        <v>0</v>
      </c>
      <c r="P5901" s="118" t="n"/>
      <c r="Q5901" s="104" t="n"/>
    </row>
    <row r="5902" outlineLevel="2" ht="50.25" customHeight="1">
      <c r="A5902" s="3" t="n"/>
      <c r="B5902" s="3" t="n"/>
      <c r="C5902" s="240" t="n"/>
      <c r="D5902" s="391" t="inlineStr">
        <is>
          <t>10.8.28.</t>
        </is>
      </c>
      <c r="E5902" s="401" t="inlineStr">
        <is>
          <t>Металлопрокат и крепежные изделия для короба Техстронг с пределом огнестойкости 150 минут</t>
        </is>
      </c>
      <c r="F5902" s="403" t="inlineStr">
        <is>
          <t>комплект</t>
        </is>
      </c>
      <c r="G5902" s="422" t="n">
        <v>1</v>
      </c>
      <c r="H5902" s="428">
        <f>IFERROR(L5902/G5902,0)</f>
        <v/>
      </c>
      <c r="I5902" s="429">
        <f>IFERROR(M5902/G5902,0)</f>
        <v/>
      </c>
      <c r="J5902" s="430">
        <f>IFERROR(N5902/G5902,0)</f>
        <v/>
      </c>
      <c r="K5902" s="432">
        <f>+IFERROR(O5902/G5902,0)</f>
        <v/>
      </c>
      <c r="L5902" s="431">
        <f>SUBTOTAL(9,L5903:L5914)</f>
        <v/>
      </c>
      <c r="M5902" s="429">
        <f>SUBTOTAL(9,M5903:M5914)</f>
        <v/>
      </c>
      <c r="N5902" s="430">
        <f>SUBTOTAL(9,N5903:N5914)</f>
        <v/>
      </c>
      <c r="O5902" s="431">
        <f>SUBTOTAL(9,O5903:O5914)</f>
        <v/>
      </c>
      <c r="P5902" s="394" t="n"/>
      <c r="Q5902" s="243" t="n"/>
    </row>
    <row r="5903" outlineLevel="3" ht="50.25" customHeight="1">
      <c r="A5903" s="3" t="n"/>
      <c r="B5903" s="3" t="n"/>
      <c r="C5903" s="25" t="n"/>
      <c r="D5903" s="271" t="inlineStr">
        <is>
          <t>10.8.28.1.</t>
        </is>
      </c>
      <c r="E5903" s="200" t="inlineStr">
        <is>
          <t>Анкер клин</t>
        </is>
      </c>
      <c r="F5903" s="201" t="inlineStr">
        <is>
          <t>шт</t>
        </is>
      </c>
      <c r="G5903" s="645" t="n"/>
      <c r="H5903" s="194" t="n"/>
      <c r="I5903" s="195" t="n">
        <v>0</v>
      </c>
      <c r="J5903" s="196" t="n">
        <v>0</v>
      </c>
      <c r="K5903" s="197" t="n">
        <v>0</v>
      </c>
      <c r="L5903" s="194" t="n">
        <v>0</v>
      </c>
      <c r="M5903" s="195" t="n">
        <v>0</v>
      </c>
      <c r="N5903" s="196" t="n">
        <v>0</v>
      </c>
      <c r="O5903" s="197" t="n">
        <v>0</v>
      </c>
      <c r="P5903" s="118" t="n"/>
      <c r="Q5903" s="104" t="n"/>
    </row>
    <row r="5904" outlineLevel="3" ht="50.25" customHeight="1">
      <c r="A5904" s="3" t="n"/>
      <c r="B5904" s="3" t="n"/>
      <c r="C5904" s="25" t="n"/>
      <c r="D5904" s="271" t="inlineStr">
        <is>
          <t>10.8.28.2.</t>
        </is>
      </c>
      <c r="E5904" s="200" t="inlineStr">
        <is>
          <t>Анкер забивной металлический</t>
        </is>
      </c>
      <c r="F5904" s="201" t="inlineStr">
        <is>
          <t>шт</t>
        </is>
      </c>
      <c r="G5904" s="645" t="n"/>
      <c r="H5904" s="194" t="n"/>
      <c r="I5904" s="195" t="n">
        <v>0</v>
      </c>
      <c r="J5904" s="196" t="n">
        <v>0</v>
      </c>
      <c r="K5904" s="197" t="n">
        <v>0</v>
      </c>
      <c r="L5904" s="194" t="n">
        <v>0</v>
      </c>
      <c r="M5904" s="195" t="n">
        <v>0</v>
      </c>
      <c r="N5904" s="196" t="n">
        <v>0</v>
      </c>
      <c r="O5904" s="197" t="n">
        <v>0</v>
      </c>
      <c r="P5904" s="118" t="n"/>
      <c r="Q5904" s="104" t="n"/>
    </row>
    <row r="5905" outlineLevel="3" ht="50.25" customHeight="1">
      <c r="A5905" s="3" t="n"/>
      <c r="B5905" s="3" t="n"/>
      <c r="C5905" s="25" t="n"/>
      <c r="D5905" s="271" t="inlineStr">
        <is>
          <t>10.8.28.3.</t>
        </is>
      </c>
      <c r="E5905" s="200" t="inlineStr">
        <is>
          <t>Шпилька стальная резьбовая</t>
        </is>
      </c>
      <c r="F5905" s="201" t="inlineStr">
        <is>
          <t>пог.м</t>
        </is>
      </c>
      <c r="G5905" s="645" t="n"/>
      <c r="H5905" s="194" t="n"/>
      <c r="I5905" s="195" t="n">
        <v>0</v>
      </c>
      <c r="J5905" s="196" t="n">
        <v>0</v>
      </c>
      <c r="K5905" s="197" t="n">
        <v>0</v>
      </c>
      <c r="L5905" s="194" t="n">
        <v>0</v>
      </c>
      <c r="M5905" s="195" t="n">
        <v>0</v>
      </c>
      <c r="N5905" s="196" t="n">
        <v>0</v>
      </c>
      <c r="O5905" s="197" t="n">
        <v>0</v>
      </c>
      <c r="P5905" s="118" t="n"/>
      <c r="Q5905" s="104" t="n"/>
    </row>
    <row r="5906" outlineLevel="3" ht="50.25" customHeight="1">
      <c r="A5906" s="3" t="n"/>
      <c r="B5906" s="3" t="n"/>
      <c r="C5906" s="25" t="n"/>
      <c r="D5906" s="271" t="inlineStr">
        <is>
          <t>10.8.28.4.</t>
        </is>
      </c>
      <c r="E5906" s="200" t="inlineStr">
        <is>
          <t>Гайка стальная оцинкованная</t>
        </is>
      </c>
      <c r="F5906" s="201" t="inlineStr">
        <is>
          <t>шт</t>
        </is>
      </c>
      <c r="G5906" s="645" t="n"/>
      <c r="H5906" s="194" t="n"/>
      <c r="I5906" s="195" t="n">
        <v>0</v>
      </c>
      <c r="J5906" s="196" t="n">
        <v>0</v>
      </c>
      <c r="K5906" s="197" t="n">
        <v>0</v>
      </c>
      <c r="L5906" s="194" t="n">
        <v>0</v>
      </c>
      <c r="M5906" s="195" t="n">
        <v>0</v>
      </c>
      <c r="N5906" s="196" t="n">
        <v>0</v>
      </c>
      <c r="O5906" s="197" t="n">
        <v>0</v>
      </c>
      <c r="P5906" s="118" t="n"/>
      <c r="Q5906" s="104" t="n"/>
    </row>
    <row r="5907" outlineLevel="3" ht="50.25" customHeight="1">
      <c r="A5907" s="3" t="n"/>
      <c r="B5907" s="3" t="n"/>
      <c r="C5907" s="25" t="n"/>
      <c r="D5907" s="271" t="inlineStr">
        <is>
          <t>10.8.28.5.</t>
        </is>
      </c>
      <c r="E5907" s="200" t="inlineStr">
        <is>
          <t>Шайба увеличенная стальная оцинкованная</t>
        </is>
      </c>
      <c r="F5907" s="201" t="inlineStr">
        <is>
          <t>шт</t>
        </is>
      </c>
      <c r="G5907" s="645" t="n"/>
      <c r="H5907" s="194" t="n"/>
      <c r="I5907" s="195" t="n">
        <v>0</v>
      </c>
      <c r="J5907" s="196" t="n">
        <v>0</v>
      </c>
      <c r="K5907" s="197" t="n">
        <v>0</v>
      </c>
      <c r="L5907" s="194" t="n">
        <v>0</v>
      </c>
      <c r="M5907" s="195" t="n">
        <v>0</v>
      </c>
      <c r="N5907" s="196" t="n">
        <v>0</v>
      </c>
      <c r="O5907" s="197" t="n">
        <v>0</v>
      </c>
      <c r="P5907" s="118" t="n"/>
      <c r="Q5907" s="104" t="n"/>
    </row>
    <row r="5908" outlineLevel="3" ht="50.25" customHeight="1">
      <c r="A5908" s="3" t="n"/>
      <c r="B5908" s="3" t="n"/>
      <c r="C5908" s="25" t="n"/>
      <c r="D5908" s="271" t="inlineStr">
        <is>
          <t>10.8.28.6.</t>
        </is>
      </c>
      <c r="E5908" s="200" t="inlineStr">
        <is>
          <t>Траверса монтажная оцинкованная</t>
        </is>
      </c>
      <c r="F5908" s="201" t="inlineStr">
        <is>
          <t>пог.м</t>
        </is>
      </c>
      <c r="G5908" s="645" t="n"/>
      <c r="H5908" s="194" t="n"/>
      <c r="I5908" s="195" t="n">
        <v>0</v>
      </c>
      <c r="J5908" s="196" t="n">
        <v>0</v>
      </c>
      <c r="K5908" s="197" t="n">
        <v>0</v>
      </c>
      <c r="L5908" s="194" t="n">
        <v>0</v>
      </c>
      <c r="M5908" s="195" t="n">
        <v>0</v>
      </c>
      <c r="N5908" s="196" t="n">
        <v>0</v>
      </c>
      <c r="O5908" s="197" t="n">
        <v>0</v>
      </c>
      <c r="P5908" s="118" t="n"/>
      <c r="Q5908" s="104" t="n"/>
    </row>
    <row r="5909" outlineLevel="3" ht="50.25" customHeight="1">
      <c r="A5909" s="3" t="n"/>
      <c r="B5909" s="3" t="n"/>
      <c r="C5909" s="25" t="n"/>
      <c r="D5909" s="271" t="inlineStr">
        <is>
          <t>10.8.28.7.</t>
        </is>
      </c>
      <c r="E5909" s="200" t="inlineStr">
        <is>
          <t>Профиль направляющий стальной оцинкованный</t>
        </is>
      </c>
      <c r="F5909" s="201" t="inlineStr">
        <is>
          <t>пог.м</t>
        </is>
      </c>
      <c r="G5909" s="645" t="n"/>
      <c r="H5909" s="194" t="n"/>
      <c r="I5909" s="195" t="n">
        <v>0</v>
      </c>
      <c r="J5909" s="196" t="n">
        <v>0</v>
      </c>
      <c r="K5909" s="197" t="n">
        <v>0</v>
      </c>
      <c r="L5909" s="194" t="n">
        <v>0</v>
      </c>
      <c r="M5909" s="195" t="n">
        <v>0</v>
      </c>
      <c r="N5909" s="196" t="n">
        <v>0</v>
      </c>
      <c r="O5909" s="197" t="n">
        <v>0</v>
      </c>
      <c r="P5909" s="118" t="n"/>
      <c r="Q5909" s="104" t="n"/>
    </row>
    <row r="5910" outlineLevel="3" ht="50.25" customHeight="1">
      <c r="A5910" s="3" t="n"/>
      <c r="B5910" s="3" t="n"/>
      <c r="C5910" s="25" t="n"/>
      <c r="D5910" s="271" t="inlineStr">
        <is>
          <t>10.8.28.8.</t>
        </is>
      </c>
      <c r="E5910" s="200" t="inlineStr">
        <is>
          <t>Профиль направляющий стальной оцинкованный</t>
        </is>
      </c>
      <c r="F5910" s="201" t="inlineStr">
        <is>
          <t>пог.м</t>
        </is>
      </c>
      <c r="G5910" s="645" t="n"/>
      <c r="H5910" s="194" t="n"/>
      <c r="I5910" s="195" t="n">
        <v>0</v>
      </c>
      <c r="J5910" s="196" t="n">
        <v>0</v>
      </c>
      <c r="K5910" s="197" t="n">
        <v>0</v>
      </c>
      <c r="L5910" s="194" t="n">
        <v>0</v>
      </c>
      <c r="M5910" s="195" t="n">
        <v>0</v>
      </c>
      <c r="N5910" s="196" t="n">
        <v>0</v>
      </c>
      <c r="O5910" s="197" t="n">
        <v>0</v>
      </c>
      <c r="P5910" s="118" t="n"/>
      <c r="Q5910" s="104" t="n"/>
    </row>
    <row r="5911" outlineLevel="3" ht="50.25" customHeight="1">
      <c r="A5911" s="3" t="n"/>
      <c r="B5911" s="3" t="n"/>
      <c r="C5911" s="25" t="n"/>
      <c r="D5911" s="271" t="inlineStr">
        <is>
          <t>10.8.28.9.</t>
        </is>
      </c>
      <c r="E5911" s="200" t="inlineStr">
        <is>
          <t>Саморез по металлу с потайной головкой</t>
        </is>
      </c>
      <c r="F5911" s="201" t="inlineStr">
        <is>
          <t>шт</t>
        </is>
      </c>
      <c r="G5911" s="645" t="n"/>
      <c r="H5911" s="194" t="n"/>
      <c r="I5911" s="195" t="n">
        <v>0</v>
      </c>
      <c r="J5911" s="196" t="n">
        <v>0</v>
      </c>
      <c r="K5911" s="197" t="n">
        <v>0</v>
      </c>
      <c r="L5911" s="194" t="n">
        <v>0</v>
      </c>
      <c r="M5911" s="195" t="n">
        <v>0</v>
      </c>
      <c r="N5911" s="196" t="n">
        <v>0</v>
      </c>
      <c r="O5911" s="197" t="n">
        <v>0</v>
      </c>
      <c r="P5911" s="118" t="n"/>
      <c r="Q5911" s="104" t="n"/>
    </row>
    <row r="5912" outlineLevel="3" ht="50.25" customHeight="1">
      <c r="A5912" s="3" t="n"/>
      <c r="B5912" s="3" t="n"/>
      <c r="C5912" s="25" t="n"/>
      <c r="D5912" s="271" t="inlineStr">
        <is>
          <t>10.8.28.10.</t>
        </is>
      </c>
      <c r="E5912" s="200" t="inlineStr">
        <is>
          <t>Саморез по металлу с прессшайбой со сверлом</t>
        </is>
      </c>
      <c r="F5912" s="201" t="inlineStr">
        <is>
          <t>шт</t>
        </is>
      </c>
      <c r="G5912" s="645" t="n"/>
      <c r="H5912" s="194" t="n"/>
      <c r="I5912" s="195" t="n">
        <v>0</v>
      </c>
      <c r="J5912" s="196" t="n">
        <v>0</v>
      </c>
      <c r="K5912" s="197" t="n">
        <v>0</v>
      </c>
      <c r="L5912" s="194" t="n">
        <v>0</v>
      </c>
      <c r="M5912" s="195" t="n">
        <v>0</v>
      </c>
      <c r="N5912" s="196" t="n">
        <v>0</v>
      </c>
      <c r="O5912" s="197" t="n">
        <v>0</v>
      </c>
      <c r="P5912" s="118" t="n"/>
      <c r="Q5912" s="104" t="n"/>
    </row>
    <row r="5913" outlineLevel="3" ht="50.25" customHeight="1">
      <c r="A5913" s="3" t="n"/>
      <c r="B5913" s="3" t="n"/>
      <c r="C5913" s="25" t="n"/>
      <c r="D5913" s="271" t="inlineStr">
        <is>
          <t>10.8.28.11.</t>
        </is>
      </c>
      <c r="E5913" s="200" t="inlineStr">
        <is>
          <t>Плита огнестойкая «GB-P»</t>
        </is>
      </c>
      <c r="F5913" s="201" t="inlineStr">
        <is>
          <t>м2</t>
        </is>
      </c>
      <c r="G5913" s="645" t="n"/>
      <c r="H5913" s="194" t="n"/>
      <c r="I5913" s="195" t="n">
        <v>0</v>
      </c>
      <c r="J5913" s="196" t="n">
        <v>0</v>
      </c>
      <c r="K5913" s="197" t="n">
        <v>0</v>
      </c>
      <c r="L5913" s="194" t="n">
        <v>0</v>
      </c>
      <c r="M5913" s="195" t="n">
        <v>0</v>
      </c>
      <c r="N5913" s="196" t="n">
        <v>0</v>
      </c>
      <c r="O5913" s="197" t="n">
        <v>0</v>
      </c>
      <c r="P5913" s="118" t="n"/>
      <c r="Q5913" s="104" t="n"/>
    </row>
    <row r="5914" outlineLevel="3" ht="50.25" customHeight="1">
      <c r="A5914" s="3" t="n"/>
      <c r="B5914" s="3" t="n"/>
      <c r="C5914" s="25" t="n"/>
      <c r="D5914" s="271" t="inlineStr">
        <is>
          <t>10.8.28.12.</t>
        </is>
      </c>
      <c r="E5914" s="200" t="inlineStr">
        <is>
          <t>Мастика огнезащитная «TEHSTRONG K»</t>
        </is>
      </c>
      <c r="F5914" s="201" t="inlineStr">
        <is>
          <t>кг</t>
        </is>
      </c>
      <c r="G5914" s="645" t="n"/>
      <c r="H5914" s="194" t="n"/>
      <c r="I5914" s="195" t="n">
        <v>0</v>
      </c>
      <c r="J5914" s="196" t="n">
        <v>0</v>
      </c>
      <c r="K5914" s="197" t="n">
        <v>0</v>
      </c>
      <c r="L5914" s="194" t="n">
        <v>0</v>
      </c>
      <c r="M5914" s="195" t="n">
        <v>0</v>
      </c>
      <c r="N5914" s="196" t="n">
        <v>0</v>
      </c>
      <c r="O5914" s="197" t="n">
        <v>0</v>
      </c>
      <c r="P5914" s="118" t="n"/>
      <c r="Q5914" s="104" t="n"/>
    </row>
    <row r="5915" outlineLevel="2" ht="50.25" customHeight="1">
      <c r="A5915" s="3" t="n"/>
      <c r="B5915" s="3" t="n"/>
      <c r="C5915" s="240" t="n"/>
      <c r="D5915" s="391" t="inlineStr">
        <is>
          <t>10.8.29.</t>
        </is>
      </c>
      <c r="E5915" s="408" t="inlineStr">
        <is>
          <t>ЗИП</t>
        </is>
      </c>
      <c r="F5915" s="409" t="inlineStr">
        <is>
          <t>комплект</t>
        </is>
      </c>
      <c r="G5915" s="420" t="n">
        <v>1</v>
      </c>
      <c r="H5915" s="428">
        <f>IFERROR(L5915/G5915,0)</f>
        <v/>
      </c>
      <c r="I5915" s="429">
        <f>IFERROR(M5915/G5915,0)</f>
        <v/>
      </c>
      <c r="J5915" s="430">
        <f>IFERROR(N5915/G5915,0)</f>
        <v/>
      </c>
      <c r="K5915" s="432">
        <f>+IFERROR(O5915/G5915,0)</f>
        <v/>
      </c>
      <c r="L5915" s="431">
        <f>SUBTOTAL(9,L5916:L5944)</f>
        <v/>
      </c>
      <c r="M5915" s="429">
        <f>SUBTOTAL(9,M5916:M5944)</f>
        <v/>
      </c>
      <c r="N5915" s="430">
        <f>SUBTOTAL(9,N5916:N5944)</f>
        <v/>
      </c>
      <c r="O5915" s="431">
        <f>SUBTOTAL(9,O5916:O5944)</f>
        <v/>
      </c>
      <c r="P5915" s="394" t="n"/>
      <c r="Q5915" s="243" t="n"/>
    </row>
    <row r="5916" outlineLevel="3" ht="50.25" customHeight="1">
      <c r="A5916" s="3" t="n"/>
      <c r="B5916" s="3" t="n"/>
      <c r="C5916" s="25" t="n"/>
      <c r="D5916" s="271" t="inlineStr">
        <is>
          <t>10.8.29.1.</t>
        </is>
      </c>
      <c r="E5916" s="200" t="inlineStr">
        <is>
          <t>Соединение для кабелей "WAGA", на три выхода</t>
        </is>
      </c>
      <c r="F5916" s="217" t="inlineStr">
        <is>
          <t>шт.</t>
        </is>
      </c>
      <c r="G5916" s="645" t="n">
        <v>0</v>
      </c>
      <c r="H5916" s="194" t="n">
        <v>50.79155572050466</v>
      </c>
      <c r="I5916" s="195" t="n">
        <v>0</v>
      </c>
      <c r="J5916" s="196" t="n">
        <v>6.348944465063083</v>
      </c>
      <c r="K5916" s="197" t="n">
        <v>57.14050018556775</v>
      </c>
      <c r="L5916" s="194" t="n">
        <v>0</v>
      </c>
      <c r="M5916" s="195" t="n">
        <v>0</v>
      </c>
      <c r="N5916" s="196" t="n">
        <v>0</v>
      </c>
      <c r="O5916" s="197" t="n">
        <v>0</v>
      </c>
      <c r="P5916" s="524" t="inlineStr">
        <is>
          <t>Исключено</t>
        </is>
      </c>
      <c r="Q5916" s="104" t="n"/>
    </row>
    <row r="5917" outlineLevel="3" ht="50.25" customHeight="1">
      <c r="A5917" s="3" t="n"/>
      <c r="B5917" s="3" t="n"/>
      <c r="C5917" s="25" t="n"/>
      <c r="D5917" s="271" t="inlineStr">
        <is>
          <t>10.8.29.2.</t>
        </is>
      </c>
      <c r="E5917" s="200" t="inlineStr">
        <is>
          <t>Соединение для кабелей "WAGA", на пять выходов</t>
        </is>
      </c>
      <c r="F5917" s="217" t="inlineStr">
        <is>
          <t>шт.</t>
        </is>
      </c>
      <c r="G5917" s="645" t="n">
        <v>0</v>
      </c>
      <c r="H5917" s="194" t="n">
        <v>114.6906175167336</v>
      </c>
      <c r="I5917" s="195" t="n">
        <v>0</v>
      </c>
      <c r="J5917" s="196" t="n">
        <v>14.33632718959169</v>
      </c>
      <c r="K5917" s="197" t="n">
        <v>129.0269447063253</v>
      </c>
      <c r="L5917" s="194" t="n">
        <v>0</v>
      </c>
      <c r="M5917" s="195" t="n">
        <v>0</v>
      </c>
      <c r="N5917" s="196" t="n">
        <v>0</v>
      </c>
      <c r="O5917" s="197" t="n">
        <v>0</v>
      </c>
      <c r="P5917" s="524" t="inlineStr">
        <is>
          <t>Исключено</t>
        </is>
      </c>
      <c r="Q5917" s="104" t="n"/>
    </row>
    <row r="5918" outlineLevel="3" ht="50.25" customHeight="1">
      <c r="A5918" s="3" t="n"/>
      <c r="B5918" s="3" t="n"/>
      <c r="C5918" s="25" t="n"/>
      <c r="D5918" s="271" t="inlineStr">
        <is>
          <t>10.8.29.3.</t>
        </is>
      </c>
      <c r="E5918" s="200" t="inlineStr">
        <is>
          <t>Соединение для кабелей "WAGA", на два выхода</t>
        </is>
      </c>
      <c r="F5918" s="217" t="inlineStr">
        <is>
          <t>шт.</t>
        </is>
      </c>
      <c r="G5918" s="645" t="n">
        <v>0</v>
      </c>
      <c r="H5918" s="194" t="n">
        <v>67.89057398220352</v>
      </c>
      <c r="I5918" s="195" t="n">
        <v>0</v>
      </c>
      <c r="J5918" s="196" t="n">
        <v>8.48632174777544</v>
      </c>
      <c r="K5918" s="197" t="n">
        <v>76.37689572997895</v>
      </c>
      <c r="L5918" s="194" t="n">
        <v>0</v>
      </c>
      <c r="M5918" s="195" t="n">
        <v>0</v>
      </c>
      <c r="N5918" s="196" t="n">
        <v>0</v>
      </c>
      <c r="O5918" s="197" t="n">
        <v>0</v>
      </c>
      <c r="P5918" s="524" t="inlineStr">
        <is>
          <t>Исключено</t>
        </is>
      </c>
      <c r="Q5918" s="104" t="n"/>
    </row>
    <row r="5919" outlineLevel="3" ht="50.25" customHeight="1">
      <c r="A5919" s="3" t="n"/>
      <c r="B5919" s="3" t="n"/>
      <c r="C5919" s="25" t="n"/>
      <c r="D5919" s="271" t="inlineStr">
        <is>
          <t>10.8.29.4.</t>
        </is>
      </c>
      <c r="E5919" s="200" t="inlineStr">
        <is>
          <t>Кабель 3х2,5., ВВГнг-(LS)</t>
        </is>
      </c>
      <c r="F5919" s="217" t="inlineStr">
        <is>
          <t>м.</t>
        </is>
      </c>
      <c r="G5919" s="645" t="n">
        <v>0</v>
      </c>
      <c r="H5919" s="194" t="n">
        <v>147.4593661662659</v>
      </c>
      <c r="I5919" s="195" t="n">
        <v>0</v>
      </c>
      <c r="J5919" s="196" t="n">
        <v>18.43242077078324</v>
      </c>
      <c r="K5919" s="197" t="n">
        <v>165.8917869370492</v>
      </c>
      <c r="L5919" s="194" t="n">
        <v>0</v>
      </c>
      <c r="M5919" s="195" t="n">
        <v>0</v>
      </c>
      <c r="N5919" s="196" t="n">
        <v>0</v>
      </c>
      <c r="O5919" s="197" t="n">
        <v>0</v>
      </c>
      <c r="P5919" s="524" t="inlineStr">
        <is>
          <t>Исключено</t>
        </is>
      </c>
      <c r="Q5919" s="104" t="n"/>
    </row>
    <row r="5920" outlineLevel="3" ht="50.25" customHeight="1">
      <c r="A5920" s="3" t="n"/>
      <c r="B5920" s="3" t="n"/>
      <c r="C5920" s="25" t="n"/>
      <c r="D5920" s="271" t="inlineStr">
        <is>
          <t>10.8.29.5.</t>
        </is>
      </c>
      <c r="E5920" s="200" t="inlineStr">
        <is>
          <t>Кабель 3х1,5., ВВГнг-(LS)</t>
        </is>
      </c>
      <c r="F5920" s="217" t="inlineStr">
        <is>
          <t>м.</t>
        </is>
      </c>
      <c r="G5920" s="645" t="n">
        <v>0</v>
      </c>
      <c r="H5920" s="194" t="n">
        <v>99.77037859006002</v>
      </c>
      <c r="I5920" s="195" t="n">
        <v>0</v>
      </c>
      <c r="J5920" s="196" t="n">
        <v>12.4712973237575</v>
      </c>
      <c r="K5920" s="197" t="n">
        <v>112.2416759138175</v>
      </c>
      <c r="L5920" s="194" t="n">
        <v>0</v>
      </c>
      <c r="M5920" s="195" t="n">
        <v>0</v>
      </c>
      <c r="N5920" s="196" t="n">
        <v>0</v>
      </c>
      <c r="O5920" s="197" t="n">
        <v>0</v>
      </c>
      <c r="P5920" s="524" t="inlineStr">
        <is>
          <t>Исключено</t>
        </is>
      </c>
      <c r="Q5920" s="104" t="n"/>
    </row>
    <row r="5921" outlineLevel="3" ht="50.25" customHeight="1">
      <c r="A5921" s="3" t="n"/>
      <c r="B5921" s="3" t="n"/>
      <c r="C5921" s="25" t="n"/>
      <c r="D5921" s="271" t="inlineStr">
        <is>
          <t>10.8.29.6.</t>
        </is>
      </c>
      <c r="E5921" s="200" t="inlineStr">
        <is>
          <t>Кабель ВВГнг - FRLS - 5x16</t>
        </is>
      </c>
      <c r="F5921" s="217" t="inlineStr">
        <is>
          <t>м.</t>
        </is>
      </c>
      <c r="G5921" s="645" t="n">
        <v>0</v>
      </c>
      <c r="H5921" s="194" t="n">
        <v>1608.945523590954</v>
      </c>
      <c r="I5921" s="195" t="n">
        <v>0</v>
      </c>
      <c r="J5921" s="196" t="n">
        <v>201.1181904488693</v>
      </c>
      <c r="K5921" s="197" t="n">
        <v>1810.063714039823</v>
      </c>
      <c r="L5921" s="194" t="n">
        <v>0</v>
      </c>
      <c r="M5921" s="195" t="n">
        <v>0</v>
      </c>
      <c r="N5921" s="196" t="n">
        <v>0</v>
      </c>
      <c r="O5921" s="197" t="n">
        <v>0</v>
      </c>
      <c r="P5921" s="524" t="inlineStr">
        <is>
          <t>Исключено</t>
        </is>
      </c>
      <c r="Q5921" s="104" t="n"/>
    </row>
    <row r="5922" outlineLevel="3" ht="50.25" customHeight="1">
      <c r="A5922" s="3" t="n"/>
      <c r="B5922" s="3" t="n"/>
      <c r="C5922" s="25" t="n"/>
      <c r="D5922" s="271" t="inlineStr">
        <is>
          <t>10.8.29.7.</t>
        </is>
      </c>
      <c r="E5922" s="200" t="inlineStr">
        <is>
          <t>Кабель ВВГнг(LS)  5х4</t>
        </is>
      </c>
      <c r="F5922" s="217" t="inlineStr">
        <is>
          <t>м.</t>
        </is>
      </c>
      <c r="G5922" s="645" t="n">
        <v>0</v>
      </c>
      <c r="H5922" s="194" t="n">
        <v>393.329554852244</v>
      </c>
      <c r="I5922" s="195" t="n">
        <v>0</v>
      </c>
      <c r="J5922" s="196" t="n">
        <v>49.1661943565305</v>
      </c>
      <c r="K5922" s="197" t="n">
        <v>442.4957492087744</v>
      </c>
      <c r="L5922" s="194" t="n">
        <v>0</v>
      </c>
      <c r="M5922" s="195" t="n">
        <v>0</v>
      </c>
      <c r="N5922" s="196" t="n">
        <v>0</v>
      </c>
      <c r="O5922" s="197" t="n">
        <v>0</v>
      </c>
      <c r="P5922" s="524" t="inlineStr">
        <is>
          <t>Исключено</t>
        </is>
      </c>
      <c r="Q5922" s="104" t="n"/>
    </row>
    <row r="5923" outlineLevel="3" ht="50.25" customHeight="1">
      <c r="A5923" s="3" t="n"/>
      <c r="B5923" s="3" t="n"/>
      <c r="C5923" s="25" t="n"/>
      <c r="D5923" s="271" t="inlineStr">
        <is>
          <t>10.8.29.8.</t>
        </is>
      </c>
      <c r="E5923" s="200" t="inlineStr">
        <is>
          <t>Кабель ВВГнг - FRLS - 3x4</t>
        </is>
      </c>
      <c r="F5923" s="217" t="inlineStr">
        <is>
          <t>м.</t>
        </is>
      </c>
      <c r="G5923" s="645" t="n">
        <v>0</v>
      </c>
      <c r="H5923" s="194" t="n">
        <v>240.9025911352833</v>
      </c>
      <c r="I5923" s="195" t="n">
        <v>0</v>
      </c>
      <c r="J5923" s="196" t="n">
        <v>30.11282389191042</v>
      </c>
      <c r="K5923" s="197" t="n">
        <v>271.0154150271937</v>
      </c>
      <c r="L5923" s="194" t="n">
        <v>0</v>
      </c>
      <c r="M5923" s="195" t="n">
        <v>0</v>
      </c>
      <c r="N5923" s="196" t="n">
        <v>0</v>
      </c>
      <c r="O5923" s="197" t="n">
        <v>0</v>
      </c>
      <c r="P5923" s="524" t="inlineStr">
        <is>
          <t>Исключено</t>
        </is>
      </c>
      <c r="Q5923" s="104" t="n"/>
    </row>
    <row r="5924" outlineLevel="3" ht="50.25" customHeight="1">
      <c r="A5924" s="3" t="n"/>
      <c r="B5924" s="3" t="n"/>
      <c r="C5924" s="25" t="n"/>
      <c r="D5924" s="271" t="inlineStr">
        <is>
          <t>10.8.29.9.</t>
        </is>
      </c>
      <c r="E5924" s="200" t="inlineStr">
        <is>
          <t xml:space="preserve">Провод  6 мм2, желто-зеленый, медный </t>
        </is>
      </c>
      <c r="F5924" s="217" t="inlineStr">
        <is>
          <t>м.</t>
        </is>
      </c>
      <c r="G5924" s="645" t="n">
        <v>0</v>
      </c>
      <c r="H5924" s="194" t="n">
        <v>113.2962019767629</v>
      </c>
      <c r="I5924" s="195" t="n">
        <v>0</v>
      </c>
      <c r="J5924" s="196" t="n">
        <v>14.16202524709536</v>
      </c>
      <c r="K5924" s="197" t="n">
        <v>127.4582272238582</v>
      </c>
      <c r="L5924" s="194" t="n">
        <v>0</v>
      </c>
      <c r="M5924" s="195" t="n">
        <v>0</v>
      </c>
      <c r="N5924" s="196" t="n">
        <v>0</v>
      </c>
      <c r="O5924" s="197" t="n">
        <v>0</v>
      </c>
      <c r="P5924" s="524" t="inlineStr">
        <is>
          <t>Исключено</t>
        </is>
      </c>
      <c r="Q5924" s="104" t="n"/>
    </row>
    <row r="5925" outlineLevel="3" ht="50.25" customHeight="1">
      <c r="A5925" s="3" t="n"/>
      <c r="B5925" s="3" t="n"/>
      <c r="C5925" s="25" t="n"/>
      <c r="D5925" s="271" t="inlineStr">
        <is>
          <t>10.8.29.10.</t>
        </is>
      </c>
      <c r="E5925" s="200" t="inlineStr">
        <is>
          <t>Распаечная коробка, круглая с крышкой</t>
        </is>
      </c>
      <c r="F5925" s="217" t="inlineStr">
        <is>
          <t>шт.</t>
        </is>
      </c>
      <c r="G5925" s="645" t="n">
        <v>0</v>
      </c>
      <c r="H5925" s="194" t="n">
        <v>191.7320375072969</v>
      </c>
      <c r="I5925" s="195" t="n">
        <v>0</v>
      </c>
      <c r="J5925" s="196" t="n">
        <v>23.96650468841211</v>
      </c>
      <c r="K5925" s="197" t="n">
        <v>215.698542195709</v>
      </c>
      <c r="L5925" s="194" t="n">
        <v>0</v>
      </c>
      <c r="M5925" s="195" t="n">
        <v>0</v>
      </c>
      <c r="N5925" s="196" t="n">
        <v>0</v>
      </c>
      <c r="O5925" s="197" t="n">
        <v>0</v>
      </c>
      <c r="P5925" s="524" t="inlineStr">
        <is>
          <t>Исключено</t>
        </is>
      </c>
      <c r="Q5925" s="104" t="n"/>
    </row>
    <row r="5926" outlineLevel="3" ht="50.25" customHeight="1">
      <c r="A5926" s="3" t="n"/>
      <c r="B5926" s="3" t="n"/>
      <c r="C5926" s="25" t="n"/>
      <c r="D5926" s="271" t="inlineStr">
        <is>
          <t>10.8.29.11.</t>
        </is>
      </c>
      <c r="E5926" s="200" t="inlineStr">
        <is>
          <t>Труба ДКС, Д 20 мм</t>
        </is>
      </c>
      <c r="F5926" s="217" t="inlineStr">
        <is>
          <t>м.</t>
        </is>
      </c>
      <c r="G5926" s="645" t="n">
        <v>0</v>
      </c>
      <c r="H5926" s="194" t="n">
        <v>33.70997822013599</v>
      </c>
      <c r="I5926" s="195" t="n">
        <v>0</v>
      </c>
      <c r="J5926" s="196" t="n">
        <v>4.213747277516999</v>
      </c>
      <c r="K5926" s="197" t="n">
        <v>37.923725497653</v>
      </c>
      <c r="L5926" s="194" t="n">
        <v>0</v>
      </c>
      <c r="M5926" s="195" t="n">
        <v>0</v>
      </c>
      <c r="N5926" s="196" t="n">
        <v>0</v>
      </c>
      <c r="O5926" s="197" t="n">
        <v>0</v>
      </c>
      <c r="P5926" s="524" t="inlineStr">
        <is>
          <t>Исключено</t>
        </is>
      </c>
      <c r="Q5926" s="104" t="n"/>
    </row>
    <row r="5927" outlineLevel="3" ht="50.25" customHeight="1">
      <c r="A5927" s="3" t="n"/>
      <c r="B5927" s="3" t="n"/>
      <c r="C5927" s="25" t="n"/>
      <c r="D5927" s="271" t="inlineStr">
        <is>
          <t>10.8.29.12.</t>
        </is>
      </c>
      <c r="E5927" s="200" t="inlineStr">
        <is>
          <t>Муфта соединительная ДКС для трубы</t>
        </is>
      </c>
      <c r="F5927" s="217" t="inlineStr">
        <is>
          <t>шт.</t>
        </is>
      </c>
      <c r="G5927" s="645" t="n">
        <v>0</v>
      </c>
      <c r="H5927" s="194" t="n">
        <v>355.5757715661931</v>
      </c>
      <c r="I5927" s="195" t="n">
        <v>0</v>
      </c>
      <c r="J5927" s="196" t="n">
        <v>44.44697144577413</v>
      </c>
      <c r="K5927" s="197" t="n">
        <v>400.0227430119672</v>
      </c>
      <c r="L5927" s="194" t="n">
        <v>0</v>
      </c>
      <c r="M5927" s="195" t="n">
        <v>0</v>
      </c>
      <c r="N5927" s="196" t="n">
        <v>0</v>
      </c>
      <c r="O5927" s="197" t="n">
        <v>0</v>
      </c>
      <c r="P5927" s="524" t="inlineStr">
        <is>
          <t>Исключено</t>
        </is>
      </c>
      <c r="Q5927" s="104" t="n"/>
    </row>
    <row r="5928" outlineLevel="3" ht="50.25" customHeight="1">
      <c r="A5928" s="3" t="n"/>
      <c r="B5928" s="3" t="n"/>
      <c r="C5928" s="25" t="n"/>
      <c r="D5928" s="271" t="inlineStr">
        <is>
          <t>10.8.29.13.</t>
        </is>
      </c>
      <c r="E5928" s="200" t="inlineStr">
        <is>
          <t>Переходник (соединитель) типа труба - гофра, Д 20 мм</t>
        </is>
      </c>
      <c r="F5928" s="217" t="inlineStr">
        <is>
          <t>шт.</t>
        </is>
      </c>
      <c r="G5928" s="645" t="n">
        <v>0</v>
      </c>
      <c r="H5928" s="194" t="n">
        <v>209.1622207304113</v>
      </c>
      <c r="I5928" s="195" t="n">
        <v>0</v>
      </c>
      <c r="J5928" s="196" t="n">
        <v>26.14527759130142</v>
      </c>
      <c r="K5928" s="197" t="n">
        <v>235.3074983217127</v>
      </c>
      <c r="L5928" s="194" t="n">
        <v>0</v>
      </c>
      <c r="M5928" s="195" t="n">
        <v>0</v>
      </c>
      <c r="N5928" s="196" t="n">
        <v>0</v>
      </c>
      <c r="O5928" s="197" t="n">
        <v>0</v>
      </c>
      <c r="P5928" s="524" t="inlineStr">
        <is>
          <t>Исключено</t>
        </is>
      </c>
      <c r="Q5928" s="104" t="n"/>
    </row>
    <row r="5929" outlineLevel="3" ht="50.25" customHeight="1">
      <c r="A5929" s="3" t="n"/>
      <c r="B5929" s="3" t="n"/>
      <c r="C5929" s="25" t="n"/>
      <c r="D5929" s="271" t="inlineStr">
        <is>
          <t>10.8.29.14.</t>
        </is>
      </c>
      <c r="E5929" s="200" t="inlineStr">
        <is>
          <t>Автоматический выключатель Legrand , 3Р 32А (с), 6 кА</t>
        </is>
      </c>
      <c r="F5929" s="217" t="inlineStr">
        <is>
          <t>шт.</t>
        </is>
      </c>
      <c r="G5929" s="645" t="n">
        <v>0</v>
      </c>
      <c r="H5929" s="194" t="n">
        <v>2567.954298472653</v>
      </c>
      <c r="I5929" s="195" t="n">
        <v>0</v>
      </c>
      <c r="J5929" s="196" t="n">
        <v>320.9942873090816</v>
      </c>
      <c r="K5929" s="197" t="n">
        <v>2888.948585781734</v>
      </c>
      <c r="L5929" s="194" t="n">
        <v>0</v>
      </c>
      <c r="M5929" s="195" t="n">
        <v>0</v>
      </c>
      <c r="N5929" s="196" t="n">
        <v>0</v>
      </c>
      <c r="O5929" s="197" t="n">
        <v>0</v>
      </c>
      <c r="P5929" s="524" t="inlineStr">
        <is>
          <t>Исключено</t>
        </is>
      </c>
      <c r="Q5929" s="104" t="n"/>
    </row>
    <row r="5930" outlineLevel="3" ht="50.25" customHeight="1">
      <c r="A5930" s="3" t="n"/>
      <c r="B5930" s="3" t="n"/>
      <c r="C5930" s="25" t="n"/>
      <c r="D5930" s="271" t="inlineStr">
        <is>
          <t>10.8.29.15.</t>
        </is>
      </c>
      <c r="E5930" s="200" t="inlineStr">
        <is>
          <t>Автоматический выключатель Legrand; 3Р 25А (с) 6 кА</t>
        </is>
      </c>
      <c r="F5930" s="217" t="inlineStr">
        <is>
          <t>шт.</t>
        </is>
      </c>
      <c r="G5930" s="645" t="n">
        <v>0</v>
      </c>
      <c r="H5930" s="194" t="n">
        <v>2208.125561347302</v>
      </c>
      <c r="I5930" s="195" t="n">
        <v>0</v>
      </c>
      <c r="J5930" s="196" t="n">
        <v>276.0156951684128</v>
      </c>
      <c r="K5930" s="197" t="n">
        <v>2484.141256515715</v>
      </c>
      <c r="L5930" s="194" t="n">
        <v>0</v>
      </c>
      <c r="M5930" s="195" t="n">
        <v>0</v>
      </c>
      <c r="N5930" s="196" t="n">
        <v>0</v>
      </c>
      <c r="O5930" s="197" t="n">
        <v>0</v>
      </c>
      <c r="P5930" s="524" t="inlineStr">
        <is>
          <t>Исключено</t>
        </is>
      </c>
      <c r="Q5930" s="104" t="n"/>
    </row>
    <row r="5931" outlineLevel="3" ht="50.25" customHeight="1">
      <c r="A5931" s="3" t="n"/>
      <c r="B5931" s="3" t="n"/>
      <c r="C5931" s="25" t="n"/>
      <c r="D5931" s="271" t="inlineStr">
        <is>
          <t>10.8.29.16.</t>
        </is>
      </c>
      <c r="E5931" s="200" t="inlineStr">
        <is>
          <t>Автоматический выключатель Legrand; 3Р 16А (с) 6 кА</t>
        </is>
      </c>
      <c r="F5931" s="217" t="inlineStr">
        <is>
          <t>шт.</t>
        </is>
      </c>
      <c r="G5931" s="645" t="n">
        <v>0</v>
      </c>
      <c r="H5931" s="194" t="n">
        <v>2251.404717588802</v>
      </c>
      <c r="I5931" s="195" t="n">
        <v>0</v>
      </c>
      <c r="J5931" s="196" t="n">
        <v>281.4255896986003</v>
      </c>
      <c r="K5931" s="197" t="n">
        <v>2532.830307287402</v>
      </c>
      <c r="L5931" s="194" t="n">
        <v>0</v>
      </c>
      <c r="M5931" s="195" t="n">
        <v>0</v>
      </c>
      <c r="N5931" s="196" t="n">
        <v>0</v>
      </c>
      <c r="O5931" s="197" t="n">
        <v>0</v>
      </c>
      <c r="P5931" s="524" t="inlineStr">
        <is>
          <t>Исключено</t>
        </is>
      </c>
      <c r="Q5931" s="104" t="n"/>
    </row>
    <row r="5932" outlineLevel="3" ht="50.25" customHeight="1">
      <c r="A5932" s="3" t="n"/>
      <c r="B5932" s="3" t="n"/>
      <c r="C5932" s="25" t="n"/>
      <c r="D5932" s="271" t="inlineStr">
        <is>
          <t>10.8.29.17.</t>
        </is>
      </c>
      <c r="E5932" s="200" t="inlineStr">
        <is>
          <t>Автоматический выключатель Legrand; 3Р 10А (с) 6 кА</t>
        </is>
      </c>
      <c r="F5932" s="217" t="inlineStr">
        <is>
          <t>шт.</t>
        </is>
      </c>
      <c r="G5932" s="645" t="n">
        <v>0</v>
      </c>
      <c r="H5932" s="194" t="n">
        <v>2145.307187215452</v>
      </c>
      <c r="I5932" s="195" t="n">
        <v>0</v>
      </c>
      <c r="J5932" s="196" t="n">
        <v>268.1633984019315</v>
      </c>
      <c r="K5932" s="197" t="n">
        <v>2413.470585617384</v>
      </c>
      <c r="L5932" s="194" t="n">
        <v>0</v>
      </c>
      <c r="M5932" s="195" t="n">
        <v>0</v>
      </c>
      <c r="N5932" s="196" t="n">
        <v>0</v>
      </c>
      <c r="O5932" s="197" t="n">
        <v>0</v>
      </c>
      <c r="P5932" s="524" t="inlineStr">
        <is>
          <t>Исключено</t>
        </is>
      </c>
      <c r="Q5932" s="104" t="n"/>
    </row>
    <row r="5933" outlineLevel="3" ht="50.25" customHeight="1">
      <c r="A5933" s="3" t="n"/>
      <c r="B5933" s="3" t="n"/>
      <c r="C5933" s="25" t="n"/>
      <c r="D5933" s="271" t="inlineStr">
        <is>
          <t>10.8.29.18.</t>
        </is>
      </c>
      <c r="E5933" s="200" t="inlineStr">
        <is>
          <t>Автоматический выключатель, Legrand; 1Р 32А (с), 4,5кА</t>
        </is>
      </c>
      <c r="F5933" s="217" t="inlineStr">
        <is>
          <t>шт.</t>
        </is>
      </c>
      <c r="G5933" s="645" t="n">
        <v>0</v>
      </c>
      <c r="H5933" s="194" t="n">
        <v>810.6779164616061</v>
      </c>
      <c r="I5933" s="195" t="n">
        <v>0</v>
      </c>
      <c r="J5933" s="196" t="n">
        <v>101.3347395577008</v>
      </c>
      <c r="K5933" s="197" t="n">
        <v>912.0126560193069</v>
      </c>
      <c r="L5933" s="194" t="n">
        <v>0</v>
      </c>
      <c r="M5933" s="195" t="n">
        <v>0</v>
      </c>
      <c r="N5933" s="196" t="n">
        <v>0</v>
      </c>
      <c r="O5933" s="197" t="n">
        <v>0</v>
      </c>
      <c r="P5933" s="524" t="inlineStr">
        <is>
          <t>Исключено</t>
        </is>
      </c>
      <c r="Q5933" s="104" t="n"/>
    </row>
    <row r="5934" outlineLevel="3" ht="50.25" customHeight="1">
      <c r="A5934" s="3" t="n"/>
      <c r="B5934" s="3" t="n"/>
      <c r="C5934" s="25" t="n"/>
      <c r="D5934" s="271" t="inlineStr">
        <is>
          <t>10.8.29.19.</t>
        </is>
      </c>
      <c r="E5934" s="200" t="inlineStr">
        <is>
          <t>Автоматический выключатель, Legrand; 1Р 25А (с), 4,5 кА</t>
        </is>
      </c>
      <c r="F5934" s="217" t="inlineStr">
        <is>
          <t>шт.</t>
        </is>
      </c>
      <c r="G5934" s="645" t="n">
        <v>0</v>
      </c>
      <c r="H5934" s="194" t="n">
        <v>711.4827154448142</v>
      </c>
      <c r="I5934" s="195" t="n">
        <v>0</v>
      </c>
      <c r="J5934" s="196" t="n">
        <v>88.93533943060177</v>
      </c>
      <c r="K5934" s="197" t="n">
        <v>800.4180548754159</v>
      </c>
      <c r="L5934" s="194" t="n">
        <v>0</v>
      </c>
      <c r="M5934" s="195" t="n">
        <v>0</v>
      </c>
      <c r="N5934" s="196" t="n">
        <v>0</v>
      </c>
      <c r="O5934" s="197" t="n">
        <v>0</v>
      </c>
      <c r="P5934" s="524" t="inlineStr">
        <is>
          <t>Исключено</t>
        </is>
      </c>
      <c r="Q5934" s="104" t="n"/>
    </row>
    <row r="5935" outlineLevel="3" ht="50.25" customHeight="1">
      <c r="A5935" s="3" t="n"/>
      <c r="B5935" s="3" t="n"/>
      <c r="C5935" s="25" t="n"/>
      <c r="D5935" s="271" t="inlineStr">
        <is>
          <t>10.8.29.20.</t>
        </is>
      </c>
      <c r="E5935" s="200" t="inlineStr">
        <is>
          <t>Автоматический выключатель, Legrand; 1Р 16А (с), 4,5 кА</t>
        </is>
      </c>
      <c r="F5935" s="217" t="inlineStr">
        <is>
          <t>шт.</t>
        </is>
      </c>
      <c r="G5935" s="645" t="n">
        <v>0</v>
      </c>
      <c r="H5935" s="194" t="n">
        <v>646.2938165174828</v>
      </c>
      <c r="I5935" s="195" t="n">
        <v>0</v>
      </c>
      <c r="J5935" s="196" t="n">
        <v>80.78672706468535</v>
      </c>
      <c r="K5935" s="197" t="n">
        <v>727.0805435821682</v>
      </c>
      <c r="L5935" s="194" t="n">
        <v>0</v>
      </c>
      <c r="M5935" s="195" t="n">
        <v>0</v>
      </c>
      <c r="N5935" s="196" t="n">
        <v>0</v>
      </c>
      <c r="O5935" s="197" t="n">
        <v>0</v>
      </c>
      <c r="P5935" s="524" t="inlineStr">
        <is>
          <t>Исключено</t>
        </is>
      </c>
      <c r="Q5935" s="104" t="n"/>
    </row>
    <row r="5936" outlineLevel="3" ht="50.25" customHeight="1">
      <c r="A5936" s="3" t="n"/>
      <c r="B5936" s="3" t="n"/>
      <c r="C5936" s="25" t="n"/>
      <c r="D5936" s="271" t="inlineStr">
        <is>
          <t>10.8.29.21.</t>
        </is>
      </c>
      <c r="E5936" s="200" t="inlineStr">
        <is>
          <t>Автоматический выключатель, Legrand;  1Р 10А (с), 4,5 кА</t>
        </is>
      </c>
      <c r="F5936" s="217" t="inlineStr">
        <is>
          <t>шт.</t>
        </is>
      </c>
      <c r="G5936" s="645" t="n">
        <v>0</v>
      </c>
      <c r="H5936" s="194" t="n">
        <v>678.7139686330349</v>
      </c>
      <c r="I5936" s="195" t="n">
        <v>0</v>
      </c>
      <c r="J5936" s="196" t="n">
        <v>84.83924607912937</v>
      </c>
      <c r="K5936" s="197" t="n">
        <v>763.5532147121643</v>
      </c>
      <c r="L5936" s="194" t="n">
        <v>0</v>
      </c>
      <c r="M5936" s="195" t="n">
        <v>0</v>
      </c>
      <c r="N5936" s="196" t="n">
        <v>0</v>
      </c>
      <c r="O5936" s="197" t="n">
        <v>0</v>
      </c>
      <c r="P5936" s="524" t="inlineStr">
        <is>
          <t>Исключено</t>
        </is>
      </c>
      <c r="Q5936" s="104" t="n"/>
    </row>
    <row r="5937" outlineLevel="3" ht="50.25" customHeight="1">
      <c r="A5937" s="3" t="n"/>
      <c r="B5937" s="3" t="n"/>
      <c r="C5937" s="25" t="n"/>
      <c r="D5937" s="271" t="inlineStr">
        <is>
          <t>10.8.29.22.</t>
        </is>
      </c>
      <c r="E5937" s="200" t="inlineStr">
        <is>
          <t>Выключатель нагрузки Legrand; 40А/3Р</t>
        </is>
      </c>
      <c r="F5937" s="217" t="inlineStr">
        <is>
          <t>шт.</t>
        </is>
      </c>
      <c r="G5937" s="645" t="n">
        <v>0</v>
      </c>
      <c r="H5937" s="194" t="n">
        <v>4129.890629062353</v>
      </c>
      <c r="I5937" s="195" t="n">
        <v>0</v>
      </c>
      <c r="J5937" s="196" t="n">
        <v>516.2363286327941</v>
      </c>
      <c r="K5937" s="197" t="n">
        <v>4646.126957695147</v>
      </c>
      <c r="L5937" s="194" t="n">
        <v>0</v>
      </c>
      <c r="M5937" s="195" t="n">
        <v>0</v>
      </c>
      <c r="N5937" s="196" t="n">
        <v>0</v>
      </c>
      <c r="O5937" s="197" t="n">
        <v>0</v>
      </c>
      <c r="P5937" s="524" t="inlineStr">
        <is>
          <t>Исключено</t>
        </is>
      </c>
      <c r="Q5937" s="104" t="n"/>
    </row>
    <row r="5938" outlineLevel="3" ht="50.25" customHeight="1">
      <c r="A5938" s="3" t="n"/>
      <c r="B5938" s="3" t="n"/>
      <c r="C5938" s="25" t="n"/>
      <c r="D5938" s="271" t="inlineStr">
        <is>
          <t>10.8.29.23.</t>
        </is>
      </c>
      <c r="E5938" s="200" t="inlineStr">
        <is>
          <t>Выключатель нагрузки Legrand;  63А/3Р</t>
        </is>
      </c>
      <c r="F5938" s="217" t="inlineStr">
        <is>
          <t>шт.</t>
        </is>
      </c>
      <c r="G5938" s="645" t="n">
        <v>0</v>
      </c>
      <c r="H5938" s="194" t="n">
        <v>5593.224362267835</v>
      </c>
      <c r="I5938" s="195" t="n">
        <v>0</v>
      </c>
      <c r="J5938" s="196" t="n">
        <v>699.1530452834794</v>
      </c>
      <c r="K5938" s="197" t="n">
        <v>6292.377407551315</v>
      </c>
      <c r="L5938" s="194" t="n">
        <v>0</v>
      </c>
      <c r="M5938" s="195" t="n">
        <v>0</v>
      </c>
      <c r="N5938" s="196" t="n">
        <v>0</v>
      </c>
      <c r="O5938" s="197" t="n">
        <v>0</v>
      </c>
      <c r="P5938" s="524" t="inlineStr">
        <is>
          <t>Исключено</t>
        </is>
      </c>
      <c r="Q5938" s="104" t="n"/>
    </row>
    <row r="5939" outlineLevel="3" ht="50.25" customHeight="1">
      <c r="A5939" s="3" t="n"/>
      <c r="B5939" s="3" t="n"/>
      <c r="C5939" s="25" t="n"/>
      <c r="D5939" s="271" t="inlineStr">
        <is>
          <t>10.8.29.24.</t>
        </is>
      </c>
      <c r="E5939" s="200" t="inlineStr">
        <is>
          <t>Выключатель нагрузки Legrand;  25А/3Р</t>
        </is>
      </c>
      <c r="F5939" s="217" t="inlineStr">
        <is>
          <t>шт.</t>
        </is>
      </c>
      <c r="G5939" s="645" t="n">
        <v>0</v>
      </c>
      <c r="H5939" s="194" t="n">
        <v>2730.577914339692</v>
      </c>
      <c r="I5939" s="195" t="n">
        <v>0</v>
      </c>
      <c r="J5939" s="196" t="n">
        <v>341.3222392924615</v>
      </c>
      <c r="K5939" s="197" t="n">
        <v>3071.900153632153</v>
      </c>
      <c r="L5939" s="194" t="n">
        <v>0</v>
      </c>
      <c r="M5939" s="195" t="n">
        <v>0</v>
      </c>
      <c r="N5939" s="196" t="n">
        <v>0</v>
      </c>
      <c r="O5939" s="197" t="n">
        <v>0</v>
      </c>
      <c r="P5939" s="524" t="inlineStr">
        <is>
          <t>Исключено</t>
        </is>
      </c>
      <c r="Q5939" s="104" t="n"/>
    </row>
    <row r="5940" outlineLevel="3" ht="50.25" customHeight="1">
      <c r="A5940" s="3" t="n"/>
      <c r="B5940" s="3" t="n"/>
      <c r="C5940" s="25" t="n"/>
      <c r="D5940" s="271" t="inlineStr">
        <is>
          <t>10.8.29.25.</t>
        </is>
      </c>
      <c r="E5940" s="200" t="inlineStr">
        <is>
          <t>Выключатель нагрузки Legrand;  20А/3Р</t>
        </is>
      </c>
      <c r="F5940" s="217" t="inlineStr">
        <is>
          <t>шт.</t>
        </is>
      </c>
      <c r="G5940" s="645" t="n">
        <v>0</v>
      </c>
      <c r="H5940" s="194" t="n">
        <v>2664.099222387334</v>
      </c>
      <c r="I5940" s="195" t="n">
        <v>0</v>
      </c>
      <c r="J5940" s="196" t="n">
        <v>333.0124027984167</v>
      </c>
      <c r="K5940" s="197" t="n">
        <v>2997.11162518575</v>
      </c>
      <c r="L5940" s="194" t="n">
        <v>0</v>
      </c>
      <c r="M5940" s="195" t="n">
        <v>0</v>
      </c>
      <c r="N5940" s="196" t="n">
        <v>0</v>
      </c>
      <c r="O5940" s="197" t="n">
        <v>0</v>
      </c>
      <c r="P5940" s="524" t="inlineStr">
        <is>
          <t>Исключено</t>
        </is>
      </c>
      <c r="Q5940" s="104" t="n"/>
    </row>
    <row r="5941" outlineLevel="3" ht="50.25" customHeight="1">
      <c r="A5941" s="3" t="n"/>
      <c r="B5941" s="3" t="n"/>
      <c r="C5941" s="25" t="n"/>
      <c r="D5941" s="271" t="inlineStr">
        <is>
          <t>10.8.29.26.</t>
        </is>
      </c>
      <c r="E5941" s="200" t="inlineStr">
        <is>
          <t>Дифференциальный автоматический выключатель ВДТ/25А/100мА/4Р; Legrand</t>
        </is>
      </c>
      <c r="F5941" s="217" t="inlineStr">
        <is>
          <t>шт.</t>
        </is>
      </c>
      <c r="G5941" s="645" t="n">
        <v>0</v>
      </c>
      <c r="H5941" s="194" t="n">
        <v>16117.69210465012</v>
      </c>
      <c r="I5941" s="195" t="n">
        <v>0</v>
      </c>
      <c r="J5941" s="196" t="n">
        <v>2014.711513081265</v>
      </c>
      <c r="K5941" s="197" t="n">
        <v>18132.40361773138</v>
      </c>
      <c r="L5941" s="194" t="n">
        <v>0</v>
      </c>
      <c r="M5941" s="195" t="n">
        <v>0</v>
      </c>
      <c r="N5941" s="196" t="n">
        <v>0</v>
      </c>
      <c r="O5941" s="197" t="n">
        <v>0</v>
      </c>
      <c r="P5941" s="524" t="inlineStr">
        <is>
          <t>Исключено</t>
        </is>
      </c>
      <c r="Q5941" s="104" t="n"/>
    </row>
    <row r="5942" outlineLevel="3" ht="50.25" customHeight="1">
      <c r="A5942" s="3" t="n"/>
      <c r="B5942" s="3" t="n"/>
      <c r="C5942" s="25" t="n"/>
      <c r="D5942" s="271" t="inlineStr">
        <is>
          <t>10.8.29.27.</t>
        </is>
      </c>
      <c r="E5942" s="200" t="inlineStr">
        <is>
          <t>Дифференциальный автоматический выключатель ВДТ/16А/30мА/4Р; Legrand</t>
        </is>
      </c>
      <c r="F5942" s="217" t="inlineStr">
        <is>
          <t>шт.</t>
        </is>
      </c>
      <c r="G5942" s="645" t="n">
        <v>0</v>
      </c>
      <c r="H5942" s="194" t="n">
        <v>12844.30337043447</v>
      </c>
      <c r="I5942" s="195" t="n">
        <v>0</v>
      </c>
      <c r="J5942" s="196" t="n">
        <v>1605.537921304308</v>
      </c>
      <c r="K5942" s="197" t="n">
        <v>14449.84129173878</v>
      </c>
      <c r="L5942" s="194" t="n">
        <v>0</v>
      </c>
      <c r="M5942" s="195" t="n">
        <v>0</v>
      </c>
      <c r="N5942" s="196" t="n">
        <v>0</v>
      </c>
      <c r="O5942" s="197" t="n">
        <v>0</v>
      </c>
      <c r="P5942" s="524" t="inlineStr">
        <is>
          <t>Исключено</t>
        </is>
      </c>
      <c r="Q5942" s="104" t="n"/>
    </row>
    <row r="5943" outlineLevel="3" ht="50.25" customHeight="1">
      <c r="A5943" s="3" t="n"/>
      <c r="B5943" s="3" t="n"/>
      <c r="C5943" s="25" t="n"/>
      <c r="D5943" s="271" t="inlineStr">
        <is>
          <t>10.8.29.28.</t>
        </is>
      </c>
      <c r="E5943" s="200" t="inlineStr">
        <is>
          <t>Дифференциальный автоматический выключатель ВДТ/10А/30мА/2Р; Legrand</t>
        </is>
      </c>
      <c r="F5943" s="217" t="inlineStr">
        <is>
          <t>шт.</t>
        </is>
      </c>
      <c r="G5943" s="645" t="n">
        <v>0</v>
      </c>
      <c r="H5943" s="194" t="n">
        <v>10027.58544989623</v>
      </c>
      <c r="I5943" s="195" t="n">
        <v>0</v>
      </c>
      <c r="J5943" s="196" t="n">
        <v>1253.448181237029</v>
      </c>
      <c r="K5943" s="197" t="n">
        <v>11281.03363113326</v>
      </c>
      <c r="L5943" s="194" t="n">
        <v>0</v>
      </c>
      <c r="M5943" s="195" t="n">
        <v>0</v>
      </c>
      <c r="N5943" s="196" t="n">
        <v>0</v>
      </c>
      <c r="O5943" s="197" t="n">
        <v>0</v>
      </c>
      <c r="P5943" s="524" t="inlineStr">
        <is>
          <t>Исключено</t>
        </is>
      </c>
      <c r="Q5943" s="104" t="n"/>
    </row>
    <row r="5944" outlineLevel="3" ht="50.25" customHeight="1">
      <c r="A5944" s="3" t="n"/>
      <c r="B5944" s="3" t="n"/>
      <c r="C5944" s="25" t="n"/>
      <c r="D5944" s="271" t="inlineStr">
        <is>
          <t>10.8.29.29.</t>
        </is>
      </c>
      <c r="E5944" s="200" t="inlineStr">
        <is>
          <t>Дифференциальный автоматический выключатель ВДТ/А/30мА/2Р; Legrand</t>
        </is>
      </c>
      <c r="F5944" s="217" t="inlineStr">
        <is>
          <t>шт.</t>
        </is>
      </c>
      <c r="G5944" s="645" t="n">
        <v>0</v>
      </c>
      <c r="H5944" s="194" t="n">
        <v>5682.24031146531</v>
      </c>
      <c r="I5944" s="195" t="n">
        <v>0</v>
      </c>
      <c r="J5944" s="196" t="n">
        <v>710.2800389331637</v>
      </c>
      <c r="K5944" s="197" t="n">
        <v>6392.520350398474</v>
      </c>
      <c r="L5944" s="194" t="n">
        <v>0</v>
      </c>
      <c r="M5944" s="195" t="n">
        <v>0</v>
      </c>
      <c r="N5944" s="196" t="n">
        <v>0</v>
      </c>
      <c r="O5944" s="197" t="n">
        <v>0</v>
      </c>
      <c r="P5944" s="524" t="inlineStr">
        <is>
          <t>Исключено</t>
        </is>
      </c>
      <c r="Q5944" s="104" t="n"/>
    </row>
    <row r="5945" outlineLevel="2" ht="50.25" customHeight="1">
      <c r="A5945" s="3" t="n"/>
      <c r="B5945" s="3" t="n"/>
      <c r="C5945" s="240" t="n"/>
      <c r="D5945" s="391" t="inlineStr">
        <is>
          <t>10.8.30.</t>
        </is>
      </c>
      <c r="E5945" s="408" t="inlineStr">
        <is>
          <t>Прочее</t>
        </is>
      </c>
      <c r="F5945" s="409" t="inlineStr">
        <is>
          <t>комплект</t>
        </is>
      </c>
      <c r="G5945" s="420" t="n">
        <v>1</v>
      </c>
      <c r="H5945" s="428">
        <f>IFERROR(L5945/G5945,0)</f>
        <v/>
      </c>
      <c r="I5945" s="429">
        <f>IFERROR(M5945/G5945,0)</f>
        <v/>
      </c>
      <c r="J5945" s="430">
        <f>IFERROR(N5945/G5945,0)</f>
        <v/>
      </c>
      <c r="K5945" s="432">
        <f>+IFERROR(O5945/G5945,0)</f>
        <v/>
      </c>
      <c r="L5945" s="431">
        <f>SUBTOTAL(9,L5946:L5948)</f>
        <v/>
      </c>
      <c r="M5945" s="429">
        <f>SUBTOTAL(9,M5946:M5948)</f>
        <v/>
      </c>
      <c r="N5945" s="430">
        <f>SUBTOTAL(9,N5946:N5948)</f>
        <v/>
      </c>
      <c r="O5945" s="431">
        <f>SUBTOTAL(9,O5946:O5948)</f>
        <v/>
      </c>
      <c r="P5945" s="394" t="n"/>
      <c r="Q5945" s="243" t="n"/>
    </row>
    <row r="5946" outlineLevel="3" ht="50.25" customHeight="1">
      <c r="A5946" s="3" t="n"/>
      <c r="B5946" s="3" t="n"/>
      <c r="C5946" s="25" t="n"/>
      <c r="D5946" s="271" t="inlineStr">
        <is>
          <t>10.8.30.1.</t>
        </is>
      </c>
      <c r="E5946" s="3" t="inlineStr">
        <is>
          <t>Расходные материалы</t>
        </is>
      </c>
      <c r="F5946" s="201" t="inlineStr">
        <is>
          <t>компл.</t>
        </is>
      </c>
      <c r="G5946" s="645" t="n">
        <v>1</v>
      </c>
      <c r="H5946" s="194" t="n"/>
      <c r="I5946" s="195" t="n">
        <v>0</v>
      </c>
      <c r="J5946" s="196" t="n">
        <v>0</v>
      </c>
      <c r="K5946" s="197" t="n">
        <v>0</v>
      </c>
      <c r="L5946" s="194" t="n">
        <v>0</v>
      </c>
      <c r="M5946" s="195" t="n">
        <v>0</v>
      </c>
      <c r="N5946" s="196" t="n">
        <v>0</v>
      </c>
      <c r="O5946" s="197" t="n">
        <v>0</v>
      </c>
      <c r="P5946" s="118" t="inlineStr">
        <is>
          <t>Включено</t>
        </is>
      </c>
      <c r="Q5946" s="104" t="n"/>
    </row>
    <row r="5947" outlineLevel="3" ht="50.25" customHeight="1">
      <c r="A5947" s="3" t="n"/>
      <c r="B5947" s="3" t="n"/>
      <c r="C5947" s="25" t="n"/>
      <c r="D5947" s="271" t="inlineStr">
        <is>
          <t>10.8.30.2.</t>
        </is>
      </c>
      <c r="E5947" s="3" t="inlineStr">
        <is>
          <t>Пуско-наладочные работы</t>
        </is>
      </c>
      <c r="F5947" s="201" t="inlineStr">
        <is>
          <t>компл.</t>
        </is>
      </c>
      <c r="G5947" s="645" t="n">
        <v>0</v>
      </c>
      <c r="H5947" s="194" t="n"/>
      <c r="I5947" s="195" t="n">
        <v>2847288.642654138</v>
      </c>
      <c r="J5947" s="196" t="n">
        <v>355911.0803317673</v>
      </c>
      <c r="K5947" s="197" t="n">
        <v>3203199.722985906</v>
      </c>
      <c r="L5947" s="194" t="n">
        <v>0</v>
      </c>
      <c r="M5947" s="195" t="n">
        <v>0</v>
      </c>
      <c r="N5947" s="196" t="n">
        <v>0</v>
      </c>
      <c r="O5947" s="197" t="n">
        <v>0</v>
      </c>
      <c r="P5947" s="524" t="inlineStr">
        <is>
          <t>Исключено</t>
        </is>
      </c>
      <c r="Q5947" s="104" t="n"/>
    </row>
    <row r="5948" outlineLevel="3" ht="50.25" customHeight="1">
      <c r="A5948" s="3" t="n"/>
      <c r="B5948" s="3" t="inlineStr">
        <is>
          <t>Монтаж кабеленесущих систем</t>
        </is>
      </c>
      <c r="C5948" s="25" t="n"/>
      <c r="D5948" s="271" t="inlineStr">
        <is>
          <t>10.8.30.3.</t>
        </is>
      </c>
      <c r="E5948" s="3" t="inlineStr">
        <is>
          <t>Разработка исполнительной документации</t>
        </is>
      </c>
      <c r="F5948" s="201" t="inlineStr">
        <is>
          <t>компл.</t>
        </is>
      </c>
      <c r="G5948" s="645" t="n">
        <v>1</v>
      </c>
      <c r="H5948" s="194" t="n"/>
      <c r="I5948" s="195" t="n">
        <v>698879.9395605612</v>
      </c>
      <c r="J5948" s="196" t="n">
        <v>87359.99244507015</v>
      </c>
      <c r="K5948" s="197" t="n">
        <v>786239.9320056314</v>
      </c>
      <c r="L5948" s="194" t="n">
        <v>0</v>
      </c>
      <c r="M5948" s="195" t="n">
        <v>698879.9395605612</v>
      </c>
      <c r="N5948" s="196" t="n">
        <v>87359.99244507015</v>
      </c>
      <c r="O5948" s="197" t="n">
        <v>786239.9320056314</v>
      </c>
      <c r="P5948" s="118" t="n"/>
      <c r="Q5948" s="104" t="n"/>
    </row>
    <row r="5949" outlineLevel="1" ht="50.25" customHeight="1">
      <c r="A5949" s="3" t="n"/>
      <c r="B5949" s="3" t="inlineStr">
        <is>
          <t>Сети связи</t>
        </is>
      </c>
      <c r="C5949" s="235" t="n"/>
      <c r="D5949" s="382" t="inlineStr">
        <is>
          <t>10.9.</t>
        </is>
      </c>
      <c r="E5949" s="375" t="inlineStr">
        <is>
          <t>Структурированная кабельная система, беспроводной локальной вычеслительной чети WI-FI и мультимедиа (СС1)</t>
        </is>
      </c>
      <c r="F5949" s="376" t="inlineStr">
        <is>
          <t>м2</t>
        </is>
      </c>
      <c r="G5949" s="335" t="n">
        <v>18830.72</v>
      </c>
      <c r="H5949" s="377">
        <f>+IFERROR(L5949/G5949,0)</f>
        <v/>
      </c>
      <c r="I5949" s="378">
        <f>IFERROR(M5949/G5949,0)</f>
        <v/>
      </c>
      <c r="J5949" s="379">
        <f>IFERROR(N5949/G5949,0)</f>
        <v/>
      </c>
      <c r="K5949" s="383">
        <f>+IFERROR(O5949/G5949,0)</f>
        <v/>
      </c>
      <c r="L5949" s="380">
        <f>SUBTOTAL(9,L5950:L6189)</f>
        <v/>
      </c>
      <c r="M5949" s="378">
        <f>SUBTOTAL(9,M5950:M6189)</f>
        <v/>
      </c>
      <c r="N5949" s="379">
        <f>SUBTOTAL(9,N5950:N6189)</f>
        <v/>
      </c>
      <c r="O5949" s="383">
        <f>SUBTOTAL(9,O5950:O6189)</f>
        <v/>
      </c>
      <c r="P5949" s="381" t="n"/>
      <c r="Q5949" s="244" t="n"/>
    </row>
    <row r="5950" outlineLevel="2" ht="50.25" customHeight="1">
      <c r="A5950" s="3" t="n"/>
      <c r="B5950" s="3" t="n"/>
      <c r="C5950" s="240" t="n"/>
      <c r="D5950" s="391" t="inlineStr">
        <is>
          <t>10.9.1.</t>
        </is>
      </c>
      <c r="E5950" s="146" t="inlineStr">
        <is>
          <t>Телекоммуникационный шкаф ТШ-S0 в составе:</t>
        </is>
      </c>
      <c r="F5950" s="241" t="inlineStr">
        <is>
          <t>комплект</t>
        </is>
      </c>
      <c r="G5950" s="422" t="n">
        <v>1</v>
      </c>
      <c r="H5950" s="428">
        <f>IFERROR(L5950/G5950,0)</f>
        <v/>
      </c>
      <c r="I5950" s="429">
        <f>IFERROR(M5950/G5950,0)</f>
        <v/>
      </c>
      <c r="J5950" s="430">
        <f>IFERROR(N5950/G5950,0)</f>
        <v/>
      </c>
      <c r="K5950" s="432">
        <f>+IFERROR(O5950/G5950,0)</f>
        <v/>
      </c>
      <c r="L5950" s="431">
        <f>SUBTOTAL(9,L5951:L5973)</f>
        <v/>
      </c>
      <c r="M5950" s="429">
        <f>SUBTOTAL(9,M5951:M5973)</f>
        <v/>
      </c>
      <c r="N5950" s="430">
        <f>SUBTOTAL(9,N5951:N5973)</f>
        <v/>
      </c>
      <c r="O5950" s="431">
        <f>SUBTOTAL(9,O5951:O5973)</f>
        <v/>
      </c>
      <c r="P5950" s="394" t="n"/>
      <c r="Q5950" s="243" t="n"/>
    </row>
    <row r="5951" outlineLevel="3" ht="50.25" customHeight="1">
      <c r="A5951" s="3" t="n"/>
      <c r="B5951" s="3" t="n"/>
      <c r="C5951" s="25" t="n"/>
      <c r="D5951" s="271" t="inlineStr">
        <is>
          <t>10.9.1.1.</t>
        </is>
      </c>
      <c r="E5951" s="200" t="inlineStr">
        <is>
          <t>Шкаф напольный Level 3 19", 42U 800x1000, двери перфорированные: передняя одинарная, задние распашные, серый, RBU428010021, РИТ тех</t>
        </is>
      </c>
      <c r="F5951" s="651" t="inlineStr">
        <is>
          <t>шт</t>
        </is>
      </c>
      <c r="G5951" s="645" t="n">
        <v>0</v>
      </c>
      <c r="H5951" s="194" t="n">
        <v>278397.5305181891</v>
      </c>
      <c r="I5951" s="195" t="n">
        <v>18069.65502973251</v>
      </c>
      <c r="J5951" s="196" t="n">
        <v>37058.3981934902</v>
      </c>
      <c r="K5951" s="197" t="n">
        <v>333525.5837414118</v>
      </c>
      <c r="L5951" s="194" t="n">
        <v>0</v>
      </c>
      <c r="M5951" s="195" t="n">
        <v>0</v>
      </c>
      <c r="N5951" s="196" t="n">
        <v>0</v>
      </c>
      <c r="O5951" s="197" t="n">
        <v>0</v>
      </c>
      <c r="P5951" s="524" t="inlineStr">
        <is>
          <t>Исключено</t>
        </is>
      </c>
      <c r="Q5951" s="104" t="n"/>
    </row>
    <row r="5952" outlineLevel="3" ht="50.25" customHeight="1">
      <c r="A5952" s="3" t="n"/>
      <c r="B5952" s="3" t="n"/>
      <c r="C5952" s="25" t="n"/>
      <c r="D5952" s="271" t="inlineStr">
        <is>
          <t>10.9.1.2.</t>
        </is>
      </c>
      <c r="E5952" s="200" t="inlineStr">
        <is>
          <t>FAN Модуль вентиляторный 19", серый, 1U, 6 вентиляторов, увеличенная глубина крепления, R-705281, РИТ тех</t>
        </is>
      </c>
      <c r="F5952" s="651" t="inlineStr">
        <is>
          <t>шт</t>
        </is>
      </c>
      <c r="G5952" s="645" t="n">
        <v>0</v>
      </c>
      <c r="H5952" s="194" t="n">
        <v>35566.3944252413</v>
      </c>
      <c r="I5952" s="195" t="n">
        <v>0</v>
      </c>
      <c r="J5952" s="196" t="n">
        <v>4445.799303155162</v>
      </c>
      <c r="K5952" s="197" t="n">
        <v>40012.19372839646</v>
      </c>
      <c r="L5952" s="194" t="n">
        <v>0</v>
      </c>
      <c r="M5952" s="195" t="n">
        <v>0</v>
      </c>
      <c r="N5952" s="196" t="n">
        <v>0</v>
      </c>
      <c r="O5952" s="197" t="n">
        <v>0</v>
      </c>
      <c r="P5952" s="524" t="inlineStr">
        <is>
          <t>Исключено</t>
        </is>
      </c>
      <c r="Q5952" s="104" t="n"/>
    </row>
    <row r="5953" outlineLevel="3" ht="50.25" customHeight="1">
      <c r="A5953" s="3" t="n"/>
      <c r="B5953" s="3" t="n"/>
      <c r="C5953" s="25" t="n"/>
      <c r="D5953" s="271" t="inlineStr">
        <is>
          <t>10.9.1.3.</t>
        </is>
      </c>
      <c r="E5953" s="200" t="inlineStr">
        <is>
          <t>Кабельный органайзер горизонтальный с кольцами 55 мм, 19”, 1U, R-805280, РИТ тех</t>
        </is>
      </c>
      <c r="F5953" s="651" t="inlineStr">
        <is>
          <t>шт</t>
        </is>
      </c>
      <c r="G5953" s="645" t="n">
        <v>0</v>
      </c>
      <c r="H5953" s="194" t="n">
        <v>1917.084987610103</v>
      </c>
      <c r="I5953" s="195" t="n">
        <v>0</v>
      </c>
      <c r="J5953" s="196" t="n">
        <v>239.6356234512628</v>
      </c>
      <c r="K5953" s="197" t="n">
        <v>2156.720611061366</v>
      </c>
      <c r="L5953" s="194" t="n">
        <v>0</v>
      </c>
      <c r="M5953" s="195" t="n">
        <v>0</v>
      </c>
      <c r="N5953" s="196" t="n">
        <v>0</v>
      </c>
      <c r="O5953" s="197" t="n">
        <v>0</v>
      </c>
      <c r="P5953" s="524" t="inlineStr">
        <is>
          <t>Исключено</t>
        </is>
      </c>
      <c r="Q5953" s="104" t="n"/>
    </row>
    <row r="5954" outlineLevel="3" ht="50.25" customHeight="1">
      <c r="A5954" s="3" t="n"/>
      <c r="B5954" s="3" t="n"/>
      <c r="C5954" s="25" t="n"/>
      <c r="D5954" s="271" t="inlineStr">
        <is>
          <t>10.9.1.4.</t>
        </is>
      </c>
      <c r="E5954" s="200" t="inlineStr">
        <is>
          <t>Оптический кросс</t>
        </is>
      </c>
      <c r="F5954" s="651" t="n"/>
      <c r="G5954" s="645" t="n"/>
      <c r="H5954" s="207" t="n"/>
      <c r="I5954" s="208" t="n">
        <v>0</v>
      </c>
      <c r="J5954" s="209" t="n">
        <v>0</v>
      </c>
      <c r="K5954" s="210" t="n">
        <v>0</v>
      </c>
      <c r="L5954" s="207" t="n">
        <v>0</v>
      </c>
      <c r="M5954" s="208" t="n">
        <v>0</v>
      </c>
      <c r="N5954" s="209" t="n">
        <v>0</v>
      </c>
      <c r="O5954" s="210" t="n">
        <v>0</v>
      </c>
      <c r="P5954" s="118" t="n"/>
      <c r="Q5954" s="104" t="n"/>
    </row>
    <row r="5955" outlineLevel="3" ht="50.25" customHeight="1">
      <c r="A5955" s="3" t="n"/>
      <c r="B5955" s="3" t="n"/>
      <c r="C5955" s="25" t="n"/>
      <c r="D5955" s="271" t="inlineStr">
        <is>
          <t>10.9.1.5.</t>
        </is>
      </c>
      <c r="E5955" s="200" t="inlineStr">
        <is>
          <t>Модульная оптическая полка Xlight FOMP с выдвижным лотком, 1U, для наполнения, R3203452, РИТ тех</t>
        </is>
      </c>
      <c r="F5955" s="651" t="inlineStr">
        <is>
          <t>шт</t>
        </is>
      </c>
      <c r="G5955" s="645" t="n">
        <v>0</v>
      </c>
      <c r="H5955" s="194" t="n">
        <v>8439.07611803792</v>
      </c>
      <c r="I5955" s="195" t="n">
        <v>0</v>
      </c>
      <c r="J5955" s="196" t="n">
        <v>1054.88451475474</v>
      </c>
      <c r="K5955" s="197" t="n">
        <v>9493.960632792659</v>
      </c>
      <c r="L5955" s="194" t="n">
        <v>0</v>
      </c>
      <c r="M5955" s="195" t="n">
        <v>0</v>
      </c>
      <c r="N5955" s="196" t="n">
        <v>0</v>
      </c>
      <c r="O5955" s="197" t="n">
        <v>0</v>
      </c>
      <c r="P5955" s="524" t="inlineStr">
        <is>
          <t>Исключено</t>
        </is>
      </c>
      <c r="Q5955" s="104" t="n"/>
    </row>
    <row r="5956" outlineLevel="3" ht="50.25" customHeight="1">
      <c r="A5956" s="3" t="n"/>
      <c r="B5956" s="3" t="n"/>
      <c r="C5956" s="25" t="n"/>
      <c r="D5956" s="271" t="inlineStr">
        <is>
          <t>10.9.1.6.</t>
        </is>
      </c>
      <c r="E5956" s="200" t="inlineStr">
        <is>
          <t>Адаптерная планка Xlight FOMP, 8 LC Simplex, SM, APC, R3203475, РИТ тех</t>
        </is>
      </c>
      <c r="F5956" s="651" t="inlineStr">
        <is>
          <t>шт</t>
        </is>
      </c>
      <c r="G5956" s="645" t="n">
        <v>0</v>
      </c>
      <c r="H5956" s="194" t="n">
        <v>2461.398182633454</v>
      </c>
      <c r="I5956" s="195" t="n">
        <v>0</v>
      </c>
      <c r="J5956" s="196" t="n">
        <v>307.6747728291817</v>
      </c>
      <c r="K5956" s="197" t="n">
        <v>2769.072955462635</v>
      </c>
      <c r="L5956" s="194" t="n">
        <v>0</v>
      </c>
      <c r="M5956" s="195" t="n">
        <v>0</v>
      </c>
      <c r="N5956" s="196" t="n">
        <v>0</v>
      </c>
      <c r="O5956" s="197" t="n">
        <v>0</v>
      </c>
      <c r="P5956" s="524" t="inlineStr">
        <is>
          <t>Исключено</t>
        </is>
      </c>
      <c r="Q5956" s="104" t="n"/>
    </row>
    <row r="5957" outlineLevel="3" ht="50.25" customHeight="1">
      <c r="A5957" s="3" t="n"/>
      <c r="B5957" s="3" t="n"/>
      <c r="C5957" s="25" t="n"/>
      <c r="D5957" s="271" t="inlineStr">
        <is>
          <t>10.9.1.7.</t>
        </is>
      </c>
      <c r="E5957" s="200" t="inlineStr">
        <is>
          <t>Планка-заглушка Xlight, R3203460, РИТ тех</t>
        </is>
      </c>
      <c r="F5957" s="651" t="inlineStr">
        <is>
          <t>шт</t>
        </is>
      </c>
      <c r="G5957" s="645" t="n">
        <v>0</v>
      </c>
      <c r="H5957" s="194" t="n">
        <v>703.2582143602901</v>
      </c>
      <c r="I5957" s="195" t="n">
        <v>0</v>
      </c>
      <c r="J5957" s="196" t="n">
        <v>87.90727679503627</v>
      </c>
      <c r="K5957" s="197" t="n">
        <v>791.1654911553264</v>
      </c>
      <c r="L5957" s="194" t="n">
        <v>0</v>
      </c>
      <c r="M5957" s="195" t="n">
        <v>0</v>
      </c>
      <c r="N5957" s="196" t="n">
        <v>0</v>
      </c>
      <c r="O5957" s="197" t="n">
        <v>0</v>
      </c>
      <c r="P5957" s="524" t="inlineStr">
        <is>
          <t>Исключено</t>
        </is>
      </c>
      <c r="Q5957" s="104" t="n"/>
    </row>
    <row r="5958" outlineLevel="3" ht="50.25" customHeight="1">
      <c r="A5958" s="3" t="n"/>
      <c r="B5958" s="3" t="n"/>
      <c r="C5958" s="25" t="n"/>
      <c r="D5958" s="271" t="inlineStr">
        <is>
          <t>10.9.1.8.</t>
        </is>
      </c>
      <c r="E5958" s="200" t="inlineStr">
        <is>
          <t>Оптический пиг-тейл Xlight, LC, SM, G657A2, UPC, LSZH, R4204010, РИТ тех</t>
        </is>
      </c>
      <c r="F5958" s="651" t="inlineStr">
        <is>
          <t>шт</t>
        </is>
      </c>
      <c r="G5958" s="645" t="n">
        <v>0</v>
      </c>
      <c r="H5958" s="194" t="n">
        <v>369.2172294878625</v>
      </c>
      <c r="I5958" s="195" t="n">
        <v>0</v>
      </c>
      <c r="J5958" s="196" t="n">
        <v>46.15215368598282</v>
      </c>
      <c r="K5958" s="197" t="n">
        <v>415.3693831738453</v>
      </c>
      <c r="L5958" s="194" t="n">
        <v>0</v>
      </c>
      <c r="M5958" s="195" t="n">
        <v>0</v>
      </c>
      <c r="N5958" s="196" t="n">
        <v>0</v>
      </c>
      <c r="O5958" s="197" t="n">
        <v>0</v>
      </c>
      <c r="P5958" s="524" t="inlineStr">
        <is>
          <t>Исключено</t>
        </is>
      </c>
      <c r="Q5958" s="104" t="n"/>
    </row>
    <row r="5959" outlineLevel="3" ht="50.25" customHeight="1">
      <c r="A5959" s="3" t="n"/>
      <c r="B5959" s="3" t="n"/>
      <c r="C5959" s="25" t="n"/>
      <c r="D5959" s="271" t="inlineStr">
        <is>
          <t>10.9.1.9.</t>
        </is>
      </c>
      <c r="E5959" s="200" t="inlineStr">
        <is>
          <t>Патч-корд оптический Xlight, LC-LC, SM, BI G657A2, LSZH, 3м, R4366030, РИТ тех</t>
        </is>
      </c>
      <c r="F5959" s="651" t="inlineStr">
        <is>
          <t>шт</t>
        </is>
      </c>
      <c r="G5959" s="645" t="n">
        <v>0</v>
      </c>
      <c r="H5959" s="194" t="n">
        <v>1040.820384801175</v>
      </c>
      <c r="I5959" s="195" t="n">
        <v>0</v>
      </c>
      <c r="J5959" s="196" t="n">
        <v>130.1025481001469</v>
      </c>
      <c r="K5959" s="197" t="n">
        <v>1170.922932901322</v>
      </c>
      <c r="L5959" s="194" t="n">
        <v>0</v>
      </c>
      <c r="M5959" s="195" t="n">
        <v>0</v>
      </c>
      <c r="N5959" s="196" t="n">
        <v>0</v>
      </c>
      <c r="O5959" s="197" t="n">
        <v>0</v>
      </c>
      <c r="P5959" s="524" t="inlineStr">
        <is>
          <t>Исключено</t>
        </is>
      </c>
      <c r="Q5959" s="104" t="n"/>
    </row>
    <row r="5960" outlineLevel="3" ht="50.25" customHeight="1">
      <c r="A5960" s="3" t="n"/>
      <c r="B5960" s="3" t="n"/>
      <c r="C5960" s="25" t="n"/>
      <c r="D5960" s="271" t="inlineStr">
        <is>
          <t>10.9.1.10.</t>
        </is>
      </c>
      <c r="E5960" s="198" t="inlineStr">
        <is>
          <t>Активное оборудование</t>
        </is>
      </c>
      <c r="F5960" s="18" t="n"/>
      <c r="G5960" s="646" t="n"/>
      <c r="H5960" s="207" t="n"/>
      <c r="I5960" s="208" t="n">
        <v>0</v>
      </c>
      <c r="J5960" s="209" t="n">
        <v>0</v>
      </c>
      <c r="K5960" s="210" t="n">
        <v>0</v>
      </c>
      <c r="L5960" s="207" t="n">
        <v>0</v>
      </c>
      <c r="M5960" s="208" t="n">
        <v>0</v>
      </c>
      <c r="N5960" s="209" t="n">
        <v>0</v>
      </c>
      <c r="O5960" s="210" t="n">
        <v>0</v>
      </c>
      <c r="P5960" s="118" t="n"/>
      <c r="Q5960" s="104" t="n"/>
    </row>
    <row r="5961" outlineLevel="3" ht="50.25" customHeight="1">
      <c r="A5961" s="3" t="n"/>
      <c r="B5961" s="3" t="n"/>
      <c r="C5961" s="25" t="n"/>
      <c r="D5961" s="271" t="inlineStr">
        <is>
          <t>10.9.1.11.</t>
        </is>
      </c>
      <c r="E5961" s="200" t="inlineStr">
        <is>
          <t>Сервисный маршрутизатор, 4x10/100/1000BASE-T, 2x10GBASE-R SFP+, 1xConsole (RJ-45), 1xUSB 2.0, 1xUSB 3.0, 1 слот для micro-SD карт, 4 ГБ RAM, 8 ГБ Flash, 220 В АС, ESR-30, Eltex</t>
        </is>
      </c>
      <c r="F5961" s="651" t="inlineStr">
        <is>
          <t>шт</t>
        </is>
      </c>
      <c r="G5961" s="645" t="n">
        <v>0</v>
      </c>
      <c r="H5961" s="194" t="n">
        <v>269791.6597284219</v>
      </c>
      <c r="I5961" s="195" t="n">
        <v>132892.6729781606</v>
      </c>
      <c r="J5961" s="196" t="n">
        <v>50335.54158832281</v>
      </c>
      <c r="K5961" s="197" t="n">
        <v>453019.8742949053</v>
      </c>
      <c r="L5961" s="194" t="n">
        <v>0</v>
      </c>
      <c r="M5961" s="195" t="n">
        <v>0</v>
      </c>
      <c r="N5961" s="196" t="n">
        <v>0</v>
      </c>
      <c r="O5961" s="197" t="n">
        <v>0</v>
      </c>
      <c r="P5961" s="524" t="inlineStr">
        <is>
          <t>Исключено</t>
        </is>
      </c>
      <c r="Q5961" s="104" t="n"/>
    </row>
    <row r="5962" outlineLevel="3" ht="50.25" customHeight="1">
      <c r="A5962" s="3" t="n"/>
      <c r="B5962" s="3" t="n"/>
      <c r="C5962" s="25" t="n"/>
      <c r="D5962" s="271" t="inlineStr">
        <is>
          <t>10.9.1.12.</t>
        </is>
      </c>
      <c r="E5962" s="200" t="inlineStr">
        <is>
          <t>Коммутатор агрегации (ядра), 12x1G SFP, 4x1G Combo, 4x10G SFP+, 1xOOB, L3, 2 слота для модулей питания, MES3316F, Eltex</t>
        </is>
      </c>
      <c r="F5962" s="651" t="inlineStr">
        <is>
          <t>шт</t>
        </is>
      </c>
      <c r="G5962" s="645" t="n">
        <v>0</v>
      </c>
      <c r="H5962" s="194" t="n">
        <v>219872.5514263003</v>
      </c>
      <c r="I5962" s="195" t="n">
        <v>128658.5221805569</v>
      </c>
      <c r="J5962" s="196" t="n">
        <v>43566.38420085716</v>
      </c>
      <c r="K5962" s="197" t="n">
        <v>392097.4578077144</v>
      </c>
      <c r="L5962" s="194" t="n">
        <v>0</v>
      </c>
      <c r="M5962" s="195" t="n">
        <v>0</v>
      </c>
      <c r="N5962" s="196" t="n">
        <v>0</v>
      </c>
      <c r="O5962" s="197" t="n">
        <v>0</v>
      </c>
      <c r="P5962" s="524" t="inlineStr">
        <is>
          <t>Исключено</t>
        </is>
      </c>
      <c r="Q5962" s="104" t="n"/>
    </row>
    <row r="5963" outlineLevel="3" ht="50.25" customHeight="1">
      <c r="A5963" s="3" t="n"/>
      <c r="B5963" s="3" t="n"/>
      <c r="C5963" s="25" t="n"/>
      <c r="D5963" s="271" t="inlineStr">
        <is>
          <t>10.9.1.13.</t>
        </is>
      </c>
      <c r="E5963" s="200" t="inlineStr">
        <is>
          <t>Мод уль питания, 220V AC, 220W, PM160-220/12, Eltex</t>
        </is>
      </c>
      <c r="F5963" s="651" t="inlineStr">
        <is>
          <t>шт</t>
        </is>
      </c>
      <c r="G5963" s="645" t="n">
        <v>0</v>
      </c>
      <c r="H5963" s="194" t="n">
        <v>20822.03316810579</v>
      </c>
      <c r="I5963" s="195" t="n">
        <v>17296.79519537742</v>
      </c>
      <c r="J5963" s="196" t="n">
        <v>4764.853545435402</v>
      </c>
      <c r="K5963" s="197" t="n">
        <v>42883.68190891862</v>
      </c>
      <c r="L5963" s="194" t="n">
        <v>0</v>
      </c>
      <c r="M5963" s="195" t="n">
        <v>0</v>
      </c>
      <c r="N5963" s="196" t="n">
        <v>0</v>
      </c>
      <c r="O5963" s="197" t="n">
        <v>0</v>
      </c>
      <c r="P5963" s="524" t="inlineStr">
        <is>
          <t>Исключено</t>
        </is>
      </c>
      <c r="Q5963" s="104" t="n"/>
    </row>
    <row r="5964" outlineLevel="3" ht="50.25" customHeight="1">
      <c r="A5964" s="3" t="n"/>
      <c r="B5964" s="3" t="n"/>
      <c r="C5964" s="25" t="n"/>
      <c r="D5964" s="271" t="inlineStr">
        <is>
          <t>10.9.1.14.</t>
        </is>
      </c>
      <c r="E5964" s="200" t="inlineStr">
        <is>
          <t>Пат ч-корд пассивный S&gt;SFPP-PC-1m (SFP+ 10G Passive Copper Cable, 1m), SFPP-PC-1M, Eltex</t>
        </is>
      </c>
      <c r="F5964" s="651" t="inlineStr">
        <is>
          <t>шт</t>
        </is>
      </c>
      <c r="G5964" s="645" t="n">
        <v>0</v>
      </c>
      <c r="H5964" s="194" t="n">
        <v>1859.679393905539</v>
      </c>
      <c r="I5964" s="195" t="n">
        <v>673.5824158537234</v>
      </c>
      <c r="J5964" s="196" t="n">
        <v>316.6577262199079</v>
      </c>
      <c r="K5964" s="197" t="n">
        <v>2849.919535979171</v>
      </c>
      <c r="L5964" s="194" t="n">
        <v>0</v>
      </c>
      <c r="M5964" s="195" t="n">
        <v>0</v>
      </c>
      <c r="N5964" s="196" t="n">
        <v>0</v>
      </c>
      <c r="O5964" s="197" t="n">
        <v>0</v>
      </c>
      <c r="P5964" s="524" t="inlineStr">
        <is>
          <t>Исключено</t>
        </is>
      </c>
      <c r="Q5964" s="104" t="n"/>
    </row>
    <row r="5965" outlineLevel="3" ht="50.25" customHeight="1">
      <c r="A5965" s="3" t="n"/>
      <c r="B5965" s="3" t="n"/>
      <c r="C5965" s="25" t="n"/>
      <c r="D5965" s="271" t="inlineStr">
        <is>
          <t>10.9.1.15.</t>
        </is>
      </c>
      <c r="E5965" s="200" t="inlineStr">
        <is>
          <t>SFP модуль, 1.25G, WDM, TX 1310 нм, RX 1550 нм, 3 км, LC, RSM1W63L3/RSM1W63L3I, Eltex</t>
        </is>
      </c>
      <c r="F5965" s="651" t="inlineStr">
        <is>
          <t>компл.</t>
        </is>
      </c>
      <c r="G5965" s="645" t="n">
        <v>0</v>
      </c>
      <c r="H5965" s="194" t="n">
        <v>2963.797616915743</v>
      </c>
      <c r="I5965" s="195" t="n">
        <v>2839.834248790874</v>
      </c>
      <c r="J5965" s="196" t="n">
        <v>725.4539832133271</v>
      </c>
      <c r="K5965" s="197" t="n">
        <v>6529.085848919944</v>
      </c>
      <c r="L5965" s="194" t="n">
        <v>0</v>
      </c>
      <c r="M5965" s="195" t="n">
        <v>0</v>
      </c>
      <c r="N5965" s="196" t="n">
        <v>0</v>
      </c>
      <c r="O5965" s="197" t="n">
        <v>0</v>
      </c>
      <c r="P5965" s="524" t="inlineStr">
        <is>
          <t>Исключено</t>
        </is>
      </c>
      <c r="Q5965" s="104" t="n"/>
    </row>
    <row r="5966" outlineLevel="3" ht="50.25" customHeight="1">
      <c r="A5966" s="3" t="n"/>
      <c r="B5966" s="3" t="n"/>
      <c r="C5966" s="25" t="n"/>
      <c r="D5966" s="271" t="inlineStr">
        <is>
          <t>10.9.1.16.</t>
        </is>
      </c>
      <c r="E5966" s="200" t="inlineStr">
        <is>
          <t>SFP модуль, медь, 1G, 100м, RJ45, RSM1TI, Eltex</t>
        </is>
      </c>
      <c r="F5966" s="651" t="inlineStr">
        <is>
          <t>шт</t>
        </is>
      </c>
      <c r="G5966" s="645" t="n">
        <v>0</v>
      </c>
      <c r="H5966" s="194" t="n">
        <v>8563.026603480477</v>
      </c>
      <c r="I5966" s="195" t="n">
        <v>3314.762200947845</v>
      </c>
      <c r="J5966" s="196" t="n">
        <v>1484.72360055354</v>
      </c>
      <c r="K5966" s="197" t="n">
        <v>13362.51240498186</v>
      </c>
      <c r="L5966" s="194" t="n">
        <v>0</v>
      </c>
      <c r="M5966" s="195" t="n">
        <v>0</v>
      </c>
      <c r="N5966" s="196" t="n">
        <v>0</v>
      </c>
      <c r="O5966" s="197" t="n">
        <v>0</v>
      </c>
      <c r="P5966" s="524" t="inlineStr">
        <is>
          <t>Исключено</t>
        </is>
      </c>
      <c r="Q5966" s="104" t="n"/>
    </row>
    <row r="5967" outlineLevel="3" ht="50.25" customHeight="1">
      <c r="A5967" s="3" t="n"/>
      <c r="B5967" s="3" t="n"/>
      <c r="C5967" s="25" t="n"/>
      <c r="D5967" s="271" t="inlineStr">
        <is>
          <t>10.9.1.17.</t>
        </is>
      </c>
      <c r="E5967" s="200" t="inlineStr">
        <is>
          <t>Консоль KVM однорельсовая, КВМ 8 порт, LCD 17', D-Sub, USB, разрешение 1280*1024, 8 кабелей, E1708, Procase</t>
        </is>
      </c>
      <c r="F5967" s="651" t="inlineStr">
        <is>
          <t>шт</t>
        </is>
      </c>
      <c r="G5967" s="645" t="n">
        <v>0</v>
      </c>
      <c r="H5967" s="194" t="n">
        <v>123641.9389749871</v>
      </c>
      <c r="I5967" s="195" t="n">
        <v>25884.44220594671</v>
      </c>
      <c r="J5967" s="196" t="n">
        <v>18690.79764761673</v>
      </c>
      <c r="K5967" s="197" t="n">
        <v>168217.1788285506</v>
      </c>
      <c r="L5967" s="194" t="n">
        <v>0</v>
      </c>
      <c r="M5967" s="195" t="n">
        <v>0</v>
      </c>
      <c r="N5967" s="196" t="n">
        <v>0</v>
      </c>
      <c r="O5967" s="197" t="n">
        <v>0</v>
      </c>
      <c r="P5967" s="524" t="inlineStr">
        <is>
          <t>Исключено</t>
        </is>
      </c>
      <c r="Q5967" s="104" t="n"/>
    </row>
    <row r="5968" outlineLevel="3" ht="50.25" customHeight="1">
      <c r="A5968" s="3" t="n"/>
      <c r="B5968" s="3" t="n"/>
      <c r="C5968" s="25" t="n"/>
      <c r="D5968" s="271" t="inlineStr">
        <is>
          <t>10.9.1.18.</t>
        </is>
      </c>
      <c r="E5968" s="198" t="inlineStr">
        <is>
          <t>Оборудование электропитания</t>
        </is>
      </c>
      <c r="F5968" s="199" t="n"/>
      <c r="G5968" s="646" t="n"/>
      <c r="H5968" s="207" t="n"/>
      <c r="I5968" s="208" t="n">
        <v>0</v>
      </c>
      <c r="J5968" s="209" t="n">
        <v>0</v>
      </c>
      <c r="K5968" s="210" t="n">
        <v>0</v>
      </c>
      <c r="L5968" s="207" t="n">
        <v>0</v>
      </c>
      <c r="M5968" s="208" t="n">
        <v>0</v>
      </c>
      <c r="N5968" s="209" t="n">
        <v>0</v>
      </c>
      <c r="O5968" s="210" t="n">
        <v>0</v>
      </c>
      <c r="P5968" s="118" t="n"/>
      <c r="Q5968" s="104" t="n"/>
    </row>
    <row r="5969" outlineLevel="3" ht="50.25" customHeight="1">
      <c r="A5969" s="3" t="n"/>
      <c r="B5969" s="3" t="n"/>
      <c r="C5969" s="25" t="n"/>
      <c r="D5969" s="271" t="inlineStr">
        <is>
          <t>10.9.1.19.</t>
        </is>
      </c>
      <c r="E5969" s="200" t="inlineStr">
        <is>
          <t>SOC Блок розеток горизонтальный 19", 1U, 230В, 16А, автомат, выход: Schuko-8, вход: С20, серый, R-031543, РИТ тех</t>
        </is>
      </c>
      <c r="F5969" s="651" t="inlineStr">
        <is>
          <t>шт</t>
        </is>
      </c>
      <c r="G5969" s="645" t="n">
        <v>0</v>
      </c>
      <c r="H5969" s="194" t="n">
        <v>22853.67115257852</v>
      </c>
      <c r="I5969" s="195" t="n">
        <v>0</v>
      </c>
      <c r="J5969" s="196" t="n">
        <v>2856.708894072316</v>
      </c>
      <c r="K5969" s="197" t="n">
        <v>25710.38004665084</v>
      </c>
      <c r="L5969" s="194" t="n">
        <v>0</v>
      </c>
      <c r="M5969" s="195" t="n">
        <v>0</v>
      </c>
      <c r="N5969" s="196" t="n">
        <v>0</v>
      </c>
      <c r="O5969" s="197" t="n">
        <v>0</v>
      </c>
      <c r="P5969" s="524" t="inlineStr">
        <is>
          <t>Исключено</t>
        </is>
      </c>
      <c r="Q5969" s="104" t="n"/>
    </row>
    <row r="5970" outlineLevel="3" ht="72.75" customHeight="1">
      <c r="A5970" s="3" t="n"/>
      <c r="B5970" s="3" t="n"/>
      <c r="C5970" s="25" t="n"/>
      <c r="D5970" s="271" t="inlineStr">
        <is>
          <t>10.9.1.20.</t>
        </is>
      </c>
      <c r="E5970" s="200" t="inlineStr">
        <is>
          <t>ИБП Smart-Save Online SRT Systeme Electric 5000 ВА, 5000 Вт, 230 В, 1:1, 5U, в одном корпусе, конвертируемый форм-фактор, 6xIEC C13, 4xIEC C19 + клеммный вход/выход, картриджная замена АКБ, версия с возможностью увеличения времени автономии, SRTSE5KRTXLIEC, Systeme electric</t>
        </is>
      </c>
      <c r="F5970" s="651" t="inlineStr">
        <is>
          <t>компл.</t>
        </is>
      </c>
      <c r="G5970" s="645" t="n">
        <v>0</v>
      </c>
      <c r="H5970" s="194" t="n">
        <v>464090.1915862497</v>
      </c>
      <c r="I5970" s="195" t="n">
        <v>155306.6532356802</v>
      </c>
      <c r="J5970" s="196" t="n">
        <v>77424.60560274124</v>
      </c>
      <c r="K5970" s="197" t="n">
        <v>696821.4504246712</v>
      </c>
      <c r="L5970" s="194" t="n">
        <v>0</v>
      </c>
      <c r="M5970" s="195" t="n">
        <v>0</v>
      </c>
      <c r="N5970" s="196" t="n">
        <v>0</v>
      </c>
      <c r="O5970" s="197" t="n">
        <v>0</v>
      </c>
      <c r="P5970" s="524" t="inlineStr">
        <is>
          <t>Исключено</t>
        </is>
      </c>
      <c r="Q5970" s="104" t="n"/>
    </row>
    <row r="5971" outlineLevel="3" ht="91.5" customHeight="1">
      <c r="A5971" s="3" t="n"/>
      <c r="B5971" s="3" t="n"/>
      <c r="C5971" s="25" t="n"/>
      <c r="D5971" s="271" t="inlineStr">
        <is>
          <t>10.9.1.21.</t>
        </is>
      </c>
      <c r="E5971" s="200" t="inlineStr">
        <is>
          <t>Комплект батарей для ИБП Systeme Electric Smart-Save Online, 240 В, свинцово-кислотный, конвертируемый форм-фактор 3U, картриджная замена, авто определение, BPSE240RT3U5, Systeme electric</t>
        </is>
      </c>
      <c r="F5971" s="651" t="inlineStr">
        <is>
          <t>компл.</t>
        </is>
      </c>
      <c r="G5971" s="645" t="n">
        <v>0</v>
      </c>
      <c r="H5971" s="194" t="n">
        <v>277415.1069487765</v>
      </c>
      <c r="I5971" s="195" t="n">
        <v>103537.7688237868</v>
      </c>
      <c r="J5971" s="196" t="n">
        <v>47619.10947157041</v>
      </c>
      <c r="K5971" s="197" t="n">
        <v>428571.9852441337</v>
      </c>
      <c r="L5971" s="194" t="n">
        <v>0</v>
      </c>
      <c r="M5971" s="195" t="n">
        <v>0</v>
      </c>
      <c r="N5971" s="196" t="n">
        <v>0</v>
      </c>
      <c r="O5971" s="197" t="n">
        <v>0</v>
      </c>
      <c r="P5971" s="524" t="inlineStr">
        <is>
          <t>Исключено</t>
        </is>
      </c>
      <c r="Q5971" s="104" t="n"/>
    </row>
    <row r="5972" outlineLevel="3" ht="50.25" customHeight="1">
      <c r="A5972" s="3" t="n"/>
      <c r="B5972" s="3" t="n"/>
      <c r="C5972" s="25" t="n"/>
      <c r="D5972" s="271" t="inlineStr">
        <is>
          <t>10.9.1.22.</t>
        </is>
      </c>
      <c r="E5972" s="200" t="inlineStr">
        <is>
          <t>Сет евая карта 10/100/1000M версия М, SE9604, Systeme electric</t>
        </is>
      </c>
      <c r="F5972" s="651" t="inlineStr">
        <is>
          <t>компл.</t>
        </is>
      </c>
      <c r="G5972" s="645" t="n">
        <v>0</v>
      </c>
      <c r="H5972" s="194" t="n">
        <v>23299.17466584806</v>
      </c>
      <c r="I5972" s="195" t="n">
        <v>10353.77688237868</v>
      </c>
      <c r="J5972" s="196" t="n">
        <v>4206.618943528343</v>
      </c>
      <c r="K5972" s="197" t="n">
        <v>37859.57049175509</v>
      </c>
      <c r="L5972" s="194" t="n">
        <v>0</v>
      </c>
      <c r="M5972" s="195" t="n">
        <v>0</v>
      </c>
      <c r="N5972" s="196" t="n">
        <v>0</v>
      </c>
      <c r="O5972" s="197" t="n">
        <v>0</v>
      </c>
      <c r="P5972" s="524" t="inlineStr">
        <is>
          <t>Исключено</t>
        </is>
      </c>
      <c r="Q5972" s="104" t="n"/>
    </row>
    <row r="5973" outlineLevel="3" ht="50.25" customHeight="1">
      <c r="A5973" s="3" t="n"/>
      <c r="B5973" s="3" t="n"/>
      <c r="C5973" s="25" t="n"/>
      <c r="D5973" s="271" t="inlineStr">
        <is>
          <t>10.9.1.23.</t>
        </is>
      </c>
      <c r="E5973" s="200" t="inlineStr">
        <is>
          <t>Комплект монтажных рельсов 19'', нагрузка до 100кг, регулируемый 550-750 мм для 3U силовых модулей, 3U комплектов батарей, SE2RK, Systeme electric</t>
        </is>
      </c>
      <c r="F5973" s="651" t="inlineStr">
        <is>
          <t>компл.</t>
        </is>
      </c>
      <c r="G5973" s="645" t="n">
        <v>0</v>
      </c>
      <c r="H5973" s="194" t="n">
        <v>13704.51412797649</v>
      </c>
      <c r="I5973" s="195" t="n">
        <v>3882.666330892006</v>
      </c>
      <c r="J5973" s="196" t="n">
        <v>2198.397557358562</v>
      </c>
      <c r="K5973" s="197" t="n">
        <v>19785.57801622706</v>
      </c>
      <c r="L5973" s="194" t="n">
        <v>0</v>
      </c>
      <c r="M5973" s="195" t="n">
        <v>0</v>
      </c>
      <c r="N5973" s="196" t="n">
        <v>0</v>
      </c>
      <c r="O5973" s="197" t="n">
        <v>0</v>
      </c>
      <c r="P5973" s="524" t="inlineStr">
        <is>
          <t>Исключено</t>
        </is>
      </c>
      <c r="Q5973" s="104" t="n"/>
    </row>
    <row r="5974" outlineLevel="2" ht="50.25" customHeight="1">
      <c r="A5974" s="3" t="n"/>
      <c r="B5974" s="3" t="n"/>
      <c r="C5974" s="240" t="n"/>
      <c r="D5974" s="391" t="inlineStr">
        <is>
          <t>10.9.2.</t>
        </is>
      </c>
      <c r="E5974" s="406" t="inlineStr">
        <is>
          <t>Телекоммуникационный шкаф ТШ-S1 в составе:</t>
        </is>
      </c>
      <c r="F5974" s="395" t="inlineStr">
        <is>
          <t>комплект</t>
        </is>
      </c>
      <c r="G5974" s="420" t="n">
        <v>1</v>
      </c>
      <c r="H5974" s="428">
        <f>IFERROR(L5974/G5974,0)</f>
        <v/>
      </c>
      <c r="I5974" s="429">
        <f>IFERROR(M5974/G5974,0)</f>
        <v/>
      </c>
      <c r="J5974" s="430">
        <f>IFERROR(N5974/G5974,0)</f>
        <v/>
      </c>
      <c r="K5974" s="432">
        <f>+IFERROR(O5974/G5974,0)</f>
        <v/>
      </c>
      <c r="L5974" s="431">
        <f>SUBTOTAL(9,L5975:L5995)</f>
        <v/>
      </c>
      <c r="M5974" s="429">
        <f>SUBTOTAL(9,M5975:M5995)</f>
        <v/>
      </c>
      <c r="N5974" s="430">
        <f>SUBTOTAL(9,N5975:N5995)</f>
        <v/>
      </c>
      <c r="O5974" s="431">
        <f>SUBTOTAL(9,O5975:O5995)</f>
        <v/>
      </c>
      <c r="P5974" s="394" t="n"/>
      <c r="Q5974" s="243" t="n"/>
    </row>
    <row r="5975" outlineLevel="3" ht="50.25" customHeight="1">
      <c r="A5975" s="3" t="n"/>
      <c r="B5975" s="3" t="n"/>
      <c r="C5975" s="25" t="n"/>
      <c r="D5975" s="271" t="inlineStr">
        <is>
          <t>10.9.2.1.</t>
        </is>
      </c>
      <c r="E5975" s="200" t="inlineStr">
        <is>
          <t>Шкаф напольный Level 3 19", 42U 600x800, двери перфорированные: передняя одинарная, задние распашные, серый, RBU42608021, РИТ тех</t>
        </is>
      </c>
      <c r="F5975" s="651" t="inlineStr">
        <is>
          <t>компл.</t>
        </is>
      </c>
      <c r="G5975" s="645" t="n">
        <v>0</v>
      </c>
      <c r="H5975" s="194" t="n">
        <v>189942.764309896</v>
      </c>
      <c r="I5975" s="195" t="n">
        <v>129422.2110297335</v>
      </c>
      <c r="J5975" s="196" t="n">
        <v>39920.6219174537</v>
      </c>
      <c r="K5975" s="197" t="n">
        <v>359285.5972570833</v>
      </c>
      <c r="L5975" s="194" t="n">
        <v>0</v>
      </c>
      <c r="M5975" s="195" t="n">
        <v>0</v>
      </c>
      <c r="N5975" s="196" t="n">
        <v>0</v>
      </c>
      <c r="O5975" s="197" t="n">
        <v>0</v>
      </c>
      <c r="P5975" s="524" t="inlineStr">
        <is>
          <t>Исключено</t>
        </is>
      </c>
      <c r="Q5975" s="104" t="n"/>
    </row>
    <row r="5976" outlineLevel="3" ht="50.25" customHeight="1">
      <c r="A5976" s="3" t="n"/>
      <c r="B5976" s="3" t="n"/>
      <c r="C5976" s="25" t="n"/>
      <c r="D5976" s="271" t="inlineStr">
        <is>
          <t>10.9.2.2.</t>
        </is>
      </c>
      <c r="E5976" s="200" t="inlineStr">
        <is>
          <t>ROOFFAN Модуль вентиляторный в крышу, серый, 2 вентилятора, с термостатом, R-996912, РИТ тех</t>
        </is>
      </c>
      <c r="F5976" s="651" t="inlineStr">
        <is>
          <t>шт</t>
        </is>
      </c>
      <c r="G5976" s="645" t="n">
        <v>0</v>
      </c>
      <c r="H5976" s="194" t="n">
        <v>16143.87369594317</v>
      </c>
      <c r="I5976" s="195" t="n">
        <v>0</v>
      </c>
      <c r="J5976" s="196" t="n">
        <v>2017.984211992896</v>
      </c>
      <c r="K5976" s="197" t="n">
        <v>18161.85790793606</v>
      </c>
      <c r="L5976" s="194" t="n">
        <v>0</v>
      </c>
      <c r="M5976" s="195" t="n">
        <v>0</v>
      </c>
      <c r="N5976" s="196" t="n">
        <v>0</v>
      </c>
      <c r="O5976" s="197" t="n">
        <v>0</v>
      </c>
      <c r="P5976" s="524" t="inlineStr">
        <is>
          <t>Исключено</t>
        </is>
      </c>
      <c r="Q5976" s="104" t="n"/>
    </row>
    <row r="5977" outlineLevel="3" ht="50.25" customHeight="1">
      <c r="A5977" s="3" t="n"/>
      <c r="B5977" s="3" t="n"/>
      <c r="C5977" s="25" t="n"/>
      <c r="D5977" s="271" t="inlineStr">
        <is>
          <t>10.9.2.3.</t>
        </is>
      </c>
      <c r="E5977" s="200" t="inlineStr">
        <is>
          <t>Кабельный органайзер горизонтальный с кольцами 55 мм, 19”, 1U, R-805280, РИТ тех</t>
        </is>
      </c>
      <c r="F5977" s="651" t="inlineStr">
        <is>
          <t>шт</t>
        </is>
      </c>
      <c r="G5977" s="645" t="n">
        <v>0</v>
      </c>
      <c r="H5977" s="194" t="n">
        <v>1917.084987610103</v>
      </c>
      <c r="I5977" s="195" t="n">
        <v>0</v>
      </c>
      <c r="J5977" s="196" t="n">
        <v>239.6356234512628</v>
      </c>
      <c r="K5977" s="197" t="n">
        <v>2156.720611061366</v>
      </c>
      <c r="L5977" s="194" t="n">
        <v>0</v>
      </c>
      <c r="M5977" s="195" t="n">
        <v>0</v>
      </c>
      <c r="N5977" s="196" t="n">
        <v>0</v>
      </c>
      <c r="O5977" s="197" t="n">
        <v>0</v>
      </c>
      <c r="P5977" s="524" t="inlineStr">
        <is>
          <t>Исключено</t>
        </is>
      </c>
      <c r="Q5977" s="104" t="n"/>
    </row>
    <row r="5978" outlineLevel="3" ht="50.25" customHeight="1">
      <c r="A5978" s="3" t="n"/>
      <c r="B5978" s="3" t="n"/>
      <c r="C5978" s="25" t="n"/>
      <c r="D5978" s="271" t="inlineStr">
        <is>
          <t>10.9.2.4.</t>
        </is>
      </c>
      <c r="E5978" s="200" t="inlineStr">
        <is>
          <t>Оптический кросс</t>
        </is>
      </c>
      <c r="F5978" s="651" t="n"/>
      <c r="G5978" s="645" t="n"/>
      <c r="H5978" s="207" t="n"/>
      <c r="I5978" s="208" t="n">
        <v>0</v>
      </c>
      <c r="J5978" s="209" t="n">
        <v>0</v>
      </c>
      <c r="K5978" s="210" t="n">
        <v>0</v>
      </c>
      <c r="L5978" s="207" t="n">
        <v>0</v>
      </c>
      <c r="M5978" s="208" t="n">
        <v>0</v>
      </c>
      <c r="N5978" s="209" t="n">
        <v>0</v>
      </c>
      <c r="O5978" s="210" t="n">
        <v>0</v>
      </c>
      <c r="P5978" s="118" t="n"/>
      <c r="Q5978" s="104" t="n"/>
    </row>
    <row r="5979" outlineLevel="3" ht="50.25" customHeight="1">
      <c r="A5979" s="3" t="n"/>
      <c r="B5979" s="3" t="n"/>
      <c r="C5979" s="25" t="n"/>
      <c r="D5979" s="271" t="inlineStr">
        <is>
          <t>10.9.2.5.</t>
        </is>
      </c>
      <c r="E5979" s="200" t="inlineStr">
        <is>
          <t>Модульная оптическая полка Xlight FOMP с выдвижным лотком, 1U, для наполнения, R3203452, РИТ тех</t>
        </is>
      </c>
      <c r="F5979" s="651" t="inlineStr">
        <is>
          <t>шт</t>
        </is>
      </c>
      <c r="G5979" s="645" t="n">
        <v>0</v>
      </c>
      <c r="H5979" s="194" t="n">
        <v>8439.075934262606</v>
      </c>
      <c r="I5979" s="195" t="n">
        <v>0</v>
      </c>
      <c r="J5979" s="196" t="n">
        <v>1054.884491782826</v>
      </c>
      <c r="K5979" s="197" t="n">
        <v>9493.960426045433</v>
      </c>
      <c r="L5979" s="194" t="n">
        <v>0</v>
      </c>
      <c r="M5979" s="195" t="n">
        <v>0</v>
      </c>
      <c r="N5979" s="196" t="n">
        <v>0</v>
      </c>
      <c r="O5979" s="197" t="n">
        <v>0</v>
      </c>
      <c r="P5979" s="524" t="inlineStr">
        <is>
          <t>Исключено</t>
        </is>
      </c>
      <c r="Q5979" s="104" t="n"/>
    </row>
    <row r="5980" outlineLevel="3" ht="50.25" customHeight="1">
      <c r="A5980" s="3" t="n"/>
      <c r="B5980" s="3" t="n"/>
      <c r="C5980" s="25" t="n"/>
      <c r="D5980" s="271" t="inlineStr">
        <is>
          <t>10.9.2.6.</t>
        </is>
      </c>
      <c r="E5980" s="200" t="inlineStr">
        <is>
          <t>Адаптерная планка Xlight FOMP, 8 LC Simplex, SM, APC, R3203475, РИТ тех</t>
        </is>
      </c>
      <c r="F5980" s="651" t="inlineStr">
        <is>
          <t>шт</t>
        </is>
      </c>
      <c r="G5980" s="645" t="n">
        <v>0</v>
      </c>
      <c r="H5980" s="194" t="n">
        <v>2461.398090745797</v>
      </c>
      <c r="I5980" s="195" t="n">
        <v>0</v>
      </c>
      <c r="J5980" s="196" t="n">
        <v>307.6747613432246</v>
      </c>
      <c r="K5980" s="197" t="n">
        <v>2769.072852089021</v>
      </c>
      <c r="L5980" s="194" t="n">
        <v>0</v>
      </c>
      <c r="M5980" s="195" t="n">
        <v>0</v>
      </c>
      <c r="N5980" s="196" t="n">
        <v>0</v>
      </c>
      <c r="O5980" s="197" t="n">
        <v>0</v>
      </c>
      <c r="P5980" s="524" t="inlineStr">
        <is>
          <t>Исключено</t>
        </is>
      </c>
      <c r="Q5980" s="104" t="n"/>
    </row>
    <row r="5981" outlineLevel="3" ht="50.25" customHeight="1">
      <c r="A5981" s="3" t="n"/>
      <c r="B5981" s="3" t="n"/>
      <c r="C5981" s="25" t="n"/>
      <c r="D5981" s="271" t="inlineStr">
        <is>
          <t>10.9.2.7.</t>
        </is>
      </c>
      <c r="E5981" s="200" t="inlineStr">
        <is>
          <t>Планка-заглушка Xlight, R3203460, РИТ тех</t>
        </is>
      </c>
      <c r="F5981" s="651" t="inlineStr">
        <is>
          <t>шт</t>
        </is>
      </c>
      <c r="G5981" s="645" t="n">
        <v>0</v>
      </c>
      <c r="H5981" s="194" t="n">
        <v>703.2583981356041</v>
      </c>
      <c r="I5981" s="195" t="n">
        <v>0</v>
      </c>
      <c r="J5981" s="196" t="n">
        <v>87.90729976695052</v>
      </c>
      <c r="K5981" s="197" t="n">
        <v>791.1656979025546</v>
      </c>
      <c r="L5981" s="194" t="n">
        <v>0</v>
      </c>
      <c r="M5981" s="195" t="n">
        <v>0</v>
      </c>
      <c r="N5981" s="196" t="n">
        <v>0</v>
      </c>
      <c r="O5981" s="197" t="n">
        <v>0</v>
      </c>
      <c r="P5981" s="524" t="inlineStr">
        <is>
          <t>Исключено</t>
        </is>
      </c>
      <c r="Q5981" s="104" t="n"/>
    </row>
    <row r="5982" outlineLevel="3" ht="50.25" customHeight="1">
      <c r="A5982" s="3" t="n"/>
      <c r="B5982" s="3" t="n"/>
      <c r="C5982" s="25" t="n"/>
      <c r="D5982" s="271" t="inlineStr">
        <is>
          <t>10.9.2.8.</t>
        </is>
      </c>
      <c r="E5982" s="200" t="inlineStr">
        <is>
          <t>Оптический пиг-тейл Xlight, LC, SM, G657A2, UPC, LSZH, R4204010, РИТ тех</t>
        </is>
      </c>
      <c r="F5982" s="651" t="inlineStr">
        <is>
          <t>шт</t>
        </is>
      </c>
      <c r="G5982" s="645" t="n">
        <v>0</v>
      </c>
      <c r="H5982" s="194" t="n">
        <v>369.2172180019054</v>
      </c>
      <c r="I5982" s="195" t="n">
        <v>0</v>
      </c>
      <c r="J5982" s="196" t="n">
        <v>46.15215225023817</v>
      </c>
      <c r="K5982" s="197" t="n">
        <v>415.3693702521435</v>
      </c>
      <c r="L5982" s="194" t="n">
        <v>0</v>
      </c>
      <c r="M5982" s="195" t="n">
        <v>0</v>
      </c>
      <c r="N5982" s="196" t="n">
        <v>0</v>
      </c>
      <c r="O5982" s="197" t="n">
        <v>0</v>
      </c>
      <c r="P5982" s="524" t="inlineStr">
        <is>
          <t>Исключено</t>
        </is>
      </c>
      <c r="Q5982" s="104" t="n"/>
    </row>
    <row r="5983" outlineLevel="3" ht="50.25" customHeight="1">
      <c r="A5983" s="3" t="n"/>
      <c r="B5983" s="3" t="n"/>
      <c r="C5983" s="25" t="n"/>
      <c r="D5983" s="271" t="inlineStr">
        <is>
          <t>10.9.2.9.</t>
        </is>
      </c>
      <c r="E5983" s="200" t="inlineStr">
        <is>
          <t>Патч-корд оптический Xlight, LC-LC, SM, BI G657A2, LSZH, 3м, R4366030, РИТ тех</t>
        </is>
      </c>
      <c r="F5983" s="651" t="inlineStr">
        <is>
          <t>шт</t>
        </is>
      </c>
      <c r="G5983" s="645" t="n">
        <v>0</v>
      </c>
      <c r="H5983" s="194" t="n">
        <v>1040.820338857347</v>
      </c>
      <c r="I5983" s="195" t="n">
        <v>0</v>
      </c>
      <c r="J5983" s="196" t="n">
        <v>130.1025423571683</v>
      </c>
      <c r="K5983" s="197" t="n">
        <v>1170.922881214515</v>
      </c>
      <c r="L5983" s="194" t="n">
        <v>0</v>
      </c>
      <c r="M5983" s="195" t="n">
        <v>0</v>
      </c>
      <c r="N5983" s="196" t="n">
        <v>0</v>
      </c>
      <c r="O5983" s="197" t="n">
        <v>0</v>
      </c>
      <c r="P5983" s="524" t="inlineStr">
        <is>
          <t>Исключено</t>
        </is>
      </c>
      <c r="Q5983" s="104" t="n"/>
    </row>
    <row r="5984" outlineLevel="3" ht="50.25" customHeight="1">
      <c r="A5984" s="3" t="n"/>
      <c r="B5984" s="3" t="n"/>
      <c r="C5984" s="25" t="n"/>
      <c r="D5984" s="271" t="inlineStr">
        <is>
          <t>10.9.2.10.</t>
        </is>
      </c>
      <c r="E5984" s="200" t="inlineStr">
        <is>
          <t>Горизонтальный кросс</t>
        </is>
      </c>
      <c r="F5984" s="651" t="n"/>
      <c r="G5984" s="645" t="n"/>
      <c r="H5984" s="207" t="n"/>
      <c r="I5984" s="208" t="n">
        <v>0</v>
      </c>
      <c r="J5984" s="209" t="n">
        <v>0</v>
      </c>
      <c r="K5984" s="210" t="n">
        <v>0</v>
      </c>
      <c r="L5984" s="207" t="n">
        <v>0</v>
      </c>
      <c r="M5984" s="208" t="n">
        <v>0</v>
      </c>
      <c r="N5984" s="209" t="n">
        <v>0</v>
      </c>
      <c r="O5984" s="210" t="n">
        <v>0</v>
      </c>
      <c r="P5984" s="118" t="n"/>
      <c r="Q5984" s="104" t="n"/>
    </row>
    <row r="5985" outlineLevel="3" ht="50.25" customHeight="1">
      <c r="A5985" s="3" t="n"/>
      <c r="B5985" s="3" t="n"/>
      <c r="C5985" s="25" t="n"/>
      <c r="D5985" s="271" t="inlineStr">
        <is>
          <t>10.9.2.11.</t>
        </is>
      </c>
      <c r="E5985" s="200" t="inlineStr">
        <is>
          <t>Неэкранированная рама патч-панели для 24 модулей Keystone, UTP, R3735081, РИТ тех</t>
        </is>
      </c>
      <c r="F5985" s="651" t="inlineStr">
        <is>
          <t>шт</t>
        </is>
      </c>
      <c r="G5985" s="645" t="n">
        <v>0</v>
      </c>
      <c r="H5985" s="194" t="n">
        <v>4218.914610316929</v>
      </c>
      <c r="I5985" s="195" t="n">
        <v>0</v>
      </c>
      <c r="J5985" s="196" t="n">
        <v>527.3643262896161</v>
      </c>
      <c r="K5985" s="197" t="n">
        <v>4746.278936606544</v>
      </c>
      <c r="L5985" s="194" t="n">
        <v>0</v>
      </c>
      <c r="M5985" s="195" t="n">
        <v>0</v>
      </c>
      <c r="N5985" s="196" t="n">
        <v>0</v>
      </c>
      <c r="O5985" s="197" t="n">
        <v>0</v>
      </c>
      <c r="P5985" s="524" t="inlineStr">
        <is>
          <t>Исключено</t>
        </is>
      </c>
      <c r="Q5985" s="104" t="n"/>
    </row>
    <row r="5986" outlineLevel="3" ht="50.25" customHeight="1">
      <c r="A5986" s="3" t="n"/>
      <c r="B5986" s="3" t="n"/>
      <c r="C5986" s="25" t="n"/>
      <c r="D5986" s="271" t="inlineStr">
        <is>
          <t>10.9.2.12.</t>
        </is>
      </c>
      <c r="E5986" s="200" t="inlineStr">
        <is>
          <t>Мод ули Keystone Категории 6, R311x372, РИТ тех</t>
        </is>
      </c>
      <c r="F5986" s="651" t="inlineStr">
        <is>
          <t>шт</t>
        </is>
      </c>
      <c r="G5986" s="645" t="n">
        <v>0</v>
      </c>
      <c r="H5986" s="194" t="n">
        <v>527.446582415484</v>
      </c>
      <c r="I5986" s="195" t="n">
        <v>0</v>
      </c>
      <c r="J5986" s="196" t="n">
        <v>65.93082280193551</v>
      </c>
      <c r="K5986" s="197" t="n">
        <v>593.3774052174196</v>
      </c>
      <c r="L5986" s="194" t="n">
        <v>0</v>
      </c>
      <c r="M5986" s="195" t="n">
        <v>0</v>
      </c>
      <c r="N5986" s="196" t="n">
        <v>0</v>
      </c>
      <c r="O5986" s="197" t="n">
        <v>0</v>
      </c>
      <c r="P5986" s="524" t="inlineStr">
        <is>
          <t>Исключено</t>
        </is>
      </c>
      <c r="Q5986" s="104" t="n"/>
    </row>
    <row r="5987" outlineLevel="3" ht="50.25" customHeight="1">
      <c r="A5987" s="3" t="n"/>
      <c r="B5987" s="3" t="n"/>
      <c r="C5987" s="25" t="n"/>
      <c r="D5987" s="271" t="inlineStr">
        <is>
          <t>10.9.2.13.</t>
        </is>
      </c>
      <c r="E5987" s="198" t="inlineStr">
        <is>
          <t>Активное оборудование</t>
        </is>
      </c>
      <c r="F5987" s="199" t="n"/>
      <c r="G5987" s="646" t="n"/>
      <c r="H5987" s="207" t="n"/>
      <c r="I5987" s="208" t="n">
        <v>0</v>
      </c>
      <c r="J5987" s="209" t="n">
        <v>0</v>
      </c>
      <c r="K5987" s="210" t="n">
        <v>0</v>
      </c>
      <c r="L5987" s="207" t="n">
        <v>0</v>
      </c>
      <c r="M5987" s="208" t="n">
        <v>0</v>
      </c>
      <c r="N5987" s="209" t="n">
        <v>0</v>
      </c>
      <c r="O5987" s="210" t="n">
        <v>0</v>
      </c>
      <c r="P5987" s="118" t="n"/>
      <c r="Q5987" s="104" t="n"/>
    </row>
    <row r="5988" outlineLevel="3" ht="50.25" customHeight="1">
      <c r="A5988" s="3" t="n"/>
      <c r="B5988" s="3" t="n"/>
      <c r="C5988" s="25" t="n"/>
      <c r="D5988" s="271" t="inlineStr">
        <is>
          <t>10.9.2.14.</t>
        </is>
      </c>
      <c r="E5988" s="200" t="inlineStr">
        <is>
          <t>Ethernet-коммутатор доступа, 48 х 10/100/1000BASE-T (PoE/PoE+), 4 х 1000BASE-X/10GBASE-R, L3, 2 слота для модулей питания, MES2448P, Eltex</t>
        </is>
      </c>
      <c r="F5988" s="651" t="inlineStr">
        <is>
          <t>шт</t>
        </is>
      </c>
      <c r="G5988" s="645" t="n">
        <v>0</v>
      </c>
      <c r="H5988" s="194" t="n">
        <v>281997.5325960785</v>
      </c>
      <c r="I5988" s="195" t="n">
        <v>179225.7519170405</v>
      </c>
      <c r="J5988" s="196" t="n">
        <v>57652.91056413986</v>
      </c>
      <c r="K5988" s="197" t="n">
        <v>518876.1950772587</v>
      </c>
      <c r="L5988" s="194" t="n">
        <v>0</v>
      </c>
      <c r="M5988" s="195" t="n">
        <v>0</v>
      </c>
      <c r="N5988" s="196" t="n">
        <v>0</v>
      </c>
      <c r="O5988" s="197" t="n">
        <v>0</v>
      </c>
      <c r="P5988" s="524" t="inlineStr">
        <is>
          <t>Исключено</t>
        </is>
      </c>
      <c r="Q5988" s="104" t="n"/>
    </row>
    <row r="5989" outlineLevel="3" ht="50.25" customHeight="1">
      <c r="A5989" s="3" t="n"/>
      <c r="B5989" s="3" t="n"/>
      <c r="C5989" s="25" t="n"/>
      <c r="D5989" s="271" t="inlineStr">
        <is>
          <t>10.9.2.15.</t>
        </is>
      </c>
      <c r="E5989" s="200" t="inlineStr">
        <is>
          <t>Мод уль питания PM380-220/56, 220V AC, 380W, PM380-220/56, Eltex</t>
        </is>
      </c>
      <c r="F5989" s="651" t="inlineStr">
        <is>
          <t>шт</t>
        </is>
      </c>
      <c r="G5989" s="645" t="n">
        <v>0</v>
      </c>
      <c r="H5989" s="194" t="n">
        <v>43397.47833617967</v>
      </c>
      <c r="I5989" s="195" t="n">
        <v>34742.31521919648</v>
      </c>
      <c r="J5989" s="196" t="n">
        <v>9767.474194422019</v>
      </c>
      <c r="K5989" s="197" t="n">
        <v>87907.26774979816</v>
      </c>
      <c r="L5989" s="194" t="n">
        <v>0</v>
      </c>
      <c r="M5989" s="195" t="n">
        <v>0</v>
      </c>
      <c r="N5989" s="196" t="n">
        <v>0</v>
      </c>
      <c r="O5989" s="197" t="n">
        <v>0</v>
      </c>
      <c r="P5989" s="524" t="inlineStr">
        <is>
          <t>Исключено</t>
        </is>
      </c>
      <c r="Q5989" s="104" t="n"/>
    </row>
    <row r="5990" outlineLevel="3" ht="50.25" customHeight="1">
      <c r="A5990" s="3" t="n"/>
      <c r="B5990" s="3" t="n"/>
      <c r="C5990" s="25" t="n"/>
      <c r="D5990" s="271" t="inlineStr">
        <is>
          <t>10.9.2.16.</t>
        </is>
      </c>
      <c r="E5990" s="198" t="inlineStr">
        <is>
          <t>Оборудование электропитания</t>
        </is>
      </c>
      <c r="F5990" s="18" t="n"/>
      <c r="G5990" s="646" t="n"/>
      <c r="H5990" s="207" t="n"/>
      <c r="I5990" s="208" t="n">
        <v>0</v>
      </c>
      <c r="J5990" s="209" t="n">
        <v>0</v>
      </c>
      <c r="K5990" s="210" t="n">
        <v>0</v>
      </c>
      <c r="L5990" s="207" t="n">
        <v>0</v>
      </c>
      <c r="M5990" s="208" t="n">
        <v>0</v>
      </c>
      <c r="N5990" s="209" t="n">
        <v>0</v>
      </c>
      <c r="O5990" s="210" t="n">
        <v>0</v>
      </c>
      <c r="P5990" s="118" t="n"/>
      <c r="Q5990" s="104" t="n"/>
    </row>
    <row r="5991" outlineLevel="3" ht="50.25" customHeight="1">
      <c r="A5991" s="3" t="n"/>
      <c r="B5991" s="3" t="n"/>
      <c r="C5991" s="25" t="n"/>
      <c r="D5991" s="271" t="inlineStr">
        <is>
          <t>10.9.2.17.</t>
        </is>
      </c>
      <c r="E5991" s="200" t="inlineStr">
        <is>
          <t>SOC Блок розеток горизонтальный 19", 1U, 230В, 16А, автомат, выход: Schuko-8, вход: С20, серый, R-031543, РИТ тех</t>
        </is>
      </c>
      <c r="F5991" s="651" t="inlineStr">
        <is>
          <t>шт</t>
        </is>
      </c>
      <c r="G5991" s="645" t="n">
        <v>0</v>
      </c>
      <c r="H5991" s="194" t="n">
        <v>22853.67115257852</v>
      </c>
      <c r="I5991" s="195" t="n">
        <v>0</v>
      </c>
      <c r="J5991" s="196" t="n">
        <v>2856.708894072316</v>
      </c>
      <c r="K5991" s="197" t="n">
        <v>25710.38004665084</v>
      </c>
      <c r="L5991" s="194" t="n">
        <v>0</v>
      </c>
      <c r="M5991" s="195" t="n">
        <v>0</v>
      </c>
      <c r="N5991" s="196" t="n">
        <v>0</v>
      </c>
      <c r="O5991" s="197" t="n">
        <v>0</v>
      </c>
      <c r="P5991" s="524" t="inlineStr">
        <is>
          <t>Исключено</t>
        </is>
      </c>
      <c r="Q5991" s="104" t="n"/>
    </row>
    <row r="5992" outlineLevel="3" ht="50.25" customHeight="1">
      <c r="A5992" s="3" t="n"/>
      <c r="B5992" s="3" t="n"/>
      <c r="C5992" s="25" t="n"/>
      <c r="D5992" s="271" t="inlineStr">
        <is>
          <t>10.9.2.18.</t>
        </is>
      </c>
      <c r="E5992" s="200" t="inlineStr">
        <is>
          <t>ИБП Smart-Save Online SRV 3000 ВА, конвертируемый форм-фактор 4U, 230 В, IEC 6xC13 + 1хС19, SmartSlot, LCD, USB HID, версия с возможностью увеличения времени автономии, 2 кор., SRVSE3KRTXLI, Systeme electric</t>
        </is>
      </c>
      <c r="F5992" s="651" t="inlineStr">
        <is>
          <t>компл.</t>
        </is>
      </c>
      <c r="G5992" s="645" t="n">
        <v>0</v>
      </c>
      <c r="H5992" s="194" t="n">
        <v>164809.7405423232</v>
      </c>
      <c r="I5992" s="195" t="n">
        <v>77653.32661784012</v>
      </c>
      <c r="J5992" s="196" t="n">
        <v>30307.88339502041</v>
      </c>
      <c r="K5992" s="197" t="n">
        <v>272770.9505551837</v>
      </c>
      <c r="L5992" s="194" t="n">
        <v>0</v>
      </c>
      <c r="M5992" s="195" t="n">
        <v>0</v>
      </c>
      <c r="N5992" s="196" t="n">
        <v>0</v>
      </c>
      <c r="O5992" s="197" t="n">
        <v>0</v>
      </c>
      <c r="P5992" s="524" t="inlineStr">
        <is>
          <t>Исключено</t>
        </is>
      </c>
      <c r="Q5992" s="104" t="n"/>
    </row>
    <row r="5993" outlineLevel="3" ht="50.25" customHeight="1">
      <c r="A5993" s="3" t="n"/>
      <c r="B5993" s="3" t="n"/>
      <c r="C5993" s="25" t="n"/>
      <c r="D5993" s="271" t="inlineStr">
        <is>
          <t>10.9.2.19.</t>
        </is>
      </c>
      <c r="E5993" s="200" t="inlineStr">
        <is>
          <t>Комплект батарей для ИБП Systeme Electric Smart-Save Online, 72 В, свинцово-кислотный, конвертируемый форм-фактор 2U, BPSE72RT2U, Systeme electric</t>
        </is>
      </c>
      <c r="F5993" s="651" t="inlineStr">
        <is>
          <t>компл.</t>
        </is>
      </c>
      <c r="G5993" s="645" t="n">
        <v>0</v>
      </c>
      <c r="H5993" s="194" t="n">
        <v>152272.3787913492</v>
      </c>
      <c r="I5993" s="195" t="n">
        <v>38826.66330892006</v>
      </c>
      <c r="J5993" s="196" t="n">
        <v>23887.38026253365</v>
      </c>
      <c r="K5993" s="197" t="n">
        <v>214986.4223628029</v>
      </c>
      <c r="L5993" s="194" t="n">
        <v>0</v>
      </c>
      <c r="M5993" s="195" t="n">
        <v>0</v>
      </c>
      <c r="N5993" s="196" t="n">
        <v>0</v>
      </c>
      <c r="O5993" s="197" t="n">
        <v>0</v>
      </c>
      <c r="P5993" s="524" t="inlineStr">
        <is>
          <t>Исключено</t>
        </is>
      </c>
      <c r="Q5993" s="104" t="n"/>
    </row>
    <row r="5994" outlineLevel="3" ht="50.25" customHeight="1">
      <c r="A5994" s="3" t="n"/>
      <c r="B5994" s="3" t="n"/>
      <c r="C5994" s="25" t="n"/>
      <c r="D5994" s="271" t="inlineStr">
        <is>
          <t>10.9.2.20.</t>
        </is>
      </c>
      <c r="E5994" s="200" t="inlineStr">
        <is>
          <t>Сет евая карта 10/100/1000M версия М, SE9604, Systeme electric</t>
        </is>
      </c>
      <c r="F5994" s="651" t="inlineStr">
        <is>
          <t>компл.</t>
        </is>
      </c>
      <c r="G5994" s="645" t="n">
        <v>0</v>
      </c>
      <c r="H5994" s="194" t="n">
        <v>23299.17466584806</v>
      </c>
      <c r="I5994" s="195" t="n">
        <v>10353.77688237868</v>
      </c>
      <c r="J5994" s="196" t="n">
        <v>4206.618943528343</v>
      </c>
      <c r="K5994" s="197" t="n">
        <v>37859.57049175509</v>
      </c>
      <c r="L5994" s="194" t="n">
        <v>0</v>
      </c>
      <c r="M5994" s="195" t="n">
        <v>0</v>
      </c>
      <c r="N5994" s="196" t="n">
        <v>0</v>
      </c>
      <c r="O5994" s="197" t="n">
        <v>0</v>
      </c>
      <c r="P5994" s="524" t="inlineStr">
        <is>
          <t>Исключено</t>
        </is>
      </c>
      <c r="Q5994" s="104" t="n"/>
    </row>
    <row r="5995" outlineLevel="3" ht="50.25" customHeight="1">
      <c r="A5995" s="3" t="n"/>
      <c r="B5995" s="3" t="n"/>
      <c r="C5995" s="25" t="n"/>
      <c r="D5995" s="271" t="inlineStr">
        <is>
          <t>10.9.2.21.</t>
        </is>
      </c>
      <c r="E5995" s="200" t="inlineStr">
        <is>
          <t>Комплект монтажных рельсов 19'', нагрузка до 60кг, регулируемый 480-780 мм для 2U ИБП, 2U силовых модулей, 2U комплектов батарей, SE1RK, Systeme electric</t>
        </is>
      </c>
      <c r="F5995" s="651" t="inlineStr">
        <is>
          <t>компл.</t>
        </is>
      </c>
      <c r="G5995" s="645" t="n">
        <v>0</v>
      </c>
      <c r="H5995" s="194" t="n">
        <v>8085.790293647005</v>
      </c>
      <c r="I5995" s="195" t="n">
        <v>3882.666330892006</v>
      </c>
      <c r="J5995" s="196" t="n">
        <v>1496.057078067377</v>
      </c>
      <c r="K5995" s="197" t="n">
        <v>13464.51370260639</v>
      </c>
      <c r="L5995" s="194" t="n">
        <v>0</v>
      </c>
      <c r="M5995" s="195" t="n">
        <v>0</v>
      </c>
      <c r="N5995" s="196" t="n">
        <v>0</v>
      </c>
      <c r="O5995" s="197" t="n">
        <v>0</v>
      </c>
      <c r="P5995" s="524" t="inlineStr">
        <is>
          <t>Исключено</t>
        </is>
      </c>
      <c r="Q5995" s="104" t="n"/>
    </row>
    <row r="5996" outlineLevel="2" ht="50.25" customHeight="1">
      <c r="A5996" s="3" t="n"/>
      <c r="B5996" s="3" t="n"/>
      <c r="C5996" s="240" t="n"/>
      <c r="D5996" s="391" t="inlineStr">
        <is>
          <t>10.9.3.</t>
        </is>
      </c>
      <c r="E5996" s="406" t="inlineStr">
        <is>
          <t>Телекоммуникационный шкаф ТШ-S2 в составе:</t>
        </is>
      </c>
      <c r="F5996" s="395" t="inlineStr">
        <is>
          <t>комплект</t>
        </is>
      </c>
      <c r="G5996" s="420" t="n">
        <v>1</v>
      </c>
      <c r="H5996" s="428">
        <f>IFERROR(L5996/G5996,0)</f>
        <v/>
      </c>
      <c r="I5996" s="429">
        <f>IFERROR(M5996/G5996,0)</f>
        <v/>
      </c>
      <c r="J5996" s="430">
        <f>IFERROR(N5996/G5996,0)</f>
        <v/>
      </c>
      <c r="K5996" s="432">
        <f>+IFERROR(O5996/G5996,0)</f>
        <v/>
      </c>
      <c r="L5996" s="431">
        <f>SUBTOTAL(9,L5997:L6017)</f>
        <v/>
      </c>
      <c r="M5996" s="429">
        <f>SUBTOTAL(9,M5997:M6017)</f>
        <v/>
      </c>
      <c r="N5996" s="430">
        <f>SUBTOTAL(9,N5997:N6017)</f>
        <v/>
      </c>
      <c r="O5996" s="431">
        <f>SUBTOTAL(9,O5997:O6017)</f>
        <v/>
      </c>
      <c r="P5996" s="394" t="n"/>
      <c r="Q5996" s="243" t="n"/>
    </row>
    <row r="5997" outlineLevel="3" ht="50.25" customHeight="1">
      <c r="A5997" s="3" t="n"/>
      <c r="B5997" s="3" t="n"/>
      <c r="C5997" s="25" t="n"/>
      <c r="D5997" s="271" t="inlineStr">
        <is>
          <t>10.9.3.1.</t>
        </is>
      </c>
      <c r="E5997" s="200" t="inlineStr">
        <is>
          <t>Шкаф напольный Level 3 19", 42U 600x800, двери перфорированные: передняя одинарная, задние распашные, серый, RBU42608021, РИТ тех</t>
        </is>
      </c>
      <c r="F5997" s="651" t="inlineStr">
        <is>
          <t>компл.</t>
        </is>
      </c>
      <c r="G5997" s="645" t="n">
        <v>0</v>
      </c>
      <c r="H5997" s="194" t="n">
        <v>189942.764309896</v>
      </c>
      <c r="I5997" s="195" t="n">
        <v>129422.2110297335</v>
      </c>
      <c r="J5997" s="196" t="n">
        <v>39920.6219174537</v>
      </c>
      <c r="K5997" s="197" t="n">
        <v>359285.5972570833</v>
      </c>
      <c r="L5997" s="194" t="n">
        <v>0</v>
      </c>
      <c r="M5997" s="195" t="n">
        <v>0</v>
      </c>
      <c r="N5997" s="196" t="n">
        <v>0</v>
      </c>
      <c r="O5997" s="197" t="n">
        <v>0</v>
      </c>
      <c r="P5997" s="524" t="inlineStr">
        <is>
          <t>Исключено</t>
        </is>
      </c>
      <c r="Q5997" s="104" t="n"/>
    </row>
    <row r="5998" outlineLevel="3" ht="50.25" customHeight="1">
      <c r="A5998" s="3" t="n"/>
      <c r="B5998" s="3" t="n"/>
      <c r="C5998" s="25" t="n"/>
      <c r="D5998" s="271" t="inlineStr">
        <is>
          <t>10.9.3.2.</t>
        </is>
      </c>
      <c r="E5998" s="200" t="inlineStr">
        <is>
          <t>ROOFFAN Модуль вентиляторный в крышу, серый, 2 вентилятора, с термостатом, R-996912, РИТ тех</t>
        </is>
      </c>
      <c r="F5998" s="651" t="inlineStr">
        <is>
          <t>шт</t>
        </is>
      </c>
      <c r="G5998" s="645" t="n">
        <v>0</v>
      </c>
      <c r="H5998" s="194" t="n">
        <v>16143.87369594317</v>
      </c>
      <c r="I5998" s="195" t="n">
        <v>0</v>
      </c>
      <c r="J5998" s="196" t="n">
        <v>2017.984211992896</v>
      </c>
      <c r="K5998" s="197" t="n">
        <v>18161.85790793606</v>
      </c>
      <c r="L5998" s="194" t="n">
        <v>0</v>
      </c>
      <c r="M5998" s="195" t="n">
        <v>0</v>
      </c>
      <c r="N5998" s="196" t="n">
        <v>0</v>
      </c>
      <c r="O5998" s="197" t="n">
        <v>0</v>
      </c>
      <c r="P5998" s="524" t="inlineStr">
        <is>
          <t>Исключено</t>
        </is>
      </c>
      <c r="Q5998" s="104" t="n"/>
    </row>
    <row r="5999" outlineLevel="3" ht="50.25" customHeight="1">
      <c r="A5999" s="3" t="n"/>
      <c r="B5999" s="3" t="n"/>
      <c r="C5999" s="25" t="n"/>
      <c r="D5999" s="271" t="inlineStr">
        <is>
          <t>10.9.3.3.</t>
        </is>
      </c>
      <c r="E5999" s="200" t="inlineStr">
        <is>
          <t>Кабельный органайзер горизонтальный с кольцами 55 мм, 19”, 1U, R-805280, РИТ тех</t>
        </is>
      </c>
      <c r="F5999" s="651" t="inlineStr">
        <is>
          <t>шт</t>
        </is>
      </c>
      <c r="G5999" s="645" t="n">
        <v>0</v>
      </c>
      <c r="H5999" s="194" t="n">
        <v>1917.084987610103</v>
      </c>
      <c r="I5999" s="195" t="n">
        <v>0</v>
      </c>
      <c r="J5999" s="196" t="n">
        <v>239.6356234512628</v>
      </c>
      <c r="K5999" s="197" t="n">
        <v>2156.720611061366</v>
      </c>
      <c r="L5999" s="194" t="n">
        <v>0</v>
      </c>
      <c r="M5999" s="195" t="n">
        <v>0</v>
      </c>
      <c r="N5999" s="196" t="n">
        <v>0</v>
      </c>
      <c r="O5999" s="197" t="n">
        <v>0</v>
      </c>
      <c r="P5999" s="524" t="inlineStr">
        <is>
          <t>Исключено</t>
        </is>
      </c>
      <c r="Q5999" s="104" t="n"/>
    </row>
    <row r="6000" outlineLevel="3" ht="50.25" customHeight="1">
      <c r="A6000" s="3" t="n"/>
      <c r="B6000" s="3" t="n"/>
      <c r="C6000" s="25" t="n"/>
      <c r="D6000" s="271" t="inlineStr">
        <is>
          <t>10.9.3.4.</t>
        </is>
      </c>
      <c r="E6000" s="200" t="inlineStr">
        <is>
          <t>Оптический кросс</t>
        </is>
      </c>
      <c r="F6000" s="651" t="n"/>
      <c r="G6000" s="645" t="n"/>
      <c r="H6000" s="207" t="n"/>
      <c r="I6000" s="208" t="n">
        <v>0</v>
      </c>
      <c r="J6000" s="209" t="n">
        <v>0</v>
      </c>
      <c r="K6000" s="210" t="n">
        <v>0</v>
      </c>
      <c r="L6000" s="207" t="n">
        <v>0</v>
      </c>
      <c r="M6000" s="208" t="n">
        <v>0</v>
      </c>
      <c r="N6000" s="209" t="n">
        <v>0</v>
      </c>
      <c r="O6000" s="210" t="n">
        <v>0</v>
      </c>
      <c r="P6000" s="118" t="n"/>
      <c r="Q6000" s="104" t="n"/>
    </row>
    <row r="6001" outlineLevel="3" ht="50.25" customHeight="1">
      <c r="A6001" s="3" t="n"/>
      <c r="B6001" s="3" t="n"/>
      <c r="C6001" s="25" t="n"/>
      <c r="D6001" s="271" t="inlineStr">
        <is>
          <t>10.9.3.5.</t>
        </is>
      </c>
      <c r="E6001" s="200" t="inlineStr">
        <is>
          <t>Модульная оптическая полка Xlight FOMP с выдвижным лотком, 1U, для наполнения, R3203452, РИТ тех</t>
        </is>
      </c>
      <c r="F6001" s="651" t="inlineStr">
        <is>
          <t>шт</t>
        </is>
      </c>
      <c r="G6001" s="645" t="n">
        <v>0</v>
      </c>
      <c r="H6001" s="194" t="n">
        <v>8439.075934262606</v>
      </c>
      <c r="I6001" s="195" t="n">
        <v>0</v>
      </c>
      <c r="J6001" s="196" t="n">
        <v>1054.884491782826</v>
      </c>
      <c r="K6001" s="197" t="n">
        <v>9493.960426045433</v>
      </c>
      <c r="L6001" s="194" t="n">
        <v>0</v>
      </c>
      <c r="M6001" s="195" t="n">
        <v>0</v>
      </c>
      <c r="N6001" s="196" t="n">
        <v>0</v>
      </c>
      <c r="O6001" s="197" t="n">
        <v>0</v>
      </c>
      <c r="P6001" s="524" t="inlineStr">
        <is>
          <t>Исключено</t>
        </is>
      </c>
      <c r="Q6001" s="104" t="n"/>
    </row>
    <row r="6002" outlineLevel="3" ht="50.25" customHeight="1">
      <c r="A6002" s="3" t="n"/>
      <c r="B6002" s="3" t="n"/>
      <c r="C6002" s="25" t="n"/>
      <c r="D6002" s="271" t="inlineStr">
        <is>
          <t>10.9.3.6.</t>
        </is>
      </c>
      <c r="E6002" s="200" t="inlineStr">
        <is>
          <t>Адаптерная планка Xlight FOMP, 8 LC Simplex, SM, APC, R3203475, РИТ тех</t>
        </is>
      </c>
      <c r="F6002" s="651" t="inlineStr">
        <is>
          <t>шт</t>
        </is>
      </c>
      <c r="G6002" s="645" t="n">
        <v>0</v>
      </c>
      <c r="H6002" s="194" t="n">
        <v>2461.398090745797</v>
      </c>
      <c r="I6002" s="195" t="n">
        <v>0</v>
      </c>
      <c r="J6002" s="196" t="n">
        <v>307.6747613432246</v>
      </c>
      <c r="K6002" s="197" t="n">
        <v>2769.072852089021</v>
      </c>
      <c r="L6002" s="194" t="n">
        <v>0</v>
      </c>
      <c r="M6002" s="195" t="n">
        <v>0</v>
      </c>
      <c r="N6002" s="196" t="n">
        <v>0</v>
      </c>
      <c r="O6002" s="197" t="n">
        <v>0</v>
      </c>
      <c r="P6002" s="524" t="inlineStr">
        <is>
          <t>Исключено</t>
        </is>
      </c>
      <c r="Q6002" s="104" t="n"/>
    </row>
    <row r="6003" outlineLevel="3" ht="50.25" customHeight="1">
      <c r="A6003" s="3" t="n"/>
      <c r="B6003" s="3" t="n"/>
      <c r="C6003" s="25" t="n"/>
      <c r="D6003" s="271" t="inlineStr">
        <is>
          <t>10.9.3.7.</t>
        </is>
      </c>
      <c r="E6003" s="200" t="inlineStr">
        <is>
          <t>Планка-заглушка Xlight, R3203460, РИТ тех</t>
        </is>
      </c>
      <c r="F6003" s="651" t="inlineStr">
        <is>
          <t>шт</t>
        </is>
      </c>
      <c r="G6003" s="645" t="n">
        <v>0</v>
      </c>
      <c r="H6003" s="194" t="n">
        <v>703.2583981356041</v>
      </c>
      <c r="I6003" s="195" t="n">
        <v>0</v>
      </c>
      <c r="J6003" s="196" t="n">
        <v>87.90729976695052</v>
      </c>
      <c r="K6003" s="197" t="n">
        <v>791.1656979025546</v>
      </c>
      <c r="L6003" s="194" t="n">
        <v>0</v>
      </c>
      <c r="M6003" s="195" t="n">
        <v>0</v>
      </c>
      <c r="N6003" s="196" t="n">
        <v>0</v>
      </c>
      <c r="O6003" s="197" t="n">
        <v>0</v>
      </c>
      <c r="P6003" s="524" t="inlineStr">
        <is>
          <t>Исключено</t>
        </is>
      </c>
      <c r="Q6003" s="104" t="n"/>
    </row>
    <row r="6004" outlineLevel="3" ht="50.25" customHeight="1">
      <c r="A6004" s="3" t="n"/>
      <c r="B6004" s="3" t="n"/>
      <c r="C6004" s="25" t="n"/>
      <c r="D6004" s="271" t="inlineStr">
        <is>
          <t>10.9.3.8.</t>
        </is>
      </c>
      <c r="E6004" s="200" t="inlineStr">
        <is>
          <t>Оптический пиг-тейл Xlight, LC, SM, G657A2, UPC, LSZH, R4204010, РИТ тех</t>
        </is>
      </c>
      <c r="F6004" s="651" t="inlineStr">
        <is>
          <t>шт</t>
        </is>
      </c>
      <c r="G6004" s="645" t="n">
        <v>0</v>
      </c>
      <c r="H6004" s="194" t="n">
        <v>369.2172180019054</v>
      </c>
      <c r="I6004" s="195" t="n">
        <v>0</v>
      </c>
      <c r="J6004" s="196" t="n">
        <v>46.15215225023817</v>
      </c>
      <c r="K6004" s="197" t="n">
        <v>415.3693702521435</v>
      </c>
      <c r="L6004" s="194" t="n">
        <v>0</v>
      </c>
      <c r="M6004" s="195" t="n">
        <v>0</v>
      </c>
      <c r="N6004" s="196" t="n">
        <v>0</v>
      </c>
      <c r="O6004" s="197" t="n">
        <v>0</v>
      </c>
      <c r="P6004" s="524" t="inlineStr">
        <is>
          <t>Исключено</t>
        </is>
      </c>
      <c r="Q6004" s="104" t="n"/>
    </row>
    <row r="6005" outlineLevel="3" ht="50.25" customHeight="1">
      <c r="A6005" s="3" t="n"/>
      <c r="B6005" s="3" t="n"/>
      <c r="C6005" s="25" t="n"/>
      <c r="D6005" s="271" t="inlineStr">
        <is>
          <t>10.9.3.9.</t>
        </is>
      </c>
      <c r="E6005" s="200" t="inlineStr">
        <is>
          <t>Патч-корд оптический Xlight, LC-LC, SM, BI G657A2, LSZH, 3м, R4366030, РИТ тех</t>
        </is>
      </c>
      <c r="F6005" s="651" t="inlineStr">
        <is>
          <t>шт</t>
        </is>
      </c>
      <c r="G6005" s="645" t="n">
        <v>0</v>
      </c>
      <c r="H6005" s="194" t="n">
        <v>1040.820338857347</v>
      </c>
      <c r="I6005" s="195" t="n">
        <v>0</v>
      </c>
      <c r="J6005" s="196" t="n">
        <v>130.1025423571683</v>
      </c>
      <c r="K6005" s="197" t="n">
        <v>1170.922881214515</v>
      </c>
      <c r="L6005" s="194" t="n">
        <v>0</v>
      </c>
      <c r="M6005" s="195" t="n">
        <v>0</v>
      </c>
      <c r="N6005" s="196" t="n">
        <v>0</v>
      </c>
      <c r="O6005" s="197" t="n">
        <v>0</v>
      </c>
      <c r="P6005" s="524" t="inlineStr">
        <is>
          <t>Исключено</t>
        </is>
      </c>
      <c r="Q6005" s="104" t="n"/>
    </row>
    <row r="6006" outlineLevel="3" ht="50.25" customHeight="1">
      <c r="A6006" s="3" t="n"/>
      <c r="B6006" s="3" t="n"/>
      <c r="C6006" s="25" t="n"/>
      <c r="D6006" s="271" t="inlineStr">
        <is>
          <t>10.9.3.10.</t>
        </is>
      </c>
      <c r="E6006" s="200" t="inlineStr">
        <is>
          <t>Горизонтальный кросс</t>
        </is>
      </c>
      <c r="F6006" s="651" t="n"/>
      <c r="G6006" s="645" t="n"/>
      <c r="H6006" s="207" t="n"/>
      <c r="I6006" s="208" t="n">
        <v>0</v>
      </c>
      <c r="J6006" s="209" t="n">
        <v>0</v>
      </c>
      <c r="K6006" s="210" t="n">
        <v>0</v>
      </c>
      <c r="L6006" s="207" t="n">
        <v>0</v>
      </c>
      <c r="M6006" s="208" t="n">
        <v>0</v>
      </c>
      <c r="N6006" s="209" t="n">
        <v>0</v>
      </c>
      <c r="O6006" s="210" t="n">
        <v>0</v>
      </c>
      <c r="P6006" s="118" t="n"/>
      <c r="Q6006" s="104" t="n"/>
    </row>
    <row r="6007" outlineLevel="3" ht="50.25" customHeight="1">
      <c r="A6007" s="3" t="n"/>
      <c r="B6007" s="3" t="n"/>
      <c r="C6007" s="25" t="n"/>
      <c r="D6007" s="271" t="inlineStr">
        <is>
          <t>10.9.3.11.</t>
        </is>
      </c>
      <c r="E6007" s="200" t="inlineStr">
        <is>
          <t>Неэкранированная рама патч-панели для 24 модулей Keystone, UTP, R3735081, РИТ тех</t>
        </is>
      </c>
      <c r="F6007" s="651" t="inlineStr">
        <is>
          <t>шт</t>
        </is>
      </c>
      <c r="G6007" s="645" t="n">
        <v>0</v>
      </c>
      <c r="H6007" s="194" t="n">
        <v>4218.914610316929</v>
      </c>
      <c r="I6007" s="195" t="n">
        <v>0</v>
      </c>
      <c r="J6007" s="196" t="n">
        <v>527.3643262896161</v>
      </c>
      <c r="K6007" s="197" t="n">
        <v>4746.278936606544</v>
      </c>
      <c r="L6007" s="194" t="n">
        <v>0</v>
      </c>
      <c r="M6007" s="195" t="n">
        <v>0</v>
      </c>
      <c r="N6007" s="196" t="n">
        <v>0</v>
      </c>
      <c r="O6007" s="197" t="n">
        <v>0</v>
      </c>
      <c r="P6007" s="524" t="inlineStr">
        <is>
          <t>Исключено</t>
        </is>
      </c>
      <c r="Q6007" s="104" t="n"/>
    </row>
    <row r="6008" outlineLevel="3" ht="50.25" customHeight="1">
      <c r="A6008" s="3" t="n"/>
      <c r="B6008" s="3" t="n"/>
      <c r="C6008" s="25" t="n"/>
      <c r="D6008" s="271" t="inlineStr">
        <is>
          <t>10.9.3.12.</t>
        </is>
      </c>
      <c r="E6008" s="200" t="inlineStr">
        <is>
          <t>Модули Keystone Категории 6, R311x372, РИТ тех</t>
        </is>
      </c>
      <c r="F6008" s="651" t="inlineStr">
        <is>
          <t>шт</t>
        </is>
      </c>
      <c r="G6008" s="645" t="n">
        <v>0</v>
      </c>
      <c r="H6008" s="194" t="n">
        <v>527.446582415484</v>
      </c>
      <c r="I6008" s="195" t="n">
        <v>0</v>
      </c>
      <c r="J6008" s="196" t="n">
        <v>65.93082280193551</v>
      </c>
      <c r="K6008" s="197" t="n">
        <v>593.3774052174196</v>
      </c>
      <c r="L6008" s="194" t="n">
        <v>0</v>
      </c>
      <c r="M6008" s="195" t="n">
        <v>0</v>
      </c>
      <c r="N6008" s="196" t="n">
        <v>0</v>
      </c>
      <c r="O6008" s="197" t="n">
        <v>0</v>
      </c>
      <c r="P6008" s="524" t="inlineStr">
        <is>
          <t>Исключено</t>
        </is>
      </c>
      <c r="Q6008" s="104" t="n"/>
    </row>
    <row r="6009" outlineLevel="3" ht="50.25" customHeight="1">
      <c r="A6009" s="3" t="n"/>
      <c r="B6009" s="3" t="n"/>
      <c r="C6009" s="25" t="n"/>
      <c r="D6009" s="271" t="inlineStr">
        <is>
          <t>10.9.3.13.</t>
        </is>
      </c>
      <c r="E6009" s="3" t="inlineStr">
        <is>
          <t>Активное оборудование</t>
        </is>
      </c>
      <c r="F6009" s="199" t="n"/>
      <c r="G6009" s="646" t="n"/>
      <c r="H6009" s="207" t="n"/>
      <c r="I6009" s="208" t="n">
        <v>0</v>
      </c>
      <c r="J6009" s="209" t="n">
        <v>0</v>
      </c>
      <c r="K6009" s="210" t="n">
        <v>0</v>
      </c>
      <c r="L6009" s="207" t="n">
        <v>0</v>
      </c>
      <c r="M6009" s="208" t="n">
        <v>0</v>
      </c>
      <c r="N6009" s="209" t="n">
        <v>0</v>
      </c>
      <c r="O6009" s="210" t="n">
        <v>0</v>
      </c>
      <c r="P6009" s="118" t="n"/>
      <c r="Q6009" s="104" t="n"/>
    </row>
    <row r="6010" outlineLevel="3" ht="50.25" customHeight="1">
      <c r="A6010" s="3" t="n"/>
      <c r="B6010" s="3" t="n"/>
      <c r="C6010" s="25" t="n"/>
      <c r="D6010" s="271" t="inlineStr">
        <is>
          <t>10.9.3.14.</t>
        </is>
      </c>
      <c r="E6010" s="200" t="inlineStr">
        <is>
          <t>Ethernet-коммутатор доступа, 48 х 10/100/1000BASE-T (PoE/PoE+), 4 х 1000BASE-X/10GBASE-R, L3, 2 слота для модулей питания, MES2448P, Eltex</t>
        </is>
      </c>
      <c r="F6010" s="651" t="inlineStr">
        <is>
          <t>шт</t>
        </is>
      </c>
      <c r="G6010" s="645" t="n">
        <v>0</v>
      </c>
      <c r="H6010" s="194" t="n">
        <v>281997.5325960785</v>
      </c>
      <c r="I6010" s="195" t="n">
        <v>179225.7519170405</v>
      </c>
      <c r="J6010" s="196" t="n">
        <v>57652.91056413986</v>
      </c>
      <c r="K6010" s="197" t="n">
        <v>518876.1950772587</v>
      </c>
      <c r="L6010" s="194" t="n">
        <v>0</v>
      </c>
      <c r="M6010" s="195" t="n">
        <v>0</v>
      </c>
      <c r="N6010" s="196" t="n">
        <v>0</v>
      </c>
      <c r="O6010" s="197" t="n">
        <v>0</v>
      </c>
      <c r="P6010" s="524" t="inlineStr">
        <is>
          <t>Исключено</t>
        </is>
      </c>
      <c r="Q6010" s="104" t="n"/>
    </row>
    <row r="6011" outlineLevel="3" ht="50.25" customHeight="1">
      <c r="A6011" s="3" t="n"/>
      <c r="B6011" s="3" t="n"/>
      <c r="C6011" s="25" t="n"/>
      <c r="D6011" s="271" t="inlineStr">
        <is>
          <t>10.9.3.15.</t>
        </is>
      </c>
      <c r="E6011" s="200" t="inlineStr">
        <is>
          <t>Мод уль питания PM380-220/56, 220V AC, 380W, PM380-220/56, Eltex</t>
        </is>
      </c>
      <c r="F6011" s="651" t="inlineStr">
        <is>
          <t>шт</t>
        </is>
      </c>
      <c r="G6011" s="645" t="n">
        <v>0</v>
      </c>
      <c r="H6011" s="194" t="n">
        <v>43397.47833617967</v>
      </c>
      <c r="I6011" s="195" t="n">
        <v>34742.31521919648</v>
      </c>
      <c r="J6011" s="196" t="n">
        <v>9767.474194422019</v>
      </c>
      <c r="K6011" s="197" t="n">
        <v>87907.26774979816</v>
      </c>
      <c r="L6011" s="194" t="n">
        <v>0</v>
      </c>
      <c r="M6011" s="195" t="n">
        <v>0</v>
      </c>
      <c r="N6011" s="196" t="n">
        <v>0</v>
      </c>
      <c r="O6011" s="197" t="n">
        <v>0</v>
      </c>
      <c r="P6011" s="524" t="inlineStr">
        <is>
          <t>Исключено</t>
        </is>
      </c>
      <c r="Q6011" s="104" t="n"/>
    </row>
    <row r="6012" outlineLevel="3" ht="50.25" customHeight="1">
      <c r="A6012" s="3" t="n"/>
      <c r="B6012" s="3" t="n"/>
      <c r="C6012" s="25" t="n"/>
      <c r="D6012" s="271" t="inlineStr">
        <is>
          <t>10.9.3.16.</t>
        </is>
      </c>
      <c r="E6012" s="198" t="inlineStr">
        <is>
          <t>Оборудование электропитания</t>
        </is>
      </c>
      <c r="F6012" s="199" t="n"/>
      <c r="G6012" s="646" t="n"/>
      <c r="H6012" s="207" t="n"/>
      <c r="I6012" s="208" t="n">
        <v>0</v>
      </c>
      <c r="J6012" s="209" t="n">
        <v>0</v>
      </c>
      <c r="K6012" s="210" t="n">
        <v>0</v>
      </c>
      <c r="L6012" s="207" t="n">
        <v>0</v>
      </c>
      <c r="M6012" s="208" t="n">
        <v>0</v>
      </c>
      <c r="N6012" s="209" t="n">
        <v>0</v>
      </c>
      <c r="O6012" s="210" t="n">
        <v>0</v>
      </c>
      <c r="P6012" s="118" t="n"/>
      <c r="Q6012" s="104" t="n"/>
    </row>
    <row r="6013" outlineLevel="3" ht="50.25" customHeight="1">
      <c r="A6013" s="3" t="n"/>
      <c r="B6013" s="3" t="n"/>
      <c r="C6013" s="25" t="n"/>
      <c r="D6013" s="271" t="inlineStr">
        <is>
          <t>10.9.3.17.</t>
        </is>
      </c>
      <c r="E6013" s="200" t="inlineStr">
        <is>
          <t>SOC Блок розеток горизонтальный 19", 1U, 230В, 16А, автомат, выход: Schuko-8, вход: С20, серый, R-031543, РИТ тех</t>
        </is>
      </c>
      <c r="F6013" s="651" t="inlineStr">
        <is>
          <t>шт</t>
        </is>
      </c>
      <c r="G6013" s="645" t="n">
        <v>0</v>
      </c>
      <c r="H6013" s="194" t="n">
        <v>22853.67115257852</v>
      </c>
      <c r="I6013" s="195" t="n">
        <v>0</v>
      </c>
      <c r="J6013" s="196" t="n">
        <v>2856.708894072316</v>
      </c>
      <c r="K6013" s="197" t="n">
        <v>25710.38004665084</v>
      </c>
      <c r="L6013" s="194" t="n">
        <v>0</v>
      </c>
      <c r="M6013" s="195" t="n">
        <v>0</v>
      </c>
      <c r="N6013" s="196" t="n">
        <v>0</v>
      </c>
      <c r="O6013" s="197" t="n">
        <v>0</v>
      </c>
      <c r="P6013" s="524" t="inlineStr">
        <is>
          <t>Исключено</t>
        </is>
      </c>
      <c r="Q6013" s="104" t="n"/>
    </row>
    <row r="6014" outlineLevel="3" ht="50.25" customHeight="1">
      <c r="A6014" s="3" t="n"/>
      <c r="B6014" s="3" t="n"/>
      <c r="C6014" s="25" t="n"/>
      <c r="D6014" s="271" t="inlineStr">
        <is>
          <t>10.9.3.18.</t>
        </is>
      </c>
      <c r="E6014" s="200" t="inlineStr">
        <is>
          <t>ИБП Smart-Save Online SRV 3000 ВА, конвертируемый форм-фактор 4U, 230 В, IEC 6xC13 + 1хС19, SmartSlot, LCD, USB HID, версия с возможностью увеличения времени автономии, 2 кор., SRVSE3KRTXLI, Systeme electric</t>
        </is>
      </c>
      <c r="F6014" s="651" t="inlineStr">
        <is>
          <t>компл.</t>
        </is>
      </c>
      <c r="G6014" s="645" t="n">
        <v>0</v>
      </c>
      <c r="H6014" s="194" t="n">
        <v>164809.7405423232</v>
      </c>
      <c r="I6014" s="195" t="n">
        <v>77653.32661784012</v>
      </c>
      <c r="J6014" s="196" t="n">
        <v>30307.88339502041</v>
      </c>
      <c r="K6014" s="197" t="n">
        <v>272770.9505551837</v>
      </c>
      <c r="L6014" s="194" t="n">
        <v>0</v>
      </c>
      <c r="M6014" s="195" t="n">
        <v>0</v>
      </c>
      <c r="N6014" s="196" t="n">
        <v>0</v>
      </c>
      <c r="O6014" s="197" t="n">
        <v>0</v>
      </c>
      <c r="P6014" s="524" t="inlineStr">
        <is>
          <t>Исключено</t>
        </is>
      </c>
      <c r="Q6014" s="104" t="n"/>
    </row>
    <row r="6015" outlineLevel="3" ht="50.25" customHeight="1">
      <c r="A6015" s="3" t="n"/>
      <c r="B6015" s="3" t="n"/>
      <c r="C6015" s="25" t="n"/>
      <c r="D6015" s="271" t="inlineStr">
        <is>
          <t>10.9.3.19.</t>
        </is>
      </c>
      <c r="E6015" s="200" t="inlineStr">
        <is>
          <t>Комплект батарей для ИБП Systeme Electric Smart-Save Online, 72 В, свинцово-кислотный, конвертируемый форм-фактор 2U, BPSE72RT2U, Systeme electric</t>
        </is>
      </c>
      <c r="F6015" s="651" t="inlineStr">
        <is>
          <t>компл.</t>
        </is>
      </c>
      <c r="G6015" s="645" t="n">
        <v>0</v>
      </c>
      <c r="H6015" s="194" t="n">
        <v>152272.3787913492</v>
      </c>
      <c r="I6015" s="195" t="n">
        <v>38826.66330892006</v>
      </c>
      <c r="J6015" s="196" t="n">
        <v>23887.38026253365</v>
      </c>
      <c r="K6015" s="197" t="n">
        <v>214986.4223628029</v>
      </c>
      <c r="L6015" s="194" t="n">
        <v>0</v>
      </c>
      <c r="M6015" s="195" t="n">
        <v>0</v>
      </c>
      <c r="N6015" s="196" t="n">
        <v>0</v>
      </c>
      <c r="O6015" s="197" t="n">
        <v>0</v>
      </c>
      <c r="P6015" s="524" t="inlineStr">
        <is>
          <t>Исключено</t>
        </is>
      </c>
      <c r="Q6015" s="104" t="n"/>
    </row>
    <row r="6016" outlineLevel="3" ht="50.25" customHeight="1">
      <c r="A6016" s="3" t="n"/>
      <c r="B6016" s="3" t="n"/>
      <c r="C6016" s="25" t="n"/>
      <c r="D6016" s="271" t="inlineStr">
        <is>
          <t>10.9.3.20.</t>
        </is>
      </c>
      <c r="E6016" s="200" t="inlineStr">
        <is>
          <t>Сетевая карта 10/100/1000M версия М, SE9604, Systeme electric</t>
        </is>
      </c>
      <c r="F6016" s="651" t="inlineStr">
        <is>
          <t>компл.</t>
        </is>
      </c>
      <c r="G6016" s="645" t="n">
        <v>0</v>
      </c>
      <c r="H6016" s="194" t="n">
        <v>23299.17466584806</v>
      </c>
      <c r="I6016" s="195" t="n">
        <v>10353.77688237868</v>
      </c>
      <c r="J6016" s="196" t="n">
        <v>4206.618943528343</v>
      </c>
      <c r="K6016" s="197" t="n">
        <v>37859.57049175509</v>
      </c>
      <c r="L6016" s="194" t="n">
        <v>0</v>
      </c>
      <c r="M6016" s="195" t="n">
        <v>0</v>
      </c>
      <c r="N6016" s="196" t="n">
        <v>0</v>
      </c>
      <c r="O6016" s="197" t="n">
        <v>0</v>
      </c>
      <c r="P6016" s="524" t="inlineStr">
        <is>
          <t>Исключено</t>
        </is>
      </c>
      <c r="Q6016" s="104" t="n"/>
    </row>
    <row r="6017" outlineLevel="3" ht="50.25" customHeight="1">
      <c r="A6017" s="3" t="n"/>
      <c r="B6017" s="3" t="n"/>
      <c r="C6017" s="25" t="n"/>
      <c r="D6017" s="271" t="inlineStr">
        <is>
          <t>10.9.3.21.</t>
        </is>
      </c>
      <c r="E6017" s="200" t="inlineStr">
        <is>
          <t>Комплект монтажных рельсов 19'', нагрузка до 60кг, регулируемый 480-780 мм для 2U ИБП, 2U силовых модулей, 2U комплектов батарей, SE1RK, Systeme electric</t>
        </is>
      </c>
      <c r="F6017" s="651" t="inlineStr">
        <is>
          <t>компл.</t>
        </is>
      </c>
      <c r="G6017" s="645" t="n">
        <v>0</v>
      </c>
      <c r="H6017" s="194" t="n">
        <v>8085.790293647005</v>
      </c>
      <c r="I6017" s="195" t="n">
        <v>3882.666330892006</v>
      </c>
      <c r="J6017" s="196" t="n">
        <v>1496.057078067377</v>
      </c>
      <c r="K6017" s="197" t="n">
        <v>13464.51370260639</v>
      </c>
      <c r="L6017" s="194" t="n">
        <v>0</v>
      </c>
      <c r="M6017" s="195" t="n">
        <v>0</v>
      </c>
      <c r="N6017" s="196" t="n">
        <v>0</v>
      </c>
      <c r="O6017" s="197" t="n">
        <v>0</v>
      </c>
      <c r="P6017" s="524" t="inlineStr">
        <is>
          <t>Исключено</t>
        </is>
      </c>
      <c r="Q6017" s="104" t="n"/>
    </row>
    <row r="6018" outlineLevel="2" ht="50.25" customHeight="1">
      <c r="A6018" s="3" t="n"/>
      <c r="B6018" s="3" t="n"/>
      <c r="C6018" s="240" t="n"/>
      <c r="D6018" s="391" t="inlineStr">
        <is>
          <t>10.9.4.</t>
        </is>
      </c>
      <c r="E6018" s="406" t="inlineStr">
        <is>
          <t>Оборудование рабочего места</t>
        </is>
      </c>
      <c r="F6018" s="395" t="inlineStr">
        <is>
          <t>комплект</t>
        </is>
      </c>
      <c r="G6018" s="420" t="n">
        <v>1</v>
      </c>
      <c r="H6018" s="428">
        <f>IFERROR(L6018/G6018,0)</f>
        <v/>
      </c>
      <c r="I6018" s="429">
        <f>IFERROR(M6018/G6018,0)</f>
        <v/>
      </c>
      <c r="J6018" s="430">
        <f>IFERROR(N6018/G6018,0)</f>
        <v/>
      </c>
      <c r="K6018" s="432">
        <f>+IFERROR(O6018/G6018,0)</f>
        <v/>
      </c>
      <c r="L6018" s="431">
        <f>SUBTOTAL(9,L6019:L6027)</f>
        <v/>
      </c>
      <c r="M6018" s="429">
        <f>SUBTOTAL(9,M6019:M6027)</f>
        <v/>
      </c>
      <c r="N6018" s="430">
        <f>SUBTOTAL(9,N6019:N6027)</f>
        <v/>
      </c>
      <c r="O6018" s="431">
        <f>SUBTOTAL(9,O6019:O6027)</f>
        <v/>
      </c>
      <c r="P6018" s="394" t="n"/>
      <c r="Q6018" s="243" t="n"/>
    </row>
    <row r="6019" outlineLevel="3" ht="50.25" customHeight="1">
      <c r="A6019" s="3" t="n"/>
      <c r="B6019" s="3" t="n"/>
      <c r="C6019" s="25" t="n"/>
      <c r="D6019" s="271" t="inlineStr">
        <is>
          <t>10.9.4.1.</t>
        </is>
      </c>
      <c r="E6019" s="200" t="inlineStr">
        <is>
          <t>Корпус накладной розетки Flash для 1 модуля Keystone со шторками, R4180010, РИТ тех</t>
        </is>
      </c>
      <c r="F6019" s="651" t="inlineStr">
        <is>
          <t>шт</t>
        </is>
      </c>
      <c r="G6019" s="645" t="n">
        <v>0</v>
      </c>
      <c r="H6019" s="194" t="n">
        <v>176.5043523164509</v>
      </c>
      <c r="I6019" s="195" t="n">
        <v>0</v>
      </c>
      <c r="J6019" s="196" t="n">
        <v>22.06304403955636</v>
      </c>
      <c r="K6019" s="197" t="n">
        <v>198.5673963560073</v>
      </c>
      <c r="L6019" s="194" t="n">
        <v>0</v>
      </c>
      <c r="M6019" s="195" t="n">
        <v>0</v>
      </c>
      <c r="N6019" s="196" t="n">
        <v>0</v>
      </c>
      <c r="O6019" s="197" t="n">
        <v>0</v>
      </c>
      <c r="P6019" s="524" t="inlineStr">
        <is>
          <t>Исключено</t>
        </is>
      </c>
      <c r="Q6019" s="104" t="n"/>
    </row>
    <row r="6020" outlineLevel="3" ht="50.25" customHeight="1">
      <c r="A6020" s="3" t="n"/>
      <c r="B6020" s="3" t="n"/>
      <c r="C6020" s="25" t="n"/>
      <c r="D6020" s="271" t="inlineStr">
        <is>
          <t>10.9.4.2.</t>
        </is>
      </c>
      <c r="E6020" s="200" t="inlineStr">
        <is>
          <t>Корпус накладной розетки Flash для 2 модулей Keystone со шторками, R4180020, РИТ тех</t>
        </is>
      </c>
      <c r="F6020" s="651" t="inlineStr">
        <is>
          <t>шт</t>
        </is>
      </c>
      <c r="G6020" s="645" t="n">
        <v>0</v>
      </c>
      <c r="H6020" s="194" t="n">
        <v>281.5018743550291</v>
      </c>
      <c r="I6020" s="195" t="n">
        <v>0</v>
      </c>
      <c r="J6020" s="196" t="n">
        <v>35.18773429437864</v>
      </c>
      <c r="K6020" s="197" t="n">
        <v>316.6896086494077</v>
      </c>
      <c r="L6020" s="194" t="n">
        <v>0</v>
      </c>
      <c r="M6020" s="195" t="n">
        <v>0</v>
      </c>
      <c r="N6020" s="196" t="n">
        <v>0</v>
      </c>
      <c r="O6020" s="197" t="n">
        <v>0</v>
      </c>
      <c r="P6020" s="524" t="inlineStr">
        <is>
          <t>Исключено</t>
        </is>
      </c>
      <c r="Q6020" s="104" t="n"/>
    </row>
    <row r="6021" outlineLevel="3" ht="50.25" customHeight="1">
      <c r="A6021" s="3" t="n"/>
      <c r="B6021" s="3" t="n"/>
      <c r="C6021" s="25" t="n"/>
      <c r="D6021" s="271" t="inlineStr">
        <is>
          <t>10.9.4.3.</t>
        </is>
      </c>
      <c r="E6021" s="200" t="inlineStr">
        <is>
          <t>Модули Keystone Категории 6, R311x372, РИТ тех</t>
        </is>
      </c>
      <c r="F6021" s="651" t="inlineStr">
        <is>
          <t>шт</t>
        </is>
      </c>
      <c r="G6021" s="645" t="n">
        <v>0</v>
      </c>
      <c r="H6021" s="194" t="n">
        <v>527.4465834479297</v>
      </c>
      <c r="I6021" s="195" t="n">
        <v>0</v>
      </c>
      <c r="J6021" s="196" t="n">
        <v>65.93082293099121</v>
      </c>
      <c r="K6021" s="197" t="n">
        <v>593.3774063789209</v>
      </c>
      <c r="L6021" s="194" t="n">
        <v>0</v>
      </c>
      <c r="M6021" s="195" t="n">
        <v>0</v>
      </c>
      <c r="N6021" s="196" t="n">
        <v>0</v>
      </c>
      <c r="O6021" s="197" t="n">
        <v>0</v>
      </c>
      <c r="P6021" s="524" t="inlineStr">
        <is>
          <t>Исключено</t>
        </is>
      </c>
      <c r="Q6021" s="104" t="n"/>
    </row>
    <row r="6022" outlineLevel="3" ht="50.25" customHeight="1">
      <c r="A6022" s="3" t="n"/>
      <c r="B6022" s="3" t="n"/>
      <c r="C6022" s="25" t="n"/>
      <c r="D6022" s="271" t="inlineStr">
        <is>
          <t>10.9.4.4.</t>
        </is>
      </c>
      <c r="E6022" s="200" t="inlineStr">
        <is>
          <t>Розетки французского стиля для Keystone в составе:</t>
        </is>
      </c>
      <c r="F6022" s="651" t="n"/>
      <c r="G6022" s="645" t="n"/>
      <c r="H6022" s="207" t="n"/>
      <c r="I6022" s="208" t="n">
        <v>0</v>
      </c>
      <c r="J6022" s="209" t="n">
        <v>0</v>
      </c>
      <c r="K6022" s="210" t="n">
        <v>0</v>
      </c>
      <c r="L6022" s="207" t="n">
        <v>0</v>
      </c>
      <c r="M6022" s="208" t="n">
        <v>0</v>
      </c>
      <c r="N6022" s="209" t="n">
        <v>0</v>
      </c>
      <c r="O6022" s="210" t="n">
        <v>0</v>
      </c>
      <c r="P6022" s="118" t="n"/>
      <c r="Q6022" s="104" t="n"/>
    </row>
    <row r="6023" outlineLevel="3" ht="50.25" customHeight="1">
      <c r="A6023" s="3" t="n"/>
      <c r="B6023" s="3" t="n"/>
      <c r="C6023" s="25" t="n"/>
      <c r="D6023" s="271" t="inlineStr">
        <is>
          <t>10.9.4.5.</t>
        </is>
      </c>
      <c r="E6023" s="200" t="inlineStr">
        <is>
          <t>Лицевая панель 45х45 мм, 1 порт, белая, R3011000, РИТ тех</t>
        </is>
      </c>
      <c r="F6023" s="651" t="inlineStr">
        <is>
          <t>шт</t>
        </is>
      </c>
      <c r="G6023" s="645" t="n">
        <v>0</v>
      </c>
      <c r="H6023" s="194" t="n">
        <v>186.6866947680086</v>
      </c>
      <c r="I6023" s="195" t="n">
        <v>0</v>
      </c>
      <c r="J6023" s="196" t="n">
        <v>23.33583684600108</v>
      </c>
      <c r="K6023" s="197" t="n">
        <v>210.0225316140097</v>
      </c>
      <c r="L6023" s="194" t="n">
        <v>0</v>
      </c>
      <c r="M6023" s="195" t="n">
        <v>0</v>
      </c>
      <c r="N6023" s="196" t="n">
        <v>0</v>
      </c>
      <c r="O6023" s="197" t="n">
        <v>0</v>
      </c>
      <c r="P6023" s="524" t="inlineStr">
        <is>
          <t>Исключено</t>
        </is>
      </c>
      <c r="Q6023" s="104" t="n"/>
    </row>
    <row r="6024" outlineLevel="3" ht="50.25" customHeight="1">
      <c r="A6024" s="3" t="n"/>
      <c r="B6024" s="3" t="n"/>
      <c r="C6024" s="25" t="n"/>
      <c r="D6024" s="271" t="inlineStr">
        <is>
          <t>10.9.4.6.</t>
        </is>
      </c>
      <c r="E6024" s="200" t="inlineStr">
        <is>
          <t>Лицевая панель 25х45 мм, 1 порт, белая, R3011000, РИТ тех</t>
        </is>
      </c>
      <c r="F6024" s="651" t="inlineStr">
        <is>
          <t>шт</t>
        </is>
      </c>
      <c r="G6024" s="645" t="n">
        <v>0</v>
      </c>
      <c r="H6024" s="194" t="n">
        <v>166.5875961879343</v>
      </c>
      <c r="I6024" s="195" t="n">
        <v>0</v>
      </c>
      <c r="J6024" s="196" t="n">
        <v>20.82344952349178</v>
      </c>
      <c r="K6024" s="197" t="n">
        <v>187.411045711426</v>
      </c>
      <c r="L6024" s="194" t="n">
        <v>0</v>
      </c>
      <c r="M6024" s="195" t="n">
        <v>0</v>
      </c>
      <c r="N6024" s="196" t="n">
        <v>0</v>
      </c>
      <c r="O6024" s="197" t="n">
        <v>0</v>
      </c>
      <c r="P6024" s="524" t="inlineStr">
        <is>
          <t>Исключено</t>
        </is>
      </c>
      <c r="Q6024" s="104" t="n"/>
    </row>
    <row r="6025" outlineLevel="3" ht="50.25" customHeight="1">
      <c r="A6025" s="3" t="n"/>
      <c r="B6025" s="3" t="n"/>
      <c r="C6025" s="25" t="n"/>
      <c r="D6025" s="271" t="inlineStr">
        <is>
          <t>10.9.4.7.</t>
        </is>
      </c>
      <c r="E6025" s="200" t="inlineStr">
        <is>
          <t>Рамка 81х81 мм с встроенным суппортом 45х45 для лицевых панелей, R3011310, РИТ тех</t>
        </is>
      </c>
      <c r="F6025" s="651" t="inlineStr">
        <is>
          <t>шт</t>
        </is>
      </c>
      <c r="G6025" s="645" t="n">
        <v>0</v>
      </c>
      <c r="H6025" s="194" t="n">
        <v>145.2301586564839</v>
      </c>
      <c r="I6025" s="195" t="n">
        <v>0</v>
      </c>
      <c r="J6025" s="196" t="n">
        <v>18.15376983206049</v>
      </c>
      <c r="K6025" s="197" t="n">
        <v>163.3839284885444</v>
      </c>
      <c r="L6025" s="194" t="n">
        <v>0</v>
      </c>
      <c r="M6025" s="195" t="n">
        <v>0</v>
      </c>
      <c r="N6025" s="196" t="n">
        <v>0</v>
      </c>
      <c r="O6025" s="197" t="n">
        <v>0</v>
      </c>
      <c r="P6025" s="524" t="inlineStr">
        <is>
          <t>Исключено</t>
        </is>
      </c>
      <c r="Q6025" s="104" t="n"/>
    </row>
    <row r="6026" outlineLevel="3" ht="50.25" customHeight="1">
      <c r="A6026" s="3" t="n"/>
      <c r="B6026" s="3" t="n"/>
      <c r="C6026" s="25" t="n"/>
      <c r="D6026" s="271" t="inlineStr">
        <is>
          <t>10.9.4.8.</t>
        </is>
      </c>
      <c r="E6026" s="200" t="inlineStr">
        <is>
          <t>Модули Keystone Категории 6, R311x372, РИТ тех</t>
        </is>
      </c>
      <c r="F6026" s="651" t="inlineStr">
        <is>
          <t>шт</t>
        </is>
      </c>
      <c r="G6026" s="645" t="n">
        <v>0</v>
      </c>
      <c r="H6026" s="194" t="n">
        <v>527.446569288676</v>
      </c>
      <c r="I6026" s="195" t="n">
        <v>0</v>
      </c>
      <c r="J6026" s="196" t="n">
        <v>65.93082116108449</v>
      </c>
      <c r="K6026" s="197" t="n">
        <v>593.3773904497605</v>
      </c>
      <c r="L6026" s="194" t="n">
        <v>0</v>
      </c>
      <c r="M6026" s="195" t="n">
        <v>0</v>
      </c>
      <c r="N6026" s="196" t="n">
        <v>0</v>
      </c>
      <c r="O6026" s="197" t="n">
        <v>0</v>
      </c>
      <c r="P6026" s="524" t="inlineStr">
        <is>
          <t>Исключено</t>
        </is>
      </c>
      <c r="Q6026" s="104" t="n"/>
    </row>
    <row r="6027" outlineLevel="3" ht="50.25" customHeight="1">
      <c r="A6027" s="3" t="n"/>
      <c r="B6027" s="3" t="n"/>
      <c r="C6027" s="25" t="n"/>
      <c r="D6027" s="271" t="inlineStr">
        <is>
          <t>10.9.4.9.</t>
        </is>
      </c>
      <c r="E6027" s="200" t="inlineStr">
        <is>
          <t>PoE Удлинитель, E-PoE/1, OSNOVO</t>
        </is>
      </c>
      <c r="F6027" s="651" t="inlineStr">
        <is>
          <t>шт</t>
        </is>
      </c>
      <c r="G6027" s="645" t="n">
        <v>0</v>
      </c>
      <c r="H6027" s="194" t="n">
        <v>6257.136383367988</v>
      </c>
      <c r="I6027" s="195" t="n">
        <v>2588.444220594671</v>
      </c>
      <c r="J6027" s="196" t="n">
        <v>1105.697575495332</v>
      </c>
      <c r="K6027" s="197" t="n">
        <v>9951.278179457991</v>
      </c>
      <c r="L6027" s="194" t="n">
        <v>0</v>
      </c>
      <c r="M6027" s="195" t="n">
        <v>0</v>
      </c>
      <c r="N6027" s="196" t="n">
        <v>0</v>
      </c>
      <c r="O6027" s="197" t="n">
        <v>0</v>
      </c>
      <c r="P6027" s="524" t="inlineStr">
        <is>
          <t>Исключено</t>
        </is>
      </c>
      <c r="Q6027" s="104" t="n"/>
    </row>
    <row r="6028" outlineLevel="2" ht="50.25" customHeight="1">
      <c r="A6028" s="3" t="n"/>
      <c r="B6028" s="3" t="n"/>
      <c r="C6028" s="240" t="n"/>
      <c r="D6028" s="391" t="inlineStr">
        <is>
          <t>10.9.5.</t>
        </is>
      </c>
      <c r="E6028" s="406" t="inlineStr">
        <is>
          <t>Кабельные изделия</t>
        </is>
      </c>
      <c r="F6028" s="395" t="inlineStr">
        <is>
          <t>комплект</t>
        </is>
      </c>
      <c r="G6028" s="420" t="n">
        <v>1</v>
      </c>
      <c r="H6028" s="428">
        <f>IFERROR(L6028/G6028,0)</f>
        <v/>
      </c>
      <c r="I6028" s="429">
        <f>IFERROR(M6028/G6028,0)</f>
        <v/>
      </c>
      <c r="J6028" s="430">
        <f>IFERROR(N6028/G6028,0)</f>
        <v/>
      </c>
      <c r="K6028" s="432">
        <f>+IFERROR(O6028/G6028,0)</f>
        <v/>
      </c>
      <c r="L6028" s="431">
        <f>SUBTOTAL(9,L6029:L6033)</f>
        <v/>
      </c>
      <c r="M6028" s="429">
        <f>SUBTOTAL(9,M6029:M6033)</f>
        <v/>
      </c>
      <c r="N6028" s="430">
        <f>SUBTOTAL(9,N6029:N6033)</f>
        <v/>
      </c>
      <c r="O6028" s="431">
        <f>SUBTOTAL(9,O6029:O6033)</f>
        <v/>
      </c>
      <c r="P6028" s="394" t="n"/>
      <c r="Q6028" s="243" t="n"/>
    </row>
    <row r="6029" outlineLevel="3" ht="50.25" customHeight="1">
      <c r="A6029" s="3" t="n"/>
      <c r="B6029" s="3" t="n"/>
      <c r="C6029" s="25" t="n"/>
      <c r="D6029" s="271" t="inlineStr">
        <is>
          <t>10.9.5.1.</t>
        </is>
      </c>
      <c r="E6029" s="200" t="inlineStr">
        <is>
          <t>Кабель типа «витая пара» Категории 6, 23AWG, U/UTP, LSZH, серый, 305 м, R3719072, РИТ тех</t>
        </is>
      </c>
      <c r="F6029" s="651" t="inlineStr">
        <is>
          <t>м</t>
        </is>
      </c>
      <c r="G6029" s="645" t="n">
        <v>0</v>
      </c>
      <c r="H6029" s="194" t="n">
        <v>119.6706200014411</v>
      </c>
      <c r="I6029" s="195" t="n">
        <v>142.3644321327069</v>
      </c>
      <c r="J6029" s="196" t="n">
        <v>32.75438151676849</v>
      </c>
      <c r="K6029" s="197" t="n">
        <v>294.7894336509164</v>
      </c>
      <c r="L6029" s="194" t="n">
        <v>0</v>
      </c>
      <c r="M6029" s="195" t="n">
        <v>0</v>
      </c>
      <c r="N6029" s="196" t="n">
        <v>0</v>
      </c>
      <c r="O6029" s="197" t="n">
        <v>0</v>
      </c>
      <c r="P6029" s="524" t="inlineStr">
        <is>
          <t>Исключено</t>
        </is>
      </c>
      <c r="Q6029" s="104" t="n"/>
    </row>
    <row r="6030" outlineLevel="3" ht="50.25" customHeight="1">
      <c r="A6030" s="3" t="n"/>
      <c r="B6030" s="3" t="n"/>
      <c r="C6030" s="25" t="n"/>
      <c r="D6030" s="271" t="inlineStr">
        <is>
          <t>10.9.5.2.</t>
        </is>
      </c>
      <c r="E6030" s="200" t="inlineStr">
        <is>
          <t>Кабель оптический объектовый, ОКВ-нг(А)-HF-РД-1х8-(G.652D), Саранск-оптика</t>
        </is>
      </c>
      <c r="F6030" s="651" t="inlineStr">
        <is>
          <t>м</t>
        </is>
      </c>
      <c r="G6030" s="645" t="n">
        <v>0</v>
      </c>
      <c r="H6030" s="194" t="n">
        <v>404.0586243586536</v>
      </c>
      <c r="I6030" s="195" t="n">
        <v>194.1333165446003</v>
      </c>
      <c r="J6030" s="196" t="n">
        <v>74.77399261290674</v>
      </c>
      <c r="K6030" s="197" t="n">
        <v>672.9659335161607</v>
      </c>
      <c r="L6030" s="194" t="n">
        <v>0</v>
      </c>
      <c r="M6030" s="195" t="n">
        <v>0</v>
      </c>
      <c r="N6030" s="196" t="n">
        <v>0</v>
      </c>
      <c r="O6030" s="197" t="n">
        <v>0</v>
      </c>
      <c r="P6030" s="524" t="inlineStr">
        <is>
          <t>Исключено</t>
        </is>
      </c>
      <c r="Q6030" s="104" t="n"/>
    </row>
    <row r="6031" outlineLevel="3" ht="50.25" customHeight="1">
      <c r="A6031" s="3" t="n"/>
      <c r="B6031" s="3" t="n"/>
      <c r="C6031" s="25" t="n"/>
      <c r="D6031" s="271" t="inlineStr">
        <is>
          <t>10.9.5.3.</t>
        </is>
      </c>
      <c r="E6031" s="200" t="inlineStr">
        <is>
          <t>Патч-корд RJ45- RJ45, 1.5м, синий, R3285015, РИТ тех</t>
        </is>
      </c>
      <c r="F6031" s="651" t="inlineStr">
        <is>
          <t>шт</t>
        </is>
      </c>
      <c r="G6031" s="645" t="n">
        <v>0</v>
      </c>
      <c r="H6031" s="194" t="n">
        <v>756.8826153324052</v>
      </c>
      <c r="I6031" s="195" t="n">
        <v>0</v>
      </c>
      <c r="J6031" s="196" t="n">
        <v>94.61032691655065</v>
      </c>
      <c r="K6031" s="197" t="n">
        <v>851.4929422489558</v>
      </c>
      <c r="L6031" s="194" t="n">
        <v>0</v>
      </c>
      <c r="M6031" s="195" t="n">
        <v>0</v>
      </c>
      <c r="N6031" s="196" t="n">
        <v>0</v>
      </c>
      <c r="O6031" s="197" t="n">
        <v>0</v>
      </c>
      <c r="P6031" s="524" t="inlineStr">
        <is>
          <t>Исключено</t>
        </is>
      </c>
      <c r="Q6031" s="104" t="n"/>
    </row>
    <row r="6032" outlineLevel="3" ht="50.25" customHeight="1">
      <c r="A6032" s="3" t="n"/>
      <c r="B6032" s="3" t="n"/>
      <c r="C6032" s="25" t="n"/>
      <c r="D6032" s="271" t="inlineStr">
        <is>
          <t>10.9.5.4.</t>
        </is>
      </c>
      <c r="E6032" s="200" t="inlineStr">
        <is>
          <t>Патч-корд RJ45- RJ45, 2м, синий, R3285020, РИТ тех</t>
        </is>
      </c>
      <c r="F6032" s="651" t="inlineStr">
        <is>
          <t>шт</t>
        </is>
      </c>
      <c r="G6032" s="645" t="n">
        <v>0</v>
      </c>
      <c r="H6032" s="194" t="n">
        <v>831.5526480112323</v>
      </c>
      <c r="I6032" s="195" t="n">
        <v>0</v>
      </c>
      <c r="J6032" s="196" t="n">
        <v>103.944081001404</v>
      </c>
      <c r="K6032" s="197" t="n">
        <v>935.4967290126364</v>
      </c>
      <c r="L6032" s="194" t="n">
        <v>0</v>
      </c>
      <c r="M6032" s="195" t="n">
        <v>0</v>
      </c>
      <c r="N6032" s="196" t="n">
        <v>0</v>
      </c>
      <c r="O6032" s="197" t="n">
        <v>0</v>
      </c>
      <c r="P6032" s="524" t="inlineStr">
        <is>
          <t>Исключено</t>
        </is>
      </c>
      <c r="Q6032" s="104" t="n"/>
    </row>
    <row r="6033" outlineLevel="3" ht="50.25" customHeight="1">
      <c r="A6033" s="3" t="n"/>
      <c r="B6033" s="3" t="n"/>
      <c r="C6033" s="25" t="n"/>
      <c r="D6033" s="271" t="inlineStr">
        <is>
          <t>10.9.5.5.</t>
        </is>
      </c>
      <c r="E6033" s="200" t="inlineStr">
        <is>
          <t>Патч-корд RJ45- RJ45, 3м, красный, R3277020, РИТ тех</t>
        </is>
      </c>
      <c r="F6033" s="651" t="inlineStr">
        <is>
          <t>шт</t>
        </is>
      </c>
      <c r="G6033" s="645" t="n">
        <v>0</v>
      </c>
      <c r="H6033" s="194" t="n">
        <v>984.2983172566915</v>
      </c>
      <c r="I6033" s="195" t="n">
        <v>0</v>
      </c>
      <c r="J6033" s="196" t="n">
        <v>123.0372896570864</v>
      </c>
      <c r="K6033" s="197" t="n">
        <v>1107.335606913778</v>
      </c>
      <c r="L6033" s="194" t="n">
        <v>0</v>
      </c>
      <c r="M6033" s="195" t="n">
        <v>0</v>
      </c>
      <c r="N6033" s="196" t="n">
        <v>0</v>
      </c>
      <c r="O6033" s="197" t="n">
        <v>0</v>
      </c>
      <c r="P6033" s="524" t="inlineStr">
        <is>
          <t>Исключено</t>
        </is>
      </c>
      <c r="Q6033" s="104" t="n"/>
    </row>
    <row r="6034" outlineLevel="2" ht="50.25" customHeight="1">
      <c r="A6034" s="3" t="n"/>
      <c r="B6034" s="3" t="n"/>
      <c r="C6034" s="240" t="n"/>
      <c r="D6034" s="391" t="inlineStr">
        <is>
          <t>10.9.6.</t>
        </is>
      </c>
      <c r="E6034" s="406" t="inlineStr">
        <is>
          <t>Материалы</t>
        </is>
      </c>
      <c r="F6034" s="395" t="inlineStr">
        <is>
          <t>комплект</t>
        </is>
      </c>
      <c r="G6034" s="420" t="n">
        <v>1</v>
      </c>
      <c r="H6034" s="428">
        <f>IFERROR(L6034/G6034,0)</f>
        <v/>
      </c>
      <c r="I6034" s="429">
        <f>IFERROR(M6034/G6034,0)</f>
        <v/>
      </c>
      <c r="J6034" s="430">
        <f>IFERROR(N6034/G6034,0)</f>
        <v/>
      </c>
      <c r="K6034" s="432">
        <f>+IFERROR(O6034/G6034,0)</f>
        <v/>
      </c>
      <c r="L6034" s="431">
        <f>SUBTOTAL(9,L6035:L6036)</f>
        <v/>
      </c>
      <c r="M6034" s="429">
        <f>SUBTOTAL(9,M6035:M6036)</f>
        <v/>
      </c>
      <c r="N6034" s="430">
        <f>SUBTOTAL(9,N6035:N6036)</f>
        <v/>
      </c>
      <c r="O6034" s="431">
        <f>SUBTOTAL(9,O6035:O6036)</f>
        <v/>
      </c>
      <c r="P6034" s="394" t="n"/>
      <c r="Q6034" s="243" t="n"/>
    </row>
    <row r="6035" outlineLevel="3" ht="50.25" customHeight="1">
      <c r="A6035" s="3" t="n"/>
      <c r="B6035" s="3" t="n"/>
      <c r="C6035" s="25" t="n"/>
      <c r="D6035" s="271" t="inlineStr">
        <is>
          <t>10.9.6.1.</t>
        </is>
      </c>
      <c r="E6035" s="200" t="inlineStr">
        <is>
          <t>Труба ПВХ гофрированная d=20 мм, Россия</t>
        </is>
      </c>
      <c r="F6035" s="651" t="inlineStr">
        <is>
          <t>м</t>
        </is>
      </c>
      <c r="G6035" s="645" t="n">
        <v>0</v>
      </c>
      <c r="H6035" s="194" t="n">
        <v>40.26053727515781</v>
      </c>
      <c r="I6035" s="195" t="n">
        <v>25.88444220594671</v>
      </c>
      <c r="J6035" s="196" t="n">
        <v>8.268122435138064</v>
      </c>
      <c r="K6035" s="197" t="n">
        <v>74.41310191624258</v>
      </c>
      <c r="L6035" s="194" t="n">
        <v>0</v>
      </c>
      <c r="M6035" s="195" t="n">
        <v>0</v>
      </c>
      <c r="N6035" s="196" t="n">
        <v>0</v>
      </c>
      <c r="O6035" s="197" t="n">
        <v>0</v>
      </c>
      <c r="P6035" s="524" t="inlineStr">
        <is>
          <t>Исключено</t>
        </is>
      </c>
      <c r="Q6035" s="104" t="n"/>
    </row>
    <row r="6036" outlineLevel="3" ht="50.25" customHeight="1">
      <c r="A6036" s="3" t="n"/>
      <c r="B6036" s="3" t="n"/>
      <c r="C6036" s="25" t="n"/>
      <c r="D6036" s="271" t="inlineStr">
        <is>
          <t>10.9.6.2.</t>
        </is>
      </c>
      <c r="E6036" s="200" t="inlineStr">
        <is>
          <t>Клипса d=20 мм с дюбелем 6х40 мм и саморезом 3,5х50, Россия</t>
        </is>
      </c>
      <c r="F6036" s="651" t="inlineStr">
        <is>
          <t>м</t>
        </is>
      </c>
      <c r="G6036" s="645" t="n">
        <v>0</v>
      </c>
      <c r="H6036" s="194" t="n"/>
      <c r="I6036" s="195" t="n">
        <v>0</v>
      </c>
      <c r="J6036" s="196" t="n">
        <v>0</v>
      </c>
      <c r="K6036" s="197" t="n">
        <v>0</v>
      </c>
      <c r="L6036" s="194" t="n">
        <v>0</v>
      </c>
      <c r="M6036" s="195" t="n">
        <v>0</v>
      </c>
      <c r="N6036" s="196" t="n">
        <v>0</v>
      </c>
      <c r="O6036" s="197" t="n">
        <v>0</v>
      </c>
      <c r="P6036" s="524" t="inlineStr">
        <is>
          <t>Исключено</t>
        </is>
      </c>
      <c r="Q6036" s="104" t="n"/>
    </row>
    <row r="6037" outlineLevel="2" ht="50.25" customHeight="1">
      <c r="A6037" s="3" t="n"/>
      <c r="B6037" s="3" t="n"/>
      <c r="C6037" s="240" t="n"/>
      <c r="D6037" s="391" t="inlineStr">
        <is>
          <t>10.9.7.</t>
        </is>
      </c>
      <c r="E6037" s="406" t="inlineStr">
        <is>
          <t>Телекоммуникационный шкаф ТШ-ОС в составе:</t>
        </is>
      </c>
      <c r="F6037" s="395" t="inlineStr">
        <is>
          <t>комплект</t>
        </is>
      </c>
      <c r="G6037" s="420" t="n">
        <v>1</v>
      </c>
      <c r="H6037" s="428">
        <f>IFERROR(L6037/G6037,0)</f>
        <v/>
      </c>
      <c r="I6037" s="429">
        <f>IFERROR(M6037/G6037,0)</f>
        <v/>
      </c>
      <c r="J6037" s="430">
        <f>IFERROR(N6037/G6037,0)</f>
        <v/>
      </c>
      <c r="K6037" s="432">
        <f>+IFERROR(O6037/G6037,0)</f>
        <v/>
      </c>
      <c r="L6037" s="431">
        <f>SUBTOTAL(9,L6038:L6047)</f>
        <v/>
      </c>
      <c r="M6037" s="429">
        <f>SUBTOTAL(9,M6038:M6047)</f>
        <v/>
      </c>
      <c r="N6037" s="430">
        <f>SUBTOTAL(9,N6038:N6047)</f>
        <v/>
      </c>
      <c r="O6037" s="431">
        <f>SUBTOTAL(9,O6038:O6047)</f>
        <v/>
      </c>
      <c r="P6037" s="394" t="n"/>
      <c r="Q6037" s="243" t="n"/>
    </row>
    <row r="6038" outlineLevel="3" ht="50.25" customHeight="1">
      <c r="A6038" s="3" t="n"/>
      <c r="B6038" s="3" t="n"/>
      <c r="C6038" s="25" t="n"/>
      <c r="D6038" s="271" t="inlineStr">
        <is>
          <t>10.9.7.1.</t>
        </is>
      </c>
      <c r="E6038" s="200" t="inlineStr">
        <is>
          <t>Шкаф напольный Level 3 19", 42U 800x800, двери перфорированные: передняя одинарная, задние распашные, серый, RBU42808021, РИТ тех</t>
        </is>
      </c>
      <c r="F6038" s="651" t="inlineStr">
        <is>
          <t>компл.</t>
        </is>
      </c>
      <c r="G6038" s="645" t="n">
        <v>0</v>
      </c>
      <c r="H6038" s="194" t="n">
        <v>206843.382234654</v>
      </c>
      <c r="I6038" s="195" t="n">
        <v>129422.2110297335</v>
      </c>
      <c r="J6038" s="196" t="n">
        <v>42033.19915804844</v>
      </c>
      <c r="K6038" s="197" t="n">
        <v>378298.7924224359</v>
      </c>
      <c r="L6038" s="194" t="n">
        <v>0</v>
      </c>
      <c r="M6038" s="195" t="n">
        <v>0</v>
      </c>
      <c r="N6038" s="196" t="n">
        <v>0</v>
      </c>
      <c r="O6038" s="197" t="n">
        <v>0</v>
      </c>
      <c r="P6038" s="524" t="inlineStr">
        <is>
          <t>Исключено</t>
        </is>
      </c>
      <c r="Q6038" s="104" t="n"/>
    </row>
    <row r="6039" outlineLevel="3" ht="50.25" customHeight="1">
      <c r="A6039" s="3" t="n"/>
      <c r="B6039" s="3" t="n"/>
      <c r="C6039" s="25" t="n"/>
      <c r="D6039" s="271" t="inlineStr">
        <is>
          <t>10.9.7.2.</t>
        </is>
      </c>
      <c r="E6039" s="200" t="inlineStr">
        <is>
          <t>FAN Модуль вентиляторный 19", серый, 1U, 6 вентиляторов, увеличенная глубина крепления, R-705281, РИТ тех</t>
        </is>
      </c>
      <c r="F6039" s="651" t="inlineStr">
        <is>
          <t>шт</t>
        </is>
      </c>
      <c r="G6039" s="645" t="n">
        <v>0</v>
      </c>
      <c r="H6039" s="194" t="n">
        <v>35566.97177083267</v>
      </c>
      <c r="I6039" s="195" t="n">
        <v>0</v>
      </c>
      <c r="J6039" s="196" t="n">
        <v>4445.871471354084</v>
      </c>
      <c r="K6039" s="197" t="n">
        <v>40012.84324218675</v>
      </c>
      <c r="L6039" s="194" t="n">
        <v>0</v>
      </c>
      <c r="M6039" s="195" t="n">
        <v>0</v>
      </c>
      <c r="N6039" s="196" t="n">
        <v>0</v>
      </c>
      <c r="O6039" s="197" t="n">
        <v>0</v>
      </c>
      <c r="P6039" s="524" t="inlineStr">
        <is>
          <t>Исключено</t>
        </is>
      </c>
      <c r="Q6039" s="104" t="n"/>
    </row>
    <row r="6040" outlineLevel="3" ht="50.25" customHeight="1">
      <c r="A6040" s="3" t="n"/>
      <c r="B6040" s="3" t="n"/>
      <c r="C6040" s="25" t="n"/>
      <c r="D6040" s="271" t="inlineStr">
        <is>
          <t>10.9.7.3.</t>
        </is>
      </c>
      <c r="E6040" s="200" t="inlineStr">
        <is>
          <t>Полка перфорированная, глубина 580 мм, СВ-58, ЦМО</t>
        </is>
      </c>
      <c r="F6040" s="651" t="inlineStr">
        <is>
          <t>шт</t>
        </is>
      </c>
      <c r="G6040" s="645" t="n">
        <v>0</v>
      </c>
      <c r="H6040" s="194" t="n">
        <v>2632.153391902813</v>
      </c>
      <c r="I6040" s="195" t="n">
        <v>1553.066532356803</v>
      </c>
      <c r="J6040" s="196" t="n">
        <v>523.152490532452</v>
      </c>
      <c r="K6040" s="197" t="n">
        <v>4708.372414792068</v>
      </c>
      <c r="L6040" s="194" t="n">
        <v>0</v>
      </c>
      <c r="M6040" s="195" t="n">
        <v>0</v>
      </c>
      <c r="N6040" s="196" t="n">
        <v>0</v>
      </c>
      <c r="O6040" s="197" t="n">
        <v>0</v>
      </c>
      <c r="P6040" s="524" t="inlineStr">
        <is>
          <t>Исключено</t>
        </is>
      </c>
      <c r="Q6040" s="104" t="n"/>
    </row>
    <row r="6041" outlineLevel="3" ht="50.25" customHeight="1">
      <c r="A6041" s="3" t="n"/>
      <c r="B6041" s="3" t="n"/>
      <c r="C6041" s="25" t="n"/>
      <c r="D6041" s="271" t="inlineStr">
        <is>
          <t>10.9.7.4.</t>
        </is>
      </c>
      <c r="E6041" s="198" t="inlineStr">
        <is>
          <t>Активное оборудование</t>
        </is>
      </c>
      <c r="F6041" s="199" t="n"/>
      <c r="G6041" s="646" t="n"/>
      <c r="H6041" s="207" t="n"/>
      <c r="I6041" s="208" t="n">
        <v>0</v>
      </c>
      <c r="J6041" s="209" t="n">
        <v>0</v>
      </c>
      <c r="K6041" s="210" t="n">
        <v>0</v>
      </c>
      <c r="L6041" s="207" t="n">
        <v>0</v>
      </c>
      <c r="M6041" s="208" t="n">
        <v>0</v>
      </c>
      <c r="N6041" s="209" t="n">
        <v>0</v>
      </c>
      <c r="O6041" s="210" t="n">
        <v>0</v>
      </c>
      <c r="P6041" s="118" t="n"/>
      <c r="Q6041" s="104" t="n"/>
    </row>
    <row r="6042" outlineLevel="3" ht="50.25" customHeight="1">
      <c r="A6042" s="3" t="n"/>
      <c r="B6042" s="3" t="n"/>
      <c r="C6042" s="25" t="n"/>
      <c r="D6042" s="271" t="inlineStr">
        <is>
          <t>10.9.7.5.</t>
        </is>
      </c>
      <c r="E6042" s="200" t="inlineStr">
        <is>
          <t>Сервисный маршрутизатор, 4x10/100/1000BASE-T, 2x10GBASE-R SFP+, 1xConsole (RJ-45), 1xUSB 2.0, 1xUSB 3.0, 1 слот для micro-SD карт, 4 ГБ RAM, 8 ГБ Flash, 220 В АС, ESR-30, Eltex</t>
        </is>
      </c>
      <c r="F6042" s="651" t="inlineStr">
        <is>
          <t>шт</t>
        </is>
      </c>
      <c r="G6042" s="645" t="n">
        <v>0</v>
      </c>
      <c r="H6042" s="194" t="n">
        <v>269791.6597284219</v>
      </c>
      <c r="I6042" s="195" t="n">
        <v>132892.6729781606</v>
      </c>
      <c r="J6042" s="196" t="n">
        <v>50335.54158832281</v>
      </c>
      <c r="K6042" s="197" t="n">
        <v>453019.8742949053</v>
      </c>
      <c r="L6042" s="194" t="n">
        <v>0</v>
      </c>
      <c r="M6042" s="195" t="n">
        <v>0</v>
      </c>
      <c r="N6042" s="196" t="n">
        <v>0</v>
      </c>
      <c r="O6042" s="197" t="n">
        <v>0</v>
      </c>
      <c r="P6042" s="524" t="inlineStr">
        <is>
          <t>Исключено</t>
        </is>
      </c>
      <c r="Q6042" s="104" t="n"/>
    </row>
    <row r="6043" outlineLevel="3" ht="50.25" customHeight="1">
      <c r="A6043" s="3" t="n"/>
      <c r="B6043" s="3" t="n"/>
      <c r="C6043" s="25" t="n"/>
      <c r="D6043" s="271" t="inlineStr">
        <is>
          <t>10.9.7.6.</t>
        </is>
      </c>
      <c r="E6043" s="200" t="inlineStr">
        <is>
          <t>SOC Блок розеток горизонтальный 19", 1U, 230В, 16А, автомат, выход: Schuko-8, вход: С20, серый, R-031543, РИТ тех</t>
        </is>
      </c>
      <c r="F6043" s="651" t="inlineStr">
        <is>
          <t>шт</t>
        </is>
      </c>
      <c r="G6043" s="645" t="n">
        <v>0</v>
      </c>
      <c r="H6043" s="194" t="n">
        <v>22853.67115257852</v>
      </c>
      <c r="I6043" s="195" t="n">
        <v>0</v>
      </c>
      <c r="J6043" s="196" t="n">
        <v>2856.708894072316</v>
      </c>
      <c r="K6043" s="197" t="n">
        <v>25710.38004665084</v>
      </c>
      <c r="L6043" s="194" t="n">
        <v>0</v>
      </c>
      <c r="M6043" s="195" t="n">
        <v>0</v>
      </c>
      <c r="N6043" s="196" t="n">
        <v>0</v>
      </c>
      <c r="O6043" s="197" t="n">
        <v>0</v>
      </c>
      <c r="P6043" s="524" t="inlineStr">
        <is>
          <t>Исключено</t>
        </is>
      </c>
      <c r="Q6043" s="104" t="n"/>
    </row>
    <row r="6044" outlineLevel="3" ht="50.25" customHeight="1">
      <c r="A6044" s="3" t="n"/>
      <c r="B6044" s="3" t="n"/>
      <c r="C6044" s="25" t="n"/>
      <c r="D6044" s="271" t="inlineStr">
        <is>
          <t>10.9.7.7.</t>
        </is>
      </c>
      <c r="E6044" s="200" t="inlineStr">
        <is>
          <t>ИБП Smart-Save Online SRT Systeme Electric 3000 ВА, конвертируемый форм-фактор 2U, 230 В, 8 розеток IEC C13 + 1хС19, SmartSlot, LCD, USB HID, версия с возможностью увеличения времени автономии, SRTSE3000RTXLI, Systeme electric</t>
        </is>
      </c>
      <c r="F6044" s="651" t="inlineStr">
        <is>
          <t>компл.</t>
        </is>
      </c>
      <c r="G6044" s="645" t="n">
        <v>0</v>
      </c>
      <c r="H6044" s="194" t="n">
        <v>196257.0462370768</v>
      </c>
      <c r="I6044" s="195" t="n">
        <v>77653.32661784012</v>
      </c>
      <c r="J6044" s="196" t="n">
        <v>34238.79660686462</v>
      </c>
      <c r="K6044" s="197" t="n">
        <v>308149.1694617816</v>
      </c>
      <c r="L6044" s="194" t="n">
        <v>0</v>
      </c>
      <c r="M6044" s="195" t="n">
        <v>0</v>
      </c>
      <c r="N6044" s="196" t="n">
        <v>0</v>
      </c>
      <c r="O6044" s="197" t="n">
        <v>0</v>
      </c>
      <c r="P6044" s="524" t="inlineStr">
        <is>
          <t>Исключено</t>
        </is>
      </c>
      <c r="Q6044" s="104" t="n"/>
    </row>
    <row r="6045" outlineLevel="3" ht="50.25" customHeight="1">
      <c r="A6045" s="3" t="n"/>
      <c r="B6045" s="3" t="n"/>
      <c r="C6045" s="25" t="n"/>
      <c r="D6045" s="271" t="inlineStr">
        <is>
          <t>10.9.7.8.</t>
        </is>
      </c>
      <c r="E6045" s="200" t="inlineStr">
        <is>
          <t>Комплект батарей для ИБП Systeme Electric Smart-Save Online, 72 В, свинцово-кислотный, конвертируемый форм-фактор 2U, BPSE72RT2U, Systeme electric</t>
        </is>
      </c>
      <c r="F6045" s="651" t="inlineStr">
        <is>
          <t>компл.</t>
        </is>
      </c>
      <c r="G6045" s="645" t="n">
        <v>0</v>
      </c>
      <c r="H6045" s="194" t="n">
        <v>152272.3787300907</v>
      </c>
      <c r="I6045" s="195" t="n">
        <v>38826.66330892006</v>
      </c>
      <c r="J6045" s="196" t="n">
        <v>23887.38025487635</v>
      </c>
      <c r="K6045" s="197" t="n">
        <v>214986.4222938871</v>
      </c>
      <c r="L6045" s="194" t="n">
        <v>0</v>
      </c>
      <c r="M6045" s="195" t="n">
        <v>0</v>
      </c>
      <c r="N6045" s="196" t="n">
        <v>0</v>
      </c>
      <c r="O6045" s="197" t="n">
        <v>0</v>
      </c>
      <c r="P6045" s="524" t="inlineStr">
        <is>
          <t>Исключено</t>
        </is>
      </c>
      <c r="Q6045" s="104" t="n"/>
    </row>
    <row r="6046" outlineLevel="3" ht="50.25" customHeight="1">
      <c r="A6046" s="3" t="n"/>
      <c r="B6046" s="3" t="n"/>
      <c r="C6046" s="25" t="n"/>
      <c r="D6046" s="271" t="inlineStr">
        <is>
          <t>10.9.7.9.</t>
        </is>
      </c>
      <c r="E6046" s="200" t="inlineStr">
        <is>
          <t>Сетевая карта 10/100/1000M версия М, SE9604, Systeme electric</t>
        </is>
      </c>
      <c r="F6046" s="651" t="inlineStr">
        <is>
          <t>компл.</t>
        </is>
      </c>
      <c r="G6046" s="645" t="n">
        <v>0</v>
      </c>
      <c r="H6046" s="194" t="n">
        <v>23299.17466584806</v>
      </c>
      <c r="I6046" s="195" t="n">
        <v>10353.77688237868</v>
      </c>
      <c r="J6046" s="196" t="n">
        <v>4206.618943528343</v>
      </c>
      <c r="K6046" s="197" t="n">
        <v>37859.57049175509</v>
      </c>
      <c r="L6046" s="194" t="n">
        <v>0</v>
      </c>
      <c r="M6046" s="195" t="n">
        <v>0</v>
      </c>
      <c r="N6046" s="196" t="n">
        <v>0</v>
      </c>
      <c r="O6046" s="197" t="n">
        <v>0</v>
      </c>
      <c r="P6046" s="524" t="inlineStr">
        <is>
          <t>Исключено</t>
        </is>
      </c>
      <c r="Q6046" s="104" t="n"/>
    </row>
    <row r="6047" outlineLevel="3" ht="50.25" customHeight="1">
      <c r="A6047" s="3" t="n"/>
      <c r="B6047" s="3" t="n"/>
      <c r="C6047" s="25" t="n"/>
      <c r="D6047" s="271" t="inlineStr">
        <is>
          <t>10.9.7.10.</t>
        </is>
      </c>
      <c r="E6047" s="200" t="inlineStr">
        <is>
          <t>Комплект монтажных рельсов 19'', нагрузка до 60кг, регулируемый 480-780 мм для 2U ИБП, 2U силовых модулей, 2U комплектов батарей, SE1RK, Systeme electric</t>
        </is>
      </c>
      <c r="F6047" s="651" t="inlineStr">
        <is>
          <t>компл.</t>
        </is>
      </c>
      <c r="G6047" s="645" t="n">
        <v>0</v>
      </c>
      <c r="H6047" s="194" t="n">
        <v>8085.790302000429</v>
      </c>
      <c r="I6047" s="195" t="n">
        <v>3882.666330892006</v>
      </c>
      <c r="J6047" s="196" t="n">
        <v>1496.057079111554</v>
      </c>
      <c r="K6047" s="197" t="n">
        <v>13464.51371200399</v>
      </c>
      <c r="L6047" s="194" t="n">
        <v>0</v>
      </c>
      <c r="M6047" s="195" t="n">
        <v>0</v>
      </c>
      <c r="N6047" s="196" t="n">
        <v>0</v>
      </c>
      <c r="O6047" s="197" t="n">
        <v>0</v>
      </c>
      <c r="P6047" s="524" t="inlineStr">
        <is>
          <t>Исключено</t>
        </is>
      </c>
      <c r="Q6047" s="104" t="n"/>
    </row>
    <row r="6048" outlineLevel="2" ht="50.25" customHeight="1">
      <c r="A6048" s="3" t="n"/>
      <c r="B6048" s="3" t="n"/>
      <c r="C6048" s="240" t="n"/>
      <c r="D6048" s="391" t="inlineStr">
        <is>
          <t>10.9.8.</t>
        </is>
      </c>
      <c r="E6048" s="406" t="inlineStr">
        <is>
          <t>Телекоммуникационный шкаф ТШ-Р0 в составе:</t>
        </is>
      </c>
      <c r="F6048" s="395" t="inlineStr">
        <is>
          <t>комплект</t>
        </is>
      </c>
      <c r="G6048" s="420" t="n">
        <v>1</v>
      </c>
      <c r="H6048" s="428">
        <f>IFERROR(L6048/G6048,0)</f>
        <v/>
      </c>
      <c r="I6048" s="429">
        <f>IFERROR(M6048/G6048,0)</f>
        <v/>
      </c>
      <c r="J6048" s="430">
        <f>IFERROR(N6048/G6048,0)</f>
        <v/>
      </c>
      <c r="K6048" s="432">
        <f>+IFERROR(O6048/G6048,0)</f>
        <v/>
      </c>
      <c r="L6048" s="431">
        <f>SUBTOTAL(9,L6049:L6077)</f>
        <v/>
      </c>
      <c r="M6048" s="429">
        <f>SUBTOTAL(9,M6049:M6077)</f>
        <v/>
      </c>
      <c r="N6048" s="430">
        <f>SUBTOTAL(9,N6049:N6077)</f>
        <v/>
      </c>
      <c r="O6048" s="431">
        <f>SUBTOTAL(9,O6049:O6077)</f>
        <v/>
      </c>
      <c r="P6048" s="394" t="n"/>
      <c r="Q6048" s="243" t="n"/>
    </row>
    <row r="6049" outlineLevel="3" ht="50.25" customHeight="1">
      <c r="A6049" s="3" t="n"/>
      <c r="B6049" s="3" t="n"/>
      <c r="C6049" s="25" t="n"/>
      <c r="D6049" s="271" t="inlineStr">
        <is>
          <t>10.9.8.1.</t>
        </is>
      </c>
      <c r="E6049" s="200" t="inlineStr">
        <is>
          <t>Шкаф напольный Level 3 19", 42U 800x1000, двери перфорированные: передняя одинарная, задние распашные, серый, RBU428010021, РИТ тех</t>
        </is>
      </c>
      <c r="F6049" s="651" t="inlineStr">
        <is>
          <t>компл.</t>
        </is>
      </c>
      <c r="G6049" s="645" t="n">
        <v>0</v>
      </c>
      <c r="H6049" s="194" t="n">
        <v>162952.2254170613</v>
      </c>
      <c r="I6049" s="195" t="n">
        <v>0</v>
      </c>
      <c r="J6049" s="196" t="n">
        <v>20369.02817713266</v>
      </c>
      <c r="K6049" s="197" t="n">
        <v>183321.2535941939</v>
      </c>
      <c r="L6049" s="194" t="n">
        <v>0</v>
      </c>
      <c r="M6049" s="195" t="n">
        <v>0</v>
      </c>
      <c r="N6049" s="196" t="n">
        <v>0</v>
      </c>
      <c r="O6049" s="197" t="n">
        <v>0</v>
      </c>
      <c r="P6049" s="524" t="inlineStr">
        <is>
          <t>Исключено</t>
        </is>
      </c>
      <c r="Q6049" s="104" t="n"/>
    </row>
    <row r="6050" outlineLevel="3" ht="50.25" customHeight="1">
      <c r="A6050" s="3" t="n"/>
      <c r="B6050" s="3" t="n"/>
      <c r="C6050" s="25" t="n"/>
      <c r="D6050" s="271" t="inlineStr">
        <is>
          <t>10.9.8.2.</t>
        </is>
      </c>
      <c r="E6050" s="200" t="inlineStr">
        <is>
          <t>FAN Модуль вентиляторный 19", серый, 1U, 6 вентиляторов, увеличенная глубина крепления, R-705281, РИТ тех</t>
        </is>
      </c>
      <c r="F6050" s="651" t="inlineStr">
        <is>
          <t>шт</t>
        </is>
      </c>
      <c r="G6050" s="645" t="n">
        <v>0</v>
      </c>
      <c r="H6050" s="194" t="n">
        <v>35566.97177083267</v>
      </c>
      <c r="I6050" s="195" t="n">
        <v>0</v>
      </c>
      <c r="J6050" s="196" t="n">
        <v>4445.871471354084</v>
      </c>
      <c r="K6050" s="197" t="n">
        <v>40012.84324218675</v>
      </c>
      <c r="L6050" s="194" t="n">
        <v>0</v>
      </c>
      <c r="M6050" s="195" t="n">
        <v>0</v>
      </c>
      <c r="N6050" s="196" t="n">
        <v>0</v>
      </c>
      <c r="O6050" s="197" t="n">
        <v>0</v>
      </c>
      <c r="P6050" s="524" t="inlineStr">
        <is>
          <t>Исключено</t>
        </is>
      </c>
      <c r="Q6050" s="104" t="n"/>
    </row>
    <row r="6051" outlineLevel="3" ht="50.25" customHeight="1">
      <c r="A6051" s="3" t="n"/>
      <c r="B6051" s="3" t="n"/>
      <c r="C6051" s="25" t="n"/>
      <c r="D6051" s="271" t="inlineStr">
        <is>
          <t>10.9.8.3.</t>
        </is>
      </c>
      <c r="E6051" s="200" t="inlineStr">
        <is>
          <t>Кабельный органайзер горизонтальный с кольцами 55 мм, 19”, 1U, R-805280, РИТ тех</t>
        </is>
      </c>
      <c r="F6051" s="651" t="inlineStr">
        <is>
          <t>шт</t>
        </is>
      </c>
      <c r="G6051" s="645" t="n">
        <v>0</v>
      </c>
      <c r="H6051" s="194" t="n">
        <v>1917.084987610103</v>
      </c>
      <c r="I6051" s="195" t="n">
        <v>0</v>
      </c>
      <c r="J6051" s="196" t="n">
        <v>239.6356234512628</v>
      </c>
      <c r="K6051" s="197" t="n">
        <v>2156.720611061366</v>
      </c>
      <c r="L6051" s="194" t="n">
        <v>0</v>
      </c>
      <c r="M6051" s="195" t="n">
        <v>0</v>
      </c>
      <c r="N6051" s="196" t="n">
        <v>0</v>
      </c>
      <c r="O6051" s="197" t="n">
        <v>0</v>
      </c>
      <c r="P6051" s="524" t="inlineStr">
        <is>
          <t>Исключено</t>
        </is>
      </c>
      <c r="Q6051" s="104" t="n"/>
    </row>
    <row r="6052" outlineLevel="3" ht="50.25" customHeight="1">
      <c r="A6052" s="3" t="n"/>
      <c r="B6052" s="3" t="n"/>
      <c r="C6052" s="25" t="n"/>
      <c r="D6052" s="271" t="inlineStr">
        <is>
          <t>10.9.8.4.</t>
        </is>
      </c>
      <c r="E6052" s="200" t="inlineStr">
        <is>
          <t>Оптический кросс</t>
        </is>
      </c>
      <c r="F6052" s="651" t="n"/>
      <c r="G6052" s="645" t="n"/>
      <c r="H6052" s="207" t="n"/>
      <c r="I6052" s="208" t="n">
        <v>0</v>
      </c>
      <c r="J6052" s="209" t="n">
        <v>0</v>
      </c>
      <c r="K6052" s="210" t="n">
        <v>0</v>
      </c>
      <c r="L6052" s="207" t="n">
        <v>0</v>
      </c>
      <c r="M6052" s="208" t="n">
        <v>0</v>
      </c>
      <c r="N6052" s="209" t="n">
        <v>0</v>
      </c>
      <c r="O6052" s="210" t="n">
        <v>0</v>
      </c>
      <c r="P6052" s="524" t="inlineStr">
        <is>
          <t>Исключено</t>
        </is>
      </c>
      <c r="Q6052" s="104" t="n"/>
    </row>
    <row r="6053" outlineLevel="3" ht="50.25" customHeight="1">
      <c r="A6053" s="3" t="n"/>
      <c r="B6053" s="3" t="n"/>
      <c r="C6053" s="25" t="n"/>
      <c r="D6053" s="271" t="inlineStr">
        <is>
          <t>10.9.8.5.</t>
        </is>
      </c>
      <c r="E6053" s="200" t="inlineStr">
        <is>
          <t>Модульная оптическая полка Xlight FOMP с выдвижным лотком, 1U, для наполнения, R3203452, РИТ тех</t>
        </is>
      </c>
      <c r="F6053" s="651" t="inlineStr">
        <is>
          <t>шт</t>
        </is>
      </c>
      <c r="G6053" s="645" t="n">
        <v>0</v>
      </c>
      <c r="H6053" s="194" t="n">
        <v>8439.07611803792</v>
      </c>
      <c r="I6053" s="195" t="n">
        <v>0</v>
      </c>
      <c r="J6053" s="196" t="n">
        <v>1054.88451475474</v>
      </c>
      <c r="K6053" s="197" t="n">
        <v>9493.960632792659</v>
      </c>
      <c r="L6053" s="194" t="n">
        <v>0</v>
      </c>
      <c r="M6053" s="195" t="n">
        <v>0</v>
      </c>
      <c r="N6053" s="196" t="n">
        <v>0</v>
      </c>
      <c r="O6053" s="197" t="n">
        <v>0</v>
      </c>
      <c r="P6053" s="524" t="inlineStr">
        <is>
          <t>Исключено</t>
        </is>
      </c>
      <c r="Q6053" s="104" t="n"/>
    </row>
    <row r="6054" outlineLevel="3" ht="50.25" customHeight="1">
      <c r="A6054" s="3" t="n"/>
      <c r="B6054" s="3" t="n"/>
      <c r="C6054" s="25" t="n"/>
      <c r="D6054" s="271" t="inlineStr">
        <is>
          <t>10.9.8.6.</t>
        </is>
      </c>
      <c r="E6054" s="200" t="inlineStr">
        <is>
          <t>Адаптерная планка Xlight FOMP, 8 LC Simplex, SM, APC, R3203475, РИТ тех</t>
        </is>
      </c>
      <c r="F6054" s="651" t="inlineStr">
        <is>
          <t>шт</t>
        </is>
      </c>
      <c r="G6054" s="645" t="n">
        <v>0</v>
      </c>
      <c r="H6054" s="194" t="n">
        <v>2461.398182633454</v>
      </c>
      <c r="I6054" s="195" t="n">
        <v>0</v>
      </c>
      <c r="J6054" s="196" t="n">
        <v>307.6747728291817</v>
      </c>
      <c r="K6054" s="197" t="n">
        <v>2769.072955462635</v>
      </c>
      <c r="L6054" s="194" t="n">
        <v>0</v>
      </c>
      <c r="M6054" s="195" t="n">
        <v>0</v>
      </c>
      <c r="N6054" s="196" t="n">
        <v>0</v>
      </c>
      <c r="O6054" s="197" t="n">
        <v>0</v>
      </c>
      <c r="P6054" s="524" t="inlineStr">
        <is>
          <t>Исключено</t>
        </is>
      </c>
      <c r="Q6054" s="104" t="n"/>
    </row>
    <row r="6055" outlineLevel="3" ht="50.25" customHeight="1">
      <c r="A6055" s="3" t="n"/>
      <c r="B6055" s="3" t="n"/>
      <c r="C6055" s="25" t="n"/>
      <c r="D6055" s="271" t="inlineStr">
        <is>
          <t>10.9.8.7.</t>
        </is>
      </c>
      <c r="E6055" s="200" t="inlineStr">
        <is>
          <t>Планка-заглушка Xlight, R3203460, РИТ тех</t>
        </is>
      </c>
      <c r="F6055" s="651" t="inlineStr">
        <is>
          <t>шт</t>
        </is>
      </c>
      <c r="G6055" s="645" t="n">
        <v>0</v>
      </c>
      <c r="H6055" s="194" t="n">
        <v>703.2582143602901</v>
      </c>
      <c r="I6055" s="195" t="n">
        <v>0</v>
      </c>
      <c r="J6055" s="196" t="n">
        <v>87.90727679503627</v>
      </c>
      <c r="K6055" s="197" t="n">
        <v>791.1654911553264</v>
      </c>
      <c r="L6055" s="194" t="n">
        <v>0</v>
      </c>
      <c r="M6055" s="195" t="n">
        <v>0</v>
      </c>
      <c r="N6055" s="196" t="n">
        <v>0</v>
      </c>
      <c r="O6055" s="197" t="n">
        <v>0</v>
      </c>
      <c r="P6055" s="524" t="inlineStr">
        <is>
          <t>Исключено</t>
        </is>
      </c>
      <c r="Q6055" s="104" t="n"/>
    </row>
    <row r="6056" outlineLevel="3" ht="50.25" customHeight="1">
      <c r="A6056" s="3" t="n"/>
      <c r="B6056" s="3" t="n"/>
      <c r="C6056" s="25" t="n"/>
      <c r="D6056" s="271" t="inlineStr">
        <is>
          <t>10.9.8.8.</t>
        </is>
      </c>
      <c r="E6056" s="200" t="inlineStr">
        <is>
          <t>Оптический пиг-тейл Xlight, LC, SM, G657A2, UPC, LSZH, R4204010, РИТ тех</t>
        </is>
      </c>
      <c r="F6056" s="651" t="inlineStr">
        <is>
          <t>шт</t>
        </is>
      </c>
      <c r="G6056" s="645" t="n">
        <v>0</v>
      </c>
      <c r="H6056" s="194" t="n">
        <v>369.2172294878625</v>
      </c>
      <c r="I6056" s="195" t="n">
        <v>0</v>
      </c>
      <c r="J6056" s="196" t="n">
        <v>46.15215368598282</v>
      </c>
      <c r="K6056" s="197" t="n">
        <v>415.3693831738453</v>
      </c>
      <c r="L6056" s="194" t="n">
        <v>0</v>
      </c>
      <c r="M6056" s="195" t="n">
        <v>0</v>
      </c>
      <c r="N6056" s="196" t="n">
        <v>0</v>
      </c>
      <c r="O6056" s="197" t="n">
        <v>0</v>
      </c>
      <c r="P6056" s="524" t="inlineStr">
        <is>
          <t>Исключено</t>
        </is>
      </c>
      <c r="Q6056" s="104" t="n"/>
    </row>
    <row r="6057" outlineLevel="3" ht="50.25" customHeight="1">
      <c r="A6057" s="3" t="n"/>
      <c r="B6057" s="3" t="n"/>
      <c r="C6057" s="25" t="n"/>
      <c r="D6057" s="271" t="inlineStr">
        <is>
          <t>10.9.8.9.</t>
        </is>
      </c>
      <c r="E6057" s="200" t="inlineStr">
        <is>
          <t>Патч-корд оптический Xlight, LC-LC, SM, BI G657A2, LSZH, 3м, R4366030, РИТ тех</t>
        </is>
      </c>
      <c r="F6057" s="651" t="inlineStr">
        <is>
          <t>шт</t>
        </is>
      </c>
      <c r="G6057" s="645" t="n">
        <v>0</v>
      </c>
      <c r="H6057" s="194" t="n">
        <v>1040.820384801175</v>
      </c>
      <c r="I6057" s="195" t="n">
        <v>0</v>
      </c>
      <c r="J6057" s="196" t="n">
        <v>130.1025481001469</v>
      </c>
      <c r="K6057" s="197" t="n">
        <v>1170.922932901322</v>
      </c>
      <c r="L6057" s="194" t="n">
        <v>0</v>
      </c>
      <c r="M6057" s="195" t="n">
        <v>0</v>
      </c>
      <c r="N6057" s="196" t="n">
        <v>0</v>
      </c>
      <c r="O6057" s="197" t="n">
        <v>0</v>
      </c>
      <c r="P6057" s="524" t="inlineStr">
        <is>
          <t>Исключено</t>
        </is>
      </c>
      <c r="Q6057" s="104" t="n"/>
    </row>
    <row r="6058" outlineLevel="3" ht="50.25" customHeight="1">
      <c r="A6058" s="3" t="n"/>
      <c r="B6058" s="3" t="n"/>
      <c r="C6058" s="25" t="n"/>
      <c r="D6058" s="271" t="inlineStr">
        <is>
          <t>10.9.8.10.</t>
        </is>
      </c>
      <c r="E6058" s="198" t="inlineStr">
        <is>
          <t>Активное оборудование</t>
        </is>
      </c>
      <c r="F6058" s="199" t="n"/>
      <c r="G6058" s="646" t="n"/>
      <c r="H6058" s="207" t="n"/>
      <c r="I6058" s="208" t="n">
        <v>0</v>
      </c>
      <c r="J6058" s="209" t="n">
        <v>0</v>
      </c>
      <c r="K6058" s="210" t="n">
        <v>0</v>
      </c>
      <c r="L6058" s="207" t="n">
        <v>0</v>
      </c>
      <c r="M6058" s="208" t="n">
        <v>0</v>
      </c>
      <c r="N6058" s="209" t="n">
        <v>0</v>
      </c>
      <c r="O6058" s="210" t="n">
        <v>0</v>
      </c>
      <c r="P6058" s="524" t="inlineStr">
        <is>
          <t>Исключено</t>
        </is>
      </c>
      <c r="Q6058" s="104" t="n"/>
    </row>
    <row r="6059" outlineLevel="3" ht="50.25" customHeight="1">
      <c r="A6059" s="3" t="n"/>
      <c r="B6059" s="3" t="n"/>
      <c r="C6059" s="25" t="n"/>
      <c r="D6059" s="271" t="inlineStr">
        <is>
          <t>10.9.8.11.</t>
        </is>
      </c>
      <c r="E6059" s="200" t="inlineStr">
        <is>
          <t>Коммутатор агрегации (ядра), 12x1G SFP, 4x1G Combo, 4x10G SFP+, 1xOOB, L3, 2 слота для модулей питания, MES3316F, Eltex</t>
        </is>
      </c>
      <c r="F6059" s="651" t="inlineStr">
        <is>
          <t>шт</t>
        </is>
      </c>
      <c r="G6059" s="645" t="n">
        <v>0</v>
      </c>
      <c r="H6059" s="194" t="n">
        <v>219872.5514263003</v>
      </c>
      <c r="I6059" s="195" t="n">
        <v>128658.5221805569</v>
      </c>
      <c r="J6059" s="196" t="n">
        <v>43566.38420085716</v>
      </c>
      <c r="K6059" s="197" t="n">
        <v>392097.4578077144</v>
      </c>
      <c r="L6059" s="194" t="n">
        <v>0</v>
      </c>
      <c r="M6059" s="195" t="n">
        <v>0</v>
      </c>
      <c r="N6059" s="196" t="n">
        <v>0</v>
      </c>
      <c r="O6059" s="197" t="n">
        <v>0</v>
      </c>
      <c r="P6059" s="524" t="inlineStr">
        <is>
          <t>Исключено</t>
        </is>
      </c>
      <c r="Q6059" s="104" t="n"/>
    </row>
    <row r="6060" outlineLevel="3" ht="50.25" customHeight="1">
      <c r="A6060" s="3" t="n"/>
      <c r="B6060" s="3" t="n"/>
      <c r="C6060" s="25" t="n"/>
      <c r="D6060" s="271" t="inlineStr">
        <is>
          <t>10.9.8.12.</t>
        </is>
      </c>
      <c r="E6060" s="200" t="inlineStr">
        <is>
          <t>Мод уль питания, 220V AC, 220W, PM160-220/12, Eltex</t>
        </is>
      </c>
      <c r="F6060" s="651" t="inlineStr">
        <is>
          <t>шт</t>
        </is>
      </c>
      <c r="G6060" s="645" t="n">
        <v>0</v>
      </c>
      <c r="H6060" s="194" t="n">
        <v>20822.03316810579</v>
      </c>
      <c r="I6060" s="195" t="n">
        <v>17296.79519537742</v>
      </c>
      <c r="J6060" s="196" t="n">
        <v>4764.853545435402</v>
      </c>
      <c r="K6060" s="197" t="n">
        <v>42883.68190891862</v>
      </c>
      <c r="L6060" s="194" t="n">
        <v>0</v>
      </c>
      <c r="M6060" s="195" t="n">
        <v>0</v>
      </c>
      <c r="N6060" s="196" t="n">
        <v>0</v>
      </c>
      <c r="O6060" s="197" t="n">
        <v>0</v>
      </c>
      <c r="P6060" s="524" t="inlineStr">
        <is>
          <t>Исключено</t>
        </is>
      </c>
      <c r="Q6060" s="104" t="n"/>
    </row>
    <row r="6061" outlineLevel="3" ht="50.25" customHeight="1">
      <c r="A6061" s="3" t="n"/>
      <c r="B6061" s="3" t="n"/>
      <c r="C6061" s="25" t="n"/>
      <c r="D6061" s="271" t="inlineStr">
        <is>
          <t>10.9.8.13.</t>
        </is>
      </c>
      <c r="E6061" s="200" t="inlineStr">
        <is>
          <t>Пат ч-корд пассивный S&gt;SFPP-PC-1m (SFP+ 10G Passive Copper Cable, 1m), SFPP-PC-1M, Eltex</t>
        </is>
      </c>
      <c r="F6061" s="651" t="inlineStr">
        <is>
          <t>шт</t>
        </is>
      </c>
      <c r="G6061" s="645" t="n">
        <v>0</v>
      </c>
      <c r="H6061" s="194" t="n">
        <v>1859.679393905539</v>
      </c>
      <c r="I6061" s="195" t="n">
        <v>544.1602048239899</v>
      </c>
      <c r="J6061" s="196" t="n">
        <v>300.4799498411912</v>
      </c>
      <c r="K6061" s="197" t="n">
        <v>2704.319548570721</v>
      </c>
      <c r="L6061" s="194" t="n">
        <v>0</v>
      </c>
      <c r="M6061" s="195" t="n">
        <v>0</v>
      </c>
      <c r="N6061" s="196" t="n">
        <v>0</v>
      </c>
      <c r="O6061" s="197" t="n">
        <v>0</v>
      </c>
      <c r="P6061" s="524" t="inlineStr">
        <is>
          <t>Исключено</t>
        </is>
      </c>
      <c r="Q6061" s="104" t="n"/>
    </row>
    <row r="6062" outlineLevel="3" ht="50.25" customHeight="1">
      <c r="A6062" s="3" t="n"/>
      <c r="B6062" s="3" t="n"/>
      <c r="C6062" s="25" t="n"/>
      <c r="D6062" s="271" t="inlineStr">
        <is>
          <t>10.9.8.14.</t>
        </is>
      </c>
      <c r="E6062" s="200" t="inlineStr">
        <is>
          <t>SFP модуль, 300м SFP+ 10G модуль, 2 волокна, 850 nm, LC, DDM, FH-SP851TCDL03, Eltex</t>
        </is>
      </c>
      <c r="F6062" s="651" t="inlineStr">
        <is>
          <t>шт</t>
        </is>
      </c>
      <c r="G6062" s="645" t="n">
        <v>0</v>
      </c>
      <c r="H6062" s="194" t="n">
        <v>2798.020482373306</v>
      </c>
      <c r="I6062" s="195" t="n">
        <v>2825.772992283664</v>
      </c>
      <c r="J6062" s="196" t="n">
        <v>702.9741843321212</v>
      </c>
      <c r="K6062" s="197" t="n">
        <v>6326.767658989091</v>
      </c>
      <c r="L6062" s="194" t="n">
        <v>0</v>
      </c>
      <c r="M6062" s="195" t="n">
        <v>0</v>
      </c>
      <c r="N6062" s="196" t="n">
        <v>0</v>
      </c>
      <c r="O6062" s="197" t="n">
        <v>0</v>
      </c>
      <c r="P6062" s="524" t="inlineStr">
        <is>
          <t>Исключено</t>
        </is>
      </c>
      <c r="Q6062" s="104" t="n"/>
    </row>
    <row r="6063" outlineLevel="3" ht="50.25" customHeight="1">
      <c r="A6063" s="3" t="n"/>
      <c r="B6063" s="3" t="n"/>
      <c r="C6063" s="25" t="n"/>
      <c r="D6063" s="271" t="inlineStr">
        <is>
          <t>10.9.8.15.</t>
        </is>
      </c>
      <c r="E6063" s="200" t="inlineStr">
        <is>
          <t>Пат ч-корд оптический Xlight, LC-LC Duplex, MM50, OM3 G657A2, LSZH, 10м, R4173100, РИТ тех</t>
        </is>
      </c>
      <c r="F6063" s="651" t="inlineStr">
        <is>
          <t>шт</t>
        </is>
      </c>
      <c r="G6063" s="645" t="n">
        <v>0</v>
      </c>
      <c r="H6063" s="194" t="n">
        <v>1962.570521178869</v>
      </c>
      <c r="I6063" s="195" t="n">
        <v>0</v>
      </c>
      <c r="J6063" s="196" t="n">
        <v>245.3213151473586</v>
      </c>
      <c r="K6063" s="197" t="n">
        <v>2207.891836326227</v>
      </c>
      <c r="L6063" s="194" t="n">
        <v>0</v>
      </c>
      <c r="M6063" s="195" t="n">
        <v>0</v>
      </c>
      <c r="N6063" s="196" t="n">
        <v>0</v>
      </c>
      <c r="O6063" s="197" t="n">
        <v>0</v>
      </c>
      <c r="P6063" s="524" t="inlineStr">
        <is>
          <t>Исключено</t>
        </is>
      </c>
      <c r="Q6063" s="104" t="n"/>
    </row>
    <row r="6064" outlineLevel="3" ht="50.25" customHeight="1">
      <c r="A6064" s="3" t="n"/>
      <c r="B6064" s="3" t="n"/>
      <c r="C6064" s="25" t="n"/>
      <c r="D6064" s="271" t="inlineStr">
        <is>
          <t>10.9.8.16.</t>
        </is>
      </c>
      <c r="E6064" s="200" t="inlineStr">
        <is>
          <t>SFP модуль, 1.25G, WDM, TX 1310 нм, RX 1550 нм, 3 км, LC, RSM1W63L3/RSM1W63L3I, Eltex</t>
        </is>
      </c>
      <c r="F6064" s="651" t="inlineStr">
        <is>
          <t>компл.</t>
        </is>
      </c>
      <c r="G6064" s="645" t="n">
        <v>0</v>
      </c>
      <c r="H6064" s="194" t="n">
        <v>2963.797637335222</v>
      </c>
      <c r="I6064" s="195" t="n">
        <v>2839.834248790874</v>
      </c>
      <c r="J6064" s="196" t="n">
        <v>725.453985765762</v>
      </c>
      <c r="K6064" s="197" t="n">
        <v>6529.085871891858</v>
      </c>
      <c r="L6064" s="194" t="n">
        <v>0</v>
      </c>
      <c r="M6064" s="195" t="n">
        <v>0</v>
      </c>
      <c r="N6064" s="196" t="n">
        <v>0</v>
      </c>
      <c r="O6064" s="197" t="n">
        <v>0</v>
      </c>
      <c r="P6064" s="524" t="inlineStr">
        <is>
          <t>Исключено</t>
        </is>
      </c>
      <c r="Q6064" s="104" t="n"/>
    </row>
    <row r="6065" outlineLevel="3" ht="50.25" customHeight="1">
      <c r="A6065" s="3" t="n"/>
      <c r="B6065" s="3" t="n"/>
      <c r="C6065" s="25" t="n"/>
      <c r="D6065" s="271" t="inlineStr">
        <is>
          <t>10.9.8.17.</t>
        </is>
      </c>
      <c r="E6065" s="200" t="inlineStr">
        <is>
          <t>SFP модуль, медь, 1G, 100м, RJ45, RSM1TI, Eltex</t>
        </is>
      </c>
      <c r="F6065" s="651" t="inlineStr">
        <is>
          <t>шт</t>
        </is>
      </c>
      <c r="G6065" s="645" t="n">
        <v>0</v>
      </c>
      <c r="H6065" s="194" t="n">
        <v>8563.026603480477</v>
      </c>
      <c r="I6065" s="195" t="n">
        <v>3314.762200947845</v>
      </c>
      <c r="J6065" s="196" t="n">
        <v>1484.72360055354</v>
      </c>
      <c r="K6065" s="197" t="n">
        <v>13362.51240498186</v>
      </c>
      <c r="L6065" s="194" t="n">
        <v>0</v>
      </c>
      <c r="M6065" s="195" t="n">
        <v>0</v>
      </c>
      <c r="N6065" s="196" t="n">
        <v>0</v>
      </c>
      <c r="O6065" s="197" t="n">
        <v>0</v>
      </c>
      <c r="P6065" s="524" t="inlineStr">
        <is>
          <t>Исключено</t>
        </is>
      </c>
      <c r="Q6065" s="104" t="n"/>
    </row>
    <row r="6066" outlineLevel="3" ht="50.25" customHeight="1">
      <c r="A6066" s="3" t="n"/>
      <c r="B6066" s="3" t="n"/>
      <c r="C6066" s="25" t="n"/>
      <c r="D6066" s="271" t="inlineStr">
        <is>
          <t>10.9.8.18.</t>
        </is>
      </c>
      <c r="E6066" s="200" t="inlineStr">
        <is>
          <t>Офисная IP-АТС рассчитана на 100 SIP-абонентов, SMG-200, Eltex</t>
        </is>
      </c>
      <c r="F6066" s="651" t="inlineStr">
        <is>
          <t>компл.</t>
        </is>
      </c>
      <c r="G6066" s="645" t="n">
        <v>0</v>
      </c>
      <c r="H6066" s="194" t="n">
        <v>227350.5879376794</v>
      </c>
      <c r="I6066" s="195" t="n">
        <v>129292.8110397956</v>
      </c>
      <c r="J6066" s="196" t="n">
        <v>44580.42487218437</v>
      </c>
      <c r="K6066" s="197" t="n">
        <v>401223.8238496593</v>
      </c>
      <c r="L6066" s="194" t="n">
        <v>0</v>
      </c>
      <c r="M6066" s="195" t="n">
        <v>0</v>
      </c>
      <c r="N6066" s="196" t="n">
        <v>0</v>
      </c>
      <c r="O6066" s="197" t="n">
        <v>0</v>
      </c>
      <c r="P6066" s="524" t="inlineStr">
        <is>
          <t>Исключено</t>
        </is>
      </c>
      <c r="Q6066" s="104" t="n"/>
    </row>
    <row r="6067" outlineLevel="3" ht="50.25" customHeight="1">
      <c r="A6067" s="3" t="n"/>
      <c r="B6067" s="3" t="n"/>
      <c r="C6067" s="25" t="n"/>
      <c r="D6067" s="271" t="inlineStr">
        <is>
          <t>10.9.8.19.</t>
        </is>
      </c>
      <c r="E6067" s="200" t="inlineStr">
        <is>
          <t>Контроллер беспроводного доступа на 50 точек, WLC-15, Eltex</t>
        </is>
      </c>
      <c r="F6067" s="651" t="inlineStr">
        <is>
          <t>компл.</t>
        </is>
      </c>
      <c r="G6067" s="645" t="n">
        <v>0</v>
      </c>
      <c r="H6067" s="194" t="n">
        <v>551200.4709620868</v>
      </c>
      <c r="I6067" s="195" t="n">
        <v>370308.4843707287</v>
      </c>
      <c r="J6067" s="196" t="n">
        <v>115188.6194166019</v>
      </c>
      <c r="K6067" s="197" t="n">
        <v>1036697.574749417</v>
      </c>
      <c r="L6067" s="194" t="n">
        <v>0</v>
      </c>
      <c r="M6067" s="195" t="n">
        <v>0</v>
      </c>
      <c r="N6067" s="196" t="n">
        <v>0</v>
      </c>
      <c r="O6067" s="197" t="n">
        <v>0</v>
      </c>
      <c r="P6067" s="524" t="inlineStr">
        <is>
          <t>Исключено</t>
        </is>
      </c>
      <c r="Q6067" s="104" t="n"/>
    </row>
    <row r="6068" outlineLevel="3" ht="50.25" customHeight="1">
      <c r="A6068" s="3" t="n"/>
      <c r="B6068" s="3" t="n"/>
      <c r="C6068" s="25" t="n"/>
      <c r="D6068" s="271" t="inlineStr">
        <is>
          <t>10.9.8.20.</t>
        </is>
      </c>
      <c r="E6068" s="200" t="inlineStr">
        <is>
          <t>KVM консоль с 8 портовым переключателем, PS/2, USB, 17" ЖК-дисплей, Cat 5e/6, 1280 x 1024, KL1508AM, Aten</t>
        </is>
      </c>
      <c r="F6068" s="651" t="inlineStr">
        <is>
          <t>шт</t>
        </is>
      </c>
      <c r="G6068" s="645" t="n">
        <v>0</v>
      </c>
      <c r="H6068" s="194" t="n">
        <v>225639.0346619988</v>
      </c>
      <c r="I6068" s="195" t="n">
        <v>110008.8793752735</v>
      </c>
      <c r="J6068" s="196" t="n">
        <v>41955.98925465904</v>
      </c>
      <c r="K6068" s="197" t="n">
        <v>377603.9032919314</v>
      </c>
      <c r="L6068" s="194" t="n">
        <v>0</v>
      </c>
      <c r="M6068" s="195" t="n">
        <v>0</v>
      </c>
      <c r="N6068" s="196" t="n">
        <v>0</v>
      </c>
      <c r="O6068" s="197" t="n">
        <v>0</v>
      </c>
      <c r="P6068" s="524" t="inlineStr">
        <is>
          <t>Исключено</t>
        </is>
      </c>
      <c r="Q6068" s="104" t="n"/>
    </row>
    <row r="6069" outlineLevel="3" ht="50.25" customHeight="1">
      <c r="A6069" s="3" t="n"/>
      <c r="B6069" s="3" t="n"/>
      <c r="C6069" s="25" t="n"/>
      <c r="D6069" s="271" t="inlineStr">
        <is>
          <t>10.9.8.21.</t>
        </is>
      </c>
      <c r="E6069" s="200" t="inlineStr">
        <is>
          <t>Беспроводная точка доступа, 802.11ax (WiFi 6), 2.4/5GHz; 2х2 MU-MIMO; 1 порт 100/1000/2500 Base-T, 48/56В PoE, WEP-30L, Eltex</t>
        </is>
      </c>
      <c r="F6069" s="651" t="inlineStr">
        <is>
          <t>компл.</t>
        </is>
      </c>
      <c r="G6069" s="645" t="n">
        <v>0</v>
      </c>
      <c r="H6069" s="194" t="n">
        <v>64820.98495397149</v>
      </c>
      <c r="I6069" s="195" t="n">
        <v>31382.57377278501</v>
      </c>
      <c r="J6069" s="196" t="n">
        <v>12025.44484084456</v>
      </c>
      <c r="K6069" s="197" t="n">
        <v>108229.003567601</v>
      </c>
      <c r="L6069" s="194" t="n">
        <v>0</v>
      </c>
      <c r="M6069" s="195" t="n">
        <v>0</v>
      </c>
      <c r="N6069" s="196" t="n">
        <v>0</v>
      </c>
      <c r="O6069" s="197" t="n">
        <v>0</v>
      </c>
      <c r="P6069" s="524" t="inlineStr">
        <is>
          <t>Исключено</t>
        </is>
      </c>
      <c r="Q6069" s="104" t="n"/>
    </row>
    <row r="6070" outlineLevel="3" ht="50.25" customHeight="1">
      <c r="A6070" s="3" t="n"/>
      <c r="B6070" s="3" t="n"/>
      <c r="C6070" s="25" t="n"/>
      <c r="D6070" s="271" t="inlineStr">
        <is>
          <t>10.9.8.22.</t>
        </is>
      </c>
      <c r="E6070" s="200" t="inlineStr">
        <is>
          <t>ком плект креплений на стену, KM-WOP, Eltex</t>
        </is>
      </c>
      <c r="F6070" s="651" t="inlineStr">
        <is>
          <t>компл.</t>
        </is>
      </c>
      <c r="G6070" s="645" t="n">
        <v>0</v>
      </c>
      <c r="H6070" s="194" t="n">
        <v>3513.200043572408</v>
      </c>
      <c r="I6070" s="195" t="n">
        <v>294.5052275172648</v>
      </c>
      <c r="J6070" s="196" t="n">
        <v>475.963158886209</v>
      </c>
      <c r="K6070" s="197" t="n">
        <v>4283.668429975882</v>
      </c>
      <c r="L6070" s="194" t="n">
        <v>0</v>
      </c>
      <c r="M6070" s="195" t="n">
        <v>0</v>
      </c>
      <c r="N6070" s="196" t="n">
        <v>0</v>
      </c>
      <c r="O6070" s="197" t="n">
        <v>0</v>
      </c>
      <c r="P6070" s="524" t="inlineStr">
        <is>
          <t>Исключено</t>
        </is>
      </c>
      <c r="Q6070" s="104" t="n"/>
    </row>
    <row r="6071" outlineLevel="3" ht="50.25" customHeight="1">
      <c r="A6071" s="3" t="n"/>
      <c r="B6071" s="3" t="n"/>
      <c r="C6071" s="25" t="n"/>
      <c r="D6071" s="271" t="inlineStr">
        <is>
          <t>10.9.8.23.</t>
        </is>
      </c>
      <c r="E6071" s="200" t="inlineStr">
        <is>
          <t>Беспроводная точка доступа 802.11ax (WiFi 6), 2.4/5GHz; 2х2 MU-MIMO; 1 порт 100/1000/2500 Base-T, 48/56В PoE\PoE+, WEP-3ax, Eltex</t>
        </is>
      </c>
      <c r="F6071" s="651" t="inlineStr">
        <is>
          <t>компл.</t>
        </is>
      </c>
      <c r="G6071" s="645" t="n">
        <v>0</v>
      </c>
      <c r="H6071" s="194" t="n">
        <v>76057.69918891843</v>
      </c>
      <c r="I6071" s="195" t="n">
        <v>32335.67458244677</v>
      </c>
      <c r="J6071" s="196" t="n">
        <v>13549.17172142065</v>
      </c>
      <c r="K6071" s="197" t="n">
        <v>121942.5454927858</v>
      </c>
      <c r="L6071" s="194" t="n">
        <v>0</v>
      </c>
      <c r="M6071" s="195" t="n">
        <v>0</v>
      </c>
      <c r="N6071" s="196" t="n">
        <v>0</v>
      </c>
      <c r="O6071" s="197" t="n">
        <v>0</v>
      </c>
      <c r="P6071" s="524" t="inlineStr">
        <is>
          <t>Исключено</t>
        </is>
      </c>
      <c r="Q6071" s="104" t="n"/>
    </row>
    <row r="6072" outlineLevel="3" ht="50.25" customHeight="1">
      <c r="A6072" s="3" t="n"/>
      <c r="B6072" s="3" t="n"/>
      <c r="C6072" s="25" t="n"/>
      <c r="D6072" s="271" t="inlineStr">
        <is>
          <t>10.9.8.24.</t>
        </is>
      </c>
      <c r="E6072" s="198" t="inlineStr">
        <is>
          <t>Оборудование электропитания</t>
        </is>
      </c>
      <c r="F6072" s="199" t="n"/>
      <c r="G6072" s="646" t="n"/>
      <c r="H6072" s="207" t="n"/>
      <c r="I6072" s="208" t="n">
        <v>0</v>
      </c>
      <c r="J6072" s="209" t="n">
        <v>0</v>
      </c>
      <c r="K6072" s="210" t="n">
        <v>0</v>
      </c>
      <c r="L6072" s="207" t="n">
        <v>0</v>
      </c>
      <c r="M6072" s="208" t="n">
        <v>0</v>
      </c>
      <c r="N6072" s="209" t="n">
        <v>0</v>
      </c>
      <c r="O6072" s="210" t="n">
        <v>0</v>
      </c>
      <c r="P6072" s="524" t="inlineStr">
        <is>
          <t>Исключено</t>
        </is>
      </c>
      <c r="Q6072" s="104" t="n"/>
    </row>
    <row r="6073" outlineLevel="3" ht="50.25" customHeight="1">
      <c r="A6073" s="3" t="n"/>
      <c r="B6073" s="3" t="n"/>
      <c r="C6073" s="25" t="n"/>
      <c r="D6073" s="271" t="inlineStr">
        <is>
          <t>10.9.8.25.</t>
        </is>
      </c>
      <c r="E6073" s="200" t="inlineStr">
        <is>
          <t>SOC Блок розеток горизонтальный 19", 1U, 230В, 16А, автомат, выход: Schuko-8, вход: С20, серый, R-031543, РИТ тех</t>
        </is>
      </c>
      <c r="F6073" s="651" t="inlineStr">
        <is>
          <t>шт</t>
        </is>
      </c>
      <c r="G6073" s="645" t="n">
        <v>0</v>
      </c>
      <c r="H6073" s="194" t="n">
        <v>22853.67115257852</v>
      </c>
      <c r="I6073" s="195" t="n">
        <v>0</v>
      </c>
      <c r="J6073" s="196" t="n">
        <v>2856.708894072316</v>
      </c>
      <c r="K6073" s="197" t="n">
        <v>25710.38004665084</v>
      </c>
      <c r="L6073" s="194" t="n">
        <v>0</v>
      </c>
      <c r="M6073" s="195" t="n">
        <v>0</v>
      </c>
      <c r="N6073" s="196" t="n">
        <v>0</v>
      </c>
      <c r="O6073" s="197" t="n">
        <v>0</v>
      </c>
      <c r="P6073" s="524" t="inlineStr">
        <is>
          <t>Исключено</t>
        </is>
      </c>
      <c r="Q6073" s="104" t="n"/>
    </row>
    <row r="6074" outlineLevel="3" ht="50.25" customHeight="1">
      <c r="A6074" s="3" t="n"/>
      <c r="B6074" s="3" t="n"/>
      <c r="C6074" s="25" t="n"/>
      <c r="D6074" s="271" t="inlineStr">
        <is>
          <t>10.9.8.26.</t>
        </is>
      </c>
      <c r="E6074" s="200" t="inlineStr">
        <is>
          <t>ИБП Smart-Save Online SRT Systeme Electric 2000 ВА, конвертируемый форм-фактор 2U, 230 В, 8 розеток IEC C13, SmartSlot, LCD, USB HID, версия с возможностью увеличения времени автономии, SRTSE2000RTXLI, Systeme electric</t>
        </is>
      </c>
      <c r="F6074" s="651" t="inlineStr">
        <is>
          <t>компл.</t>
        </is>
      </c>
      <c r="G6074" s="645" t="n">
        <v>0</v>
      </c>
      <c r="H6074" s="194" t="n">
        <v>205492.6717866826</v>
      </c>
      <c r="I6074" s="195" t="n">
        <v>77653.32661784012</v>
      </c>
      <c r="J6074" s="196" t="n">
        <v>35393.24980056533</v>
      </c>
      <c r="K6074" s="197" t="n">
        <v>318539.248205088</v>
      </c>
      <c r="L6074" s="194" t="n">
        <v>0</v>
      </c>
      <c r="M6074" s="195" t="n">
        <v>0</v>
      </c>
      <c r="N6074" s="196" t="n">
        <v>0</v>
      </c>
      <c r="O6074" s="197" t="n">
        <v>0</v>
      </c>
      <c r="P6074" s="524" t="inlineStr">
        <is>
          <t>Исключено</t>
        </is>
      </c>
      <c r="Q6074" s="104" t="n"/>
    </row>
    <row r="6075" outlineLevel="3" ht="50.25" customHeight="1">
      <c r="A6075" s="3" t="n"/>
      <c r="B6075" s="3" t="n"/>
      <c r="C6075" s="25" t="n"/>
      <c r="D6075" s="271" t="inlineStr">
        <is>
          <t>10.9.8.27.</t>
        </is>
      </c>
      <c r="E6075" s="200" t="inlineStr">
        <is>
          <t>Комплект батарей для ИБП Systeme Electric Smart-Save Online, 72 В, свинцово-кислотный, конвертируемый форм-фактор 2U, BPSE72RT2U, Systeme electric</t>
        </is>
      </c>
      <c r="F6075" s="651" t="inlineStr">
        <is>
          <t>компл.</t>
        </is>
      </c>
      <c r="G6075" s="645" t="n">
        <v>0</v>
      </c>
      <c r="H6075" s="194" t="n">
        <v>152272.3789138661</v>
      </c>
      <c r="I6075" s="195" t="n">
        <v>38826.66330892006</v>
      </c>
      <c r="J6075" s="196" t="n">
        <v>23887.38027784826</v>
      </c>
      <c r="K6075" s="197" t="n">
        <v>214986.4225006344</v>
      </c>
      <c r="L6075" s="194" t="n">
        <v>0</v>
      </c>
      <c r="M6075" s="195" t="n">
        <v>0</v>
      </c>
      <c r="N6075" s="196" t="n">
        <v>0</v>
      </c>
      <c r="O6075" s="197" t="n">
        <v>0</v>
      </c>
      <c r="P6075" s="524" t="inlineStr">
        <is>
          <t>Исключено</t>
        </is>
      </c>
      <c r="Q6075" s="104" t="n"/>
    </row>
    <row r="6076" outlineLevel="3" ht="50.25" customHeight="1">
      <c r="A6076" s="3" t="n"/>
      <c r="B6076" s="3" t="n"/>
      <c r="C6076" s="25" t="n"/>
      <c r="D6076" s="271" t="inlineStr">
        <is>
          <t>10.9.8.28.</t>
        </is>
      </c>
      <c r="E6076" s="200" t="inlineStr">
        <is>
          <t>Сет евая карта 10/100/1000M версия М, SE9604, Systeme electric</t>
        </is>
      </c>
      <c r="F6076" s="651" t="inlineStr">
        <is>
          <t>компл.</t>
        </is>
      </c>
      <c r="G6076" s="645" t="n">
        <v>0</v>
      </c>
      <c r="H6076" s="194" t="n">
        <v>23299.17466584806</v>
      </c>
      <c r="I6076" s="195" t="n">
        <v>10353.77688237868</v>
      </c>
      <c r="J6076" s="196" t="n">
        <v>4206.618943528343</v>
      </c>
      <c r="K6076" s="197" t="n">
        <v>37859.57049175509</v>
      </c>
      <c r="L6076" s="194" t="n">
        <v>0</v>
      </c>
      <c r="M6076" s="195" t="n">
        <v>0</v>
      </c>
      <c r="N6076" s="196" t="n">
        <v>0</v>
      </c>
      <c r="O6076" s="197" t="n">
        <v>0</v>
      </c>
      <c r="P6076" s="524" t="inlineStr">
        <is>
          <t>Исключено</t>
        </is>
      </c>
      <c r="Q6076" s="104" t="n"/>
    </row>
    <row r="6077" outlineLevel="3" ht="50.25" customHeight="1">
      <c r="A6077" s="3" t="n"/>
      <c r="B6077" s="3" t="n"/>
      <c r="C6077" s="25" t="n"/>
      <c r="D6077" s="271" t="inlineStr">
        <is>
          <t>10.9.8.29.</t>
        </is>
      </c>
      <c r="E6077" s="200" t="inlineStr">
        <is>
          <t>Комплект монтажных рельсов 19'', нагрузка до 100кг, регулируемый 550-750 мм для 3U силовых модулей, 3U комплектов батарей, SE2RK, Systeme electric</t>
        </is>
      </c>
      <c r="F6077" s="651" t="inlineStr">
        <is>
          <t>компл.</t>
        </is>
      </c>
      <c r="G6077" s="645" t="n">
        <v>0</v>
      </c>
      <c r="H6077" s="194" t="n">
        <v>8085.790385534663</v>
      </c>
      <c r="I6077" s="195" t="n">
        <v>3882.666330892006</v>
      </c>
      <c r="J6077" s="196" t="n">
        <v>1496.057089553334</v>
      </c>
      <c r="K6077" s="197" t="n">
        <v>13464.51380598</v>
      </c>
      <c r="L6077" s="194" t="n">
        <v>0</v>
      </c>
      <c r="M6077" s="195" t="n">
        <v>0</v>
      </c>
      <c r="N6077" s="196" t="n">
        <v>0</v>
      </c>
      <c r="O6077" s="197" t="n">
        <v>0</v>
      </c>
      <c r="P6077" s="524" t="inlineStr">
        <is>
          <t>Исключено</t>
        </is>
      </c>
      <c r="Q6077" s="104" t="n"/>
    </row>
    <row r="6078" outlineLevel="2" ht="50.25" customHeight="1">
      <c r="A6078" s="3" t="n"/>
      <c r="B6078" s="3" t="n"/>
      <c r="C6078" s="240" t="n"/>
      <c r="D6078" s="391" t="inlineStr">
        <is>
          <t>10.9.9.</t>
        </is>
      </c>
      <c r="E6078" s="406" t="inlineStr">
        <is>
          <t>Телекоммуникационный шкаф ТШ-P1 в составе:</t>
        </is>
      </c>
      <c r="F6078" s="395" t="inlineStr">
        <is>
          <t>комплект</t>
        </is>
      </c>
      <c r="G6078" s="420" t="n">
        <v>1</v>
      </c>
      <c r="H6078" s="428">
        <f>IFERROR(L6078/G6078,0)</f>
        <v/>
      </c>
      <c r="I6078" s="429">
        <f>IFERROR(M6078/G6078,0)</f>
        <v/>
      </c>
      <c r="J6078" s="430">
        <f>IFERROR(N6078/G6078,0)</f>
        <v/>
      </c>
      <c r="K6078" s="432">
        <f>+IFERROR(O6078/G6078,0)</f>
        <v/>
      </c>
      <c r="L6078" s="431">
        <f>SUBTOTAL(9,L6079:L6099)</f>
        <v/>
      </c>
      <c r="M6078" s="429">
        <f>SUBTOTAL(9,M6079:M6099)</f>
        <v/>
      </c>
      <c r="N6078" s="430">
        <f>SUBTOTAL(9,N6079:N6099)</f>
        <v/>
      </c>
      <c r="O6078" s="431">
        <f>SUBTOTAL(9,O6079:O6099)</f>
        <v/>
      </c>
      <c r="P6078" s="394" t="n"/>
      <c r="Q6078" s="243" t="n"/>
    </row>
    <row r="6079" outlineLevel="3" ht="50.25" customHeight="1">
      <c r="A6079" s="3" t="n"/>
      <c r="B6079" s="3" t="n"/>
      <c r="C6079" s="25" t="n"/>
      <c r="D6079" s="271" t="inlineStr">
        <is>
          <t>10.9.9.1.</t>
        </is>
      </c>
      <c r="E6079" s="200" t="inlineStr">
        <is>
          <t>Шкаф напольный Level 3 19", 42U 600x800, двери перфорированные: передняя одинарная, задние распашные, серый, RBU42608021, РИТ тех</t>
        </is>
      </c>
      <c r="F6079" s="651" t="inlineStr">
        <is>
          <t>компл.</t>
        </is>
      </c>
      <c r="G6079" s="645" t="n">
        <v>0</v>
      </c>
      <c r="H6079" s="194" t="n">
        <v>189942.764309896</v>
      </c>
      <c r="I6079" s="195" t="n">
        <v>129422.2110297335</v>
      </c>
      <c r="J6079" s="196" t="n">
        <v>39920.6219174537</v>
      </c>
      <c r="K6079" s="197" t="n">
        <v>359285.5972570833</v>
      </c>
      <c r="L6079" s="194" t="n">
        <v>0</v>
      </c>
      <c r="M6079" s="195" t="n">
        <v>0</v>
      </c>
      <c r="N6079" s="196" t="n">
        <v>0</v>
      </c>
      <c r="O6079" s="197" t="n">
        <v>0</v>
      </c>
      <c r="P6079" s="524" t="inlineStr">
        <is>
          <t>Исключено</t>
        </is>
      </c>
      <c r="Q6079" s="104" t="n"/>
    </row>
    <row r="6080" outlineLevel="3" ht="50.25" customHeight="1">
      <c r="A6080" s="3" t="n"/>
      <c r="B6080" s="3" t="n"/>
      <c r="C6080" s="25" t="n"/>
      <c r="D6080" s="271" t="inlineStr">
        <is>
          <t>10.9.9.2.</t>
        </is>
      </c>
      <c r="E6080" s="200" t="inlineStr">
        <is>
          <t>ROOFFAN Модуль вентиляторный в крышу, серый, 2 вентилятора, с термостатом, R-996912, РИТ тех</t>
        </is>
      </c>
      <c r="F6080" s="651" t="inlineStr">
        <is>
          <t>шт</t>
        </is>
      </c>
      <c r="G6080" s="645" t="n">
        <v>0</v>
      </c>
      <c r="H6080" s="194" t="n">
        <v>16143.87369594317</v>
      </c>
      <c r="I6080" s="195" t="n">
        <v>0</v>
      </c>
      <c r="J6080" s="196" t="n">
        <v>2017.984211992896</v>
      </c>
      <c r="K6080" s="197" t="n">
        <v>18161.85790793606</v>
      </c>
      <c r="L6080" s="194" t="n">
        <v>0</v>
      </c>
      <c r="M6080" s="195" t="n">
        <v>0</v>
      </c>
      <c r="N6080" s="196" t="n">
        <v>0</v>
      </c>
      <c r="O6080" s="197" t="n">
        <v>0</v>
      </c>
      <c r="P6080" s="524" t="inlineStr">
        <is>
          <t>Исключено</t>
        </is>
      </c>
      <c r="Q6080" s="104" t="n"/>
    </row>
    <row r="6081" outlineLevel="3" ht="50.25" customHeight="1">
      <c r="A6081" s="3" t="n"/>
      <c r="B6081" s="3" t="n"/>
      <c r="C6081" s="25" t="n"/>
      <c r="D6081" s="271" t="inlineStr">
        <is>
          <t>10.9.9.3.</t>
        </is>
      </c>
      <c r="E6081" s="200" t="inlineStr">
        <is>
          <t>Кабельный органайзер горизонтальный с кольцами 55 мм, 19”, 1U, R-805280, РИТ тех</t>
        </is>
      </c>
      <c r="F6081" s="651" t="inlineStr">
        <is>
          <t>шт</t>
        </is>
      </c>
      <c r="G6081" s="645" t="n">
        <v>0</v>
      </c>
      <c r="H6081" s="194" t="n">
        <v>1917.084987610103</v>
      </c>
      <c r="I6081" s="195" t="n">
        <v>0</v>
      </c>
      <c r="J6081" s="196" t="n">
        <v>239.6356234512628</v>
      </c>
      <c r="K6081" s="197" t="n">
        <v>2156.720611061366</v>
      </c>
      <c r="L6081" s="194" t="n">
        <v>0</v>
      </c>
      <c r="M6081" s="195" t="n">
        <v>0</v>
      </c>
      <c r="N6081" s="196" t="n">
        <v>0</v>
      </c>
      <c r="O6081" s="197" t="n">
        <v>0</v>
      </c>
      <c r="P6081" s="524" t="inlineStr">
        <is>
          <t>Исключено</t>
        </is>
      </c>
      <c r="Q6081" s="104" t="n"/>
    </row>
    <row r="6082" outlineLevel="3" ht="50.25" customHeight="1">
      <c r="A6082" s="3" t="n"/>
      <c r="B6082" s="3" t="n"/>
      <c r="C6082" s="25" t="n"/>
      <c r="D6082" s="271" t="inlineStr">
        <is>
          <t>10.9.9.4.</t>
        </is>
      </c>
      <c r="E6082" s="200" t="inlineStr">
        <is>
          <t>Оптический кросс</t>
        </is>
      </c>
      <c r="F6082" s="651" t="n"/>
      <c r="G6082" s="645" t="n"/>
      <c r="H6082" s="207" t="n"/>
      <c r="I6082" s="208" t="n">
        <v>0</v>
      </c>
      <c r="J6082" s="209" t="n">
        <v>0</v>
      </c>
      <c r="K6082" s="210" t="n">
        <v>0</v>
      </c>
      <c r="L6082" s="207" t="n">
        <v>0</v>
      </c>
      <c r="M6082" s="208" t="n">
        <v>0</v>
      </c>
      <c r="N6082" s="209" t="n">
        <v>0</v>
      </c>
      <c r="O6082" s="210" t="n">
        <v>0</v>
      </c>
      <c r="P6082" s="524" t="inlineStr">
        <is>
          <t>Исключено</t>
        </is>
      </c>
      <c r="Q6082" s="104" t="n"/>
    </row>
    <row r="6083" outlineLevel="3" ht="50.25" customHeight="1">
      <c r="A6083" s="3" t="n"/>
      <c r="B6083" s="3" t="n"/>
      <c r="C6083" s="25" t="n"/>
      <c r="D6083" s="271" t="inlineStr">
        <is>
          <t>10.9.9.5.</t>
        </is>
      </c>
      <c r="E6083" s="200" t="inlineStr">
        <is>
          <t>Модульная оптическая полка Xlight FOMP с выдвижным лотком, 1U, для наполнения, R3203452, РИТ тех</t>
        </is>
      </c>
      <c r="F6083" s="651" t="inlineStr">
        <is>
          <t>шт</t>
        </is>
      </c>
      <c r="G6083" s="645" t="n">
        <v>0</v>
      </c>
      <c r="H6083" s="194" t="n">
        <v>8439.075934262606</v>
      </c>
      <c r="I6083" s="195" t="n">
        <v>0</v>
      </c>
      <c r="J6083" s="196" t="n">
        <v>1054.884491782826</v>
      </c>
      <c r="K6083" s="197" t="n">
        <v>9493.960426045433</v>
      </c>
      <c r="L6083" s="194" t="n">
        <v>0</v>
      </c>
      <c r="M6083" s="195" t="n">
        <v>0</v>
      </c>
      <c r="N6083" s="196" t="n">
        <v>0</v>
      </c>
      <c r="O6083" s="197" t="n">
        <v>0</v>
      </c>
      <c r="P6083" s="524" t="inlineStr">
        <is>
          <t>Исключено</t>
        </is>
      </c>
      <c r="Q6083" s="104" t="n"/>
    </row>
    <row r="6084" outlineLevel="3" ht="50.25" customHeight="1">
      <c r="A6084" s="3" t="n"/>
      <c r="B6084" s="3" t="n"/>
      <c r="C6084" s="25" t="n"/>
      <c r="D6084" s="271" t="inlineStr">
        <is>
          <t>10.9.9.6.</t>
        </is>
      </c>
      <c r="E6084" s="200" t="inlineStr">
        <is>
          <t>Адаптерная планка Xlight FOMP, 8 LC Simplex, SM, APC, R3203475, РИТ тех</t>
        </is>
      </c>
      <c r="F6084" s="651" t="inlineStr">
        <is>
          <t>шт</t>
        </is>
      </c>
      <c r="G6084" s="645" t="n">
        <v>0</v>
      </c>
      <c r="H6084" s="194" t="n">
        <v>2461.398090745797</v>
      </c>
      <c r="I6084" s="195" t="n">
        <v>0</v>
      </c>
      <c r="J6084" s="196" t="n">
        <v>307.6747613432246</v>
      </c>
      <c r="K6084" s="197" t="n">
        <v>2769.072852089021</v>
      </c>
      <c r="L6084" s="194" t="n">
        <v>0</v>
      </c>
      <c r="M6084" s="195" t="n">
        <v>0</v>
      </c>
      <c r="N6084" s="196" t="n">
        <v>0</v>
      </c>
      <c r="O6084" s="197" t="n">
        <v>0</v>
      </c>
      <c r="P6084" s="524" t="inlineStr">
        <is>
          <t>Исключено</t>
        </is>
      </c>
      <c r="Q6084" s="104" t="n"/>
    </row>
    <row r="6085" outlineLevel="3" ht="50.25" customHeight="1">
      <c r="A6085" s="3" t="n"/>
      <c r="B6085" s="3" t="n"/>
      <c r="C6085" s="25" t="n"/>
      <c r="D6085" s="271" t="inlineStr">
        <is>
          <t>10.9.9.7.</t>
        </is>
      </c>
      <c r="E6085" s="200" t="inlineStr">
        <is>
          <t>Планка-заглушка Xlight, R3203460, РИТ тех</t>
        </is>
      </c>
      <c r="F6085" s="651" t="inlineStr">
        <is>
          <t>шт</t>
        </is>
      </c>
      <c r="G6085" s="645" t="n">
        <v>0</v>
      </c>
      <c r="H6085" s="194" t="n">
        <v>703.2583981356041</v>
      </c>
      <c r="I6085" s="195" t="n">
        <v>0</v>
      </c>
      <c r="J6085" s="196" t="n">
        <v>87.90729976695052</v>
      </c>
      <c r="K6085" s="197" t="n">
        <v>791.1656979025546</v>
      </c>
      <c r="L6085" s="194" t="n">
        <v>0</v>
      </c>
      <c r="M6085" s="195" t="n">
        <v>0</v>
      </c>
      <c r="N6085" s="196" t="n">
        <v>0</v>
      </c>
      <c r="O6085" s="197" t="n">
        <v>0</v>
      </c>
      <c r="P6085" s="524" t="inlineStr">
        <is>
          <t>Исключено</t>
        </is>
      </c>
      <c r="Q6085" s="104" t="n"/>
    </row>
    <row r="6086" outlineLevel="3" ht="50.25" customHeight="1">
      <c r="A6086" s="3" t="n"/>
      <c r="B6086" s="3" t="n"/>
      <c r="C6086" s="25" t="n"/>
      <c r="D6086" s="271" t="inlineStr">
        <is>
          <t>10.9.9.8.</t>
        </is>
      </c>
      <c r="E6086" s="200" t="inlineStr">
        <is>
          <t>Оптический пиг-тейл Xlight, LC, SM, G657A2, UPC, LSZH, R4204010, РИТ тех</t>
        </is>
      </c>
      <c r="F6086" s="651" t="inlineStr">
        <is>
          <t>шт</t>
        </is>
      </c>
      <c r="G6086" s="645" t="n">
        <v>0</v>
      </c>
      <c r="H6086" s="194" t="n">
        <v>369.2172180019054</v>
      </c>
      <c r="I6086" s="195" t="n">
        <v>0</v>
      </c>
      <c r="J6086" s="196" t="n">
        <v>46.15215225023817</v>
      </c>
      <c r="K6086" s="197" t="n">
        <v>415.3693702521435</v>
      </c>
      <c r="L6086" s="194" t="n">
        <v>0</v>
      </c>
      <c r="M6086" s="195" t="n">
        <v>0</v>
      </c>
      <c r="N6086" s="196" t="n">
        <v>0</v>
      </c>
      <c r="O6086" s="197" t="n">
        <v>0</v>
      </c>
      <c r="P6086" s="524" t="inlineStr">
        <is>
          <t>Исключено</t>
        </is>
      </c>
      <c r="Q6086" s="104" t="n"/>
    </row>
    <row r="6087" outlineLevel="3" ht="50.25" customHeight="1">
      <c r="A6087" s="3" t="n"/>
      <c r="B6087" s="3" t="n"/>
      <c r="C6087" s="25" t="n"/>
      <c r="D6087" s="271" t="inlineStr">
        <is>
          <t>10.9.9.9.</t>
        </is>
      </c>
      <c r="E6087" s="200" t="inlineStr">
        <is>
          <t>Патч-корд оптический Xlight, LC-LC, SM, BI G657A2, LSZH, 3м, R4366030, РИТ тех</t>
        </is>
      </c>
      <c r="F6087" s="651" t="inlineStr">
        <is>
          <t>шт</t>
        </is>
      </c>
      <c r="G6087" s="645" t="n">
        <v>0</v>
      </c>
      <c r="H6087" s="194" t="n">
        <v>1040.820338857347</v>
      </c>
      <c r="I6087" s="195" t="n">
        <v>0</v>
      </c>
      <c r="J6087" s="196" t="n">
        <v>130.1025423571683</v>
      </c>
      <c r="K6087" s="197" t="n">
        <v>1170.922881214515</v>
      </c>
      <c r="L6087" s="194" t="n">
        <v>0</v>
      </c>
      <c r="M6087" s="195" t="n">
        <v>0</v>
      </c>
      <c r="N6087" s="196" t="n">
        <v>0</v>
      </c>
      <c r="O6087" s="197" t="n">
        <v>0</v>
      </c>
      <c r="P6087" s="524" t="inlineStr">
        <is>
          <t>Исключено</t>
        </is>
      </c>
      <c r="Q6087" s="104" t="n"/>
    </row>
    <row r="6088" outlineLevel="3" ht="50.25" customHeight="1">
      <c r="A6088" s="3" t="n"/>
      <c r="B6088" s="3" t="n"/>
      <c r="C6088" s="25" t="n"/>
      <c r="D6088" s="271" t="inlineStr">
        <is>
          <t>10.9.9.10.</t>
        </is>
      </c>
      <c r="E6088" s="200" t="inlineStr">
        <is>
          <t>Горизонтальный кросс</t>
        </is>
      </c>
      <c r="F6088" s="651" t="n"/>
      <c r="G6088" s="645" t="n"/>
      <c r="H6088" s="207" t="n"/>
      <c r="I6088" s="208" t="n">
        <v>0</v>
      </c>
      <c r="J6088" s="209" t="n">
        <v>0</v>
      </c>
      <c r="K6088" s="210" t="n">
        <v>0</v>
      </c>
      <c r="L6088" s="207" t="n">
        <v>0</v>
      </c>
      <c r="M6088" s="208" t="n">
        <v>0</v>
      </c>
      <c r="N6088" s="209" t="n">
        <v>0</v>
      </c>
      <c r="O6088" s="210" t="n">
        <v>0</v>
      </c>
      <c r="P6088" s="524" t="inlineStr">
        <is>
          <t>Исключено</t>
        </is>
      </c>
      <c r="Q6088" s="104" t="n"/>
    </row>
    <row r="6089" outlineLevel="3" ht="50.25" customHeight="1">
      <c r="A6089" s="3" t="n"/>
      <c r="B6089" s="3" t="n"/>
      <c r="C6089" s="25" t="n"/>
      <c r="D6089" s="271" t="inlineStr">
        <is>
          <t>10.9.9.11.</t>
        </is>
      </c>
      <c r="E6089" s="200" t="inlineStr">
        <is>
          <t>Неэкранированная рама патч-панели для 24 модулей Keystone, UTP, R3735081, РИТ тех</t>
        </is>
      </c>
      <c r="F6089" s="651" t="inlineStr">
        <is>
          <t>шт</t>
        </is>
      </c>
      <c r="G6089" s="645" t="n">
        <v>0</v>
      </c>
      <c r="H6089" s="194" t="n">
        <v>4218.914610316929</v>
      </c>
      <c r="I6089" s="195" t="n">
        <v>0</v>
      </c>
      <c r="J6089" s="196" t="n">
        <v>527.3643262896161</v>
      </c>
      <c r="K6089" s="197" t="n">
        <v>4746.278936606544</v>
      </c>
      <c r="L6089" s="194" t="n">
        <v>0</v>
      </c>
      <c r="M6089" s="195" t="n">
        <v>0</v>
      </c>
      <c r="N6089" s="196" t="n">
        <v>0</v>
      </c>
      <c r="O6089" s="197" t="n">
        <v>0</v>
      </c>
      <c r="P6089" s="524" t="inlineStr">
        <is>
          <t>Исключено</t>
        </is>
      </c>
      <c r="Q6089" s="104" t="n"/>
    </row>
    <row r="6090" outlineLevel="3" ht="50.25" customHeight="1">
      <c r="A6090" s="3" t="n"/>
      <c r="B6090" s="3" t="n"/>
      <c r="C6090" s="25" t="n"/>
      <c r="D6090" s="271" t="inlineStr">
        <is>
          <t>10.9.9.12.</t>
        </is>
      </c>
      <c r="E6090" s="200" t="inlineStr">
        <is>
          <t>Модули Keystone Категории 6, R311x372, РИТ тех</t>
        </is>
      </c>
      <c r="F6090" s="651" t="inlineStr">
        <is>
          <t>шт</t>
        </is>
      </c>
      <c r="G6090" s="645" t="n">
        <v>0</v>
      </c>
      <c r="H6090" s="194" t="n">
        <v>527.446582415484</v>
      </c>
      <c r="I6090" s="195" t="n">
        <v>0</v>
      </c>
      <c r="J6090" s="196" t="n">
        <v>65.93082280193551</v>
      </c>
      <c r="K6090" s="197" t="n">
        <v>593.3774052174196</v>
      </c>
      <c r="L6090" s="194" t="n">
        <v>0</v>
      </c>
      <c r="M6090" s="195" t="n">
        <v>0</v>
      </c>
      <c r="N6090" s="196" t="n">
        <v>0</v>
      </c>
      <c r="O6090" s="197" t="n">
        <v>0</v>
      </c>
      <c r="P6090" s="524" t="inlineStr">
        <is>
          <t>Исключено</t>
        </is>
      </c>
      <c r="Q6090" s="104" t="n"/>
    </row>
    <row r="6091" outlineLevel="3" ht="50.25" customHeight="1">
      <c r="A6091" s="3" t="n"/>
      <c r="B6091" s="3" t="n"/>
      <c r="C6091" s="25" t="n"/>
      <c r="D6091" s="271" t="inlineStr">
        <is>
          <t>10.9.9.13.</t>
        </is>
      </c>
      <c r="E6091" s="200" t="inlineStr">
        <is>
          <t>Активное оборудование</t>
        </is>
      </c>
      <c r="F6091" s="651" t="n"/>
      <c r="G6091" s="645" t="n"/>
      <c r="H6091" s="207" t="n"/>
      <c r="I6091" s="208" t="n">
        <v>0</v>
      </c>
      <c r="J6091" s="209" t="n">
        <v>0</v>
      </c>
      <c r="K6091" s="210" t="n">
        <v>0</v>
      </c>
      <c r="L6091" s="207" t="n">
        <v>0</v>
      </c>
      <c r="M6091" s="208" t="n">
        <v>0</v>
      </c>
      <c r="N6091" s="209" t="n">
        <v>0</v>
      </c>
      <c r="O6091" s="210" t="n">
        <v>0</v>
      </c>
      <c r="P6091" s="524" t="inlineStr">
        <is>
          <t>Исключено</t>
        </is>
      </c>
      <c r="Q6091" s="104" t="n"/>
    </row>
    <row r="6092" outlineLevel="3" ht="50.25" customHeight="1">
      <c r="A6092" s="3" t="n"/>
      <c r="B6092" s="3" t="n"/>
      <c r="C6092" s="25" t="n"/>
      <c r="D6092" s="271" t="inlineStr">
        <is>
          <t>10.9.9.14.</t>
        </is>
      </c>
      <c r="E6092" s="200" t="inlineStr">
        <is>
          <t>Ethernet-коммутатор доступа, 48 х 10/100/1000BASE-T (PoE/PoE+), 4 х 1000BASE-X/10GBASE-R, L3, 2 слота для модулей питания, MES2448P, Eltex</t>
        </is>
      </c>
      <c r="F6092" s="651" t="inlineStr">
        <is>
          <t>шт</t>
        </is>
      </c>
      <c r="G6092" s="645" t="n">
        <v>0</v>
      </c>
      <c r="H6092" s="194" t="n">
        <v>281997.5325960785</v>
      </c>
      <c r="I6092" s="195" t="n">
        <v>179225.7519170405</v>
      </c>
      <c r="J6092" s="196" t="n">
        <v>57652.91056413986</v>
      </c>
      <c r="K6092" s="197" t="n">
        <v>518876.1950772587</v>
      </c>
      <c r="L6092" s="194" t="n">
        <v>0</v>
      </c>
      <c r="M6092" s="195" t="n">
        <v>0</v>
      </c>
      <c r="N6092" s="196" t="n">
        <v>0</v>
      </c>
      <c r="O6092" s="197" t="n">
        <v>0</v>
      </c>
      <c r="P6092" s="524" t="inlineStr">
        <is>
          <t>Исключено</t>
        </is>
      </c>
      <c r="Q6092" s="104" t="n"/>
    </row>
    <row r="6093" outlineLevel="3" ht="50.25" customHeight="1">
      <c r="A6093" s="3" t="n"/>
      <c r="B6093" s="3" t="n"/>
      <c r="C6093" s="25" t="n"/>
      <c r="D6093" s="271" t="inlineStr">
        <is>
          <t>10.9.9.15.</t>
        </is>
      </c>
      <c r="E6093" s="200" t="inlineStr">
        <is>
          <t>Модуль питания PM380-220/56, 220V AC, 380W, PM380-220/56, Eltex</t>
        </is>
      </c>
      <c r="F6093" s="651" t="inlineStr">
        <is>
          <t>шт</t>
        </is>
      </c>
      <c r="G6093" s="645" t="n">
        <v>0</v>
      </c>
      <c r="H6093" s="194" t="n">
        <v>43397.47833617967</v>
      </c>
      <c r="I6093" s="195" t="n">
        <v>34742.31521919648</v>
      </c>
      <c r="J6093" s="196" t="n">
        <v>9767.474194422019</v>
      </c>
      <c r="K6093" s="197" t="n">
        <v>87907.26774979816</v>
      </c>
      <c r="L6093" s="194" t="n">
        <v>0</v>
      </c>
      <c r="M6093" s="195" t="n">
        <v>0</v>
      </c>
      <c r="N6093" s="196" t="n">
        <v>0</v>
      </c>
      <c r="O6093" s="197" t="n">
        <v>0</v>
      </c>
      <c r="P6093" s="524" t="inlineStr">
        <is>
          <t>Исключено</t>
        </is>
      </c>
      <c r="Q6093" s="104" t="n"/>
    </row>
    <row r="6094" outlineLevel="3" ht="50.25" customHeight="1">
      <c r="A6094" s="3" t="n"/>
      <c r="B6094" s="3" t="n"/>
      <c r="C6094" s="25" t="n"/>
      <c r="D6094" s="271" t="inlineStr">
        <is>
          <t>10.9.9.16.</t>
        </is>
      </c>
      <c r="E6094" s="198" t="inlineStr">
        <is>
          <t>Оборудование электропитания</t>
        </is>
      </c>
      <c r="F6094" s="199" t="n"/>
      <c r="G6094" s="646" t="n"/>
      <c r="H6094" s="207" t="n"/>
      <c r="I6094" s="208" t="n">
        <v>0</v>
      </c>
      <c r="J6094" s="209" t="n">
        <v>0</v>
      </c>
      <c r="K6094" s="210" t="n">
        <v>0</v>
      </c>
      <c r="L6094" s="207" t="n">
        <v>0</v>
      </c>
      <c r="M6094" s="208" t="n">
        <v>0</v>
      </c>
      <c r="N6094" s="209" t="n">
        <v>0</v>
      </c>
      <c r="O6094" s="210" t="n">
        <v>0</v>
      </c>
      <c r="P6094" s="524" t="inlineStr">
        <is>
          <t>Исключено</t>
        </is>
      </c>
      <c r="Q6094" s="104" t="n"/>
    </row>
    <row r="6095" outlineLevel="3" ht="50.25" customHeight="1">
      <c r="A6095" s="3" t="n"/>
      <c r="B6095" s="3" t="n"/>
      <c r="C6095" s="25" t="n"/>
      <c r="D6095" s="271" t="inlineStr">
        <is>
          <t>10.9.9.17.</t>
        </is>
      </c>
      <c r="E6095" s="200" t="inlineStr">
        <is>
          <t>SOC Блок розеток горизонтальный 19", 1U, 230В, 16А, автомат, выход: Schuko-8, вход: С20, серый, R-031543, РИТ тех</t>
        </is>
      </c>
      <c r="F6095" s="651" t="inlineStr">
        <is>
          <t>шт</t>
        </is>
      </c>
      <c r="G6095" s="645" t="n">
        <v>0</v>
      </c>
      <c r="H6095" s="194" t="n">
        <v>22853.67115257852</v>
      </c>
      <c r="I6095" s="195" t="n">
        <v>0</v>
      </c>
      <c r="J6095" s="196" t="n">
        <v>2856.708894072316</v>
      </c>
      <c r="K6095" s="197" t="n">
        <v>25710.38004665084</v>
      </c>
      <c r="L6095" s="194" t="n">
        <v>0</v>
      </c>
      <c r="M6095" s="195" t="n">
        <v>0</v>
      </c>
      <c r="N6095" s="196" t="n">
        <v>0</v>
      </c>
      <c r="O6095" s="197" t="n">
        <v>0</v>
      </c>
      <c r="P6095" s="524" t="inlineStr">
        <is>
          <t>Исключено</t>
        </is>
      </c>
      <c r="Q6095" s="104" t="n"/>
    </row>
    <row r="6096" outlineLevel="3" ht="50.25" customHeight="1">
      <c r="A6096" s="3" t="n"/>
      <c r="B6096" s="3" t="n"/>
      <c r="C6096" s="25" t="n"/>
      <c r="D6096" s="271" t="inlineStr">
        <is>
          <t>10.9.9.18.</t>
        </is>
      </c>
      <c r="E6096" s="200" t="inlineStr">
        <is>
          <t>ИБП Smart-Save Online SRV 3000 ВА, конвертируемый форм-фактор 4U, 230 В, IEC 6xC13 + 1хС19, SmartSlot, LCD, USB HID, версия с возможностью увеличения времени автономии, 2 кор., SRVSE3KRTXLI, Systeme electric</t>
        </is>
      </c>
      <c r="F6096" s="651" t="inlineStr">
        <is>
          <t>компл.</t>
        </is>
      </c>
      <c r="G6096" s="645" t="n">
        <v>0</v>
      </c>
      <c r="H6096" s="194" t="n">
        <v>164809.7405423232</v>
      </c>
      <c r="I6096" s="195" t="n">
        <v>77653.32661784012</v>
      </c>
      <c r="J6096" s="196" t="n">
        <v>30307.88339502041</v>
      </c>
      <c r="K6096" s="197" t="n">
        <v>272770.9505551837</v>
      </c>
      <c r="L6096" s="194" t="n">
        <v>0</v>
      </c>
      <c r="M6096" s="195" t="n">
        <v>0</v>
      </c>
      <c r="N6096" s="196" t="n">
        <v>0</v>
      </c>
      <c r="O6096" s="197" t="n">
        <v>0</v>
      </c>
      <c r="P6096" s="524" t="inlineStr">
        <is>
          <t>Исключено</t>
        </is>
      </c>
      <c r="Q6096" s="104" t="n"/>
    </row>
    <row r="6097" outlineLevel="3" ht="50.25" customHeight="1">
      <c r="A6097" s="3" t="n"/>
      <c r="B6097" s="3" t="n"/>
      <c r="C6097" s="25" t="n"/>
      <c r="D6097" s="271" t="inlineStr">
        <is>
          <t>10.9.9.19.</t>
        </is>
      </c>
      <c r="E6097" s="200" t="inlineStr">
        <is>
          <t>Комплект батарей для ИБП Systeme Electric Smart-Save Online, 72 В, свинцово-кислотный, конвертируемый форм-фактор 2U, BPSE72RT2U, Systeme electric</t>
        </is>
      </c>
      <c r="F6097" s="651" t="inlineStr">
        <is>
          <t>компл.</t>
        </is>
      </c>
      <c r="G6097" s="645" t="n">
        <v>0</v>
      </c>
      <c r="H6097" s="194" t="n">
        <v>152272.3787913492</v>
      </c>
      <c r="I6097" s="195" t="n">
        <v>38826.66330892006</v>
      </c>
      <c r="J6097" s="196" t="n">
        <v>23887.38026253365</v>
      </c>
      <c r="K6097" s="197" t="n">
        <v>214986.4223628029</v>
      </c>
      <c r="L6097" s="194" t="n">
        <v>0</v>
      </c>
      <c r="M6097" s="195" t="n">
        <v>0</v>
      </c>
      <c r="N6097" s="196" t="n">
        <v>0</v>
      </c>
      <c r="O6097" s="197" t="n">
        <v>0</v>
      </c>
      <c r="P6097" s="524" t="inlineStr">
        <is>
          <t>Исключено</t>
        </is>
      </c>
      <c r="Q6097" s="104" t="n"/>
    </row>
    <row r="6098" outlineLevel="3" ht="50.25" customHeight="1">
      <c r="A6098" s="3" t="n"/>
      <c r="B6098" s="3" t="n"/>
      <c r="C6098" s="25" t="n"/>
      <c r="D6098" s="271" t="inlineStr">
        <is>
          <t>10.9.9.20.</t>
        </is>
      </c>
      <c r="E6098" s="200" t="inlineStr">
        <is>
          <t>Сетевая карта 10/100/1000M версия М, SE9604, Systeme electric</t>
        </is>
      </c>
      <c r="F6098" s="651" t="inlineStr">
        <is>
          <t>компл.</t>
        </is>
      </c>
      <c r="G6098" s="645" t="n">
        <v>0</v>
      </c>
      <c r="H6098" s="194" t="n">
        <v>23299.17466584806</v>
      </c>
      <c r="I6098" s="195" t="n">
        <v>10353.77688237868</v>
      </c>
      <c r="J6098" s="196" t="n">
        <v>4206.618943528343</v>
      </c>
      <c r="K6098" s="197" t="n">
        <v>37859.57049175509</v>
      </c>
      <c r="L6098" s="194" t="n">
        <v>0</v>
      </c>
      <c r="M6098" s="195" t="n">
        <v>0</v>
      </c>
      <c r="N6098" s="196" t="n">
        <v>0</v>
      </c>
      <c r="O6098" s="197" t="n">
        <v>0</v>
      </c>
      <c r="P6098" s="524" t="inlineStr">
        <is>
          <t>Исключено</t>
        </is>
      </c>
      <c r="Q6098" s="104" t="n"/>
    </row>
    <row r="6099" outlineLevel="3" ht="50.25" customHeight="1">
      <c r="A6099" s="3" t="n"/>
      <c r="B6099" s="3" t="n"/>
      <c r="C6099" s="25" t="n"/>
      <c r="D6099" s="271" t="inlineStr">
        <is>
          <t>10.9.9.21.</t>
        </is>
      </c>
      <c r="E6099" s="200" t="inlineStr">
        <is>
          <t>Комплект монтажных рельсов 19'', нагрузка до 60кг, регулируемый 480-780 мм для 2U ИБП, 2U силовых модулей, 2U комплектов батарей, SE1RK, Systeme electric</t>
        </is>
      </c>
      <c r="F6099" s="651" t="inlineStr">
        <is>
          <t>компл.</t>
        </is>
      </c>
      <c r="G6099" s="645" t="n">
        <v>0</v>
      </c>
      <c r="H6099" s="194" t="n">
        <v>8085.790293647005</v>
      </c>
      <c r="I6099" s="195" t="n">
        <v>3882.666330892006</v>
      </c>
      <c r="J6099" s="196" t="n">
        <v>1496.057078067377</v>
      </c>
      <c r="K6099" s="197" t="n">
        <v>13464.51370260639</v>
      </c>
      <c r="L6099" s="194" t="n">
        <v>0</v>
      </c>
      <c r="M6099" s="195" t="n">
        <v>0</v>
      </c>
      <c r="N6099" s="196" t="n">
        <v>0</v>
      </c>
      <c r="O6099" s="197" t="n">
        <v>0</v>
      </c>
      <c r="P6099" s="524" t="inlineStr">
        <is>
          <t>Исключено</t>
        </is>
      </c>
      <c r="Q6099" s="104" t="n"/>
    </row>
    <row r="6100" outlineLevel="2" ht="50.25" customHeight="1">
      <c r="A6100" s="3" t="n"/>
      <c r="B6100" s="3" t="n"/>
      <c r="C6100" s="240" t="n"/>
      <c r="D6100" s="391" t="inlineStr">
        <is>
          <t>10.9.10.</t>
        </is>
      </c>
      <c r="E6100" s="406" t="inlineStr">
        <is>
          <t>Телекоммуникационный шкаф ТШ-P2 в составе:</t>
        </is>
      </c>
      <c r="F6100" s="395" t="inlineStr">
        <is>
          <t>комплект</t>
        </is>
      </c>
      <c r="G6100" s="420" t="n">
        <v>1</v>
      </c>
      <c r="H6100" s="428">
        <f>IFERROR(L6100/G6100,0)</f>
        <v/>
      </c>
      <c r="I6100" s="429">
        <f>IFERROR(M6100/G6100,0)</f>
        <v/>
      </c>
      <c r="J6100" s="430">
        <f>IFERROR(N6100/G6100,0)</f>
        <v/>
      </c>
      <c r="K6100" s="432">
        <f>+IFERROR(O6100/G6100,0)</f>
        <v/>
      </c>
      <c r="L6100" s="431">
        <f>SUBTOTAL(9,L6101:L6121)</f>
        <v/>
      </c>
      <c r="M6100" s="429">
        <f>SUBTOTAL(9,M6101:M6121)</f>
        <v/>
      </c>
      <c r="N6100" s="430">
        <f>SUBTOTAL(9,N6101:N6121)</f>
        <v/>
      </c>
      <c r="O6100" s="433">
        <f>SUBTOTAL(9,O6101:O6121)</f>
        <v/>
      </c>
      <c r="P6100" s="394" t="n"/>
      <c r="Q6100" s="243" t="n"/>
    </row>
    <row r="6101" outlineLevel="3" ht="50.25" customHeight="1">
      <c r="A6101" s="3" t="n"/>
      <c r="B6101" s="3" t="n"/>
      <c r="C6101" s="25" t="n"/>
      <c r="D6101" s="271" t="inlineStr">
        <is>
          <t>10.9.10.1.</t>
        </is>
      </c>
      <c r="E6101" s="200" t="inlineStr">
        <is>
          <t>Шкаф напольный Level 3 19", 42U 600x800, двери перфорированные: передняя одинарная, задние распашные, серый, RBU42608021, РИТ тех</t>
        </is>
      </c>
      <c r="F6101" s="651" t="inlineStr">
        <is>
          <t>компл.</t>
        </is>
      </c>
      <c r="G6101" s="645" t="n">
        <v>0</v>
      </c>
      <c r="H6101" s="194" t="n">
        <v>189942.764309896</v>
      </c>
      <c r="I6101" s="195" t="n">
        <v>129422.2110297335</v>
      </c>
      <c r="J6101" s="196" t="n">
        <v>39920.6219174537</v>
      </c>
      <c r="K6101" s="197" t="n">
        <v>359285.5972570833</v>
      </c>
      <c r="L6101" s="194" t="n">
        <v>0</v>
      </c>
      <c r="M6101" s="195" t="n">
        <v>0</v>
      </c>
      <c r="N6101" s="196" t="n">
        <v>0</v>
      </c>
      <c r="O6101" s="197" t="n">
        <v>0</v>
      </c>
      <c r="P6101" s="524" t="inlineStr">
        <is>
          <t>Исключено</t>
        </is>
      </c>
      <c r="Q6101" s="104" t="n"/>
    </row>
    <row r="6102" outlineLevel="3" ht="50.25" customHeight="1">
      <c r="A6102" s="3" t="n"/>
      <c r="B6102" s="3" t="n"/>
      <c r="C6102" s="25" t="n"/>
      <c r="D6102" s="271" t="inlineStr">
        <is>
          <t>10.9.10.2.</t>
        </is>
      </c>
      <c r="E6102" s="200" t="inlineStr">
        <is>
          <t>ROOFFAN Модуль вентиляторный в крышу, серый, 2 вентилятора, с термостатом, R-996912, РИТ тех</t>
        </is>
      </c>
      <c r="F6102" s="651" t="inlineStr">
        <is>
          <t>шт</t>
        </is>
      </c>
      <c r="G6102" s="645" t="n">
        <v>0</v>
      </c>
      <c r="H6102" s="194" t="n">
        <v>16143.87369594317</v>
      </c>
      <c r="I6102" s="195" t="n">
        <v>0</v>
      </c>
      <c r="J6102" s="196" t="n">
        <v>2017.984211992896</v>
      </c>
      <c r="K6102" s="197" t="n">
        <v>18161.85790793606</v>
      </c>
      <c r="L6102" s="194" t="n">
        <v>0</v>
      </c>
      <c r="M6102" s="195" t="n">
        <v>0</v>
      </c>
      <c r="N6102" s="196" t="n">
        <v>0</v>
      </c>
      <c r="O6102" s="197" t="n">
        <v>0</v>
      </c>
      <c r="P6102" s="524" t="inlineStr">
        <is>
          <t>Исключено</t>
        </is>
      </c>
      <c r="Q6102" s="104" t="n"/>
    </row>
    <row r="6103" outlineLevel="3" ht="50.25" customHeight="1">
      <c r="A6103" s="3" t="n"/>
      <c r="B6103" s="3" t="n"/>
      <c r="C6103" s="25" t="n"/>
      <c r="D6103" s="271" t="inlineStr">
        <is>
          <t>10.9.10.3.</t>
        </is>
      </c>
      <c r="E6103" s="200" t="inlineStr">
        <is>
          <t>Кабельный органайзер горизонтальный с кольцами 55 мм, 19”, 1U, R-805280, РИТ тех</t>
        </is>
      </c>
      <c r="F6103" s="651" t="inlineStr">
        <is>
          <t>шт</t>
        </is>
      </c>
      <c r="G6103" s="645" t="n">
        <v>0</v>
      </c>
      <c r="H6103" s="194" t="n">
        <v>1917.084987610103</v>
      </c>
      <c r="I6103" s="195" t="n">
        <v>0</v>
      </c>
      <c r="J6103" s="196" t="n">
        <v>239.6356234512628</v>
      </c>
      <c r="K6103" s="197" t="n">
        <v>2156.720611061366</v>
      </c>
      <c r="L6103" s="194" t="n">
        <v>0</v>
      </c>
      <c r="M6103" s="195" t="n">
        <v>0</v>
      </c>
      <c r="N6103" s="196" t="n">
        <v>0</v>
      </c>
      <c r="O6103" s="197" t="n">
        <v>0</v>
      </c>
      <c r="P6103" s="524" t="inlineStr">
        <is>
          <t>Исключено</t>
        </is>
      </c>
      <c r="Q6103" s="104" t="n"/>
    </row>
    <row r="6104" outlineLevel="3" ht="50.25" customHeight="1">
      <c r="A6104" s="3" t="n"/>
      <c r="B6104" s="3" t="n"/>
      <c r="C6104" s="25" t="n"/>
      <c r="D6104" s="271" t="inlineStr">
        <is>
          <t>10.9.10.4.</t>
        </is>
      </c>
      <c r="E6104" s="200" t="inlineStr">
        <is>
          <t>Оптический кросс</t>
        </is>
      </c>
      <c r="F6104" s="651" t="n"/>
      <c r="G6104" s="645" t="n"/>
      <c r="H6104" s="207" t="n"/>
      <c r="I6104" s="208" t="n">
        <v>0</v>
      </c>
      <c r="J6104" s="209" t="n">
        <v>0</v>
      </c>
      <c r="K6104" s="210" t="n">
        <v>0</v>
      </c>
      <c r="L6104" s="207" t="n">
        <v>0</v>
      </c>
      <c r="M6104" s="208" t="n">
        <v>0</v>
      </c>
      <c r="N6104" s="209" t="n">
        <v>0</v>
      </c>
      <c r="O6104" s="210" t="n">
        <v>0</v>
      </c>
      <c r="P6104" s="524" t="inlineStr">
        <is>
          <t>Исключено</t>
        </is>
      </c>
      <c r="Q6104" s="104" t="n"/>
    </row>
    <row r="6105" outlineLevel="3" ht="50.25" customHeight="1">
      <c r="A6105" s="3" t="n"/>
      <c r="B6105" s="3" t="n"/>
      <c r="C6105" s="25" t="n"/>
      <c r="D6105" s="271" t="inlineStr">
        <is>
          <t>10.9.10.5.</t>
        </is>
      </c>
      <c r="E6105" s="200" t="inlineStr">
        <is>
          <t>Модульная оптическая полка Xlight FOMP с выдвижным лотком, 1U, для наполнения, R3203452, РИТ тех</t>
        </is>
      </c>
      <c r="F6105" s="651" t="inlineStr">
        <is>
          <t>шт</t>
        </is>
      </c>
      <c r="G6105" s="645" t="n">
        <v>0</v>
      </c>
      <c r="H6105" s="194" t="n">
        <v>8439.075934262606</v>
      </c>
      <c r="I6105" s="195" t="n">
        <v>0</v>
      </c>
      <c r="J6105" s="196" t="n">
        <v>1054.884491782826</v>
      </c>
      <c r="K6105" s="197" t="n">
        <v>9493.960426045433</v>
      </c>
      <c r="L6105" s="194" t="n">
        <v>0</v>
      </c>
      <c r="M6105" s="195" t="n">
        <v>0</v>
      </c>
      <c r="N6105" s="196" t="n">
        <v>0</v>
      </c>
      <c r="O6105" s="197" t="n">
        <v>0</v>
      </c>
      <c r="P6105" s="524" t="inlineStr">
        <is>
          <t>Исключено</t>
        </is>
      </c>
      <c r="Q6105" s="104" t="n"/>
    </row>
    <row r="6106" outlineLevel="3" ht="50.25" customHeight="1">
      <c r="A6106" s="3" t="n"/>
      <c r="B6106" s="3" t="n"/>
      <c r="C6106" s="25" t="n"/>
      <c r="D6106" s="271" t="inlineStr">
        <is>
          <t>10.9.10.6.</t>
        </is>
      </c>
      <c r="E6106" s="200" t="inlineStr">
        <is>
          <t>Адаптерная планка Xlight FOMP, 8 LC Simplex, SM, APC, R3203475, РИТ тех</t>
        </is>
      </c>
      <c r="F6106" s="651" t="inlineStr">
        <is>
          <t>шт</t>
        </is>
      </c>
      <c r="G6106" s="645" t="n">
        <v>0</v>
      </c>
      <c r="H6106" s="194" t="n">
        <v>2461.398090745797</v>
      </c>
      <c r="I6106" s="195" t="n">
        <v>0</v>
      </c>
      <c r="J6106" s="196" t="n">
        <v>307.6747613432246</v>
      </c>
      <c r="K6106" s="197" t="n">
        <v>2769.072852089021</v>
      </c>
      <c r="L6106" s="194" t="n">
        <v>0</v>
      </c>
      <c r="M6106" s="195" t="n">
        <v>0</v>
      </c>
      <c r="N6106" s="196" t="n">
        <v>0</v>
      </c>
      <c r="O6106" s="197" t="n">
        <v>0</v>
      </c>
      <c r="P6106" s="524" t="inlineStr">
        <is>
          <t>Исключено</t>
        </is>
      </c>
      <c r="Q6106" s="104" t="n"/>
    </row>
    <row r="6107" outlineLevel="3" ht="50.25" customHeight="1">
      <c r="A6107" s="3" t="n"/>
      <c r="B6107" s="3" t="n"/>
      <c r="C6107" s="25" t="n"/>
      <c r="D6107" s="271" t="inlineStr">
        <is>
          <t>10.9.10.7.</t>
        </is>
      </c>
      <c r="E6107" s="200" t="inlineStr">
        <is>
          <t>Планка-заглушка Xlight, R3203460, РИТ тех</t>
        </is>
      </c>
      <c r="F6107" s="651" t="inlineStr">
        <is>
          <t>шт</t>
        </is>
      </c>
      <c r="G6107" s="645" t="n">
        <v>0</v>
      </c>
      <c r="H6107" s="194" t="n">
        <v>703.2583981356041</v>
      </c>
      <c r="I6107" s="195" t="n">
        <v>0</v>
      </c>
      <c r="J6107" s="196" t="n">
        <v>87.90729976695052</v>
      </c>
      <c r="K6107" s="197" t="n">
        <v>791.1656979025546</v>
      </c>
      <c r="L6107" s="194" t="n">
        <v>0</v>
      </c>
      <c r="M6107" s="195" t="n">
        <v>0</v>
      </c>
      <c r="N6107" s="196" t="n">
        <v>0</v>
      </c>
      <c r="O6107" s="197" t="n">
        <v>0</v>
      </c>
      <c r="P6107" s="524" t="inlineStr">
        <is>
          <t>Исключено</t>
        </is>
      </c>
      <c r="Q6107" s="104" t="n"/>
    </row>
    <row r="6108" outlineLevel="3" ht="50.25" customHeight="1">
      <c r="A6108" s="3" t="n"/>
      <c r="B6108" s="3" t="n"/>
      <c r="C6108" s="25" t="n"/>
      <c r="D6108" s="271" t="inlineStr">
        <is>
          <t>10.9.10.8.</t>
        </is>
      </c>
      <c r="E6108" s="200" t="inlineStr">
        <is>
          <t>Оптический пиг-тейл Xlight, LC, SM, G657A2, UPC, LSZH, R4204010, РИТ тех</t>
        </is>
      </c>
      <c r="F6108" s="651" t="inlineStr">
        <is>
          <t>шт</t>
        </is>
      </c>
      <c r="G6108" s="645" t="n">
        <v>0</v>
      </c>
      <c r="H6108" s="194" t="n">
        <v>369.2172180019054</v>
      </c>
      <c r="I6108" s="195" t="n">
        <v>0</v>
      </c>
      <c r="J6108" s="196" t="n">
        <v>46.15215225023817</v>
      </c>
      <c r="K6108" s="197" t="n">
        <v>415.3693702521435</v>
      </c>
      <c r="L6108" s="194" t="n">
        <v>0</v>
      </c>
      <c r="M6108" s="195" t="n">
        <v>0</v>
      </c>
      <c r="N6108" s="196" t="n">
        <v>0</v>
      </c>
      <c r="O6108" s="197" t="n">
        <v>0</v>
      </c>
      <c r="P6108" s="524" t="inlineStr">
        <is>
          <t>Исключено</t>
        </is>
      </c>
      <c r="Q6108" s="104" t="n"/>
    </row>
    <row r="6109" outlineLevel="3" ht="50.25" customHeight="1">
      <c r="A6109" s="3" t="n"/>
      <c r="B6109" s="3" t="n"/>
      <c r="C6109" s="25" t="n"/>
      <c r="D6109" s="271" t="inlineStr">
        <is>
          <t>10.9.10.9.</t>
        </is>
      </c>
      <c r="E6109" s="200" t="inlineStr">
        <is>
          <t>Патч-корд оптический Xlight, LC-LC, SM, BI G657A2, LSZH, 3м, R4366030, РИТ тех</t>
        </is>
      </c>
      <c r="F6109" s="651" t="inlineStr">
        <is>
          <t>шт</t>
        </is>
      </c>
      <c r="G6109" s="645" t="n">
        <v>0</v>
      </c>
      <c r="H6109" s="194" t="n">
        <v>1040.820338857347</v>
      </c>
      <c r="I6109" s="195" t="n">
        <v>0</v>
      </c>
      <c r="J6109" s="196" t="n">
        <v>130.1025423571683</v>
      </c>
      <c r="K6109" s="197" t="n">
        <v>1170.922881214515</v>
      </c>
      <c r="L6109" s="194" t="n">
        <v>0</v>
      </c>
      <c r="M6109" s="195" t="n">
        <v>0</v>
      </c>
      <c r="N6109" s="196" t="n">
        <v>0</v>
      </c>
      <c r="O6109" s="197" t="n">
        <v>0</v>
      </c>
      <c r="P6109" s="524" t="inlineStr">
        <is>
          <t>Исключено</t>
        </is>
      </c>
      <c r="Q6109" s="104" t="n"/>
    </row>
    <row r="6110" outlineLevel="3" ht="50.25" customHeight="1">
      <c r="A6110" s="3" t="n"/>
      <c r="B6110" s="3" t="n"/>
      <c r="C6110" s="25" t="n"/>
      <c r="D6110" s="271" t="inlineStr">
        <is>
          <t>10.9.10.10.</t>
        </is>
      </c>
      <c r="E6110" s="200" t="inlineStr">
        <is>
          <t>Горизонтальный кросс</t>
        </is>
      </c>
      <c r="F6110" s="651" t="n"/>
      <c r="G6110" s="645" t="n"/>
      <c r="H6110" s="207" t="n"/>
      <c r="I6110" s="208" t="n">
        <v>0</v>
      </c>
      <c r="J6110" s="209" t="n">
        <v>0</v>
      </c>
      <c r="K6110" s="210" t="n">
        <v>0</v>
      </c>
      <c r="L6110" s="207" t="n">
        <v>0</v>
      </c>
      <c r="M6110" s="208" t="n">
        <v>0</v>
      </c>
      <c r="N6110" s="209" t="n">
        <v>0</v>
      </c>
      <c r="O6110" s="210" t="n">
        <v>0</v>
      </c>
      <c r="P6110" s="524" t="inlineStr">
        <is>
          <t>Исключено</t>
        </is>
      </c>
      <c r="Q6110" s="104" t="n"/>
    </row>
    <row r="6111" outlineLevel="3" ht="50.25" customHeight="1">
      <c r="A6111" s="3" t="n"/>
      <c r="B6111" s="3" t="n"/>
      <c r="C6111" s="25" t="n"/>
      <c r="D6111" s="271" t="inlineStr">
        <is>
          <t>10.9.10.11.</t>
        </is>
      </c>
      <c r="E6111" s="200" t="inlineStr">
        <is>
          <t>Неэкранированная рама патч-панели для 24 модулей Keystone, UTP, R3735081, РИТ тех</t>
        </is>
      </c>
      <c r="F6111" s="651" t="inlineStr">
        <is>
          <t>шт</t>
        </is>
      </c>
      <c r="G6111" s="645" t="n">
        <v>0</v>
      </c>
      <c r="H6111" s="194" t="n">
        <v>4218.914610316929</v>
      </c>
      <c r="I6111" s="195" t="n">
        <v>0</v>
      </c>
      <c r="J6111" s="196" t="n">
        <v>527.3643262896161</v>
      </c>
      <c r="K6111" s="197" t="n">
        <v>4746.278936606544</v>
      </c>
      <c r="L6111" s="194" t="n">
        <v>0</v>
      </c>
      <c r="M6111" s="195" t="n">
        <v>0</v>
      </c>
      <c r="N6111" s="196" t="n">
        <v>0</v>
      </c>
      <c r="O6111" s="197" t="n">
        <v>0</v>
      </c>
      <c r="P6111" s="524" t="inlineStr">
        <is>
          <t>Исключено</t>
        </is>
      </c>
      <c r="Q6111" s="104" t="n"/>
    </row>
    <row r="6112" outlineLevel="3" ht="50.25" customHeight="1">
      <c r="A6112" s="3" t="n"/>
      <c r="B6112" s="3" t="n"/>
      <c r="C6112" s="25" t="n"/>
      <c r="D6112" s="271" t="inlineStr">
        <is>
          <t>10.9.10.12.</t>
        </is>
      </c>
      <c r="E6112" s="200" t="inlineStr">
        <is>
          <t>Модули Keystone Категории 6, R311x372, РИТ тех</t>
        </is>
      </c>
      <c r="F6112" s="651" t="inlineStr">
        <is>
          <t>шт</t>
        </is>
      </c>
      <c r="G6112" s="645" t="n">
        <v>0</v>
      </c>
      <c r="H6112" s="194" t="n">
        <v>527.446582415484</v>
      </c>
      <c r="I6112" s="195" t="n">
        <v>0</v>
      </c>
      <c r="J6112" s="196" t="n">
        <v>65.93082280193551</v>
      </c>
      <c r="K6112" s="197" t="n">
        <v>593.3774052174196</v>
      </c>
      <c r="L6112" s="194" t="n">
        <v>0</v>
      </c>
      <c r="M6112" s="195" t="n">
        <v>0</v>
      </c>
      <c r="N6112" s="196" t="n">
        <v>0</v>
      </c>
      <c r="O6112" s="197" t="n">
        <v>0</v>
      </c>
      <c r="P6112" s="524" t="inlineStr">
        <is>
          <t>Исключено</t>
        </is>
      </c>
      <c r="Q6112" s="104" t="n"/>
    </row>
    <row r="6113" outlineLevel="3" ht="50.25" customHeight="1">
      <c r="A6113" s="3" t="n"/>
      <c r="B6113" s="3" t="n"/>
      <c r="C6113" s="25" t="n"/>
      <c r="D6113" s="271" t="inlineStr">
        <is>
          <t>10.9.10.13.</t>
        </is>
      </c>
      <c r="E6113" s="198" t="inlineStr">
        <is>
          <t>Активное оборудование</t>
        </is>
      </c>
      <c r="F6113" s="199" t="n"/>
      <c r="G6113" s="646" t="n"/>
      <c r="H6113" s="207" t="n"/>
      <c r="I6113" s="208" t="n">
        <v>0</v>
      </c>
      <c r="J6113" s="209" t="n">
        <v>0</v>
      </c>
      <c r="K6113" s="210" t="n">
        <v>0</v>
      </c>
      <c r="L6113" s="207" t="n">
        <v>0</v>
      </c>
      <c r="M6113" s="208" t="n">
        <v>0</v>
      </c>
      <c r="N6113" s="209" t="n">
        <v>0</v>
      </c>
      <c r="O6113" s="210" t="n">
        <v>0</v>
      </c>
      <c r="P6113" s="524" t="inlineStr">
        <is>
          <t>Исключено</t>
        </is>
      </c>
      <c r="Q6113" s="104" t="n"/>
    </row>
    <row r="6114" outlineLevel="3" ht="50.25" customHeight="1">
      <c r="A6114" s="3" t="n"/>
      <c r="B6114" s="3" t="n"/>
      <c r="C6114" s="25" t="n"/>
      <c r="D6114" s="271" t="inlineStr">
        <is>
          <t>10.9.10.14.</t>
        </is>
      </c>
      <c r="E6114" s="200" t="inlineStr">
        <is>
          <t>Ethernet-коммутатор доступа, 48 х 10/100/1000BASE-T (PoE/PoE+), 4 х 1000BASE-X/10GBASE-R, L3, 2 слота для модулей питания, MES2448P, Eltex</t>
        </is>
      </c>
      <c r="F6114" s="651" t="inlineStr">
        <is>
          <t>шт</t>
        </is>
      </c>
      <c r="G6114" s="645" t="n">
        <v>0</v>
      </c>
      <c r="H6114" s="194" t="n">
        <v>281997.5325960785</v>
      </c>
      <c r="I6114" s="195" t="n">
        <v>179225.7519170405</v>
      </c>
      <c r="J6114" s="196" t="n">
        <v>57652.91056413986</v>
      </c>
      <c r="K6114" s="197" t="n">
        <v>518876.1950772587</v>
      </c>
      <c r="L6114" s="194" t="n">
        <v>0</v>
      </c>
      <c r="M6114" s="195" t="n">
        <v>0</v>
      </c>
      <c r="N6114" s="196" t="n">
        <v>0</v>
      </c>
      <c r="O6114" s="197" t="n">
        <v>0</v>
      </c>
      <c r="P6114" s="524" t="inlineStr">
        <is>
          <t>Исключено</t>
        </is>
      </c>
      <c r="Q6114" s="104" t="n"/>
    </row>
    <row r="6115" outlineLevel="3" ht="50.25" customHeight="1">
      <c r="A6115" s="3" t="n"/>
      <c r="B6115" s="3" t="n"/>
      <c r="C6115" s="25" t="n"/>
      <c r="D6115" s="271" t="inlineStr">
        <is>
          <t>10.9.10.15.</t>
        </is>
      </c>
      <c r="E6115" s="200" t="inlineStr">
        <is>
          <t>Модуль питания PM380-220/56, 220V AC, 380W, PM380-220/56, Eltex</t>
        </is>
      </c>
      <c r="F6115" s="651" t="inlineStr">
        <is>
          <t>шт</t>
        </is>
      </c>
      <c r="G6115" s="645" t="n">
        <v>0</v>
      </c>
      <c r="H6115" s="194" t="n">
        <v>43397.47833617967</v>
      </c>
      <c r="I6115" s="195" t="n">
        <v>34742.31521919648</v>
      </c>
      <c r="J6115" s="196" t="n">
        <v>9767.474194422019</v>
      </c>
      <c r="K6115" s="197" t="n">
        <v>87907.26774979816</v>
      </c>
      <c r="L6115" s="194" t="n">
        <v>0</v>
      </c>
      <c r="M6115" s="195" t="n">
        <v>0</v>
      </c>
      <c r="N6115" s="196" t="n">
        <v>0</v>
      </c>
      <c r="O6115" s="197" t="n">
        <v>0</v>
      </c>
      <c r="P6115" s="524" t="inlineStr">
        <is>
          <t>Исключено</t>
        </is>
      </c>
      <c r="Q6115" s="104" t="n"/>
    </row>
    <row r="6116" outlineLevel="3" ht="50.25" customHeight="1">
      <c r="A6116" s="3" t="n"/>
      <c r="B6116" s="3" t="n"/>
      <c r="C6116" s="25" t="n"/>
      <c r="D6116" s="271" t="inlineStr">
        <is>
          <t>10.9.10.16.</t>
        </is>
      </c>
      <c r="E6116" s="198" t="inlineStr">
        <is>
          <t>Оборудование электропитания</t>
        </is>
      </c>
      <c r="F6116" s="199" t="n"/>
      <c r="G6116" s="646" t="n"/>
      <c r="H6116" s="207" t="n"/>
      <c r="I6116" s="208" t="n">
        <v>0</v>
      </c>
      <c r="J6116" s="209" t="n">
        <v>0</v>
      </c>
      <c r="K6116" s="210" t="n">
        <v>0</v>
      </c>
      <c r="L6116" s="207" t="n">
        <v>0</v>
      </c>
      <c r="M6116" s="208" t="n">
        <v>0</v>
      </c>
      <c r="N6116" s="209" t="n">
        <v>0</v>
      </c>
      <c r="O6116" s="210" t="n">
        <v>0</v>
      </c>
      <c r="P6116" s="524" t="inlineStr">
        <is>
          <t>Исключено</t>
        </is>
      </c>
      <c r="Q6116" s="104" t="n"/>
    </row>
    <row r="6117" outlineLevel="3" ht="50.25" customHeight="1">
      <c r="A6117" s="3" t="n"/>
      <c r="B6117" s="3" t="n"/>
      <c r="C6117" s="25" t="n"/>
      <c r="D6117" s="271" t="inlineStr">
        <is>
          <t>10.9.10.17.</t>
        </is>
      </c>
      <c r="E6117" s="200" t="inlineStr">
        <is>
          <t>SOC Блок розеток горизонтальный 19", 1U, 230В, 16А, автомат, выход: Schuko-8, вход: С20, серый, R-031543, РИТ тех</t>
        </is>
      </c>
      <c r="F6117" s="651" t="inlineStr">
        <is>
          <t>шт</t>
        </is>
      </c>
      <c r="G6117" s="645" t="n">
        <v>0</v>
      </c>
      <c r="H6117" s="194" t="n">
        <v>22853.67115257852</v>
      </c>
      <c r="I6117" s="195" t="n">
        <v>0</v>
      </c>
      <c r="J6117" s="196" t="n">
        <v>2856.708894072316</v>
      </c>
      <c r="K6117" s="197" t="n">
        <v>25710.38004665084</v>
      </c>
      <c r="L6117" s="194" t="n">
        <v>0</v>
      </c>
      <c r="M6117" s="195" t="n">
        <v>0</v>
      </c>
      <c r="N6117" s="196" t="n">
        <v>0</v>
      </c>
      <c r="O6117" s="197" t="n">
        <v>0</v>
      </c>
      <c r="P6117" s="524" t="inlineStr">
        <is>
          <t>Исключено</t>
        </is>
      </c>
      <c r="Q6117" s="104" t="n"/>
    </row>
    <row r="6118" outlineLevel="3" ht="50.25" customHeight="1">
      <c r="A6118" s="3" t="n"/>
      <c r="B6118" s="3" t="n"/>
      <c r="C6118" s="25" t="n"/>
      <c r="D6118" s="271" t="inlineStr">
        <is>
          <t>10.9.10.18.</t>
        </is>
      </c>
      <c r="E6118" s="200" t="inlineStr">
        <is>
          <t>ИБП Smart-Save Online SRV 3000 ВА, конвертируемый форм-фактор 4U, 230 В, IEC 6xC13 + 1хС19, SmartSlot, LCD, USB HID, версия с возможностью увеличения времени автономии, 2 кор., SRVSE3KRTXLI, Systeme electric</t>
        </is>
      </c>
      <c r="F6118" s="651" t="inlineStr">
        <is>
          <t>компл.</t>
        </is>
      </c>
      <c r="G6118" s="645" t="n">
        <v>0</v>
      </c>
      <c r="H6118" s="194" t="n">
        <v>164809.7405423232</v>
      </c>
      <c r="I6118" s="195" t="n">
        <v>77653.32661784012</v>
      </c>
      <c r="J6118" s="196" t="n">
        <v>30307.88339502041</v>
      </c>
      <c r="K6118" s="197" t="n">
        <v>272770.9505551837</v>
      </c>
      <c r="L6118" s="194" t="n">
        <v>0</v>
      </c>
      <c r="M6118" s="195" t="n">
        <v>0</v>
      </c>
      <c r="N6118" s="196" t="n">
        <v>0</v>
      </c>
      <c r="O6118" s="197" t="n">
        <v>0</v>
      </c>
      <c r="P6118" s="524" t="inlineStr">
        <is>
          <t>Исключено</t>
        </is>
      </c>
      <c r="Q6118" s="104" t="n"/>
    </row>
    <row r="6119" outlineLevel="3" ht="50.25" customHeight="1">
      <c r="A6119" s="3" t="n"/>
      <c r="B6119" s="3" t="n"/>
      <c r="C6119" s="25" t="n"/>
      <c r="D6119" s="271" t="inlineStr">
        <is>
          <t>10.9.10.19.</t>
        </is>
      </c>
      <c r="E6119" s="200" t="inlineStr">
        <is>
          <t>Комплект батарей для ИБП Systeme Electric Smart-Save Online, 72 В, свинцово-кислотный, конвертируемый форм-фактор 2U, BPSE72RT2U, Systeme electric</t>
        </is>
      </c>
      <c r="F6119" s="651" t="inlineStr">
        <is>
          <t>компл.</t>
        </is>
      </c>
      <c r="G6119" s="645" t="n">
        <v>0</v>
      </c>
      <c r="H6119" s="194" t="n">
        <v>152272.3787913492</v>
      </c>
      <c r="I6119" s="195" t="n">
        <v>38826.66330892006</v>
      </c>
      <c r="J6119" s="196" t="n">
        <v>23887.38026253365</v>
      </c>
      <c r="K6119" s="197" t="n">
        <v>214986.4223628029</v>
      </c>
      <c r="L6119" s="194" t="n">
        <v>0</v>
      </c>
      <c r="M6119" s="195" t="n">
        <v>0</v>
      </c>
      <c r="N6119" s="196" t="n">
        <v>0</v>
      </c>
      <c r="O6119" s="197" t="n">
        <v>0</v>
      </c>
      <c r="P6119" s="524" t="inlineStr">
        <is>
          <t>Исключено</t>
        </is>
      </c>
      <c r="Q6119" s="104" t="n"/>
    </row>
    <row r="6120" outlineLevel="3" ht="50.25" customHeight="1">
      <c r="A6120" s="3" t="n"/>
      <c r="B6120" s="3" t="n"/>
      <c r="C6120" s="25" t="n"/>
      <c r="D6120" s="271" t="inlineStr">
        <is>
          <t>10.9.10.20.</t>
        </is>
      </c>
      <c r="E6120" s="200" t="inlineStr">
        <is>
          <t>Сетевая карта 10/100/1000M версия М, SE9604, Systeme electric</t>
        </is>
      </c>
      <c r="F6120" s="651" t="inlineStr">
        <is>
          <t>компл.</t>
        </is>
      </c>
      <c r="G6120" s="645" t="n">
        <v>0</v>
      </c>
      <c r="H6120" s="194" t="n">
        <v>23299.17466584806</v>
      </c>
      <c r="I6120" s="195" t="n">
        <v>10353.77688237868</v>
      </c>
      <c r="J6120" s="196" t="n">
        <v>4206.618943528343</v>
      </c>
      <c r="K6120" s="197" t="n">
        <v>37859.57049175509</v>
      </c>
      <c r="L6120" s="194" t="n">
        <v>0</v>
      </c>
      <c r="M6120" s="195" t="n">
        <v>0</v>
      </c>
      <c r="N6120" s="196" t="n">
        <v>0</v>
      </c>
      <c r="O6120" s="197" t="n">
        <v>0</v>
      </c>
      <c r="P6120" s="524" t="inlineStr">
        <is>
          <t>Исключено</t>
        </is>
      </c>
      <c r="Q6120" s="104" t="n"/>
    </row>
    <row r="6121" outlineLevel="3" ht="50.25" customHeight="1">
      <c r="A6121" s="3" t="n"/>
      <c r="B6121" s="3" t="n"/>
      <c r="C6121" s="25" t="n"/>
      <c r="D6121" s="271" t="inlineStr">
        <is>
          <t>10.9.10.21.</t>
        </is>
      </c>
      <c r="E6121" s="200" t="inlineStr">
        <is>
          <t>Комплект монтажных рельсов 19'', нагрузка до 60кг, регулируемый 480-780 мм для 2U ИБП, 2U силовых модулей, 2U комплектов батарей, SE1RK, Systeme electric</t>
        </is>
      </c>
      <c r="F6121" s="651" t="inlineStr">
        <is>
          <t>компл.</t>
        </is>
      </c>
      <c r="G6121" s="645" t="n">
        <v>0</v>
      </c>
      <c r="H6121" s="194" t="n">
        <v>8085.790293647005</v>
      </c>
      <c r="I6121" s="195" t="n">
        <v>3882.666330892006</v>
      </c>
      <c r="J6121" s="196" t="n">
        <v>1496.057078067377</v>
      </c>
      <c r="K6121" s="197" t="n">
        <v>13464.51370260639</v>
      </c>
      <c r="L6121" s="194" t="n">
        <v>0</v>
      </c>
      <c r="M6121" s="195" t="n">
        <v>0</v>
      </c>
      <c r="N6121" s="196" t="n">
        <v>0</v>
      </c>
      <c r="O6121" s="197" t="n">
        <v>0</v>
      </c>
      <c r="P6121" s="524" t="inlineStr">
        <is>
          <t>Исключено</t>
        </is>
      </c>
      <c r="Q6121" s="104" t="n"/>
    </row>
    <row r="6122" outlineLevel="2" ht="50.25" customHeight="1">
      <c r="A6122" s="3" t="n"/>
      <c r="B6122" s="3" t="n"/>
      <c r="C6122" s="240" t="n"/>
      <c r="D6122" s="391" t="inlineStr">
        <is>
          <t>10.9.11.</t>
        </is>
      </c>
      <c r="E6122" s="406" t="inlineStr">
        <is>
          <t>Оборудование рабочего места</t>
        </is>
      </c>
      <c r="F6122" s="395" t="inlineStr">
        <is>
          <t>комплект</t>
        </is>
      </c>
      <c r="G6122" s="420" t="n">
        <v>1</v>
      </c>
      <c r="H6122" s="428">
        <f>IFERROR(L6122/G6122,0)</f>
        <v/>
      </c>
      <c r="I6122" s="429">
        <f>IFERROR(M6122/G6122,0)</f>
        <v/>
      </c>
      <c r="J6122" s="430">
        <f>IFERROR(N6122/G6122,0)</f>
        <v/>
      </c>
      <c r="K6122" s="432">
        <f>+IFERROR(O6122/G6122,0)</f>
        <v/>
      </c>
      <c r="L6122" s="431">
        <f>SUBTOTAL(9,L6123:L6130)</f>
        <v/>
      </c>
      <c r="M6122" s="429">
        <f>SUBTOTAL(9,M6123:M6130)</f>
        <v/>
      </c>
      <c r="N6122" s="430">
        <f>SUBTOTAL(9,N6123:N6130)</f>
        <v/>
      </c>
      <c r="O6122" s="433">
        <f>SUBTOTAL(9,O6123:O6130)</f>
        <v/>
      </c>
      <c r="P6122" s="394" t="n"/>
      <c r="Q6122" s="243" t="n"/>
    </row>
    <row r="6123" outlineLevel="3" ht="50.25" customHeight="1">
      <c r="A6123" s="3" t="n"/>
      <c r="B6123" s="3" t="n"/>
      <c r="C6123" s="25" t="n"/>
      <c r="D6123" s="271" t="inlineStr">
        <is>
          <t>10.9.11.1.</t>
        </is>
      </c>
      <c r="E6123" s="200" t="inlineStr">
        <is>
          <t>Корпус накладной розетки Flash для 1 модуля Keystone со шторками, R4180010, РИТ тех</t>
        </is>
      </c>
      <c r="F6123" s="651" t="inlineStr">
        <is>
          <t>шт</t>
        </is>
      </c>
      <c r="G6123" s="645" t="n">
        <v>0</v>
      </c>
      <c r="H6123" s="194" t="n">
        <v>176.5043527248405</v>
      </c>
      <c r="I6123" s="195" t="n">
        <v>0</v>
      </c>
      <c r="J6123" s="196" t="n">
        <v>22.06304409060506</v>
      </c>
      <c r="K6123" s="197" t="n">
        <v>198.5673968154455</v>
      </c>
      <c r="L6123" s="194" t="n">
        <v>0</v>
      </c>
      <c r="M6123" s="195" t="n">
        <v>0</v>
      </c>
      <c r="N6123" s="196" t="n">
        <v>0</v>
      </c>
      <c r="O6123" s="197" t="n">
        <v>0</v>
      </c>
      <c r="P6123" s="524" t="inlineStr">
        <is>
          <t>Исключено</t>
        </is>
      </c>
      <c r="Q6123" s="104" t="n"/>
    </row>
    <row r="6124" outlineLevel="3" ht="50.25" customHeight="1">
      <c r="A6124" s="3" t="n"/>
      <c r="B6124" s="3" t="n"/>
      <c r="C6124" s="25" t="n"/>
      <c r="D6124" s="271" t="inlineStr">
        <is>
          <t>10.9.11.2.</t>
        </is>
      </c>
      <c r="E6124" s="200" t="inlineStr">
        <is>
          <t>Корпус накладной розетки Flash для 2 модулей Keystone со шторками, R4180020, РИТ тех</t>
        </is>
      </c>
      <c r="F6124" s="651" t="inlineStr">
        <is>
          <t>шт</t>
        </is>
      </c>
      <c r="G6124" s="645" t="n">
        <v>0</v>
      </c>
      <c r="H6124" s="194" t="n">
        <v>281.5018691043059</v>
      </c>
      <c r="I6124" s="195" t="n">
        <v>0</v>
      </c>
      <c r="J6124" s="196" t="n">
        <v>35.18773363803823</v>
      </c>
      <c r="K6124" s="197" t="n">
        <v>316.6896027423441</v>
      </c>
      <c r="L6124" s="194" t="n">
        <v>0</v>
      </c>
      <c r="M6124" s="195" t="n">
        <v>0</v>
      </c>
      <c r="N6124" s="196" t="n">
        <v>0</v>
      </c>
      <c r="O6124" s="197" t="n">
        <v>0</v>
      </c>
      <c r="P6124" s="524" t="inlineStr">
        <is>
          <t>Исключено</t>
        </is>
      </c>
      <c r="Q6124" s="104" t="n"/>
    </row>
    <row r="6125" outlineLevel="3" ht="50.25" customHeight="1">
      <c r="A6125" s="3" t="n"/>
      <c r="B6125" s="3" t="n"/>
      <c r="C6125" s="25" t="n"/>
      <c r="D6125" s="271" t="inlineStr">
        <is>
          <t>10.9.11.3.</t>
        </is>
      </c>
      <c r="E6125" s="200" t="inlineStr">
        <is>
          <t>Модули Keystone Категории 6, R311x372, РИТ тех</t>
        </is>
      </c>
      <c r="F6125" s="651" t="inlineStr">
        <is>
          <t>шт</t>
        </is>
      </c>
      <c r="G6125" s="645" t="n">
        <v>0</v>
      </c>
      <c r="H6125" s="194" t="n">
        <v>527.4465864105996</v>
      </c>
      <c r="I6125" s="195" t="n">
        <v>0</v>
      </c>
      <c r="J6125" s="196" t="n">
        <v>65.93082330132495</v>
      </c>
      <c r="K6125" s="197" t="n">
        <v>593.3774097119245</v>
      </c>
      <c r="L6125" s="194" t="n">
        <v>0</v>
      </c>
      <c r="M6125" s="195" t="n">
        <v>0</v>
      </c>
      <c r="N6125" s="196" t="n">
        <v>0</v>
      </c>
      <c r="O6125" s="197" t="n">
        <v>0</v>
      </c>
      <c r="P6125" s="524" t="inlineStr">
        <is>
          <t>Исключено</t>
        </is>
      </c>
      <c r="Q6125" s="104" t="n"/>
    </row>
    <row r="6126" outlineLevel="3" ht="50.25" customHeight="1">
      <c r="A6126" s="3" t="n"/>
      <c r="B6126" s="3" t="n"/>
      <c r="C6126" s="25" t="n"/>
      <c r="D6126" s="271" t="inlineStr">
        <is>
          <t>10.9.11.4.</t>
        </is>
      </c>
      <c r="E6126" s="200" t="inlineStr">
        <is>
          <t>Розетки французского стиля для Keystone в составе:</t>
        </is>
      </c>
      <c r="F6126" s="651" t="n"/>
      <c r="G6126" s="645" t="n"/>
      <c r="H6126" s="207" t="n"/>
      <c r="I6126" s="208" t="n">
        <v>0</v>
      </c>
      <c r="J6126" s="209" t="n">
        <v>0</v>
      </c>
      <c r="K6126" s="210" t="n">
        <v>0</v>
      </c>
      <c r="L6126" s="207" t="n">
        <v>0</v>
      </c>
      <c r="M6126" s="208" t="n">
        <v>0</v>
      </c>
      <c r="N6126" s="209" t="n">
        <v>0</v>
      </c>
      <c r="O6126" s="210" t="n">
        <v>0</v>
      </c>
      <c r="P6126" s="524" t="inlineStr">
        <is>
          <t>Исключено</t>
        </is>
      </c>
      <c r="Q6126" s="104" t="n"/>
    </row>
    <row r="6127" outlineLevel="3" ht="50.25" customHeight="1">
      <c r="A6127" s="3" t="n"/>
      <c r="B6127" s="3" t="n"/>
      <c r="C6127" s="25" t="n"/>
      <c r="D6127" s="271" t="inlineStr">
        <is>
          <t>10.9.11.5.</t>
        </is>
      </c>
      <c r="E6127" s="200" t="inlineStr">
        <is>
          <t>Лицевая панель 25х45 мм, 1 порт, белая, R3011100, РИТ тех</t>
        </is>
      </c>
      <c r="F6127" s="651" t="inlineStr">
        <is>
          <t>шт</t>
        </is>
      </c>
      <c r="G6127" s="645" t="n">
        <v>0</v>
      </c>
      <c r="H6127" s="194" t="n">
        <v>166.5875961879343</v>
      </c>
      <c r="I6127" s="195" t="n">
        <v>0</v>
      </c>
      <c r="J6127" s="196" t="n">
        <v>20.82344952349178</v>
      </c>
      <c r="K6127" s="197" t="n">
        <v>187.411045711426</v>
      </c>
      <c r="L6127" s="194" t="n">
        <v>0</v>
      </c>
      <c r="M6127" s="195" t="n">
        <v>0</v>
      </c>
      <c r="N6127" s="196" t="n">
        <v>0</v>
      </c>
      <c r="O6127" s="197" t="n">
        <v>0</v>
      </c>
      <c r="P6127" s="524" t="inlineStr">
        <is>
          <t>Исключено</t>
        </is>
      </c>
      <c r="Q6127" s="104" t="n"/>
    </row>
    <row r="6128" outlineLevel="3" ht="50.25" customHeight="1">
      <c r="A6128" s="3" t="n"/>
      <c r="B6128" s="3" t="n"/>
      <c r="C6128" s="25" t="n"/>
      <c r="D6128" s="271" t="inlineStr">
        <is>
          <t>10.9.11.6.</t>
        </is>
      </c>
      <c r="E6128" s="200" t="inlineStr">
        <is>
          <t>Рамка 81х81 мм с встроенным суппортом 45х45 для лицевых панелей, R3011310, РИТ тех</t>
        </is>
      </c>
      <c r="F6128" s="651" t="inlineStr">
        <is>
          <t>шт</t>
        </is>
      </c>
      <c r="G6128" s="645" t="n">
        <v>0</v>
      </c>
      <c r="H6128" s="194" t="n">
        <v>145.2302199149219</v>
      </c>
      <c r="I6128" s="195" t="n">
        <v>0</v>
      </c>
      <c r="J6128" s="196" t="n">
        <v>18.15377748936524</v>
      </c>
      <c r="K6128" s="197" t="n">
        <v>163.3839974042872</v>
      </c>
      <c r="L6128" s="194" t="n">
        <v>0</v>
      </c>
      <c r="M6128" s="195" t="n">
        <v>0</v>
      </c>
      <c r="N6128" s="196" t="n">
        <v>0</v>
      </c>
      <c r="O6128" s="197" t="n">
        <v>0</v>
      </c>
      <c r="P6128" s="524" t="inlineStr">
        <is>
          <t>Исключено</t>
        </is>
      </c>
      <c r="Q6128" s="104" t="n"/>
    </row>
    <row r="6129" outlineLevel="3" ht="50.25" customHeight="1">
      <c r="A6129" s="3" t="n"/>
      <c r="B6129" s="3" t="n"/>
      <c r="C6129" s="25" t="n"/>
      <c r="D6129" s="271" t="inlineStr">
        <is>
          <t>10.9.11.7.</t>
        </is>
      </c>
      <c r="E6129" s="200" t="inlineStr">
        <is>
          <t>Модули Keystone Категории 6, R311x372, РИТ тех</t>
        </is>
      </c>
      <c r="F6129" s="651" t="inlineStr">
        <is>
          <t>шт</t>
        </is>
      </c>
      <c r="G6129" s="645" t="n">
        <v>0</v>
      </c>
      <c r="H6129" s="194" t="n">
        <v>527.446582415484</v>
      </c>
      <c r="I6129" s="195" t="n">
        <v>0</v>
      </c>
      <c r="J6129" s="196" t="n">
        <v>65.93082280193551</v>
      </c>
      <c r="K6129" s="197" t="n">
        <v>593.3774052174196</v>
      </c>
      <c r="L6129" s="194" t="n">
        <v>0</v>
      </c>
      <c r="M6129" s="195" t="n">
        <v>0</v>
      </c>
      <c r="N6129" s="196" t="n">
        <v>0</v>
      </c>
      <c r="O6129" s="197" t="n">
        <v>0</v>
      </c>
      <c r="P6129" s="524" t="inlineStr">
        <is>
          <t>Исключено</t>
        </is>
      </c>
      <c r="Q6129" s="104" t="n"/>
    </row>
    <row r="6130" outlineLevel="3" ht="50.25" customHeight="1">
      <c r="A6130" s="3" t="n"/>
      <c r="B6130" s="3" t="n"/>
      <c r="C6130" s="25" t="n"/>
      <c r="D6130" s="271" t="inlineStr">
        <is>
          <t>10.9.11.8.</t>
        </is>
      </c>
      <c r="E6130" s="200" t="inlineStr">
        <is>
          <t>PoE Удлинитель, E-PoE/1, OSNOVO</t>
        </is>
      </c>
      <c r="F6130" s="651" t="inlineStr">
        <is>
          <t>шт</t>
        </is>
      </c>
      <c r="G6130" s="645" t="n">
        <v>0</v>
      </c>
      <c r="H6130" s="194" t="n">
        <v>6257.136383367988</v>
      </c>
      <c r="I6130" s="195" t="n">
        <v>2588.444220594671</v>
      </c>
      <c r="J6130" s="196" t="n">
        <v>1105.697575495332</v>
      </c>
      <c r="K6130" s="197" t="n">
        <v>9951.278179457991</v>
      </c>
      <c r="L6130" s="194" t="n">
        <v>0</v>
      </c>
      <c r="M6130" s="195" t="n">
        <v>0</v>
      </c>
      <c r="N6130" s="196" t="n">
        <v>0</v>
      </c>
      <c r="O6130" s="197" t="n">
        <v>0</v>
      </c>
      <c r="P6130" s="524" t="inlineStr">
        <is>
          <t>Исключено</t>
        </is>
      </c>
      <c r="Q6130" s="104" t="n"/>
    </row>
    <row r="6131" outlineLevel="2" ht="50.25" customHeight="1">
      <c r="A6131" s="3" t="n"/>
      <c r="B6131" s="3" t="n"/>
      <c r="C6131" s="240" t="n"/>
      <c r="D6131" s="391" t="inlineStr">
        <is>
          <t>10.9.12.</t>
        </is>
      </c>
      <c r="E6131" s="406" t="inlineStr">
        <is>
          <t>Кабельные изделия</t>
        </is>
      </c>
      <c r="F6131" s="395" t="inlineStr">
        <is>
          <t>комплект</t>
        </is>
      </c>
      <c r="G6131" s="420" t="n">
        <v>1</v>
      </c>
      <c r="H6131" s="428">
        <f>IFERROR(L6131/G6131,0)</f>
        <v/>
      </c>
      <c r="I6131" s="429">
        <f>IFERROR(M6131/G6131,0)</f>
        <v/>
      </c>
      <c r="J6131" s="430">
        <f>IFERROR(N6131/G6131,0)</f>
        <v/>
      </c>
      <c r="K6131" s="432">
        <f>+IFERROR(O6131/G6131,0)</f>
        <v/>
      </c>
      <c r="L6131" s="431">
        <f>SUBTOTAL(9,L6132:L6133)</f>
        <v/>
      </c>
      <c r="M6131" s="429">
        <f>SUBTOTAL(9,M6132:M6133)</f>
        <v/>
      </c>
      <c r="N6131" s="430">
        <f>SUBTOTAL(9,N6132:N6133)</f>
        <v/>
      </c>
      <c r="O6131" s="433">
        <f>SUBTOTAL(9,O6132:O6133)</f>
        <v/>
      </c>
      <c r="P6131" s="394" t="n"/>
      <c r="Q6131" s="243" t="n"/>
    </row>
    <row r="6132" outlineLevel="3" ht="50.25" customHeight="1">
      <c r="A6132" s="3" t="n"/>
      <c r="B6132" s="3" t="n"/>
      <c r="C6132" s="25" t="n"/>
      <c r="D6132" s="271" t="inlineStr">
        <is>
          <t>10.9.12.1.</t>
        </is>
      </c>
      <c r="E6132" s="200" t="inlineStr">
        <is>
          <t>Кабель типа «витая пара» Категории 6, 23AWG, U/UTP, LSZH, серый, 305 м, R3719072, РИТ тех</t>
        </is>
      </c>
      <c r="F6132" s="651" t="inlineStr">
        <is>
          <t>м</t>
        </is>
      </c>
      <c r="G6132" s="645" t="n">
        <v>0</v>
      </c>
      <c r="H6132" s="194" t="n">
        <v>119.6706200396845</v>
      </c>
      <c r="I6132" s="195" t="n">
        <v>142.3644321327069</v>
      </c>
      <c r="J6132" s="196" t="n">
        <v>32.75438152154892</v>
      </c>
      <c r="K6132" s="197" t="n">
        <v>294.7894336939403</v>
      </c>
      <c r="L6132" s="194" t="n">
        <v>0</v>
      </c>
      <c r="M6132" s="195" t="n">
        <v>0</v>
      </c>
      <c r="N6132" s="196" t="n">
        <v>0</v>
      </c>
      <c r="O6132" s="197" t="n">
        <v>0</v>
      </c>
      <c r="P6132" s="524" t="inlineStr">
        <is>
          <t>Исключено</t>
        </is>
      </c>
      <c r="Q6132" s="104" t="n"/>
    </row>
    <row r="6133" outlineLevel="3" ht="50.25" customHeight="1">
      <c r="A6133" s="3" t="n"/>
      <c r="B6133" s="3" t="n"/>
      <c r="C6133" s="25" t="n"/>
      <c r="D6133" s="271" t="inlineStr">
        <is>
          <t>10.9.12.2.</t>
        </is>
      </c>
      <c r="E6133" s="200" t="inlineStr">
        <is>
          <t>Кабель оптический объектовый, ОКВ-нг(А)-HF-РД-1х8-(G.652D), Саранск-оптика</t>
        </is>
      </c>
      <c r="F6133" s="651" t="inlineStr">
        <is>
          <t>м</t>
        </is>
      </c>
      <c r="G6133" s="645" t="n">
        <v>0</v>
      </c>
      <c r="H6133" s="194" t="n">
        <v>404.0586243586536</v>
      </c>
      <c r="I6133" s="195" t="n">
        <v>194.1333165446003</v>
      </c>
      <c r="J6133" s="196" t="n">
        <v>74.77399261290674</v>
      </c>
      <c r="K6133" s="197" t="n">
        <v>672.9659335161607</v>
      </c>
      <c r="L6133" s="194" t="n">
        <v>0</v>
      </c>
      <c r="M6133" s="195" t="n">
        <v>0</v>
      </c>
      <c r="N6133" s="196" t="n">
        <v>0</v>
      </c>
      <c r="O6133" s="197" t="n">
        <v>0</v>
      </c>
      <c r="P6133" s="524" t="inlineStr">
        <is>
          <t>Исключено</t>
        </is>
      </c>
      <c r="Q6133" s="104" t="n"/>
    </row>
    <row r="6134" outlineLevel="2" ht="50.25" customHeight="1">
      <c r="A6134" s="3" t="n"/>
      <c r="B6134" s="3" t="n"/>
      <c r="C6134" s="240" t="n"/>
      <c r="D6134" s="391" t="inlineStr">
        <is>
          <t>10.9.13.</t>
        </is>
      </c>
      <c r="E6134" s="406" t="inlineStr">
        <is>
          <t>Материалы</t>
        </is>
      </c>
      <c r="F6134" s="395" t="inlineStr">
        <is>
          <t>комплект</t>
        </is>
      </c>
      <c r="G6134" s="420" t="n">
        <v>1</v>
      </c>
      <c r="H6134" s="428">
        <f>IFERROR(L6134/G6134,0)</f>
        <v/>
      </c>
      <c r="I6134" s="429">
        <f>IFERROR(M6134/G6134,0)</f>
        <v/>
      </c>
      <c r="J6134" s="430">
        <f>IFERROR(N6134/G6134,0)</f>
        <v/>
      </c>
      <c r="K6134" s="432">
        <f>+IFERROR(O6134/G6134,0)</f>
        <v/>
      </c>
      <c r="L6134" s="431">
        <f>SUBTOTAL(9,L6135:L6136)</f>
        <v/>
      </c>
      <c r="M6134" s="429">
        <f>SUBTOTAL(9,M6135:M6136)</f>
        <v/>
      </c>
      <c r="N6134" s="430">
        <f>SUBTOTAL(9,N6135:N6136)</f>
        <v/>
      </c>
      <c r="O6134" s="433">
        <f>SUBTOTAL(9,O6135:O6136)</f>
        <v/>
      </c>
      <c r="P6134" s="394" t="n"/>
      <c r="Q6134" s="243" t="n"/>
    </row>
    <row r="6135" outlineLevel="3" ht="50.25" customHeight="1">
      <c r="A6135" s="3" t="n"/>
      <c r="B6135" s="3" t="n"/>
      <c r="C6135" s="25" t="n"/>
      <c r="D6135" s="271" t="inlineStr">
        <is>
          <t>10.9.13.1.</t>
        </is>
      </c>
      <c r="E6135" s="200" t="inlineStr">
        <is>
          <t>Труба ПВХ гофрированная d=20 мм, Россия</t>
        </is>
      </c>
      <c r="F6135" s="651" t="inlineStr">
        <is>
          <t>м</t>
        </is>
      </c>
      <c r="G6135" s="645" t="n">
        <v>0</v>
      </c>
      <c r="H6135" s="194" t="n">
        <v>40.55593166616413</v>
      </c>
      <c r="I6135" s="195" t="n">
        <v>25.88444220594671</v>
      </c>
      <c r="J6135" s="196" t="n">
        <v>8.305046734013855</v>
      </c>
      <c r="K6135" s="197" t="n">
        <v>74.7454206061247</v>
      </c>
      <c r="L6135" s="194" t="n">
        <v>0</v>
      </c>
      <c r="M6135" s="195" t="n">
        <v>0</v>
      </c>
      <c r="N6135" s="196" t="n">
        <v>0</v>
      </c>
      <c r="O6135" s="197" t="n">
        <v>0</v>
      </c>
      <c r="P6135" s="524" t="inlineStr">
        <is>
          <t>Исключено</t>
        </is>
      </c>
      <c r="Q6135" s="104" t="n"/>
    </row>
    <row r="6136" outlineLevel="3" ht="50.25" customHeight="1">
      <c r="A6136" s="3" t="n"/>
      <c r="B6136" s="3" t="n"/>
      <c r="C6136" s="25" t="n"/>
      <c r="D6136" s="271" t="inlineStr">
        <is>
          <t>10.9.13.2.</t>
        </is>
      </c>
      <c r="E6136" s="200" t="inlineStr">
        <is>
          <t>Клипса d=20 мм с дюбелем 6х40 мм и саморезом 3,5х50, Россия</t>
        </is>
      </c>
      <c r="F6136" s="651" t="inlineStr">
        <is>
          <t>м</t>
        </is>
      </c>
      <c r="G6136" s="645" t="n">
        <v>0</v>
      </c>
      <c r="H6136" s="194" t="n"/>
      <c r="I6136" s="195" t="n">
        <v>0</v>
      </c>
      <c r="J6136" s="196" t="n">
        <v>0</v>
      </c>
      <c r="K6136" s="197" t="n">
        <v>0</v>
      </c>
      <c r="L6136" s="194" t="n">
        <v>0</v>
      </c>
      <c r="M6136" s="195" t="n">
        <v>0</v>
      </c>
      <c r="N6136" s="196" t="n">
        <v>0</v>
      </c>
      <c r="O6136" s="197" t="n">
        <v>0</v>
      </c>
      <c r="P6136" s="524" t="inlineStr">
        <is>
          <t>Исключено</t>
        </is>
      </c>
      <c r="Q6136" s="104" t="n"/>
    </row>
    <row r="6137" outlineLevel="2" ht="50.25" customHeight="1">
      <c r="A6137" s="3" t="n"/>
      <c r="B6137" s="3" t="n"/>
      <c r="C6137" s="240" t="n"/>
      <c r="D6137" s="391" t="inlineStr">
        <is>
          <t>10.9.14.</t>
        </is>
      </c>
      <c r="E6137" s="406" t="inlineStr">
        <is>
          <t>Кроссовое оборудование в ТШ-Р0</t>
        </is>
      </c>
      <c r="F6137" s="395" t="inlineStr">
        <is>
          <t>комплект</t>
        </is>
      </c>
      <c r="G6137" s="420" t="n">
        <v>1</v>
      </c>
      <c r="H6137" s="428">
        <f>IFERROR(L6137/G6137,0)</f>
        <v/>
      </c>
      <c r="I6137" s="429">
        <f>IFERROR(M6137/G6137,0)</f>
        <v/>
      </c>
      <c r="J6137" s="430">
        <f>IFERROR(N6137/G6137,0)</f>
        <v/>
      </c>
      <c r="K6137" s="432">
        <f>+IFERROR(O6137/G6137,0)</f>
        <v/>
      </c>
      <c r="L6137" s="431">
        <f>SUBTOTAL(9,L6138:L6143)</f>
        <v/>
      </c>
      <c r="M6137" s="429">
        <f>SUBTOTAL(9,M6138:M6143)</f>
        <v/>
      </c>
      <c r="N6137" s="430">
        <f>SUBTOTAL(9,N6138:N6143)</f>
        <v/>
      </c>
      <c r="O6137" s="433">
        <f>SUBTOTAL(9,O6138:O6143)</f>
        <v/>
      </c>
      <c r="P6137" s="394" t="n"/>
      <c r="Q6137" s="243" t="n"/>
    </row>
    <row r="6138" outlineLevel="3" ht="50.25" customHeight="1">
      <c r="A6138" s="3" t="n"/>
      <c r="B6138" s="3" t="n"/>
      <c r="C6138" s="25" t="n"/>
      <c r="D6138" s="271" t="inlineStr">
        <is>
          <t>10.9.14.1.</t>
        </is>
      </c>
      <c r="E6138" s="200" t="inlineStr">
        <is>
          <t>Шкаф кроссовый оптический стоечный на 32 ОВ,1U, разъемы SC/APC, полная комплектация, ШКОС-М -1U/2 -32 -SC ~32 - SC/SM ~32 -SC/APC, ЗАО «ССД»</t>
        </is>
      </c>
      <c r="F6138" s="651" t="inlineStr">
        <is>
          <t>шт</t>
        </is>
      </c>
      <c r="G6138" s="645" t="n">
        <v>0</v>
      </c>
      <c r="H6138" s="194" t="n">
        <v>8354.777894211407</v>
      </c>
      <c r="I6138" s="195" t="n">
        <v>4529.777386040674</v>
      </c>
      <c r="J6138" s="196" t="n">
        <v>1610.56941003151</v>
      </c>
      <c r="K6138" s="197" t="n">
        <v>14495.12469028359</v>
      </c>
      <c r="L6138" s="194" t="n">
        <v>0</v>
      </c>
      <c r="M6138" s="195" t="n">
        <v>0</v>
      </c>
      <c r="N6138" s="196" t="n">
        <v>0</v>
      </c>
      <c r="O6138" s="197" t="n">
        <v>0</v>
      </c>
      <c r="P6138" s="524" t="inlineStr">
        <is>
          <t>Исключено</t>
        </is>
      </c>
      <c r="Q6138" s="104" t="n"/>
    </row>
    <row r="6139" outlineLevel="3" ht="50.25" customHeight="1">
      <c r="A6139" s="3" t="n"/>
      <c r="B6139" s="3" t="n"/>
      <c r="C6139" s="25" t="n"/>
      <c r="D6139" s="271" t="inlineStr">
        <is>
          <t>10.9.14.2.</t>
        </is>
      </c>
      <c r="E6139" s="200" t="inlineStr">
        <is>
          <t>Шкаф кроссовый оптический стоечный на 32 ОВ,1U, в комплекте планки SC, кассеты, ШКОС-М -1U/2 -32 -SC ~, ЗАО «ССД»</t>
        </is>
      </c>
      <c r="F6139" s="651" t="inlineStr">
        <is>
          <t>шт</t>
        </is>
      </c>
      <c r="G6139" s="645" t="n">
        <v>0</v>
      </c>
      <c r="H6139" s="194" t="n">
        <v>8354.777930966471</v>
      </c>
      <c r="I6139" s="195" t="n">
        <v>4529.777386040674</v>
      </c>
      <c r="J6139" s="196" t="n">
        <v>1610.569414625893</v>
      </c>
      <c r="K6139" s="197" t="n">
        <v>14495.12473163304</v>
      </c>
      <c r="L6139" s="194" t="n">
        <v>0</v>
      </c>
      <c r="M6139" s="195" t="n">
        <v>0</v>
      </c>
      <c r="N6139" s="196" t="n">
        <v>0</v>
      </c>
      <c r="O6139" s="197" t="n">
        <v>0</v>
      </c>
      <c r="P6139" s="524" t="inlineStr">
        <is>
          <t>Исключено</t>
        </is>
      </c>
      <c r="Q6139" s="104" t="n"/>
    </row>
    <row r="6140" outlineLevel="3" ht="50.25" customHeight="1">
      <c r="A6140" s="3" t="n"/>
      <c r="B6140" s="3" t="n"/>
      <c r="C6140" s="25" t="n"/>
      <c r="D6140" s="271" t="inlineStr">
        <is>
          <t>10.9.14.3.</t>
        </is>
      </c>
      <c r="E6140" s="200" t="inlineStr">
        <is>
          <t>Адаптер (розетка ) SC/UPC SM бесфланцевый, ЗАО «ССД»</t>
        </is>
      </c>
      <c r="F6140" s="651" t="inlineStr">
        <is>
          <t>шт</t>
        </is>
      </c>
      <c r="G6140" s="645" t="n">
        <v>0</v>
      </c>
      <c r="H6140" s="194" t="n">
        <v>9.189445023589826</v>
      </c>
      <c r="I6140" s="195" t="n">
        <v>0</v>
      </c>
      <c r="J6140" s="196" t="n">
        <v>1.148680627948728</v>
      </c>
      <c r="K6140" s="197" t="n">
        <v>10.33812565153855</v>
      </c>
      <c r="L6140" s="194" t="n">
        <v>0</v>
      </c>
      <c r="M6140" s="195" t="n">
        <v>0</v>
      </c>
      <c r="N6140" s="196" t="n">
        <v>0</v>
      </c>
      <c r="O6140" s="197" t="n">
        <v>0</v>
      </c>
      <c r="P6140" s="524" t="inlineStr">
        <is>
          <t>Исключено</t>
        </is>
      </c>
      <c r="Q6140" s="104" t="n"/>
    </row>
    <row r="6141" outlineLevel="3" ht="50.25" customHeight="1">
      <c r="A6141" s="3" t="n"/>
      <c r="B6141" s="3" t="n"/>
      <c r="C6141" s="25" t="n"/>
      <c r="D6141" s="271" t="inlineStr">
        <is>
          <t>10.9.14.4.</t>
        </is>
      </c>
      <c r="E6141" s="200" t="inlineStr">
        <is>
          <t>Сплиттер (разветвитель оптический) 1х32, РО-1х32-PLC -SM/2,0 -1,0 м- SC/APC, ЗАО «ССД»</t>
        </is>
      </c>
      <c r="F6141" s="651" t="inlineStr">
        <is>
          <t>шт</t>
        </is>
      </c>
      <c r="G6141" s="645" t="n">
        <v>0</v>
      </c>
      <c r="H6141" s="194" t="n">
        <v>3186.29085136903</v>
      </c>
      <c r="I6141" s="195" t="n">
        <v>388.2666330892006</v>
      </c>
      <c r="J6141" s="196" t="n">
        <v>446.8196855572788</v>
      </c>
      <c r="K6141" s="197" t="n">
        <v>4021.377170015509</v>
      </c>
      <c r="L6141" s="194" t="n">
        <v>0</v>
      </c>
      <c r="M6141" s="195" t="n">
        <v>0</v>
      </c>
      <c r="N6141" s="196" t="n">
        <v>0</v>
      </c>
      <c r="O6141" s="197" t="n">
        <v>0</v>
      </c>
      <c r="P6141" s="524" t="inlineStr">
        <is>
          <t>Исключено</t>
        </is>
      </c>
      <c r="Q6141" s="104" t="n"/>
    </row>
    <row r="6142" outlineLevel="3" ht="50.25" customHeight="1">
      <c r="A6142" s="3" t="n"/>
      <c r="B6142" s="3" t="n"/>
      <c r="C6142" s="25" t="n"/>
      <c r="D6142" s="271" t="inlineStr">
        <is>
          <t>10.9.14.5.</t>
        </is>
      </c>
      <c r="E6142" s="200" t="inlineStr">
        <is>
          <t>Шкаф кроссовый оптический настенный на 4 порта, полная комплектация, ШКОН -МПА/2 -8 -SC ~4 - SC/APC ~4 -SC/APC, ЗАО «ССД»</t>
        </is>
      </c>
      <c r="F6142" s="651" t="inlineStr">
        <is>
          <t>шт</t>
        </is>
      </c>
      <c r="G6142" s="645" t="n">
        <v>0</v>
      </c>
      <c r="H6142" s="194" t="n">
        <v>5420.157836531283</v>
      </c>
      <c r="I6142" s="195" t="n">
        <v>3235.555275743339</v>
      </c>
      <c r="J6142" s="196" t="n">
        <v>1081.964139034328</v>
      </c>
      <c r="K6142" s="197" t="n">
        <v>9737.677251308949</v>
      </c>
      <c r="L6142" s="194" t="n">
        <v>0</v>
      </c>
      <c r="M6142" s="195" t="n">
        <v>0</v>
      </c>
      <c r="N6142" s="196" t="n">
        <v>0</v>
      </c>
      <c r="O6142" s="197" t="n">
        <v>0</v>
      </c>
      <c r="P6142" s="524" t="inlineStr">
        <is>
          <t>Исключено</t>
        </is>
      </c>
      <c r="Q6142" s="104" t="n"/>
    </row>
    <row r="6143" outlineLevel="3" ht="50.25" customHeight="1">
      <c r="A6143" s="3" t="n"/>
      <c r="B6143" s="3" t="n"/>
      <c r="C6143" s="25" t="n"/>
      <c r="D6143" s="271" t="inlineStr">
        <is>
          <t>10.9.14.6.</t>
        </is>
      </c>
      <c r="E6143" s="200" t="inlineStr">
        <is>
          <t>Абонентская оптическая розетка, полная комплектация, ШКОН-ПА-1-SC-SC/APC-SC/APC, ЗАО «ССД»</t>
        </is>
      </c>
      <c r="F6143" s="651" t="inlineStr">
        <is>
          <t>шт</t>
        </is>
      </c>
      <c r="G6143" s="645" t="n">
        <v>0</v>
      </c>
      <c r="H6143" s="194" t="n">
        <v>421.0521747608441</v>
      </c>
      <c r="I6143" s="195" t="n">
        <v>388.2666330892006</v>
      </c>
      <c r="J6143" s="196" t="n">
        <v>101.1648509812556</v>
      </c>
      <c r="K6143" s="197" t="n">
        <v>910.4836588313003</v>
      </c>
      <c r="L6143" s="194" t="n">
        <v>0</v>
      </c>
      <c r="M6143" s="195" t="n">
        <v>0</v>
      </c>
      <c r="N6143" s="196" t="n">
        <v>0</v>
      </c>
      <c r="O6143" s="197" t="n">
        <v>0</v>
      </c>
      <c r="P6143" s="524" t="inlineStr">
        <is>
          <t>Исключено</t>
        </is>
      </c>
      <c r="Q6143" s="104" t="n"/>
    </row>
    <row r="6144" outlineLevel="2" ht="50.25" customHeight="1">
      <c r="A6144" s="3" t="n"/>
      <c r="B6144" s="3" t="n"/>
      <c r="C6144" s="240" t="n"/>
      <c r="D6144" s="391" t="inlineStr">
        <is>
          <t>10.9.15.</t>
        </is>
      </c>
      <c r="E6144" s="406" t="inlineStr">
        <is>
          <t>Кабельные изделия</t>
        </is>
      </c>
      <c r="F6144" s="395" t="inlineStr">
        <is>
          <t>комплект</t>
        </is>
      </c>
      <c r="G6144" s="420" t="n">
        <v>1</v>
      </c>
      <c r="H6144" s="428">
        <f>IFERROR(L6144/G6144,0)</f>
        <v/>
      </c>
      <c r="I6144" s="429">
        <f>IFERROR(M6144/G6144,0)</f>
        <v/>
      </c>
      <c r="J6144" s="430">
        <f>IFERROR(N6144/G6144,0)</f>
        <v/>
      </c>
      <c r="K6144" s="432">
        <f>+IFERROR(O6144/G6144,0)</f>
        <v/>
      </c>
      <c r="L6144" s="431">
        <f>SUBTOTAL(9,L6145:L6149)</f>
        <v/>
      </c>
      <c r="M6144" s="429">
        <f>SUBTOTAL(9,M6145:M6149)</f>
        <v/>
      </c>
      <c r="N6144" s="430">
        <f>SUBTOTAL(9,N6145:N6149)</f>
        <v/>
      </c>
      <c r="O6144" s="433">
        <f>SUBTOTAL(9,O6145:O6149)</f>
        <v/>
      </c>
      <c r="P6144" s="394" t="n"/>
      <c r="Q6144" s="243" t="n"/>
    </row>
    <row r="6145" outlineLevel="3" ht="50.25" customHeight="1">
      <c r="A6145" s="3" t="n"/>
      <c r="B6145" s="3" t="n"/>
      <c r="C6145" s="25" t="n"/>
      <c r="D6145" s="271" t="inlineStr">
        <is>
          <t>10.9.15.1.</t>
        </is>
      </c>
      <c r="E6145" s="200" t="inlineStr">
        <is>
          <t>Кабель оптический распределительный, 8 модулей по 4 ОВ, в оболочке из полимерной композиции, не распространяющей горение, не содержащей галогенов, с низким дымовыделением, ОК-НРС нг(А)-HF 8Х4ХG657A, ЗАО «ССД»</t>
        </is>
      </c>
      <c r="F6145" s="651" t="inlineStr">
        <is>
          <t>м</t>
        </is>
      </c>
      <c r="G6145" s="645" t="n">
        <v>0</v>
      </c>
      <c r="H6145" s="194" t="n">
        <v>167.9729423370859</v>
      </c>
      <c r="I6145" s="195" t="n">
        <v>155.3066532356802</v>
      </c>
      <c r="J6145" s="196" t="n">
        <v>40.40994944659577</v>
      </c>
      <c r="K6145" s="197" t="n">
        <v>363.6895450193619</v>
      </c>
      <c r="L6145" s="194" t="n">
        <v>0</v>
      </c>
      <c r="M6145" s="195" t="n">
        <v>0</v>
      </c>
      <c r="N6145" s="196" t="n">
        <v>0</v>
      </c>
      <c r="O6145" s="197" t="n">
        <v>0</v>
      </c>
      <c r="P6145" s="524" t="inlineStr">
        <is>
          <t>Исключено</t>
        </is>
      </c>
      <c r="Q6145" s="104" t="n"/>
    </row>
    <row r="6146" outlineLevel="3" ht="64.5" customHeight="1">
      <c r="A6146" s="3" t="n"/>
      <c r="B6146" s="3" t="n"/>
      <c r="C6146" s="25" t="n"/>
      <c r="D6146" s="271" t="inlineStr">
        <is>
          <t>10.9.15.2.</t>
        </is>
      </c>
      <c r="E6146" s="200" t="inlineStr">
        <is>
          <t>Кабель оптический распределительный, 6 модулей по 6 ОВ, в оболочке из полимерной композиции, не распространяющей горение, не содержащей галогенов, с низким дымовыделением, ОК-НРС нг(А)-HF 6Х6ХG657A, ЗАО «ССД»</t>
        </is>
      </c>
      <c r="F6146" s="651" t="inlineStr">
        <is>
          <t>м</t>
        </is>
      </c>
      <c r="G6146" s="645" t="n">
        <v>0</v>
      </c>
      <c r="H6146" s="194" t="n">
        <v>181.3415112700485</v>
      </c>
      <c r="I6146" s="195" t="n">
        <v>155.3066532356802</v>
      </c>
      <c r="J6146" s="196" t="n">
        <v>42.08102056321609</v>
      </c>
      <c r="K6146" s="197" t="n">
        <v>378.7291850689448</v>
      </c>
      <c r="L6146" s="194" t="n">
        <v>0</v>
      </c>
      <c r="M6146" s="195" t="n">
        <v>0</v>
      </c>
      <c r="N6146" s="196" t="n">
        <v>0</v>
      </c>
      <c r="O6146" s="197" t="n">
        <v>0</v>
      </c>
      <c r="P6146" s="524" t="inlineStr">
        <is>
          <t>Исключено</t>
        </is>
      </c>
      <c r="Q6146" s="104" t="n"/>
    </row>
    <row r="6147" outlineLevel="3" ht="50.25" customHeight="1">
      <c r="A6147" s="3" t="n"/>
      <c r="B6147" s="3" t="n"/>
      <c r="C6147" s="25" t="n"/>
      <c r="D6147" s="271" t="inlineStr">
        <is>
          <t>10.9.15.3.</t>
        </is>
      </c>
      <c r="E6147" s="200" t="inlineStr">
        <is>
          <t>Кабель оптический одноволоконный, в оболочке из полимерного материала, не распространяющего горение при групповой прокладке, с низким дымовыделением, безгалогенный, ОБК-С-нг(А)-HF-1 G.657.A1, ЗАО «ССД»</t>
        </is>
      </c>
      <c r="F6147" s="651" t="inlineStr">
        <is>
          <t>м</t>
        </is>
      </c>
      <c r="G6147" s="645" t="n">
        <v>0</v>
      </c>
      <c r="H6147" s="194" t="n">
        <v>50.28798201890522</v>
      </c>
      <c r="I6147" s="195" t="n">
        <v>155.3066532356802</v>
      </c>
      <c r="J6147" s="196" t="n">
        <v>25.69932940682318</v>
      </c>
      <c r="K6147" s="197" t="n">
        <v>231.2939646614086</v>
      </c>
      <c r="L6147" s="194" t="n">
        <v>0</v>
      </c>
      <c r="M6147" s="195" t="n">
        <v>0</v>
      </c>
      <c r="N6147" s="196" t="n">
        <v>0</v>
      </c>
      <c r="O6147" s="197" t="n">
        <v>0</v>
      </c>
      <c r="P6147" s="524" t="inlineStr">
        <is>
          <t>Исключено</t>
        </is>
      </c>
      <c r="Q6147" s="104" t="n"/>
    </row>
    <row r="6148" outlineLevel="3" ht="50.25" customHeight="1">
      <c r="A6148" s="3" t="n"/>
      <c r="B6148" s="3" t="n"/>
      <c r="C6148" s="25" t="n"/>
      <c r="D6148" s="271" t="inlineStr">
        <is>
          <t>10.9.15.4.</t>
        </is>
      </c>
      <c r="E6148" s="200" t="inlineStr">
        <is>
          <t>Шну р оптический SM SC/APC- SC/APC, 1 м, ШОС-SM/2.0 мм-SC/APC-SC/APC-1.0 м, ЗАО «ССД»</t>
        </is>
      </c>
      <c r="F6148" s="651" t="inlineStr">
        <is>
          <t>шт</t>
        </is>
      </c>
      <c r="G6148" s="645" t="n">
        <v>0</v>
      </c>
      <c r="H6148" s="194" t="n">
        <v>442.9059754018653</v>
      </c>
      <c r="I6148" s="195" t="n">
        <v>64.71110551486677</v>
      </c>
      <c r="J6148" s="196" t="n">
        <v>63.45213511459151</v>
      </c>
      <c r="K6148" s="197" t="n">
        <v>571.0692160313237</v>
      </c>
      <c r="L6148" s="194" t="n">
        <v>0</v>
      </c>
      <c r="M6148" s="195" t="n">
        <v>0</v>
      </c>
      <c r="N6148" s="196" t="n">
        <v>0</v>
      </c>
      <c r="O6148" s="197" t="n">
        <v>0</v>
      </c>
      <c r="P6148" s="524" t="inlineStr">
        <is>
          <t>Исключено</t>
        </is>
      </c>
      <c r="Q6148" s="104" t="n"/>
    </row>
    <row r="6149" outlineLevel="3" ht="50.25" customHeight="1">
      <c r="A6149" s="3" t="n"/>
      <c r="B6149" s="3" t="n"/>
      <c r="C6149" s="25" t="n"/>
      <c r="D6149" s="271" t="inlineStr">
        <is>
          <t>10.9.15.5.</t>
        </is>
      </c>
      <c r="E6149" s="200" t="inlineStr">
        <is>
          <t>Шну р оптический SM SC/APC- SC/APC, 2 м, ШОС-SM/2.0 мм-SC/APC-SC/APC-2.0 м, ЗАО «ССД»</t>
        </is>
      </c>
      <c r="F6149" s="651" t="inlineStr">
        <is>
          <t>шт</t>
        </is>
      </c>
      <c r="G6149" s="645" t="n">
        <v>0</v>
      </c>
      <c r="H6149" s="194" t="n">
        <v>442.9059760206374</v>
      </c>
      <c r="I6149" s="195" t="n">
        <v>64.71110551486677</v>
      </c>
      <c r="J6149" s="196" t="n">
        <v>63.45213519193803</v>
      </c>
      <c r="K6149" s="197" t="n">
        <v>571.0692167274423</v>
      </c>
      <c r="L6149" s="194" t="n">
        <v>0</v>
      </c>
      <c r="M6149" s="195" t="n">
        <v>0</v>
      </c>
      <c r="N6149" s="196" t="n">
        <v>0</v>
      </c>
      <c r="O6149" s="197" t="n">
        <v>0</v>
      </c>
      <c r="P6149" s="524" t="inlineStr">
        <is>
          <t>Исключено</t>
        </is>
      </c>
      <c r="Q6149" s="104" t="n"/>
    </row>
    <row r="6150" outlineLevel="2" ht="50.25" customHeight="1">
      <c r="A6150" s="3" t="n"/>
      <c r="B6150" s="3" t="n"/>
      <c r="C6150" s="240" t="n"/>
      <c r="D6150" s="391" t="inlineStr">
        <is>
          <t>10.9.16.</t>
        </is>
      </c>
      <c r="E6150" s="406" t="inlineStr">
        <is>
          <t>Материалы</t>
        </is>
      </c>
      <c r="F6150" s="395" t="inlineStr">
        <is>
          <t>комплект</t>
        </is>
      </c>
      <c r="G6150" s="420" t="n">
        <v>1</v>
      </c>
      <c r="H6150" s="428">
        <f>IFERROR(L6150/G6150,0)</f>
        <v/>
      </c>
      <c r="I6150" s="429">
        <f>IFERROR(M6150/G6150,0)</f>
        <v/>
      </c>
      <c r="J6150" s="430">
        <f>IFERROR(N6150/G6150,0)</f>
        <v/>
      </c>
      <c r="K6150" s="432">
        <f>+IFERROR(O6150/G6150,0)</f>
        <v/>
      </c>
      <c r="L6150" s="431">
        <f>SUBTOTAL(9,L6151:L6157)</f>
        <v/>
      </c>
      <c r="M6150" s="429">
        <f>SUBTOTAL(9,M6151:M6157)</f>
        <v/>
      </c>
      <c r="N6150" s="430">
        <f>SUBTOTAL(9,N6151:N6157)</f>
        <v/>
      </c>
      <c r="O6150" s="433">
        <f>SUBTOTAL(9,O6151:O6157)</f>
        <v/>
      </c>
      <c r="P6150" s="394" t="n"/>
      <c r="Q6150" s="243" t="n"/>
    </row>
    <row r="6151" outlineLevel="3" ht="50.25" customHeight="1">
      <c r="A6151" s="3" t="n"/>
      <c r="B6151" s="3" t="n"/>
      <c r="C6151" s="25" t="n"/>
      <c r="D6151" s="271" t="inlineStr">
        <is>
          <t>10.9.16.1.</t>
        </is>
      </c>
      <c r="E6151" s="200" t="inlineStr">
        <is>
          <t>Труба ПВХ гофрированная d=20 мм, Россия</t>
        </is>
      </c>
      <c r="F6151" s="651" t="inlineStr">
        <is>
          <t>м</t>
        </is>
      </c>
      <c r="G6151" s="645" t="n">
        <v>0</v>
      </c>
      <c r="H6151" s="194" t="n">
        <v>25.4903269159667</v>
      </c>
      <c r="I6151" s="195" t="n">
        <v>25.88444220594671</v>
      </c>
      <c r="J6151" s="196" t="n">
        <v>6.421846140239176</v>
      </c>
      <c r="K6151" s="197" t="n">
        <v>57.79661526215259</v>
      </c>
      <c r="L6151" s="194" t="n">
        <v>0</v>
      </c>
      <c r="M6151" s="195" t="n">
        <v>0</v>
      </c>
      <c r="N6151" s="196" t="n">
        <v>0</v>
      </c>
      <c r="O6151" s="197" t="n">
        <v>0</v>
      </c>
      <c r="P6151" s="524" t="inlineStr">
        <is>
          <t>Исключено</t>
        </is>
      </c>
      <c r="Q6151" s="104" t="n"/>
    </row>
    <row r="6152" outlineLevel="3" ht="50.25" customHeight="1">
      <c r="A6152" s="3" t="n"/>
      <c r="B6152" s="3" t="n"/>
      <c r="C6152" s="25" t="n"/>
      <c r="D6152" s="271" t="inlineStr">
        <is>
          <t>10.9.16.2.</t>
        </is>
      </c>
      <c r="E6152" s="200" t="inlineStr">
        <is>
          <t>Клипса d=20 мм с дюбелем 6х40 мм и саморезом 3,5х50, Россия</t>
        </is>
      </c>
      <c r="F6152" s="651" t="inlineStr">
        <is>
          <t>м</t>
        </is>
      </c>
      <c r="G6152" s="645" t="n">
        <v>0</v>
      </c>
      <c r="H6152" s="194" t="n">
        <v>5.772266096520423</v>
      </c>
      <c r="I6152" s="195" t="n">
        <v>0</v>
      </c>
      <c r="J6152" s="196" t="n">
        <v>0.7215332620650529</v>
      </c>
      <c r="K6152" s="197" t="n">
        <v>6.493799358585476</v>
      </c>
      <c r="L6152" s="194" t="n">
        <v>0</v>
      </c>
      <c r="M6152" s="195" t="n">
        <v>0</v>
      </c>
      <c r="N6152" s="196" t="n">
        <v>0</v>
      </c>
      <c r="O6152" s="197" t="n">
        <v>0</v>
      </c>
      <c r="P6152" s="524" t="inlineStr">
        <is>
          <t>Исключено</t>
        </is>
      </c>
      <c r="Q6152" s="104" t="n"/>
    </row>
    <row r="6153" outlineLevel="3" ht="50.25" customHeight="1">
      <c r="A6153" s="3" t="n"/>
      <c r="B6153" s="3" t="n"/>
      <c r="C6153" s="25" t="n"/>
      <c r="D6153" s="271" t="inlineStr">
        <is>
          <t>10.9.16.3.</t>
        </is>
      </c>
      <c r="E6153" s="200" t="inlineStr">
        <is>
          <t>Труба ПВХ гофрированная d=50 мм, Россия</t>
        </is>
      </c>
      <c r="F6153" s="651" t="inlineStr">
        <is>
          <t>компл</t>
        </is>
      </c>
      <c r="G6153" s="645" t="n">
        <v>0</v>
      </c>
      <c r="H6153" s="194" t="n">
        <v>102.7461973267545</v>
      </c>
      <c r="I6153" s="195" t="n">
        <v>25.88444220594671</v>
      </c>
      <c r="J6153" s="196" t="n">
        <v>16.07882994158765</v>
      </c>
      <c r="K6153" s="197" t="n">
        <v>144.7094694742889</v>
      </c>
      <c r="L6153" s="194" t="n">
        <v>0</v>
      </c>
      <c r="M6153" s="195" t="n">
        <v>0</v>
      </c>
      <c r="N6153" s="196" t="n">
        <v>0</v>
      </c>
      <c r="O6153" s="197" t="n">
        <v>0</v>
      </c>
      <c r="P6153" s="524" t="inlineStr">
        <is>
          <t>Исключено</t>
        </is>
      </c>
      <c r="Q6153" s="104" t="n"/>
    </row>
    <row r="6154" outlineLevel="3" ht="50.25" customHeight="1">
      <c r="A6154" s="3" t="n"/>
      <c r="B6154" s="3" t="n"/>
      <c r="C6154" s="25" t="n"/>
      <c r="D6154" s="271" t="inlineStr">
        <is>
          <t>10.9.16.4.</t>
        </is>
      </c>
      <c r="E6154" s="200" t="inlineStr">
        <is>
          <t>Клипса d=50 мм с дюбелем 6х40 мм и саморезом 3,5х50, Россия</t>
        </is>
      </c>
      <c r="F6154" s="651" t="inlineStr">
        <is>
          <t>компл</t>
        </is>
      </c>
      <c r="G6154" s="645" t="n">
        <v>0</v>
      </c>
      <c r="H6154" s="194" t="n">
        <v>9.23569170871875</v>
      </c>
      <c r="I6154" s="195" t="n">
        <v>0</v>
      </c>
      <c r="J6154" s="196" t="n">
        <v>1.154461463589844</v>
      </c>
      <c r="K6154" s="197" t="n">
        <v>10.39015317230859</v>
      </c>
      <c r="L6154" s="194" t="n">
        <v>0</v>
      </c>
      <c r="M6154" s="195" t="n">
        <v>0</v>
      </c>
      <c r="N6154" s="196" t="n">
        <v>0</v>
      </c>
      <c r="O6154" s="197" t="n">
        <v>0</v>
      </c>
      <c r="P6154" s="524" t="inlineStr">
        <is>
          <t>Исключено</t>
        </is>
      </c>
      <c r="Q6154" s="104" t="n"/>
    </row>
    <row r="6155" outlineLevel="3" ht="50.25" customHeight="1">
      <c r="A6155" s="3" t="n"/>
      <c r="B6155" s="3" t="n"/>
      <c r="C6155" s="25" t="n"/>
      <c r="D6155" s="271" t="inlineStr">
        <is>
          <t>10.9.16.5.</t>
        </is>
      </c>
      <c r="E6155" s="200" t="inlineStr">
        <is>
          <t>Противопожарная пена для заделки кабельных проходок, CP 620, Hilti</t>
        </is>
      </c>
      <c r="F6155" s="651" t="inlineStr">
        <is>
          <t>компл</t>
        </is>
      </c>
      <c r="G6155" s="645" t="n">
        <v>0</v>
      </c>
      <c r="H6155" s="194" t="n">
        <v>7157.609984719733</v>
      </c>
      <c r="I6155" s="195" t="n">
        <v>1294.222110297335</v>
      </c>
      <c r="J6155" s="196" t="n">
        <v>1056.479011877133</v>
      </c>
      <c r="K6155" s="197" t="n">
        <v>9508.311106894202</v>
      </c>
      <c r="L6155" s="194" t="n">
        <v>0</v>
      </c>
      <c r="M6155" s="195" t="n">
        <v>0</v>
      </c>
      <c r="N6155" s="196" t="n">
        <v>0</v>
      </c>
      <c r="O6155" s="197" t="n">
        <v>0</v>
      </c>
      <c r="P6155" s="524" t="inlineStr">
        <is>
          <t>Исключено</t>
        </is>
      </c>
      <c r="Q6155" s="104" t="n"/>
    </row>
    <row r="6156" outlineLevel="3" ht="50.25" customHeight="1">
      <c r="A6156" s="3" t="n"/>
      <c r="B6156" s="3" t="n"/>
      <c r="C6156" s="25" t="n"/>
      <c r="D6156" s="271" t="inlineStr">
        <is>
          <t>10.9.16.6.</t>
        </is>
      </c>
      <c r="E6156" s="200" t="inlineStr">
        <is>
          <t>Труба стальная электросварная прямошовная Ду 40мм, ГОСТ 10704-91, Россия</t>
        </is>
      </c>
      <c r="F6156" s="651" t="inlineStr">
        <is>
          <t>компл</t>
        </is>
      </c>
      <c r="G6156" s="645" t="n">
        <v>0</v>
      </c>
      <c r="H6156" s="194" t="n">
        <v>102.7461973267545</v>
      </c>
      <c r="I6156" s="195" t="n">
        <v>517.6888441189342</v>
      </c>
      <c r="J6156" s="196" t="n">
        <v>77.55438018071108</v>
      </c>
      <c r="K6156" s="197" t="n">
        <v>697.9894216263997</v>
      </c>
      <c r="L6156" s="194" t="n">
        <v>0</v>
      </c>
      <c r="M6156" s="195" t="n">
        <v>0</v>
      </c>
      <c r="N6156" s="196" t="n">
        <v>0</v>
      </c>
      <c r="O6156" s="197" t="n">
        <v>0</v>
      </c>
      <c r="P6156" s="524" t="inlineStr">
        <is>
          <t>Исключено</t>
        </is>
      </c>
      <c r="Q6156" s="104" t="n"/>
    </row>
    <row r="6157" outlineLevel="3" ht="50.25" customHeight="1">
      <c r="A6157" s="3" t="n"/>
      <c r="B6157" s="3" t="n"/>
      <c r="C6157" s="25" t="n"/>
      <c r="D6157" s="271" t="inlineStr">
        <is>
          <t>10.9.16.7.</t>
        </is>
      </c>
      <c r="E6157" s="200" t="inlineStr">
        <is>
          <t>Труба стальная электросварная прямошовная Ду 25мм, ГОСТ 10704-91, Россия</t>
        </is>
      </c>
      <c r="F6157" s="651" t="inlineStr">
        <is>
          <t>компл</t>
        </is>
      </c>
      <c r="G6157" s="645" t="n">
        <v>0</v>
      </c>
      <c r="H6157" s="194" t="n">
        <v>75.03948975122627</v>
      </c>
      <c r="I6157" s="195" t="n">
        <v>517.6888441189342</v>
      </c>
      <c r="J6157" s="196" t="n">
        <v>74.09104173377006</v>
      </c>
      <c r="K6157" s="197" t="n">
        <v>666.8193756039304</v>
      </c>
      <c r="L6157" s="194" t="n">
        <v>0</v>
      </c>
      <c r="M6157" s="195" t="n">
        <v>0</v>
      </c>
      <c r="N6157" s="196" t="n">
        <v>0</v>
      </c>
      <c r="O6157" s="197" t="n">
        <v>0</v>
      </c>
      <c r="P6157" s="524" t="inlineStr">
        <is>
          <t>Исключено</t>
        </is>
      </c>
      <c r="Q6157" s="104" t="n"/>
    </row>
    <row r="6158" outlineLevel="2" ht="50.25" customHeight="1">
      <c r="A6158" s="3" t="n"/>
      <c r="B6158" s="3" t="n"/>
      <c r="C6158" s="240" t="n"/>
      <c r="D6158" s="391" t="inlineStr">
        <is>
          <t>10.9.17.</t>
        </is>
      </c>
      <c r="E6158" s="406" t="inlineStr">
        <is>
          <t>Кабельные лотки</t>
        </is>
      </c>
      <c r="F6158" s="395" t="inlineStr">
        <is>
          <t>комплект</t>
        </is>
      </c>
      <c r="G6158" s="420" t="n">
        <v>1</v>
      </c>
      <c r="H6158" s="428">
        <f>IFERROR(L6158/G6158,0)</f>
        <v/>
      </c>
      <c r="I6158" s="429">
        <f>IFERROR(M6158/G6158,0)</f>
        <v/>
      </c>
      <c r="J6158" s="430">
        <f>IFERROR(N6158/G6158,0)</f>
        <v/>
      </c>
      <c r="K6158" s="432">
        <f>+IFERROR(O6158/G6158,0)</f>
        <v/>
      </c>
      <c r="L6158" s="431">
        <f>SUBTOTAL(9,L6159:L6176)</f>
        <v/>
      </c>
      <c r="M6158" s="429">
        <f>SUBTOTAL(9,M6159:M6176)</f>
        <v/>
      </c>
      <c r="N6158" s="430">
        <f>SUBTOTAL(9,N6159:N6176)</f>
        <v/>
      </c>
      <c r="O6158" s="433">
        <f>SUBTOTAL(9,O6159:O6176)</f>
        <v/>
      </c>
      <c r="P6158" s="394" t="n"/>
      <c r="Q6158" s="243" t="n"/>
    </row>
    <row r="6159" outlineLevel="3" ht="50.25" customHeight="1">
      <c r="A6159" s="3" t="n"/>
      <c r="B6159" s="3" t="n"/>
      <c r="C6159" s="25" t="n"/>
      <c r="D6159" s="271" t="inlineStr">
        <is>
          <t>10.9.17.1.</t>
        </is>
      </c>
      <c r="E6159" s="200" t="inlineStr">
        <is>
          <t>Металлический лоток неперфорированный 200х50х3000, толщ. 0,7 мм, Сендзимир цинк, ЛНМЗТ-200х50х3000-0,7-СЦ, 013257, OSTEC</t>
        </is>
      </c>
      <c r="F6159" s="651" t="inlineStr">
        <is>
          <t>м</t>
        </is>
      </c>
      <c r="G6159" s="645" t="n">
        <v>0</v>
      </c>
      <c r="H6159" s="194" t="n">
        <v>1210.870630417725</v>
      </c>
      <c r="I6159" s="195" t="n">
        <v>2588.444220594671</v>
      </c>
      <c r="J6159" s="196" t="n">
        <v>474.9143563765494</v>
      </c>
      <c r="K6159" s="197" t="n">
        <v>4274.229207388945</v>
      </c>
      <c r="L6159" s="194" t="n">
        <v>0</v>
      </c>
      <c r="M6159" s="195" t="n">
        <v>0</v>
      </c>
      <c r="N6159" s="196" t="n">
        <v>0</v>
      </c>
      <c r="O6159" s="197" t="n">
        <v>0</v>
      </c>
      <c r="P6159" s="524" t="inlineStr">
        <is>
          <t>Исключено</t>
        </is>
      </c>
      <c r="Q6159" s="104" t="n"/>
    </row>
    <row r="6160" outlineLevel="3" ht="50.25" customHeight="1">
      <c r="A6160" s="3" t="n"/>
      <c r="B6160" s="3" t="n"/>
      <c r="C6160" s="25" t="n"/>
      <c r="D6160" s="271" t="inlineStr">
        <is>
          <t>10.9.17.2.</t>
        </is>
      </c>
      <c r="E6160" s="200" t="inlineStr">
        <is>
          <t>Лестничный лоток замковый 200х50х3000, толщ. 1,2 мм, Сендзимир цинк, НЛО-200х50х3000-1,2-СЦ, 013251, OSTEC</t>
        </is>
      </c>
      <c r="F6160" s="651" t="inlineStr">
        <is>
          <t>м</t>
        </is>
      </c>
      <c r="G6160" s="645" t="n">
        <v>0</v>
      </c>
      <c r="H6160" s="194" t="n">
        <v>1583.497558819622</v>
      </c>
      <c r="I6160" s="195" t="n">
        <v>2588.444220594671</v>
      </c>
      <c r="J6160" s="196" t="n">
        <v>521.4927224267866</v>
      </c>
      <c r="K6160" s="197" t="n">
        <v>4693.43450184108</v>
      </c>
      <c r="L6160" s="194" t="n">
        <v>0</v>
      </c>
      <c r="M6160" s="195" t="n">
        <v>0</v>
      </c>
      <c r="N6160" s="196" t="n">
        <v>0</v>
      </c>
      <c r="O6160" s="197" t="n">
        <v>0</v>
      </c>
      <c r="P6160" s="524" t="inlineStr">
        <is>
          <t>Исключено</t>
        </is>
      </c>
      <c r="Q6160" s="104" t="n"/>
    </row>
    <row r="6161" outlineLevel="3" ht="50.25" customHeight="1">
      <c r="A6161" s="3" t="n"/>
      <c r="B6161" s="3" t="n"/>
      <c r="C6161" s="25" t="n"/>
      <c r="D6161" s="271" t="inlineStr">
        <is>
          <t>10.9.17.3.</t>
        </is>
      </c>
      <c r="E6161" s="200" t="inlineStr">
        <is>
          <t>Крышка двускатная к лотку 200х3000, толщ. 1,0 мм, Сендзимир цинк, КДЛЗТ-200х3000-1,0-СЦ, 024221, OSTEC</t>
        </is>
      </c>
      <c r="F6161" s="651" t="inlineStr">
        <is>
          <t>м</t>
        </is>
      </c>
      <c r="G6161" s="645" t="n">
        <v>0</v>
      </c>
      <c r="H6161" s="194" t="n">
        <v>2971.872195379589</v>
      </c>
      <c r="I6161" s="195" t="n">
        <v>0</v>
      </c>
      <c r="J6161" s="196" t="n">
        <v>371.4840244224486</v>
      </c>
      <c r="K6161" s="197" t="n">
        <v>3343.356219802038</v>
      </c>
      <c r="L6161" s="194" t="n">
        <v>0</v>
      </c>
      <c r="M6161" s="195" t="n">
        <v>0</v>
      </c>
      <c r="N6161" s="196" t="n">
        <v>0</v>
      </c>
      <c r="O6161" s="197" t="n">
        <v>0</v>
      </c>
      <c r="P6161" s="524" t="inlineStr">
        <is>
          <t>Исключено</t>
        </is>
      </c>
      <c r="Q6161" s="104" t="n"/>
    </row>
    <row r="6162" outlineLevel="3" ht="50.25" customHeight="1">
      <c r="A6162" s="3" t="n"/>
      <c r="B6162" s="3" t="n"/>
      <c r="C6162" s="25" t="n"/>
      <c r="D6162" s="271" t="inlineStr">
        <is>
          <t>10.9.17.4.</t>
        </is>
      </c>
      <c r="E6162" s="200" t="inlineStr">
        <is>
          <t>Перегородка в лоток 50х3000, толщ. 0,7 мм, Сендзимир цинк, ПЛПТ-50х3000-0,7-СЦ, 040156, OSTEC</t>
        </is>
      </c>
      <c r="F6162" s="651" t="inlineStr">
        <is>
          <t>м</t>
        </is>
      </c>
      <c r="G6162" s="645" t="n">
        <v>0</v>
      </c>
      <c r="H6162" s="194" t="n">
        <v>524.076784120714</v>
      </c>
      <c r="I6162" s="195" t="n">
        <v>0</v>
      </c>
      <c r="J6162" s="196" t="n">
        <v>65.50959801508925</v>
      </c>
      <c r="K6162" s="197" t="n">
        <v>589.5863821358033</v>
      </c>
      <c r="L6162" s="194" t="n">
        <v>0</v>
      </c>
      <c r="M6162" s="195" t="n">
        <v>0</v>
      </c>
      <c r="N6162" s="196" t="n">
        <v>0</v>
      </c>
      <c r="O6162" s="197" t="n">
        <v>0</v>
      </c>
      <c r="P6162" s="524" t="inlineStr">
        <is>
          <t>Исключено</t>
        </is>
      </c>
      <c r="Q6162" s="104" t="n"/>
    </row>
    <row r="6163" outlineLevel="3" ht="50.25" customHeight="1">
      <c r="A6163" s="3" t="n"/>
      <c r="B6163" s="3" t="n"/>
      <c r="C6163" s="25" t="n"/>
      <c r="D6163" s="271" t="inlineStr">
        <is>
          <t>10.9.17.5.</t>
        </is>
      </c>
      <c r="E6163" s="200" t="inlineStr">
        <is>
          <t>Ответвитель горизонтальный плавный 200х50, толщ. 0,7 мм, Сендзимир цинк, ОГП-200х50-0,7-R100-СЦ, 031825, OSTEC</t>
        </is>
      </c>
      <c r="F6163" s="651" t="inlineStr">
        <is>
          <t>шт</t>
        </is>
      </c>
      <c r="G6163" s="645" t="n">
        <v>0</v>
      </c>
      <c r="H6163" s="194" t="n"/>
      <c r="I6163" s="195" t="n">
        <v>0</v>
      </c>
      <c r="J6163" s="196" t="n">
        <v>0</v>
      </c>
      <c r="K6163" s="197" t="n">
        <v>0</v>
      </c>
      <c r="L6163" s="194" t="n">
        <v>0</v>
      </c>
      <c r="M6163" s="195" t="n">
        <v>0</v>
      </c>
      <c r="N6163" s="196" t="n">
        <v>0</v>
      </c>
      <c r="O6163" s="197" t="n">
        <v>0</v>
      </c>
      <c r="P6163" s="524" t="inlineStr">
        <is>
          <t>Исключено</t>
        </is>
      </c>
      <c r="Q6163" s="104" t="n"/>
    </row>
    <row r="6164" outlineLevel="3" ht="50.25" customHeight="1">
      <c r="A6164" s="3" t="n"/>
      <c r="B6164" s="3" t="n"/>
      <c r="C6164" s="25" t="n"/>
      <c r="D6164" s="271" t="inlineStr">
        <is>
          <t>10.9.17.6.</t>
        </is>
      </c>
      <c r="E6164" s="200" t="inlineStr">
        <is>
          <t>Поворот вертикальный вниз к лотку 200х50, толщ. 1,0 мм, Сендзимир цинк, ПВН-200х50-1,0-СЦ, 070025, OSTEC</t>
        </is>
      </c>
      <c r="F6164" s="651" t="inlineStr">
        <is>
          <t>шт</t>
        </is>
      </c>
      <c r="G6164" s="645" t="n">
        <v>0</v>
      </c>
      <c r="H6164" s="194" t="n"/>
      <c r="I6164" s="195" t="n">
        <v>0</v>
      </c>
      <c r="J6164" s="196" t="n">
        <v>0</v>
      </c>
      <c r="K6164" s="197" t="n">
        <v>0</v>
      </c>
      <c r="L6164" s="194" t="n">
        <v>0</v>
      </c>
      <c r="M6164" s="195" t="n">
        <v>0</v>
      </c>
      <c r="N6164" s="196" t="n">
        <v>0</v>
      </c>
      <c r="O6164" s="197" t="n">
        <v>0</v>
      </c>
      <c r="P6164" s="524" t="inlineStr">
        <is>
          <t>Исключено</t>
        </is>
      </c>
      <c r="Q6164" s="104" t="n"/>
    </row>
    <row r="6165" outlineLevel="3" ht="50.25" customHeight="1">
      <c r="A6165" s="3" t="n"/>
      <c r="B6165" s="3" t="n"/>
      <c r="C6165" s="25" t="n"/>
      <c r="D6165" s="271" t="inlineStr">
        <is>
          <t>10.9.17.7.</t>
        </is>
      </c>
      <c r="E6165" s="200" t="inlineStr">
        <is>
          <t>Соединитель лотковый универсальный модернизированный для лотка высотой 50 мм, толщ. 1,0 мм, Сендзимир цинк, СЛУМ-50-1,0-СЦ, 032753, OSTEC</t>
        </is>
      </c>
      <c r="F6165" s="651" t="inlineStr">
        <is>
          <t>шт</t>
        </is>
      </c>
      <c r="G6165" s="645" t="n">
        <v>0</v>
      </c>
      <c r="H6165" s="194" t="n"/>
      <c r="I6165" s="195" t="n">
        <v>0</v>
      </c>
      <c r="J6165" s="196" t="n">
        <v>0</v>
      </c>
      <c r="K6165" s="197" t="n">
        <v>0</v>
      </c>
      <c r="L6165" s="194" t="n">
        <v>0</v>
      </c>
      <c r="M6165" s="195" t="n">
        <v>0</v>
      </c>
      <c r="N6165" s="196" t="n">
        <v>0</v>
      </c>
      <c r="O6165" s="197" t="n">
        <v>0</v>
      </c>
      <c r="P6165" s="524" t="inlineStr">
        <is>
          <t>Исключено</t>
        </is>
      </c>
      <c r="Q6165" s="104" t="n"/>
    </row>
    <row r="6166" outlineLevel="3" ht="50.25" customHeight="1">
      <c r="A6166" s="3" t="n"/>
      <c r="B6166" s="3" t="n"/>
      <c r="C6166" s="25" t="n"/>
      <c r="D6166" s="271" t="inlineStr">
        <is>
          <t>10.9.17.8.</t>
        </is>
      </c>
      <c r="E6166" s="200" t="inlineStr">
        <is>
          <t>Соединитель проволочного лотка 20 одинарный крепежный комплект, Сендзимир цинк, СПЛО-20-СЦ, 041001, OSTEC</t>
        </is>
      </c>
      <c r="F6166" s="651" t="inlineStr">
        <is>
          <t>шт</t>
        </is>
      </c>
      <c r="G6166" s="645" t="n">
        <v>0</v>
      </c>
      <c r="H6166" s="194" t="n"/>
      <c r="I6166" s="195" t="n">
        <v>0</v>
      </c>
      <c r="J6166" s="196" t="n">
        <v>0</v>
      </c>
      <c r="K6166" s="197" t="n">
        <v>0</v>
      </c>
      <c r="L6166" s="194" t="n">
        <v>0</v>
      </c>
      <c r="M6166" s="195" t="n">
        <v>0</v>
      </c>
      <c r="N6166" s="196" t="n">
        <v>0</v>
      </c>
      <c r="O6166" s="197" t="n">
        <v>0</v>
      </c>
      <c r="P6166" s="524" t="inlineStr">
        <is>
          <t>Исключено</t>
        </is>
      </c>
      <c r="Q6166" s="104" t="n"/>
    </row>
    <row r="6167" outlineLevel="3" ht="50.25" customHeight="1">
      <c r="A6167" s="3" t="n"/>
      <c r="B6167" s="3" t="n"/>
      <c r="C6167" s="25" t="n"/>
      <c r="D6167" s="271" t="inlineStr">
        <is>
          <t>10.9.17.9.</t>
        </is>
      </c>
      <c r="E6167" s="200" t="inlineStr">
        <is>
          <t>Соединитель универсальный модернизированный изменяемый для лотка высотой 50 мм, толщ. 1,0 мм, Сендзимир цинк, СЛУМИ-50-1,0-СЦ, 032755, OSTEC</t>
        </is>
      </c>
      <c r="F6167" s="651" t="inlineStr">
        <is>
          <t>шт</t>
        </is>
      </c>
      <c r="G6167" s="645" t="n">
        <v>0</v>
      </c>
      <c r="H6167" s="194" t="n"/>
      <c r="I6167" s="195" t="n">
        <v>0</v>
      </c>
      <c r="J6167" s="196" t="n">
        <v>0</v>
      </c>
      <c r="K6167" s="197" t="n">
        <v>0</v>
      </c>
      <c r="L6167" s="194" t="n">
        <v>0</v>
      </c>
      <c r="M6167" s="195" t="n">
        <v>0</v>
      </c>
      <c r="N6167" s="196" t="n">
        <v>0</v>
      </c>
      <c r="O6167" s="197" t="n">
        <v>0</v>
      </c>
      <c r="P6167" s="524" t="inlineStr">
        <is>
          <t>Исключено</t>
        </is>
      </c>
      <c r="Q6167" s="104" t="n"/>
    </row>
    <row r="6168" outlineLevel="3" ht="50.25" customHeight="1">
      <c r="A6168" s="3" t="n"/>
      <c r="B6168" s="3" t="n"/>
      <c r="C6168" s="25" t="n"/>
      <c r="D6168" s="271" t="inlineStr">
        <is>
          <t>10.9.17.10.</t>
        </is>
      </c>
      <c r="E6168" s="200" t="inlineStr">
        <is>
          <t>Т-отвод плавный к лотку 200х50, толщ. 0,7 мм, Сендзимир цинк, ТТП-200х50-0,7-R100-СЦ, 031925, OSTEC</t>
        </is>
      </c>
      <c r="F6168" s="651" t="inlineStr">
        <is>
          <t>шт</t>
        </is>
      </c>
      <c r="G6168" s="645" t="n">
        <v>0</v>
      </c>
      <c r="H6168" s="194" t="n"/>
      <c r="I6168" s="195" t="n">
        <v>0</v>
      </c>
      <c r="J6168" s="196" t="n">
        <v>0</v>
      </c>
      <c r="K6168" s="197" t="n">
        <v>0</v>
      </c>
      <c r="L6168" s="194" t="n">
        <v>0</v>
      </c>
      <c r="M6168" s="195" t="n">
        <v>0</v>
      </c>
      <c r="N6168" s="196" t="n">
        <v>0</v>
      </c>
      <c r="O6168" s="197" t="n">
        <v>0</v>
      </c>
      <c r="P6168" s="524" t="inlineStr">
        <is>
          <t>Исключено</t>
        </is>
      </c>
      <c r="Q6168" s="104" t="n"/>
    </row>
    <row r="6169" outlineLevel="3" ht="50.25" customHeight="1">
      <c r="A6169" s="3" t="n"/>
      <c r="B6169" s="3" t="n"/>
      <c r="C6169" s="25" t="n"/>
      <c r="D6169" s="271" t="inlineStr">
        <is>
          <t>10.9.17.11.</t>
        </is>
      </c>
      <c r="E6169" s="200" t="inlineStr">
        <is>
          <t>Т-отвод плавный универсальный к лотку 200х50, толщ. 1,0 мм, Сендзимир цинк, ТТРП-200х50-1,0-R100-СЦ, 086825, OSTEC</t>
        </is>
      </c>
      <c r="F6169" s="651" t="inlineStr">
        <is>
          <t>шт</t>
        </is>
      </c>
      <c r="G6169" s="645" t="n">
        <v>0</v>
      </c>
      <c r="H6169" s="194" t="n"/>
      <c r="I6169" s="195" t="n">
        <v>0</v>
      </c>
      <c r="J6169" s="196" t="n">
        <v>0</v>
      </c>
      <c r="K6169" s="197" t="n">
        <v>0</v>
      </c>
      <c r="L6169" s="194" t="n">
        <v>0</v>
      </c>
      <c r="M6169" s="195" t="n">
        <v>0</v>
      </c>
      <c r="N6169" s="196" t="n">
        <v>0</v>
      </c>
      <c r="O6169" s="197" t="n">
        <v>0</v>
      </c>
      <c r="P6169" s="524" t="inlineStr">
        <is>
          <t>Исключено</t>
        </is>
      </c>
      <c r="Q6169" s="104" t="n"/>
    </row>
    <row r="6170" outlineLevel="3" ht="50.25" customHeight="1">
      <c r="A6170" s="3" t="n"/>
      <c r="B6170" s="3" t="n"/>
      <c r="C6170" s="25" t="n"/>
      <c r="D6170" s="271" t="inlineStr">
        <is>
          <t>10.9.17.12.</t>
        </is>
      </c>
      <c r="E6170" s="200" t="inlineStr">
        <is>
          <t>Угловой соединитель внешний к лотку 200х50, толщ. 1,0 мм, Сендзимир цинк, УСВ90-200х50-1,0-СЦ, 032625, OSTEC</t>
        </is>
      </c>
      <c r="F6170" s="651" t="inlineStr">
        <is>
          <t>шт</t>
        </is>
      </c>
      <c r="G6170" s="645" t="n">
        <v>0</v>
      </c>
      <c r="H6170" s="194" t="n"/>
      <c r="I6170" s="195" t="n">
        <v>0</v>
      </c>
      <c r="J6170" s="196" t="n">
        <v>0</v>
      </c>
      <c r="K6170" s="197" t="n">
        <v>0</v>
      </c>
      <c r="L6170" s="194" t="n">
        <v>0</v>
      </c>
      <c r="M6170" s="195" t="n">
        <v>0</v>
      </c>
      <c r="N6170" s="196" t="n">
        <v>0</v>
      </c>
      <c r="O6170" s="197" t="n">
        <v>0</v>
      </c>
      <c r="P6170" s="524" t="inlineStr">
        <is>
          <t>Исключено</t>
        </is>
      </c>
      <c r="Q6170" s="104" t="n"/>
    </row>
    <row r="6171" outlineLevel="3" ht="50.25" customHeight="1">
      <c r="A6171" s="3" t="n"/>
      <c r="B6171" s="3" t="n"/>
      <c r="C6171" s="25" t="n"/>
      <c r="D6171" s="271" t="inlineStr">
        <is>
          <t>10.9.17.13.</t>
        </is>
      </c>
      <c r="E6171" s="200" t="inlineStr">
        <is>
          <t>Угловой соединитель внутренний к лотку 200х50, толщ. 1,0 мм, Сендзимир цинк, УСВН90-200х50-1,0-СЦ, 032525, OSTEC</t>
        </is>
      </c>
      <c r="F6171" s="651" t="inlineStr">
        <is>
          <t>шт</t>
        </is>
      </c>
      <c r="G6171" s="645" t="n">
        <v>0</v>
      </c>
      <c r="H6171" s="194" t="n"/>
      <c r="I6171" s="195" t="n">
        <v>0</v>
      </c>
      <c r="J6171" s="196" t="n">
        <v>0</v>
      </c>
      <c r="K6171" s="197" t="n">
        <v>0</v>
      </c>
      <c r="L6171" s="194" t="n">
        <v>0</v>
      </c>
      <c r="M6171" s="195" t="n">
        <v>0</v>
      </c>
      <c r="N6171" s="196" t="n">
        <v>0</v>
      </c>
      <c r="O6171" s="197" t="n">
        <v>0</v>
      </c>
      <c r="P6171" s="524" t="inlineStr">
        <is>
          <t>Исключено</t>
        </is>
      </c>
      <c r="Q6171" s="104" t="n"/>
    </row>
    <row r="6172" outlineLevel="3" ht="50.25" customHeight="1">
      <c r="A6172" s="3" t="n"/>
      <c r="B6172" s="3" t="n"/>
      <c r="C6172" s="25" t="n"/>
      <c r="D6172" s="271" t="inlineStr">
        <is>
          <t>10.9.17.14.</t>
        </is>
      </c>
      <c r="E6172" s="200" t="inlineStr">
        <is>
          <t>Угол внешний плавный 90 град. к лотку 200х50, толщ. 0,7 мм, Сендзимир цинк, УВТП90-200х50-0,7-R200-СЦ, 035525, OSTEC</t>
        </is>
      </c>
      <c r="F6172" s="651" t="inlineStr">
        <is>
          <t>шт</t>
        </is>
      </c>
      <c r="G6172" s="645" t="n">
        <v>0</v>
      </c>
      <c r="H6172" s="194" t="n"/>
      <c r="I6172" s="195" t="n">
        <v>0</v>
      </c>
      <c r="J6172" s="196" t="n">
        <v>0</v>
      </c>
      <c r="K6172" s="197" t="n">
        <v>0</v>
      </c>
      <c r="L6172" s="194" t="n">
        <v>0</v>
      </c>
      <c r="M6172" s="195" t="n">
        <v>0</v>
      </c>
      <c r="N6172" s="196" t="n">
        <v>0</v>
      </c>
      <c r="O6172" s="197" t="n">
        <v>0</v>
      </c>
      <c r="P6172" s="524" t="inlineStr">
        <is>
          <t>Исключено</t>
        </is>
      </c>
      <c r="Q6172" s="104" t="n"/>
    </row>
    <row r="6173" outlineLevel="3" ht="50.25" customHeight="1">
      <c r="A6173" s="3" t="n"/>
      <c r="B6173" s="3" t="n"/>
      <c r="C6173" s="25" t="n"/>
      <c r="D6173" s="271" t="inlineStr">
        <is>
          <t>10.9.17.15.</t>
        </is>
      </c>
      <c r="E6173" s="200" t="inlineStr">
        <is>
          <t>Угол внутренний плавный 90 град. к лотку 200х50, толщ. 0,7 мм, Сендзимир цинк, УВНТП90-200х50-0,7-R100-СЦ, 035425, OSTEC</t>
        </is>
      </c>
      <c r="F6173" s="651" t="inlineStr">
        <is>
          <t>шт</t>
        </is>
      </c>
      <c r="G6173" s="645" t="n">
        <v>0</v>
      </c>
      <c r="H6173" s="194" t="n"/>
      <c r="I6173" s="195" t="n">
        <v>0</v>
      </c>
      <c r="J6173" s="196" t="n">
        <v>0</v>
      </c>
      <c r="K6173" s="197" t="n">
        <v>0</v>
      </c>
      <c r="L6173" s="194" t="n">
        <v>0</v>
      </c>
      <c r="M6173" s="195" t="n">
        <v>0</v>
      </c>
      <c r="N6173" s="196" t="n">
        <v>0</v>
      </c>
      <c r="O6173" s="197" t="n">
        <v>0</v>
      </c>
      <c r="P6173" s="524" t="inlineStr">
        <is>
          <t>Исключено</t>
        </is>
      </c>
      <c r="Q6173" s="104" t="n"/>
    </row>
    <row r="6174" outlineLevel="3" ht="50.25" customHeight="1">
      <c r="A6174" s="3" t="n"/>
      <c r="B6174" s="3" t="n"/>
      <c r="C6174" s="25" t="n"/>
      <c r="D6174" s="271" t="inlineStr">
        <is>
          <t>10.9.17.16.</t>
        </is>
      </c>
      <c r="E6174" s="200" t="inlineStr">
        <is>
          <t>Угол плоский плавный 90 град. к лотку 200х50, толщ. 0,7 мм, Сендзимир цинк, УПТП90-200х50-0,7-R100-СЦ, 032025, OSTEC</t>
        </is>
      </c>
      <c r="F6174" s="651" t="inlineStr">
        <is>
          <t>шт</t>
        </is>
      </c>
      <c r="G6174" s="645" t="n">
        <v>0</v>
      </c>
      <c r="H6174" s="194" t="n"/>
      <c r="I6174" s="195" t="n">
        <v>0</v>
      </c>
      <c r="J6174" s="196" t="n">
        <v>0</v>
      </c>
      <c r="K6174" s="197" t="n">
        <v>0</v>
      </c>
      <c r="L6174" s="194" t="n">
        <v>0</v>
      </c>
      <c r="M6174" s="195" t="n">
        <v>0</v>
      </c>
      <c r="N6174" s="196" t="n">
        <v>0</v>
      </c>
      <c r="O6174" s="197" t="n">
        <v>0</v>
      </c>
      <c r="P6174" s="524" t="inlineStr">
        <is>
          <t>Исключено</t>
        </is>
      </c>
      <c r="Q6174" s="104" t="n"/>
    </row>
    <row r="6175" outlineLevel="3" ht="50.25" customHeight="1">
      <c r="A6175" s="3" t="n"/>
      <c r="B6175" s="3" t="n"/>
      <c r="C6175" s="25" t="n"/>
      <c r="D6175" s="271" t="inlineStr">
        <is>
          <t>10.9.17.17.</t>
        </is>
      </c>
      <c r="E6175" s="200" t="inlineStr">
        <is>
          <t>Угол плоский плавный универсальный 90 град. к лотку 200х50, толщ. 1,0 мм, Сендзимир цинк, УПТРП90-200х50-1,0-R100-СЦ, 086725, OSTEC</t>
        </is>
      </c>
      <c r="F6175" s="651" t="inlineStr">
        <is>
          <t>шт</t>
        </is>
      </c>
      <c r="G6175" s="645" t="n">
        <v>0</v>
      </c>
      <c r="H6175" s="194" t="n"/>
      <c r="I6175" s="195" t="n">
        <v>0</v>
      </c>
      <c r="J6175" s="196" t="n">
        <v>0</v>
      </c>
      <c r="K6175" s="197" t="n">
        <v>0</v>
      </c>
      <c r="L6175" s="194" t="n">
        <v>0</v>
      </c>
      <c r="M6175" s="195" t="n">
        <v>0</v>
      </c>
      <c r="N6175" s="196" t="n">
        <v>0</v>
      </c>
      <c r="O6175" s="197" t="n">
        <v>0</v>
      </c>
      <c r="P6175" s="524" t="inlineStr">
        <is>
          <t>Исключено</t>
        </is>
      </c>
      <c r="Q6175" s="104" t="n"/>
    </row>
    <row r="6176" outlineLevel="3" ht="50.25" customHeight="1">
      <c r="A6176" s="3" t="n"/>
      <c r="B6176" s="3" t="n"/>
      <c r="C6176" s="25" t="n"/>
      <c r="D6176" s="271" t="inlineStr">
        <is>
          <t>10.9.17.18.</t>
        </is>
      </c>
      <c r="E6176" s="200" t="inlineStr">
        <is>
          <t>Хомут двускатной крышки лотка универсальный 200х50, толщ. 1,0 мм, Сендзимир цинк, ХДКУ-200х50-1,0-СЦ, 044125, OSTEC</t>
        </is>
      </c>
      <c r="F6176" s="651" t="inlineStr">
        <is>
          <t>шт</t>
        </is>
      </c>
      <c r="G6176" s="645" t="n">
        <v>0</v>
      </c>
      <c r="H6176" s="194" t="n"/>
      <c r="I6176" s="195" t="n">
        <v>0</v>
      </c>
      <c r="J6176" s="196" t="n">
        <v>0</v>
      </c>
      <c r="K6176" s="197" t="n">
        <v>0</v>
      </c>
      <c r="L6176" s="194" t="n">
        <v>0</v>
      </c>
      <c r="M6176" s="195" t="n">
        <v>0</v>
      </c>
      <c r="N6176" s="196" t="n">
        <v>0</v>
      </c>
      <c r="O6176" s="197" t="n">
        <v>0</v>
      </c>
      <c r="P6176" s="524" t="inlineStr">
        <is>
          <t>Исключено</t>
        </is>
      </c>
      <c r="Q6176" s="104" t="n"/>
    </row>
    <row r="6177" outlineLevel="2" ht="50.25" customHeight="1">
      <c r="A6177" s="3" t="n"/>
      <c r="B6177" s="3" t="n"/>
      <c r="C6177" s="240" t="n"/>
      <c r="D6177" s="391" t="inlineStr">
        <is>
          <t>10.9.18.</t>
        </is>
      </c>
      <c r="E6177" s="406" t="inlineStr">
        <is>
          <t>Кабельный канал</t>
        </is>
      </c>
      <c r="F6177" s="395" t="inlineStr">
        <is>
          <t>комплект</t>
        </is>
      </c>
      <c r="G6177" s="420" t="n">
        <v>1</v>
      </c>
      <c r="H6177" s="428">
        <f>IFERROR(L6177/G6177,0)</f>
        <v/>
      </c>
      <c r="I6177" s="429">
        <f>IFERROR(M6177/G6177,0)</f>
        <v/>
      </c>
      <c r="J6177" s="430">
        <f>IFERROR(N6177/G6177,0)</f>
        <v/>
      </c>
      <c r="K6177" s="432">
        <f>+IFERROR(O6177/G6177,0)</f>
        <v/>
      </c>
      <c r="L6177" s="431">
        <f>SUBTOTAL(9,L6178:L6182)</f>
        <v/>
      </c>
      <c r="M6177" s="429">
        <f>SUBTOTAL(9,M6178:M6182)</f>
        <v/>
      </c>
      <c r="N6177" s="430">
        <f>SUBTOTAL(9,N6178:N6182)</f>
        <v/>
      </c>
      <c r="O6177" s="433">
        <f>SUBTOTAL(9,O6178:O6182)</f>
        <v/>
      </c>
      <c r="P6177" s="394" t="n"/>
      <c r="Q6177" s="243" t="n"/>
    </row>
    <row r="6178" outlineLevel="3" ht="50.25" customHeight="1">
      <c r="A6178" s="3" t="n"/>
      <c r="B6178" s="3" t="n"/>
      <c r="C6178" s="25" t="n"/>
      <c r="D6178" s="271" t="inlineStr">
        <is>
          <t>10.9.18.1.</t>
        </is>
      </c>
      <c r="E6178" s="200" t="inlineStr">
        <is>
          <t>Кабель-канал 30/2х10 "ЭЛЕКОР" (64 м), CKK10-030-010-2-K01, IEK</t>
        </is>
      </c>
      <c r="F6178" s="651" t="inlineStr">
        <is>
          <t>м</t>
        </is>
      </c>
      <c r="G6178" s="645" t="n">
        <v>0</v>
      </c>
      <c r="H6178" s="194" t="n">
        <v>116.2418614843237</v>
      </c>
      <c r="I6178" s="195" t="n">
        <v>129.4222110297335</v>
      </c>
      <c r="J6178" s="196" t="n">
        <v>30.70800906425716</v>
      </c>
      <c r="K6178" s="197" t="n">
        <v>276.3720815783145</v>
      </c>
      <c r="L6178" s="194" t="n">
        <v>0</v>
      </c>
      <c r="M6178" s="195" t="n">
        <v>0</v>
      </c>
      <c r="N6178" s="196" t="n">
        <v>0</v>
      </c>
      <c r="O6178" s="197" t="n">
        <v>0</v>
      </c>
      <c r="P6178" s="524" t="inlineStr">
        <is>
          <t>Исключено</t>
        </is>
      </c>
      <c r="Q6178" s="104" t="n"/>
    </row>
    <row r="6179" outlineLevel="3" ht="50.25" customHeight="1">
      <c r="A6179" s="3" t="n"/>
      <c r="B6179" s="3" t="n"/>
      <c r="C6179" s="25" t="n"/>
      <c r="D6179" s="271" t="inlineStr">
        <is>
          <t>10.9.18.2.</t>
        </is>
      </c>
      <c r="E6179" s="200" t="inlineStr">
        <is>
          <t>Кабель-канал 40/2х16 "ЭЛЕКОР" (30 м), CKK10-040-016-2-K01, IEK</t>
        </is>
      </c>
      <c r="F6179" s="651" t="inlineStr">
        <is>
          <t>м</t>
        </is>
      </c>
      <c r="G6179" s="645" t="n">
        <v>0</v>
      </c>
      <c r="H6179" s="194" t="n">
        <v>187.0213787866995</v>
      </c>
      <c r="I6179" s="195" t="n">
        <v>129.4222110297335</v>
      </c>
      <c r="J6179" s="196" t="n">
        <v>39.55544872705413</v>
      </c>
      <c r="K6179" s="197" t="n">
        <v>355.9990385434872</v>
      </c>
      <c r="L6179" s="194" t="n">
        <v>0</v>
      </c>
      <c r="M6179" s="195" t="n">
        <v>0</v>
      </c>
      <c r="N6179" s="196" t="n">
        <v>0</v>
      </c>
      <c r="O6179" s="197" t="n">
        <v>0</v>
      </c>
      <c r="P6179" s="524" t="inlineStr">
        <is>
          <t>Исключено</t>
        </is>
      </c>
      <c r="Q6179" s="104" t="n"/>
    </row>
    <row r="6180" outlineLevel="3" ht="50.25" customHeight="1">
      <c r="A6180" s="3" t="n"/>
      <c r="B6180" s="3" t="n"/>
      <c r="C6180" s="25" t="n"/>
      <c r="D6180" s="271" t="inlineStr">
        <is>
          <t>10.9.18.3.</t>
        </is>
      </c>
      <c r="E6180" s="200" t="inlineStr">
        <is>
          <t>Кабель-канал 100х40 "ЭЛЕКОР" (8 м), CKK10-100-040-1-K01, IEK</t>
        </is>
      </c>
      <c r="F6180" s="651" t="inlineStr">
        <is>
          <t>м</t>
        </is>
      </c>
      <c r="G6180" s="645" t="n">
        <v>0</v>
      </c>
      <c r="H6180" s="194" t="n">
        <v>559.9098127279942</v>
      </c>
      <c r="I6180" s="195" t="n">
        <v>129.4222110297335</v>
      </c>
      <c r="J6180" s="196" t="n">
        <v>86.16650296971596</v>
      </c>
      <c r="K6180" s="197" t="n">
        <v>775.4985267274437</v>
      </c>
      <c r="L6180" s="194" t="n">
        <v>0</v>
      </c>
      <c r="M6180" s="195" t="n">
        <v>0</v>
      </c>
      <c r="N6180" s="196" t="n">
        <v>0</v>
      </c>
      <c r="O6180" s="197" t="n">
        <v>0</v>
      </c>
      <c r="P6180" s="524" t="inlineStr">
        <is>
          <t>Исключено</t>
        </is>
      </c>
      <c r="Q6180" s="104" t="n"/>
    </row>
    <row r="6181" outlineLevel="3" ht="50.25" customHeight="1">
      <c r="A6181" s="3" t="n"/>
      <c r="B6181" s="3" t="n"/>
      <c r="C6181" s="25" t="n"/>
      <c r="D6181" s="271" t="inlineStr">
        <is>
          <t>10.9.18.4.</t>
        </is>
      </c>
      <c r="E6181" s="200" t="inlineStr">
        <is>
          <t>Кабель-канал 100х40 "ЭЛЕКОР" (8 м), CKK10-100-040-1-K01, IEK</t>
        </is>
      </c>
      <c r="F6181" s="651" t="inlineStr">
        <is>
          <t>м</t>
        </is>
      </c>
      <c r="G6181" s="645" t="n">
        <v>0</v>
      </c>
      <c r="H6181" s="194" t="n">
        <v>622.0193830937646</v>
      </c>
      <c r="I6181" s="195" t="n">
        <v>129.4222110297335</v>
      </c>
      <c r="J6181" s="196" t="n">
        <v>93.93019926543727</v>
      </c>
      <c r="K6181" s="197" t="n">
        <v>845.3717933889354</v>
      </c>
      <c r="L6181" s="194" t="n">
        <v>0</v>
      </c>
      <c r="M6181" s="195" t="n">
        <v>0</v>
      </c>
      <c r="N6181" s="196" t="n">
        <v>0</v>
      </c>
      <c r="O6181" s="197" t="n">
        <v>0</v>
      </c>
      <c r="P6181" s="524" t="inlineStr">
        <is>
          <t>Исключено</t>
        </is>
      </c>
      <c r="Q6181" s="104" t="n"/>
    </row>
    <row r="6182" outlineLevel="3" ht="50.25" customHeight="1">
      <c r="A6182" s="3" t="n"/>
      <c r="B6182" s="3" t="n"/>
      <c r="C6182" s="25" t="n"/>
      <c r="D6182" s="271" t="inlineStr">
        <is>
          <t>10.9.18.5.</t>
        </is>
      </c>
      <c r="E6182" s="200" t="inlineStr">
        <is>
          <t>Т-угол для К.К. "Праймер" 100х40, CKK-40D-T-100-040-K01, IEK</t>
        </is>
      </c>
      <c r="F6182" s="651" t="inlineStr">
        <is>
          <t>шт</t>
        </is>
      </c>
      <c r="G6182" s="645" t="n">
        <v>0</v>
      </c>
      <c r="H6182" s="194" t="n">
        <v>400.5952640336989</v>
      </c>
      <c r="I6182" s="195" t="n">
        <v>129.4222110297335</v>
      </c>
      <c r="J6182" s="196" t="n">
        <v>66.25218438292906</v>
      </c>
      <c r="K6182" s="197" t="n">
        <v>596.2696594463615</v>
      </c>
      <c r="L6182" s="194" t="n">
        <v>0</v>
      </c>
      <c r="M6182" s="195" t="n">
        <v>0</v>
      </c>
      <c r="N6182" s="196" t="n">
        <v>0</v>
      </c>
      <c r="O6182" s="197" t="n">
        <v>0</v>
      </c>
      <c r="P6182" s="524" t="inlineStr">
        <is>
          <t>Исключено</t>
        </is>
      </c>
      <c r="Q6182" s="104" t="n"/>
    </row>
    <row r="6183" outlineLevel="2" ht="50.25" customHeight="1">
      <c r="A6183" s="3" t="n"/>
      <c r="B6183" s="3" t="n"/>
      <c r="C6183" s="240" t="n"/>
      <c r="D6183" s="391" t="inlineStr">
        <is>
          <t>10.9.19.</t>
        </is>
      </c>
      <c r="E6183" s="406" t="inlineStr">
        <is>
          <t>ЗИП</t>
        </is>
      </c>
      <c r="F6183" s="395" t="inlineStr">
        <is>
          <t>комплект</t>
        </is>
      </c>
      <c r="G6183" s="420" t="n">
        <v>1</v>
      </c>
      <c r="H6183" s="428">
        <f>IFERROR(L6183/G6183,0)</f>
        <v/>
      </c>
      <c r="I6183" s="429">
        <f>IFERROR(M6183/G6183,0)</f>
        <v/>
      </c>
      <c r="J6183" s="430">
        <f>IFERROR(N6183/G6183,0)</f>
        <v/>
      </c>
      <c r="K6183" s="432">
        <f>+IFERROR(O6183/G6183,0)</f>
        <v/>
      </c>
      <c r="L6183" s="431">
        <f>SUBTOTAL(9,L6184:L6185)</f>
        <v/>
      </c>
      <c r="M6183" s="429">
        <f>SUBTOTAL(9,M6184:M6185)</f>
        <v/>
      </c>
      <c r="N6183" s="430">
        <f>SUBTOTAL(9,N6184:N6185)</f>
        <v/>
      </c>
      <c r="O6183" s="433">
        <f>SUBTOTAL(9,O6184:O6185)</f>
        <v/>
      </c>
      <c r="P6183" s="394" t="n"/>
      <c r="Q6183" s="243" t="n"/>
    </row>
    <row r="6184" outlineLevel="3" ht="50.25" customHeight="1">
      <c r="A6184" s="3" t="n"/>
      <c r="B6184" s="3" t="n"/>
      <c r="C6184" s="25" t="n"/>
      <c r="D6184" s="271" t="inlineStr">
        <is>
          <t>10.9.19.1.</t>
        </is>
      </c>
      <c r="E6184" s="200" t="inlineStr">
        <is>
          <t>Ethernet-коммутатор доступа, 48 х 10/100/1000BASE-T (PoE/PoE+), 4 х 1000BASE-X/10GBASE-R, L3, 2 слота для модулей питания, MES2448P, Eltex</t>
        </is>
      </c>
      <c r="F6184" s="651" t="inlineStr">
        <is>
          <t>шт</t>
        </is>
      </c>
      <c r="G6184" s="645" t="n">
        <v>0</v>
      </c>
      <c r="H6184" s="194" t="n">
        <v>281997.5325960785</v>
      </c>
      <c r="I6184" s="195" t="n">
        <v>0</v>
      </c>
      <c r="J6184" s="196" t="n">
        <v>35249.69157450981</v>
      </c>
      <c r="K6184" s="197" t="n">
        <v>317247.2241705883</v>
      </c>
      <c r="L6184" s="194" t="n">
        <v>0</v>
      </c>
      <c r="M6184" s="195" t="n">
        <v>0</v>
      </c>
      <c r="N6184" s="196" t="n">
        <v>0</v>
      </c>
      <c r="O6184" s="197" t="n">
        <v>0</v>
      </c>
      <c r="P6184" s="524" t="inlineStr">
        <is>
          <t>Исключено</t>
        </is>
      </c>
      <c r="Q6184" s="104" t="n"/>
    </row>
    <row r="6185" outlineLevel="3" ht="50.25" customHeight="1">
      <c r="A6185" s="3" t="n"/>
      <c r="B6185" s="3" t="n"/>
      <c r="C6185" s="25" t="n"/>
      <c r="D6185" s="271" t="inlineStr">
        <is>
          <t>10.9.19.2.</t>
        </is>
      </c>
      <c r="E6185" s="200" t="inlineStr">
        <is>
          <t>SFP модуль, 300м SFP+ 10G модуль, 2 волокна, 850 nm, LC, DDM, FH-SP851TCDL03, Eltex</t>
        </is>
      </c>
      <c r="F6185" s="651" t="inlineStr">
        <is>
          <t>шт</t>
        </is>
      </c>
      <c r="G6185" s="645" t="n">
        <v>0</v>
      </c>
      <c r="H6185" s="194" t="n">
        <v>2798.020482373306</v>
      </c>
      <c r="I6185" s="195" t="n">
        <v>0</v>
      </c>
      <c r="J6185" s="196" t="n">
        <v>349.7525602966633</v>
      </c>
      <c r="K6185" s="197" t="n">
        <v>3147.77304266997</v>
      </c>
      <c r="L6185" s="194" t="n">
        <v>0</v>
      </c>
      <c r="M6185" s="195" t="n">
        <v>0</v>
      </c>
      <c r="N6185" s="196" t="n">
        <v>0</v>
      </c>
      <c r="O6185" s="197" t="n">
        <v>0</v>
      </c>
      <c r="P6185" s="524" t="inlineStr">
        <is>
          <t>Исключено</t>
        </is>
      </c>
      <c r="Q6185" s="104" t="n"/>
    </row>
    <row r="6186" outlineLevel="2" ht="50.25" customHeight="1">
      <c r="A6186" s="3" t="n"/>
      <c r="B6186" s="3" t="n"/>
      <c r="C6186" s="240" t="n"/>
      <c r="D6186" s="391" t="inlineStr">
        <is>
          <t>10.9.20.</t>
        </is>
      </c>
      <c r="E6186" s="401" t="inlineStr">
        <is>
          <t>Прочее</t>
        </is>
      </c>
      <c r="F6186" s="648" t="inlineStr">
        <is>
          <t>комплект</t>
        </is>
      </c>
      <c r="G6186" s="422" t="n">
        <v>1</v>
      </c>
      <c r="H6186" s="428">
        <f>IFERROR(L6186/G6186,0)</f>
        <v/>
      </c>
      <c r="I6186" s="429">
        <f>IFERROR(M6186/G6186,0)</f>
        <v/>
      </c>
      <c r="J6186" s="430">
        <f>IFERROR(N6186/G6186,0)</f>
        <v/>
      </c>
      <c r="K6186" s="432">
        <f>+IFERROR(O6186/G6186,0)</f>
        <v/>
      </c>
      <c r="L6186" s="431">
        <f>SUBTOTAL(9,L6187:L6189)</f>
        <v/>
      </c>
      <c r="M6186" s="429">
        <f>SUBTOTAL(9,M6187:M6189)</f>
        <v/>
      </c>
      <c r="N6186" s="430">
        <f>SUBTOTAL(9,N6187:N6189)</f>
        <v/>
      </c>
      <c r="O6186" s="433">
        <f>SUBTOTAL(9,O6187:O6189)</f>
        <v/>
      </c>
      <c r="P6186" s="394" t="n"/>
      <c r="Q6186" s="243" t="n"/>
    </row>
    <row r="6187" outlineLevel="3" ht="50.25" customHeight="1">
      <c r="A6187" s="3" t="n"/>
      <c r="B6187" s="3" t="n"/>
      <c r="C6187" s="25" t="n"/>
      <c r="D6187" s="271" t="inlineStr">
        <is>
          <t>10.9.20.1.</t>
        </is>
      </c>
      <c r="E6187" s="200" t="inlineStr">
        <is>
          <t>Расходные материалы</t>
        </is>
      </c>
      <c r="F6187" s="201" t="inlineStr">
        <is>
          <t>компл.</t>
        </is>
      </c>
      <c r="G6187" s="645" t="n">
        <v>0</v>
      </c>
      <c r="H6187" s="194" t="n"/>
      <c r="I6187" s="195" t="n">
        <v>0</v>
      </c>
      <c r="J6187" s="196" t="n">
        <v>0</v>
      </c>
      <c r="K6187" s="197" t="n">
        <v>0</v>
      </c>
      <c r="L6187" s="194" t="n">
        <v>0</v>
      </c>
      <c r="M6187" s="195" t="n">
        <v>0</v>
      </c>
      <c r="N6187" s="196" t="n">
        <v>0</v>
      </c>
      <c r="O6187" s="197" t="n">
        <v>0</v>
      </c>
      <c r="P6187" s="524" t="inlineStr">
        <is>
          <t>Исключено</t>
        </is>
      </c>
      <c r="Q6187" s="104" t="n"/>
    </row>
    <row r="6188" outlineLevel="3" ht="50.25" customHeight="1">
      <c r="A6188" s="3" t="n"/>
      <c r="B6188" s="3" t="n"/>
      <c r="C6188" s="25" t="n"/>
      <c r="D6188" s="271" t="inlineStr">
        <is>
          <t>10.9.20.2.</t>
        </is>
      </c>
      <c r="E6188" s="3" t="inlineStr">
        <is>
          <t>Пуско-наладочные работы</t>
        </is>
      </c>
      <c r="F6188" s="201" t="inlineStr">
        <is>
          <t>компл.</t>
        </is>
      </c>
      <c r="G6188" s="645" t="n">
        <v>0</v>
      </c>
      <c r="H6188" s="194" t="n"/>
      <c r="I6188" s="195" t="n">
        <v>968127.5982500002</v>
      </c>
      <c r="J6188" s="196" t="n">
        <v>121015.94978125</v>
      </c>
      <c r="K6188" s="197" t="n">
        <v>1089143.54803125</v>
      </c>
      <c r="L6188" s="194" t="n">
        <v>0</v>
      </c>
      <c r="M6188" s="195" t="n">
        <v>0</v>
      </c>
      <c r="N6188" s="196" t="n">
        <v>0</v>
      </c>
      <c r="O6188" s="197" t="n">
        <v>0</v>
      </c>
      <c r="P6188" s="524" t="inlineStr">
        <is>
          <t>Исключено</t>
        </is>
      </c>
      <c r="Q6188" s="104" t="n"/>
    </row>
    <row r="6189" outlineLevel="3" ht="50.25" customHeight="1">
      <c r="A6189" s="3" t="n"/>
      <c r="B6189" s="3" t="n"/>
      <c r="C6189" s="25" t="n"/>
      <c r="D6189" s="271" t="inlineStr">
        <is>
          <t>10.9.20.3.</t>
        </is>
      </c>
      <c r="E6189" s="3" t="inlineStr">
        <is>
          <t>Разработка исполнительной документации</t>
        </is>
      </c>
      <c r="F6189" s="201" t="inlineStr">
        <is>
          <t>компл.</t>
        </is>
      </c>
      <c r="G6189" s="645" t="n">
        <v>0</v>
      </c>
      <c r="H6189" s="194" t="n"/>
      <c r="I6189" s="195" t="n">
        <v>0</v>
      </c>
      <c r="J6189" s="196" t="n">
        <v>0</v>
      </c>
      <c r="K6189" s="197" t="n">
        <v>0</v>
      </c>
      <c r="L6189" s="194" t="n">
        <v>0</v>
      </c>
      <c r="M6189" s="195" t="n">
        <v>0</v>
      </c>
      <c r="N6189" s="196" t="n">
        <v>0</v>
      </c>
      <c r="O6189" s="197" t="n">
        <v>0</v>
      </c>
      <c r="P6189" s="524" t="inlineStr">
        <is>
          <t>Исключено</t>
        </is>
      </c>
      <c r="Q6189" s="104" t="n"/>
    </row>
    <row r="6190" outlineLevel="1" ht="50.25" customHeight="1">
      <c r="A6190" s="3" t="n"/>
      <c r="B6190" s="3" t="inlineStr">
        <is>
          <t>Система пожарной сигнализации и Система оповещения и управления эвакуацией людей при пожаре</t>
        </is>
      </c>
      <c r="C6190" s="235" t="n"/>
      <c r="D6190" s="382" t="inlineStr">
        <is>
          <t>10.10.</t>
        </is>
      </c>
      <c r="E6190" s="375" t="inlineStr">
        <is>
          <t>Системы радиофикации и оповещения о ГО и ЧС (СС2)</t>
        </is>
      </c>
      <c r="F6190" s="376" t="inlineStr">
        <is>
          <t>м2</t>
        </is>
      </c>
      <c r="G6190" s="335" t="n">
        <v>18830.72</v>
      </c>
      <c r="H6190" s="377">
        <f>+IFERROR(L6190/G6190,0)</f>
        <v/>
      </c>
      <c r="I6190" s="378">
        <f>IFERROR(M6190/G6190,0)</f>
        <v/>
      </c>
      <c r="J6190" s="379">
        <f>IFERROR(N6190/G6190,0)</f>
        <v/>
      </c>
      <c r="K6190" s="379">
        <f>+IFERROR(O6190/G6190,0)</f>
        <v/>
      </c>
      <c r="L6190" s="380">
        <f>SUBTOTAL(9,L6191:L6230)</f>
        <v/>
      </c>
      <c r="M6190" s="378">
        <f>SUBTOTAL(9,M6191:M6230)</f>
        <v/>
      </c>
      <c r="N6190" s="379">
        <f>SUBTOTAL(9,N6191:N6230)</f>
        <v/>
      </c>
      <c r="O6190" s="380">
        <f>SUBTOTAL(9,O6191:O6230)</f>
        <v/>
      </c>
      <c r="P6190" s="381" t="n"/>
      <c r="Q6190" s="244" t="n"/>
    </row>
    <row r="6191" outlineLevel="2" ht="50.25" customHeight="1">
      <c r="A6191" s="3" t="n"/>
      <c r="B6191" s="3" t="n"/>
      <c r="C6191" s="240" t="n"/>
      <c r="D6191" s="391" t="inlineStr">
        <is>
          <t>10.10.1.</t>
        </is>
      </c>
      <c r="E6191" s="146" t="inlineStr">
        <is>
          <t>Оборудование</t>
        </is>
      </c>
      <c r="F6191" s="241" t="inlineStr">
        <is>
          <t>комплект</t>
        </is>
      </c>
      <c r="G6191" s="422" t="n">
        <v>1</v>
      </c>
      <c r="H6191" s="428">
        <f>IFERROR(L6191/G6191,0)</f>
        <v/>
      </c>
      <c r="I6191" s="429">
        <f>IFERROR(M6191/G6191,0)</f>
        <v/>
      </c>
      <c r="J6191" s="430">
        <f>IFERROR(N6191/G6191,0)</f>
        <v/>
      </c>
      <c r="K6191" s="432">
        <f>+IFERROR(O6191/G6191,0)</f>
        <v/>
      </c>
      <c r="L6191" s="431">
        <f>SUBTOTAL(9,L6192:L6196)</f>
        <v/>
      </c>
      <c r="M6191" s="429">
        <f>SUBTOTAL(9,M6192:M6196)</f>
        <v/>
      </c>
      <c r="N6191" s="430">
        <f>SUBTOTAL(9,N6192:N6196)</f>
        <v/>
      </c>
      <c r="O6191" s="431">
        <f>SUBTOTAL(9,O6192:O6196)</f>
        <v/>
      </c>
      <c r="P6191" s="394" t="n"/>
      <c r="Q6191" s="243" t="n"/>
    </row>
    <row r="6192" outlineLevel="3" ht="50.25" customHeight="1">
      <c r="A6192" s="3" t="n"/>
      <c r="B6192" s="3" t="inlineStr">
        <is>
          <t>Система радиофикации и оповещения о ГО ч ЧС</t>
        </is>
      </c>
      <c r="C6192" s="25" t="n"/>
      <c r="D6192" s="271" t="inlineStr">
        <is>
          <t>10.10.1.1.</t>
        </is>
      </c>
      <c r="E6192" s="200" t="inlineStr">
        <is>
          <t>Устройство подачи программ вещания (выходная мощность 125 Вт), УППВ 1918 М1, ООО "Корпорация ИнформТелеСеть"</t>
        </is>
      </c>
      <c r="F6192" s="651" t="inlineStr">
        <is>
          <t>шт</t>
        </is>
      </c>
      <c r="G6192" s="645" t="n">
        <v>1</v>
      </c>
      <c r="H6192" s="194" t="n">
        <v>655729.4034458718</v>
      </c>
      <c r="I6192" s="195" t="n">
        <v>155306.6429856797</v>
      </c>
      <c r="J6192" s="196" t="n">
        <v>101379.5058039439</v>
      </c>
      <c r="K6192" s="197" t="n">
        <v>912415.5522354954</v>
      </c>
      <c r="L6192" s="194" t="n">
        <v>655729.4034458718</v>
      </c>
      <c r="M6192" s="195" t="n">
        <v>155306.6429856797</v>
      </c>
      <c r="N6192" s="196" t="n">
        <v>101379.5058039439</v>
      </c>
      <c r="O6192" s="197" t="n">
        <v>912415.5522354954</v>
      </c>
      <c r="P6192" s="118" t="n"/>
      <c r="Q6192" s="104" t="n"/>
    </row>
    <row r="6193" outlineLevel="3" ht="50.25" customHeight="1">
      <c r="A6193" s="3" t="n"/>
      <c r="B6193" s="3" t="inlineStr">
        <is>
          <t>Система радиофикации и оповещения о ГО ч ЧС</t>
        </is>
      </c>
      <c r="C6193" s="25" t="n"/>
      <c r="D6193" s="271" t="inlineStr">
        <is>
          <t>10.10.1.2.</t>
        </is>
      </c>
      <c r="E6193" s="200" t="inlineStr">
        <is>
          <t>Модуль IP для БИП-03 в УППВ 1918 М, ООО "Корпорация ИнформТелеСеть"</t>
        </is>
      </c>
      <c r="F6193" s="214" t="inlineStr">
        <is>
          <t>шт</t>
        </is>
      </c>
      <c r="G6193" s="645" t="n">
        <v>1</v>
      </c>
      <c r="H6193" s="194" t="n">
        <v>32324.68979117058</v>
      </c>
      <c r="I6193" s="195" t="n">
        <v>14236.44321327069</v>
      </c>
      <c r="J6193" s="196" t="n">
        <v>5820.141625555159</v>
      </c>
      <c r="K6193" s="197" t="n">
        <v>52381.27462999643</v>
      </c>
      <c r="L6193" s="194" t="n">
        <v>32324.68979117058</v>
      </c>
      <c r="M6193" s="195" t="n">
        <v>14236.44321327069</v>
      </c>
      <c r="N6193" s="196" t="n">
        <v>5820.141625555159</v>
      </c>
      <c r="O6193" s="197" t="n">
        <v>52381.27462999643</v>
      </c>
      <c r="P6193" s="118" t="n"/>
      <c r="Q6193" s="104" t="n"/>
    </row>
    <row r="6194" outlineLevel="3" ht="50.25" customHeight="1">
      <c r="A6194" s="3" t="n"/>
      <c r="B6194" s="3" t="inlineStr">
        <is>
          <t>Система радиофикации и оповещения о ГО ч ЧС</t>
        </is>
      </c>
      <c r="C6194" s="25" t="n"/>
      <c r="D6194" s="271" t="inlineStr">
        <is>
          <t>10.10.1.3.</t>
        </is>
      </c>
      <c r="E6194" s="200" t="inlineStr">
        <is>
          <t>Приемник трехпрограммный для сети радиофикации 15 В, Россия ПТ-222 (15В), ООО "Корпорация ИнформТелеСеть"</t>
        </is>
      </c>
      <c r="F6194" s="651" t="inlineStr">
        <is>
          <t>шт</t>
        </is>
      </c>
      <c r="G6194" s="645" t="n">
        <v>3</v>
      </c>
      <c r="H6194" s="194" t="n">
        <v>8542.953817160587</v>
      </c>
      <c r="I6194" s="195" t="n">
        <v>3235.555275743339</v>
      </c>
      <c r="J6194" s="196" t="n">
        <v>1472.313636612991</v>
      </c>
      <c r="K6194" s="197" t="n">
        <v>13250.82272951692</v>
      </c>
      <c r="L6194" s="194" t="n">
        <v>25628.86145148176</v>
      </c>
      <c r="M6194" s="195" t="n">
        <v>9706.665827230016</v>
      </c>
      <c r="N6194" s="196" t="n">
        <v>4416.940909838971</v>
      </c>
      <c r="O6194" s="197" t="n">
        <v>39752.46818855075</v>
      </c>
      <c r="P6194" s="118" t="n"/>
      <c r="Q6194" s="104" t="n"/>
    </row>
    <row r="6195" outlineLevel="3" ht="50.25" customHeight="1">
      <c r="A6195" s="3" t="n"/>
      <c r="B6195" s="3" t="inlineStr">
        <is>
          <t>Система радиофикации и оповещения о ГО ч ЧС</t>
        </is>
      </c>
      <c r="C6195" s="25" t="n"/>
      <c r="D6195" s="271" t="inlineStr">
        <is>
          <t>10.10.1.4.</t>
        </is>
      </c>
      <c r="E6195" s="200" t="inlineStr">
        <is>
          <t>Шкаф трансформаторный распределительный, ШТР10-1, ООО "Корпорация ИнформТелеСеть"</t>
        </is>
      </c>
      <c r="F6195" s="651" t="inlineStr">
        <is>
          <t>шт</t>
        </is>
      </c>
      <c r="G6195" s="645" t="n">
        <v>1</v>
      </c>
      <c r="H6195" s="194" t="n">
        <v>17316.798089286</v>
      </c>
      <c r="I6195" s="195" t="n">
        <v>12942.22110297336</v>
      </c>
      <c r="J6195" s="196" t="n">
        <v>3782.37739903242</v>
      </c>
      <c r="K6195" s="197" t="n">
        <v>34041.39659129178</v>
      </c>
      <c r="L6195" s="194" t="n">
        <v>17316.798089286</v>
      </c>
      <c r="M6195" s="195" t="n">
        <v>12942.22110297336</v>
      </c>
      <c r="N6195" s="196" t="n">
        <v>3782.37739903242</v>
      </c>
      <c r="O6195" s="197" t="n">
        <v>34041.39659129178</v>
      </c>
      <c r="P6195" s="118" t="n"/>
      <c r="Q6195" s="104" t="n"/>
    </row>
    <row r="6196" outlineLevel="3" ht="50.25" customHeight="1">
      <c r="A6196" s="3" t="n"/>
      <c r="B6196" s="3" t="inlineStr">
        <is>
          <t>Система радиофикации и оповещения о ГО ч ЧС</t>
        </is>
      </c>
      <c r="C6196" s="25" t="n"/>
      <c r="D6196" s="271" t="inlineStr">
        <is>
          <t>10.10.1.5.</t>
        </is>
      </c>
      <c r="E6196" s="200" t="inlineStr">
        <is>
          <t>Шкаф трансформаторный распределительный, ШТР10-2, ООО "Корпорация ИнформТелеСеть"</t>
        </is>
      </c>
      <c r="F6196" s="651" t="inlineStr">
        <is>
          <t>шт</t>
        </is>
      </c>
      <c r="G6196" s="645" t="n">
        <v>1</v>
      </c>
      <c r="H6196" s="194" t="n">
        <v>23089.06424156488</v>
      </c>
      <c r="I6196" s="195" t="n">
        <v>12942.22110297336</v>
      </c>
      <c r="J6196" s="196" t="n">
        <v>4503.910668067279</v>
      </c>
      <c r="K6196" s="197" t="n">
        <v>40535.19601260551</v>
      </c>
      <c r="L6196" s="194" t="n">
        <v>23089.06424156488</v>
      </c>
      <c r="M6196" s="195" t="n">
        <v>12942.22110297336</v>
      </c>
      <c r="N6196" s="196" t="n">
        <v>4503.910668067279</v>
      </c>
      <c r="O6196" s="197" t="n">
        <v>40535.19601260551</v>
      </c>
      <c r="P6196" s="118" t="n"/>
      <c r="Q6196" s="104" t="n"/>
    </row>
    <row r="6197" outlineLevel="2" ht="50.25" customHeight="1">
      <c r="A6197" s="3" t="n"/>
      <c r="B6197" s="3" t="n"/>
      <c r="C6197" s="240" t="n"/>
      <c r="D6197" s="391" t="inlineStr">
        <is>
          <t>10.10.2.</t>
        </is>
      </c>
      <c r="E6197" s="406" t="inlineStr">
        <is>
          <t>Материалы</t>
        </is>
      </c>
      <c r="F6197" s="241" t="inlineStr">
        <is>
          <t>комплект</t>
        </is>
      </c>
      <c r="G6197" s="420" t="n">
        <v>1</v>
      </c>
      <c r="H6197" s="428">
        <f>IFERROR(L6197/G6197,0)</f>
        <v/>
      </c>
      <c r="I6197" s="429">
        <f>IFERROR(M6197/G6197,0)</f>
        <v/>
      </c>
      <c r="J6197" s="430">
        <f>IFERROR(N6197/G6197,0)</f>
        <v/>
      </c>
      <c r="K6197" s="432">
        <f>+IFERROR(O6197/G6197,0)</f>
        <v/>
      </c>
      <c r="L6197" s="431">
        <f>SUBTOTAL(9,L6198:L6221)</f>
        <v/>
      </c>
      <c r="M6197" s="429">
        <f>SUBTOTAL(9,M6198:M6221)</f>
        <v/>
      </c>
      <c r="N6197" s="430">
        <f>SUBTOTAL(9,N6198:N6221)</f>
        <v/>
      </c>
      <c r="O6197" s="431">
        <f>SUBTOTAL(9,O6198:O6221)</f>
        <v/>
      </c>
      <c r="P6197" s="394" t="n"/>
      <c r="Q6197" s="243" t="n"/>
    </row>
    <row r="6198" outlineLevel="3" ht="50.25" customHeight="1">
      <c r="A6198" s="3" t="n"/>
      <c r="B6198" s="3" t="inlineStr">
        <is>
          <t>Система радиофикации и оповещения о ГО ч ЧС</t>
        </is>
      </c>
      <c r="C6198" s="25" t="n"/>
      <c r="D6198" s="271" t="inlineStr">
        <is>
          <t>10.10.2.1.</t>
        </is>
      </c>
      <c r="E6198" s="200" t="inlineStr">
        <is>
          <t>Мачта для антенны ЧМ/FM диапазона, МА50, Сателлит ЛТД</t>
        </is>
      </c>
      <c r="F6198" s="651" t="inlineStr">
        <is>
          <t>шт</t>
        </is>
      </c>
      <c r="G6198" s="645" t="n">
        <v>1</v>
      </c>
      <c r="H6198" s="194" t="n">
        <v>10995.79615176093</v>
      </c>
      <c r="I6198" s="195" t="n">
        <v>5304.397648542235</v>
      </c>
      <c r="J6198" s="196" t="n">
        <v>2037.524225037896</v>
      </c>
      <c r="K6198" s="197" t="n">
        <v>18337.71802534106</v>
      </c>
      <c r="L6198" s="194" t="n">
        <v>10995.79615176093</v>
      </c>
      <c r="M6198" s="195" t="n">
        <v>5304.397648542235</v>
      </c>
      <c r="N6198" s="196" t="n">
        <v>2037.524225037896</v>
      </c>
      <c r="O6198" s="197" t="n">
        <v>18337.71802534106</v>
      </c>
      <c r="P6198" s="118" t="n"/>
      <c r="Q6198" s="104" t="n"/>
    </row>
    <row r="6199" outlineLevel="3" ht="50.25" customHeight="1">
      <c r="A6199" s="3" t="n"/>
      <c r="B6199" s="3" t="inlineStr">
        <is>
          <t>Система радиофикации и оповещения о ГО ч ЧС</t>
        </is>
      </c>
      <c r="C6199" s="25" t="n"/>
      <c r="D6199" s="271" t="inlineStr">
        <is>
          <t>10.10.2.2.</t>
        </is>
      </c>
      <c r="E6199" s="200" t="inlineStr">
        <is>
          <t>Кронштейн стационарный L=300 мм, для крепления мачты МА5, МА43, Сателлит ЛТД</t>
        </is>
      </c>
      <c r="F6199" s="651" t="inlineStr">
        <is>
          <t>шт</t>
        </is>
      </c>
      <c r="G6199" s="645" t="n">
        <v>2</v>
      </c>
      <c r="H6199" s="194" t="n">
        <v>3131.714179927944</v>
      </c>
      <c r="I6199" s="195" t="n">
        <v>2652.198824271118</v>
      </c>
      <c r="J6199" s="196" t="n">
        <v>722.9891255248828</v>
      </c>
      <c r="K6199" s="197" t="n">
        <v>6506.902129723945</v>
      </c>
      <c r="L6199" s="194" t="n">
        <v>6263.428359855889</v>
      </c>
      <c r="M6199" s="195" t="n">
        <v>5304.397648542235</v>
      </c>
      <c r="N6199" s="196" t="n">
        <v>1445.978251049766</v>
      </c>
      <c r="O6199" s="197" t="n">
        <v>13013.80425944789</v>
      </c>
      <c r="P6199" s="118" t="n"/>
      <c r="Q6199" s="104" t="n"/>
    </row>
    <row r="6200" outlineLevel="3" ht="50.25" customHeight="1">
      <c r="A6200" s="3" t="n"/>
      <c r="B6200" s="3" t="inlineStr">
        <is>
          <t>Кабельные линии систем связи</t>
        </is>
      </c>
      <c r="C6200" s="25" t="n"/>
      <c r="D6200" s="271" t="inlineStr">
        <is>
          <t>10.10.2.3.</t>
        </is>
      </c>
      <c r="E6200" s="200" t="inlineStr">
        <is>
          <t>Трос стальной 8,3 мм, ЗАО «МПО Электромонтаж»</t>
        </is>
      </c>
      <c r="F6200" s="651" t="inlineStr">
        <is>
          <t>м</t>
        </is>
      </c>
      <c r="G6200" s="645" t="n">
        <v>10</v>
      </c>
      <c r="H6200" s="194" t="n">
        <v>226.8752862459446</v>
      </c>
      <c r="I6200" s="195" t="n">
        <v>132.6099412135559</v>
      </c>
      <c r="J6200" s="196" t="n">
        <v>44.93565343243756</v>
      </c>
      <c r="K6200" s="197" t="n">
        <v>404.4208808919381</v>
      </c>
      <c r="L6200" s="194" t="n">
        <v>2268.752862459446</v>
      </c>
      <c r="M6200" s="195" t="n">
        <v>1326.099412135559</v>
      </c>
      <c r="N6200" s="196" t="n">
        <v>449.3565343243756</v>
      </c>
      <c r="O6200" s="197" t="n">
        <v>4044.20880891938</v>
      </c>
      <c r="P6200" s="118" t="n"/>
      <c r="Q6200" s="104" t="n"/>
    </row>
    <row r="6201" outlineLevel="3" ht="50.25" customHeight="1">
      <c r="A6201" s="3" t="n"/>
      <c r="B6201" s="3" t="inlineStr">
        <is>
          <t>Система радиофикации и оповещения о ГО ч ЧС</t>
        </is>
      </c>
      <c r="C6201" s="25" t="n"/>
      <c r="D6201" s="271" t="inlineStr">
        <is>
          <t>10.10.2.4.</t>
        </is>
      </c>
      <c r="E6201" s="200" t="inlineStr">
        <is>
          <t>Наконечник для троса заземления, КВТ35-8-9, ЗАО «МПО Электромонтаж»</t>
        </is>
      </c>
      <c r="F6201" s="651" t="inlineStr">
        <is>
          <t>шт</t>
        </is>
      </c>
      <c r="G6201" s="645" t="n">
        <v>1</v>
      </c>
      <c r="H6201" s="194" t="n">
        <v>123.7374768575661</v>
      </c>
      <c r="I6201" s="195" t="n">
        <v>0</v>
      </c>
      <c r="J6201" s="196" t="n">
        <v>15.46718460719576</v>
      </c>
      <c r="K6201" s="197" t="n">
        <v>139.2046614647618</v>
      </c>
      <c r="L6201" s="194" t="n">
        <v>123.7374768575661</v>
      </c>
      <c r="M6201" s="195" t="n">
        <v>0</v>
      </c>
      <c r="N6201" s="196" t="n">
        <v>15.46718460719576</v>
      </c>
      <c r="O6201" s="197" t="n">
        <v>139.2046614647618</v>
      </c>
      <c r="P6201" s="118" t="n"/>
      <c r="Q6201" s="104" t="n"/>
    </row>
    <row r="6202" outlineLevel="3" ht="50.25" customHeight="1">
      <c r="A6202" s="3" t="n"/>
      <c r="B6202" s="3" t="inlineStr">
        <is>
          <t>Система радиофикации и оповещения о ГО ч ЧС</t>
        </is>
      </c>
      <c r="C6202" s="25" t="n"/>
      <c r="D6202" s="271" t="inlineStr">
        <is>
          <t>10.10.2.5.</t>
        </is>
      </c>
      <c r="E6202" s="200" t="inlineStr">
        <is>
          <t>Сжим для троса заземления, У859М, ЗАО «МПО Электромонтаж»</t>
        </is>
      </c>
      <c r="F6202" s="651" t="inlineStr">
        <is>
          <t>шт</t>
        </is>
      </c>
      <c r="G6202" s="645" t="n">
        <v>1</v>
      </c>
      <c r="H6202" s="194" t="n">
        <v>268.6315537224512</v>
      </c>
      <c r="I6202" s="195" t="n">
        <v>0</v>
      </c>
      <c r="J6202" s="196" t="n">
        <v>33.5789442153064</v>
      </c>
      <c r="K6202" s="197" t="n">
        <v>302.2104979377576</v>
      </c>
      <c r="L6202" s="194" t="n">
        <v>268.6315537224512</v>
      </c>
      <c r="M6202" s="195" t="n">
        <v>0</v>
      </c>
      <c r="N6202" s="196" t="n">
        <v>33.5789442153064</v>
      </c>
      <c r="O6202" s="197" t="n">
        <v>302.2104979377576</v>
      </c>
      <c r="P6202" s="118" t="n"/>
      <c r="Q6202" s="104" t="n"/>
    </row>
    <row r="6203" outlineLevel="3" ht="50.25" customHeight="1">
      <c r="A6203" s="3" t="n"/>
      <c r="B6203" s="3" t="inlineStr">
        <is>
          <t>Система радиофикации и оповещения о ГО ч ЧС</t>
        </is>
      </c>
      <c r="C6203" s="25" t="n"/>
      <c r="D6203" s="271" t="inlineStr">
        <is>
          <t>10.10.2.6.</t>
        </is>
      </c>
      <c r="E6203" s="200" t="inlineStr">
        <is>
          <t>Внешняя антенна FM/ЧМ диапазона, UE01R, Сателлит ЛТД</t>
        </is>
      </c>
      <c r="F6203" s="651" t="inlineStr">
        <is>
          <t>шт</t>
        </is>
      </c>
      <c r="G6203" s="645" t="n">
        <v>1</v>
      </c>
      <c r="H6203" s="194" t="n">
        <v>11413.35809142474</v>
      </c>
      <c r="I6203" s="195" t="n">
        <v>5304.397648542235</v>
      </c>
      <c r="J6203" s="196" t="n">
        <v>2089.719467495872</v>
      </c>
      <c r="K6203" s="197" t="n">
        <v>18807.47520746285</v>
      </c>
      <c r="L6203" s="194" t="n">
        <v>11413.35809142474</v>
      </c>
      <c r="M6203" s="195" t="n">
        <v>5304.397648542235</v>
      </c>
      <c r="N6203" s="196" t="n">
        <v>2089.719467495872</v>
      </c>
      <c r="O6203" s="197" t="n">
        <v>18807.47520746285</v>
      </c>
      <c r="P6203" s="118" t="n"/>
      <c r="Q6203" s="104" t="n"/>
    </row>
    <row r="6204" outlineLevel="3" ht="50.25" customHeight="1">
      <c r="A6204" s="3" t="n"/>
      <c r="B6204" s="3" t="inlineStr">
        <is>
          <t>Система радиофикации и оповещения о ГО ч ЧС</t>
        </is>
      </c>
      <c r="C6204" s="25" t="n"/>
      <c r="D6204" s="271" t="inlineStr">
        <is>
          <t>10.10.2.7.</t>
        </is>
      </c>
      <c r="E6204" s="200" t="inlineStr">
        <is>
          <t>Грозозащита 75 Ом, ОВР, Сателлит ЛТД</t>
        </is>
      </c>
      <c r="F6204" s="651" t="inlineStr">
        <is>
          <t>шт</t>
        </is>
      </c>
      <c r="G6204" s="645" t="n">
        <v>1</v>
      </c>
      <c r="H6204" s="194" t="n">
        <v>7126.389309773756</v>
      </c>
      <c r="I6204" s="195" t="n">
        <v>3315.248530338898</v>
      </c>
      <c r="J6204" s="196" t="n">
        <v>1305.204730014082</v>
      </c>
      <c r="K6204" s="197" t="n">
        <v>11746.84257012674</v>
      </c>
      <c r="L6204" s="194" t="n">
        <v>7126.389309773756</v>
      </c>
      <c r="M6204" s="195" t="n">
        <v>3315.248530338898</v>
      </c>
      <c r="N6204" s="196" t="n">
        <v>1305.204730014082</v>
      </c>
      <c r="O6204" s="197" t="n">
        <v>11746.84257012674</v>
      </c>
      <c r="P6204" s="118" t="n"/>
      <c r="Q6204" s="104" t="n"/>
    </row>
    <row r="6205" outlineLevel="3" ht="50.25" customHeight="1">
      <c r="A6205" s="3" t="n"/>
      <c r="B6205" s="3" t="inlineStr">
        <is>
          <t>Система радиофикации и оповещения о ГО ч ЧС</t>
        </is>
      </c>
      <c r="C6205" s="25" t="n"/>
      <c r="D6205" s="271" t="inlineStr">
        <is>
          <t>10.10.2.8.</t>
        </is>
      </c>
      <c r="E6205" s="200" t="inlineStr">
        <is>
          <t>Автоматический выключатель с комбинированным расцеплением 10А, ЗАО «МПО Электромонтаж»</t>
        </is>
      </c>
      <c r="F6205" s="214" t="inlineStr">
        <is>
          <t>шт</t>
        </is>
      </c>
      <c r="G6205" s="645" t="n">
        <v>1</v>
      </c>
      <c r="H6205" s="194" t="n">
        <v>473.2368159455672</v>
      </c>
      <c r="I6205" s="195" t="n">
        <v>132.6099412135559</v>
      </c>
      <c r="J6205" s="196" t="n">
        <v>75.73084464489038</v>
      </c>
      <c r="K6205" s="197" t="n">
        <v>681.5776018040134</v>
      </c>
      <c r="L6205" s="194" t="n">
        <v>473.2368159455672</v>
      </c>
      <c r="M6205" s="195" t="n">
        <v>132.6099412135559</v>
      </c>
      <c r="N6205" s="196" t="n">
        <v>75.73084464489038</v>
      </c>
      <c r="O6205" s="197" t="n">
        <v>681.5776018040134</v>
      </c>
      <c r="P6205" s="118" t="n"/>
      <c r="Q6205" s="104" t="n"/>
    </row>
    <row r="6206" outlineLevel="3" ht="50.25" customHeight="1">
      <c r="A6206" s="3" t="n"/>
      <c r="B6206" s="3" t="inlineStr">
        <is>
          <t>Система радиофикации и оповещения о ГО ч ЧС</t>
        </is>
      </c>
      <c r="C6206" s="25" t="n"/>
      <c r="D6206" s="271" t="inlineStr">
        <is>
          <t>10.10.2.9.</t>
        </is>
      </c>
      <c r="E6206" s="200" t="inlineStr">
        <is>
          <t>Коробка распределительная абонентская, R=75-100 Ом, Р=0,5 Вт, РОН-2, ОПС ТОРГ</t>
        </is>
      </c>
      <c r="F6206" s="651" t="inlineStr">
        <is>
          <t>шт</t>
        </is>
      </c>
      <c r="G6206" s="645" t="n">
        <v>10</v>
      </c>
      <c r="H6206" s="194" t="n">
        <v>300.6445524518675</v>
      </c>
      <c r="I6206" s="195" t="n">
        <v>5304.397648542235</v>
      </c>
      <c r="J6206" s="196" t="n">
        <v>700.6302751242629</v>
      </c>
      <c r="K6206" s="197" t="n">
        <v>6305.672476118366</v>
      </c>
      <c r="L6206" s="194" t="n">
        <v>3006.445524518675</v>
      </c>
      <c r="M6206" s="195" t="n">
        <v>53043.97648542235</v>
      </c>
      <c r="N6206" s="196" t="n">
        <v>7006.302751242629</v>
      </c>
      <c r="O6206" s="197" t="n">
        <v>63056.72476118366</v>
      </c>
      <c r="P6206" s="118" t="n"/>
      <c r="Q6206" s="104" t="n"/>
    </row>
    <row r="6207" outlineLevel="3" ht="50.25" customHeight="1">
      <c r="A6207" s="3" t="n"/>
      <c r="B6207" s="3" t="inlineStr">
        <is>
          <t>Система радиофикации и оповещения о ГО ч ЧС</t>
        </is>
      </c>
      <c r="C6207" s="25" t="n"/>
      <c r="D6207" s="271" t="inlineStr">
        <is>
          <t>10.10.2.10.</t>
        </is>
      </c>
      <c r="E6207" s="200" t="inlineStr">
        <is>
          <t>Коробка универсальная распределительная, УК-2П</t>
        </is>
      </c>
      <c r="F6207" s="651" t="inlineStr">
        <is>
          <t>шт</t>
        </is>
      </c>
      <c r="G6207" s="645" t="n">
        <v>1</v>
      </c>
      <c r="H6207" s="194" t="n">
        <v>34.79670578844146</v>
      </c>
      <c r="I6207" s="195" t="n">
        <v>530.4397648542235</v>
      </c>
      <c r="J6207" s="196" t="n">
        <v>70.65455883033313</v>
      </c>
      <c r="K6207" s="197" t="n">
        <v>635.8910294729982</v>
      </c>
      <c r="L6207" s="194" t="n">
        <v>34.79670578844146</v>
      </c>
      <c r="M6207" s="195" t="n">
        <v>530.4397648542235</v>
      </c>
      <c r="N6207" s="196" t="n">
        <v>70.65455883033313</v>
      </c>
      <c r="O6207" s="197" t="n">
        <v>635.8910294729982</v>
      </c>
      <c r="P6207" s="118" t="n"/>
      <c r="Q6207" s="104" t="n"/>
    </row>
    <row r="6208" outlineLevel="3" ht="50.25" customHeight="1">
      <c r="A6208" s="3" t="n"/>
      <c r="B6208" s="3" t="inlineStr">
        <is>
          <t>Система радиофикации и оповещения о ГО ч ЧС</t>
        </is>
      </c>
      <c r="C6208" s="25" t="n"/>
      <c r="D6208" s="271" t="inlineStr">
        <is>
          <t>10.10.2.11.</t>
        </is>
      </c>
      <c r="E6208" s="200" t="inlineStr">
        <is>
          <t>Коробка универсальная ограничительная, УК-2Р</t>
        </is>
      </c>
      <c r="F6208" s="651" t="inlineStr">
        <is>
          <t>шт</t>
        </is>
      </c>
      <c r="G6208" s="645" t="n">
        <v>15</v>
      </c>
      <c r="H6208" s="194" t="n">
        <v>66.80990054485946</v>
      </c>
      <c r="I6208" s="195" t="n">
        <v>530.4397648542235</v>
      </c>
      <c r="J6208" s="196" t="n">
        <v>74.65620817488538</v>
      </c>
      <c r="K6208" s="197" t="n">
        <v>671.9058735739684</v>
      </c>
      <c r="L6208" s="194" t="n">
        <v>1002.148508172892</v>
      </c>
      <c r="M6208" s="195" t="n">
        <v>7956.596472813353</v>
      </c>
      <c r="N6208" s="196" t="n">
        <v>1119.843122623281</v>
      </c>
      <c r="O6208" s="197" t="n">
        <v>10078.58810360953</v>
      </c>
      <c r="P6208" s="118" t="n"/>
      <c r="Q6208" s="104" t="n"/>
    </row>
    <row r="6209" outlineLevel="3" ht="50.25" customHeight="1">
      <c r="A6209" s="3" t="n"/>
      <c r="B6209" s="3" t="inlineStr">
        <is>
          <t>Система радиофикации и оповещения о ГО ч ЧС</t>
        </is>
      </c>
      <c r="C6209" s="25" t="n"/>
      <c r="D6209" s="271" t="inlineStr">
        <is>
          <t>10.10.2.12.</t>
        </is>
      </c>
      <c r="E6209" s="200" t="inlineStr">
        <is>
          <t>Розетка абонентская скрытой установки, РПВ-2</t>
        </is>
      </c>
      <c r="F6209" s="651" t="inlineStr">
        <is>
          <t>шт</t>
        </is>
      </c>
      <c r="G6209" s="645" t="n">
        <v>49</v>
      </c>
      <c r="H6209" s="194" t="n">
        <v>146.1466608798536</v>
      </c>
      <c r="I6209" s="195" t="n">
        <v>530.4397648542235</v>
      </c>
      <c r="J6209" s="196" t="n">
        <v>84.57330321675964</v>
      </c>
      <c r="K6209" s="197" t="n">
        <v>761.1597289508368</v>
      </c>
      <c r="L6209" s="194" t="n">
        <v>7161.186383112827</v>
      </c>
      <c r="M6209" s="195" t="n">
        <v>25991.54847785695</v>
      </c>
      <c r="N6209" s="196" t="n">
        <v>4144.091857621223</v>
      </c>
      <c r="O6209" s="197" t="n">
        <v>37296.826718591</v>
      </c>
      <c r="P6209" s="118" t="n"/>
      <c r="Q6209" s="104" t="n"/>
    </row>
    <row r="6210" outlineLevel="3" ht="50.25" customHeight="1">
      <c r="A6210" s="3" t="n"/>
      <c r="B6210" s="3" t="inlineStr">
        <is>
          <t>Система радиофикации и оповещения о ГО ч ЧС</t>
        </is>
      </c>
      <c r="C6210" s="25" t="n"/>
      <c r="D6210" s="271" t="inlineStr">
        <is>
          <t>10.10.2.13.</t>
        </is>
      </c>
      <c r="E6210" s="200" t="inlineStr">
        <is>
          <t>Разъем на кабель типа RG6</t>
        </is>
      </c>
      <c r="F6210" s="651" t="inlineStr">
        <is>
          <t>шт</t>
        </is>
      </c>
      <c r="G6210" s="645" t="n">
        <v>2</v>
      </c>
      <c r="H6210" s="194" t="n">
        <v>11.76134977520123</v>
      </c>
      <c r="I6210" s="195" t="n">
        <v>132.6099412135559</v>
      </c>
      <c r="J6210" s="196" t="n">
        <v>18.04641137359464</v>
      </c>
      <c r="K6210" s="197" t="n">
        <v>162.4177023623518</v>
      </c>
      <c r="L6210" s="194" t="n">
        <v>23.52269955040247</v>
      </c>
      <c r="M6210" s="195" t="n">
        <v>265.2198824271118</v>
      </c>
      <c r="N6210" s="196" t="n">
        <v>36.09282274718928</v>
      </c>
      <c r="O6210" s="197" t="n">
        <v>324.8354047247036</v>
      </c>
      <c r="P6210" s="118" t="n"/>
      <c r="Q6210" s="104" t="n"/>
    </row>
    <row r="6211" outlineLevel="3" ht="50.25" customHeight="1">
      <c r="A6211" s="3" t="n"/>
      <c r="B6211" s="3" t="inlineStr">
        <is>
          <t>Система радиофикации и оповещения о ГО ч ЧС</t>
        </is>
      </c>
      <c r="C6211" s="25" t="n"/>
      <c r="D6211" s="271" t="inlineStr">
        <is>
          <t>10.10.2.14.</t>
        </is>
      </c>
      <c r="E6211" s="200" t="inlineStr">
        <is>
          <t>Разъем на кабель типа RG11</t>
        </is>
      </c>
      <c r="F6211" s="651" t="inlineStr">
        <is>
          <t>шт</t>
        </is>
      </c>
      <c r="G6211" s="645" t="n">
        <v>2</v>
      </c>
      <c r="H6211" s="194" t="n">
        <v>46.14059506795221</v>
      </c>
      <c r="I6211" s="195" t="n">
        <v>132.6099412135559</v>
      </c>
      <c r="J6211" s="196" t="n">
        <v>22.34381703518851</v>
      </c>
      <c r="K6211" s="197" t="n">
        <v>201.0943533166966</v>
      </c>
      <c r="L6211" s="194" t="n">
        <v>92.28119013590442</v>
      </c>
      <c r="M6211" s="195" t="n">
        <v>265.2198824271118</v>
      </c>
      <c r="N6211" s="196" t="n">
        <v>44.68763407037702</v>
      </c>
      <c r="O6211" s="197" t="n">
        <v>402.1887066333932</v>
      </c>
      <c r="P6211" s="118" t="n"/>
      <c r="Q6211" s="104" t="n"/>
    </row>
    <row r="6212" outlineLevel="3" ht="50.25" customHeight="1">
      <c r="A6212" s="3" t="n"/>
      <c r="B6212" s="3" t="inlineStr">
        <is>
          <t>Система радиофикации и оповещения о ГО ч ЧС</t>
        </is>
      </c>
      <c r="C6212" s="25" t="n"/>
      <c r="D6212" s="271" t="inlineStr">
        <is>
          <t>10.10.2.15.</t>
        </is>
      </c>
      <c r="E6212" s="200" t="inlineStr">
        <is>
          <t>Металлорукав в ПВХ оболочке d=20 мм, ЗАО «МПО Электромонтаж»</t>
        </is>
      </c>
      <c r="F6212" s="651" t="inlineStr">
        <is>
          <t>м</t>
        </is>
      </c>
      <c r="G6212" s="645" t="n">
        <v>40</v>
      </c>
      <c r="H6212" s="194" t="n">
        <v>347.9682340464242</v>
      </c>
      <c r="I6212" s="195" t="n">
        <v>26.52198824271117</v>
      </c>
      <c r="J6212" s="196" t="n">
        <v>46.81127778614193</v>
      </c>
      <c r="K6212" s="197" t="n">
        <v>421.3015000752774</v>
      </c>
      <c r="L6212" s="194" t="n">
        <v>13918.72936185697</v>
      </c>
      <c r="M6212" s="195" t="n">
        <v>1060.879529708447</v>
      </c>
      <c r="N6212" s="196" t="n">
        <v>1872.451111445677</v>
      </c>
      <c r="O6212" s="197" t="n">
        <v>16852.06000301109</v>
      </c>
      <c r="P6212" s="118" t="n"/>
      <c r="Q6212" s="104" t="n"/>
    </row>
    <row r="6213" outlineLevel="3" ht="50.25" customHeight="1">
      <c r="A6213" s="3" t="n"/>
      <c r="B6213" s="3" t="inlineStr">
        <is>
          <t>Система радиофикации и оповещения о ГО ч ЧС</t>
        </is>
      </c>
      <c r="C6213" s="25" t="n"/>
      <c r="D6213" s="271" t="inlineStr">
        <is>
          <t>10.10.2.16.</t>
        </is>
      </c>
      <c r="E6213" s="200" t="inlineStr">
        <is>
          <t>Труба ПВХ гофрированная d=20 мм, ЗАО «МПО Электромонтаж»</t>
        </is>
      </c>
      <c r="F6213" s="651" t="inlineStr">
        <is>
          <t>м</t>
        </is>
      </c>
      <c r="G6213" s="645" t="n">
        <v>890</v>
      </c>
      <c r="H6213" s="194" t="n">
        <v>30.73255458652431</v>
      </c>
      <c r="I6213" s="195" t="n">
        <v>26.52198824271117</v>
      </c>
      <c r="J6213" s="196" t="n">
        <v>7.156817853654435</v>
      </c>
      <c r="K6213" s="197" t="n">
        <v>64.41136068288992</v>
      </c>
      <c r="L6213" s="194" t="n">
        <v>27351.97358200663</v>
      </c>
      <c r="M6213" s="195" t="n">
        <v>23604.56953601295</v>
      </c>
      <c r="N6213" s="196" t="n">
        <v>6369.567889752448</v>
      </c>
      <c r="O6213" s="197" t="n">
        <v>57326.11100777203</v>
      </c>
      <c r="P6213" s="118" t="n"/>
      <c r="Q6213" s="104" t="n"/>
    </row>
    <row r="6214" outlineLevel="3" ht="50.25" customHeight="1">
      <c r="A6214" s="3" t="n"/>
      <c r="B6214" s="3" t="n"/>
      <c r="C6214" s="25" t="n"/>
      <c r="D6214" s="271" t="inlineStr">
        <is>
          <t>10.10.2.17.</t>
        </is>
      </c>
      <c r="E6214" s="200" t="inlineStr">
        <is>
          <t>Клипса d=20 мм с дюбелем 6х40 мм и саморезом 3,5х50, ЗАО «МПО Электромонтаж»</t>
        </is>
      </c>
      <c r="F6214" s="651" t="inlineStr">
        <is>
          <t>компл.</t>
        </is>
      </c>
      <c r="G6214" s="645" t="n">
        <v>2200</v>
      </c>
      <c r="H6214" s="194" t="n"/>
      <c r="I6214" s="195" t="n">
        <v>0</v>
      </c>
      <c r="J6214" s="196" t="n">
        <v>0</v>
      </c>
      <c r="K6214" s="197" t="n">
        <v>0</v>
      </c>
      <c r="L6214" s="194" t="n">
        <v>0</v>
      </c>
      <c r="M6214" s="195" t="n">
        <v>0</v>
      </c>
      <c r="N6214" s="196" t="n">
        <v>0</v>
      </c>
      <c r="O6214" s="197" t="n">
        <v>0</v>
      </c>
      <c r="P6214" s="118" t="inlineStr">
        <is>
          <t>Включено</t>
        </is>
      </c>
      <c r="Q6214" s="104" t="n"/>
    </row>
    <row r="6215" outlineLevel="3" ht="50.25" customHeight="1">
      <c r="A6215" s="3" t="n"/>
      <c r="B6215" s="3" t="n"/>
      <c r="C6215" s="25" t="n"/>
      <c r="D6215" s="271" t="inlineStr">
        <is>
          <t>10.10.2.18.</t>
        </is>
      </c>
      <c r="E6215" s="200" t="inlineStr">
        <is>
          <t>Коробка установочная для блоков, 1 пост, Dвнеш=68 мм, H=45 мм, с винтами, IMT351001, ЗАО «МПО Электромонтаж»</t>
        </is>
      </c>
      <c r="F6215" s="651" t="inlineStr">
        <is>
          <t>шт</t>
        </is>
      </c>
      <c r="G6215" s="645" t="n">
        <v>2</v>
      </c>
      <c r="H6215" s="194" t="n"/>
      <c r="I6215" s="195" t="n">
        <v>0</v>
      </c>
      <c r="J6215" s="196" t="n">
        <v>0</v>
      </c>
      <c r="K6215" s="197" t="n">
        <v>0</v>
      </c>
      <c r="L6215" s="194" t="n">
        <v>0</v>
      </c>
      <c r="M6215" s="195" t="n">
        <v>0</v>
      </c>
      <c r="N6215" s="196" t="n">
        <v>0</v>
      </c>
      <c r="O6215" s="197" t="n">
        <v>0</v>
      </c>
      <c r="P6215" s="118" t="inlineStr">
        <is>
          <t>Включено</t>
        </is>
      </c>
      <c r="Q6215" s="104" t="n"/>
    </row>
    <row r="6216" outlineLevel="3" ht="50.25" customHeight="1">
      <c r="A6216" s="3" t="n"/>
      <c r="B6216" s="3" t="n"/>
      <c r="C6216" s="25" t="n"/>
      <c r="D6216" s="271" t="inlineStr">
        <is>
          <t>10.10.2.19.</t>
        </is>
      </c>
      <c r="E6216" s="200" t="inlineStr">
        <is>
          <t>Хомуты гибкие 3,6х200 мм, упаковка 100 шт, ЗАО «МПО Электромонтаж»</t>
        </is>
      </c>
      <c r="F6216" s="651" t="inlineStr">
        <is>
          <t>уп.</t>
        </is>
      </c>
      <c r="G6216" s="645" t="n">
        <v>2</v>
      </c>
      <c r="H6216" s="194" t="n"/>
      <c r="I6216" s="195" t="n">
        <v>0</v>
      </c>
      <c r="J6216" s="196" t="n">
        <v>0</v>
      </c>
      <c r="K6216" s="197" t="n">
        <v>0</v>
      </c>
      <c r="L6216" s="194" t="n">
        <v>0</v>
      </c>
      <c r="M6216" s="195" t="n">
        <v>0</v>
      </c>
      <c r="N6216" s="196" t="n">
        <v>0</v>
      </c>
      <c r="O6216" s="197" t="n">
        <v>0</v>
      </c>
      <c r="P6216" s="118" t="inlineStr">
        <is>
          <t>Включено</t>
        </is>
      </c>
      <c r="Q6216" s="104" t="n"/>
    </row>
    <row r="6217" outlineLevel="3" ht="50.25" customHeight="1">
      <c r="A6217" s="3" t="n"/>
      <c r="B6217" s="3" t="n"/>
      <c r="C6217" s="25" t="n"/>
      <c r="D6217" s="271" t="inlineStr">
        <is>
          <t>10.10.2.20.</t>
        </is>
      </c>
      <c r="E6217" s="200" t="inlineStr">
        <is>
          <t>Бирка маркировочная, ЗАО «МПО Электромонтаж»</t>
        </is>
      </c>
      <c r="F6217" s="651" t="inlineStr">
        <is>
          <t>шт</t>
        </is>
      </c>
      <c r="G6217" s="645" t="n">
        <v>120</v>
      </c>
      <c r="H6217" s="194" t="n"/>
      <c r="I6217" s="195" t="n">
        <v>0</v>
      </c>
      <c r="J6217" s="196" t="n">
        <v>0</v>
      </c>
      <c r="K6217" s="197" t="n">
        <v>0</v>
      </c>
      <c r="L6217" s="194" t="n">
        <v>0</v>
      </c>
      <c r="M6217" s="195" t="n">
        <v>0</v>
      </c>
      <c r="N6217" s="196" t="n">
        <v>0</v>
      </c>
      <c r="O6217" s="197" t="n">
        <v>0</v>
      </c>
      <c r="P6217" s="118" t="inlineStr">
        <is>
          <t>Включено</t>
        </is>
      </c>
      <c r="Q6217" s="104" t="n"/>
    </row>
    <row r="6218" outlineLevel="3" ht="50.25" customHeight="1">
      <c r="A6218" s="3" t="n"/>
      <c r="B6218" s="3" t="n"/>
      <c r="C6218" s="25" t="n"/>
      <c r="D6218" s="271" t="inlineStr">
        <is>
          <t>10.10.2.21.</t>
        </is>
      </c>
      <c r="E6218" s="200" t="inlineStr">
        <is>
          <t>Плита минераловатная теплоизоляционная плотностью 100кг/м3 1000х600х50 мм, Россия</t>
        </is>
      </c>
      <c r="F6218" s="651" t="inlineStr">
        <is>
          <t>шт</t>
        </is>
      </c>
      <c r="G6218" s="645" t="n">
        <v>1</v>
      </c>
      <c r="H6218" s="194" t="n"/>
      <c r="I6218" s="195" t="n">
        <v>0</v>
      </c>
      <c r="J6218" s="196" t="n">
        <v>0</v>
      </c>
      <c r="K6218" s="197" t="n">
        <v>0</v>
      </c>
      <c r="L6218" s="194" t="n">
        <v>0</v>
      </c>
      <c r="M6218" s="195" t="n">
        <v>0</v>
      </c>
      <c r="N6218" s="196" t="n">
        <v>0</v>
      </c>
      <c r="O6218" s="197" t="n">
        <v>0</v>
      </c>
      <c r="P6218" s="118" t="inlineStr">
        <is>
          <t>Включено</t>
        </is>
      </c>
      <c r="Q6218" s="104" t="n"/>
    </row>
    <row r="6219" outlineLevel="3" ht="50.25" customHeight="1">
      <c r="A6219" s="3" t="n"/>
      <c r="B6219" s="3" t="n"/>
      <c r="C6219" s="25" t="n"/>
      <c r="D6219" s="271" t="inlineStr">
        <is>
          <t>10.10.2.22.</t>
        </is>
      </c>
      <c r="E6219" s="200" t="inlineStr">
        <is>
          <t>Огнезащитный терморасширяющий герметик ОГНЕЗА-ГТ, ОГНЕЗА-ГТ, ОГНЕЗА</t>
        </is>
      </c>
      <c r="F6219" s="651" t="inlineStr">
        <is>
          <t>кг</t>
        </is>
      </c>
      <c r="G6219" s="645" t="n">
        <v>1</v>
      </c>
      <c r="H6219" s="194" t="n"/>
      <c r="I6219" s="195" t="n">
        <v>0</v>
      </c>
      <c r="J6219" s="196" t="n">
        <v>0</v>
      </c>
      <c r="K6219" s="197" t="n">
        <v>0</v>
      </c>
      <c r="L6219" s="194" t="n">
        <v>0</v>
      </c>
      <c r="M6219" s="195" t="n">
        <v>0</v>
      </c>
      <c r="N6219" s="196" t="n">
        <v>0</v>
      </c>
      <c r="O6219" s="197" t="n">
        <v>0</v>
      </c>
      <c r="P6219" s="118" t="inlineStr">
        <is>
          <t>Включено</t>
        </is>
      </c>
      <c r="Q6219" s="104" t="n"/>
    </row>
    <row r="6220" outlineLevel="3" ht="50.25" customHeight="1">
      <c r="A6220" s="3" t="n"/>
      <c r="B6220" s="3" t="inlineStr">
        <is>
          <t>Система радиофикации и оповещения о ГО ч ЧС</t>
        </is>
      </c>
      <c r="C6220" s="25" t="n"/>
      <c r="D6220" s="271" t="inlineStr">
        <is>
          <t>10.10.2.23.</t>
        </is>
      </c>
      <c r="E6220" s="200" t="inlineStr">
        <is>
          <t>Терморасширяющий материал, лента 3х30, ОГНЕЗА-ТРН, ОГНЕЗА</t>
        </is>
      </c>
      <c r="F6220" s="651" t="inlineStr">
        <is>
          <t>м</t>
        </is>
      </c>
      <c r="G6220" s="645" t="n">
        <v>8</v>
      </c>
      <c r="H6220" s="194" t="n">
        <v>996.4001056819741</v>
      </c>
      <c r="I6220" s="195" t="n">
        <v>132.6099412135559</v>
      </c>
      <c r="J6220" s="196" t="n">
        <v>141.1262558619412</v>
      </c>
      <c r="K6220" s="197" t="n">
        <v>1270.136302757471</v>
      </c>
      <c r="L6220" s="194" t="n">
        <v>7971.200845455793</v>
      </c>
      <c r="M6220" s="195" t="n">
        <v>1060.879529708447</v>
      </c>
      <c r="N6220" s="196" t="n">
        <v>1129.01004689553</v>
      </c>
      <c r="O6220" s="197" t="n">
        <v>10161.09042205977</v>
      </c>
      <c r="P6220" s="118" t="n"/>
      <c r="Q6220" s="104" t="n"/>
    </row>
    <row r="6221" outlineLevel="3" ht="50.25" customHeight="1">
      <c r="A6221" s="3" t="n"/>
      <c r="B6221" s="3" t="inlineStr">
        <is>
          <t>Система радиофикации и оповещения о ГО ч ЧС</t>
        </is>
      </c>
      <c r="C6221" s="25" t="n"/>
      <c r="D6221" s="271" t="inlineStr">
        <is>
          <t>10.10.2.24.</t>
        </is>
      </c>
      <c r="E6221" s="200" t="inlineStr">
        <is>
          <t>Труба ПВХ d=40 мм, Россия</t>
        </is>
      </c>
      <c r="F6221" s="214" t="inlineStr">
        <is>
          <t>м</t>
        </is>
      </c>
      <c r="G6221" s="645" t="n">
        <v>5</v>
      </c>
      <c r="H6221" s="194" t="n">
        <v>176.5869000307295</v>
      </c>
      <c r="I6221" s="195" t="n">
        <v>26.52198824271117</v>
      </c>
      <c r="J6221" s="196" t="n">
        <v>25.38861103418008</v>
      </c>
      <c r="K6221" s="197" t="n">
        <v>228.4974993076207</v>
      </c>
      <c r="L6221" s="194" t="n">
        <v>882.9345001536473</v>
      </c>
      <c r="M6221" s="195" t="n">
        <v>132.6099412135559</v>
      </c>
      <c r="N6221" s="196" t="n">
        <v>126.9430551709004</v>
      </c>
      <c r="O6221" s="197" t="n">
        <v>1142.487496538104</v>
      </c>
      <c r="P6221" s="118" t="n"/>
      <c r="Q6221" s="104" t="n"/>
    </row>
    <row r="6222" outlineLevel="2" ht="50.25" customHeight="1">
      <c r="A6222" s="3" t="n"/>
      <c r="B6222" s="3" t="n"/>
      <c r="C6222" s="240" t="n"/>
      <c r="D6222" s="391" t="inlineStr">
        <is>
          <t>10.10.3.</t>
        </is>
      </c>
      <c r="E6222" s="406" t="inlineStr">
        <is>
          <t>Кабельная продукция</t>
        </is>
      </c>
      <c r="F6222" s="395" t="inlineStr">
        <is>
          <t>комплект</t>
        </is>
      </c>
      <c r="G6222" s="420" t="n">
        <v>1</v>
      </c>
      <c r="H6222" s="428">
        <f>IFERROR(L6222/G6222,0)</f>
        <v/>
      </c>
      <c r="I6222" s="429">
        <f>IFERROR(M6222/G6222,0)</f>
        <v/>
      </c>
      <c r="J6222" s="430">
        <f>IFERROR(N6222/G6222,0)</f>
        <v/>
      </c>
      <c r="K6222" s="432">
        <f>+IFERROR(O6222/G6222,0)</f>
        <v/>
      </c>
      <c r="L6222" s="431">
        <f>SUBTOTAL(9,L6223:L6226)</f>
        <v/>
      </c>
      <c r="M6222" s="429">
        <f>SUBTOTAL(9,M6223:M6226)</f>
        <v/>
      </c>
      <c r="N6222" s="430">
        <f>SUBTOTAL(9,N6223:N6226)</f>
        <v/>
      </c>
      <c r="O6222" s="431">
        <f>SUBTOTAL(9,O6223:O6226)</f>
        <v/>
      </c>
      <c r="P6222" s="394" t="n"/>
      <c r="Q6222" s="243" t="n"/>
    </row>
    <row r="6223" outlineLevel="3" ht="50.25" customHeight="1">
      <c r="A6223" s="3" t="n"/>
      <c r="B6223" s="3" t="inlineStr">
        <is>
          <t>Система радиофикации и оповещения о ГО ч ЧС</t>
        </is>
      </c>
      <c r="C6223" s="25" t="n"/>
      <c r="D6223" s="271" t="inlineStr">
        <is>
          <t>10.10.3.1.</t>
        </is>
      </c>
      <c r="E6223" s="200" t="inlineStr">
        <is>
          <t>Кабель с медными жилами исполнения нг(А)-LS сечением 1,13 мм, КСВВнг(А)-LS 1х2х1,13, ТПД «Паритет»</t>
        </is>
      </c>
      <c r="F6223" s="651" t="inlineStr">
        <is>
          <t>м</t>
        </is>
      </c>
      <c r="G6223" s="645" t="n">
        <v>500</v>
      </c>
      <c r="H6223" s="194" t="n">
        <v>64.32613294539041</v>
      </c>
      <c r="I6223" s="195" t="n">
        <v>129.4222110297335</v>
      </c>
      <c r="J6223" s="196" t="n">
        <v>24.21854299689049</v>
      </c>
      <c r="K6223" s="197" t="n">
        <v>217.9668869720145</v>
      </c>
      <c r="L6223" s="194" t="n">
        <v>32163.06647269521</v>
      </c>
      <c r="M6223" s="195" t="n">
        <v>64711.10551486677</v>
      </c>
      <c r="N6223" s="196" t="n">
        <v>12109.27149844525</v>
      </c>
      <c r="O6223" s="197" t="n">
        <v>108983.4434860072</v>
      </c>
      <c r="P6223" s="118" t="n"/>
      <c r="Q6223" s="104" t="n"/>
    </row>
    <row r="6224" outlineLevel="3" ht="50.25" customHeight="1">
      <c r="A6224" s="3" t="n"/>
      <c r="B6224" s="3" t="inlineStr">
        <is>
          <t>Система радиофикации и оповещения о ГО ч ЧС</t>
        </is>
      </c>
      <c r="C6224" s="25" t="n"/>
      <c r="D6224" s="271" t="inlineStr">
        <is>
          <t>10.10.3.2.</t>
        </is>
      </c>
      <c r="E6224" s="200" t="inlineStr">
        <is>
          <t>Кабель с медными жилами исполнения нг(А)-LS сечением 0,5 мм, КСВВнг(А)-LS 2х0,5, ТПД «Паритет»</t>
        </is>
      </c>
      <c r="F6224" s="651" t="inlineStr">
        <is>
          <t>м</t>
        </is>
      </c>
      <c r="G6224" s="645" t="n">
        <v>900</v>
      </c>
      <c r="H6224" s="194" t="n">
        <v>13.95733929459596</v>
      </c>
      <c r="I6224" s="195" t="n">
        <v>129.4222110297335</v>
      </c>
      <c r="J6224" s="196" t="n">
        <v>17.92244379054119</v>
      </c>
      <c r="K6224" s="197" t="n">
        <v>161.3019941148707</v>
      </c>
      <c r="L6224" s="194" t="n">
        <v>12561.60536513636</v>
      </c>
      <c r="M6224" s="195" t="n">
        <v>116479.9899267602</v>
      </c>
      <c r="N6224" s="196" t="n">
        <v>16130.19941148707</v>
      </c>
      <c r="O6224" s="197" t="n">
        <v>145171.7947033836</v>
      </c>
      <c r="P6224" s="118" t="n"/>
      <c r="Q6224" s="104" t="n"/>
    </row>
    <row r="6225" outlineLevel="3" ht="50.25" customHeight="1">
      <c r="A6225" s="3" t="n"/>
      <c r="B6225" s="3" t="inlineStr">
        <is>
          <t>Система радиофикации и оповещения о ГО ч ЧС</t>
        </is>
      </c>
      <c r="C6225" s="25" t="n"/>
      <c r="D6225" s="271" t="inlineStr">
        <is>
          <t>10.10.3.3.</t>
        </is>
      </c>
      <c r="E6225" s="200" t="inlineStr">
        <is>
          <t>Кабель коаксиальный, РК 75-4,8-331нг(А)-HF, ТПД «Паритет»</t>
        </is>
      </c>
      <c r="F6225" s="651" t="inlineStr">
        <is>
          <t>м</t>
        </is>
      </c>
      <c r="G6225" s="645" t="n">
        <v>130</v>
      </c>
      <c r="H6225" s="194" t="n">
        <v>211.2649373452258</v>
      </c>
      <c r="I6225" s="195" t="n">
        <v>155.3066532356802</v>
      </c>
      <c r="J6225" s="196" t="n">
        <v>45.82144882261326</v>
      </c>
      <c r="K6225" s="197" t="n">
        <v>412.3930394035193</v>
      </c>
      <c r="L6225" s="194" t="n">
        <v>27464.44185487935</v>
      </c>
      <c r="M6225" s="195" t="n">
        <v>20189.86492063843</v>
      </c>
      <c r="N6225" s="196" t="n">
        <v>5956.788346939723</v>
      </c>
      <c r="O6225" s="197" t="n">
        <v>53611.09512245751</v>
      </c>
      <c r="P6225" s="118" t="n"/>
      <c r="Q6225" s="104" t="n"/>
    </row>
    <row r="6226" outlineLevel="3" ht="50.25" customHeight="1">
      <c r="A6226" s="3" t="n"/>
      <c r="B6226" s="3" t="inlineStr">
        <is>
          <t>Система радиофикации и оповещения о ГО ч ЧС</t>
        </is>
      </c>
      <c r="C6226" s="25" t="n"/>
      <c r="D6226" s="271" t="inlineStr">
        <is>
          <t>10.10.3.4.</t>
        </is>
      </c>
      <c r="E6226" s="200" t="inlineStr">
        <is>
          <t>Кабель коаксиальный, РК 50-7-313нг(А)-HF, ТПД «Паритет»</t>
        </is>
      </c>
      <c r="F6226" s="651" t="inlineStr">
        <is>
          <t>м</t>
        </is>
      </c>
      <c r="G6226" s="645" t="n">
        <v>130</v>
      </c>
      <c r="H6226" s="194" t="n">
        <v>258.193461687154</v>
      </c>
      <c r="I6226" s="195" t="n">
        <v>155.3066532356802</v>
      </c>
      <c r="J6226" s="196" t="n">
        <v>51.68751436535428</v>
      </c>
      <c r="K6226" s="197" t="n">
        <v>465.1876292881885</v>
      </c>
      <c r="L6226" s="194" t="n">
        <v>33565.15001933002</v>
      </c>
      <c r="M6226" s="195" t="n">
        <v>20189.86492063843</v>
      </c>
      <c r="N6226" s="196" t="n">
        <v>6719.376867496057</v>
      </c>
      <c r="O6226" s="197" t="n">
        <v>60474.39180746451</v>
      </c>
      <c r="P6226" s="118" t="n"/>
      <c r="Q6226" s="104" t="n"/>
    </row>
    <row r="6227" outlineLevel="2" ht="50.25" customHeight="1">
      <c r="A6227" s="3" t="n"/>
      <c r="B6227" s="3" t="n"/>
      <c r="C6227" s="240" t="n"/>
      <c r="D6227" s="391" t="inlineStr">
        <is>
          <t>10.10.4.</t>
        </is>
      </c>
      <c r="E6227" s="401" t="inlineStr">
        <is>
          <t>Прочее</t>
        </is>
      </c>
      <c r="F6227" s="395" t="inlineStr">
        <is>
          <t>комплект</t>
        </is>
      </c>
      <c r="G6227" s="420" t="n">
        <v>1</v>
      </c>
      <c r="H6227" s="428">
        <f>IFERROR(L6227/G6227,0)</f>
        <v/>
      </c>
      <c r="I6227" s="429">
        <f>IFERROR(M6227/G6227,0)</f>
        <v/>
      </c>
      <c r="J6227" s="430">
        <f>IFERROR(N6227/G6227,0)</f>
        <v/>
      </c>
      <c r="K6227" s="432">
        <f>+IFERROR(O6227/G6227,0)</f>
        <v/>
      </c>
      <c r="L6227" s="431">
        <f>SUBTOTAL(9,L6228:L6230)</f>
        <v/>
      </c>
      <c r="M6227" s="429">
        <f>SUBTOTAL(9,M6228:M6230)</f>
        <v/>
      </c>
      <c r="N6227" s="430">
        <f>SUBTOTAL(9,N6228:N6230)</f>
        <v/>
      </c>
      <c r="O6227" s="431">
        <f>SUBTOTAL(9,O6228:O6230)</f>
        <v/>
      </c>
      <c r="P6227" s="394" t="n"/>
      <c r="Q6227" s="243" t="n"/>
    </row>
    <row r="6228" outlineLevel="3" ht="50.25" customHeight="1">
      <c r="A6228" s="3" t="n"/>
      <c r="B6228" s="3" t="n"/>
      <c r="C6228" s="25" t="n"/>
      <c r="D6228" s="271" t="inlineStr">
        <is>
          <t>10.10.4.1.</t>
        </is>
      </c>
      <c r="E6228" s="200" t="inlineStr">
        <is>
          <t>Расходные материалы</t>
        </is>
      </c>
      <c r="F6228" s="651" t="inlineStr">
        <is>
          <t>компл.</t>
        </is>
      </c>
      <c r="G6228" s="645" t="n">
        <v>1</v>
      </c>
      <c r="H6228" s="194" t="n"/>
      <c r="I6228" s="195" t="n">
        <v>0</v>
      </c>
      <c r="J6228" s="196" t="n">
        <v>0</v>
      </c>
      <c r="K6228" s="197" t="n">
        <v>0</v>
      </c>
      <c r="L6228" s="194" t="n">
        <v>0</v>
      </c>
      <c r="M6228" s="195" t="n">
        <v>0</v>
      </c>
      <c r="N6228" s="196" t="n">
        <v>0</v>
      </c>
      <c r="O6228" s="197" t="n">
        <v>0</v>
      </c>
      <c r="P6228" s="118" t="inlineStr">
        <is>
          <t>Включено</t>
        </is>
      </c>
      <c r="Q6228" s="104" t="n"/>
    </row>
    <row r="6229" outlineLevel="3" ht="50.25" customHeight="1">
      <c r="A6229" s="3" t="n"/>
      <c r="B6229" s="3" t="n"/>
      <c r="C6229" s="25" t="n"/>
      <c r="D6229" s="271" t="inlineStr">
        <is>
          <t>10.10.4.2.</t>
        </is>
      </c>
      <c r="E6229" s="3" t="inlineStr">
        <is>
          <t>Пуско-наладочные работы</t>
        </is>
      </c>
      <c r="F6229" s="201" t="inlineStr">
        <is>
          <t>компл.</t>
        </is>
      </c>
      <c r="G6229" s="645" t="n">
        <v>0</v>
      </c>
      <c r="H6229" s="194" t="n">
        <v>17316.798089286</v>
      </c>
      <c r="I6229" s="195" t="n">
        <v>217429.3145299524</v>
      </c>
      <c r="J6229" s="196" t="n">
        <v>29343.26407740479</v>
      </c>
      <c r="K6229" s="197" t="n">
        <v>264089.3766966431</v>
      </c>
      <c r="L6229" s="194" t="n">
        <v>0</v>
      </c>
      <c r="M6229" s="195" t="n">
        <v>0</v>
      </c>
      <c r="N6229" s="196" t="n">
        <v>0</v>
      </c>
      <c r="O6229" s="197" t="n">
        <v>0</v>
      </c>
      <c r="P6229" s="524" t="inlineStr">
        <is>
          <t>Исключено</t>
        </is>
      </c>
      <c r="Q6229" s="104" t="n"/>
    </row>
    <row r="6230" outlineLevel="3" ht="50.25" customHeight="1">
      <c r="A6230" s="3" t="n"/>
      <c r="B6230" s="3" t="n"/>
      <c r="C6230" s="25" t="n"/>
      <c r="D6230" s="271" t="inlineStr">
        <is>
          <t>10.10.4.3.</t>
        </is>
      </c>
      <c r="E6230" s="3" t="inlineStr">
        <is>
          <t>Разработка исполнительной документации</t>
        </is>
      </c>
      <c r="F6230" s="201" t="inlineStr">
        <is>
          <t>компл.</t>
        </is>
      </c>
      <c r="G6230" s="645" t="n">
        <v>1</v>
      </c>
      <c r="H6230" s="194" t="n"/>
      <c r="I6230" s="195" t="n">
        <v>0</v>
      </c>
      <c r="J6230" s="196" t="n">
        <v>0</v>
      </c>
      <c r="K6230" s="197" t="n">
        <v>0</v>
      </c>
      <c r="L6230" s="194" t="n">
        <v>0</v>
      </c>
      <c r="M6230" s="195" t="n">
        <v>0</v>
      </c>
      <c r="N6230" s="196" t="n">
        <v>0</v>
      </c>
      <c r="O6230" s="197" t="n">
        <v>0</v>
      </c>
      <c r="P6230" s="118" t="inlineStr">
        <is>
          <t>Включено</t>
        </is>
      </c>
      <c r="Q6230" s="104" t="n"/>
    </row>
    <row r="6231" outlineLevel="1" ht="50.25" customHeight="1">
      <c r="A6231" s="3" t="n"/>
      <c r="B6231" s="3" t="inlineStr">
        <is>
          <t>Сети связи</t>
        </is>
      </c>
      <c r="C6231" s="235" t="n"/>
      <c r="D6231" s="382" t="inlineStr">
        <is>
          <t>10.11.</t>
        </is>
      </c>
      <c r="E6231" s="375" t="inlineStr">
        <is>
          <t>Система усиления сотовой связи (СС3)</t>
        </is>
      </c>
      <c r="F6231" s="376" t="inlineStr">
        <is>
          <t>м2</t>
        </is>
      </c>
      <c r="G6231" s="335" t="n">
        <v>18830.72</v>
      </c>
      <c r="H6231" s="377">
        <f>+IFERROR(L6231/G6231,0)</f>
        <v/>
      </c>
      <c r="I6231" s="378">
        <f>IFERROR(M6231/G6231,0)</f>
        <v/>
      </c>
      <c r="J6231" s="379">
        <f>IFERROR(N6231/G6231,0)</f>
        <v/>
      </c>
      <c r="K6231" s="383">
        <f>+IFERROR(O6231/G6231,0)</f>
        <v/>
      </c>
      <c r="L6231" s="380">
        <f>SUBTOTAL(9,L6232:L6239)</f>
        <v/>
      </c>
      <c r="M6231" s="378">
        <f>SUBTOTAL(9,M6232:M6239)</f>
        <v/>
      </c>
      <c r="N6231" s="379">
        <f>SUBTOTAL(9,N6232:N6239)</f>
        <v/>
      </c>
      <c r="O6231" s="380">
        <f>SUBTOTAL(9,O6232:O6239)</f>
        <v/>
      </c>
      <c r="P6231" s="381" t="n"/>
      <c r="Q6231" s="244" t="n"/>
    </row>
    <row r="6232" outlineLevel="2" ht="50.25" customHeight="1">
      <c r="A6232" s="3" t="n"/>
      <c r="B6232" s="3" t="n"/>
      <c r="C6232" s="240" t="n"/>
      <c r="D6232" s="391" t="inlineStr">
        <is>
          <t>10.11.1.</t>
        </is>
      </c>
      <c r="E6232" s="146" t="inlineStr">
        <is>
          <t>Кабельная продукция</t>
        </is>
      </c>
      <c r="F6232" s="241" t="inlineStr">
        <is>
          <t>комплект</t>
        </is>
      </c>
      <c r="G6232" s="422" t="n">
        <v>1</v>
      </c>
      <c r="H6232" s="428">
        <f>IFERROR(L6232/G6232,0)</f>
        <v/>
      </c>
      <c r="I6232" s="429">
        <f>IFERROR(M6232/G6232,0)</f>
        <v/>
      </c>
      <c r="J6232" s="430">
        <f>IFERROR(N6232/G6232,0)</f>
        <v/>
      </c>
      <c r="K6232" s="432">
        <f>+IFERROR(O6232/G6232,0)</f>
        <v/>
      </c>
      <c r="L6232" s="431">
        <f>SUBTOTAL(9,L6233:L6233)</f>
        <v/>
      </c>
      <c r="M6232" s="429">
        <f>SUBTOTAL(9,M6233:M6233)</f>
        <v/>
      </c>
      <c r="N6232" s="430">
        <f>SUBTOTAL(9,N6233:N6233)</f>
        <v/>
      </c>
      <c r="O6232" s="433">
        <f>SUBTOTAL(9,O6233:O6233)</f>
        <v/>
      </c>
      <c r="P6232" s="394" t="n"/>
      <c r="Q6232" s="243" t="n"/>
    </row>
    <row r="6233" outlineLevel="3" ht="50.25" customHeight="1">
      <c r="A6233" s="3" t="n"/>
      <c r="B6233" s="3" t="inlineStr">
        <is>
          <t>Система усиления сотовой связи (СУСС)</t>
        </is>
      </c>
      <c r="C6233" s="25" t="n"/>
      <c r="D6233" s="271" t="inlineStr">
        <is>
          <t>10.11.1.1.</t>
        </is>
      </c>
      <c r="E6233" s="200" t="inlineStr">
        <is>
          <t>Коаксиальный фидер, PicoCell 1/2" LSZH FR, СегментЭнерго</t>
        </is>
      </c>
      <c r="F6233" s="651" t="inlineStr">
        <is>
          <t>м</t>
        </is>
      </c>
      <c r="G6233" s="645" t="n">
        <v>860</v>
      </c>
      <c r="H6233" s="194" t="n">
        <v>531.0484776500169</v>
      </c>
      <c r="I6233" s="195" t="n">
        <v>155.3066532356802</v>
      </c>
      <c r="J6233" s="196" t="n">
        <v>85.79439136071215</v>
      </c>
      <c r="K6233" s="197" t="n">
        <v>772.1495222464093</v>
      </c>
      <c r="L6233" s="194" t="n">
        <v>456701.6907790145</v>
      </c>
      <c r="M6233" s="195" t="n">
        <v>133563.721782685</v>
      </c>
      <c r="N6233" s="196" t="n">
        <v>73783.17657021245</v>
      </c>
      <c r="O6233" s="197" t="n">
        <v>664048.589131912</v>
      </c>
      <c r="P6233" s="118" t="n"/>
      <c r="Q6233" s="104" t="n"/>
    </row>
    <row r="6234" outlineLevel="2" ht="50.25" customHeight="1">
      <c r="A6234" s="3" t="n"/>
      <c r="B6234" s="3" t="n"/>
      <c r="C6234" s="240" t="n"/>
      <c r="D6234" s="391" t="inlineStr">
        <is>
          <t>10.11.2.</t>
        </is>
      </c>
      <c r="E6234" s="146" t="inlineStr">
        <is>
          <t>Материалы</t>
        </is>
      </c>
      <c r="F6234" s="241" t="inlineStr">
        <is>
          <t>комплект</t>
        </is>
      </c>
      <c r="G6234" s="422" t="n">
        <v>1</v>
      </c>
      <c r="H6234" s="428">
        <f>IFERROR(L6234/G6234,0)</f>
        <v/>
      </c>
      <c r="I6234" s="429">
        <f>IFERROR(M6234/G6234,0)</f>
        <v/>
      </c>
      <c r="J6234" s="430">
        <f>IFERROR(N6234/G6234,0)</f>
        <v/>
      </c>
      <c r="K6234" s="432">
        <f>+IFERROR(O6234/G6234,0)</f>
        <v/>
      </c>
      <c r="L6234" s="431">
        <f>SUBTOTAL(9,L6235:L6239)</f>
        <v/>
      </c>
      <c r="M6234" s="429">
        <f>SUBTOTAL(9,M6235:M6239)</f>
        <v/>
      </c>
      <c r="N6234" s="430">
        <f>SUBTOTAL(9,N6235:N6239)</f>
        <v/>
      </c>
      <c r="O6234" s="433">
        <f>SUBTOTAL(9,O6235:O6239)</f>
        <v/>
      </c>
      <c r="P6234" s="394" t="n"/>
      <c r="Q6234" s="243" t="n"/>
    </row>
    <row r="6235" outlineLevel="3" ht="50.25" customHeight="1">
      <c r="A6235" s="3" t="n"/>
      <c r="B6235" s="3" t="inlineStr">
        <is>
          <t>Система усиления сотовой связи (СУСС)</t>
        </is>
      </c>
      <c r="C6235" s="25" t="n"/>
      <c r="D6235" s="271" t="inlineStr">
        <is>
          <t>10.11.2.1.</t>
        </is>
      </c>
      <c r="E6235" s="200" t="inlineStr">
        <is>
          <t>ПНД труба д.40, ГОСТ 18599-2001</t>
        </is>
      </c>
      <c r="F6235" s="651" t="inlineStr">
        <is>
          <t>м</t>
        </is>
      </c>
      <c r="G6235" s="645" t="n">
        <v>5</v>
      </c>
      <c r="H6235" s="194" t="n">
        <v>1043.168275827594</v>
      </c>
      <c r="I6235" s="195" t="n">
        <v>25.88444220594671</v>
      </c>
      <c r="J6235" s="196" t="n">
        <v>133.6315897541926</v>
      </c>
      <c r="K6235" s="197" t="n">
        <v>1202.684307787733</v>
      </c>
      <c r="L6235" s="194" t="n">
        <v>5215.841379137969</v>
      </c>
      <c r="M6235" s="195" t="n">
        <v>129.4222110297335</v>
      </c>
      <c r="N6235" s="196" t="n">
        <v>668.1579487709628</v>
      </c>
      <c r="O6235" s="197" t="n">
        <v>6013.421538938665</v>
      </c>
      <c r="P6235" s="118" t="n"/>
      <c r="Q6235" s="104" t="n"/>
    </row>
    <row r="6236" outlineLevel="3" ht="50.25" customHeight="1">
      <c r="A6236" s="3" t="n"/>
      <c r="B6236" s="3" t="inlineStr">
        <is>
          <t>Система усиления сотовой связи (СУСС)</t>
        </is>
      </c>
      <c r="C6236" s="25" t="n"/>
      <c r="D6236" s="271" t="inlineStr">
        <is>
          <t>10.11.2.2.</t>
        </is>
      </c>
      <c r="E6236" s="200" t="inlineStr">
        <is>
          <t>ВГП труба д.40, ГОСТ 3262-75</t>
        </is>
      </c>
      <c r="F6236" s="651" t="inlineStr">
        <is>
          <t>м</t>
        </is>
      </c>
      <c r="G6236" s="645" t="n">
        <v>1</v>
      </c>
      <c r="H6236" s="194" t="n">
        <v>1132.453129258983</v>
      </c>
      <c r="I6236" s="195" t="n">
        <v>517.6888441189342</v>
      </c>
      <c r="J6236" s="196" t="n">
        <v>206.2677466722396</v>
      </c>
      <c r="K6236" s="197" t="n">
        <v>1856.409720050156</v>
      </c>
      <c r="L6236" s="194" t="n">
        <v>1132.453129258983</v>
      </c>
      <c r="M6236" s="195" t="n">
        <v>517.6888441189342</v>
      </c>
      <c r="N6236" s="196" t="n">
        <v>206.2677466722396</v>
      </c>
      <c r="O6236" s="197" t="n">
        <v>1856.409720050156</v>
      </c>
      <c r="P6236" s="118" t="n"/>
      <c r="Q6236" s="104" t="n"/>
    </row>
    <row r="6237" outlineLevel="3" ht="50.25" customHeight="1">
      <c r="A6237" s="3" t="n"/>
      <c r="B6237" s="3" t="n"/>
      <c r="C6237" s="25" t="n"/>
      <c r="D6237" s="271" t="inlineStr">
        <is>
          <t>10.11.2.3.</t>
        </is>
      </c>
      <c r="E6237" s="200" t="inlineStr">
        <is>
          <t>Расходные материалы</t>
        </is>
      </c>
      <c r="F6237" s="651" t="inlineStr">
        <is>
          <t>компл.</t>
        </is>
      </c>
      <c r="G6237" s="645" t="n">
        <v>1</v>
      </c>
      <c r="H6237" s="194" t="n"/>
      <c r="I6237" s="195" t="n">
        <v>0</v>
      </c>
      <c r="J6237" s="196" t="n">
        <v>0</v>
      </c>
      <c r="K6237" s="197" t="n">
        <v>0</v>
      </c>
      <c r="L6237" s="194" t="n">
        <v>0</v>
      </c>
      <c r="M6237" s="195" t="n">
        <v>0</v>
      </c>
      <c r="N6237" s="196" t="n">
        <v>0</v>
      </c>
      <c r="O6237" s="197" t="n">
        <v>0</v>
      </c>
      <c r="P6237" s="118" t="inlineStr">
        <is>
          <t>Включено</t>
        </is>
      </c>
      <c r="Q6237" s="104" t="n"/>
    </row>
    <row r="6238" outlineLevel="3" ht="50.25" customHeight="1">
      <c r="A6238" s="3" t="n"/>
      <c r="B6238" s="3" t="n"/>
      <c r="C6238" s="25" t="n"/>
      <c r="D6238" s="271" t="inlineStr">
        <is>
          <t>10.11.2.4.</t>
        </is>
      </c>
      <c r="E6238" s="3" t="inlineStr">
        <is>
          <t>Пуско-наладочные работы</t>
        </is>
      </c>
      <c r="F6238" s="201" t="inlineStr">
        <is>
          <t>компл.</t>
        </is>
      </c>
      <c r="G6238" s="645" t="n">
        <v>1</v>
      </c>
      <c r="H6238" s="194" t="n"/>
      <c r="I6238" s="195" t="n">
        <v>0</v>
      </c>
      <c r="J6238" s="196" t="n">
        <v>0</v>
      </c>
      <c r="K6238" s="197" t="n">
        <v>0</v>
      </c>
      <c r="L6238" s="194" t="n">
        <v>0</v>
      </c>
      <c r="M6238" s="195" t="n">
        <v>0</v>
      </c>
      <c r="N6238" s="196" t="n">
        <v>0</v>
      </c>
      <c r="O6238" s="197" t="n">
        <v>0</v>
      </c>
      <c r="P6238" s="118" t="inlineStr">
        <is>
          <t>Включено</t>
        </is>
      </c>
      <c r="Q6238" s="104" t="n"/>
    </row>
    <row r="6239" outlineLevel="3" ht="50.25" customHeight="1">
      <c r="A6239" s="3" t="n"/>
      <c r="B6239" s="3" t="n"/>
      <c r="C6239" s="25" t="n"/>
      <c r="D6239" s="271" t="inlineStr">
        <is>
          <t>10.11.2.5.</t>
        </is>
      </c>
      <c r="E6239" s="3" t="inlineStr">
        <is>
          <t>Разработка исполнительной документации</t>
        </is>
      </c>
      <c r="F6239" s="201" t="inlineStr">
        <is>
          <t>компл.</t>
        </is>
      </c>
      <c r="G6239" s="645" t="n">
        <v>1</v>
      </c>
      <c r="H6239" s="194" t="n"/>
      <c r="I6239" s="195" t="n">
        <v>0</v>
      </c>
      <c r="J6239" s="196" t="n">
        <v>0</v>
      </c>
      <c r="K6239" s="197" t="n">
        <v>0</v>
      </c>
      <c r="L6239" s="194" t="n">
        <v>0</v>
      </c>
      <c r="M6239" s="195" t="n">
        <v>0</v>
      </c>
      <c r="N6239" s="196" t="n">
        <v>0</v>
      </c>
      <c r="O6239" s="197" t="n">
        <v>0</v>
      </c>
      <c r="P6239" s="118" t="inlineStr">
        <is>
          <t>Включено</t>
        </is>
      </c>
      <c r="Q6239" s="104" t="n"/>
    </row>
    <row r="6240" outlineLevel="1" ht="50.25" customHeight="1">
      <c r="A6240" s="3" t="n"/>
      <c r="B6240" s="3" t="inlineStr">
        <is>
          <t>Сети связи</t>
        </is>
      </c>
      <c r="C6240" s="235" t="n"/>
      <c r="D6240" s="382" t="inlineStr">
        <is>
          <t>10.12.</t>
        </is>
      </c>
      <c r="E6240" s="375" t="inlineStr">
        <is>
          <t>Система тревожной сигнализации для санузлов МГН (СС4)</t>
        </is>
      </c>
      <c r="F6240" s="376" t="inlineStr">
        <is>
          <t>м2</t>
        </is>
      </c>
      <c r="G6240" s="335" t="n">
        <v>18830.72</v>
      </c>
      <c r="H6240" s="377">
        <f>+IFERROR(L6240/G6240,0)</f>
        <v/>
      </c>
      <c r="I6240" s="378">
        <f>IFERROR(M6240/G6240,0)</f>
        <v/>
      </c>
      <c r="J6240" s="379">
        <f>IFERROR(N6240/G6240,0)</f>
        <v/>
      </c>
      <c r="K6240" s="383">
        <f>+IFERROR(O6240/G6240,0)</f>
        <v/>
      </c>
      <c r="L6240" s="380">
        <f>SUBTOTAL(9,L6241:L6259)</f>
        <v/>
      </c>
      <c r="M6240" s="378">
        <f>SUBTOTAL(9,M6241:M6259)</f>
        <v/>
      </c>
      <c r="N6240" s="379">
        <f>SUBTOTAL(9,N6241:N6259)</f>
        <v/>
      </c>
      <c r="O6240" s="380">
        <f>SUBTOTAL(9,O6241:O6259)</f>
        <v/>
      </c>
      <c r="P6240" s="381" t="n"/>
      <c r="Q6240" s="244" t="n"/>
    </row>
    <row r="6241" outlineLevel="2" ht="50.25" customHeight="1">
      <c r="A6241" s="3" t="n"/>
      <c r="B6241" s="3" t="n"/>
      <c r="C6241" s="240" t="n"/>
      <c r="D6241" s="391" t="inlineStr">
        <is>
          <t>10.12.1.</t>
        </is>
      </c>
      <c r="E6241" s="146" t="inlineStr">
        <is>
          <t>Оборудование</t>
        </is>
      </c>
      <c r="F6241" s="241" t="inlineStr">
        <is>
          <t>комплект</t>
        </is>
      </c>
      <c r="G6241" s="422" t="n">
        <v>1</v>
      </c>
      <c r="H6241" s="428">
        <f>IFERROR(L6241/G6241,0)</f>
        <v/>
      </c>
      <c r="I6241" s="429">
        <f>IFERROR(M6241/G6241,0)</f>
        <v/>
      </c>
      <c r="J6241" s="430">
        <f>IFERROR(N6241/G6241,0)</f>
        <v/>
      </c>
      <c r="K6241" s="432">
        <f>+IFERROR(O6241/G6241,0)</f>
        <v/>
      </c>
      <c r="L6241" s="431">
        <f>SUBTOTAL(9,L6242:L6250)</f>
        <v/>
      </c>
      <c r="M6241" s="429">
        <f>SUBTOTAL(9,M6242:M6250)</f>
        <v/>
      </c>
      <c r="N6241" s="430">
        <f>SUBTOTAL(9,N6242:N6250)</f>
        <v/>
      </c>
      <c r="O6241" s="433">
        <f>SUBTOTAL(9,O6242:O6250)</f>
        <v/>
      </c>
      <c r="P6241" s="394" t="n"/>
      <c r="Q6241" s="243" t="n"/>
    </row>
    <row r="6242" outlineLevel="3" ht="50.25" customHeight="1">
      <c r="A6242" s="3" t="n"/>
      <c r="B6242" s="3" t="inlineStr">
        <is>
          <t xml:space="preserve">Система тревожной сигнализации для санузлов МГН (СТС МГН) </t>
        </is>
      </c>
      <c r="C6242" s="25" t="n"/>
      <c r="D6242" s="271" t="inlineStr">
        <is>
          <t>10.12.1.1.</t>
        </is>
      </c>
      <c r="E6242" s="200" t="inlineStr">
        <is>
          <t>Пульт диспетчера, AL-CO64, Омега саунд</t>
        </is>
      </c>
      <c r="F6242" s="651" t="inlineStr">
        <is>
          <t>шт</t>
        </is>
      </c>
      <c r="G6242" s="645" t="n">
        <v>1</v>
      </c>
      <c r="H6242" s="194" t="n">
        <v>504550.7979642142</v>
      </c>
      <c r="I6242" s="195" t="n">
        <v>155306.6532356802</v>
      </c>
      <c r="J6242" s="196" t="n">
        <v>82482.18139998682</v>
      </c>
      <c r="K6242" s="197" t="n">
        <v>742339.6325998814</v>
      </c>
      <c r="L6242" s="194" t="n">
        <v>504550.7979642142</v>
      </c>
      <c r="M6242" s="195" t="n">
        <v>155306.6532356802</v>
      </c>
      <c r="N6242" s="196" t="n">
        <v>82482.18139998682</v>
      </c>
      <c r="O6242" s="197" t="n">
        <v>742339.6325998814</v>
      </c>
      <c r="P6242" s="118" t="n"/>
      <c r="Q6242" s="104" t="n"/>
    </row>
    <row r="6243" outlineLevel="3" ht="50.25" customHeight="1">
      <c r="A6243" s="3" t="n"/>
      <c r="B6243" s="3" t="inlineStr">
        <is>
          <t xml:space="preserve">Система тревожной сигнализации для санузлов МГН (СТС МГН) </t>
        </is>
      </c>
      <c r="C6243" s="25" t="n"/>
      <c r="D6243" s="271" t="inlineStr">
        <is>
          <t>10.12.1.2.</t>
        </is>
      </c>
      <c r="E6243" s="200" t="inlineStr">
        <is>
          <t>Блок питания, СКАТ-1200Д, Бастион</t>
        </is>
      </c>
      <c r="F6243" s="651" t="inlineStr">
        <is>
          <t>шт</t>
        </is>
      </c>
      <c r="G6243" s="645" t="n">
        <v>1</v>
      </c>
      <c r="H6243" s="194" t="n">
        <v>6626.561570749998</v>
      </c>
      <c r="I6243" s="195" t="n">
        <v>3235.555275743339</v>
      </c>
      <c r="J6243" s="196" t="n">
        <v>1232.764605811667</v>
      </c>
      <c r="K6243" s="197" t="n">
        <v>11094.881452305</v>
      </c>
      <c r="L6243" s="194" t="n">
        <v>6626.561570749998</v>
      </c>
      <c r="M6243" s="195" t="n">
        <v>3235.555275743339</v>
      </c>
      <c r="N6243" s="196" t="n">
        <v>1232.764605811667</v>
      </c>
      <c r="O6243" s="197" t="n">
        <v>11094.881452305</v>
      </c>
      <c r="P6243" s="118" t="n"/>
      <c r="Q6243" s="104" t="n"/>
    </row>
    <row r="6244" outlineLevel="3" ht="50.25" customHeight="1">
      <c r="A6244" s="3" t="n"/>
      <c r="B6244" s="3" t="inlineStr">
        <is>
          <t xml:space="preserve">Система тревожной сигнализации для санузлов МГН (СТС МГН) </t>
        </is>
      </c>
      <c r="C6244" s="25" t="n"/>
      <c r="D6244" s="271" t="inlineStr">
        <is>
          <t>10.12.1.3.</t>
        </is>
      </c>
      <c r="E6244" s="200" t="inlineStr">
        <is>
          <t>Аккумулятор, АКБ 12 В 7А*ч, Delta</t>
        </is>
      </c>
      <c r="F6244" s="651" t="inlineStr">
        <is>
          <t>шт</t>
        </is>
      </c>
      <c r="G6244" s="645" t="n">
        <v>1</v>
      </c>
      <c r="H6244" s="194" t="n">
        <v>1727.061852809053</v>
      </c>
      <c r="I6244" s="195" t="n">
        <v>647.1110551486677</v>
      </c>
      <c r="J6244" s="196" t="n">
        <v>296.771613494715</v>
      </c>
      <c r="K6244" s="197" t="n">
        <v>2670.944521452435</v>
      </c>
      <c r="L6244" s="194" t="n">
        <v>1727.061852809053</v>
      </c>
      <c r="M6244" s="195" t="n">
        <v>647.1110551486677</v>
      </c>
      <c r="N6244" s="196" t="n">
        <v>296.771613494715</v>
      </c>
      <c r="O6244" s="197" t="n">
        <v>2670.944521452435</v>
      </c>
      <c r="P6244" s="118" t="n"/>
      <c r="Q6244" s="104" t="n"/>
    </row>
    <row r="6245" outlineLevel="3" ht="50.25" customHeight="1">
      <c r="A6245" s="3" t="n"/>
      <c r="B6245" s="3" t="inlineStr">
        <is>
          <t xml:space="preserve">Система тревожной сигнализации для санузлов МГН (СТС МГН) </t>
        </is>
      </c>
      <c r="C6245" s="25" t="n"/>
      <c r="D6245" s="271" t="inlineStr">
        <is>
          <t>10.12.1.4.</t>
        </is>
      </c>
      <c r="E6245" s="200" t="inlineStr">
        <is>
          <t>Блок расширения абонентских линий на 8 устройств, AL-Z8, Омега саунд</t>
        </is>
      </c>
      <c r="F6245" s="651" t="inlineStr">
        <is>
          <t>шт</t>
        </is>
      </c>
      <c r="G6245" s="645" t="n">
        <v>1</v>
      </c>
      <c r="H6245" s="194" t="n">
        <v>247588.1574802084</v>
      </c>
      <c r="I6245" s="195" t="n">
        <v>110008.8793752735</v>
      </c>
      <c r="J6245" s="196" t="n">
        <v>44699.62960693524</v>
      </c>
      <c r="K6245" s="197" t="n">
        <v>402296.6664624172</v>
      </c>
      <c r="L6245" s="194" t="n">
        <v>247588.1574802084</v>
      </c>
      <c r="M6245" s="195" t="n">
        <v>110008.8793752735</v>
      </c>
      <c r="N6245" s="196" t="n">
        <v>44699.62960693524</v>
      </c>
      <c r="O6245" s="197" t="n">
        <v>402296.6664624172</v>
      </c>
      <c r="P6245" s="118" t="n"/>
      <c r="Q6245" s="104" t="n"/>
    </row>
    <row r="6246" outlineLevel="3" ht="50.25" customHeight="1">
      <c r="A6246" s="3" t="n"/>
      <c r="B6246" s="3" t="inlineStr">
        <is>
          <t xml:space="preserve">Система тревожной сигнализации для санузлов МГН (СТС МГН) </t>
        </is>
      </c>
      <c r="C6246" s="25" t="n"/>
      <c r="D6246" s="271" t="inlineStr">
        <is>
          <t>10.12.1.5.</t>
        </is>
      </c>
      <c r="E6246" s="200" t="inlineStr">
        <is>
          <t>Абонентское переговорное устройство, AL-SG, Омега саунд</t>
        </is>
      </c>
      <c r="F6246" s="651" t="inlineStr">
        <is>
          <t>шт</t>
        </is>
      </c>
      <c r="G6246" s="645" t="n">
        <v>1</v>
      </c>
      <c r="H6246" s="194" t="n">
        <v>84850.55625670694</v>
      </c>
      <c r="I6246" s="195" t="n">
        <v>20707.55376475737</v>
      </c>
      <c r="J6246" s="196" t="n">
        <v>13194.76375268304</v>
      </c>
      <c r="K6246" s="197" t="n">
        <v>118752.8737741473</v>
      </c>
      <c r="L6246" s="194" t="n">
        <v>84850.55625670694</v>
      </c>
      <c r="M6246" s="195" t="n">
        <v>20707.55376475737</v>
      </c>
      <c r="N6246" s="196" t="n">
        <v>13194.76375268304</v>
      </c>
      <c r="O6246" s="197" t="n">
        <v>118752.8737741473</v>
      </c>
      <c r="P6246" s="118" t="n"/>
      <c r="Q6246" s="104" t="n"/>
    </row>
    <row r="6247" outlineLevel="3" ht="50.25" customHeight="1">
      <c r="A6247" s="3" t="n"/>
      <c r="B6247" s="3" t="inlineStr">
        <is>
          <t xml:space="preserve">Система тревожной сигнализации для санузлов МГН (СТС МГН) </t>
        </is>
      </c>
      <c r="C6247" s="25" t="n"/>
      <c r="D6247" s="271" t="inlineStr">
        <is>
          <t>10.12.1.6.</t>
        </is>
      </c>
      <c r="E6247" s="200" t="inlineStr">
        <is>
          <t>Комплект на одну зону, в составе:, AL-MGN2, Омега саунд</t>
        </is>
      </c>
      <c r="F6247" s="651" t="inlineStr">
        <is>
          <t>шт</t>
        </is>
      </c>
      <c r="G6247" s="645" t="n">
        <v>1</v>
      </c>
      <c r="H6247" s="194" t="n">
        <v>38319.18841984756</v>
      </c>
      <c r="I6247" s="195" t="n">
        <v>32355.55275743339</v>
      </c>
      <c r="J6247" s="196" t="n">
        <v>8834.342647160118</v>
      </c>
      <c r="K6247" s="197" t="n">
        <v>79509.08382444106</v>
      </c>
      <c r="L6247" s="194" t="n">
        <v>38319.18841984756</v>
      </c>
      <c r="M6247" s="195" t="n">
        <v>32355.55275743339</v>
      </c>
      <c r="N6247" s="196" t="n">
        <v>8834.342647160118</v>
      </c>
      <c r="O6247" s="197" t="n">
        <v>79509.08382444106</v>
      </c>
      <c r="P6247" s="118" t="n"/>
      <c r="Q6247" s="104" t="n"/>
    </row>
    <row r="6248" outlineLevel="3" ht="50.25" customHeight="1">
      <c r="A6248" s="3" t="n"/>
      <c r="B6248" s="3" t="inlineStr">
        <is>
          <t xml:space="preserve">Система тревожной сигнализации для санузлов МГН (СТС МГН) </t>
        </is>
      </c>
      <c r="C6248" s="25" t="n"/>
      <c r="D6248" s="271" t="inlineStr">
        <is>
          <t>10.12.1.7.</t>
        </is>
      </c>
      <c r="E6248" s="200" t="inlineStr">
        <is>
          <t>Светозвуковой анализатор, AL-DL, Омега саунд</t>
        </is>
      </c>
      <c r="F6248" s="651" t="inlineStr">
        <is>
          <t>шт</t>
        </is>
      </c>
      <c r="G6248" s="645" t="n">
        <v>1</v>
      </c>
      <c r="H6248" s="194" t="n">
        <v>10675.40211830367</v>
      </c>
      <c r="I6248" s="195" t="n">
        <v>3882.666330892006</v>
      </c>
      <c r="J6248" s="196" t="n">
        <v>1819.75855614946</v>
      </c>
      <c r="K6248" s="197" t="n">
        <v>16377.82700534514</v>
      </c>
      <c r="L6248" s="194" t="n">
        <v>10675.40211830367</v>
      </c>
      <c r="M6248" s="195" t="n">
        <v>3882.666330892006</v>
      </c>
      <c r="N6248" s="196" t="n">
        <v>1819.75855614946</v>
      </c>
      <c r="O6248" s="197" t="n">
        <v>16377.82700534514</v>
      </c>
      <c r="P6248" s="118" t="n"/>
      <c r="Q6248" s="104" t="n"/>
    </row>
    <row r="6249" outlineLevel="3" ht="50.25" customHeight="1">
      <c r="A6249" s="3" t="n"/>
      <c r="B6249" s="3" t="inlineStr">
        <is>
          <t xml:space="preserve">Система тревожной сигнализации для санузлов МГН (СТС МГН) </t>
        </is>
      </c>
      <c r="C6249" s="25" t="n"/>
      <c r="D6249" s="271" t="inlineStr">
        <is>
          <t>10.12.1.8.</t>
        </is>
      </c>
      <c r="E6249" s="200" t="inlineStr">
        <is>
          <t>Устройство вызова, AL-RB, Омега саунд</t>
        </is>
      </c>
      <c r="F6249" s="651" t="inlineStr">
        <is>
          <t>шт</t>
        </is>
      </c>
      <c r="G6249" s="645" t="n">
        <v>1</v>
      </c>
      <c r="H6249" s="194" t="n">
        <v>9606.782314323525</v>
      </c>
      <c r="I6249" s="195" t="n">
        <v>3882.666330892006</v>
      </c>
      <c r="J6249" s="196" t="n">
        <v>1686.181080651942</v>
      </c>
      <c r="K6249" s="197" t="n">
        <v>15175.62972586747</v>
      </c>
      <c r="L6249" s="194" t="n">
        <v>9606.782314323525</v>
      </c>
      <c r="M6249" s="195" t="n">
        <v>3882.666330892006</v>
      </c>
      <c r="N6249" s="196" t="n">
        <v>1686.181080651942</v>
      </c>
      <c r="O6249" s="197" t="n">
        <v>15175.62972586747</v>
      </c>
      <c r="P6249" s="118" t="n"/>
      <c r="Q6249" s="104" t="n"/>
    </row>
    <row r="6250" outlineLevel="3" ht="50.25" customHeight="1">
      <c r="A6250" s="3" t="n"/>
      <c r="B6250" s="3" t="inlineStr">
        <is>
          <t xml:space="preserve">Система тревожной сигнализации для санузлов МГН (СТС МГН) </t>
        </is>
      </c>
      <c r="C6250" s="25" t="n"/>
      <c r="D6250" s="271" t="inlineStr">
        <is>
          <t>10.12.1.9.</t>
        </is>
      </c>
      <c r="E6250" s="200" t="inlineStr">
        <is>
          <t>Кнопка отмены вызова, AL-CB, Омега саунд</t>
        </is>
      </c>
      <c r="F6250" s="651" t="inlineStr">
        <is>
          <t>шт</t>
        </is>
      </c>
      <c r="G6250" s="645" t="n">
        <v>1</v>
      </c>
      <c r="H6250" s="194" t="n">
        <v>18889.74064610493</v>
      </c>
      <c r="I6250" s="195" t="n">
        <v>6471.110551486678</v>
      </c>
      <c r="J6250" s="196" t="n">
        <v>3170.106399698951</v>
      </c>
      <c r="K6250" s="197" t="n">
        <v>28530.95759729055</v>
      </c>
      <c r="L6250" s="194" t="n">
        <v>18889.74064610493</v>
      </c>
      <c r="M6250" s="195" t="n">
        <v>6471.110551486678</v>
      </c>
      <c r="N6250" s="196" t="n">
        <v>3170.106399698951</v>
      </c>
      <c r="O6250" s="197" t="n">
        <v>28530.95759729055</v>
      </c>
      <c r="P6250" s="118" t="n"/>
      <c r="Q6250" s="104" t="n"/>
    </row>
    <row r="6251" outlineLevel="2" ht="50.25" customHeight="1">
      <c r="A6251" s="3" t="n"/>
      <c r="B6251" s="3" t="n"/>
      <c r="C6251" s="240" t="n"/>
      <c r="D6251" s="391" t="inlineStr">
        <is>
          <t>10.12.2.</t>
        </is>
      </c>
      <c r="E6251" s="406" t="inlineStr">
        <is>
          <t>Кабельная продукция и материалы</t>
        </is>
      </c>
      <c r="F6251" s="241" t="inlineStr">
        <is>
          <t>комплект</t>
        </is>
      </c>
      <c r="G6251" s="420" t="n">
        <v>1</v>
      </c>
      <c r="H6251" s="428">
        <f>IFERROR(L6251/G6251,0)</f>
        <v/>
      </c>
      <c r="I6251" s="429">
        <f>IFERROR(M6251/G6251,0)</f>
        <v/>
      </c>
      <c r="J6251" s="430">
        <f>IFERROR(N6251/G6251,0)</f>
        <v/>
      </c>
      <c r="K6251" s="432">
        <f>+IFERROR(O6251/G6251,0)</f>
        <v/>
      </c>
      <c r="L6251" s="431">
        <f>SUBTOTAL(9,L6252:L6255)</f>
        <v/>
      </c>
      <c r="M6251" s="429">
        <f>SUBTOTAL(9,M6252:M6255)</f>
        <v/>
      </c>
      <c r="N6251" s="430">
        <f>SUBTOTAL(9,N6252:N6255)</f>
        <v/>
      </c>
      <c r="O6251" s="433">
        <f>SUBTOTAL(9,O6252:O6255)</f>
        <v/>
      </c>
      <c r="P6251" s="394" t="n"/>
      <c r="Q6251" s="243" t="n"/>
    </row>
    <row r="6252" outlineLevel="3" ht="50.25" customHeight="1">
      <c r="A6252" s="3" t="n"/>
      <c r="B6252" s="3" t="inlineStr">
        <is>
          <t xml:space="preserve">Система тревожной сигнализации для санузлов МГН (СТС МГН) </t>
        </is>
      </c>
      <c r="C6252" s="25" t="n"/>
      <c r="D6252" s="271" t="inlineStr">
        <is>
          <t>10.12.2.1.</t>
        </is>
      </c>
      <c r="E6252" s="200" t="inlineStr">
        <is>
          <t>Кабель 4 витые пары, экранированный, САТ5е, СегментЛАН U/UTP Cat5e ZHнг(А)-HF 4х2х0,52, СегментЭнерго</t>
        </is>
      </c>
      <c r="F6252" s="651" t="inlineStr">
        <is>
          <t>шт</t>
        </is>
      </c>
      <c r="G6252" s="645" t="n">
        <v>5</v>
      </c>
      <c r="H6252" s="194" t="n">
        <v>52.59688019074697</v>
      </c>
      <c r="I6252" s="195" t="n">
        <v>155.3066532356802</v>
      </c>
      <c r="J6252" s="196" t="n">
        <v>25.9879416783034</v>
      </c>
      <c r="K6252" s="197" t="n">
        <v>233.8914751047306</v>
      </c>
      <c r="L6252" s="194" t="n">
        <v>262.9844009537348</v>
      </c>
      <c r="M6252" s="195" t="n">
        <v>776.5332661784012</v>
      </c>
      <c r="N6252" s="196" t="n">
        <v>129.939708391517</v>
      </c>
      <c r="O6252" s="197" t="n">
        <v>1169.457375523653</v>
      </c>
      <c r="P6252" s="118" t="n"/>
      <c r="Q6252" s="104" t="n"/>
    </row>
    <row r="6253" outlineLevel="3" ht="50.25" customHeight="1">
      <c r="A6253" s="3" t="n"/>
      <c r="B6253" s="3" t="inlineStr">
        <is>
          <t xml:space="preserve">Система тревожной сигнализации для санузлов МГН (СТС МГН) </t>
        </is>
      </c>
      <c r="C6253" s="25" t="n"/>
      <c r="D6253" s="271" t="inlineStr">
        <is>
          <t>10.12.2.2.</t>
        </is>
      </c>
      <c r="E6253" s="200" t="inlineStr">
        <is>
          <t>Кабель 2 витые пары, экранированный, САТ5е, СегментЛАН U/UTP Cat5e ZHнг(А)-HF 2х2х0,52, СегментЭнерго</t>
        </is>
      </c>
      <c r="F6253" s="651" t="inlineStr">
        <is>
          <t>шт</t>
        </is>
      </c>
      <c r="G6253" s="645" t="n">
        <v>80</v>
      </c>
      <c r="H6253" s="194" t="n">
        <v>29.51936966069604</v>
      </c>
      <c r="I6253" s="195" t="n">
        <v>155.3066532356802</v>
      </c>
      <c r="J6253" s="196" t="n">
        <v>23.10325286204704</v>
      </c>
      <c r="K6253" s="197" t="n">
        <v>207.9292757584233</v>
      </c>
      <c r="L6253" s="194" t="n">
        <v>2361.549572855683</v>
      </c>
      <c r="M6253" s="195" t="n">
        <v>12424.53225885442</v>
      </c>
      <c r="N6253" s="196" t="n">
        <v>1848.260228963763</v>
      </c>
      <c r="O6253" s="197" t="n">
        <v>16634.34206067387</v>
      </c>
      <c r="P6253" s="118" t="n"/>
      <c r="Q6253" s="104" t="n"/>
    </row>
    <row r="6254" outlineLevel="3" ht="50.25" customHeight="1">
      <c r="A6254" s="3" t="n"/>
      <c r="B6254" s="3" t="inlineStr">
        <is>
          <t xml:space="preserve">Система тревожной сигнализации для санузлов МГН (СТС МГН) </t>
        </is>
      </c>
      <c r="C6254" s="25" t="n"/>
      <c r="D6254" s="271" t="inlineStr">
        <is>
          <t>10.12.2.3.</t>
        </is>
      </c>
      <c r="E6254" s="200" t="inlineStr">
        <is>
          <t>Кабель 1 витая пара, экранированный, САТ5е, СегментЛАН U/UTP Cat5e ZHнг(А)-HF 1х2х0,52, СегментЭнерго</t>
        </is>
      </c>
      <c r="F6254" s="651" t="inlineStr">
        <is>
          <t>шт</t>
        </is>
      </c>
      <c r="G6254" s="645" t="n">
        <v>20</v>
      </c>
      <c r="H6254" s="194" t="n">
        <v>17.36297912068399</v>
      </c>
      <c r="I6254" s="195" t="n">
        <v>155.3066532356802</v>
      </c>
      <c r="J6254" s="196" t="n">
        <v>21.58370404454553</v>
      </c>
      <c r="K6254" s="197" t="n">
        <v>194.2533364009098</v>
      </c>
      <c r="L6254" s="194" t="n">
        <v>347.2595824136798</v>
      </c>
      <c r="M6254" s="195" t="n">
        <v>3106.133064713605</v>
      </c>
      <c r="N6254" s="196" t="n">
        <v>431.6740808909106</v>
      </c>
      <c r="O6254" s="197" t="n">
        <v>3885.066728018196</v>
      </c>
      <c r="P6254" s="118" t="n"/>
      <c r="Q6254" s="104" t="n"/>
    </row>
    <row r="6255" outlineLevel="3" ht="50.25" customHeight="1">
      <c r="A6255" s="3" t="n"/>
      <c r="B6255" s="3" t="inlineStr">
        <is>
          <t xml:space="preserve">Система тревожной сигнализации для санузлов МГН (СТС МГН) </t>
        </is>
      </c>
      <c r="C6255" s="25" t="n"/>
      <c r="D6255" s="271" t="inlineStr">
        <is>
          <t>10.12.2.4.</t>
        </is>
      </c>
      <c r="E6255" s="200" t="inlineStr">
        <is>
          <t>Труба гофрированная D20, Россия</t>
        </is>
      </c>
      <c r="F6255" s="651" t="inlineStr">
        <is>
          <t>м</t>
        </is>
      </c>
      <c r="G6255" s="645" t="n">
        <v>25</v>
      </c>
      <c r="H6255" s="194" t="n">
        <v>25.49033269176229</v>
      </c>
      <c r="I6255" s="195" t="n">
        <v>25.88444220594671</v>
      </c>
      <c r="J6255" s="196" t="n">
        <v>6.421846862213624</v>
      </c>
      <c r="K6255" s="197" t="n">
        <v>57.79662175992262</v>
      </c>
      <c r="L6255" s="194" t="n">
        <v>637.2583172940572</v>
      </c>
      <c r="M6255" s="195" t="n">
        <v>647.1110551486677</v>
      </c>
      <c r="N6255" s="196" t="n">
        <v>160.5461715553406</v>
      </c>
      <c r="O6255" s="197" t="n">
        <v>1444.915543998065</v>
      </c>
      <c r="P6255" s="118" t="n"/>
      <c r="Q6255" s="104" t="n"/>
    </row>
    <row r="6256" outlineLevel="2" ht="50.25" customHeight="1">
      <c r="A6256" s="3" t="n"/>
      <c r="B6256" s="3" t="n"/>
      <c r="C6256" s="240" t="n"/>
      <c r="D6256" s="391" t="inlineStr">
        <is>
          <t>10.12.3.</t>
        </is>
      </c>
      <c r="E6256" s="401" t="inlineStr">
        <is>
          <t>Прочее</t>
        </is>
      </c>
      <c r="F6256" s="648" t="inlineStr">
        <is>
          <t>комплект</t>
        </is>
      </c>
      <c r="G6256" s="422" t="n">
        <v>1</v>
      </c>
      <c r="H6256" s="428">
        <f>IFERROR(L6256/G6256,0)</f>
        <v/>
      </c>
      <c r="I6256" s="429">
        <f>IFERROR(M6256/G6256,0)</f>
        <v/>
      </c>
      <c r="J6256" s="430">
        <f>IFERROR(N6256/G6256,0)</f>
        <v/>
      </c>
      <c r="K6256" s="432">
        <f>+IFERROR(O6256/G6256,0)</f>
        <v/>
      </c>
      <c r="L6256" s="431">
        <f>SUBTOTAL(9,L6257:L6259)</f>
        <v/>
      </c>
      <c r="M6256" s="429">
        <f>SUBTOTAL(9,M6257:M6259)</f>
        <v/>
      </c>
      <c r="N6256" s="430">
        <f>SUBTOTAL(9,N6257:N6259)</f>
        <v/>
      </c>
      <c r="O6256" s="433">
        <f>SUBTOTAL(9,O6257:O6259)</f>
        <v/>
      </c>
      <c r="P6256" s="394" t="n"/>
      <c r="Q6256" s="243" t="n"/>
    </row>
    <row r="6257" outlineLevel="3" ht="50.25" customHeight="1">
      <c r="A6257" s="3" t="n"/>
      <c r="B6257" s="3" t="n"/>
      <c r="C6257" s="25" t="n"/>
      <c r="D6257" s="271" t="inlineStr">
        <is>
          <t>10.12.3.1.</t>
        </is>
      </c>
      <c r="E6257" s="200" t="inlineStr">
        <is>
          <t>Расходные материалы</t>
        </is>
      </c>
      <c r="F6257" s="651" t="inlineStr">
        <is>
          <t>компл.</t>
        </is>
      </c>
      <c r="G6257" s="645" t="n">
        <v>1</v>
      </c>
      <c r="H6257" s="194" t="n"/>
      <c r="I6257" s="195" t="n">
        <v>0</v>
      </c>
      <c r="J6257" s="196" t="n">
        <v>0</v>
      </c>
      <c r="K6257" s="197" t="n">
        <v>0</v>
      </c>
      <c r="L6257" s="194" t="n">
        <v>0</v>
      </c>
      <c r="M6257" s="195" t="n">
        <v>0</v>
      </c>
      <c r="N6257" s="196" t="n">
        <v>0</v>
      </c>
      <c r="O6257" s="197" t="n">
        <v>0</v>
      </c>
      <c r="P6257" s="118" t="inlineStr">
        <is>
          <t>Включено</t>
        </is>
      </c>
      <c r="Q6257" s="104" t="n"/>
    </row>
    <row r="6258" outlineLevel="3" ht="50.25" customHeight="1">
      <c r="A6258" s="3" t="n"/>
      <c r="B6258" s="3" t="n"/>
      <c r="C6258" s="25" t="n"/>
      <c r="D6258" s="271" t="inlineStr">
        <is>
          <t>10.12.3.2.</t>
        </is>
      </c>
      <c r="E6258" s="3" t="inlineStr">
        <is>
          <t>Пуско-наладочные работы</t>
        </is>
      </c>
      <c r="F6258" s="201" t="inlineStr">
        <is>
          <t>компл.</t>
        </is>
      </c>
      <c r="G6258" s="645" t="n">
        <v>0</v>
      </c>
      <c r="H6258" s="194" t="n">
        <v>11544.53230455776</v>
      </c>
      <c r="I6258" s="195" t="n">
        <v>110008.8793752735</v>
      </c>
      <c r="J6258" s="196" t="n">
        <v>15194.17645997891</v>
      </c>
      <c r="K6258" s="197" t="n">
        <v>136747.5881398102</v>
      </c>
      <c r="L6258" s="194" t="n">
        <v>0</v>
      </c>
      <c r="M6258" s="195" t="n">
        <v>0</v>
      </c>
      <c r="N6258" s="196" t="n">
        <v>0</v>
      </c>
      <c r="O6258" s="197" t="n">
        <v>0</v>
      </c>
      <c r="P6258" s="524" t="inlineStr">
        <is>
          <t>Исключено</t>
        </is>
      </c>
      <c r="Q6258" s="104" t="n"/>
    </row>
    <row r="6259" outlineLevel="3" ht="50.25" customHeight="1">
      <c r="A6259" s="3" t="n"/>
      <c r="B6259" s="3" t="n"/>
      <c r="C6259" s="25" t="n"/>
      <c r="D6259" s="271" t="inlineStr">
        <is>
          <t>10.12.3.3.</t>
        </is>
      </c>
      <c r="E6259" s="3" t="inlineStr">
        <is>
          <t>Разработка исполнительной документации</t>
        </is>
      </c>
      <c r="F6259" s="201" t="inlineStr">
        <is>
          <t>компл.</t>
        </is>
      </c>
      <c r="G6259" s="645" t="n">
        <v>1</v>
      </c>
      <c r="H6259" s="194" t="n"/>
      <c r="I6259" s="195" t="n">
        <v>0</v>
      </c>
      <c r="J6259" s="196" t="n">
        <v>0</v>
      </c>
      <c r="K6259" s="197" t="n">
        <v>0</v>
      </c>
      <c r="L6259" s="194" t="n">
        <v>0</v>
      </c>
      <c r="M6259" s="195" t="n">
        <v>0</v>
      </c>
      <c r="N6259" s="196" t="n">
        <v>0</v>
      </c>
      <c r="O6259" s="197" t="n">
        <v>0</v>
      </c>
      <c r="P6259" s="118" t="inlineStr">
        <is>
          <t>Включено</t>
        </is>
      </c>
      <c r="Q6259" s="104" t="n"/>
    </row>
    <row r="6260" outlineLevel="1" ht="50.25" customHeight="1">
      <c r="A6260" s="3" t="n"/>
      <c r="B6260" s="3" t="inlineStr">
        <is>
          <t>Системы автоматизации и диспетчеризации инженерных систем</t>
        </is>
      </c>
      <c r="C6260" s="235" t="n"/>
      <c r="D6260" s="382" t="inlineStr">
        <is>
          <t>10.13.</t>
        </is>
      </c>
      <c r="E6260" s="375" t="inlineStr">
        <is>
          <t>Система автоматизации и диспечерезации (АСДУ)</t>
        </is>
      </c>
      <c r="F6260" s="376" t="inlineStr">
        <is>
          <t>м2</t>
        </is>
      </c>
      <c r="G6260" s="335" t="n">
        <v>18830.72</v>
      </c>
      <c r="H6260" s="377">
        <f>+IFERROR(L6260/G6260,0)</f>
        <v/>
      </c>
      <c r="I6260" s="378">
        <f>IFERROR(M6260/G6260,0)</f>
        <v/>
      </c>
      <c r="J6260" s="379">
        <f>IFERROR(N6260/G6260,0)</f>
        <v/>
      </c>
      <c r="K6260" s="383">
        <f>+IFERROR(O6260/G6260,0)</f>
        <v/>
      </c>
      <c r="L6260" s="380">
        <f>SUBTOTAL(9,L6261:L7582)</f>
        <v/>
      </c>
      <c r="M6260" s="378">
        <f>SUBTOTAL(9,M6261:M7582)</f>
        <v/>
      </c>
      <c r="N6260" s="379">
        <f>SUBTOTAL(9,N6261:N7582)</f>
        <v/>
      </c>
      <c r="O6260" s="383">
        <f>SUBTOTAL(9,O6261:O7582)</f>
        <v/>
      </c>
      <c r="P6260" s="381" t="n"/>
      <c r="Q6260" s="244" t="n"/>
    </row>
    <row r="6261" outlineLevel="2" ht="50.25" customHeight="1">
      <c r="A6261" s="3" t="n"/>
      <c r="B6261" s="3" t="n"/>
      <c r="C6261" s="240" t="n"/>
      <c r="D6261" s="391" t="inlineStr">
        <is>
          <t>10.13.1.</t>
        </is>
      </c>
      <c r="E6261" s="410" t="inlineStr">
        <is>
          <t>Оборудование и датчики системы диспетчеризации, устанавливаемые по месту</t>
        </is>
      </c>
      <c r="F6261" s="410" t="inlineStr">
        <is>
          <t>комплект</t>
        </is>
      </c>
      <c r="G6261" s="421" t="n">
        <v>1</v>
      </c>
      <c r="H6261" s="428">
        <f>IFERROR(L6261/G6261,0)</f>
        <v/>
      </c>
      <c r="I6261" s="429">
        <f>IFERROR(M6261/G6261,0)</f>
        <v/>
      </c>
      <c r="J6261" s="430">
        <f>IFERROR(N6261/G6261,0)</f>
        <v/>
      </c>
      <c r="K6261" s="432">
        <f>+IFERROR(O6261/G6261,0)</f>
        <v/>
      </c>
      <c r="L6261" s="431">
        <f>SUBTOTAL(9,L6262:L6273)</f>
        <v/>
      </c>
      <c r="M6261" s="429">
        <f>SUBTOTAL(9,M6262:M6273)</f>
        <v/>
      </c>
      <c r="N6261" s="430">
        <f>SUBTOTAL(9,N6262:N6273)</f>
        <v/>
      </c>
      <c r="O6261" s="433">
        <f>SUBTOTAL(9,O6262:O6273)</f>
        <v/>
      </c>
      <c r="P6261" s="394" t="n"/>
      <c r="Q6261" s="243" t="n"/>
    </row>
    <row r="6262" outlineLevel="3" ht="50.25" customHeight="1">
      <c r="A6262" s="3" t="n"/>
      <c r="B6262" s="3" t="n"/>
      <c r="C6262" s="25" t="n"/>
      <c r="D6262" s="271" t="inlineStr">
        <is>
          <t>10.13.1.1.</t>
        </is>
      </c>
      <c r="E6262" s="200" t="inlineStr">
        <is>
          <t>Датчик контроля протечки воды, четырехпроводный, исполнение 2, Н.З. контакт, h2o-контакт New исп. 2 (НЗ), ОАО "Комплексная безопасность"</t>
        </is>
      </c>
      <c r="F6262" s="214" t="inlineStr">
        <is>
          <t>шт.</t>
        </is>
      </c>
      <c r="G6262" s="645" t="n">
        <v>0</v>
      </c>
      <c r="H6262" s="194" t="n">
        <v>1177.542265450812</v>
      </c>
      <c r="I6262" s="195" t="n">
        <v>1035.377688237868</v>
      </c>
      <c r="J6262" s="196" t="n">
        <v>276.614994211085</v>
      </c>
      <c r="K6262" s="197" t="n">
        <v>2489.534947899765</v>
      </c>
      <c r="L6262" s="194" t="n">
        <v>0</v>
      </c>
      <c r="M6262" s="195" t="n">
        <v>0</v>
      </c>
      <c r="N6262" s="196" t="n">
        <v>0</v>
      </c>
      <c r="O6262" s="197" t="n">
        <v>0</v>
      </c>
      <c r="P6262" s="524" t="inlineStr">
        <is>
          <t>Исключено</t>
        </is>
      </c>
      <c r="Q6262" s="104" t="n"/>
    </row>
    <row r="6263" outlineLevel="3" ht="50.25" customHeight="1">
      <c r="A6263" s="3" t="n"/>
      <c r="B6263" s="3" t="n"/>
      <c r="C6263" s="25" t="n"/>
      <c r="D6263" s="271" t="inlineStr">
        <is>
          <t>10.13.1.2.</t>
        </is>
      </c>
      <c r="E6263" s="200" t="inlineStr">
        <is>
          <t>Реле дифференциального давления по воздуху диапазон 20...200 Па, РД30-ДД200, Овен</t>
        </is>
      </c>
      <c r="F6263" s="214" t="inlineStr">
        <is>
          <t>шт.</t>
        </is>
      </c>
      <c r="G6263" s="645" t="n">
        <v>0</v>
      </c>
      <c r="H6263" s="194" t="n">
        <v>1847.12510992114</v>
      </c>
      <c r="I6263" s="195" t="n">
        <v>1553.066532356803</v>
      </c>
      <c r="J6263" s="196" t="n">
        <v>425.0239552847429</v>
      </c>
      <c r="K6263" s="197" t="n">
        <v>3825.215597562686</v>
      </c>
      <c r="L6263" s="194" t="n">
        <v>0</v>
      </c>
      <c r="M6263" s="195" t="n">
        <v>0</v>
      </c>
      <c r="N6263" s="196" t="n">
        <v>0</v>
      </c>
      <c r="O6263" s="197" t="n">
        <v>0</v>
      </c>
      <c r="P6263" s="524" t="inlineStr">
        <is>
          <t>Исключено</t>
        </is>
      </c>
      <c r="Q6263" s="104" t="n"/>
    </row>
    <row r="6264" outlineLevel="3" ht="50.25" customHeight="1">
      <c r="A6264" s="3" t="n"/>
      <c r="B6264" s="3" t="n"/>
      <c r="C6264" s="25" t="n"/>
      <c r="D6264" s="271" t="inlineStr">
        <is>
          <t>10.13.1.3.</t>
        </is>
      </c>
      <c r="E6264" s="200" t="inlineStr">
        <is>
          <t>Датчик контроля протечки воды, четырехпроводный, исполнение 2, Н.З. контакт, h2o-контакт New исп. 2 (НЗ), ОАО "Комплексная безопасность"</t>
        </is>
      </c>
      <c r="F6264" s="214" t="inlineStr">
        <is>
          <t>шт.</t>
        </is>
      </c>
      <c r="G6264" s="645" t="n">
        <v>0</v>
      </c>
      <c r="H6264" s="194" t="n">
        <v>1177.542265450812</v>
      </c>
      <c r="I6264" s="195" t="n">
        <v>1035.377688237868</v>
      </c>
      <c r="J6264" s="196" t="n">
        <v>276.614994211085</v>
      </c>
      <c r="K6264" s="197" t="n">
        <v>2489.534947899765</v>
      </c>
      <c r="L6264" s="194" t="n">
        <v>0</v>
      </c>
      <c r="M6264" s="195" t="n">
        <v>0</v>
      </c>
      <c r="N6264" s="196" t="n">
        <v>0</v>
      </c>
      <c r="O6264" s="197" t="n">
        <v>0</v>
      </c>
      <c r="P6264" s="524" t="inlineStr">
        <is>
          <t>Исключено</t>
        </is>
      </c>
      <c r="Q6264" s="104" t="n"/>
    </row>
    <row r="6265" outlineLevel="3" ht="50.25" customHeight="1">
      <c r="A6265" s="3" t="n"/>
      <c r="B6265" s="3" t="n"/>
      <c r="C6265" s="25" t="n"/>
      <c r="D6265" s="271" t="inlineStr">
        <is>
          <t>10.13.1.4.</t>
        </is>
      </c>
      <c r="E6265" s="200" t="inlineStr">
        <is>
          <t>Переговорное устройство АПУ-2Н, ЛНГС.465213.300.200, ООО “Лифт-Комплекс ДС”</t>
        </is>
      </c>
      <c r="F6265" s="214" t="inlineStr">
        <is>
          <t>шт.</t>
        </is>
      </c>
      <c r="G6265" s="645" t="n">
        <v>0</v>
      </c>
      <c r="H6265" s="194" t="n">
        <v>7157.609911209607</v>
      </c>
      <c r="I6265" s="195" t="n">
        <v>3235.555275743339</v>
      </c>
      <c r="J6265" s="196" t="n">
        <v>1299.145648369118</v>
      </c>
      <c r="K6265" s="197" t="n">
        <v>11692.31083532206</v>
      </c>
      <c r="L6265" s="194" t="n">
        <v>0</v>
      </c>
      <c r="M6265" s="195" t="n">
        <v>0</v>
      </c>
      <c r="N6265" s="196" t="n">
        <v>0</v>
      </c>
      <c r="O6265" s="197" t="n">
        <v>0</v>
      </c>
      <c r="P6265" s="524" t="inlineStr">
        <is>
          <t>Исключено</t>
        </is>
      </c>
      <c r="Q6265" s="104" t="n"/>
    </row>
    <row r="6266" outlineLevel="3" ht="50.25" customHeight="1">
      <c r="A6266" s="3" t="n"/>
      <c r="B6266" s="3" t="n"/>
      <c r="C6266" s="25" t="n"/>
      <c r="D6266" s="271" t="inlineStr">
        <is>
          <t>10.13.1.5.</t>
        </is>
      </c>
      <c r="E6266" s="200" t="inlineStr">
        <is>
          <t>Извещатель охранный точечный магнитоконтактный переключающий, ИО-102-6П, ООО НПП "Магнито-Контакт"</t>
        </is>
      </c>
      <c r="F6266" s="214" t="inlineStr">
        <is>
          <t>шт.</t>
        </is>
      </c>
      <c r="G6266" s="645" t="n">
        <v>0</v>
      </c>
      <c r="H6266" s="194" t="n">
        <v>1596.608786184494</v>
      </c>
      <c r="I6266" s="195" t="n">
        <v>1294.222110297335</v>
      </c>
      <c r="J6266" s="196" t="n">
        <v>361.3538620602286</v>
      </c>
      <c r="K6266" s="197" t="n">
        <v>3252.184758542057</v>
      </c>
      <c r="L6266" s="194" t="n">
        <v>0</v>
      </c>
      <c r="M6266" s="195" t="n">
        <v>0</v>
      </c>
      <c r="N6266" s="196" t="n">
        <v>0</v>
      </c>
      <c r="O6266" s="197" t="n">
        <v>0</v>
      </c>
      <c r="P6266" s="524" t="inlineStr">
        <is>
          <t>Исключено</t>
        </is>
      </c>
      <c r="Q6266" s="104" t="n"/>
    </row>
    <row r="6267" outlineLevel="3" ht="50.25" customHeight="1">
      <c r="A6267" s="3" t="n"/>
      <c r="B6267" s="3" t="n"/>
      <c r="C6267" s="25" t="n"/>
      <c r="D6267" s="271" t="inlineStr">
        <is>
          <t>10.13.1.6.</t>
        </is>
      </c>
      <c r="E6267" s="200" t="inlineStr">
        <is>
          <t>Датчик контроля протечки воды, четырехпроводный, исполнение 2, Н.З. контакт, h2o-контакт New исп. 2 (НЗ), ОАО "Комплексная безопасность"</t>
        </is>
      </c>
      <c r="F6267" s="214" t="inlineStr">
        <is>
          <t>шт.</t>
        </is>
      </c>
      <c r="G6267" s="645" t="n">
        <v>0</v>
      </c>
      <c r="H6267" s="194" t="n">
        <v>1177.542285141024</v>
      </c>
      <c r="I6267" s="195" t="n">
        <v>1035.377688237868</v>
      </c>
      <c r="J6267" s="196" t="n">
        <v>276.6149966723616</v>
      </c>
      <c r="K6267" s="197" t="n">
        <v>2489.534970051254</v>
      </c>
      <c r="L6267" s="194" t="n">
        <v>0</v>
      </c>
      <c r="M6267" s="195" t="n">
        <v>0</v>
      </c>
      <c r="N6267" s="196" t="n">
        <v>0</v>
      </c>
      <c r="O6267" s="197" t="n">
        <v>0</v>
      </c>
      <c r="P6267" s="524" t="inlineStr">
        <is>
          <t>Исключено</t>
        </is>
      </c>
      <c r="Q6267" s="104" t="n"/>
    </row>
    <row r="6268" outlineLevel="3" ht="50.25" customHeight="1">
      <c r="A6268" s="3" t="n"/>
      <c r="B6268" s="3" t="n"/>
      <c r="C6268" s="25" t="n"/>
      <c r="D6268" s="271" t="inlineStr">
        <is>
          <t>10.13.1.7.</t>
        </is>
      </c>
      <c r="E6268" s="200" t="inlineStr">
        <is>
          <t>Реле дифференциального давления по воздуху диапазон 50...500 Па, РД30-ДД500, Овен</t>
        </is>
      </c>
      <c r="F6268" s="214" t="inlineStr">
        <is>
          <t>шт.</t>
        </is>
      </c>
      <c r="G6268" s="645" t="n">
        <v>0</v>
      </c>
      <c r="H6268" s="194" t="n">
        <v>1847.125162428373</v>
      </c>
      <c r="I6268" s="195" t="n">
        <v>1553.066532356803</v>
      </c>
      <c r="J6268" s="196" t="n">
        <v>425.0239618481469</v>
      </c>
      <c r="K6268" s="197" t="n">
        <v>3825.215656633322</v>
      </c>
      <c r="L6268" s="194" t="n">
        <v>0</v>
      </c>
      <c r="M6268" s="195" t="n">
        <v>0</v>
      </c>
      <c r="N6268" s="196" t="n">
        <v>0</v>
      </c>
      <c r="O6268" s="197" t="n">
        <v>0</v>
      </c>
      <c r="P6268" s="524" t="inlineStr">
        <is>
          <t>Исключено</t>
        </is>
      </c>
      <c r="Q6268" s="104" t="n"/>
    </row>
    <row r="6269" outlineLevel="3" ht="50.25" customHeight="1">
      <c r="A6269" s="3" t="n"/>
      <c r="B6269" s="3" t="n"/>
      <c r="C6269" s="25" t="n"/>
      <c r="D6269" s="271" t="inlineStr">
        <is>
          <t>10.13.1.8.</t>
        </is>
      </c>
      <c r="E6269" s="200" t="inlineStr">
        <is>
          <t>Реле дифференциального давления по воздуху диапазон 20...200 Па, РД30-ДД200, Овен</t>
        </is>
      </c>
      <c r="F6269" s="214" t="inlineStr">
        <is>
          <t>шт.</t>
        </is>
      </c>
      <c r="G6269" s="645" t="n">
        <v>0</v>
      </c>
      <c r="H6269" s="194" t="n">
        <v>1847.12510992114</v>
      </c>
      <c r="I6269" s="195" t="n">
        <v>1553.066532356803</v>
      </c>
      <c r="J6269" s="196" t="n">
        <v>425.0239552847429</v>
      </c>
      <c r="K6269" s="197" t="n">
        <v>3825.215597562686</v>
      </c>
      <c r="L6269" s="194" t="n">
        <v>0</v>
      </c>
      <c r="M6269" s="195" t="n">
        <v>0</v>
      </c>
      <c r="N6269" s="196" t="n">
        <v>0</v>
      </c>
      <c r="O6269" s="197" t="n">
        <v>0</v>
      </c>
      <c r="P6269" s="524" t="inlineStr">
        <is>
          <t>Исключено</t>
        </is>
      </c>
      <c r="Q6269" s="104" t="n"/>
    </row>
    <row r="6270" outlineLevel="3" ht="50.25" customHeight="1">
      <c r="A6270" s="3" t="n"/>
      <c r="B6270" s="3" t="n"/>
      <c r="C6270" s="25" t="n"/>
      <c r="D6270" s="271" t="inlineStr">
        <is>
          <t>10.13.1.9.</t>
        </is>
      </c>
      <c r="E6270" s="200" t="inlineStr">
        <is>
          <t>Датчик контроля протечки воды, четырехпроводный, исполнение 2, Н.З. контакт, h2o-контакт New исп. 2 (НЗ), ОАО "Комплексная безопасность"</t>
        </is>
      </c>
      <c r="F6270" s="214" t="inlineStr">
        <is>
          <t>шт.</t>
        </is>
      </c>
      <c r="G6270" s="645" t="n">
        <v>0</v>
      </c>
      <c r="H6270" s="194" t="n">
        <v>1177.542285141024</v>
      </c>
      <c r="I6270" s="195" t="n">
        <v>1035.377688237868</v>
      </c>
      <c r="J6270" s="196" t="n">
        <v>276.6149966723616</v>
      </c>
      <c r="K6270" s="197" t="n">
        <v>2489.534970051254</v>
      </c>
      <c r="L6270" s="194" t="n">
        <v>0</v>
      </c>
      <c r="M6270" s="195" t="n">
        <v>0</v>
      </c>
      <c r="N6270" s="196" t="n">
        <v>0</v>
      </c>
      <c r="O6270" s="197" t="n">
        <v>0</v>
      </c>
      <c r="P6270" s="524" t="inlineStr">
        <is>
          <t>Исключено</t>
        </is>
      </c>
      <c r="Q6270" s="104" t="n"/>
    </row>
    <row r="6271" outlineLevel="3" ht="50.25" customHeight="1">
      <c r="A6271" s="3" t="n"/>
      <c r="B6271" s="3" t="n"/>
      <c r="C6271" s="25" t="n"/>
      <c r="D6271" s="271" t="inlineStr">
        <is>
          <t>10.13.1.10.</t>
        </is>
      </c>
      <c r="E6271" s="200" t="inlineStr">
        <is>
          <t>Реле дифференциального давления по воздуху диапазон 20...200 Па, РД30-ДД200, Овен</t>
        </is>
      </c>
      <c r="F6271" s="214" t="inlineStr">
        <is>
          <t>шт.</t>
        </is>
      </c>
      <c r="G6271" s="645" t="n">
        <v>0</v>
      </c>
      <c r="H6271" s="194" t="n">
        <v>1847.12510992114</v>
      </c>
      <c r="I6271" s="195" t="n">
        <v>1553.066532356803</v>
      </c>
      <c r="J6271" s="196" t="n">
        <v>425.0239552847429</v>
      </c>
      <c r="K6271" s="197" t="n">
        <v>3825.215597562686</v>
      </c>
      <c r="L6271" s="194" t="n">
        <v>0</v>
      </c>
      <c r="M6271" s="195" t="n">
        <v>0</v>
      </c>
      <c r="N6271" s="196" t="n">
        <v>0</v>
      </c>
      <c r="O6271" s="197" t="n">
        <v>0</v>
      </c>
      <c r="P6271" s="524" t="inlineStr">
        <is>
          <t>Исключено</t>
        </is>
      </c>
      <c r="Q6271" s="104" t="n"/>
    </row>
    <row r="6272" outlineLevel="3" ht="50.25" customHeight="1">
      <c r="A6272" s="3" t="n"/>
      <c r="B6272" s="3" t="n"/>
      <c r="C6272" s="25" t="n"/>
      <c r="D6272" s="271" t="inlineStr">
        <is>
          <t>10.13.1.11.</t>
        </is>
      </c>
      <c r="E6272" s="200" t="inlineStr">
        <is>
          <t>Реле дифференциального давления по воздуху диапазон 20...200 Па, РД30-ДД200, Овен</t>
        </is>
      </c>
      <c r="F6272" s="214" t="inlineStr">
        <is>
          <t>шт.</t>
        </is>
      </c>
      <c r="G6272" s="645" t="n">
        <v>0</v>
      </c>
      <c r="H6272" s="194" t="n">
        <v>1847.12510992114</v>
      </c>
      <c r="I6272" s="195" t="n">
        <v>1553.066532356803</v>
      </c>
      <c r="J6272" s="196" t="n">
        <v>425.0239552847429</v>
      </c>
      <c r="K6272" s="197" t="n">
        <v>3825.215597562686</v>
      </c>
      <c r="L6272" s="194" t="n">
        <v>0</v>
      </c>
      <c r="M6272" s="195" t="n">
        <v>0</v>
      </c>
      <c r="N6272" s="196" t="n">
        <v>0</v>
      </c>
      <c r="O6272" s="197" t="n">
        <v>0</v>
      </c>
      <c r="P6272" s="524" t="inlineStr">
        <is>
          <t>Исключено</t>
        </is>
      </c>
      <c r="Q6272" s="104" t="n"/>
    </row>
    <row r="6273" outlineLevel="3" ht="50.25" customHeight="1">
      <c r="A6273" s="3" t="n"/>
      <c r="B6273" s="3" t="n"/>
      <c r="C6273" s="25" t="n"/>
      <c r="D6273" s="271" t="inlineStr">
        <is>
          <t>10.13.1.12.</t>
        </is>
      </c>
      <c r="E6273" s="200" t="inlineStr">
        <is>
          <t>Шлюз Modbus Interface DIII для систем VRV, EKMBDXB7V1, Daikin</t>
        </is>
      </c>
      <c r="F6273" s="214" t="inlineStr">
        <is>
          <t>шт.</t>
        </is>
      </c>
      <c r="G6273" s="645" t="n">
        <v>0</v>
      </c>
      <c r="H6273" s="194" t="n">
        <v>380969.5601695959</v>
      </c>
      <c r="I6273" s="195" t="n">
        <v>103537.7688237868</v>
      </c>
      <c r="J6273" s="196" t="n">
        <v>60563.41612417284</v>
      </c>
      <c r="K6273" s="197" t="n">
        <v>545070.7451175556</v>
      </c>
      <c r="L6273" s="194" t="n">
        <v>0</v>
      </c>
      <c r="M6273" s="195" t="n">
        <v>0</v>
      </c>
      <c r="N6273" s="196" t="n">
        <v>0</v>
      </c>
      <c r="O6273" s="197" t="n">
        <v>0</v>
      </c>
      <c r="P6273" s="524" t="inlineStr">
        <is>
          <t>Исключено</t>
        </is>
      </c>
      <c r="Q6273" s="104" t="n"/>
    </row>
    <row r="6274" outlineLevel="2" ht="50.25" customHeight="1">
      <c r="A6274" s="3" t="n"/>
      <c r="B6274" s="3" t="n"/>
      <c r="C6274" s="240" t="n"/>
      <c r="D6274" s="391" t="inlineStr">
        <is>
          <t>10.13.2.</t>
        </is>
      </c>
      <c r="E6274" s="410" t="inlineStr">
        <is>
          <t>Стойка диспетчеризации</t>
        </is>
      </c>
      <c r="F6274" s="411" t="inlineStr">
        <is>
          <t>комплект</t>
        </is>
      </c>
      <c r="G6274" s="421" t="n">
        <v>1</v>
      </c>
      <c r="H6274" s="428">
        <f>IFERROR(L6274/G6274,0)</f>
        <v/>
      </c>
      <c r="I6274" s="429">
        <f>IFERROR(M6274/G6274,0)</f>
        <v/>
      </c>
      <c r="J6274" s="430">
        <f>IFERROR(N6274/G6274,0)</f>
        <v/>
      </c>
      <c r="K6274" s="432">
        <f>+IFERROR(O6274/G6274,0)</f>
        <v/>
      </c>
      <c r="L6274" s="431">
        <f>SUBTOTAL(9,L6275:L6280)</f>
        <v/>
      </c>
      <c r="M6274" s="429">
        <f>SUBTOTAL(9,M6275:M6280)</f>
        <v/>
      </c>
      <c r="N6274" s="430">
        <f>SUBTOTAL(9,N6275:N6280)</f>
        <v/>
      </c>
      <c r="O6274" s="433">
        <f>SUBTOTAL(9,O6275:O6280)</f>
        <v/>
      </c>
      <c r="P6274" s="394" t="n"/>
      <c r="Q6274" s="243" t="n"/>
    </row>
    <row r="6275" outlineLevel="3" ht="50.25" customHeight="1">
      <c r="A6275" s="3" t="n"/>
      <c r="B6275" s="3" t="n"/>
      <c r="C6275" s="25" t="n"/>
      <c r="D6275" s="271" t="inlineStr">
        <is>
          <t>10.13.2.1.</t>
        </is>
      </c>
      <c r="E6275" s="200" t="inlineStr">
        <is>
          <t>Шкаф настенный 19-дюймовый (19), 12U, 650x600х600мм, металлическая передняя дверь с замком, две боковые панели, цвет черный (RAL 9004), TWB-1266-SR-RAL9004, Hyperline</t>
        </is>
      </c>
      <c r="F6275" s="214" t="inlineStr">
        <is>
          <t>компл.</t>
        </is>
      </c>
      <c r="G6275" s="645" t="n">
        <v>0</v>
      </c>
      <c r="H6275" s="194" t="n">
        <v>1039007.923090623</v>
      </c>
      <c r="I6275" s="195" t="n">
        <v>452977.7386040674</v>
      </c>
      <c r="J6275" s="196" t="n">
        <v>186498.2077118362</v>
      </c>
      <c r="K6275" s="197" t="n">
        <v>1678483.869406526</v>
      </c>
      <c r="L6275" s="194" t="n">
        <v>0</v>
      </c>
      <c r="M6275" s="195" t="n">
        <v>0</v>
      </c>
      <c r="N6275" s="196" t="n">
        <v>0</v>
      </c>
      <c r="O6275" s="197" t="n">
        <v>0</v>
      </c>
      <c r="P6275" s="524" t="inlineStr">
        <is>
          <t>Исключено</t>
        </is>
      </c>
      <c r="Q6275" s="104" t="n"/>
    </row>
    <row r="6276" outlineLevel="3" ht="50.25" customHeight="1">
      <c r="A6276" s="3" t="n"/>
      <c r="B6276" s="3" t="n"/>
      <c r="C6276" s="25" t="n"/>
      <c r="D6276" s="271" t="inlineStr">
        <is>
          <t>10.13.2.2.</t>
        </is>
      </c>
      <c r="E6276" s="200" t="inlineStr">
        <is>
          <t>Вентиляционная панель 1U c 4 вентиляторами и термостатом, TRFA-MICR-4F-RAL9004*, Hyperline</t>
        </is>
      </c>
      <c r="F6276" s="214" t="inlineStr">
        <is>
          <t>шт.</t>
        </is>
      </c>
      <c r="G6276" s="645" t="n">
        <v>1</v>
      </c>
      <c r="H6276" s="194" t="n"/>
      <c r="I6276" s="195" t="n">
        <v>0</v>
      </c>
      <c r="J6276" s="196" t="n">
        <v>0</v>
      </c>
      <c r="K6276" s="197" t="n">
        <v>0</v>
      </c>
      <c r="L6276" s="194" t="n">
        <v>0</v>
      </c>
      <c r="M6276" s="195" t="n">
        <v>0</v>
      </c>
      <c r="N6276" s="196" t="n">
        <v>0</v>
      </c>
      <c r="O6276" s="197" t="n">
        <v>0</v>
      </c>
      <c r="P6276" s="118" t="inlineStr">
        <is>
          <t>Включено</t>
        </is>
      </c>
      <c r="Q6276" s="104" t="n"/>
    </row>
    <row r="6277" outlineLevel="3" ht="50.25" customHeight="1">
      <c r="A6277" s="3" t="n"/>
      <c r="B6277" s="3" t="n"/>
      <c r="C6277" s="25" t="n"/>
      <c r="D6277" s="271" t="inlineStr">
        <is>
          <t>10.13.2.3.</t>
        </is>
      </c>
      <c r="E6277" s="200" t="inlineStr">
        <is>
          <t>Однофазный онлайн источник бесперебойного питания ippon innova rt 3000, Ippon</t>
        </is>
      </c>
      <c r="F6277" s="214" t="inlineStr">
        <is>
          <t>шт.</t>
        </is>
      </c>
      <c r="G6277" s="645" t="n">
        <v>1</v>
      </c>
      <c r="H6277" s="194" t="n"/>
      <c r="I6277" s="195" t="n">
        <v>0</v>
      </c>
      <c r="J6277" s="196" t="n">
        <v>0</v>
      </c>
      <c r="K6277" s="197" t="n">
        <v>0</v>
      </c>
      <c r="L6277" s="194" t="n">
        <v>0</v>
      </c>
      <c r="M6277" s="195" t="n">
        <v>0</v>
      </c>
      <c r="N6277" s="196" t="n">
        <v>0</v>
      </c>
      <c r="O6277" s="197" t="n">
        <v>0</v>
      </c>
      <c r="P6277" s="118" t="inlineStr">
        <is>
          <t>Включено</t>
        </is>
      </c>
      <c r="Q6277" s="104" t="n"/>
    </row>
    <row r="6278" outlineLevel="3" ht="50.25" customHeight="1">
      <c r="A6278" s="3" t="n"/>
      <c r="B6278" s="3" t="n"/>
      <c r="C6278" s="25" t="n"/>
      <c r="D6278" s="271" t="inlineStr">
        <is>
          <t>10.13.2.4.</t>
        </is>
      </c>
      <c r="E6278" s="200" t="inlineStr">
        <is>
          <t>Батарейный модуль для innova rt 3000, в комплекте с 2 х 6 АКБ 12В / 7Ач, Ippon</t>
        </is>
      </c>
      <c r="F6278" s="214" t="inlineStr">
        <is>
          <t>шт.</t>
        </is>
      </c>
      <c r="G6278" s="645" t="n">
        <v>1</v>
      </c>
      <c r="H6278" s="194" t="n"/>
      <c r="I6278" s="195" t="n">
        <v>0</v>
      </c>
      <c r="J6278" s="196" t="n">
        <v>0</v>
      </c>
      <c r="K6278" s="197" t="n">
        <v>0</v>
      </c>
      <c r="L6278" s="194" t="n">
        <v>0</v>
      </c>
      <c r="M6278" s="195" t="n">
        <v>0</v>
      </c>
      <c r="N6278" s="196" t="n">
        <v>0</v>
      </c>
      <c r="O6278" s="197" t="n">
        <v>0</v>
      </c>
      <c r="P6278" s="118" t="inlineStr">
        <is>
          <t>Включено</t>
        </is>
      </c>
      <c r="Q6278" s="104" t="n"/>
    </row>
    <row r="6279" outlineLevel="3" ht="50.25" customHeight="1">
      <c r="A6279" s="3" t="n"/>
      <c r="B6279" s="3" t="n"/>
      <c r="C6279" s="25" t="n"/>
      <c r="D6279" s="271" t="inlineStr">
        <is>
          <t>10.13.2.5.</t>
        </is>
      </c>
      <c r="E6279" s="200" t="inlineStr">
        <is>
          <t>Блок розеток для 19" шкафов, горизонтальный, с выключателем с подсветкой, 8 розеток Schuko (16A), кабель питания 3х1.5мм2 с вилкой Schuko, 482.6x44.4x44.4мм (ДхШхВ), Hyperline</t>
        </is>
      </c>
      <c r="F6279" s="214" t="inlineStr">
        <is>
          <t>шт.</t>
        </is>
      </c>
      <c r="G6279" s="645" t="n">
        <v>1</v>
      </c>
      <c r="H6279" s="194" t="n"/>
      <c r="I6279" s="195" t="n">
        <v>0</v>
      </c>
      <c r="J6279" s="196" t="n">
        <v>0</v>
      </c>
      <c r="K6279" s="197" t="n">
        <v>0</v>
      </c>
      <c r="L6279" s="194" t="n">
        <v>0</v>
      </c>
      <c r="M6279" s="195" t="n">
        <v>0</v>
      </c>
      <c r="N6279" s="196" t="n">
        <v>0</v>
      </c>
      <c r="O6279" s="197" t="n">
        <v>0</v>
      </c>
      <c r="P6279" s="118" t="inlineStr">
        <is>
          <t>Включено</t>
        </is>
      </c>
      <c r="Q6279" s="104" t="n"/>
    </row>
    <row r="6280" outlineLevel="3" ht="50.25" customHeight="1">
      <c r="A6280" s="3" t="n"/>
      <c r="B6280" s="3" t="n"/>
      <c r="C6280" s="25" t="n"/>
      <c r="D6280" s="271" t="inlineStr">
        <is>
          <t>10.13.2.6.</t>
        </is>
      </c>
      <c r="E6280" s="200" t="inlineStr">
        <is>
          <t>Однопроцессорный сервер в корпусе высотой 1U с дисковой подсистемой DEPO Storm 1420U1 E-2234/ 32GBUE1/ SATA6/ 2DT480/ 1T1000G7/ 2GLAN_i210/ 4D/ 3E/ PCIe/ 2LAN1Ge/ IPMI+/ 650W2HS/ RMK/ CAR1S, DEPO Storm 1420U1, DEPO Computers</t>
        </is>
      </c>
      <c r="F6280" s="214" t="inlineStr">
        <is>
          <t>шт.</t>
        </is>
      </c>
      <c r="G6280" s="645" t="n">
        <v>1</v>
      </c>
      <c r="H6280" s="194" t="n"/>
      <c r="I6280" s="195" t="n">
        <v>0</v>
      </c>
      <c r="J6280" s="196" t="n">
        <v>0</v>
      </c>
      <c r="K6280" s="197" t="n">
        <v>0</v>
      </c>
      <c r="L6280" s="194" t="n">
        <v>0</v>
      </c>
      <c r="M6280" s="195" t="n">
        <v>0</v>
      </c>
      <c r="N6280" s="196" t="n">
        <v>0</v>
      </c>
      <c r="O6280" s="197" t="n">
        <v>0</v>
      </c>
      <c r="P6280" s="118" t="inlineStr">
        <is>
          <t>Включено</t>
        </is>
      </c>
      <c r="Q6280" s="104" t="n"/>
    </row>
    <row r="6281" outlineLevel="2" ht="50.25" customHeight="1">
      <c r="A6281" s="3" t="n"/>
      <c r="B6281" s="3" t="n"/>
      <c r="C6281" s="240" t="n"/>
      <c r="D6281" s="391" t="inlineStr">
        <is>
          <t>10.13.3.</t>
        </is>
      </c>
      <c r="E6281" s="410" t="inlineStr">
        <is>
          <t>Организация рабочих мест диспетчерского пункта</t>
        </is>
      </c>
      <c r="F6281" s="411" t="inlineStr">
        <is>
          <t>комплект</t>
        </is>
      </c>
      <c r="G6281" s="421" t="n">
        <v>1</v>
      </c>
      <c r="H6281" s="428">
        <f>IFERROR(L6281/G6281,0)</f>
        <v/>
      </c>
      <c r="I6281" s="429">
        <f>IFERROR(M6281/G6281,0)</f>
        <v/>
      </c>
      <c r="J6281" s="430">
        <f>IFERROR(N6281/G6281,0)</f>
        <v/>
      </c>
      <c r="K6281" s="432">
        <f>+IFERROR(O6281/G6281,0)</f>
        <v/>
      </c>
      <c r="L6281" s="431">
        <f>SUBTOTAL(9,L6282:L6284)</f>
        <v/>
      </c>
      <c r="M6281" s="429">
        <f>SUBTOTAL(9,M6282:M6284)</f>
        <v/>
      </c>
      <c r="N6281" s="430">
        <f>SUBTOTAL(9,N6282:N6284)</f>
        <v/>
      </c>
      <c r="O6281" s="433">
        <f>SUBTOTAL(9,O6282:O6284)</f>
        <v/>
      </c>
      <c r="P6281" s="394" t="n"/>
      <c r="Q6281" s="243" t="n"/>
    </row>
    <row r="6282" outlineLevel="3" ht="50.25" customHeight="1">
      <c r="A6282" s="3" t="n"/>
      <c r="B6282" s="3" t="n"/>
      <c r="C6282" s="25" t="n"/>
      <c r="D6282" s="271" t="inlineStr">
        <is>
          <t>10.13.3.1.</t>
        </is>
      </c>
      <c r="E6282" s="200" t="inlineStr">
        <is>
          <t>Рабочая станция DEPO Race DT748 W11_P64/ OF_H&amp;B21/ Z590/ i7-11700/ Cool/ 16GBDDR4/ SSD256Gb/ T1Tb/ 4G_T1000/ +2COM/ 2LAN1Ge/ KBu/ Mu/ 500W/ CAR3WS, DEPO Race DT748, DEPO Computers</t>
        </is>
      </c>
      <c r="F6282" s="214" t="inlineStr">
        <is>
          <t>шт.</t>
        </is>
      </c>
      <c r="G6282" s="645" t="n">
        <v>0</v>
      </c>
      <c r="H6282" s="194" t="n">
        <v>334791.4316864661</v>
      </c>
      <c r="I6282" s="195" t="n">
        <v>64711.10551486677</v>
      </c>
      <c r="J6282" s="196" t="n">
        <v>49937.81715016661</v>
      </c>
      <c r="K6282" s="197" t="n">
        <v>449440.3543514995</v>
      </c>
      <c r="L6282" s="194" t="n">
        <v>0</v>
      </c>
      <c r="M6282" s="195" t="n">
        <v>0</v>
      </c>
      <c r="N6282" s="196" t="n">
        <v>0</v>
      </c>
      <c r="O6282" s="197" t="n">
        <v>0</v>
      </c>
      <c r="P6282" s="524" t="inlineStr">
        <is>
          <t>Исключено</t>
        </is>
      </c>
      <c r="Q6282" s="104" t="n"/>
    </row>
    <row r="6283" outlineLevel="3" ht="50.25" customHeight="1">
      <c r="A6283" s="3" t="n"/>
      <c r="B6283" s="3" t="n"/>
      <c r="C6283" s="25" t="n"/>
      <c r="D6283" s="271" t="inlineStr">
        <is>
          <t>10.13.3.2.</t>
        </is>
      </c>
      <c r="E6283" s="200" t="inlineStr">
        <is>
          <t>Монитор 27" Ultra HD 4K (2160p) , S2722QC, Dell</t>
        </is>
      </c>
      <c r="F6283" s="214" t="inlineStr">
        <is>
          <t>шт.</t>
        </is>
      </c>
      <c r="G6283" s="645" t="n">
        <v>0</v>
      </c>
      <c r="H6283" s="194" t="n">
        <v>46178.12848312977</v>
      </c>
      <c r="I6283" s="195" t="n">
        <v>6471.110551486678</v>
      </c>
      <c r="J6283" s="196" t="n">
        <v>6581.154879327056</v>
      </c>
      <c r="K6283" s="197" t="n">
        <v>59230.3939139435</v>
      </c>
      <c r="L6283" s="194" t="n">
        <v>0</v>
      </c>
      <c r="M6283" s="195" t="n">
        <v>0</v>
      </c>
      <c r="N6283" s="196" t="n">
        <v>0</v>
      </c>
      <c r="O6283" s="197" t="n">
        <v>0</v>
      </c>
      <c r="P6283" s="524" t="inlineStr">
        <is>
          <t>Исключено</t>
        </is>
      </c>
      <c r="Q6283" s="104" t="n"/>
    </row>
    <row r="6284" outlineLevel="3" ht="50.25" customHeight="1">
      <c r="A6284" s="3" t="n"/>
      <c r="B6284" s="3" t="n"/>
      <c r="C6284" s="25" t="n"/>
      <c r="D6284" s="271" t="inlineStr">
        <is>
          <t>10.13.3.3.</t>
        </is>
      </c>
      <c r="E6284" s="200" t="inlineStr">
        <is>
          <t>Компьютерная гарнитура USB Headset, черный, H340, Logitech</t>
        </is>
      </c>
      <c r="F6284" s="214" t="inlineStr">
        <is>
          <t>шт.</t>
        </is>
      </c>
      <c r="G6284" s="645" t="n">
        <v>0</v>
      </c>
      <c r="H6284" s="194" t="n">
        <v>5772.266152278878</v>
      </c>
      <c r="I6284" s="195" t="n">
        <v>1294.222110297335</v>
      </c>
      <c r="J6284" s="196" t="n">
        <v>883.3110328220266</v>
      </c>
      <c r="K6284" s="197" t="n">
        <v>7949.799295398239</v>
      </c>
      <c r="L6284" s="194" t="n">
        <v>0</v>
      </c>
      <c r="M6284" s="195" t="n">
        <v>0</v>
      </c>
      <c r="N6284" s="196" t="n">
        <v>0</v>
      </c>
      <c r="O6284" s="197" t="n">
        <v>0</v>
      </c>
      <c r="P6284" s="524" t="inlineStr">
        <is>
          <t>Исключено</t>
        </is>
      </c>
      <c r="Q6284" s="104" t="n"/>
    </row>
    <row r="6285" outlineLevel="2" ht="50.25" customHeight="1">
      <c r="A6285" s="3" t="n"/>
      <c r="B6285" s="3" t="n"/>
      <c r="C6285" s="240" t="n"/>
      <c r="D6285" s="391" t="inlineStr">
        <is>
          <t>10.13.4.</t>
        </is>
      </c>
      <c r="E6285" s="410" t="inlineStr">
        <is>
          <t>Программное обеспечение системы диспетчеризации</t>
        </is>
      </c>
      <c r="F6285" s="410" t="inlineStr">
        <is>
          <t>комплект</t>
        </is>
      </c>
      <c r="G6285" s="421" t="n">
        <v>1</v>
      </c>
      <c r="H6285" s="428">
        <f>IFERROR(L6285/G6285,0)</f>
        <v/>
      </c>
      <c r="I6285" s="429">
        <f>IFERROR(M6285/G6285,0)</f>
        <v/>
      </c>
      <c r="J6285" s="430">
        <f>IFERROR(N6285/G6285,0)</f>
        <v/>
      </c>
      <c r="K6285" s="432">
        <f>+IFERROR(O6285/G6285,0)</f>
        <v/>
      </c>
      <c r="L6285" s="431">
        <f>SUBTOTAL(9,L6286:L6290)</f>
        <v/>
      </c>
      <c r="M6285" s="429">
        <f>SUBTOTAL(9,M6286:M6290)</f>
        <v/>
      </c>
      <c r="N6285" s="430">
        <f>SUBTOTAL(9,N6286:N6290)</f>
        <v/>
      </c>
      <c r="O6285" s="433">
        <f>SUBTOTAL(9,O6286:O6290)</f>
        <v/>
      </c>
      <c r="P6285" s="394" t="n"/>
      <c r="Q6285" s="243" t="n"/>
    </row>
    <row r="6286" outlineLevel="3" ht="50.25" customHeight="1">
      <c r="A6286" s="3" t="n"/>
      <c r="B6286" s="3" t="n"/>
      <c r="C6286" s="25" t="n"/>
      <c r="D6286" s="271" t="inlineStr">
        <is>
          <t>10.13.4.1.</t>
        </is>
      </c>
      <c r="E6286" s="200" t="inlineStr">
        <is>
          <t>Неисключительное право использования программы для ЭВМ MasterSCADA 4D. Клиент-серверная исполнительная система на 60000 внешних точек ввода-вывода, MPS-MSRT4D-60K-P, ООО «ИнСАТ»</t>
        </is>
      </c>
      <c r="F6286" s="214" t="inlineStr">
        <is>
          <t>шт.</t>
        </is>
      </c>
      <c r="G6286" s="645" t="n">
        <v>0</v>
      </c>
      <c r="H6286" s="194" t="n">
        <v>1426904.170569771</v>
      </c>
      <c r="I6286" s="195" t="n">
        <v>194133.3165446003</v>
      </c>
      <c r="J6286" s="196" t="n">
        <v>202629.6858892964</v>
      </c>
      <c r="K6286" s="197" t="n">
        <v>1823667.173003667</v>
      </c>
      <c r="L6286" s="194" t="n">
        <v>0</v>
      </c>
      <c r="M6286" s="195" t="n">
        <v>0</v>
      </c>
      <c r="N6286" s="196" t="n">
        <v>0</v>
      </c>
      <c r="O6286" s="197" t="n">
        <v>0</v>
      </c>
      <c r="P6286" s="524" t="inlineStr">
        <is>
          <t>Исключено</t>
        </is>
      </c>
      <c r="Q6286" s="104" t="n"/>
    </row>
    <row r="6287" outlineLevel="3" ht="50.25" customHeight="1">
      <c r="A6287" s="3" t="n"/>
      <c r="B6287" s="3" t="n"/>
      <c r="C6287" s="25" t="n"/>
      <c r="D6287" s="271" t="inlineStr">
        <is>
          <t>10.13.4.2.</t>
        </is>
      </c>
      <c r="E6287" s="200" t="inlineStr">
        <is>
          <t>Неисключительное право использования программы для ЭВМ MasterSCADA 4D. Пакет из 3 клиентских рабочих мест с управлением на неограниченное количество точек ввода-вывода, MPS-MSRT4D-CLIENT-3, ООО «ИнСАТ»</t>
        </is>
      </c>
      <c r="F6287" s="214" t="inlineStr">
        <is>
          <t>шт.</t>
        </is>
      </c>
      <c r="G6287" s="645" t="n">
        <v>0</v>
      </c>
      <c r="H6287" s="194" t="n">
        <v>360189.4023154324</v>
      </c>
      <c r="I6287" s="195" t="n">
        <v>31061.33064713605</v>
      </c>
      <c r="J6287" s="196" t="n">
        <v>48906.34162032106</v>
      </c>
      <c r="K6287" s="197" t="n">
        <v>440157.0745828895</v>
      </c>
      <c r="L6287" s="194" t="n">
        <v>0</v>
      </c>
      <c r="M6287" s="195" t="n">
        <v>0</v>
      </c>
      <c r="N6287" s="196" t="n">
        <v>0</v>
      </c>
      <c r="O6287" s="197" t="n">
        <v>0</v>
      </c>
      <c r="P6287" s="524" t="inlineStr">
        <is>
          <t>Исключено</t>
        </is>
      </c>
      <c r="Q6287" s="104" t="n"/>
    </row>
    <row r="6288" outlineLevel="3" ht="50.25" customHeight="1">
      <c r="A6288" s="3" t="n"/>
      <c r="B6288" s="3" t="n"/>
      <c r="C6288" s="25" t="n"/>
      <c r="D6288" s="271" t="inlineStr">
        <is>
          <t>10.13.4.3.</t>
        </is>
      </c>
      <c r="E6288" s="200" t="inlineStr">
        <is>
          <t>Неисключительное право использования программы для ЭВМ MasterSCADA 4D. Опция OPC-сервер протокола Modbus RTU/TCP/ASCII (20 001 - 200 000 тегов, вкл. ODBC+MQTT), MPS-OPC-MODBUS-H, ООО «ИнСАТ»</t>
        </is>
      </c>
      <c r="F6288" s="214" t="inlineStr">
        <is>
          <t>шт.</t>
        </is>
      </c>
      <c r="G6288" s="645" t="n">
        <v>0</v>
      </c>
      <c r="H6288" s="194" t="n">
        <v>67189.17679225805</v>
      </c>
      <c r="I6288" s="195" t="n">
        <v>15530.66532356802</v>
      </c>
      <c r="J6288" s="196" t="n">
        <v>10339.98026447826</v>
      </c>
      <c r="K6288" s="197" t="n">
        <v>93059.82238030434</v>
      </c>
      <c r="L6288" s="194" t="n">
        <v>0</v>
      </c>
      <c r="M6288" s="195" t="n">
        <v>0</v>
      </c>
      <c r="N6288" s="196" t="n">
        <v>0</v>
      </c>
      <c r="O6288" s="197" t="n">
        <v>0</v>
      </c>
      <c r="P6288" s="524" t="inlineStr">
        <is>
          <t>Исключено</t>
        </is>
      </c>
      <c r="Q6288" s="104" t="n"/>
    </row>
    <row r="6289" outlineLevel="3" ht="50.25" customHeight="1">
      <c r="A6289" s="3" t="n"/>
      <c r="B6289" s="3" t="n"/>
      <c r="C6289" s="25" t="n"/>
      <c r="D6289" s="271" t="inlineStr">
        <is>
          <t>10.13.4.4.</t>
        </is>
      </c>
      <c r="E6289" s="200" t="inlineStr">
        <is>
          <t>Неисключительное право использования программы для ЭВМ диспетчерского комплекса "Обь", Диспетчерский комплекс "Обь", ООО «Лифт-Комплекс ДС»</t>
        </is>
      </c>
      <c r="F6289" s="214" t="inlineStr">
        <is>
          <t>шт.</t>
        </is>
      </c>
      <c r="G6289" s="645" t="n">
        <v>0</v>
      </c>
      <c r="H6289" s="194" t="n">
        <v>34633.59654612264</v>
      </c>
      <c r="I6289" s="195" t="n">
        <v>15530.66532356802</v>
      </c>
      <c r="J6289" s="196" t="n">
        <v>6270.532733711332</v>
      </c>
      <c r="K6289" s="197" t="n">
        <v>56434.79460340199</v>
      </c>
      <c r="L6289" s="194" t="n">
        <v>0</v>
      </c>
      <c r="M6289" s="195" t="n">
        <v>0</v>
      </c>
      <c r="N6289" s="196" t="n">
        <v>0</v>
      </c>
      <c r="O6289" s="197" t="n">
        <v>0</v>
      </c>
      <c r="P6289" s="524" t="inlineStr">
        <is>
          <t>Исключено</t>
        </is>
      </c>
      <c r="Q6289" s="104" t="n"/>
    </row>
    <row r="6290" outlineLevel="3" ht="50.25" customHeight="1">
      <c r="A6290" s="3" t="n"/>
      <c r="B6290" s="3" t="n"/>
      <c r="C6290" s="25" t="n"/>
      <c r="D6290" s="271" t="inlineStr">
        <is>
          <t>10.13.4.5.</t>
        </is>
      </c>
      <c r="E6290" s="200" t="inlineStr">
        <is>
          <t>Неисключительное право использования программы для ЭВМ Программный комплекс «Пульсар , ПК «Пульсар», НПП «Тепловодохран»</t>
        </is>
      </c>
      <c r="F6290" s="214" t="inlineStr">
        <is>
          <t>шт.</t>
        </is>
      </c>
      <c r="G6290" s="645" t="n">
        <v>0</v>
      </c>
      <c r="H6290" s="194" t="n">
        <v>34633.59654612264</v>
      </c>
      <c r="I6290" s="195" t="n">
        <v>15530.66532356802</v>
      </c>
      <c r="J6290" s="196" t="n">
        <v>6270.532733711332</v>
      </c>
      <c r="K6290" s="197" t="n">
        <v>56434.79460340199</v>
      </c>
      <c r="L6290" s="194" t="n">
        <v>0</v>
      </c>
      <c r="M6290" s="195" t="n">
        <v>0</v>
      </c>
      <c r="N6290" s="196" t="n">
        <v>0</v>
      </c>
      <c r="O6290" s="197" t="n">
        <v>0</v>
      </c>
      <c r="P6290" s="524" t="inlineStr">
        <is>
          <t>Исключено</t>
        </is>
      </c>
      <c r="Q6290" s="104" t="n"/>
    </row>
    <row r="6291" outlineLevel="2" ht="50.25" customHeight="1">
      <c r="A6291" s="3" t="n"/>
      <c r="B6291" s="3" t="n"/>
      <c r="C6291" s="240" t="n"/>
      <c r="D6291" s="391" t="inlineStr">
        <is>
          <t>10.13.5.</t>
        </is>
      </c>
      <c r="E6291" s="410" t="inlineStr">
        <is>
          <t>Щит диспетчеризации ЩД1</t>
        </is>
      </c>
      <c r="F6291" s="411" t="inlineStr">
        <is>
          <t>комплект</t>
        </is>
      </c>
      <c r="G6291" s="421" t="n">
        <v>1</v>
      </c>
      <c r="H6291" s="434">
        <f>IFERROR(L6291/G6291,0)</f>
        <v/>
      </c>
      <c r="I6291" s="435">
        <f>IFERROR(M6291/G6291,0)</f>
        <v/>
      </c>
      <c r="J6291" s="436">
        <f>IFERROR(N6291/G6291,0)</f>
        <v/>
      </c>
      <c r="K6291" s="432">
        <f>+IFERROR(O6291/G6291,0)</f>
        <v/>
      </c>
      <c r="L6291" s="434">
        <f>SUBTOTAL(9,L6292:L6312)</f>
        <v/>
      </c>
      <c r="M6291" s="435">
        <f>SUBTOTAL(9,M6292:M6312)</f>
        <v/>
      </c>
      <c r="N6291" s="436">
        <f>SUBTOTAL(9,N6292:N6312)</f>
        <v/>
      </c>
      <c r="O6291" s="437">
        <f>SUBTOTAL(9,O6292:O6312)</f>
        <v/>
      </c>
      <c r="P6291" s="652" t="inlineStr">
        <is>
          <t>Исключено</t>
        </is>
      </c>
      <c r="Q6291" s="243" t="n"/>
    </row>
    <row r="6292" outlineLevel="3" ht="50.25" customHeight="1">
      <c r="A6292" s="3" t="n"/>
      <c r="B6292" s="3" t="n"/>
      <c r="C6292" s="25" t="n"/>
      <c r="D6292" s="271" t="inlineStr">
        <is>
          <t>10.13.5.1.</t>
        </is>
      </c>
      <c r="E6292" s="200" t="inlineStr">
        <is>
          <t>Преобразователь протокола Modbus RS485 / Modbus TCP, 24В DC, МКОН-24, ОВЕН</t>
        </is>
      </c>
      <c r="F6292" s="214" t="inlineStr">
        <is>
          <t>шт.</t>
        </is>
      </c>
      <c r="G6292" s="645" t="n">
        <v>2</v>
      </c>
      <c r="H6292" s="194" t="n"/>
      <c r="I6292" s="195" t="n">
        <v>0</v>
      </c>
      <c r="J6292" s="196" t="n">
        <v>0</v>
      </c>
      <c r="K6292" s="197" t="n">
        <v>0</v>
      </c>
      <c r="L6292" s="194" t="n">
        <v>0</v>
      </c>
      <c r="M6292" s="195" t="n">
        <v>0</v>
      </c>
      <c r="N6292" s="196" t="n">
        <v>0</v>
      </c>
      <c r="O6292" s="197" t="n">
        <v>0</v>
      </c>
      <c r="P6292" s="118" t="inlineStr">
        <is>
          <t>Включено</t>
        </is>
      </c>
      <c r="Q6292" s="104" t="n"/>
    </row>
    <row r="6293" outlineLevel="3" ht="50.25" customHeight="1">
      <c r="A6293" s="3" t="n"/>
      <c r="B6293" s="3" t="n"/>
      <c r="C6293" s="25" t="n"/>
      <c r="D6293" s="271" t="inlineStr">
        <is>
          <t>10.13.5.2.</t>
        </is>
      </c>
      <c r="E6293" s="200" t="inlineStr">
        <is>
          <t>Контроллер программируемый логический SMH5, TFT5", 1..5DI, 3DO, 1xEthernet, 2xRS485, MTbus, SMH5 1002-00-0, ООО "Сегнетикс"</t>
        </is>
      </c>
      <c r="F6293" s="214" t="inlineStr">
        <is>
          <t>шт.</t>
        </is>
      </c>
      <c r="G6293" s="645" t="n">
        <v>1</v>
      </c>
      <c r="H6293" s="194" t="n"/>
      <c r="I6293" s="195" t="n">
        <v>0</v>
      </c>
      <c r="J6293" s="196" t="n">
        <v>0</v>
      </c>
      <c r="K6293" s="197" t="n">
        <v>0</v>
      </c>
      <c r="L6293" s="194" t="n">
        <v>0</v>
      </c>
      <c r="M6293" s="195" t="n">
        <v>0</v>
      </c>
      <c r="N6293" s="196" t="n">
        <v>0</v>
      </c>
      <c r="O6293" s="197" t="n">
        <v>0</v>
      </c>
      <c r="P6293" s="118" t="inlineStr">
        <is>
          <t>Включено</t>
        </is>
      </c>
      <c r="Q6293" s="104" t="n"/>
    </row>
    <row r="6294" outlineLevel="3" ht="50.25" customHeight="1">
      <c r="A6294" s="3" t="n"/>
      <c r="B6294" s="3" t="n"/>
      <c r="C6294" s="25" t="n"/>
      <c r="D6294" s="271" t="inlineStr">
        <is>
          <t>10.13.5.3.</t>
        </is>
      </c>
      <c r="E6294" s="200" t="inlineStr">
        <is>
          <t>Шлюз DALI - MODBUS TCP/RTU, 1 линия Dali, DALI GW2</t>
        </is>
      </c>
      <c r="F6294" s="214" t="inlineStr">
        <is>
          <t>шт.</t>
        </is>
      </c>
      <c r="G6294" s="645" t="n">
        <v>2</v>
      </c>
      <c r="H6294" s="194" t="n"/>
      <c r="I6294" s="195" t="n">
        <v>0</v>
      </c>
      <c r="J6294" s="196" t="n">
        <v>0</v>
      </c>
      <c r="K6294" s="197" t="n">
        <v>0</v>
      </c>
      <c r="L6294" s="194" t="n">
        <v>0</v>
      </c>
      <c r="M6294" s="195" t="n">
        <v>0</v>
      </c>
      <c r="N6294" s="196" t="n">
        <v>0</v>
      </c>
      <c r="O6294" s="197" t="n">
        <v>0</v>
      </c>
      <c r="P6294" s="118" t="inlineStr">
        <is>
          <t>Включено</t>
        </is>
      </c>
      <c r="Q6294" s="104" t="n"/>
    </row>
    <row r="6295" outlineLevel="3" ht="50.25" customHeight="1">
      <c r="A6295" s="3" t="n"/>
      <c r="B6295" s="3" t="n"/>
      <c r="C6295" s="25" t="n"/>
      <c r="D6295" s="271" t="inlineStr">
        <is>
          <t>10.13.5.4.</t>
        </is>
      </c>
      <c r="E6295" s="200" t="inlineStr">
        <is>
          <t>Универсальный модуль ввода/вывода, Modbus/RTU, FMR-2222-10-0, ООО "Сегнетикс"</t>
        </is>
      </c>
      <c r="F6295" s="214" t="inlineStr">
        <is>
          <t>шт.</t>
        </is>
      </c>
      <c r="G6295" s="645" t="n">
        <v>1</v>
      </c>
      <c r="H6295" s="194" t="n"/>
      <c r="I6295" s="195" t="n">
        <v>0</v>
      </c>
      <c r="J6295" s="196" t="n">
        <v>0</v>
      </c>
      <c r="K6295" s="197" t="n">
        <v>0</v>
      </c>
      <c r="L6295" s="194" t="n">
        <v>0</v>
      </c>
      <c r="M6295" s="195" t="n">
        <v>0</v>
      </c>
      <c r="N6295" s="196" t="n">
        <v>0</v>
      </c>
      <c r="O6295" s="197" t="n">
        <v>0</v>
      </c>
      <c r="P6295" s="118" t="inlineStr">
        <is>
          <t>Включено</t>
        </is>
      </c>
      <c r="Q6295" s="104" t="n"/>
    </row>
    <row r="6296" outlineLevel="3" ht="50.25" customHeight="1">
      <c r="A6296" s="3" t="n"/>
      <c r="B6296" s="3" t="n"/>
      <c r="C6296" s="25" t="n"/>
      <c r="D6296" s="271" t="inlineStr">
        <is>
          <t>10.13.5.5.</t>
        </is>
      </c>
      <c r="E6296" s="200" t="inlineStr">
        <is>
          <t>Модуль вводы-вывода MRL, 16DI, MRL-2200-10-0, ООО "Сегнетикс"</t>
        </is>
      </c>
      <c r="F6296" s="214" t="inlineStr">
        <is>
          <t>шт.</t>
        </is>
      </c>
      <c r="G6296" s="645" t="n">
        <v>1</v>
      </c>
      <c r="H6296" s="194" t="n"/>
      <c r="I6296" s="195" t="n">
        <v>0</v>
      </c>
      <c r="J6296" s="196" t="n">
        <v>0</v>
      </c>
      <c r="K6296" s="197" t="n">
        <v>0</v>
      </c>
      <c r="L6296" s="194" t="n">
        <v>0</v>
      </c>
      <c r="M6296" s="195" t="n">
        <v>0</v>
      </c>
      <c r="N6296" s="196" t="n">
        <v>0</v>
      </c>
      <c r="O6296" s="197" t="n">
        <v>0</v>
      </c>
      <c r="P6296" s="118" t="inlineStr">
        <is>
          <t>Включено</t>
        </is>
      </c>
      <c r="Q6296" s="104" t="n"/>
    </row>
    <row r="6297" outlineLevel="3" ht="50.25" customHeight="1">
      <c r="A6297" s="3" t="n"/>
      <c r="B6297" s="3" t="n"/>
      <c r="C6297" s="25" t="n"/>
      <c r="D6297" s="271" t="inlineStr">
        <is>
          <t>10.13.5.6.</t>
        </is>
      </c>
      <c r="E6297" s="200" t="inlineStr">
        <is>
          <t>Модуль вводы-вывода MRL, 8DI, 2AO, 2DO реле, 2DO оптореле, MRL-2000-10-0, ООО "Сегнетикс"</t>
        </is>
      </c>
      <c r="F6297" s="214" t="inlineStr">
        <is>
          <t>шт.</t>
        </is>
      </c>
      <c r="G6297" s="645" t="n">
        <v>1</v>
      </c>
      <c r="H6297" s="194" t="n"/>
      <c r="I6297" s="195" t="n">
        <v>0</v>
      </c>
      <c r="J6297" s="196" t="n">
        <v>0</v>
      </c>
      <c r="K6297" s="197" t="n">
        <v>0</v>
      </c>
      <c r="L6297" s="194" t="n">
        <v>0</v>
      </c>
      <c r="M6297" s="195" t="n">
        <v>0</v>
      </c>
      <c r="N6297" s="196" t="n">
        <v>0</v>
      </c>
      <c r="O6297" s="197" t="n">
        <v>0</v>
      </c>
      <c r="P6297" s="118" t="inlineStr">
        <is>
          <t>Включено</t>
        </is>
      </c>
      <c r="Q6297" s="104" t="n"/>
    </row>
    <row r="6298" outlineLevel="3" ht="50.25" customHeight="1">
      <c r="A6298" s="3" t="n"/>
      <c r="B6298" s="3" t="n"/>
      <c r="C6298" s="25" t="n"/>
      <c r="D6298" s="271" t="inlineStr">
        <is>
          <t>10.13.5.7.</t>
        </is>
      </c>
      <c r="E6298" s="200" t="inlineStr">
        <is>
          <t>Модуль ввода-вывода MRL,12DO реле, MRL-3000-10-0, ООО "Сегнетикс"</t>
        </is>
      </c>
      <c r="F6298" s="214" t="inlineStr">
        <is>
          <t>шт.</t>
        </is>
      </c>
      <c r="G6298" s="645" t="n">
        <v>1</v>
      </c>
      <c r="H6298" s="194" t="n"/>
      <c r="I6298" s="195" t="n">
        <v>0</v>
      </c>
      <c r="J6298" s="196" t="n">
        <v>0</v>
      </c>
      <c r="K6298" s="197" t="n">
        <v>0</v>
      </c>
      <c r="L6298" s="194" t="n">
        <v>0</v>
      </c>
      <c r="M6298" s="195" t="n">
        <v>0</v>
      </c>
      <c r="N6298" s="196" t="n">
        <v>0</v>
      </c>
      <c r="O6298" s="197" t="n">
        <v>0</v>
      </c>
      <c r="P6298" s="118" t="inlineStr">
        <is>
          <t>Включено</t>
        </is>
      </c>
      <c r="Q6298" s="104" t="n"/>
    </row>
    <row r="6299" outlineLevel="3" ht="50.25" customHeight="1">
      <c r="A6299" s="3" t="n"/>
      <c r="B6299" s="3" t="n"/>
      <c r="C6299" s="25" t="n"/>
      <c r="D6299" s="271" t="inlineStr">
        <is>
          <t>10.13.5.8.</t>
        </is>
      </c>
      <c r="E6299" s="200" t="inlineStr">
        <is>
          <t>Источник бесперебойного питания, выходное напряжение 24В DC /2A, 48 Вт, ИБП60К-24, ЗАО "Овен"</t>
        </is>
      </c>
      <c r="F6299" s="214" t="inlineStr">
        <is>
          <t>шт.</t>
        </is>
      </c>
      <c r="G6299" s="645" t="n">
        <v>2</v>
      </c>
      <c r="H6299" s="194" t="n"/>
      <c r="I6299" s="195" t="n">
        <v>0</v>
      </c>
      <c r="J6299" s="196" t="n">
        <v>0</v>
      </c>
      <c r="K6299" s="197" t="n">
        <v>0</v>
      </c>
      <c r="L6299" s="194" t="n">
        <v>0</v>
      </c>
      <c r="M6299" s="195" t="n">
        <v>0</v>
      </c>
      <c r="N6299" s="196" t="n">
        <v>0</v>
      </c>
      <c r="O6299" s="197" t="n">
        <v>0</v>
      </c>
      <c r="P6299" s="118" t="inlineStr">
        <is>
          <t>Включено</t>
        </is>
      </c>
      <c r="Q6299" s="104" t="n"/>
    </row>
    <row r="6300" outlineLevel="3" ht="50.25" customHeight="1">
      <c r="A6300" s="3" t="n"/>
      <c r="B6300" s="3" t="n"/>
      <c r="C6300" s="25" t="n"/>
      <c r="D6300" s="271" t="inlineStr">
        <is>
          <t>10.13.5.9.</t>
        </is>
      </c>
      <c r="E6300" s="200" t="inlineStr">
        <is>
          <t>Блок аккумуляторный для ИБП со встроенным Li-on-аккумулятором 2.8 А-ч, БА24-2.8С, ЗАО "Овен"</t>
        </is>
      </c>
      <c r="F6300" s="214" t="inlineStr">
        <is>
          <t>шт.</t>
        </is>
      </c>
      <c r="G6300" s="645" t="n">
        <v>2</v>
      </c>
      <c r="H6300" s="194" t="n"/>
      <c r="I6300" s="195" t="n">
        <v>0</v>
      </c>
      <c r="J6300" s="196" t="n">
        <v>0</v>
      </c>
      <c r="K6300" s="197" t="n">
        <v>0</v>
      </c>
      <c r="L6300" s="194" t="n">
        <v>0</v>
      </c>
      <c r="M6300" s="195" t="n">
        <v>0</v>
      </c>
      <c r="N6300" s="196" t="n">
        <v>0</v>
      </c>
      <c r="O6300" s="197" t="n">
        <v>0</v>
      </c>
      <c r="P6300" s="118" t="inlineStr">
        <is>
          <t>Включено</t>
        </is>
      </c>
      <c r="Q6300" s="104" t="n"/>
    </row>
    <row r="6301" outlineLevel="3" ht="50.25" customHeight="1">
      <c r="A6301" s="3" t="n"/>
      <c r="B6301" s="3" t="n"/>
      <c r="C6301" s="25" t="n"/>
      <c r="D6301" s="271" t="inlineStr">
        <is>
          <t>10.13.5.10.</t>
        </is>
      </c>
      <c r="E6301" s="200" t="inlineStr">
        <is>
          <t>Выключатель нагрузки, однополюсный, номинальный ток 40 А, 6 кА, C9S16140, Systeme Electric</t>
        </is>
      </c>
      <c r="F6301" s="214" t="inlineStr">
        <is>
          <t>шт.</t>
        </is>
      </c>
      <c r="G6301" s="645" t="n">
        <v>1</v>
      </c>
      <c r="H6301" s="194" t="n"/>
      <c r="I6301" s="195" t="n">
        <v>0</v>
      </c>
      <c r="J6301" s="196" t="n">
        <v>0</v>
      </c>
      <c r="K6301" s="197" t="n">
        <v>0</v>
      </c>
      <c r="L6301" s="194" t="n">
        <v>0</v>
      </c>
      <c r="M6301" s="195" t="n">
        <v>0</v>
      </c>
      <c r="N6301" s="196" t="n">
        <v>0</v>
      </c>
      <c r="O6301" s="197" t="n">
        <v>0</v>
      </c>
      <c r="P6301" s="118" t="inlineStr">
        <is>
          <t>Включено</t>
        </is>
      </c>
      <c r="Q6301" s="104" t="n"/>
    </row>
    <row r="6302" outlineLevel="3" ht="50.25" customHeight="1">
      <c r="A6302" s="3" t="n"/>
      <c r="B6302" s="3" t="n"/>
      <c r="C6302" s="25" t="n"/>
      <c r="D6302" s="271" t="inlineStr">
        <is>
          <t>10.13.5.11.</t>
        </is>
      </c>
      <c r="E6302" s="200" t="inlineStr">
        <is>
          <t>Автоматический выключатель, термомагнитный, однополюсный, кривая С, номинальный ток 6 А, 4.5 кА, C9 F 34 1 06, Systeme Electric</t>
        </is>
      </c>
      <c r="F6302" s="214" t="inlineStr">
        <is>
          <t>шт.</t>
        </is>
      </c>
      <c r="G6302" s="645" t="n">
        <v>3</v>
      </c>
      <c r="H6302" s="194" t="n"/>
      <c r="I6302" s="195" t="n">
        <v>0</v>
      </c>
      <c r="J6302" s="196" t="n">
        <v>0</v>
      </c>
      <c r="K6302" s="197" t="n">
        <v>0</v>
      </c>
      <c r="L6302" s="194" t="n">
        <v>0</v>
      </c>
      <c r="M6302" s="195" t="n">
        <v>0</v>
      </c>
      <c r="N6302" s="196" t="n">
        <v>0</v>
      </c>
      <c r="O6302" s="197" t="n">
        <v>0</v>
      </c>
      <c r="P6302" s="118" t="inlineStr">
        <is>
          <t>Включено</t>
        </is>
      </c>
      <c r="Q6302" s="104" t="n"/>
    </row>
    <row r="6303" outlineLevel="3" ht="50.25" customHeight="1">
      <c r="A6303" s="3" t="n"/>
      <c r="B6303" s="3" t="n"/>
      <c r="C6303" s="25" t="n"/>
      <c r="D6303" s="271" t="inlineStr">
        <is>
          <t>10.13.5.12.</t>
        </is>
      </c>
      <c r="E6303" s="200" t="inlineStr">
        <is>
          <t>Промышленный неуправляемый коммутатор 8 портов 10/100/1000Base-T и 2 порта 1000Base-X SFP, DIS-100G-10S, D-link</t>
        </is>
      </c>
      <c r="F6303" s="214" t="inlineStr">
        <is>
          <t>шт.</t>
        </is>
      </c>
      <c r="G6303" s="645" t="n">
        <v>1</v>
      </c>
      <c r="H6303" s="194" t="n"/>
      <c r="I6303" s="195" t="n">
        <v>0</v>
      </c>
      <c r="J6303" s="196" t="n">
        <v>0</v>
      </c>
      <c r="K6303" s="197" t="n">
        <v>0</v>
      </c>
      <c r="L6303" s="194" t="n">
        <v>0</v>
      </c>
      <c r="M6303" s="195" t="n">
        <v>0</v>
      </c>
      <c r="N6303" s="196" t="n">
        <v>0</v>
      </c>
      <c r="O6303" s="197" t="n">
        <v>0</v>
      </c>
      <c r="P6303" s="118" t="inlineStr">
        <is>
          <t>Включено</t>
        </is>
      </c>
      <c r="Q6303" s="104" t="n"/>
    </row>
    <row r="6304" outlineLevel="3" ht="50.25" customHeight="1">
      <c r="A6304" s="3" t="n"/>
      <c r="B6304" s="3" t="n"/>
      <c r="C6304" s="25" t="n"/>
      <c r="D6304" s="271" t="inlineStr">
        <is>
          <t>10.13.5.13.</t>
        </is>
      </c>
      <c r="E6304" s="200" t="inlineStr">
        <is>
          <t>Клемма винтовая 2.5 мм.кв. 800В, 24A, синяя, TB2.5N, Провенто</t>
        </is>
      </c>
      <c r="F6304" s="214" t="inlineStr">
        <is>
          <t>шт.</t>
        </is>
      </c>
      <c r="G6304" s="645" t="n">
        <v>5</v>
      </c>
      <c r="H6304" s="194" t="n"/>
      <c r="I6304" s="195" t="n">
        <v>0</v>
      </c>
      <c r="J6304" s="196" t="n">
        <v>0</v>
      </c>
      <c r="K6304" s="197" t="n">
        <v>0</v>
      </c>
      <c r="L6304" s="194" t="n">
        <v>0</v>
      </c>
      <c r="M6304" s="195" t="n">
        <v>0</v>
      </c>
      <c r="N6304" s="196" t="n">
        <v>0</v>
      </c>
      <c r="O6304" s="197" t="n">
        <v>0</v>
      </c>
      <c r="P6304" s="118" t="inlineStr">
        <is>
          <t>Включено</t>
        </is>
      </c>
      <c r="Q6304" s="104" t="n"/>
    </row>
    <row r="6305" outlineLevel="3" ht="50.25" customHeight="1">
      <c r="A6305" s="3" t="n"/>
      <c r="B6305" s="3" t="n"/>
      <c r="C6305" s="25" t="n"/>
      <c r="D6305" s="271" t="inlineStr">
        <is>
          <t>10.13.5.14.</t>
        </is>
      </c>
      <c r="E6305" s="200" t="inlineStr">
        <is>
          <t>Торцевая крышка для клемм 2.5-10 мм.кв., серая, T2.5-10EC, Провенто</t>
        </is>
      </c>
      <c r="F6305" s="214" t="inlineStr">
        <is>
          <t>шт.</t>
        </is>
      </c>
      <c r="G6305" s="645" t="n">
        <v>2</v>
      </c>
      <c r="H6305" s="194" t="n"/>
      <c r="I6305" s="195" t="n">
        <v>0</v>
      </c>
      <c r="J6305" s="196" t="n">
        <v>0</v>
      </c>
      <c r="K6305" s="197" t="n">
        <v>0</v>
      </c>
      <c r="L6305" s="194" t="n">
        <v>0</v>
      </c>
      <c r="M6305" s="195" t="n">
        <v>0</v>
      </c>
      <c r="N6305" s="196" t="n">
        <v>0</v>
      </c>
      <c r="O6305" s="197" t="n">
        <v>0</v>
      </c>
      <c r="P6305" s="118" t="inlineStr">
        <is>
          <t>Включено</t>
        </is>
      </c>
      <c r="Q6305" s="104" t="n"/>
    </row>
    <row r="6306" outlineLevel="3" ht="50.25" customHeight="1">
      <c r="A6306" s="3" t="n"/>
      <c r="B6306" s="3" t="n"/>
      <c r="C6306" s="25" t="n"/>
      <c r="D6306" s="271" t="inlineStr">
        <is>
          <t>10.13.5.15.</t>
        </is>
      </c>
      <c r="E6306" s="200" t="inlineStr">
        <is>
          <t>Клемма заземления винтовая 2.5 мм.кв. 800В, желто-зеленая, TB2.5E, Провенто</t>
        </is>
      </c>
      <c r="F6306" s="214" t="inlineStr">
        <is>
          <t>шт.</t>
        </is>
      </c>
      <c r="G6306" s="645" t="n">
        <v>5</v>
      </c>
      <c r="H6306" s="194" t="n"/>
      <c r="I6306" s="195" t="n">
        <v>0</v>
      </c>
      <c r="J6306" s="196" t="n">
        <v>0</v>
      </c>
      <c r="K6306" s="197" t="n">
        <v>0</v>
      </c>
      <c r="L6306" s="194" t="n">
        <v>0</v>
      </c>
      <c r="M6306" s="195" t="n">
        <v>0</v>
      </c>
      <c r="N6306" s="196" t="n">
        <v>0</v>
      </c>
      <c r="O6306" s="197" t="n">
        <v>0</v>
      </c>
      <c r="P6306" s="118" t="inlineStr">
        <is>
          <t>Включено</t>
        </is>
      </c>
      <c r="Q6306" s="104" t="n"/>
    </row>
    <row r="6307" outlineLevel="3" ht="50.25" customHeight="1">
      <c r="A6307" s="3" t="n"/>
      <c r="B6307" s="3" t="n"/>
      <c r="C6307" s="25" t="n"/>
      <c r="D6307" s="271" t="inlineStr">
        <is>
          <t>10.13.5.16.</t>
        </is>
      </c>
      <c r="E6307" s="200" t="inlineStr">
        <is>
          <t>Розетка РДЕ-47 (под евро вилку) EKF PROxima, EKF.mdse-47-pro, EKF</t>
        </is>
      </c>
      <c r="F6307" s="214" t="inlineStr">
        <is>
          <t>шт.</t>
        </is>
      </c>
      <c r="G6307" s="645" t="n">
        <v>1</v>
      </c>
      <c r="H6307" s="194" t="n"/>
      <c r="I6307" s="195" t="n">
        <v>0</v>
      </c>
      <c r="J6307" s="196" t="n">
        <v>0</v>
      </c>
      <c r="K6307" s="197" t="n">
        <v>0</v>
      </c>
      <c r="L6307" s="194" t="n">
        <v>0</v>
      </c>
      <c r="M6307" s="195" t="n">
        <v>0</v>
      </c>
      <c r="N6307" s="196" t="n">
        <v>0</v>
      </c>
      <c r="O6307" s="197" t="n">
        <v>0</v>
      </c>
      <c r="P6307" s="118" t="inlineStr">
        <is>
          <t>Включено</t>
        </is>
      </c>
      <c r="Q6307" s="104" t="n"/>
    </row>
    <row r="6308" outlineLevel="3" ht="50.25" customHeight="1">
      <c r="A6308" s="3" t="n"/>
      <c r="B6308" s="3" t="n"/>
      <c r="C6308" s="25" t="n"/>
      <c r="D6308" s="271" t="inlineStr">
        <is>
          <t>10.13.5.17.</t>
        </is>
      </c>
      <c r="E6308" s="200" t="inlineStr">
        <is>
          <t>Клемма винтовая, двухуровневая 2,5 мм.кв., 500В, 24A, серая серая, TB2.5DL, Провенто</t>
        </is>
      </c>
      <c r="F6308" s="214" t="inlineStr">
        <is>
          <t>шт.</t>
        </is>
      </c>
      <c r="G6308" s="645" t="n">
        <v>42</v>
      </c>
      <c r="H6308" s="194" t="n"/>
      <c r="I6308" s="195" t="n">
        <v>0</v>
      </c>
      <c r="J6308" s="196" t="n">
        <v>0</v>
      </c>
      <c r="K6308" s="197" t="n">
        <v>0</v>
      </c>
      <c r="L6308" s="194" t="n">
        <v>0</v>
      </c>
      <c r="M6308" s="195" t="n">
        <v>0</v>
      </c>
      <c r="N6308" s="196" t="n">
        <v>0</v>
      </c>
      <c r="O6308" s="197" t="n">
        <v>0</v>
      </c>
      <c r="P6308" s="118" t="inlineStr">
        <is>
          <t>Включено</t>
        </is>
      </c>
      <c r="Q6308" s="104" t="n"/>
    </row>
    <row r="6309" outlineLevel="3" ht="50.25" customHeight="1">
      <c r="A6309" s="3" t="n"/>
      <c r="B6309" s="3" t="n"/>
      <c r="C6309" s="25" t="n"/>
      <c r="D6309" s="271" t="inlineStr">
        <is>
          <t>10.13.5.18.</t>
        </is>
      </c>
      <c r="E6309" s="200" t="inlineStr">
        <is>
          <t>Торцевая крышка для двухуровневых клемм 2.5-4 мм.кв., серая, T2.5-4EC.DL, Провенто</t>
        </is>
      </c>
      <c r="F6309" s="214" t="inlineStr">
        <is>
          <t>шт.</t>
        </is>
      </c>
      <c r="G6309" s="645" t="n">
        <v>2</v>
      </c>
      <c r="H6309" s="194" t="n"/>
      <c r="I6309" s="195" t="n">
        <v>0</v>
      </c>
      <c r="J6309" s="196" t="n">
        <v>0</v>
      </c>
      <c r="K6309" s="197" t="n">
        <v>0</v>
      </c>
      <c r="L6309" s="194" t="n">
        <v>0</v>
      </c>
      <c r="M6309" s="195" t="n">
        <v>0</v>
      </c>
      <c r="N6309" s="196" t="n">
        <v>0</v>
      </c>
      <c r="O6309" s="197" t="n">
        <v>0</v>
      </c>
      <c r="P6309" s="118" t="inlineStr">
        <is>
          <t>Включено</t>
        </is>
      </c>
      <c r="Q6309" s="104" t="n"/>
    </row>
    <row r="6310" outlineLevel="3" ht="50.25" customHeight="1">
      <c r="A6310" s="3" t="n"/>
      <c r="B6310" s="3" t="n"/>
      <c r="C6310" s="25" t="n"/>
      <c r="D6310" s="271" t="inlineStr">
        <is>
          <t>10.13.5.19.</t>
        </is>
      </c>
      <c r="E6310" s="200" t="inlineStr">
        <is>
          <t>Компактный распределительный шкаф MES 800х600х250, MES 80.60.25, Провенто</t>
        </is>
      </c>
      <c r="F6310" s="214" t="inlineStr">
        <is>
          <t>шт.</t>
        </is>
      </c>
      <c r="G6310" s="645" t="n">
        <v>1</v>
      </c>
      <c r="H6310" s="194" t="n"/>
      <c r="I6310" s="195" t="n">
        <v>0</v>
      </c>
      <c r="J6310" s="196" t="n">
        <v>0</v>
      </c>
      <c r="K6310" s="197" t="n">
        <v>0</v>
      </c>
      <c r="L6310" s="194" t="n">
        <v>0</v>
      </c>
      <c r="M6310" s="195" t="n">
        <v>0</v>
      </c>
      <c r="N6310" s="196" t="n">
        <v>0</v>
      </c>
      <c r="O6310" s="197" t="n">
        <v>0</v>
      </c>
      <c r="P6310" s="118" t="inlineStr">
        <is>
          <t>Включено</t>
        </is>
      </c>
      <c r="Q6310" s="104" t="n"/>
    </row>
    <row r="6311" outlineLevel="3" ht="50.25" customHeight="1">
      <c r="A6311" s="3" t="n"/>
      <c r="B6311" s="3" t="n"/>
      <c r="C6311" s="25" t="n"/>
      <c r="D6311" s="271" t="inlineStr">
        <is>
          <t>10.13.5.20.</t>
        </is>
      </c>
      <c r="E6311" s="200" t="inlineStr">
        <is>
          <t>Монтажная DIN рейка 35х7.5х2000мм, DR07.2000, Провенто</t>
        </is>
      </c>
      <c r="F6311" s="214" t="inlineStr">
        <is>
          <t>шт.</t>
        </is>
      </c>
      <c r="G6311" s="645" t="n">
        <v>2</v>
      </c>
      <c r="H6311" s="194" t="n"/>
      <c r="I6311" s="195" t="n">
        <v>0</v>
      </c>
      <c r="J6311" s="196" t="n">
        <v>0</v>
      </c>
      <c r="K6311" s="197" t="n">
        <v>0</v>
      </c>
      <c r="L6311" s="194" t="n">
        <v>0</v>
      </c>
      <c r="M6311" s="195" t="n">
        <v>0</v>
      </c>
      <c r="N6311" s="196" t="n">
        <v>0</v>
      </c>
      <c r="O6311" s="197" t="n">
        <v>0</v>
      </c>
      <c r="P6311" s="118" t="inlineStr">
        <is>
          <t>Включено</t>
        </is>
      </c>
      <c r="Q6311" s="104" t="n"/>
    </row>
    <row r="6312" outlineLevel="3" ht="50.25" customHeight="1">
      <c r="A6312" s="3" t="n"/>
      <c r="B6312" s="3" t="n"/>
      <c r="C6312" s="25" t="n"/>
      <c r="D6312" s="271" t="inlineStr">
        <is>
          <t>10.13.5.21.</t>
        </is>
      </c>
      <c r="E6312" s="200" t="inlineStr">
        <is>
          <t>Кабельный канал перфорированный 40x80x2000мм, WD40.80P, Провенто</t>
        </is>
      </c>
      <c r="F6312" s="214" t="inlineStr">
        <is>
          <t>пог.м.</t>
        </is>
      </c>
      <c r="G6312" s="645" t="n">
        <v>2</v>
      </c>
      <c r="H6312" s="194" t="n"/>
      <c r="I6312" s="195" t="n">
        <v>0</v>
      </c>
      <c r="J6312" s="196" t="n">
        <v>0</v>
      </c>
      <c r="K6312" s="197" t="n">
        <v>0</v>
      </c>
      <c r="L6312" s="194" t="n">
        <v>0</v>
      </c>
      <c r="M6312" s="195" t="n">
        <v>0</v>
      </c>
      <c r="N6312" s="196" t="n">
        <v>0</v>
      </c>
      <c r="O6312" s="197" t="n">
        <v>0</v>
      </c>
      <c r="P6312" s="118" t="inlineStr">
        <is>
          <t>Включено</t>
        </is>
      </c>
      <c r="Q6312" s="104" t="n"/>
    </row>
    <row r="6313" outlineLevel="2" ht="50.25" customHeight="1">
      <c r="A6313" s="3" t="n"/>
      <c r="B6313" s="3" t="n"/>
      <c r="C6313" s="240" t="n"/>
      <c r="D6313" s="391" t="inlineStr">
        <is>
          <t>10.13.6.</t>
        </is>
      </c>
      <c r="E6313" s="410" t="inlineStr">
        <is>
          <t>Щит диспетчеризации ЩД2</t>
        </is>
      </c>
      <c r="F6313" s="411" t="inlineStr">
        <is>
          <t>комплект</t>
        </is>
      </c>
      <c r="G6313" s="421" t="n">
        <v>1</v>
      </c>
      <c r="H6313" s="434">
        <f>IFERROR(L6313/G6313,0)</f>
        <v/>
      </c>
      <c r="I6313" s="435">
        <f>IFERROR(M6313/G6313,0)</f>
        <v/>
      </c>
      <c r="J6313" s="436">
        <f>IFERROR(N6313/G6313,0)</f>
        <v/>
      </c>
      <c r="K6313" s="432">
        <f>+IFERROR(O6313/G6313,0)</f>
        <v/>
      </c>
      <c r="L6313" s="434">
        <f>SUBTOTAL(9,L6314:L6335)</f>
        <v/>
      </c>
      <c r="M6313" s="435">
        <f>SUBTOTAL(9,M6314:M6335)</f>
        <v/>
      </c>
      <c r="N6313" s="436">
        <f>SUBTOTAL(9,N6314:N6335)</f>
        <v/>
      </c>
      <c r="O6313" s="437">
        <f>SUBTOTAL(9,O6314:O6335)</f>
        <v/>
      </c>
      <c r="P6313" s="652" t="inlineStr">
        <is>
          <t>Исключено</t>
        </is>
      </c>
      <c r="Q6313" s="243" t="n"/>
    </row>
    <row r="6314" outlineLevel="3" ht="50.25" customHeight="1">
      <c r="A6314" s="3" t="n"/>
      <c r="B6314" s="3" t="n"/>
      <c r="C6314" s="25" t="n"/>
      <c r="D6314" s="271" t="inlineStr">
        <is>
          <t>10.13.6.1.</t>
        </is>
      </c>
      <c r="E6314" s="200" t="inlineStr">
        <is>
          <t>Преобразователь протокола Modbus RS485 / Modbus TCP, 24В DC, МКОН-24, ОВЕН</t>
        </is>
      </c>
      <c r="F6314" s="214" t="inlineStr">
        <is>
          <t>шт.</t>
        </is>
      </c>
      <c r="G6314" s="645" t="n">
        <v>2</v>
      </c>
      <c r="H6314" s="194" t="n"/>
      <c r="I6314" s="195" t="n">
        <v>0</v>
      </c>
      <c r="J6314" s="196" t="n">
        <v>0</v>
      </c>
      <c r="K6314" s="197" t="n">
        <v>0</v>
      </c>
      <c r="L6314" s="194" t="n">
        <v>0</v>
      </c>
      <c r="M6314" s="195" t="n">
        <v>0</v>
      </c>
      <c r="N6314" s="196" t="n">
        <v>0</v>
      </c>
      <c r="O6314" s="197" t="n">
        <v>0</v>
      </c>
      <c r="P6314" s="118" t="inlineStr">
        <is>
          <t>Включено</t>
        </is>
      </c>
      <c r="Q6314" s="104" t="n"/>
    </row>
    <row r="6315" outlineLevel="3" ht="50.25" customHeight="1">
      <c r="A6315" s="3" t="n"/>
      <c r="B6315" s="3" t="n"/>
      <c r="C6315" s="25" t="n"/>
      <c r="D6315" s="271" t="inlineStr">
        <is>
          <t>10.13.6.2.</t>
        </is>
      </c>
      <c r="E6315" s="200" t="inlineStr">
        <is>
          <t>Контроллер программируемый логический SMH5, TFT5", 1..5DI, 3DO, 1xEthernet, 2xRS485, MTbus, SMH5 1002-00-0, ООО "Сегнетикс"</t>
        </is>
      </c>
      <c r="F6315" s="214" t="inlineStr">
        <is>
          <t>шт.</t>
        </is>
      </c>
      <c r="G6315" s="645" t="n">
        <v>1</v>
      </c>
      <c r="H6315" s="194" t="n"/>
      <c r="I6315" s="195" t="n">
        <v>0</v>
      </c>
      <c r="J6315" s="196" t="n">
        <v>0</v>
      </c>
      <c r="K6315" s="197" t="n">
        <v>0</v>
      </c>
      <c r="L6315" s="194" t="n">
        <v>0</v>
      </c>
      <c r="M6315" s="195" t="n">
        <v>0</v>
      </c>
      <c r="N6315" s="196" t="n">
        <v>0</v>
      </c>
      <c r="O6315" s="197" t="n">
        <v>0</v>
      </c>
      <c r="P6315" s="118" t="inlineStr">
        <is>
          <t>Включено</t>
        </is>
      </c>
      <c r="Q6315" s="104" t="n"/>
    </row>
    <row r="6316" outlineLevel="3" ht="50.25" customHeight="1">
      <c r="A6316" s="3" t="n"/>
      <c r="B6316" s="3" t="n"/>
      <c r="C6316" s="25" t="n"/>
      <c r="D6316" s="271" t="inlineStr">
        <is>
          <t>10.13.6.3.</t>
        </is>
      </c>
      <c r="E6316" s="200" t="inlineStr">
        <is>
          <t>Шлюз DALI - MODBUS TCP/RTU, 1 линия Dali, DALI GW2</t>
        </is>
      </c>
      <c r="F6316" s="214" t="inlineStr">
        <is>
          <t>шт.</t>
        </is>
      </c>
      <c r="G6316" s="645" t="n">
        <v>2</v>
      </c>
      <c r="H6316" s="194" t="n"/>
      <c r="I6316" s="195" t="n">
        <v>0</v>
      </c>
      <c r="J6316" s="196" t="n">
        <v>0</v>
      </c>
      <c r="K6316" s="197" t="n">
        <v>0</v>
      </c>
      <c r="L6316" s="194" t="n">
        <v>0</v>
      </c>
      <c r="M6316" s="195" t="n">
        <v>0</v>
      </c>
      <c r="N6316" s="196" t="n">
        <v>0</v>
      </c>
      <c r="O6316" s="197" t="n">
        <v>0</v>
      </c>
      <c r="P6316" s="118" t="inlineStr">
        <is>
          <t>Включено</t>
        </is>
      </c>
      <c r="Q6316" s="104" t="n"/>
    </row>
    <row r="6317" outlineLevel="3" ht="50.25" customHeight="1">
      <c r="A6317" s="3" t="n"/>
      <c r="B6317" s="3" t="n"/>
      <c r="C6317" s="25" t="n"/>
      <c r="D6317" s="271" t="inlineStr">
        <is>
          <t>10.13.6.4.</t>
        </is>
      </c>
      <c r="E6317" s="200" t="inlineStr">
        <is>
          <t>Универсальный модуль ввода/вывода, Modbus/RTU, FMR-2222-10-0, ООО "Сегнетикс"</t>
        </is>
      </c>
      <c r="F6317" s="214" t="inlineStr">
        <is>
          <t>шт.</t>
        </is>
      </c>
      <c r="G6317" s="645" t="n">
        <v>1</v>
      </c>
      <c r="H6317" s="194" t="n"/>
      <c r="I6317" s="195" t="n">
        <v>0</v>
      </c>
      <c r="J6317" s="196" t="n">
        <v>0</v>
      </c>
      <c r="K6317" s="197" t="n">
        <v>0</v>
      </c>
      <c r="L6317" s="194" t="n">
        <v>0</v>
      </c>
      <c r="M6317" s="195" t="n">
        <v>0</v>
      </c>
      <c r="N6317" s="196" t="n">
        <v>0</v>
      </c>
      <c r="O6317" s="197" t="n">
        <v>0</v>
      </c>
      <c r="P6317" s="118" t="inlineStr">
        <is>
          <t>Включено</t>
        </is>
      </c>
      <c r="Q6317" s="104" t="n"/>
    </row>
    <row r="6318" outlineLevel="3" ht="50.25" customHeight="1">
      <c r="A6318" s="3" t="n"/>
      <c r="B6318" s="3" t="n"/>
      <c r="C6318" s="25" t="n"/>
      <c r="D6318" s="271" t="inlineStr">
        <is>
          <t>10.13.6.5.</t>
        </is>
      </c>
      <c r="E6318" s="200" t="inlineStr">
        <is>
          <t>Модуль вводы-вывода MRL, 16DI, MRL-2200-10-0, ООО "Сегнетикс"</t>
        </is>
      </c>
      <c r="F6318" s="214" t="inlineStr">
        <is>
          <t>шт.</t>
        </is>
      </c>
      <c r="G6318" s="645" t="n">
        <v>2</v>
      </c>
      <c r="H6318" s="194" t="n"/>
      <c r="I6318" s="195" t="n">
        <v>0</v>
      </c>
      <c r="J6318" s="196" t="n">
        <v>0</v>
      </c>
      <c r="K6318" s="197" t="n">
        <v>0</v>
      </c>
      <c r="L6318" s="194" t="n">
        <v>0</v>
      </c>
      <c r="M6318" s="195" t="n">
        <v>0</v>
      </c>
      <c r="N6318" s="196" t="n">
        <v>0</v>
      </c>
      <c r="O6318" s="197" t="n">
        <v>0</v>
      </c>
      <c r="P6318" s="118" t="inlineStr">
        <is>
          <t>Включено</t>
        </is>
      </c>
      <c r="Q6318" s="104" t="n"/>
    </row>
    <row r="6319" outlineLevel="3" ht="50.25" customHeight="1">
      <c r="A6319" s="3" t="n"/>
      <c r="B6319" s="3" t="n"/>
      <c r="C6319" s="25" t="n"/>
      <c r="D6319" s="271" t="inlineStr">
        <is>
          <t>10.13.6.6.</t>
        </is>
      </c>
      <c r="E6319" s="200" t="inlineStr">
        <is>
          <t>Модуль ввода-вывода MRL,12DO реле, MRL-3000-10-0, ООО "Сегнетикс"</t>
        </is>
      </c>
      <c r="F6319" s="214" t="inlineStr">
        <is>
          <t>шт.</t>
        </is>
      </c>
      <c r="G6319" s="645" t="n">
        <v>1</v>
      </c>
      <c r="H6319" s="194" t="n"/>
      <c r="I6319" s="195" t="n">
        <v>0</v>
      </c>
      <c r="J6319" s="196" t="n">
        <v>0</v>
      </c>
      <c r="K6319" s="197" t="n">
        <v>0</v>
      </c>
      <c r="L6319" s="194" t="n">
        <v>0</v>
      </c>
      <c r="M6319" s="195" t="n">
        <v>0</v>
      </c>
      <c r="N6319" s="196" t="n">
        <v>0</v>
      </c>
      <c r="O6319" s="197" t="n">
        <v>0</v>
      </c>
      <c r="P6319" s="118" t="inlineStr">
        <is>
          <t>Включено</t>
        </is>
      </c>
      <c r="Q6319" s="104" t="n"/>
    </row>
    <row r="6320" outlineLevel="3" ht="50.25" customHeight="1">
      <c r="A6320" s="3" t="n"/>
      <c r="B6320" s="3" t="n"/>
      <c r="C6320" s="25" t="n"/>
      <c r="D6320" s="271" t="inlineStr">
        <is>
          <t>10.13.6.7.</t>
        </is>
      </c>
      <c r="E6320" s="200" t="inlineStr">
        <is>
          <t>Источник бесперебойного питания, выходное напряжение 24В DC /2A, 48 Вт, ИБП60К-24, ЗАО "Овен"</t>
        </is>
      </c>
      <c r="F6320" s="214" t="inlineStr">
        <is>
          <t>шт.</t>
        </is>
      </c>
      <c r="G6320" s="645" t="n">
        <v>2</v>
      </c>
      <c r="H6320" s="194" t="n"/>
      <c r="I6320" s="195" t="n">
        <v>0</v>
      </c>
      <c r="J6320" s="196" t="n">
        <v>0</v>
      </c>
      <c r="K6320" s="197" t="n">
        <v>0</v>
      </c>
      <c r="L6320" s="194" t="n">
        <v>0</v>
      </c>
      <c r="M6320" s="195" t="n">
        <v>0</v>
      </c>
      <c r="N6320" s="196" t="n">
        <v>0</v>
      </c>
      <c r="O6320" s="197" t="n">
        <v>0</v>
      </c>
      <c r="P6320" s="118" t="inlineStr">
        <is>
          <t>Включено</t>
        </is>
      </c>
      <c r="Q6320" s="104" t="n"/>
    </row>
    <row r="6321" outlineLevel="3" ht="50.25" customHeight="1">
      <c r="A6321" s="3" t="n"/>
      <c r="B6321" s="3" t="n"/>
      <c r="C6321" s="25" t="n"/>
      <c r="D6321" s="271" t="inlineStr">
        <is>
          <t>10.13.6.8.</t>
        </is>
      </c>
      <c r="E6321" s="200" t="inlineStr">
        <is>
          <t>Блок аккумуляторный для ИБП со встроенным Li-on-аккумулятором 2.8 А-ч, БА24-2.8С, ЗАО "Овен"</t>
        </is>
      </c>
      <c r="F6321" s="214" t="inlineStr">
        <is>
          <t>шт.</t>
        </is>
      </c>
      <c r="G6321" s="645" t="n">
        <v>2</v>
      </c>
      <c r="H6321" s="194" t="n"/>
      <c r="I6321" s="195" t="n">
        <v>0</v>
      </c>
      <c r="J6321" s="196" t="n">
        <v>0</v>
      </c>
      <c r="K6321" s="197" t="n">
        <v>0</v>
      </c>
      <c r="L6321" s="194" t="n">
        <v>0</v>
      </c>
      <c r="M6321" s="195" t="n">
        <v>0</v>
      </c>
      <c r="N6321" s="196" t="n">
        <v>0</v>
      </c>
      <c r="O6321" s="197" t="n">
        <v>0</v>
      </c>
      <c r="P6321" s="118" t="inlineStr">
        <is>
          <t>Включено</t>
        </is>
      </c>
      <c r="Q6321" s="104" t="n"/>
    </row>
    <row r="6322" outlineLevel="3" ht="50.25" customHeight="1">
      <c r="A6322" s="3" t="n"/>
      <c r="B6322" s="3" t="n"/>
      <c r="C6322" s="25" t="n"/>
      <c r="D6322" s="271" t="inlineStr">
        <is>
          <t>10.13.6.9.</t>
        </is>
      </c>
      <c r="E6322" s="200" t="inlineStr">
        <is>
          <t>Блок питания, выходное напряжение 24В DC / 5A, 120 Вт, БП120Б-Д4-24С, ЗАО "Овен"</t>
        </is>
      </c>
      <c r="F6322" s="214" t="inlineStr">
        <is>
          <t>шт.</t>
        </is>
      </c>
      <c r="G6322" s="645" t="n">
        <v>1</v>
      </c>
      <c r="H6322" s="194" t="n"/>
      <c r="I6322" s="195" t="n">
        <v>0</v>
      </c>
      <c r="J6322" s="196" t="n">
        <v>0</v>
      </c>
      <c r="K6322" s="197" t="n">
        <v>0</v>
      </c>
      <c r="L6322" s="194" t="n">
        <v>0</v>
      </c>
      <c r="M6322" s="195" t="n">
        <v>0</v>
      </c>
      <c r="N6322" s="196" t="n">
        <v>0</v>
      </c>
      <c r="O6322" s="197" t="n">
        <v>0</v>
      </c>
      <c r="P6322" s="118" t="inlineStr">
        <is>
          <t>Включено</t>
        </is>
      </c>
      <c r="Q6322" s="104" t="n"/>
    </row>
    <row r="6323" outlineLevel="3" ht="50.25" customHeight="1">
      <c r="A6323" s="3" t="n"/>
      <c r="B6323" s="3" t="n"/>
      <c r="C6323" s="25" t="n"/>
      <c r="D6323" s="271" t="inlineStr">
        <is>
          <t>10.13.6.10.</t>
        </is>
      </c>
      <c r="E6323" s="200" t="inlineStr">
        <is>
          <t>Выключатель нагрузки, однополюсный, номинальный ток 40 А, 6 кА, C9S16140, Systeme Electric</t>
        </is>
      </c>
      <c r="F6323" s="214" t="inlineStr">
        <is>
          <t>шт.</t>
        </is>
      </c>
      <c r="G6323" s="645" t="n">
        <v>1</v>
      </c>
      <c r="H6323" s="194" t="n"/>
      <c r="I6323" s="195" t="n">
        <v>0</v>
      </c>
      <c r="J6323" s="196" t="n">
        <v>0</v>
      </c>
      <c r="K6323" s="197" t="n">
        <v>0</v>
      </c>
      <c r="L6323" s="194" t="n">
        <v>0</v>
      </c>
      <c r="M6323" s="195" t="n">
        <v>0</v>
      </c>
      <c r="N6323" s="196" t="n">
        <v>0</v>
      </c>
      <c r="O6323" s="197" t="n">
        <v>0</v>
      </c>
      <c r="P6323" s="118" t="inlineStr">
        <is>
          <t>Включено</t>
        </is>
      </c>
      <c r="Q6323" s="104" t="n"/>
    </row>
    <row r="6324" outlineLevel="3" ht="50.25" customHeight="1">
      <c r="A6324" s="3" t="n"/>
      <c r="B6324" s="3" t="n"/>
      <c r="C6324" s="25" t="n"/>
      <c r="D6324" s="271" t="inlineStr">
        <is>
          <t>10.13.6.11.</t>
        </is>
      </c>
      <c r="E6324" s="200" t="inlineStr">
        <is>
          <t>Автоматический выключатель, термомагнитный, однополюсный, кривая С, номинальный ток 6 А, 4.5 кА, C9 F 34 1 06, Systeme Electric</t>
        </is>
      </c>
      <c r="F6324" s="214" t="inlineStr">
        <is>
          <t>шт.</t>
        </is>
      </c>
      <c r="G6324" s="645" t="n">
        <v>4</v>
      </c>
      <c r="H6324" s="194" t="n"/>
      <c r="I6324" s="195" t="n">
        <v>0</v>
      </c>
      <c r="J6324" s="196" t="n">
        <v>0</v>
      </c>
      <c r="K6324" s="197" t="n">
        <v>0</v>
      </c>
      <c r="L6324" s="194" t="n">
        <v>0</v>
      </c>
      <c r="M6324" s="195" t="n">
        <v>0</v>
      </c>
      <c r="N6324" s="196" t="n">
        <v>0</v>
      </c>
      <c r="O6324" s="197" t="n">
        <v>0</v>
      </c>
      <c r="P6324" s="118" t="inlineStr">
        <is>
          <t>Включено</t>
        </is>
      </c>
      <c r="Q6324" s="104" t="n"/>
    </row>
    <row r="6325" outlineLevel="3" ht="50.25" customHeight="1">
      <c r="A6325" s="3" t="n"/>
      <c r="B6325" s="3" t="n"/>
      <c r="C6325" s="25" t="n"/>
      <c r="D6325" s="271" t="inlineStr">
        <is>
          <t>10.13.6.12.</t>
        </is>
      </c>
      <c r="E6325" s="200" t="inlineStr">
        <is>
          <t>Промышленный неуправляемый коммутатор 8 портов 10/100/1000Base-T и 2 порта 1000Base-X SFP, DIS-100G-10S, D-link</t>
        </is>
      </c>
      <c r="F6325" s="214" t="inlineStr">
        <is>
          <t>шт.</t>
        </is>
      </c>
      <c r="G6325" s="645" t="n">
        <v>1</v>
      </c>
      <c r="H6325" s="194" t="n"/>
      <c r="I6325" s="195" t="n">
        <v>0</v>
      </c>
      <c r="J6325" s="196" t="n">
        <v>0</v>
      </c>
      <c r="K6325" s="197" t="n">
        <v>0</v>
      </c>
      <c r="L6325" s="194" t="n">
        <v>0</v>
      </c>
      <c r="M6325" s="195" t="n">
        <v>0</v>
      </c>
      <c r="N6325" s="196" t="n">
        <v>0</v>
      </c>
      <c r="O6325" s="197" t="n">
        <v>0</v>
      </c>
      <c r="P6325" s="118" t="inlineStr">
        <is>
          <t>Включено</t>
        </is>
      </c>
      <c r="Q6325" s="104" t="n"/>
    </row>
    <row r="6326" outlineLevel="3" ht="50.25" customHeight="1">
      <c r="A6326" s="3" t="n"/>
      <c r="B6326" s="3" t="n"/>
      <c r="C6326" s="25" t="n"/>
      <c r="D6326" s="271" t="inlineStr">
        <is>
          <t>10.13.6.13.</t>
        </is>
      </c>
      <c r="E6326" s="200" t="inlineStr">
        <is>
          <t>Клемма винтовая 2.5 мм.кв. 800В, 24A, синяя, TB2.5N, Провенто</t>
        </is>
      </c>
      <c r="F6326" s="214" t="inlineStr">
        <is>
          <t>шт.</t>
        </is>
      </c>
      <c r="G6326" s="645" t="n">
        <v>5</v>
      </c>
      <c r="H6326" s="194" t="n"/>
      <c r="I6326" s="195" t="n">
        <v>0</v>
      </c>
      <c r="J6326" s="196" t="n">
        <v>0</v>
      </c>
      <c r="K6326" s="197" t="n">
        <v>0</v>
      </c>
      <c r="L6326" s="194" t="n">
        <v>0</v>
      </c>
      <c r="M6326" s="195" t="n">
        <v>0</v>
      </c>
      <c r="N6326" s="196" t="n">
        <v>0</v>
      </c>
      <c r="O6326" s="197" t="n">
        <v>0</v>
      </c>
      <c r="P6326" s="118" t="inlineStr">
        <is>
          <t>Включено</t>
        </is>
      </c>
      <c r="Q6326" s="104" t="n"/>
    </row>
    <row r="6327" outlineLevel="3" ht="50.25" customHeight="1">
      <c r="A6327" s="3" t="n"/>
      <c r="B6327" s="3" t="n"/>
      <c r="C6327" s="25" t="n"/>
      <c r="D6327" s="271" t="inlineStr">
        <is>
          <t>10.13.6.14.</t>
        </is>
      </c>
      <c r="E6327" s="200" t="inlineStr">
        <is>
          <t>Торцевая крышка для клемм 2.5-10 мм.кв., серая, T2.5-10EC, Провенто</t>
        </is>
      </c>
      <c r="F6327" s="214" t="inlineStr">
        <is>
          <t>шт.</t>
        </is>
      </c>
      <c r="G6327" s="645" t="n">
        <v>2</v>
      </c>
      <c r="H6327" s="194" t="n"/>
      <c r="I6327" s="195" t="n">
        <v>0</v>
      </c>
      <c r="J6327" s="196" t="n">
        <v>0</v>
      </c>
      <c r="K6327" s="197" t="n">
        <v>0</v>
      </c>
      <c r="L6327" s="194" t="n">
        <v>0</v>
      </c>
      <c r="M6327" s="195" t="n">
        <v>0</v>
      </c>
      <c r="N6327" s="196" t="n">
        <v>0</v>
      </c>
      <c r="O6327" s="197" t="n">
        <v>0</v>
      </c>
      <c r="P6327" s="118" t="inlineStr">
        <is>
          <t>Включено</t>
        </is>
      </c>
      <c r="Q6327" s="104" t="n"/>
    </row>
    <row r="6328" outlineLevel="3" ht="50.25" customHeight="1">
      <c r="A6328" s="3" t="n"/>
      <c r="B6328" s="3" t="n"/>
      <c r="C6328" s="25" t="n"/>
      <c r="D6328" s="271" t="inlineStr">
        <is>
          <t>10.13.6.15.</t>
        </is>
      </c>
      <c r="E6328" s="200" t="inlineStr">
        <is>
          <t>Клемма заземления винтовая 2.5 мм.кв. 800В, желто-зеленая, TB2.5E, Провенто</t>
        </is>
      </c>
      <c r="F6328" s="214" t="inlineStr">
        <is>
          <t>шт.</t>
        </is>
      </c>
      <c r="G6328" s="645" t="n">
        <v>5</v>
      </c>
      <c r="H6328" s="194" t="n"/>
      <c r="I6328" s="195" t="n">
        <v>0</v>
      </c>
      <c r="J6328" s="196" t="n">
        <v>0</v>
      </c>
      <c r="K6328" s="197" t="n">
        <v>0</v>
      </c>
      <c r="L6328" s="194" t="n">
        <v>0</v>
      </c>
      <c r="M6328" s="195" t="n">
        <v>0</v>
      </c>
      <c r="N6328" s="196" t="n">
        <v>0</v>
      </c>
      <c r="O6328" s="197" t="n">
        <v>0</v>
      </c>
      <c r="P6328" s="118" t="inlineStr">
        <is>
          <t>Включено</t>
        </is>
      </c>
      <c r="Q6328" s="104" t="n"/>
    </row>
    <row r="6329" outlineLevel="3" ht="50.25" customHeight="1">
      <c r="A6329" s="3" t="n"/>
      <c r="B6329" s="3" t="n"/>
      <c r="C6329" s="25" t="n"/>
      <c r="D6329" s="271" t="inlineStr">
        <is>
          <t>10.13.6.16.</t>
        </is>
      </c>
      <c r="E6329" s="200" t="inlineStr">
        <is>
          <t>Розетка РДЕ-47 (под евро вилку) EKF PROxima, EKF.mdse-47-pro, EKF</t>
        </is>
      </c>
      <c r="F6329" s="214" t="inlineStr">
        <is>
          <t>шт.</t>
        </is>
      </c>
      <c r="G6329" s="645" t="n">
        <v>1</v>
      </c>
      <c r="H6329" s="194" t="n"/>
      <c r="I6329" s="195" t="n">
        <v>0</v>
      </c>
      <c r="J6329" s="196" t="n">
        <v>0</v>
      </c>
      <c r="K6329" s="197" t="n">
        <v>0</v>
      </c>
      <c r="L6329" s="194" t="n">
        <v>0</v>
      </c>
      <c r="M6329" s="195" t="n">
        <v>0</v>
      </c>
      <c r="N6329" s="196" t="n">
        <v>0</v>
      </c>
      <c r="O6329" s="197" t="n">
        <v>0</v>
      </c>
      <c r="P6329" s="118" t="inlineStr">
        <is>
          <t>Включено</t>
        </is>
      </c>
      <c r="Q6329" s="104" t="n"/>
    </row>
    <row r="6330" outlineLevel="3" ht="50.25" customHeight="1">
      <c r="A6330" s="3" t="n"/>
      <c r="B6330" s="3" t="n"/>
      <c r="C6330" s="25" t="n"/>
      <c r="D6330" s="271" t="inlineStr">
        <is>
          <t>10.13.6.17.</t>
        </is>
      </c>
      <c r="E6330" s="200" t="inlineStr">
        <is>
          <t>Клемма винтовая, двухуровневая 2,5 мм.кв., 500В, 24A, серая серая, TB2.5DL, Провенто</t>
        </is>
      </c>
      <c r="F6330" s="214" t="inlineStr">
        <is>
          <t>шт.</t>
        </is>
      </c>
      <c r="G6330" s="645" t="n">
        <v>62</v>
      </c>
      <c r="H6330" s="194" t="n"/>
      <c r="I6330" s="195" t="n">
        <v>0</v>
      </c>
      <c r="J6330" s="196" t="n">
        <v>0</v>
      </c>
      <c r="K6330" s="197" t="n">
        <v>0</v>
      </c>
      <c r="L6330" s="194" t="n">
        <v>0</v>
      </c>
      <c r="M6330" s="195" t="n">
        <v>0</v>
      </c>
      <c r="N6330" s="196" t="n">
        <v>0</v>
      </c>
      <c r="O6330" s="197" t="n">
        <v>0</v>
      </c>
      <c r="P6330" s="118" t="inlineStr">
        <is>
          <t>Включено</t>
        </is>
      </c>
      <c r="Q6330" s="104" t="n"/>
    </row>
    <row r="6331" outlineLevel="3" ht="50.25" customHeight="1">
      <c r="A6331" s="3" t="n"/>
      <c r="B6331" s="3" t="n"/>
      <c r="C6331" s="25" t="n"/>
      <c r="D6331" s="271" t="inlineStr">
        <is>
          <t>10.13.6.18.</t>
        </is>
      </c>
      <c r="E6331" s="200" t="inlineStr">
        <is>
          <t>Торцевая крышка для двухуровневых клемм 2.5-4 мм.кв., серая, T2.5-4EC.DL, Провенто</t>
        </is>
      </c>
      <c r="F6331" s="214" t="inlineStr">
        <is>
          <t>шт.</t>
        </is>
      </c>
      <c r="G6331" s="645" t="n">
        <v>2</v>
      </c>
      <c r="H6331" s="194" t="n"/>
      <c r="I6331" s="195" t="n">
        <v>0</v>
      </c>
      <c r="J6331" s="196" t="n">
        <v>0</v>
      </c>
      <c r="K6331" s="197" t="n">
        <v>0</v>
      </c>
      <c r="L6331" s="194" t="n">
        <v>0</v>
      </c>
      <c r="M6331" s="195" t="n">
        <v>0</v>
      </c>
      <c r="N6331" s="196" t="n">
        <v>0</v>
      </c>
      <c r="O6331" s="197" t="n">
        <v>0</v>
      </c>
      <c r="P6331" s="118" t="inlineStr">
        <is>
          <t>Включено</t>
        </is>
      </c>
      <c r="Q6331" s="104" t="n"/>
    </row>
    <row r="6332" outlineLevel="3" ht="50.25" customHeight="1">
      <c r="A6332" s="3" t="n"/>
      <c r="B6332" s="3" t="n"/>
      <c r="C6332" s="25" t="n"/>
      <c r="D6332" s="271" t="inlineStr">
        <is>
          <t>10.13.6.19.</t>
        </is>
      </c>
      <c r="E6332" s="200" t="inlineStr">
        <is>
          <t>Концентратор 7.2, ЛНГС.465213.270-01, ООО “Лифт-Комплекс ДС”</t>
        </is>
      </c>
      <c r="F6332" s="214" t="inlineStr">
        <is>
          <t>шт.</t>
        </is>
      </c>
      <c r="G6332" s="645" t="n">
        <v>1</v>
      </c>
      <c r="H6332" s="194" t="n"/>
      <c r="I6332" s="195" t="n">
        <v>0</v>
      </c>
      <c r="J6332" s="196" t="n">
        <v>0</v>
      </c>
      <c r="K6332" s="197" t="n">
        <v>0</v>
      </c>
      <c r="L6332" s="194" t="n">
        <v>0</v>
      </c>
      <c r="M6332" s="195" t="n">
        <v>0</v>
      </c>
      <c r="N6332" s="196" t="n">
        <v>0</v>
      </c>
      <c r="O6332" s="197" t="n">
        <v>0</v>
      </c>
      <c r="P6332" s="118" t="inlineStr">
        <is>
          <t>Включено</t>
        </is>
      </c>
      <c r="Q6332" s="104" t="n"/>
    </row>
    <row r="6333" outlineLevel="3" ht="50.25" customHeight="1">
      <c r="A6333" s="3" t="n"/>
      <c r="B6333" s="3" t="n"/>
      <c r="C6333" s="25" t="n"/>
      <c r="D6333" s="271" t="inlineStr">
        <is>
          <t>10.13.6.20.</t>
        </is>
      </c>
      <c r="E6333" s="200" t="inlineStr">
        <is>
          <t>Компактный распределительный шкаф MES 800х600х250, MES 80.60.25, Провенто</t>
        </is>
      </c>
      <c r="F6333" s="214" t="inlineStr">
        <is>
          <t>шт.</t>
        </is>
      </c>
      <c r="G6333" s="645" t="n">
        <v>1</v>
      </c>
      <c r="H6333" s="194" t="n"/>
      <c r="I6333" s="195" t="n">
        <v>0</v>
      </c>
      <c r="J6333" s="196" t="n">
        <v>0</v>
      </c>
      <c r="K6333" s="197" t="n">
        <v>0</v>
      </c>
      <c r="L6333" s="194" t="n">
        <v>0</v>
      </c>
      <c r="M6333" s="195" t="n">
        <v>0</v>
      </c>
      <c r="N6333" s="196" t="n">
        <v>0</v>
      </c>
      <c r="O6333" s="197" t="n">
        <v>0</v>
      </c>
      <c r="P6333" s="118" t="inlineStr">
        <is>
          <t>Включено</t>
        </is>
      </c>
      <c r="Q6333" s="104" t="n"/>
    </row>
    <row r="6334" outlineLevel="3" ht="50.25" customHeight="1">
      <c r="A6334" s="3" t="n"/>
      <c r="B6334" s="3" t="n"/>
      <c r="C6334" s="25" t="n"/>
      <c r="D6334" s="271" t="inlineStr">
        <is>
          <t>10.13.6.21.</t>
        </is>
      </c>
      <c r="E6334" s="200" t="inlineStr">
        <is>
          <t>Монтажная DIN рейка 35х7.5х2000мм, DR07.2000, Провенто</t>
        </is>
      </c>
      <c r="F6334" s="214" t="inlineStr">
        <is>
          <t>шт.</t>
        </is>
      </c>
      <c r="G6334" s="645" t="n">
        <v>2</v>
      </c>
      <c r="H6334" s="194" t="n"/>
      <c r="I6334" s="195" t="n">
        <v>0</v>
      </c>
      <c r="J6334" s="196" t="n">
        <v>0</v>
      </c>
      <c r="K6334" s="197" t="n">
        <v>0</v>
      </c>
      <c r="L6334" s="194" t="n">
        <v>0</v>
      </c>
      <c r="M6334" s="195" t="n">
        <v>0</v>
      </c>
      <c r="N6334" s="196" t="n">
        <v>0</v>
      </c>
      <c r="O6334" s="197" t="n">
        <v>0</v>
      </c>
      <c r="P6334" s="118" t="inlineStr">
        <is>
          <t>Включено</t>
        </is>
      </c>
      <c r="Q6334" s="104" t="n"/>
    </row>
    <row r="6335" outlineLevel="3" ht="50.25" customHeight="1">
      <c r="A6335" s="3" t="n"/>
      <c r="B6335" s="3" t="n"/>
      <c r="C6335" s="25" t="n"/>
      <c r="D6335" s="271" t="inlineStr">
        <is>
          <t>10.13.6.22.</t>
        </is>
      </c>
      <c r="E6335" s="200" t="inlineStr">
        <is>
          <t>Кабельный канал перфорированный 40x80x2000мм, WD40.80P, Провенто</t>
        </is>
      </c>
      <c r="F6335" s="214" t="inlineStr">
        <is>
          <t>пог.м.</t>
        </is>
      </c>
      <c r="G6335" s="645" t="n">
        <v>2</v>
      </c>
      <c r="H6335" s="194" t="n"/>
      <c r="I6335" s="195" t="n">
        <v>0</v>
      </c>
      <c r="J6335" s="196" t="n">
        <v>0</v>
      </c>
      <c r="K6335" s="197" t="n">
        <v>0</v>
      </c>
      <c r="L6335" s="194" t="n">
        <v>0</v>
      </c>
      <c r="M6335" s="195" t="n">
        <v>0</v>
      </c>
      <c r="N6335" s="196" t="n">
        <v>0</v>
      </c>
      <c r="O6335" s="197" t="n">
        <v>0</v>
      </c>
      <c r="P6335" s="118" t="inlineStr">
        <is>
          <t>Включено</t>
        </is>
      </c>
      <c r="Q6335" s="104" t="n"/>
    </row>
    <row r="6336" outlineLevel="2" ht="50.25" customHeight="1">
      <c r="A6336" s="3" t="n"/>
      <c r="B6336" s="3" t="n"/>
      <c r="C6336" s="240" t="n"/>
      <c r="D6336" s="391" t="inlineStr">
        <is>
          <t>10.13.7.</t>
        </is>
      </c>
      <c r="E6336" s="410" t="inlineStr">
        <is>
          <t>Щит диспетчеризации ЩД3</t>
        </is>
      </c>
      <c r="F6336" s="411" t="inlineStr">
        <is>
          <t>комплект</t>
        </is>
      </c>
      <c r="G6336" s="421" t="n">
        <v>1</v>
      </c>
      <c r="H6336" s="434">
        <f>IFERROR(L6336/G6336,0)</f>
        <v/>
      </c>
      <c r="I6336" s="435">
        <f>IFERROR(M6336/G6336,0)</f>
        <v/>
      </c>
      <c r="J6336" s="436">
        <f>IFERROR(N6336/G6336,0)</f>
        <v/>
      </c>
      <c r="K6336" s="432">
        <f>+IFERROR(O6336/G6336,0)</f>
        <v/>
      </c>
      <c r="L6336" s="434">
        <f>SUBTOTAL(9,L6337:L6358)</f>
        <v/>
      </c>
      <c r="M6336" s="435">
        <f>SUBTOTAL(9,M6337:M6358)</f>
        <v/>
      </c>
      <c r="N6336" s="436">
        <f>SUBTOTAL(9,N6337:N6358)</f>
        <v/>
      </c>
      <c r="O6336" s="437">
        <f>SUBTOTAL(9,O6337:O6358)</f>
        <v/>
      </c>
      <c r="P6336" s="652" t="inlineStr">
        <is>
          <t>Исключено</t>
        </is>
      </c>
      <c r="Q6336" s="243" t="n"/>
    </row>
    <row r="6337" outlineLevel="3" ht="50.25" customHeight="1">
      <c r="A6337" s="3" t="n"/>
      <c r="B6337" s="3" t="n"/>
      <c r="C6337" s="25" t="n"/>
      <c r="D6337" s="271" t="inlineStr">
        <is>
          <t>10.13.7.1.</t>
        </is>
      </c>
      <c r="E6337" s="200" t="inlineStr">
        <is>
          <t>Преобразователь протокола Modbus RS485 / Modbus TCP, 24В DC, МКОН-24, ОВЕН</t>
        </is>
      </c>
      <c r="F6337" s="214" t="inlineStr">
        <is>
          <t>шт.</t>
        </is>
      </c>
      <c r="G6337" s="645" t="n">
        <v>2</v>
      </c>
      <c r="H6337" s="194" t="n"/>
      <c r="I6337" s="195" t="n">
        <v>0</v>
      </c>
      <c r="J6337" s="196" t="n">
        <v>0</v>
      </c>
      <c r="K6337" s="197" t="n">
        <v>0</v>
      </c>
      <c r="L6337" s="194" t="n">
        <v>0</v>
      </c>
      <c r="M6337" s="195" t="n">
        <v>0</v>
      </c>
      <c r="N6337" s="196" t="n">
        <v>0</v>
      </c>
      <c r="O6337" s="197" t="n">
        <v>0</v>
      </c>
      <c r="P6337" s="118" t="inlineStr">
        <is>
          <t>Включено</t>
        </is>
      </c>
      <c r="Q6337" s="104" t="n"/>
    </row>
    <row r="6338" outlineLevel="3" ht="50.25" customHeight="1">
      <c r="A6338" s="3" t="n"/>
      <c r="B6338" s="3" t="n"/>
      <c r="C6338" s="25" t="n"/>
      <c r="D6338" s="271" t="inlineStr">
        <is>
          <t>10.13.7.2.</t>
        </is>
      </c>
      <c r="E6338" s="200" t="inlineStr">
        <is>
          <t>Контроллер программируемый логический SMH5, TFT5", 1..5DI, 3DO, 1xEthernet, 2xRS485, MTbus, SMH5 1002-00-0, ООО "Сегнетикс"</t>
        </is>
      </c>
      <c r="F6338" s="214" t="inlineStr">
        <is>
          <t>шт.</t>
        </is>
      </c>
      <c r="G6338" s="645" t="n">
        <v>1</v>
      </c>
      <c r="H6338" s="194" t="n"/>
      <c r="I6338" s="195" t="n">
        <v>0</v>
      </c>
      <c r="J6338" s="196" t="n">
        <v>0</v>
      </c>
      <c r="K6338" s="197" t="n">
        <v>0</v>
      </c>
      <c r="L6338" s="194" t="n">
        <v>0</v>
      </c>
      <c r="M6338" s="195" t="n">
        <v>0</v>
      </c>
      <c r="N6338" s="196" t="n">
        <v>0</v>
      </c>
      <c r="O6338" s="197" t="n">
        <v>0</v>
      </c>
      <c r="P6338" s="118" t="inlineStr">
        <is>
          <t>Включено</t>
        </is>
      </c>
      <c r="Q6338" s="104" t="n"/>
    </row>
    <row r="6339" outlineLevel="3" ht="50.25" customHeight="1">
      <c r="A6339" s="3" t="n"/>
      <c r="B6339" s="3" t="n"/>
      <c r="C6339" s="25" t="n"/>
      <c r="D6339" s="271" t="inlineStr">
        <is>
          <t>10.13.7.3.</t>
        </is>
      </c>
      <c r="E6339" s="200" t="inlineStr">
        <is>
          <t>Шлюз DALI - MODBUS TCP/RTU, 1 линия Dali, DALI GW2</t>
        </is>
      </c>
      <c r="F6339" s="214" t="inlineStr">
        <is>
          <t>шт.</t>
        </is>
      </c>
      <c r="G6339" s="645" t="n">
        <v>2</v>
      </c>
      <c r="H6339" s="194" t="n"/>
      <c r="I6339" s="195" t="n">
        <v>0</v>
      </c>
      <c r="J6339" s="196" t="n">
        <v>0</v>
      </c>
      <c r="K6339" s="197" t="n">
        <v>0</v>
      </c>
      <c r="L6339" s="194" t="n">
        <v>0</v>
      </c>
      <c r="M6339" s="195" t="n">
        <v>0</v>
      </c>
      <c r="N6339" s="196" t="n">
        <v>0</v>
      </c>
      <c r="O6339" s="197" t="n">
        <v>0</v>
      </c>
      <c r="P6339" s="118" t="inlineStr">
        <is>
          <t>Включено</t>
        </is>
      </c>
      <c r="Q6339" s="104" t="n"/>
    </row>
    <row r="6340" outlineLevel="3" ht="50.25" customHeight="1">
      <c r="A6340" s="3" t="n"/>
      <c r="B6340" s="3" t="n"/>
      <c r="C6340" s="25" t="n"/>
      <c r="D6340" s="271" t="inlineStr">
        <is>
          <t>10.13.7.4.</t>
        </is>
      </c>
      <c r="E6340" s="200" t="inlineStr">
        <is>
          <t>Универсальный модуль ввода/вывода, Modbus/RTU, FMR-2222-10-0, ООО "Сегнетикс"</t>
        </is>
      </c>
      <c r="F6340" s="214" t="inlineStr">
        <is>
          <t>шт.</t>
        </is>
      </c>
      <c r="G6340" s="645" t="n">
        <v>1</v>
      </c>
      <c r="H6340" s="194" t="n"/>
      <c r="I6340" s="195" t="n">
        <v>0</v>
      </c>
      <c r="J6340" s="196" t="n">
        <v>0</v>
      </c>
      <c r="K6340" s="197" t="n">
        <v>0</v>
      </c>
      <c r="L6340" s="194" t="n">
        <v>0</v>
      </c>
      <c r="M6340" s="195" t="n">
        <v>0</v>
      </c>
      <c r="N6340" s="196" t="n">
        <v>0</v>
      </c>
      <c r="O6340" s="197" t="n">
        <v>0</v>
      </c>
      <c r="P6340" s="118" t="inlineStr">
        <is>
          <t>Включено</t>
        </is>
      </c>
      <c r="Q6340" s="104" t="n"/>
    </row>
    <row r="6341" outlineLevel="3" ht="50.25" customHeight="1">
      <c r="A6341" s="3" t="n"/>
      <c r="B6341" s="3" t="n"/>
      <c r="C6341" s="25" t="n"/>
      <c r="D6341" s="271" t="inlineStr">
        <is>
          <t>10.13.7.5.</t>
        </is>
      </c>
      <c r="E6341" s="200" t="inlineStr">
        <is>
          <t>Модуль вводы-вывода MRL, 8DI, 2AO, 2DO реле, 2DO оптореле, MRL-2000-10-0, ООО "Сегнетикс"</t>
        </is>
      </c>
      <c r="F6341" s="214" t="inlineStr">
        <is>
          <t>шт.</t>
        </is>
      </c>
      <c r="G6341" s="645" t="n">
        <v>1</v>
      </c>
      <c r="H6341" s="194" t="n"/>
      <c r="I6341" s="195" t="n">
        <v>0</v>
      </c>
      <c r="J6341" s="196" t="n">
        <v>0</v>
      </c>
      <c r="K6341" s="197" t="n">
        <v>0</v>
      </c>
      <c r="L6341" s="194" t="n">
        <v>0</v>
      </c>
      <c r="M6341" s="195" t="n">
        <v>0</v>
      </c>
      <c r="N6341" s="196" t="n">
        <v>0</v>
      </c>
      <c r="O6341" s="197" t="n">
        <v>0</v>
      </c>
      <c r="P6341" s="118" t="inlineStr">
        <is>
          <t>Включено</t>
        </is>
      </c>
      <c r="Q6341" s="104" t="n"/>
    </row>
    <row r="6342" outlineLevel="3" ht="50.25" customHeight="1">
      <c r="A6342" s="3" t="n"/>
      <c r="B6342" s="3" t="n"/>
      <c r="C6342" s="25" t="n"/>
      <c r="D6342" s="271" t="inlineStr">
        <is>
          <t>10.13.7.6.</t>
        </is>
      </c>
      <c r="E6342" s="200" t="inlineStr">
        <is>
          <t>Модуль ввода-вывода MRL,12DO реле, MRL-3000-10-0, ООО "Сегнетикс"</t>
        </is>
      </c>
      <c r="F6342" s="214" t="inlineStr">
        <is>
          <t>шт.</t>
        </is>
      </c>
      <c r="G6342" s="645" t="n">
        <v>1</v>
      </c>
      <c r="H6342" s="194" t="n"/>
      <c r="I6342" s="195" t="n">
        <v>0</v>
      </c>
      <c r="J6342" s="196" t="n">
        <v>0</v>
      </c>
      <c r="K6342" s="197" t="n">
        <v>0</v>
      </c>
      <c r="L6342" s="194" t="n">
        <v>0</v>
      </c>
      <c r="M6342" s="195" t="n">
        <v>0</v>
      </c>
      <c r="N6342" s="196" t="n">
        <v>0</v>
      </c>
      <c r="O6342" s="197" t="n">
        <v>0</v>
      </c>
      <c r="P6342" s="118" t="inlineStr">
        <is>
          <t>Включено</t>
        </is>
      </c>
      <c r="Q6342" s="104" t="n"/>
    </row>
    <row r="6343" outlineLevel="3" ht="50.25" customHeight="1">
      <c r="A6343" s="3" t="n"/>
      <c r="B6343" s="3" t="n"/>
      <c r="C6343" s="25" t="n"/>
      <c r="D6343" s="271" t="inlineStr">
        <is>
          <t>10.13.7.7.</t>
        </is>
      </c>
      <c r="E6343" s="200" t="inlineStr">
        <is>
          <t>Модуль вводы-вывода MRL, 16DI, MRL-2200-10-0, ООО "Сегнетикс"</t>
        </is>
      </c>
      <c r="F6343" s="214" t="inlineStr">
        <is>
          <t>шт.</t>
        </is>
      </c>
      <c r="G6343" s="645" t="n">
        <v>1</v>
      </c>
      <c r="H6343" s="194" t="n"/>
      <c r="I6343" s="195" t="n">
        <v>0</v>
      </c>
      <c r="J6343" s="196" t="n">
        <v>0</v>
      </c>
      <c r="K6343" s="197" t="n">
        <v>0</v>
      </c>
      <c r="L6343" s="194" t="n">
        <v>0</v>
      </c>
      <c r="M6343" s="195" t="n">
        <v>0</v>
      </c>
      <c r="N6343" s="196" t="n">
        <v>0</v>
      </c>
      <c r="O6343" s="197" t="n">
        <v>0</v>
      </c>
      <c r="P6343" s="118" t="inlineStr">
        <is>
          <t>Включено</t>
        </is>
      </c>
      <c r="Q6343" s="104" t="n"/>
    </row>
    <row r="6344" outlineLevel="3" ht="50.25" customHeight="1">
      <c r="A6344" s="3" t="n"/>
      <c r="B6344" s="3" t="n"/>
      <c r="C6344" s="25" t="n"/>
      <c r="D6344" s="271" t="inlineStr">
        <is>
          <t>10.13.7.8.</t>
        </is>
      </c>
      <c r="E6344" s="200" t="inlineStr">
        <is>
          <t>Источник бесперебойного питания, выходное напряжение 24В DC /2A, 48 Вт, ИБП60К-24, ЗАО "Овен"</t>
        </is>
      </c>
      <c r="F6344" s="214" t="inlineStr">
        <is>
          <t>шт.</t>
        </is>
      </c>
      <c r="G6344" s="645" t="n">
        <v>2</v>
      </c>
      <c r="H6344" s="194" t="n"/>
      <c r="I6344" s="195" t="n">
        <v>0</v>
      </c>
      <c r="J6344" s="196" t="n">
        <v>0</v>
      </c>
      <c r="K6344" s="197" t="n">
        <v>0</v>
      </c>
      <c r="L6344" s="194" t="n">
        <v>0</v>
      </c>
      <c r="M6344" s="195" t="n">
        <v>0</v>
      </c>
      <c r="N6344" s="196" t="n">
        <v>0</v>
      </c>
      <c r="O6344" s="197" t="n">
        <v>0</v>
      </c>
      <c r="P6344" s="118" t="inlineStr">
        <is>
          <t>Включено</t>
        </is>
      </c>
      <c r="Q6344" s="104" t="n"/>
    </row>
    <row r="6345" outlineLevel="3" ht="50.25" customHeight="1">
      <c r="A6345" s="3" t="n"/>
      <c r="B6345" s="3" t="n"/>
      <c r="C6345" s="25" t="n"/>
      <c r="D6345" s="271" t="inlineStr">
        <is>
          <t>10.13.7.9.</t>
        </is>
      </c>
      <c r="E6345" s="200" t="inlineStr">
        <is>
          <t>Блок аккумуляторный для ИБП со встроенным Li-on-аккумулятором 2.8 А-ч, БА24-2.8С, ЗАО "Овен"</t>
        </is>
      </c>
      <c r="F6345" s="214" t="inlineStr">
        <is>
          <t>шт.</t>
        </is>
      </c>
      <c r="G6345" s="645" t="n">
        <v>2</v>
      </c>
      <c r="H6345" s="194" t="n"/>
      <c r="I6345" s="195" t="n">
        <v>0</v>
      </c>
      <c r="J6345" s="196" t="n">
        <v>0</v>
      </c>
      <c r="K6345" s="197" t="n">
        <v>0</v>
      </c>
      <c r="L6345" s="194" t="n">
        <v>0</v>
      </c>
      <c r="M6345" s="195" t="n">
        <v>0</v>
      </c>
      <c r="N6345" s="196" t="n">
        <v>0</v>
      </c>
      <c r="O6345" s="197" t="n">
        <v>0</v>
      </c>
      <c r="P6345" s="118" t="inlineStr">
        <is>
          <t>Включено</t>
        </is>
      </c>
      <c r="Q6345" s="104" t="n"/>
    </row>
    <row r="6346" outlineLevel="3" ht="50.25" customHeight="1">
      <c r="A6346" s="3" t="n"/>
      <c r="B6346" s="3" t="n"/>
      <c r="C6346" s="25" t="n"/>
      <c r="D6346" s="271" t="inlineStr">
        <is>
          <t>10.13.7.10.</t>
        </is>
      </c>
      <c r="E6346" s="200" t="inlineStr">
        <is>
          <t>Блок питания, выходное напряжение 24В DC /1.25A, 30 Вт, БП30Б-Д3-24, ЗАО "Овен"</t>
        </is>
      </c>
      <c r="F6346" s="214" t="inlineStr">
        <is>
          <t>шт.</t>
        </is>
      </c>
      <c r="G6346" s="645" t="n">
        <v>1</v>
      </c>
      <c r="H6346" s="194" t="n"/>
      <c r="I6346" s="195" t="n">
        <v>0</v>
      </c>
      <c r="J6346" s="196" t="n">
        <v>0</v>
      </c>
      <c r="K6346" s="197" t="n">
        <v>0</v>
      </c>
      <c r="L6346" s="194" t="n">
        <v>0</v>
      </c>
      <c r="M6346" s="195" t="n">
        <v>0</v>
      </c>
      <c r="N6346" s="196" t="n">
        <v>0</v>
      </c>
      <c r="O6346" s="197" t="n">
        <v>0</v>
      </c>
      <c r="P6346" s="118" t="inlineStr">
        <is>
          <t>Включено</t>
        </is>
      </c>
      <c r="Q6346" s="104" t="n"/>
    </row>
    <row r="6347" outlineLevel="3" ht="50.25" customHeight="1">
      <c r="A6347" s="3" t="n"/>
      <c r="B6347" s="3" t="n"/>
      <c r="C6347" s="25" t="n"/>
      <c r="D6347" s="271" t="inlineStr">
        <is>
          <t>10.13.7.11.</t>
        </is>
      </c>
      <c r="E6347" s="200" t="inlineStr">
        <is>
          <t>Выключатель нагрузки, однополюсный, номинальный ток 40 А, 6 кА, C9S16140, Systeme Electric</t>
        </is>
      </c>
      <c r="F6347" s="214" t="inlineStr">
        <is>
          <t>шт.</t>
        </is>
      </c>
      <c r="G6347" s="645" t="n">
        <v>1</v>
      </c>
      <c r="H6347" s="194" t="n"/>
      <c r="I6347" s="195" t="n">
        <v>0</v>
      </c>
      <c r="J6347" s="196" t="n">
        <v>0</v>
      </c>
      <c r="K6347" s="197" t="n">
        <v>0</v>
      </c>
      <c r="L6347" s="194" t="n">
        <v>0</v>
      </c>
      <c r="M6347" s="195" t="n">
        <v>0</v>
      </c>
      <c r="N6347" s="196" t="n">
        <v>0</v>
      </c>
      <c r="O6347" s="197" t="n">
        <v>0</v>
      </c>
      <c r="P6347" s="118" t="inlineStr">
        <is>
          <t>Включено</t>
        </is>
      </c>
      <c r="Q6347" s="104" t="n"/>
    </row>
    <row r="6348" outlineLevel="3" ht="50.25" customHeight="1">
      <c r="A6348" s="3" t="n"/>
      <c r="B6348" s="3" t="n"/>
      <c r="C6348" s="25" t="n"/>
      <c r="D6348" s="271" t="inlineStr">
        <is>
          <t>10.13.7.12.</t>
        </is>
      </c>
      <c r="E6348" s="200" t="inlineStr">
        <is>
          <t>Автоматический выключатель, термомагнитный, однополюсный, кривая С, номинальный ток 6 А, 4.5 кА, C9 F 34 1 06, Systeme Electric</t>
        </is>
      </c>
      <c r="F6348" s="214" t="inlineStr">
        <is>
          <t>шт.</t>
        </is>
      </c>
      <c r="G6348" s="645" t="n">
        <v>4</v>
      </c>
      <c r="H6348" s="194" t="n"/>
      <c r="I6348" s="195" t="n">
        <v>0</v>
      </c>
      <c r="J6348" s="196" t="n">
        <v>0</v>
      </c>
      <c r="K6348" s="197" t="n">
        <v>0</v>
      </c>
      <c r="L6348" s="194" t="n">
        <v>0</v>
      </c>
      <c r="M6348" s="195" t="n">
        <v>0</v>
      </c>
      <c r="N6348" s="196" t="n">
        <v>0</v>
      </c>
      <c r="O6348" s="197" t="n">
        <v>0</v>
      </c>
      <c r="P6348" s="118" t="inlineStr">
        <is>
          <t>Включено</t>
        </is>
      </c>
      <c r="Q6348" s="104" t="n"/>
    </row>
    <row r="6349" outlineLevel="3" ht="50.25" customHeight="1">
      <c r="A6349" s="3" t="n"/>
      <c r="B6349" s="3" t="n"/>
      <c r="C6349" s="25" t="n"/>
      <c r="D6349" s="271" t="inlineStr">
        <is>
          <t>10.13.7.13.</t>
        </is>
      </c>
      <c r="E6349" s="200" t="inlineStr">
        <is>
          <t>Промышленный неуправляемый коммутатор 8 портов 10/100/1000Base-T и 2 порта 1000Base-X SFP, DIS-100G-10S, D-link</t>
        </is>
      </c>
      <c r="F6349" s="214" t="inlineStr">
        <is>
          <t>шт.</t>
        </is>
      </c>
      <c r="G6349" s="645" t="n">
        <v>1</v>
      </c>
      <c r="H6349" s="194" t="n"/>
      <c r="I6349" s="195" t="n">
        <v>0</v>
      </c>
      <c r="J6349" s="196" t="n">
        <v>0</v>
      </c>
      <c r="K6349" s="197" t="n">
        <v>0</v>
      </c>
      <c r="L6349" s="194" t="n">
        <v>0</v>
      </c>
      <c r="M6349" s="195" t="n">
        <v>0</v>
      </c>
      <c r="N6349" s="196" t="n">
        <v>0</v>
      </c>
      <c r="O6349" s="197" t="n">
        <v>0</v>
      </c>
      <c r="P6349" s="118" t="inlineStr">
        <is>
          <t>Включено</t>
        </is>
      </c>
      <c r="Q6349" s="104" t="n"/>
    </row>
    <row r="6350" outlineLevel="3" ht="50.25" customHeight="1">
      <c r="A6350" s="3" t="n"/>
      <c r="B6350" s="3" t="n"/>
      <c r="C6350" s="25" t="n"/>
      <c r="D6350" s="271" t="inlineStr">
        <is>
          <t>10.13.7.14.</t>
        </is>
      </c>
      <c r="E6350" s="200" t="inlineStr">
        <is>
          <t>Клемма винтовая 2.5 мм.кв. 800В, 24A, синяя, TB2.5N, Провенто</t>
        </is>
      </c>
      <c r="F6350" s="214" t="inlineStr">
        <is>
          <t>шт.</t>
        </is>
      </c>
      <c r="G6350" s="645" t="n">
        <v>5</v>
      </c>
      <c r="H6350" s="194" t="n"/>
      <c r="I6350" s="195" t="n">
        <v>0</v>
      </c>
      <c r="J6350" s="196" t="n">
        <v>0</v>
      </c>
      <c r="K6350" s="197" t="n">
        <v>0</v>
      </c>
      <c r="L6350" s="194" t="n">
        <v>0</v>
      </c>
      <c r="M6350" s="195" t="n">
        <v>0</v>
      </c>
      <c r="N6350" s="196" t="n">
        <v>0</v>
      </c>
      <c r="O6350" s="197" t="n">
        <v>0</v>
      </c>
      <c r="P6350" s="118" t="inlineStr">
        <is>
          <t>Включено</t>
        </is>
      </c>
      <c r="Q6350" s="104" t="n"/>
    </row>
    <row r="6351" outlineLevel="3" ht="50.25" customHeight="1">
      <c r="A6351" s="3" t="n"/>
      <c r="B6351" s="3" t="n"/>
      <c r="C6351" s="25" t="n"/>
      <c r="D6351" s="271" t="inlineStr">
        <is>
          <t>10.13.7.15.</t>
        </is>
      </c>
      <c r="E6351" s="200" t="inlineStr">
        <is>
          <t>Торцевая крышка для клемм 2.5-10 мм.кв., серая, T2.5-10EC, Провенто</t>
        </is>
      </c>
      <c r="F6351" s="214" t="inlineStr">
        <is>
          <t>шт.</t>
        </is>
      </c>
      <c r="G6351" s="645" t="n">
        <v>2</v>
      </c>
      <c r="H6351" s="194" t="n"/>
      <c r="I6351" s="195" t="n">
        <v>0</v>
      </c>
      <c r="J6351" s="196" t="n">
        <v>0</v>
      </c>
      <c r="K6351" s="197" t="n">
        <v>0</v>
      </c>
      <c r="L6351" s="194" t="n">
        <v>0</v>
      </c>
      <c r="M6351" s="195" t="n">
        <v>0</v>
      </c>
      <c r="N6351" s="196" t="n">
        <v>0</v>
      </c>
      <c r="O6351" s="197" t="n">
        <v>0</v>
      </c>
      <c r="P6351" s="118" t="inlineStr">
        <is>
          <t>Включено</t>
        </is>
      </c>
      <c r="Q6351" s="104" t="n"/>
    </row>
    <row r="6352" outlineLevel="3" ht="50.25" customHeight="1">
      <c r="A6352" s="3" t="n"/>
      <c r="B6352" s="3" t="n"/>
      <c r="C6352" s="25" t="n"/>
      <c r="D6352" s="271" t="inlineStr">
        <is>
          <t>10.13.7.16.</t>
        </is>
      </c>
      <c r="E6352" s="200" t="inlineStr">
        <is>
          <t>Клемма заземления винтовая 2.5 мм.кв. 800В, желто-зеленая, TB2.5E, Провенто</t>
        </is>
      </c>
      <c r="F6352" s="214" t="inlineStr">
        <is>
          <t>шт.</t>
        </is>
      </c>
      <c r="G6352" s="645" t="n">
        <v>5</v>
      </c>
      <c r="H6352" s="194" t="n"/>
      <c r="I6352" s="195" t="n">
        <v>0</v>
      </c>
      <c r="J6352" s="196" t="n">
        <v>0</v>
      </c>
      <c r="K6352" s="197" t="n">
        <v>0</v>
      </c>
      <c r="L6352" s="194" t="n">
        <v>0</v>
      </c>
      <c r="M6352" s="195" t="n">
        <v>0</v>
      </c>
      <c r="N6352" s="196" t="n">
        <v>0</v>
      </c>
      <c r="O6352" s="197" t="n">
        <v>0</v>
      </c>
      <c r="P6352" s="118" t="inlineStr">
        <is>
          <t>Включено</t>
        </is>
      </c>
      <c r="Q6352" s="104" t="n"/>
    </row>
    <row r="6353" outlineLevel="3" ht="50.25" customHeight="1">
      <c r="A6353" s="3" t="n"/>
      <c r="B6353" s="3" t="n"/>
      <c r="C6353" s="25" t="n"/>
      <c r="D6353" s="271" t="inlineStr">
        <is>
          <t>10.13.7.17.</t>
        </is>
      </c>
      <c r="E6353" s="200" t="inlineStr">
        <is>
          <t>Розетка РДЕ-47 (под евро вилку) EKF PROxima, EKF.mdse-47-pro, EKF</t>
        </is>
      </c>
      <c r="F6353" s="214" t="inlineStr">
        <is>
          <t>шт.</t>
        </is>
      </c>
      <c r="G6353" s="645" t="n">
        <v>1</v>
      </c>
      <c r="H6353" s="194" t="n"/>
      <c r="I6353" s="195" t="n">
        <v>0</v>
      </c>
      <c r="J6353" s="196" t="n">
        <v>0</v>
      </c>
      <c r="K6353" s="197" t="n">
        <v>0</v>
      </c>
      <c r="L6353" s="194" t="n">
        <v>0</v>
      </c>
      <c r="M6353" s="195" t="n">
        <v>0</v>
      </c>
      <c r="N6353" s="196" t="n">
        <v>0</v>
      </c>
      <c r="O6353" s="197" t="n">
        <v>0</v>
      </c>
      <c r="P6353" s="118" t="inlineStr">
        <is>
          <t>Включено</t>
        </is>
      </c>
      <c r="Q6353" s="104" t="n"/>
    </row>
    <row r="6354" outlineLevel="3" ht="50.25" customHeight="1">
      <c r="A6354" s="3" t="n"/>
      <c r="B6354" s="3" t="n"/>
      <c r="C6354" s="25" t="n"/>
      <c r="D6354" s="271" t="inlineStr">
        <is>
          <t>10.13.7.18.</t>
        </is>
      </c>
      <c r="E6354" s="200" t="inlineStr">
        <is>
          <t>Клемма винтовая, двухуровневая 2,5 мм.кв., 500В, 24A, серая серая, TB2.5DL, Провенто</t>
        </is>
      </c>
      <c r="F6354" s="214" t="inlineStr">
        <is>
          <t>шт.</t>
        </is>
      </c>
      <c r="G6354" s="645" t="n">
        <v>42</v>
      </c>
      <c r="H6354" s="194" t="n"/>
      <c r="I6354" s="195" t="n">
        <v>0</v>
      </c>
      <c r="J6354" s="196" t="n">
        <v>0</v>
      </c>
      <c r="K6354" s="197" t="n">
        <v>0</v>
      </c>
      <c r="L6354" s="194" t="n">
        <v>0</v>
      </c>
      <c r="M6354" s="195" t="n">
        <v>0</v>
      </c>
      <c r="N6354" s="196" t="n">
        <v>0</v>
      </c>
      <c r="O6354" s="197" t="n">
        <v>0</v>
      </c>
      <c r="P6354" s="118" t="inlineStr">
        <is>
          <t>Включено</t>
        </is>
      </c>
      <c r="Q6354" s="104" t="n"/>
    </row>
    <row r="6355" outlineLevel="3" ht="50.25" customHeight="1">
      <c r="A6355" s="3" t="n"/>
      <c r="B6355" s="3" t="n"/>
      <c r="C6355" s="25" t="n"/>
      <c r="D6355" s="271" t="inlineStr">
        <is>
          <t>10.13.7.19.</t>
        </is>
      </c>
      <c r="E6355" s="200" t="inlineStr">
        <is>
          <t>Торцевая крышка для двухуровневых клемм 2.5-4 мм.кв., серая, T2.5-4EC.DL, Провенто</t>
        </is>
      </c>
      <c r="F6355" s="214" t="inlineStr">
        <is>
          <t>шт.</t>
        </is>
      </c>
      <c r="G6355" s="645" t="n">
        <v>2</v>
      </c>
      <c r="H6355" s="194" t="n"/>
      <c r="I6355" s="195" t="n">
        <v>0</v>
      </c>
      <c r="J6355" s="196" t="n">
        <v>0</v>
      </c>
      <c r="K6355" s="197" t="n">
        <v>0</v>
      </c>
      <c r="L6355" s="194" t="n">
        <v>0</v>
      </c>
      <c r="M6355" s="195" t="n">
        <v>0</v>
      </c>
      <c r="N6355" s="196" t="n">
        <v>0</v>
      </c>
      <c r="O6355" s="197" t="n">
        <v>0</v>
      </c>
      <c r="P6355" s="118" t="inlineStr">
        <is>
          <t>Включено</t>
        </is>
      </c>
      <c r="Q6355" s="104" t="n"/>
    </row>
    <row r="6356" outlineLevel="3" ht="50.25" customHeight="1">
      <c r="A6356" s="3" t="n"/>
      <c r="B6356" s="3" t="n"/>
      <c r="C6356" s="25" t="n"/>
      <c r="D6356" s="271" t="inlineStr">
        <is>
          <t>10.13.7.20.</t>
        </is>
      </c>
      <c r="E6356" s="200" t="inlineStr">
        <is>
          <t>Компактный распределительный шкаф MES 800х600х250, MES 80.60.25, Провенто</t>
        </is>
      </c>
      <c r="F6356" s="214" t="inlineStr">
        <is>
          <t>шт.</t>
        </is>
      </c>
      <c r="G6356" s="645" t="n">
        <v>1</v>
      </c>
      <c r="H6356" s="194" t="n"/>
      <c r="I6356" s="195" t="n">
        <v>0</v>
      </c>
      <c r="J6356" s="196" t="n">
        <v>0</v>
      </c>
      <c r="K6356" s="197" t="n">
        <v>0</v>
      </c>
      <c r="L6356" s="194" t="n">
        <v>0</v>
      </c>
      <c r="M6356" s="195" t="n">
        <v>0</v>
      </c>
      <c r="N6356" s="196" t="n">
        <v>0</v>
      </c>
      <c r="O6356" s="197" t="n">
        <v>0</v>
      </c>
      <c r="P6356" s="118" t="inlineStr">
        <is>
          <t>Включено</t>
        </is>
      </c>
      <c r="Q6356" s="104" t="n"/>
    </row>
    <row r="6357" outlineLevel="3" ht="50.25" customHeight="1">
      <c r="A6357" s="3" t="n"/>
      <c r="B6357" s="3" t="n"/>
      <c r="C6357" s="25" t="n"/>
      <c r="D6357" s="271" t="inlineStr">
        <is>
          <t>10.13.7.21.</t>
        </is>
      </c>
      <c r="E6357" s="200" t="inlineStr">
        <is>
          <t>Монтажная DIN рейка 35х7.5х2000мм, DR07.2000, Провенто</t>
        </is>
      </c>
      <c r="F6357" s="214" t="inlineStr">
        <is>
          <t>шт.</t>
        </is>
      </c>
      <c r="G6357" s="645" t="n">
        <v>2</v>
      </c>
      <c r="H6357" s="194" t="n"/>
      <c r="I6357" s="195" t="n">
        <v>0</v>
      </c>
      <c r="J6357" s="196" t="n">
        <v>0</v>
      </c>
      <c r="K6357" s="197" t="n">
        <v>0</v>
      </c>
      <c r="L6357" s="194" t="n">
        <v>0</v>
      </c>
      <c r="M6357" s="195" t="n">
        <v>0</v>
      </c>
      <c r="N6357" s="196" t="n">
        <v>0</v>
      </c>
      <c r="O6357" s="197" t="n">
        <v>0</v>
      </c>
      <c r="P6357" s="118" t="inlineStr">
        <is>
          <t>Включено</t>
        </is>
      </c>
      <c r="Q6357" s="104" t="n"/>
    </row>
    <row r="6358" outlineLevel="3" ht="50.25" customHeight="1">
      <c r="A6358" s="3" t="n"/>
      <c r="B6358" s="3" t="n"/>
      <c r="C6358" s="25" t="n"/>
      <c r="D6358" s="271" t="inlineStr">
        <is>
          <t>10.13.7.22.</t>
        </is>
      </c>
      <c r="E6358" s="200" t="inlineStr">
        <is>
          <t>Кабельный канал перфорированный 40x80x2000мм, WD40.80P, Провенто</t>
        </is>
      </c>
      <c r="F6358" s="214" t="inlineStr">
        <is>
          <t>пог.м.</t>
        </is>
      </c>
      <c r="G6358" s="645" t="n">
        <v>2</v>
      </c>
      <c r="H6358" s="194" t="n"/>
      <c r="I6358" s="195" t="n">
        <v>0</v>
      </c>
      <c r="J6358" s="196" t="n">
        <v>0</v>
      </c>
      <c r="K6358" s="197" t="n">
        <v>0</v>
      </c>
      <c r="L6358" s="194" t="n">
        <v>0</v>
      </c>
      <c r="M6358" s="195" t="n">
        <v>0</v>
      </c>
      <c r="N6358" s="196" t="n">
        <v>0</v>
      </c>
      <c r="O6358" s="197" t="n">
        <v>0</v>
      </c>
      <c r="P6358" s="118" t="inlineStr">
        <is>
          <t>Включено</t>
        </is>
      </c>
      <c r="Q6358" s="104" t="n"/>
    </row>
    <row r="6359" outlineLevel="2" ht="50.25" customHeight="1">
      <c r="A6359" s="3" t="n"/>
      <c r="B6359" s="3" t="n"/>
      <c r="C6359" s="240" t="n"/>
      <c r="D6359" s="391" t="inlineStr">
        <is>
          <t>10.13.8.</t>
        </is>
      </c>
      <c r="E6359" s="410" t="inlineStr">
        <is>
          <t>Щит диспетчеризации ЩД4</t>
        </is>
      </c>
      <c r="F6359" s="411" t="inlineStr">
        <is>
          <t>комплект</t>
        </is>
      </c>
      <c r="G6359" s="421" t="n">
        <v>1</v>
      </c>
      <c r="H6359" s="434">
        <f>IFERROR(L6359/G6359,0)</f>
        <v/>
      </c>
      <c r="I6359" s="435">
        <f>IFERROR(M6359/G6359,0)</f>
        <v/>
      </c>
      <c r="J6359" s="436">
        <f>IFERROR(N6359/G6359,0)</f>
        <v/>
      </c>
      <c r="K6359" s="432">
        <f>+IFERROR(O6359/G6359,0)</f>
        <v/>
      </c>
      <c r="L6359" s="434">
        <f>SUBTOTAL(9,L6360:L6380)</f>
        <v/>
      </c>
      <c r="M6359" s="435">
        <f>SUBTOTAL(9,M6360:M6380)</f>
        <v/>
      </c>
      <c r="N6359" s="436">
        <f>SUBTOTAL(9,N6360:N6380)</f>
        <v/>
      </c>
      <c r="O6359" s="437">
        <f>SUBTOTAL(9,O6360:O6380)</f>
        <v/>
      </c>
      <c r="P6359" s="652" t="inlineStr">
        <is>
          <t>Исключено</t>
        </is>
      </c>
      <c r="Q6359" s="243" t="n"/>
    </row>
    <row r="6360" outlineLevel="3" ht="50.25" customHeight="1">
      <c r="A6360" s="3" t="n"/>
      <c r="B6360" s="3" t="n"/>
      <c r="C6360" s="25" t="n"/>
      <c r="D6360" s="271" t="inlineStr">
        <is>
          <t>10.13.8.1.</t>
        </is>
      </c>
      <c r="E6360" s="200" t="inlineStr">
        <is>
          <t>Преобразователь протокола Modbus RS485 / Modbus TCP, 24В DC, МКОН-24, ОВЕН</t>
        </is>
      </c>
      <c r="F6360" s="214" t="inlineStr">
        <is>
          <t>шт.</t>
        </is>
      </c>
      <c r="G6360" s="645" t="n">
        <v>2</v>
      </c>
      <c r="H6360" s="194" t="n"/>
      <c r="I6360" s="195" t="n">
        <v>0</v>
      </c>
      <c r="J6360" s="196" t="n">
        <v>0</v>
      </c>
      <c r="K6360" s="197" t="n">
        <v>0</v>
      </c>
      <c r="L6360" s="194" t="n">
        <v>0</v>
      </c>
      <c r="M6360" s="195" t="n">
        <v>0</v>
      </c>
      <c r="N6360" s="196" t="n">
        <v>0</v>
      </c>
      <c r="O6360" s="197" t="n">
        <v>0</v>
      </c>
      <c r="P6360" s="118" t="inlineStr">
        <is>
          <t>Включено</t>
        </is>
      </c>
      <c r="Q6360" s="104" t="n"/>
    </row>
    <row r="6361" outlineLevel="3" ht="50.25" customHeight="1">
      <c r="A6361" s="3" t="n"/>
      <c r="B6361" s="3" t="n"/>
      <c r="C6361" s="25" t="n"/>
      <c r="D6361" s="271" t="inlineStr">
        <is>
          <t>10.13.8.2.</t>
        </is>
      </c>
      <c r="E6361" s="200" t="inlineStr">
        <is>
          <t>Контроллер программируемый логический SMH5, TFT5", 1..5DI, 3DO, 1xEthernet, 2xRS485, MTbus, SMH5 1002-00-0, ООО "Сегнетикс"</t>
        </is>
      </c>
      <c r="F6361" s="214" t="inlineStr">
        <is>
          <t>шт.</t>
        </is>
      </c>
      <c r="G6361" s="645" t="n">
        <v>1</v>
      </c>
      <c r="H6361" s="194" t="n"/>
      <c r="I6361" s="195" t="n">
        <v>0</v>
      </c>
      <c r="J6361" s="196" t="n">
        <v>0</v>
      </c>
      <c r="K6361" s="197" t="n">
        <v>0</v>
      </c>
      <c r="L6361" s="194" t="n">
        <v>0</v>
      </c>
      <c r="M6361" s="195" t="n">
        <v>0</v>
      </c>
      <c r="N6361" s="196" t="n">
        <v>0</v>
      </c>
      <c r="O6361" s="197" t="n">
        <v>0</v>
      </c>
      <c r="P6361" s="118" t="inlineStr">
        <is>
          <t>Включено</t>
        </is>
      </c>
      <c r="Q6361" s="104" t="n"/>
    </row>
    <row r="6362" outlineLevel="3" ht="50.25" customHeight="1">
      <c r="A6362" s="3" t="n"/>
      <c r="B6362" s="3" t="n"/>
      <c r="C6362" s="25" t="n"/>
      <c r="D6362" s="271" t="inlineStr">
        <is>
          <t>10.13.8.3.</t>
        </is>
      </c>
      <c r="E6362" s="200" t="inlineStr">
        <is>
          <t>Шлюз DALI - MODBUS TCP/RTU, 1 линия Dali, DALI GW2</t>
        </is>
      </c>
      <c r="F6362" s="214" t="inlineStr">
        <is>
          <t>шт.</t>
        </is>
      </c>
      <c r="G6362" s="645" t="n">
        <v>2</v>
      </c>
      <c r="H6362" s="194" t="n"/>
      <c r="I6362" s="195" t="n">
        <v>0</v>
      </c>
      <c r="J6362" s="196" t="n">
        <v>0</v>
      </c>
      <c r="K6362" s="197" t="n">
        <v>0</v>
      </c>
      <c r="L6362" s="194" t="n">
        <v>0</v>
      </c>
      <c r="M6362" s="195" t="n">
        <v>0</v>
      </c>
      <c r="N6362" s="196" t="n">
        <v>0</v>
      </c>
      <c r="O6362" s="197" t="n">
        <v>0</v>
      </c>
      <c r="P6362" s="118" t="inlineStr">
        <is>
          <t>Включено</t>
        </is>
      </c>
      <c r="Q6362" s="104" t="n"/>
    </row>
    <row r="6363" outlineLevel="3" ht="50.25" customHeight="1">
      <c r="A6363" s="3" t="n"/>
      <c r="B6363" s="3" t="n"/>
      <c r="C6363" s="25" t="n"/>
      <c r="D6363" s="271" t="inlineStr">
        <is>
          <t>10.13.8.4.</t>
        </is>
      </c>
      <c r="E6363" s="200" t="inlineStr">
        <is>
          <t>Универсальный модуль ввода/вывода, Modbus/RTU, FMR-2222-10-0, ООО "Сегнетикс"</t>
        </is>
      </c>
      <c r="F6363" s="214" t="inlineStr">
        <is>
          <t>шт.</t>
        </is>
      </c>
      <c r="G6363" s="645" t="n">
        <v>1</v>
      </c>
      <c r="H6363" s="194" t="n"/>
      <c r="I6363" s="195" t="n">
        <v>0</v>
      </c>
      <c r="J6363" s="196" t="n">
        <v>0</v>
      </c>
      <c r="K6363" s="197" t="n">
        <v>0</v>
      </c>
      <c r="L6363" s="194" t="n">
        <v>0</v>
      </c>
      <c r="M6363" s="195" t="n">
        <v>0</v>
      </c>
      <c r="N6363" s="196" t="n">
        <v>0</v>
      </c>
      <c r="O6363" s="197" t="n">
        <v>0</v>
      </c>
      <c r="P6363" s="118" t="inlineStr">
        <is>
          <t>Включено</t>
        </is>
      </c>
      <c r="Q6363" s="104" t="n"/>
    </row>
    <row r="6364" outlineLevel="3" ht="50.25" customHeight="1">
      <c r="A6364" s="3" t="n"/>
      <c r="B6364" s="3" t="n"/>
      <c r="C6364" s="25" t="n"/>
      <c r="D6364" s="271" t="inlineStr">
        <is>
          <t>10.13.8.5.</t>
        </is>
      </c>
      <c r="E6364" s="200" t="inlineStr">
        <is>
          <t>Модуль вводы-вывода MRL, 8DI, 2AO, 2DO реле, 2DO оптореле, MRL-2000-10-0, ООО "Сегнетикс"</t>
        </is>
      </c>
      <c r="F6364" s="214" t="inlineStr">
        <is>
          <t>шт.</t>
        </is>
      </c>
      <c r="G6364" s="645" t="n">
        <v>2</v>
      </c>
      <c r="H6364" s="194" t="n"/>
      <c r="I6364" s="195" t="n">
        <v>0</v>
      </c>
      <c r="J6364" s="196" t="n">
        <v>0</v>
      </c>
      <c r="K6364" s="197" t="n">
        <v>0</v>
      </c>
      <c r="L6364" s="194" t="n">
        <v>0</v>
      </c>
      <c r="M6364" s="195" t="n">
        <v>0</v>
      </c>
      <c r="N6364" s="196" t="n">
        <v>0</v>
      </c>
      <c r="O6364" s="197" t="n">
        <v>0</v>
      </c>
      <c r="P6364" s="118" t="inlineStr">
        <is>
          <t>Включено</t>
        </is>
      </c>
      <c r="Q6364" s="104" t="n"/>
    </row>
    <row r="6365" outlineLevel="3" ht="50.25" customHeight="1">
      <c r="A6365" s="3" t="n"/>
      <c r="B6365" s="3" t="n"/>
      <c r="C6365" s="25" t="n"/>
      <c r="D6365" s="271" t="inlineStr">
        <is>
          <t>10.13.8.6.</t>
        </is>
      </c>
      <c r="E6365" s="200" t="inlineStr">
        <is>
          <t>Модуль ввода-вывода MRL,12DO реле, MRL-3000-10-0, ООО "Сегнетикс"</t>
        </is>
      </c>
      <c r="F6365" s="214" t="inlineStr">
        <is>
          <t>шт.</t>
        </is>
      </c>
      <c r="G6365" s="645" t="n">
        <v>1</v>
      </c>
      <c r="H6365" s="194" t="n"/>
      <c r="I6365" s="195" t="n">
        <v>0</v>
      </c>
      <c r="J6365" s="196" t="n">
        <v>0</v>
      </c>
      <c r="K6365" s="197" t="n">
        <v>0</v>
      </c>
      <c r="L6365" s="194" t="n">
        <v>0</v>
      </c>
      <c r="M6365" s="195" t="n">
        <v>0</v>
      </c>
      <c r="N6365" s="196" t="n">
        <v>0</v>
      </c>
      <c r="O6365" s="197" t="n">
        <v>0</v>
      </c>
      <c r="P6365" s="118" t="inlineStr">
        <is>
          <t>Включено</t>
        </is>
      </c>
      <c r="Q6365" s="104" t="n"/>
    </row>
    <row r="6366" outlineLevel="3" ht="50.25" customHeight="1">
      <c r="A6366" s="3" t="n"/>
      <c r="B6366" s="3" t="n"/>
      <c r="C6366" s="25" t="n"/>
      <c r="D6366" s="271" t="inlineStr">
        <is>
          <t>10.13.8.7.</t>
        </is>
      </c>
      <c r="E6366" s="200" t="inlineStr">
        <is>
          <t>Источник бесперебойного питания, выходное напряжение 24В DC /2A, 48 Вт, ИБП60К-24, ЗАО "Овен"</t>
        </is>
      </c>
      <c r="F6366" s="214" t="inlineStr">
        <is>
          <t>шт.</t>
        </is>
      </c>
      <c r="G6366" s="645" t="n">
        <v>2</v>
      </c>
      <c r="H6366" s="194" t="n"/>
      <c r="I6366" s="195" t="n">
        <v>0</v>
      </c>
      <c r="J6366" s="196" t="n">
        <v>0</v>
      </c>
      <c r="K6366" s="197" t="n">
        <v>0</v>
      </c>
      <c r="L6366" s="194" t="n">
        <v>0</v>
      </c>
      <c r="M6366" s="195" t="n">
        <v>0</v>
      </c>
      <c r="N6366" s="196" t="n">
        <v>0</v>
      </c>
      <c r="O6366" s="197" t="n">
        <v>0</v>
      </c>
      <c r="P6366" s="118" t="inlineStr">
        <is>
          <t>Включено</t>
        </is>
      </c>
      <c r="Q6366" s="104" t="n"/>
    </row>
    <row r="6367" outlineLevel="3" ht="50.25" customHeight="1">
      <c r="A6367" s="3" t="n"/>
      <c r="B6367" s="3" t="n"/>
      <c r="C6367" s="25" t="n"/>
      <c r="D6367" s="271" t="inlineStr">
        <is>
          <t>10.13.8.8.</t>
        </is>
      </c>
      <c r="E6367" s="200" t="inlineStr">
        <is>
          <t>Блок аккумуляторный для ИБП со встроенным Li-on-аккумулятором 2.8 А-ч, БА24-2.8С, ЗАО "Овен"</t>
        </is>
      </c>
      <c r="F6367" s="214" t="inlineStr">
        <is>
          <t>шт.</t>
        </is>
      </c>
      <c r="G6367" s="645" t="n">
        <v>2</v>
      </c>
      <c r="H6367" s="194" t="n"/>
      <c r="I6367" s="195" t="n">
        <v>0</v>
      </c>
      <c r="J6367" s="196" t="n">
        <v>0</v>
      </c>
      <c r="K6367" s="197" t="n">
        <v>0</v>
      </c>
      <c r="L6367" s="194" t="n">
        <v>0</v>
      </c>
      <c r="M6367" s="195" t="n">
        <v>0</v>
      </c>
      <c r="N6367" s="196" t="n">
        <v>0</v>
      </c>
      <c r="O6367" s="197" t="n">
        <v>0</v>
      </c>
      <c r="P6367" s="118" t="inlineStr">
        <is>
          <t>Включено</t>
        </is>
      </c>
      <c r="Q6367" s="104" t="n"/>
    </row>
    <row r="6368" outlineLevel="3" ht="50.25" customHeight="1">
      <c r="A6368" s="3" t="n"/>
      <c r="B6368" s="3" t="n"/>
      <c r="C6368" s="25" t="n"/>
      <c r="D6368" s="271" t="inlineStr">
        <is>
          <t>10.13.8.9.</t>
        </is>
      </c>
      <c r="E6368" s="200" t="inlineStr">
        <is>
          <t>Блок питания, выходное напряжение 24В DC /1.25A, 30 Вт, БП30Б-Д3-24, ЗАО "Овен"</t>
        </is>
      </c>
      <c r="F6368" s="214" t="inlineStr">
        <is>
          <t>шт.</t>
        </is>
      </c>
      <c r="G6368" s="645" t="n">
        <v>1</v>
      </c>
      <c r="H6368" s="194" t="n"/>
      <c r="I6368" s="195" t="n">
        <v>0</v>
      </c>
      <c r="J6368" s="196" t="n">
        <v>0</v>
      </c>
      <c r="K6368" s="197" t="n">
        <v>0</v>
      </c>
      <c r="L6368" s="194" t="n">
        <v>0</v>
      </c>
      <c r="M6368" s="195" t="n">
        <v>0</v>
      </c>
      <c r="N6368" s="196" t="n">
        <v>0</v>
      </c>
      <c r="O6368" s="197" t="n">
        <v>0</v>
      </c>
      <c r="P6368" s="118" t="inlineStr">
        <is>
          <t>Включено</t>
        </is>
      </c>
      <c r="Q6368" s="104" t="n"/>
    </row>
    <row r="6369" outlineLevel="3" ht="50.25" customHeight="1">
      <c r="A6369" s="3" t="n"/>
      <c r="B6369" s="3" t="n"/>
      <c r="C6369" s="25" t="n"/>
      <c r="D6369" s="271" t="inlineStr">
        <is>
          <t>10.13.8.10.</t>
        </is>
      </c>
      <c r="E6369" s="200" t="inlineStr">
        <is>
          <t>Выключатель нагрузки, однополюсный, номинальный ток 40 А, 6 кА, C9S16140, Systeme Electric</t>
        </is>
      </c>
      <c r="F6369" s="214" t="inlineStr">
        <is>
          <t>шт.</t>
        </is>
      </c>
      <c r="G6369" s="645" t="n">
        <v>1</v>
      </c>
      <c r="H6369" s="194" t="n"/>
      <c r="I6369" s="195" t="n">
        <v>0</v>
      </c>
      <c r="J6369" s="196" t="n">
        <v>0</v>
      </c>
      <c r="K6369" s="197" t="n">
        <v>0</v>
      </c>
      <c r="L6369" s="194" t="n">
        <v>0</v>
      </c>
      <c r="M6369" s="195" t="n">
        <v>0</v>
      </c>
      <c r="N6369" s="196" t="n">
        <v>0</v>
      </c>
      <c r="O6369" s="197" t="n">
        <v>0</v>
      </c>
      <c r="P6369" s="118" t="inlineStr">
        <is>
          <t>Включено</t>
        </is>
      </c>
      <c r="Q6369" s="104" t="n"/>
    </row>
    <row r="6370" outlineLevel="3" ht="50.25" customHeight="1">
      <c r="A6370" s="3" t="n"/>
      <c r="B6370" s="3" t="n"/>
      <c r="C6370" s="25" t="n"/>
      <c r="D6370" s="271" t="inlineStr">
        <is>
          <t>10.13.8.11.</t>
        </is>
      </c>
      <c r="E6370" s="200" t="inlineStr">
        <is>
          <t>Автоматический выключатель, термомагнитный, однополюсный, кривая С, номинальный ток 6 А, 4.5 кА, C9 F 34 1 06, Systeme Electric</t>
        </is>
      </c>
      <c r="F6370" s="214" t="inlineStr">
        <is>
          <t>шт.</t>
        </is>
      </c>
      <c r="G6370" s="645" t="n">
        <v>4</v>
      </c>
      <c r="H6370" s="194" t="n"/>
      <c r="I6370" s="195" t="n">
        <v>0</v>
      </c>
      <c r="J6370" s="196" t="n">
        <v>0</v>
      </c>
      <c r="K6370" s="197" t="n">
        <v>0</v>
      </c>
      <c r="L6370" s="194" t="n">
        <v>0</v>
      </c>
      <c r="M6370" s="195" t="n">
        <v>0</v>
      </c>
      <c r="N6370" s="196" t="n">
        <v>0</v>
      </c>
      <c r="O6370" s="197" t="n">
        <v>0</v>
      </c>
      <c r="P6370" s="118" t="inlineStr">
        <is>
          <t>Включено</t>
        </is>
      </c>
      <c r="Q6370" s="104" t="n"/>
    </row>
    <row r="6371" outlineLevel="3" ht="50.25" customHeight="1">
      <c r="A6371" s="3" t="n"/>
      <c r="B6371" s="3" t="n"/>
      <c r="C6371" s="25" t="n"/>
      <c r="D6371" s="271" t="inlineStr">
        <is>
          <t>10.13.8.12.</t>
        </is>
      </c>
      <c r="E6371" s="200" t="inlineStr">
        <is>
          <t>Промышленный неуправляемый коммутатор 8 портов 10/100/1000Base-T и 2 порта 1000Base-X SFP, DIS-100G-10S, D-link</t>
        </is>
      </c>
      <c r="F6371" s="214" t="inlineStr">
        <is>
          <t>шт.</t>
        </is>
      </c>
      <c r="G6371" s="645" t="n">
        <v>1</v>
      </c>
      <c r="H6371" s="194" t="n"/>
      <c r="I6371" s="195" t="n">
        <v>0</v>
      </c>
      <c r="J6371" s="196" t="n">
        <v>0</v>
      </c>
      <c r="K6371" s="197" t="n">
        <v>0</v>
      </c>
      <c r="L6371" s="194" t="n">
        <v>0</v>
      </c>
      <c r="M6371" s="195" t="n">
        <v>0</v>
      </c>
      <c r="N6371" s="196" t="n">
        <v>0</v>
      </c>
      <c r="O6371" s="197" t="n">
        <v>0</v>
      </c>
      <c r="P6371" s="118" t="inlineStr">
        <is>
          <t>Включено</t>
        </is>
      </c>
      <c r="Q6371" s="104" t="n"/>
    </row>
    <row r="6372" outlineLevel="3" ht="50.25" customHeight="1">
      <c r="A6372" s="3" t="n"/>
      <c r="B6372" s="3" t="n"/>
      <c r="C6372" s="25" t="n"/>
      <c r="D6372" s="271" t="inlineStr">
        <is>
          <t>10.13.8.13.</t>
        </is>
      </c>
      <c r="E6372" s="200" t="inlineStr">
        <is>
          <t>Клемма винтовая 2.5 мм.кв. 800В, 24A, синяя, TB2.5N, Провенто</t>
        </is>
      </c>
      <c r="F6372" s="214" t="inlineStr">
        <is>
          <t>шт.</t>
        </is>
      </c>
      <c r="G6372" s="645" t="n">
        <v>5</v>
      </c>
      <c r="H6372" s="194" t="n"/>
      <c r="I6372" s="195" t="n">
        <v>0</v>
      </c>
      <c r="J6372" s="196" t="n">
        <v>0</v>
      </c>
      <c r="K6372" s="197" t="n">
        <v>0</v>
      </c>
      <c r="L6372" s="194" t="n">
        <v>0</v>
      </c>
      <c r="M6372" s="195" t="n">
        <v>0</v>
      </c>
      <c r="N6372" s="196" t="n">
        <v>0</v>
      </c>
      <c r="O6372" s="197" t="n">
        <v>0</v>
      </c>
      <c r="P6372" s="118" t="inlineStr">
        <is>
          <t>Включено</t>
        </is>
      </c>
      <c r="Q6372" s="104" t="n"/>
    </row>
    <row r="6373" outlineLevel="3" ht="50.25" customHeight="1">
      <c r="A6373" s="3" t="n"/>
      <c r="B6373" s="3" t="n"/>
      <c r="C6373" s="25" t="n"/>
      <c r="D6373" s="271" t="inlineStr">
        <is>
          <t>10.13.8.14.</t>
        </is>
      </c>
      <c r="E6373" s="200" t="inlineStr">
        <is>
          <t>Торцевая крышка для клемм 2.5-10 мм.кв., серая, T2.5-10EC, Провенто</t>
        </is>
      </c>
      <c r="F6373" s="214" t="inlineStr">
        <is>
          <t>шт.</t>
        </is>
      </c>
      <c r="G6373" s="645" t="n">
        <v>2</v>
      </c>
      <c r="H6373" s="194" t="n"/>
      <c r="I6373" s="195" t="n">
        <v>0</v>
      </c>
      <c r="J6373" s="196" t="n">
        <v>0</v>
      </c>
      <c r="K6373" s="197" t="n">
        <v>0</v>
      </c>
      <c r="L6373" s="194" t="n">
        <v>0</v>
      </c>
      <c r="M6373" s="195" t="n">
        <v>0</v>
      </c>
      <c r="N6373" s="196" t="n">
        <v>0</v>
      </c>
      <c r="O6373" s="197" t="n">
        <v>0</v>
      </c>
      <c r="P6373" s="118" t="inlineStr">
        <is>
          <t>Включено</t>
        </is>
      </c>
      <c r="Q6373" s="104" t="n"/>
    </row>
    <row r="6374" outlineLevel="3" ht="50.25" customHeight="1">
      <c r="A6374" s="3" t="n"/>
      <c r="B6374" s="3" t="n"/>
      <c r="C6374" s="25" t="n"/>
      <c r="D6374" s="271" t="inlineStr">
        <is>
          <t>10.13.8.15.</t>
        </is>
      </c>
      <c r="E6374" s="200" t="inlineStr">
        <is>
          <t>Клемма заземления винтовая 2.5 мм.кв. 800В, желто-зеленая, TB2.5E, Провенто</t>
        </is>
      </c>
      <c r="F6374" s="214" t="inlineStr">
        <is>
          <t>шт.</t>
        </is>
      </c>
      <c r="G6374" s="645" t="n">
        <v>5</v>
      </c>
      <c r="H6374" s="194" t="n"/>
      <c r="I6374" s="195" t="n">
        <v>0</v>
      </c>
      <c r="J6374" s="196" t="n">
        <v>0</v>
      </c>
      <c r="K6374" s="197" t="n">
        <v>0</v>
      </c>
      <c r="L6374" s="194" t="n">
        <v>0</v>
      </c>
      <c r="M6374" s="195" t="n">
        <v>0</v>
      </c>
      <c r="N6374" s="196" t="n">
        <v>0</v>
      </c>
      <c r="O6374" s="197" t="n">
        <v>0</v>
      </c>
      <c r="P6374" s="118" t="inlineStr">
        <is>
          <t>Включено</t>
        </is>
      </c>
      <c r="Q6374" s="104" t="n"/>
    </row>
    <row r="6375" outlineLevel="3" ht="50.25" customHeight="1">
      <c r="A6375" s="3" t="n"/>
      <c r="B6375" s="3" t="n"/>
      <c r="C6375" s="25" t="n"/>
      <c r="D6375" s="271" t="inlineStr">
        <is>
          <t>10.13.8.16.</t>
        </is>
      </c>
      <c r="E6375" s="200" t="inlineStr">
        <is>
          <t>Розетка РДЕ-47 (под евро вилку) EKF PROxima, EKF.mdse-47-pro, EKF</t>
        </is>
      </c>
      <c r="F6375" s="214" t="inlineStr">
        <is>
          <t>шт.</t>
        </is>
      </c>
      <c r="G6375" s="645" t="n">
        <v>1</v>
      </c>
      <c r="H6375" s="194" t="n"/>
      <c r="I6375" s="195" t="n">
        <v>0</v>
      </c>
      <c r="J6375" s="196" t="n">
        <v>0</v>
      </c>
      <c r="K6375" s="197" t="n">
        <v>0</v>
      </c>
      <c r="L6375" s="194" t="n">
        <v>0</v>
      </c>
      <c r="M6375" s="195" t="n">
        <v>0</v>
      </c>
      <c r="N6375" s="196" t="n">
        <v>0</v>
      </c>
      <c r="O6375" s="197" t="n">
        <v>0</v>
      </c>
      <c r="P6375" s="118" t="inlineStr">
        <is>
          <t>Включено</t>
        </is>
      </c>
      <c r="Q6375" s="104" t="n"/>
    </row>
    <row r="6376" outlineLevel="3" ht="50.25" customHeight="1">
      <c r="A6376" s="3" t="n"/>
      <c r="B6376" s="3" t="n"/>
      <c r="C6376" s="25" t="n"/>
      <c r="D6376" s="271" t="inlineStr">
        <is>
          <t>10.13.8.17.</t>
        </is>
      </c>
      <c r="E6376" s="200" t="inlineStr">
        <is>
          <t>Клемма винтовая, двухуровневая 2,5 мм.кв., 500В, 24A, серая серая, TB2.5DL, Провенто</t>
        </is>
      </c>
      <c r="F6376" s="214" t="inlineStr">
        <is>
          <t>шт.</t>
        </is>
      </c>
      <c r="G6376" s="645" t="n">
        <v>35</v>
      </c>
      <c r="H6376" s="194" t="n"/>
      <c r="I6376" s="195" t="n">
        <v>0</v>
      </c>
      <c r="J6376" s="196" t="n">
        <v>0</v>
      </c>
      <c r="K6376" s="197" t="n">
        <v>0</v>
      </c>
      <c r="L6376" s="194" t="n">
        <v>0</v>
      </c>
      <c r="M6376" s="195" t="n">
        <v>0</v>
      </c>
      <c r="N6376" s="196" t="n">
        <v>0</v>
      </c>
      <c r="O6376" s="197" t="n">
        <v>0</v>
      </c>
      <c r="P6376" s="118" t="inlineStr">
        <is>
          <t>Включено</t>
        </is>
      </c>
      <c r="Q6376" s="104" t="n"/>
    </row>
    <row r="6377" outlineLevel="3" ht="50.25" customHeight="1">
      <c r="A6377" s="3" t="n"/>
      <c r="B6377" s="3" t="n"/>
      <c r="C6377" s="25" t="n"/>
      <c r="D6377" s="271" t="inlineStr">
        <is>
          <t>10.13.8.18.</t>
        </is>
      </c>
      <c r="E6377" s="200" t="inlineStr">
        <is>
          <t>Торцевая крышка для двухуровневых клемм 2.5-4 мм.кв., серая, T2.5-4EC.DL, Провенто</t>
        </is>
      </c>
      <c r="F6377" s="214" t="inlineStr">
        <is>
          <t>шт.</t>
        </is>
      </c>
      <c r="G6377" s="645" t="n">
        <v>2</v>
      </c>
      <c r="H6377" s="194" t="n"/>
      <c r="I6377" s="195" t="n">
        <v>0</v>
      </c>
      <c r="J6377" s="196" t="n">
        <v>0</v>
      </c>
      <c r="K6377" s="197" t="n">
        <v>0</v>
      </c>
      <c r="L6377" s="194" t="n">
        <v>0</v>
      </c>
      <c r="M6377" s="195" t="n">
        <v>0</v>
      </c>
      <c r="N6377" s="196" t="n">
        <v>0</v>
      </c>
      <c r="O6377" s="197" t="n">
        <v>0</v>
      </c>
      <c r="P6377" s="118" t="inlineStr">
        <is>
          <t>Включено</t>
        </is>
      </c>
      <c r="Q6377" s="104" t="n"/>
    </row>
    <row r="6378" outlineLevel="3" ht="50.25" customHeight="1">
      <c r="A6378" s="3" t="n"/>
      <c r="B6378" s="3" t="n"/>
      <c r="C6378" s="25" t="n"/>
      <c r="D6378" s="271" t="inlineStr">
        <is>
          <t>10.13.8.19.</t>
        </is>
      </c>
      <c r="E6378" s="200" t="inlineStr">
        <is>
          <t>Компактный распределительный шкаф MES 800х600х250, MES 80.60.25, Провенто</t>
        </is>
      </c>
      <c r="F6378" s="214" t="inlineStr">
        <is>
          <t>шт.</t>
        </is>
      </c>
      <c r="G6378" s="645" t="n">
        <v>1</v>
      </c>
      <c r="H6378" s="194" t="n"/>
      <c r="I6378" s="195" t="n">
        <v>0</v>
      </c>
      <c r="J6378" s="196" t="n">
        <v>0</v>
      </c>
      <c r="K6378" s="197" t="n">
        <v>0</v>
      </c>
      <c r="L6378" s="194" t="n">
        <v>0</v>
      </c>
      <c r="M6378" s="195" t="n">
        <v>0</v>
      </c>
      <c r="N6378" s="196" t="n">
        <v>0</v>
      </c>
      <c r="O6378" s="197" t="n">
        <v>0</v>
      </c>
      <c r="P6378" s="118" t="inlineStr">
        <is>
          <t>Включено</t>
        </is>
      </c>
      <c r="Q6378" s="104" t="n"/>
    </row>
    <row r="6379" outlineLevel="3" ht="50.25" customHeight="1">
      <c r="A6379" s="3" t="n"/>
      <c r="B6379" s="3" t="n"/>
      <c r="C6379" s="25" t="n"/>
      <c r="D6379" s="271" t="inlineStr">
        <is>
          <t>10.13.8.20.</t>
        </is>
      </c>
      <c r="E6379" s="200" t="inlineStr">
        <is>
          <t>Монтажная DIN рейка 35х7.5х2000мм, DR07.2000, Провенто</t>
        </is>
      </c>
      <c r="F6379" s="214" t="inlineStr">
        <is>
          <t>шт.</t>
        </is>
      </c>
      <c r="G6379" s="645" t="n">
        <v>2</v>
      </c>
      <c r="H6379" s="194" t="n"/>
      <c r="I6379" s="195" t="n">
        <v>0</v>
      </c>
      <c r="J6379" s="196" t="n">
        <v>0</v>
      </c>
      <c r="K6379" s="197" t="n">
        <v>0</v>
      </c>
      <c r="L6379" s="194" t="n">
        <v>0</v>
      </c>
      <c r="M6379" s="195" t="n">
        <v>0</v>
      </c>
      <c r="N6379" s="196" t="n">
        <v>0</v>
      </c>
      <c r="O6379" s="197" t="n">
        <v>0</v>
      </c>
      <c r="P6379" s="118" t="inlineStr">
        <is>
          <t>Включено</t>
        </is>
      </c>
      <c r="Q6379" s="104" t="n"/>
    </row>
    <row r="6380" outlineLevel="3" ht="50.25" customHeight="1">
      <c r="A6380" s="3" t="n"/>
      <c r="B6380" s="3" t="n"/>
      <c r="C6380" s="25" t="n"/>
      <c r="D6380" s="271" t="inlineStr">
        <is>
          <t>10.13.8.21.</t>
        </is>
      </c>
      <c r="E6380" s="200" t="inlineStr">
        <is>
          <t>Кабельный канал перфорированный 40x80x2000мм, WD40.80P, Провенто</t>
        </is>
      </c>
      <c r="F6380" s="214" t="inlineStr">
        <is>
          <t>пог.м.</t>
        </is>
      </c>
      <c r="G6380" s="645" t="n">
        <v>2</v>
      </c>
      <c r="H6380" s="194" t="n"/>
      <c r="I6380" s="195" t="n">
        <v>0</v>
      </c>
      <c r="J6380" s="196" t="n">
        <v>0</v>
      </c>
      <c r="K6380" s="197" t="n">
        <v>0</v>
      </c>
      <c r="L6380" s="194" t="n">
        <v>0</v>
      </c>
      <c r="M6380" s="195" t="n">
        <v>0</v>
      </c>
      <c r="N6380" s="196" t="n">
        <v>0</v>
      </c>
      <c r="O6380" s="197" t="n">
        <v>0</v>
      </c>
      <c r="P6380" s="118" t="inlineStr">
        <is>
          <t>Включено</t>
        </is>
      </c>
      <c r="Q6380" s="104" t="n"/>
    </row>
    <row r="6381" outlineLevel="2" ht="50.25" customHeight="1">
      <c r="A6381" s="3" t="n"/>
      <c r="B6381" s="3" t="n"/>
      <c r="C6381" s="240" t="n"/>
      <c r="D6381" s="391" t="inlineStr">
        <is>
          <t>10.13.9.</t>
        </is>
      </c>
      <c r="E6381" s="410" t="inlineStr">
        <is>
          <t>Оборудование диспетчеризации лифтов, устанавливаемое по месту</t>
        </is>
      </c>
      <c r="F6381" s="411" t="inlineStr">
        <is>
          <t>комплект</t>
        </is>
      </c>
      <c r="G6381" s="421" t="n">
        <v>1</v>
      </c>
      <c r="H6381" s="428">
        <f>IFERROR(L6381/G6381,0)</f>
        <v/>
      </c>
      <c r="I6381" s="429">
        <f>IFERROR(M6381/G6381,0)</f>
        <v/>
      </c>
      <c r="J6381" s="430">
        <f>IFERROR(N6381/G6381,0)</f>
        <v/>
      </c>
      <c r="K6381" s="432">
        <f>+IFERROR(O6381/G6381,0)</f>
        <v/>
      </c>
      <c r="L6381" s="431">
        <f>SUBTOTAL(9,L6382:L6397)</f>
        <v/>
      </c>
      <c r="M6381" s="429">
        <f>SUBTOTAL(9,M6382:M6397)</f>
        <v/>
      </c>
      <c r="N6381" s="430">
        <f>SUBTOTAL(9,N6382:N6397)</f>
        <v/>
      </c>
      <c r="O6381" s="433">
        <f>SUBTOTAL(9,O6382:O6397)</f>
        <v/>
      </c>
      <c r="P6381" s="394" t="n"/>
      <c r="Q6381" s="243" t="n"/>
    </row>
    <row r="6382" outlineLevel="3" ht="50.25" customHeight="1">
      <c r="A6382" s="3" t="n"/>
      <c r="B6382" s="3" t="n"/>
      <c r="C6382" s="25" t="n"/>
      <c r="D6382" s="271" t="inlineStr">
        <is>
          <t>10.13.9.1.</t>
        </is>
      </c>
      <c r="E6382" s="200" t="inlineStr">
        <is>
          <t>Извещатель охранный магнитоконтактный, ИО 102-2 (СМК)</t>
        </is>
      </c>
      <c r="F6382" s="214" t="inlineStr">
        <is>
          <t>шт.</t>
        </is>
      </c>
      <c r="G6382" s="645" t="n">
        <v>0</v>
      </c>
      <c r="H6382" s="194" t="n">
        <v>130.4532724529107</v>
      </c>
      <c r="I6382" s="195" t="n">
        <v>129.4222110297335</v>
      </c>
      <c r="J6382" s="196" t="n">
        <v>32.48443543533054</v>
      </c>
      <c r="K6382" s="197" t="n">
        <v>292.3599189179748</v>
      </c>
      <c r="L6382" s="194" t="n">
        <v>0</v>
      </c>
      <c r="M6382" s="195" t="n">
        <v>0</v>
      </c>
      <c r="N6382" s="196" t="n">
        <v>0</v>
      </c>
      <c r="O6382" s="197" t="n">
        <v>0</v>
      </c>
      <c r="P6382" s="524" t="inlineStr">
        <is>
          <t>Исключено</t>
        </is>
      </c>
      <c r="Q6382" s="104" t="n"/>
    </row>
    <row r="6383" outlineLevel="3" ht="50.25" customHeight="1">
      <c r="A6383" s="3" t="n"/>
      <c r="B6383" s="3" t="n"/>
      <c r="C6383" s="25" t="n"/>
      <c r="D6383" s="271" t="inlineStr">
        <is>
          <t>10.13.9.2.</t>
        </is>
      </c>
      <c r="E6383" s="200" t="inlineStr">
        <is>
          <t>Выносной модуль управления, ЛНГС.465213.270.800-01, ООО “Лифт-Комплекс ДС”</t>
        </is>
      </c>
      <c r="F6383" s="214" t="inlineStr">
        <is>
          <t>шт.</t>
        </is>
      </c>
      <c r="G6383" s="645" t="n">
        <v>0</v>
      </c>
      <c r="H6383" s="194" t="n">
        <v>7827.192794185239</v>
      </c>
      <c r="I6383" s="195" t="n">
        <v>3235.555275743339</v>
      </c>
      <c r="J6383" s="196" t="n">
        <v>1382.843508741072</v>
      </c>
      <c r="K6383" s="197" t="n">
        <v>12445.59157866965</v>
      </c>
      <c r="L6383" s="194" t="n">
        <v>0</v>
      </c>
      <c r="M6383" s="195" t="n">
        <v>0</v>
      </c>
      <c r="N6383" s="196" t="n">
        <v>0</v>
      </c>
      <c r="O6383" s="197" t="n">
        <v>0</v>
      </c>
      <c r="P6383" s="524" t="inlineStr">
        <is>
          <t>Исключено</t>
        </is>
      </c>
      <c r="Q6383" s="104" t="n"/>
    </row>
    <row r="6384" outlineLevel="3" ht="50.25" customHeight="1">
      <c r="A6384" s="3" t="n"/>
      <c r="B6384" s="3" t="n"/>
      <c r="C6384" s="25" t="n"/>
      <c r="D6384" s="271" t="inlineStr">
        <is>
          <t>10.13.9.3.</t>
        </is>
      </c>
      <c r="E6384" s="200" t="inlineStr">
        <is>
          <t>Модуль переговорной связи, ЛНГС.465213.099.400-05, ООО “Лифт-Комплекс ДС”</t>
        </is>
      </c>
      <c r="F6384" s="214" t="inlineStr">
        <is>
          <t>шт.</t>
        </is>
      </c>
      <c r="G6384" s="645" t="n">
        <v>0</v>
      </c>
      <c r="H6384" s="194" t="n">
        <v>1177.542300455634</v>
      </c>
      <c r="I6384" s="195" t="n">
        <v>1294.222110297335</v>
      </c>
      <c r="J6384" s="196" t="n">
        <v>308.9705513441211</v>
      </c>
      <c r="K6384" s="197" t="n">
        <v>2780.73496209709</v>
      </c>
      <c r="L6384" s="194" t="n">
        <v>0</v>
      </c>
      <c r="M6384" s="195" t="n">
        <v>0</v>
      </c>
      <c r="N6384" s="196" t="n">
        <v>0</v>
      </c>
      <c r="O6384" s="197" t="n">
        <v>0</v>
      </c>
      <c r="P6384" s="524" t="inlineStr">
        <is>
          <t>Исключено</t>
        </is>
      </c>
      <c r="Q6384" s="104" t="n"/>
    </row>
    <row r="6385" outlineLevel="3" ht="50.25" customHeight="1">
      <c r="A6385" s="3" t="n"/>
      <c r="B6385" s="3" t="n"/>
      <c r="C6385" s="25" t="n"/>
      <c r="D6385" s="271" t="inlineStr">
        <is>
          <t>10.13.9.4.</t>
        </is>
      </c>
      <c r="E6385" s="200" t="inlineStr">
        <is>
          <t>Устройство переговорное 7.2, ЛНГС.465213.270.500-02, ООО “Лифт-Комплекс ДС”</t>
        </is>
      </c>
      <c r="F6385" s="214" t="inlineStr">
        <is>
          <t>шт.</t>
        </is>
      </c>
      <c r="G6385" s="645" t="n">
        <v>0</v>
      </c>
      <c r="H6385" s="194" t="n">
        <v>7841.046270489879</v>
      </c>
      <c r="I6385" s="195" t="n">
        <v>3235.555275743339</v>
      </c>
      <c r="J6385" s="196" t="n">
        <v>1384.575193279152</v>
      </c>
      <c r="K6385" s="197" t="n">
        <v>12461.17673951237</v>
      </c>
      <c r="L6385" s="194" t="n">
        <v>0</v>
      </c>
      <c r="M6385" s="195" t="n">
        <v>0</v>
      </c>
      <c r="N6385" s="196" t="n">
        <v>0</v>
      </c>
      <c r="O6385" s="197" t="n">
        <v>0</v>
      </c>
      <c r="P6385" s="524" t="inlineStr">
        <is>
          <t>Исключено</t>
        </is>
      </c>
      <c r="Q6385" s="104" t="n"/>
    </row>
    <row r="6386" outlineLevel="3" ht="50.25" customHeight="1">
      <c r="A6386" s="3" t="n"/>
      <c r="B6386" s="3" t="n"/>
      <c r="C6386" s="25" t="n"/>
      <c r="D6386" s="271" t="inlineStr">
        <is>
          <t>10.13.9.5.</t>
        </is>
      </c>
      <c r="E6386" s="200" t="inlineStr">
        <is>
          <t>Извещатель охранный магнитоконтактный, ИО 102-2 (СМК)</t>
        </is>
      </c>
      <c r="F6386" s="214" t="inlineStr">
        <is>
          <t>шт.</t>
        </is>
      </c>
      <c r="G6386" s="645" t="n">
        <v>0</v>
      </c>
      <c r="H6386" s="194" t="n">
        <v>130.4532724529107</v>
      </c>
      <c r="I6386" s="195" t="n">
        <v>129.4222110297335</v>
      </c>
      <c r="J6386" s="196" t="n">
        <v>32.48443543533054</v>
      </c>
      <c r="K6386" s="197" t="n">
        <v>292.3599189179748</v>
      </c>
      <c r="L6386" s="194" t="n">
        <v>0</v>
      </c>
      <c r="M6386" s="195" t="n">
        <v>0</v>
      </c>
      <c r="N6386" s="196" t="n">
        <v>0</v>
      </c>
      <c r="O6386" s="197" t="n">
        <v>0</v>
      </c>
      <c r="P6386" s="524" t="inlineStr">
        <is>
          <t>Исключено</t>
        </is>
      </c>
      <c r="Q6386" s="104" t="n"/>
    </row>
    <row r="6387" outlineLevel="3" ht="50.25" customHeight="1">
      <c r="A6387" s="3" t="n"/>
      <c r="B6387" s="3" t="n"/>
      <c r="C6387" s="25" t="n"/>
      <c r="D6387" s="271" t="inlineStr">
        <is>
          <t>10.13.9.6.</t>
        </is>
      </c>
      <c r="E6387" s="200" t="inlineStr">
        <is>
          <t>Выносной модуль управления, ЛНГС.465213.270.800-01, ООО “Лифт-Комплекс ДС”</t>
        </is>
      </c>
      <c r="F6387" s="214" t="inlineStr">
        <is>
          <t>шт.</t>
        </is>
      </c>
      <c r="G6387" s="645" t="n">
        <v>0</v>
      </c>
      <c r="H6387" s="194" t="n">
        <v>7827.192855443677</v>
      </c>
      <c r="I6387" s="195" t="n">
        <v>3235.555275743339</v>
      </c>
      <c r="J6387" s="196" t="n">
        <v>1382.843516398377</v>
      </c>
      <c r="K6387" s="197" t="n">
        <v>12445.59164758539</v>
      </c>
      <c r="L6387" s="194" t="n">
        <v>0</v>
      </c>
      <c r="M6387" s="195" t="n">
        <v>0</v>
      </c>
      <c r="N6387" s="196" t="n">
        <v>0</v>
      </c>
      <c r="O6387" s="197" t="n">
        <v>0</v>
      </c>
      <c r="P6387" s="524" t="inlineStr">
        <is>
          <t>Исключено</t>
        </is>
      </c>
      <c r="Q6387" s="104" t="n"/>
    </row>
    <row r="6388" outlineLevel="3" ht="50.25" customHeight="1">
      <c r="A6388" s="3" t="n"/>
      <c r="B6388" s="3" t="n"/>
      <c r="C6388" s="25" t="n"/>
      <c r="D6388" s="271" t="inlineStr">
        <is>
          <t>10.13.9.7.</t>
        </is>
      </c>
      <c r="E6388" s="200" t="inlineStr">
        <is>
          <t>Устройство переговорное 7.2, ЛНГС.465213.270.500-02, ООО “Лифт-Комплекс ДС”</t>
        </is>
      </c>
      <c r="F6388" s="214" t="inlineStr">
        <is>
          <t>шт.</t>
        </is>
      </c>
      <c r="G6388" s="645" t="n">
        <v>0</v>
      </c>
      <c r="H6388" s="194" t="n">
        <v>7841.046209231441</v>
      </c>
      <c r="I6388" s="195" t="n">
        <v>3235.555275743339</v>
      </c>
      <c r="J6388" s="196" t="n">
        <v>1384.575185621848</v>
      </c>
      <c r="K6388" s="197" t="n">
        <v>12461.17667059663</v>
      </c>
      <c r="L6388" s="194" t="n">
        <v>0</v>
      </c>
      <c r="M6388" s="195" t="n">
        <v>0</v>
      </c>
      <c r="N6388" s="196" t="n">
        <v>0</v>
      </c>
      <c r="O6388" s="197" t="n">
        <v>0</v>
      </c>
      <c r="P6388" s="524" t="inlineStr">
        <is>
          <t>Исключено</t>
        </is>
      </c>
      <c r="Q6388" s="104" t="n"/>
    </row>
    <row r="6389" outlineLevel="3" ht="50.25" customHeight="1">
      <c r="A6389" s="3" t="n"/>
      <c r="B6389" s="3" t="n"/>
      <c r="C6389" s="25" t="n"/>
      <c r="D6389" s="271" t="inlineStr">
        <is>
          <t>10.13.9.8.</t>
        </is>
      </c>
      <c r="E6389" s="200" t="inlineStr">
        <is>
          <t>Модуль переговорной связи, ЛНГС.465213.099.400-05, ООО “Лифт-Комплекс ДС”</t>
        </is>
      </c>
      <c r="F6389" s="214" t="inlineStr">
        <is>
          <t>шт.</t>
        </is>
      </c>
      <c r="G6389" s="645" t="n">
        <v>0</v>
      </c>
      <c r="H6389" s="194" t="n">
        <v>1177.542239197196</v>
      </c>
      <c r="I6389" s="195" t="n">
        <v>1294.222110297335</v>
      </c>
      <c r="J6389" s="196" t="n">
        <v>308.9705436868164</v>
      </c>
      <c r="K6389" s="197" t="n">
        <v>2780.734893181347</v>
      </c>
      <c r="L6389" s="194" t="n">
        <v>0</v>
      </c>
      <c r="M6389" s="195" t="n">
        <v>0</v>
      </c>
      <c r="N6389" s="196" t="n">
        <v>0</v>
      </c>
      <c r="O6389" s="197" t="n">
        <v>0</v>
      </c>
      <c r="P6389" s="524" t="inlineStr">
        <is>
          <t>Исключено</t>
        </is>
      </c>
      <c r="Q6389" s="104" t="n"/>
    </row>
    <row r="6390" outlineLevel="3" ht="50.25" customHeight="1">
      <c r="A6390" s="3" t="n"/>
      <c r="B6390" s="3" t="n"/>
      <c r="C6390" s="25" t="n"/>
      <c r="D6390" s="271" t="inlineStr">
        <is>
          <t>10.13.9.9.</t>
        </is>
      </c>
      <c r="E6390" s="200" t="inlineStr">
        <is>
          <t>Извещатель охранный магнитоконтактный, ИО 102-2 (СМК)</t>
        </is>
      </c>
      <c r="F6390" s="214" t="inlineStr">
        <is>
          <t>шт.</t>
        </is>
      </c>
      <c r="G6390" s="645" t="n">
        <v>0</v>
      </c>
      <c r="H6390" s="194" t="n">
        <v>130.4532724529107</v>
      </c>
      <c r="I6390" s="195" t="n">
        <v>129.4222110297335</v>
      </c>
      <c r="J6390" s="196" t="n">
        <v>32.48443543533054</v>
      </c>
      <c r="K6390" s="197" t="n">
        <v>292.3599189179748</v>
      </c>
      <c r="L6390" s="194" t="n">
        <v>0</v>
      </c>
      <c r="M6390" s="195" t="n">
        <v>0</v>
      </c>
      <c r="N6390" s="196" t="n">
        <v>0</v>
      </c>
      <c r="O6390" s="197" t="n">
        <v>0</v>
      </c>
      <c r="P6390" s="524" t="inlineStr">
        <is>
          <t>Исключено</t>
        </is>
      </c>
      <c r="Q6390" s="104" t="n"/>
    </row>
    <row r="6391" outlineLevel="3" ht="50.25" customHeight="1">
      <c r="A6391" s="3" t="n"/>
      <c r="B6391" s="3" t="n"/>
      <c r="C6391" s="25" t="n"/>
      <c r="D6391" s="271" t="inlineStr">
        <is>
          <t>10.13.9.10.</t>
        </is>
      </c>
      <c r="E6391" s="200" t="inlineStr">
        <is>
          <t>Выносной модуль управления, ЛНГС.465213.270.800-01, ООО “Лифт-Комплекс ДС”</t>
        </is>
      </c>
      <c r="F6391" s="214" t="inlineStr">
        <is>
          <t>шт.</t>
        </is>
      </c>
      <c r="G6391" s="645" t="n">
        <v>0</v>
      </c>
      <c r="H6391" s="194" t="n">
        <v>7827.192855443677</v>
      </c>
      <c r="I6391" s="195" t="n">
        <v>3235.555275743339</v>
      </c>
      <c r="J6391" s="196" t="n">
        <v>1382.843516398377</v>
      </c>
      <c r="K6391" s="197" t="n">
        <v>12445.59164758539</v>
      </c>
      <c r="L6391" s="194" t="n">
        <v>0</v>
      </c>
      <c r="M6391" s="195" t="n">
        <v>0</v>
      </c>
      <c r="N6391" s="196" t="n">
        <v>0</v>
      </c>
      <c r="O6391" s="197" t="n">
        <v>0</v>
      </c>
      <c r="P6391" s="524" t="inlineStr">
        <is>
          <t>Исключено</t>
        </is>
      </c>
      <c r="Q6391" s="104" t="n"/>
    </row>
    <row r="6392" outlineLevel="3" ht="50.25" customHeight="1">
      <c r="A6392" s="3" t="n"/>
      <c r="B6392" s="3" t="n"/>
      <c r="C6392" s="25" t="n"/>
      <c r="D6392" s="271" t="inlineStr">
        <is>
          <t>10.13.9.11.</t>
        </is>
      </c>
      <c r="E6392" s="200" t="inlineStr">
        <is>
          <t>Устройство переговорное 7.2, ЛНГС.465213.270.500-02, ООО “Лифт-Комплекс ДС”</t>
        </is>
      </c>
      <c r="F6392" s="214" t="inlineStr">
        <is>
          <t>шт.</t>
        </is>
      </c>
      <c r="G6392" s="645" t="n">
        <v>0</v>
      </c>
      <c r="H6392" s="194" t="n">
        <v>7841.046209231441</v>
      </c>
      <c r="I6392" s="195" t="n">
        <v>3235.555275743339</v>
      </c>
      <c r="J6392" s="196" t="n">
        <v>1384.575185621848</v>
      </c>
      <c r="K6392" s="197" t="n">
        <v>12461.17667059663</v>
      </c>
      <c r="L6392" s="194" t="n">
        <v>0</v>
      </c>
      <c r="M6392" s="195" t="n">
        <v>0</v>
      </c>
      <c r="N6392" s="196" t="n">
        <v>0</v>
      </c>
      <c r="O6392" s="197" t="n">
        <v>0</v>
      </c>
      <c r="P6392" s="524" t="inlineStr">
        <is>
          <t>Исключено</t>
        </is>
      </c>
      <c r="Q6392" s="104" t="n"/>
    </row>
    <row r="6393" outlineLevel="3" ht="50.25" customHeight="1">
      <c r="A6393" s="3" t="n"/>
      <c r="B6393" s="3" t="n"/>
      <c r="C6393" s="25" t="n"/>
      <c r="D6393" s="271" t="inlineStr">
        <is>
          <t>10.13.9.12.</t>
        </is>
      </c>
      <c r="E6393" s="200" t="inlineStr">
        <is>
          <t>Модуль переговорной связи, ЛНГС.465213.099.400-05, ООО “Лифт-Комплекс ДС”</t>
        </is>
      </c>
      <c r="F6393" s="214" t="inlineStr">
        <is>
          <t>шт.</t>
        </is>
      </c>
      <c r="G6393" s="645" t="n">
        <v>0</v>
      </c>
      <c r="H6393" s="194" t="n">
        <v>1177.542239197196</v>
      </c>
      <c r="I6393" s="195" t="n">
        <v>1294.222110297335</v>
      </c>
      <c r="J6393" s="196" t="n">
        <v>308.9705436868164</v>
      </c>
      <c r="K6393" s="197" t="n">
        <v>2780.734893181347</v>
      </c>
      <c r="L6393" s="194" t="n">
        <v>0</v>
      </c>
      <c r="M6393" s="195" t="n">
        <v>0</v>
      </c>
      <c r="N6393" s="196" t="n">
        <v>0</v>
      </c>
      <c r="O6393" s="197" t="n">
        <v>0</v>
      </c>
      <c r="P6393" s="524" t="inlineStr">
        <is>
          <t>Исключено</t>
        </is>
      </c>
      <c r="Q6393" s="104" t="n"/>
    </row>
    <row r="6394" outlineLevel="3" ht="50.25" customHeight="1">
      <c r="A6394" s="3" t="n"/>
      <c r="B6394" s="3" t="n"/>
      <c r="C6394" s="25" t="n"/>
      <c r="D6394" s="271" t="inlineStr">
        <is>
          <t>10.13.9.13.</t>
        </is>
      </c>
      <c r="E6394" s="200" t="inlineStr">
        <is>
          <t>Извещатель охранный магнитоконтактный, ИО 102-2 (СМК)</t>
        </is>
      </c>
      <c r="F6394" s="214" t="inlineStr">
        <is>
          <t>шт.</t>
        </is>
      </c>
      <c r="G6394" s="645" t="n">
        <v>0</v>
      </c>
      <c r="H6394" s="194" t="n">
        <v>130.4532724529107</v>
      </c>
      <c r="I6394" s="195" t="n">
        <v>129.4222110297335</v>
      </c>
      <c r="J6394" s="196" t="n">
        <v>32.48443543533054</v>
      </c>
      <c r="K6394" s="197" t="n">
        <v>292.3599189179748</v>
      </c>
      <c r="L6394" s="194" t="n">
        <v>0</v>
      </c>
      <c r="M6394" s="195" t="n">
        <v>0</v>
      </c>
      <c r="N6394" s="196" t="n">
        <v>0</v>
      </c>
      <c r="O6394" s="197" t="n">
        <v>0</v>
      </c>
      <c r="P6394" s="524" t="inlineStr">
        <is>
          <t>Исключено</t>
        </is>
      </c>
      <c r="Q6394" s="104" t="n"/>
    </row>
    <row r="6395" outlineLevel="3" ht="50.25" customHeight="1">
      <c r="A6395" s="3" t="n"/>
      <c r="B6395" s="3" t="n"/>
      <c r="C6395" s="25" t="n"/>
      <c r="D6395" s="271" t="inlineStr">
        <is>
          <t>10.13.9.14.</t>
        </is>
      </c>
      <c r="E6395" s="200" t="inlineStr">
        <is>
          <t>Выносной модуль управления, ЛНГС.465213.270.800-01, ООО “Лифт-Комплекс ДС”</t>
        </is>
      </c>
      <c r="F6395" s="214" t="inlineStr">
        <is>
          <t>шт.</t>
        </is>
      </c>
      <c r="G6395" s="645" t="n">
        <v>0</v>
      </c>
      <c r="H6395" s="194" t="n">
        <v>7827.192855443677</v>
      </c>
      <c r="I6395" s="195" t="n">
        <v>3235.555275743339</v>
      </c>
      <c r="J6395" s="196" t="n">
        <v>1382.843516398377</v>
      </c>
      <c r="K6395" s="197" t="n">
        <v>12445.59164758539</v>
      </c>
      <c r="L6395" s="194" t="n">
        <v>0</v>
      </c>
      <c r="M6395" s="195" t="n">
        <v>0</v>
      </c>
      <c r="N6395" s="196" t="n">
        <v>0</v>
      </c>
      <c r="O6395" s="197" t="n">
        <v>0</v>
      </c>
      <c r="P6395" s="524" t="inlineStr">
        <is>
          <t>Исключено</t>
        </is>
      </c>
      <c r="Q6395" s="104" t="n"/>
    </row>
    <row r="6396" outlineLevel="3" ht="50.25" customHeight="1">
      <c r="A6396" s="3" t="n"/>
      <c r="B6396" s="3" t="n"/>
      <c r="C6396" s="25" t="n"/>
      <c r="D6396" s="271" t="inlineStr">
        <is>
          <t>10.13.9.15.</t>
        </is>
      </c>
      <c r="E6396" s="200" t="inlineStr">
        <is>
          <t>Устройство переговорное 7.2, ЛНГС.465213.270.500-02, ООО “Лифт-Комплекс ДС”</t>
        </is>
      </c>
      <c r="F6396" s="214" t="inlineStr">
        <is>
          <t>шт.</t>
        </is>
      </c>
      <c r="G6396" s="645" t="n">
        <v>0</v>
      </c>
      <c r="H6396" s="194" t="n">
        <v>7841.046209231441</v>
      </c>
      <c r="I6396" s="195" t="n">
        <v>3235.555275743339</v>
      </c>
      <c r="J6396" s="196" t="n">
        <v>1384.575185621848</v>
      </c>
      <c r="K6396" s="197" t="n">
        <v>12461.17667059663</v>
      </c>
      <c r="L6396" s="194" t="n">
        <v>0</v>
      </c>
      <c r="M6396" s="195" t="n">
        <v>0</v>
      </c>
      <c r="N6396" s="196" t="n">
        <v>0</v>
      </c>
      <c r="O6396" s="197" t="n">
        <v>0</v>
      </c>
      <c r="P6396" s="524" t="inlineStr">
        <is>
          <t>Исключено</t>
        </is>
      </c>
      <c r="Q6396" s="104" t="n"/>
    </row>
    <row r="6397" outlineLevel="3" ht="50.25" customHeight="1">
      <c r="A6397" s="3" t="n"/>
      <c r="B6397" s="3" t="n"/>
      <c r="C6397" s="25" t="n"/>
      <c r="D6397" s="271" t="inlineStr">
        <is>
          <t>10.13.9.16.</t>
        </is>
      </c>
      <c r="E6397" s="200" t="inlineStr">
        <is>
          <t>Модуль переговорной связи, ЛНГС.465213.099.400-05, ООО “Лифт-Комплекс ДС”</t>
        </is>
      </c>
      <c r="F6397" s="214" t="inlineStr">
        <is>
          <t>шт.</t>
        </is>
      </c>
      <c r="G6397" s="645" t="n">
        <v>0</v>
      </c>
      <c r="H6397" s="194" t="n">
        <v>1177.542239197196</v>
      </c>
      <c r="I6397" s="195" t="n">
        <v>1294.222110297335</v>
      </c>
      <c r="J6397" s="196" t="n">
        <v>308.9705436868164</v>
      </c>
      <c r="K6397" s="197" t="n">
        <v>2780.734893181347</v>
      </c>
      <c r="L6397" s="194" t="n">
        <v>0</v>
      </c>
      <c r="M6397" s="195" t="n">
        <v>0</v>
      </c>
      <c r="N6397" s="196" t="n">
        <v>0</v>
      </c>
      <c r="O6397" s="197" t="n">
        <v>0</v>
      </c>
      <c r="P6397" s="524" t="inlineStr">
        <is>
          <t>Исключено</t>
        </is>
      </c>
      <c r="Q6397" s="104" t="n"/>
    </row>
    <row r="6398" outlineLevel="2" ht="50.25" customHeight="1">
      <c r="A6398" s="3" t="n"/>
      <c r="B6398" s="3" t="n"/>
      <c r="C6398" s="240" t="n"/>
      <c r="D6398" s="391" t="inlineStr">
        <is>
          <t>10.13.10.</t>
        </is>
      </c>
      <c r="E6398" s="410" t="inlineStr">
        <is>
          <t>Щит диспетчеризации лифтов ЩДЛ1</t>
        </is>
      </c>
      <c r="F6398" s="411" t="inlineStr">
        <is>
          <t>комплект</t>
        </is>
      </c>
      <c r="G6398" s="421" t="n">
        <v>1</v>
      </c>
      <c r="H6398" s="434">
        <f>IFERROR(L6398/G6398,0)</f>
        <v/>
      </c>
      <c r="I6398" s="435">
        <f>IFERROR(M6398/G6398,0)</f>
        <v/>
      </c>
      <c r="J6398" s="436">
        <f>IFERROR(N6398/G6398,0)</f>
        <v/>
      </c>
      <c r="K6398" s="432">
        <f>+IFERROR(O6398/G6398,0)</f>
        <v/>
      </c>
      <c r="L6398" s="434">
        <f>SUBTOTAL(9,L6399:L6416)</f>
        <v/>
      </c>
      <c r="M6398" s="435">
        <f>SUBTOTAL(9,M6399:M6416)</f>
        <v/>
      </c>
      <c r="N6398" s="436">
        <f>SUBTOTAL(9,N6399:N6416)</f>
        <v/>
      </c>
      <c r="O6398" s="437">
        <f>SUBTOTAL(9,O6399:O6416)</f>
        <v/>
      </c>
      <c r="P6398" s="652" t="inlineStr">
        <is>
          <t>Исключено</t>
        </is>
      </c>
      <c r="Q6398" s="243" t="n"/>
    </row>
    <row r="6399" outlineLevel="3" ht="50.25" customHeight="1">
      <c r="A6399" s="3" t="n"/>
      <c r="B6399" s="3" t="n"/>
      <c r="C6399" s="25" t="n"/>
      <c r="D6399" s="271" t="inlineStr">
        <is>
          <t>10.13.10.1.</t>
        </is>
      </c>
      <c r="E6399" s="200" t="inlineStr">
        <is>
          <t>Преобразователь протокола Modbus RS485 / Modbus TCP, 24В DC, МКОН-24, ОВЕН</t>
        </is>
      </c>
      <c r="F6399" s="214" t="inlineStr">
        <is>
          <t>шт.</t>
        </is>
      </c>
      <c r="G6399" s="645" t="n">
        <v>1</v>
      </c>
      <c r="H6399" s="194" t="n"/>
      <c r="I6399" s="195" t="n">
        <v>0</v>
      </c>
      <c r="J6399" s="196" t="n">
        <v>0</v>
      </c>
      <c r="K6399" s="197" t="n">
        <v>0</v>
      </c>
      <c r="L6399" s="194" t="n">
        <v>0</v>
      </c>
      <c r="M6399" s="195" t="n">
        <v>0</v>
      </c>
      <c r="N6399" s="196" t="n">
        <v>0</v>
      </c>
      <c r="O6399" s="197" t="n">
        <v>0</v>
      </c>
      <c r="P6399" s="118" t="inlineStr">
        <is>
          <t>Включено</t>
        </is>
      </c>
      <c r="Q6399" s="104" t="n"/>
    </row>
    <row r="6400" outlineLevel="3" ht="50.25" customHeight="1">
      <c r="A6400" s="3" t="n"/>
      <c r="B6400" s="3" t="n"/>
      <c r="C6400" s="25" t="n"/>
      <c r="D6400" s="271" t="inlineStr">
        <is>
          <t>10.13.10.2.</t>
        </is>
      </c>
      <c r="E6400" s="200" t="inlineStr">
        <is>
          <t>Источник бесперебойного питания, выходное напряжение 24В DC /2A, 48 Вт, ИБП60К-24, ЗАО "Овен"</t>
        </is>
      </c>
      <c r="F6400" s="214" t="inlineStr">
        <is>
          <t>шт.</t>
        </is>
      </c>
      <c r="G6400" s="645" t="n">
        <v>1</v>
      </c>
      <c r="H6400" s="194" t="n"/>
      <c r="I6400" s="195" t="n">
        <v>0</v>
      </c>
      <c r="J6400" s="196" t="n">
        <v>0</v>
      </c>
      <c r="K6400" s="197" t="n">
        <v>0</v>
      </c>
      <c r="L6400" s="194" t="n">
        <v>0</v>
      </c>
      <c r="M6400" s="195" t="n">
        <v>0</v>
      </c>
      <c r="N6400" s="196" t="n">
        <v>0</v>
      </c>
      <c r="O6400" s="197" t="n">
        <v>0</v>
      </c>
      <c r="P6400" s="118" t="inlineStr">
        <is>
          <t>Включено</t>
        </is>
      </c>
      <c r="Q6400" s="104" t="n"/>
    </row>
    <row r="6401" outlineLevel="3" ht="50.25" customHeight="1">
      <c r="A6401" s="3" t="n"/>
      <c r="B6401" s="3" t="n"/>
      <c r="C6401" s="25" t="n"/>
      <c r="D6401" s="271" t="inlineStr">
        <is>
          <t>10.13.10.3.</t>
        </is>
      </c>
      <c r="E6401" s="200" t="inlineStr">
        <is>
          <t>Блок аккумуляторный для ИБП со встроенным Li-on-аккумулятором 2.8 А-ч, БА24-2.8С, ЗАО "Овен"</t>
        </is>
      </c>
      <c r="F6401" s="214" t="inlineStr">
        <is>
          <t>шт.</t>
        </is>
      </c>
      <c r="G6401" s="645" t="n">
        <v>1</v>
      </c>
      <c r="H6401" s="194" t="n"/>
      <c r="I6401" s="195" t="n">
        <v>0</v>
      </c>
      <c r="J6401" s="196" t="n">
        <v>0</v>
      </c>
      <c r="K6401" s="197" t="n">
        <v>0</v>
      </c>
      <c r="L6401" s="194" t="n">
        <v>0</v>
      </c>
      <c r="M6401" s="195" t="n">
        <v>0</v>
      </c>
      <c r="N6401" s="196" t="n">
        <v>0</v>
      </c>
      <c r="O6401" s="197" t="n">
        <v>0</v>
      </c>
      <c r="P6401" s="118" t="inlineStr">
        <is>
          <t>Включено</t>
        </is>
      </c>
      <c r="Q6401" s="104" t="n"/>
    </row>
    <row r="6402" outlineLevel="3" ht="50.25" customHeight="1">
      <c r="A6402" s="3" t="n"/>
      <c r="B6402" s="3" t="n"/>
      <c r="C6402" s="25" t="n"/>
      <c r="D6402" s="271" t="inlineStr">
        <is>
          <t>10.13.10.4.</t>
        </is>
      </c>
      <c r="E6402" s="200" t="inlineStr">
        <is>
          <t>Выключатель нагрузки, однополюсный, номинальный ток 40 А, 6 кА, C9S16140, Systeme Electric</t>
        </is>
      </c>
      <c r="F6402" s="214" t="inlineStr">
        <is>
          <t>шт.</t>
        </is>
      </c>
      <c r="G6402" s="645" t="n">
        <v>1</v>
      </c>
      <c r="H6402" s="194" t="n"/>
      <c r="I6402" s="195" t="n">
        <v>0</v>
      </c>
      <c r="J6402" s="196" t="n">
        <v>0</v>
      </c>
      <c r="K6402" s="197" t="n">
        <v>0</v>
      </c>
      <c r="L6402" s="194" t="n">
        <v>0</v>
      </c>
      <c r="M6402" s="195" t="n">
        <v>0</v>
      </c>
      <c r="N6402" s="196" t="n">
        <v>0</v>
      </c>
      <c r="O6402" s="197" t="n">
        <v>0</v>
      </c>
      <c r="P6402" s="118" t="inlineStr">
        <is>
          <t>Включено</t>
        </is>
      </c>
      <c r="Q6402" s="104" t="n"/>
    </row>
    <row r="6403" outlineLevel="3" ht="50.25" customHeight="1">
      <c r="A6403" s="3" t="n"/>
      <c r="B6403" s="3" t="n"/>
      <c r="C6403" s="25" t="n"/>
      <c r="D6403" s="271" t="inlineStr">
        <is>
          <t>10.13.10.5.</t>
        </is>
      </c>
      <c r="E6403" s="200" t="inlineStr">
        <is>
          <t>Автоматический выключатель, термомагнитный, однополюсный, кривая С, номинальный ток 6 А, 4.5 кА, C9 F 34 1 06, Systeme Electric</t>
        </is>
      </c>
      <c r="F6403" s="214" t="inlineStr">
        <is>
          <t>шт.</t>
        </is>
      </c>
      <c r="G6403" s="645" t="n">
        <v>5</v>
      </c>
      <c r="H6403" s="194" t="n"/>
      <c r="I6403" s="195" t="n">
        <v>0</v>
      </c>
      <c r="J6403" s="196" t="n">
        <v>0</v>
      </c>
      <c r="K6403" s="197" t="n">
        <v>0</v>
      </c>
      <c r="L6403" s="194" t="n">
        <v>0</v>
      </c>
      <c r="M6403" s="195" t="n">
        <v>0</v>
      </c>
      <c r="N6403" s="196" t="n">
        <v>0</v>
      </c>
      <c r="O6403" s="197" t="n">
        <v>0</v>
      </c>
      <c r="P6403" s="118" t="inlineStr">
        <is>
          <t>Включено</t>
        </is>
      </c>
      <c r="Q6403" s="104" t="n"/>
    </row>
    <row r="6404" outlineLevel="3" ht="50.25" customHeight="1">
      <c r="A6404" s="3" t="n"/>
      <c r="B6404" s="3" t="n"/>
      <c r="C6404" s="25" t="n"/>
      <c r="D6404" s="271" t="inlineStr">
        <is>
          <t>10.13.10.6.</t>
        </is>
      </c>
      <c r="E6404" s="200" t="inlineStr">
        <is>
          <t>Промышленный неуправляемый коммутатор с 5 портами 10/100/1000Base-T, DIS-100G-5W, D-link</t>
        </is>
      </c>
      <c r="F6404" s="214" t="inlineStr">
        <is>
          <t>шт.</t>
        </is>
      </c>
      <c r="G6404" s="645" t="n">
        <v>1</v>
      </c>
      <c r="H6404" s="194" t="n"/>
      <c r="I6404" s="195" t="n">
        <v>0</v>
      </c>
      <c r="J6404" s="196" t="n">
        <v>0</v>
      </c>
      <c r="K6404" s="197" t="n">
        <v>0</v>
      </c>
      <c r="L6404" s="194" t="n">
        <v>0</v>
      </c>
      <c r="M6404" s="195" t="n">
        <v>0</v>
      </c>
      <c r="N6404" s="196" t="n">
        <v>0</v>
      </c>
      <c r="O6404" s="197" t="n">
        <v>0</v>
      </c>
      <c r="P6404" s="118" t="inlineStr">
        <is>
          <t>Включено</t>
        </is>
      </c>
      <c r="Q6404" s="104" t="n"/>
    </row>
    <row r="6405" outlineLevel="3" ht="50.25" customHeight="1">
      <c r="A6405" s="3" t="n"/>
      <c r="B6405" s="3" t="n"/>
      <c r="C6405" s="25" t="n"/>
      <c r="D6405" s="271" t="inlineStr">
        <is>
          <t>10.13.10.7.</t>
        </is>
      </c>
      <c r="E6405" s="200" t="inlineStr">
        <is>
          <t>Клемма винтовая 2.5 мм.кв. 800В, 24A, синяя, TB2.5N, Провенто</t>
        </is>
      </c>
      <c r="F6405" s="214" t="inlineStr">
        <is>
          <t>шт.</t>
        </is>
      </c>
      <c r="G6405" s="645" t="n">
        <v>2</v>
      </c>
      <c r="H6405" s="194" t="n"/>
      <c r="I6405" s="195" t="n">
        <v>0</v>
      </c>
      <c r="J6405" s="196" t="n">
        <v>0</v>
      </c>
      <c r="K6405" s="197" t="n">
        <v>0</v>
      </c>
      <c r="L6405" s="194" t="n">
        <v>0</v>
      </c>
      <c r="M6405" s="195" t="n">
        <v>0</v>
      </c>
      <c r="N6405" s="196" t="n">
        <v>0</v>
      </c>
      <c r="O6405" s="197" t="n">
        <v>0</v>
      </c>
      <c r="P6405" s="118" t="inlineStr">
        <is>
          <t>Включено</t>
        </is>
      </c>
      <c r="Q6405" s="104" t="n"/>
    </row>
    <row r="6406" outlineLevel="3" ht="50.25" customHeight="1">
      <c r="A6406" s="3" t="n"/>
      <c r="B6406" s="3" t="n"/>
      <c r="C6406" s="25" t="n"/>
      <c r="D6406" s="271" t="inlineStr">
        <is>
          <t>10.13.10.8.</t>
        </is>
      </c>
      <c r="E6406" s="200" t="inlineStr">
        <is>
          <t>Торцевая крышка для клемм 2.5-10 мм.кв., серая, T2.5-10EC, Провенто</t>
        </is>
      </c>
      <c r="F6406" s="214" t="inlineStr">
        <is>
          <t>шт.</t>
        </is>
      </c>
      <c r="G6406" s="645" t="n">
        <v>12</v>
      </c>
      <c r="H6406" s="194" t="n"/>
      <c r="I6406" s="195" t="n">
        <v>0</v>
      </c>
      <c r="J6406" s="196" t="n">
        <v>0</v>
      </c>
      <c r="K6406" s="197" t="n">
        <v>0</v>
      </c>
      <c r="L6406" s="194" t="n">
        <v>0</v>
      </c>
      <c r="M6406" s="195" t="n">
        <v>0</v>
      </c>
      <c r="N6406" s="196" t="n">
        <v>0</v>
      </c>
      <c r="O6406" s="197" t="n">
        <v>0</v>
      </c>
      <c r="P6406" s="118" t="inlineStr">
        <is>
          <t>Включено</t>
        </is>
      </c>
      <c r="Q6406" s="104" t="n"/>
    </row>
    <row r="6407" outlineLevel="3" ht="50.25" customHeight="1">
      <c r="A6407" s="3" t="n"/>
      <c r="B6407" s="3" t="n"/>
      <c r="C6407" s="25" t="n"/>
      <c r="D6407" s="271" t="inlineStr">
        <is>
          <t>10.13.10.9.</t>
        </is>
      </c>
      <c r="E6407" s="200" t="inlineStr">
        <is>
          <t>Клемма заземления винтовая 2.5 мм.кв. 800В, желто-зеленая, TB2.5E, Провенто</t>
        </is>
      </c>
      <c r="F6407" s="214" t="inlineStr">
        <is>
          <t>шт.</t>
        </is>
      </c>
      <c r="G6407" s="645" t="n">
        <v>4</v>
      </c>
      <c r="H6407" s="194" t="n"/>
      <c r="I6407" s="195" t="n">
        <v>0</v>
      </c>
      <c r="J6407" s="196" t="n">
        <v>0</v>
      </c>
      <c r="K6407" s="197" t="n">
        <v>0</v>
      </c>
      <c r="L6407" s="194" t="n">
        <v>0</v>
      </c>
      <c r="M6407" s="195" t="n">
        <v>0</v>
      </c>
      <c r="N6407" s="196" t="n">
        <v>0</v>
      </c>
      <c r="O6407" s="197" t="n">
        <v>0</v>
      </c>
      <c r="P6407" s="118" t="inlineStr">
        <is>
          <t>Включено</t>
        </is>
      </c>
      <c r="Q6407" s="104" t="n"/>
    </row>
    <row r="6408" outlineLevel="3" ht="50.25" customHeight="1">
      <c r="A6408" s="3" t="n"/>
      <c r="B6408" s="3" t="n"/>
      <c r="C6408" s="25" t="n"/>
      <c r="D6408" s="271" t="inlineStr">
        <is>
          <t>10.13.10.10.</t>
        </is>
      </c>
      <c r="E6408" s="200" t="inlineStr">
        <is>
          <t>Розетка РДЕ-47 (под евро вилку) EKF PROxima, EKF.mdse-47-pro, EKF</t>
        </is>
      </c>
      <c r="F6408" s="214" t="inlineStr">
        <is>
          <t>шт.</t>
        </is>
      </c>
      <c r="G6408" s="645" t="n">
        <v>1</v>
      </c>
      <c r="H6408" s="194" t="n"/>
      <c r="I6408" s="195" t="n">
        <v>0</v>
      </c>
      <c r="J6408" s="196" t="n">
        <v>0</v>
      </c>
      <c r="K6408" s="197" t="n">
        <v>0</v>
      </c>
      <c r="L6408" s="194" t="n">
        <v>0</v>
      </c>
      <c r="M6408" s="195" t="n">
        <v>0</v>
      </c>
      <c r="N6408" s="196" t="n">
        <v>0</v>
      </c>
      <c r="O6408" s="197" t="n">
        <v>0</v>
      </c>
      <c r="P6408" s="118" t="inlineStr">
        <is>
          <t>Включено</t>
        </is>
      </c>
      <c r="Q6408" s="104" t="n"/>
    </row>
    <row r="6409" outlineLevel="3" ht="50.25" customHeight="1">
      <c r="A6409" s="3" t="n"/>
      <c r="B6409" s="3" t="n"/>
      <c r="C6409" s="25" t="n"/>
      <c r="D6409" s="271" t="inlineStr">
        <is>
          <t>10.13.10.11.</t>
        </is>
      </c>
      <c r="E6409" s="200" t="inlineStr">
        <is>
          <t>Клемма винтовая 2.5 мм.кв. 800В, 24A, серая, TB2.5, Провенто</t>
        </is>
      </c>
      <c r="F6409" s="214" t="inlineStr">
        <is>
          <t>шт.</t>
        </is>
      </c>
      <c r="G6409" s="645" t="n">
        <v>24</v>
      </c>
      <c r="H6409" s="194" t="n"/>
      <c r="I6409" s="195" t="n">
        <v>0</v>
      </c>
      <c r="J6409" s="196" t="n">
        <v>0</v>
      </c>
      <c r="K6409" s="197" t="n">
        <v>0</v>
      </c>
      <c r="L6409" s="194" t="n">
        <v>0</v>
      </c>
      <c r="M6409" s="195" t="n">
        <v>0</v>
      </c>
      <c r="N6409" s="196" t="n">
        <v>0</v>
      </c>
      <c r="O6409" s="197" t="n">
        <v>0</v>
      </c>
      <c r="P6409" s="118" t="inlineStr">
        <is>
          <t>Включено</t>
        </is>
      </c>
      <c r="Q6409" s="104" t="n"/>
    </row>
    <row r="6410" outlineLevel="3" ht="50.25" customHeight="1">
      <c r="A6410" s="3" t="n"/>
      <c r="B6410" s="3" t="n"/>
      <c r="C6410" s="25" t="n"/>
      <c r="D6410" s="271" t="inlineStr">
        <is>
          <t>10.13.10.12.</t>
        </is>
      </c>
      <c r="E6410" s="200" t="inlineStr">
        <is>
          <t>Адаптер ModBUS, ЛНГС.465213.271, ООО “Лифт-Комплекс ДС”</t>
        </is>
      </c>
      <c r="F6410" s="214" t="inlineStr">
        <is>
          <t>шт.</t>
        </is>
      </c>
      <c r="G6410" s="645" t="n">
        <v>3</v>
      </c>
      <c r="H6410" s="194" t="n"/>
      <c r="I6410" s="195" t="n">
        <v>0</v>
      </c>
      <c r="J6410" s="196" t="n">
        <v>0</v>
      </c>
      <c r="K6410" s="197" t="n">
        <v>0</v>
      </c>
      <c r="L6410" s="194" t="n">
        <v>0</v>
      </c>
      <c r="M6410" s="195" t="n">
        <v>0</v>
      </c>
      <c r="N6410" s="196" t="n">
        <v>0</v>
      </c>
      <c r="O6410" s="197" t="n">
        <v>0</v>
      </c>
      <c r="P6410" s="118" t="inlineStr">
        <is>
          <t>Включено</t>
        </is>
      </c>
      <c r="Q6410" s="104" t="n"/>
    </row>
    <row r="6411" outlineLevel="3" ht="50.25" customHeight="1">
      <c r="A6411" s="3" t="n"/>
      <c r="B6411" s="3" t="n"/>
      <c r="C6411" s="25" t="n"/>
      <c r="D6411" s="271" t="inlineStr">
        <is>
          <t>10.13.10.13.</t>
        </is>
      </c>
      <c r="E6411" s="200" t="inlineStr">
        <is>
          <t>Разъем COM DB9 ("папа"), COM DB9(папа), -</t>
        </is>
      </c>
      <c r="F6411" s="214" t="inlineStr">
        <is>
          <t>шт.</t>
        </is>
      </c>
      <c r="G6411" s="645" t="n">
        <v>3</v>
      </c>
      <c r="H6411" s="194" t="n"/>
      <c r="I6411" s="195" t="n">
        <v>0</v>
      </c>
      <c r="J6411" s="196" t="n">
        <v>0</v>
      </c>
      <c r="K6411" s="197" t="n">
        <v>0</v>
      </c>
      <c r="L6411" s="194" t="n">
        <v>0</v>
      </c>
      <c r="M6411" s="195" t="n">
        <v>0</v>
      </c>
      <c r="N6411" s="196" t="n">
        <v>0</v>
      </c>
      <c r="O6411" s="197" t="n">
        <v>0</v>
      </c>
      <c r="P6411" s="118" t="inlineStr">
        <is>
          <t>Включено</t>
        </is>
      </c>
      <c r="Q6411" s="104" t="n"/>
    </row>
    <row r="6412" outlineLevel="3" ht="50.25" customHeight="1">
      <c r="A6412" s="3" t="n"/>
      <c r="B6412" s="3" t="n"/>
      <c r="C6412" s="25" t="n"/>
      <c r="D6412" s="271" t="inlineStr">
        <is>
          <t>10.13.10.14.</t>
        </is>
      </c>
      <c r="E6412" s="200" t="inlineStr">
        <is>
          <t>ИСТОЧНИК БЕСПЕРЕБОЙНОГО ПИТАНИЯ 12 В 0.75 А, ЛНГС.465213.110, ООО “Лифт-Комплекс ДС”</t>
        </is>
      </c>
      <c r="F6412" s="214" t="inlineStr">
        <is>
          <t>шт.</t>
        </is>
      </c>
      <c r="G6412" s="645" t="n">
        <v>3</v>
      </c>
      <c r="H6412" s="194" t="n"/>
      <c r="I6412" s="195" t="n">
        <v>0</v>
      </c>
      <c r="J6412" s="196" t="n">
        <v>0</v>
      </c>
      <c r="K6412" s="197" t="n">
        <v>0</v>
      </c>
      <c r="L6412" s="194" t="n">
        <v>0</v>
      </c>
      <c r="M6412" s="195" t="n">
        <v>0</v>
      </c>
      <c r="N6412" s="196" t="n">
        <v>0</v>
      </c>
      <c r="O6412" s="197" t="n">
        <v>0</v>
      </c>
      <c r="P6412" s="118" t="inlineStr">
        <is>
          <t>Включено</t>
        </is>
      </c>
      <c r="Q6412" s="104" t="n"/>
    </row>
    <row r="6413" outlineLevel="3" ht="50.25" customHeight="1">
      <c r="A6413" s="3" t="n"/>
      <c r="B6413" s="3" t="n"/>
      <c r="C6413" s="25" t="n"/>
      <c r="D6413" s="271" t="inlineStr">
        <is>
          <t>10.13.10.15.</t>
        </is>
      </c>
      <c r="E6413" s="200" t="inlineStr">
        <is>
          <t>Лифтовой блок 7.2, ЛНГС.465213.270-ххх, ООО “Лифт-Комплекс ДС”</t>
        </is>
      </c>
      <c r="F6413" s="214" t="inlineStr">
        <is>
          <t>шт.</t>
        </is>
      </c>
      <c r="G6413" s="645" t="n">
        <v>3</v>
      </c>
      <c r="H6413" s="194" t="n"/>
      <c r="I6413" s="195" t="n">
        <v>0</v>
      </c>
      <c r="J6413" s="196" t="n">
        <v>0</v>
      </c>
      <c r="K6413" s="197" t="n">
        <v>0</v>
      </c>
      <c r="L6413" s="194" t="n">
        <v>0</v>
      </c>
      <c r="M6413" s="195" t="n">
        <v>0</v>
      </c>
      <c r="N6413" s="196" t="n">
        <v>0</v>
      </c>
      <c r="O6413" s="197" t="n">
        <v>0</v>
      </c>
      <c r="P6413" s="118" t="inlineStr">
        <is>
          <t>Включено</t>
        </is>
      </c>
      <c r="Q6413" s="104" t="n"/>
    </row>
    <row r="6414" outlineLevel="3" ht="50.25" customHeight="1">
      <c r="A6414" s="3" t="n"/>
      <c r="B6414" s="3" t="n"/>
      <c r="C6414" s="25" t="n"/>
      <c r="D6414" s="271" t="inlineStr">
        <is>
          <t>10.13.10.16.</t>
        </is>
      </c>
      <c r="E6414" s="200" t="inlineStr">
        <is>
          <t>Компактный распределительный шкаф MES 700х500х250, MES 70.50.25, Провенто</t>
        </is>
      </c>
      <c r="F6414" s="214" t="inlineStr">
        <is>
          <t>шт.</t>
        </is>
      </c>
      <c r="G6414" s="645" t="n">
        <v>1</v>
      </c>
      <c r="H6414" s="194" t="n"/>
      <c r="I6414" s="195" t="n">
        <v>0</v>
      </c>
      <c r="J6414" s="196" t="n">
        <v>0</v>
      </c>
      <c r="K6414" s="197" t="n">
        <v>0</v>
      </c>
      <c r="L6414" s="194" t="n">
        <v>0</v>
      </c>
      <c r="M6414" s="195" t="n">
        <v>0</v>
      </c>
      <c r="N6414" s="196" t="n">
        <v>0</v>
      </c>
      <c r="O6414" s="197" t="n">
        <v>0</v>
      </c>
      <c r="P6414" s="118" t="inlineStr">
        <is>
          <t>Включено</t>
        </is>
      </c>
      <c r="Q6414" s="104" t="n"/>
    </row>
    <row r="6415" outlineLevel="3" ht="50.25" customHeight="1">
      <c r="A6415" s="3" t="n"/>
      <c r="B6415" s="3" t="n"/>
      <c r="C6415" s="25" t="n"/>
      <c r="D6415" s="271" t="inlineStr">
        <is>
          <t>10.13.10.17.</t>
        </is>
      </c>
      <c r="E6415" s="200" t="inlineStr">
        <is>
          <t>Монтажная DIN рейка 35х7.5х2000мм, DR07.2000, Провенто</t>
        </is>
      </c>
      <c r="F6415" s="214" t="inlineStr">
        <is>
          <t>шт.</t>
        </is>
      </c>
      <c r="G6415" s="645" t="n">
        <v>1</v>
      </c>
      <c r="H6415" s="194" t="n"/>
      <c r="I6415" s="195" t="n">
        <v>0</v>
      </c>
      <c r="J6415" s="196" t="n">
        <v>0</v>
      </c>
      <c r="K6415" s="197" t="n">
        <v>0</v>
      </c>
      <c r="L6415" s="194" t="n">
        <v>0</v>
      </c>
      <c r="M6415" s="195" t="n">
        <v>0</v>
      </c>
      <c r="N6415" s="196" t="n">
        <v>0</v>
      </c>
      <c r="O6415" s="197" t="n">
        <v>0</v>
      </c>
      <c r="P6415" s="118" t="inlineStr">
        <is>
          <t>Включено</t>
        </is>
      </c>
      <c r="Q6415" s="104" t="n"/>
    </row>
    <row r="6416" outlineLevel="3" ht="50.25" customHeight="1">
      <c r="A6416" s="3" t="n"/>
      <c r="B6416" s="3" t="n"/>
      <c r="C6416" s="25" t="n"/>
      <c r="D6416" s="271" t="inlineStr">
        <is>
          <t>10.13.10.18.</t>
        </is>
      </c>
      <c r="E6416" s="200" t="inlineStr">
        <is>
          <t>Кабельный канал перфорированный 40x80x2000мм, WD40.80P, Провенто</t>
        </is>
      </c>
      <c r="F6416" s="214" t="inlineStr">
        <is>
          <t>пог.м.</t>
        </is>
      </c>
      <c r="G6416" s="645" t="n">
        <v>1</v>
      </c>
      <c r="H6416" s="194" t="n"/>
      <c r="I6416" s="195" t="n">
        <v>0</v>
      </c>
      <c r="J6416" s="196" t="n">
        <v>0</v>
      </c>
      <c r="K6416" s="197" t="n">
        <v>0</v>
      </c>
      <c r="L6416" s="194" t="n">
        <v>0</v>
      </c>
      <c r="M6416" s="195" t="n">
        <v>0</v>
      </c>
      <c r="N6416" s="196" t="n">
        <v>0</v>
      </c>
      <c r="O6416" s="197" t="n">
        <v>0</v>
      </c>
      <c r="P6416" s="118" t="inlineStr">
        <is>
          <t>Включено</t>
        </is>
      </c>
      <c r="Q6416" s="104" t="n"/>
    </row>
    <row r="6417" outlineLevel="2" ht="50.25" customHeight="1">
      <c r="A6417" s="3" t="n"/>
      <c r="B6417" s="3" t="n"/>
      <c r="C6417" s="240" t="n"/>
      <c r="D6417" s="391" t="inlineStr">
        <is>
          <t>10.13.11.</t>
        </is>
      </c>
      <c r="E6417" s="410" t="inlineStr">
        <is>
          <t>Щит диспетчеризации лифтов ЩДЛ2</t>
        </is>
      </c>
      <c r="F6417" s="411" t="inlineStr">
        <is>
          <t>комплект</t>
        </is>
      </c>
      <c r="G6417" s="421" t="n">
        <v>1</v>
      </c>
      <c r="H6417" s="434">
        <f>IFERROR(L6417/G6417,0)</f>
        <v/>
      </c>
      <c r="I6417" s="435">
        <f>IFERROR(M6417/G6417,0)</f>
        <v/>
      </c>
      <c r="J6417" s="436">
        <f>IFERROR(N6417/G6417,0)</f>
        <v/>
      </c>
      <c r="K6417" s="432">
        <f>+IFERROR(O6417/G6417,0)</f>
        <v/>
      </c>
      <c r="L6417" s="434">
        <f>SUBTOTAL(9,L6418:L6435)</f>
        <v/>
      </c>
      <c r="M6417" s="435">
        <f>SUBTOTAL(9,M6418:M6435)</f>
        <v/>
      </c>
      <c r="N6417" s="436">
        <f>SUBTOTAL(9,N6418:N6435)</f>
        <v/>
      </c>
      <c r="O6417" s="437">
        <f>SUBTOTAL(9,O6418:O6435)</f>
        <v/>
      </c>
      <c r="P6417" s="652" t="inlineStr">
        <is>
          <t>Исключено</t>
        </is>
      </c>
      <c r="Q6417" s="243" t="n"/>
    </row>
    <row r="6418" outlineLevel="3" ht="50.25" customHeight="1">
      <c r="A6418" s="3" t="n"/>
      <c r="B6418" s="3" t="n"/>
      <c r="C6418" s="25" t="n"/>
      <c r="D6418" s="271" t="inlineStr">
        <is>
          <t>10.13.11.1.</t>
        </is>
      </c>
      <c r="E6418" s="200" t="inlineStr">
        <is>
          <t>Преобразователь протокола Modbus RS485 / Modbus TCP, 24В DC, МКОН-24, ОВЕН</t>
        </is>
      </c>
      <c r="F6418" s="214" t="inlineStr">
        <is>
          <t>шт.</t>
        </is>
      </c>
      <c r="G6418" s="645" t="n">
        <v>1</v>
      </c>
      <c r="H6418" s="194" t="n"/>
      <c r="I6418" s="195" t="n">
        <v>0</v>
      </c>
      <c r="J6418" s="196" t="n">
        <v>0</v>
      </c>
      <c r="K6418" s="197" t="n">
        <v>0</v>
      </c>
      <c r="L6418" s="194" t="n">
        <v>0</v>
      </c>
      <c r="M6418" s="195" t="n">
        <v>0</v>
      </c>
      <c r="N6418" s="196" t="n">
        <v>0</v>
      </c>
      <c r="O6418" s="197" t="n">
        <v>0</v>
      </c>
      <c r="P6418" s="118" t="inlineStr">
        <is>
          <t>Включено</t>
        </is>
      </c>
      <c r="Q6418" s="104" t="n"/>
    </row>
    <row r="6419" outlineLevel="3" ht="50.25" customHeight="1">
      <c r="A6419" s="3" t="n"/>
      <c r="B6419" s="3" t="n"/>
      <c r="C6419" s="25" t="n"/>
      <c r="D6419" s="271" t="inlineStr">
        <is>
          <t>10.13.11.2.</t>
        </is>
      </c>
      <c r="E6419" s="200" t="inlineStr">
        <is>
          <t>Источник бесперебойного питания, выходное напряжение 24В DC /2A, 48 Вт, ИБП60К-24, ЗАО "Овен"</t>
        </is>
      </c>
      <c r="F6419" s="214" t="inlineStr">
        <is>
          <t>шт.</t>
        </is>
      </c>
      <c r="G6419" s="645" t="n">
        <v>1</v>
      </c>
      <c r="H6419" s="194" t="n"/>
      <c r="I6419" s="195" t="n">
        <v>0</v>
      </c>
      <c r="J6419" s="196" t="n">
        <v>0</v>
      </c>
      <c r="K6419" s="197" t="n">
        <v>0</v>
      </c>
      <c r="L6419" s="194" t="n">
        <v>0</v>
      </c>
      <c r="M6419" s="195" t="n">
        <v>0</v>
      </c>
      <c r="N6419" s="196" t="n">
        <v>0</v>
      </c>
      <c r="O6419" s="197" t="n">
        <v>0</v>
      </c>
      <c r="P6419" s="118" t="inlineStr">
        <is>
          <t>Включено</t>
        </is>
      </c>
      <c r="Q6419" s="104" t="n"/>
    </row>
    <row r="6420" outlineLevel="3" ht="50.25" customHeight="1">
      <c r="A6420" s="3" t="n"/>
      <c r="B6420" s="3" t="n"/>
      <c r="C6420" s="25" t="n"/>
      <c r="D6420" s="271" t="inlineStr">
        <is>
          <t>10.13.11.3.</t>
        </is>
      </c>
      <c r="E6420" s="200" t="inlineStr">
        <is>
          <t>Блок аккумуляторный для ИБП со встроенным Li-on-аккумулятором 2.8 А-ч, БА24-2.8С, ЗАО "Овен"</t>
        </is>
      </c>
      <c r="F6420" s="214" t="inlineStr">
        <is>
          <t>шт.</t>
        </is>
      </c>
      <c r="G6420" s="645" t="n">
        <v>1</v>
      </c>
      <c r="H6420" s="194" t="n"/>
      <c r="I6420" s="195" t="n">
        <v>0</v>
      </c>
      <c r="J6420" s="196" t="n">
        <v>0</v>
      </c>
      <c r="K6420" s="197" t="n">
        <v>0</v>
      </c>
      <c r="L6420" s="194" t="n">
        <v>0</v>
      </c>
      <c r="M6420" s="195" t="n">
        <v>0</v>
      </c>
      <c r="N6420" s="196" t="n">
        <v>0</v>
      </c>
      <c r="O6420" s="197" t="n">
        <v>0</v>
      </c>
      <c r="P6420" s="118" t="inlineStr">
        <is>
          <t>Включено</t>
        </is>
      </c>
      <c r="Q6420" s="104" t="n"/>
    </row>
    <row r="6421" outlineLevel="3" ht="50.25" customHeight="1">
      <c r="A6421" s="3" t="n"/>
      <c r="B6421" s="3" t="n"/>
      <c r="C6421" s="25" t="n"/>
      <c r="D6421" s="271" t="inlineStr">
        <is>
          <t>10.13.11.4.</t>
        </is>
      </c>
      <c r="E6421" s="200" t="inlineStr">
        <is>
          <t>Выключатель нагрузки, однополюсный, номинальный ток 40 А, 6 кА, C9S16140, Systeme Electric</t>
        </is>
      </c>
      <c r="F6421" s="214" t="inlineStr">
        <is>
          <t>шт.</t>
        </is>
      </c>
      <c r="G6421" s="645" t="n">
        <v>1</v>
      </c>
      <c r="H6421" s="194" t="n"/>
      <c r="I6421" s="195" t="n">
        <v>0</v>
      </c>
      <c r="J6421" s="196" t="n">
        <v>0</v>
      </c>
      <c r="K6421" s="197" t="n">
        <v>0</v>
      </c>
      <c r="L6421" s="194" t="n">
        <v>0</v>
      </c>
      <c r="M6421" s="195" t="n">
        <v>0</v>
      </c>
      <c r="N6421" s="196" t="n">
        <v>0</v>
      </c>
      <c r="O6421" s="197" t="n">
        <v>0</v>
      </c>
      <c r="P6421" s="118" t="inlineStr">
        <is>
          <t>Включено</t>
        </is>
      </c>
      <c r="Q6421" s="104" t="n"/>
    </row>
    <row r="6422" outlineLevel="3" ht="50.25" customHeight="1">
      <c r="A6422" s="3" t="n"/>
      <c r="B6422" s="3" t="n"/>
      <c r="C6422" s="25" t="n"/>
      <c r="D6422" s="271" t="inlineStr">
        <is>
          <t>10.13.11.5.</t>
        </is>
      </c>
      <c r="E6422" s="200" t="inlineStr">
        <is>
          <t>Автоматический выключатель, термомагнитный, однополюсный, кривая С, номинальный ток 6 А, 4.5 кА, C9 F 34 1 06, Systeme Electric</t>
        </is>
      </c>
      <c r="F6422" s="214" t="inlineStr">
        <is>
          <t>шт.</t>
        </is>
      </c>
      <c r="G6422" s="645" t="n">
        <v>5</v>
      </c>
      <c r="H6422" s="194" t="n"/>
      <c r="I6422" s="195" t="n">
        <v>0</v>
      </c>
      <c r="J6422" s="196" t="n">
        <v>0</v>
      </c>
      <c r="K6422" s="197" t="n">
        <v>0</v>
      </c>
      <c r="L6422" s="194" t="n">
        <v>0</v>
      </c>
      <c r="M6422" s="195" t="n">
        <v>0</v>
      </c>
      <c r="N6422" s="196" t="n">
        <v>0</v>
      </c>
      <c r="O6422" s="197" t="n">
        <v>0</v>
      </c>
      <c r="P6422" s="118" t="inlineStr">
        <is>
          <t>Включено</t>
        </is>
      </c>
      <c r="Q6422" s="104" t="n"/>
    </row>
    <row r="6423" outlineLevel="3" ht="50.25" customHeight="1">
      <c r="A6423" s="3" t="n"/>
      <c r="B6423" s="3" t="n"/>
      <c r="C6423" s="25" t="n"/>
      <c r="D6423" s="271" t="inlineStr">
        <is>
          <t>10.13.11.6.</t>
        </is>
      </c>
      <c r="E6423" s="200" t="inlineStr">
        <is>
          <t>Промышленный неуправляемый коммутатор с 5 портами 10/100/1000Base-T, DIS-100G-5W, D-link</t>
        </is>
      </c>
      <c r="F6423" s="214" t="inlineStr">
        <is>
          <t>шт.</t>
        </is>
      </c>
      <c r="G6423" s="645" t="n">
        <v>1</v>
      </c>
      <c r="H6423" s="194" t="n"/>
      <c r="I6423" s="195" t="n">
        <v>0</v>
      </c>
      <c r="J6423" s="196" t="n">
        <v>0</v>
      </c>
      <c r="K6423" s="197" t="n">
        <v>0</v>
      </c>
      <c r="L6423" s="194" t="n">
        <v>0</v>
      </c>
      <c r="M6423" s="195" t="n">
        <v>0</v>
      </c>
      <c r="N6423" s="196" t="n">
        <v>0</v>
      </c>
      <c r="O6423" s="197" t="n">
        <v>0</v>
      </c>
      <c r="P6423" s="118" t="inlineStr">
        <is>
          <t>Включено</t>
        </is>
      </c>
      <c r="Q6423" s="104" t="n"/>
    </row>
    <row r="6424" outlineLevel="3" ht="50.25" customHeight="1">
      <c r="A6424" s="3" t="n"/>
      <c r="B6424" s="3" t="n"/>
      <c r="C6424" s="25" t="n"/>
      <c r="D6424" s="271" t="inlineStr">
        <is>
          <t>10.13.11.7.</t>
        </is>
      </c>
      <c r="E6424" s="200" t="inlineStr">
        <is>
          <t>Клемма винтовая 2.5 мм.кв. 800В, 24A, синяя, TB2.5N, Провенто</t>
        </is>
      </c>
      <c r="F6424" s="214" t="inlineStr">
        <is>
          <t>шт.</t>
        </is>
      </c>
      <c r="G6424" s="645" t="n">
        <v>2</v>
      </c>
      <c r="H6424" s="194" t="n"/>
      <c r="I6424" s="195" t="n">
        <v>0</v>
      </c>
      <c r="J6424" s="196" t="n">
        <v>0</v>
      </c>
      <c r="K6424" s="197" t="n">
        <v>0</v>
      </c>
      <c r="L6424" s="194" t="n">
        <v>0</v>
      </c>
      <c r="M6424" s="195" t="n">
        <v>0</v>
      </c>
      <c r="N6424" s="196" t="n">
        <v>0</v>
      </c>
      <c r="O6424" s="197" t="n">
        <v>0</v>
      </c>
      <c r="P6424" s="118" t="inlineStr">
        <is>
          <t>Включено</t>
        </is>
      </c>
      <c r="Q6424" s="104" t="n"/>
    </row>
    <row r="6425" outlineLevel="3" ht="50.25" customHeight="1">
      <c r="A6425" s="3" t="n"/>
      <c r="B6425" s="3" t="n"/>
      <c r="C6425" s="25" t="n"/>
      <c r="D6425" s="271" t="inlineStr">
        <is>
          <t>10.13.11.8.</t>
        </is>
      </c>
      <c r="E6425" s="200" t="inlineStr">
        <is>
          <t>Торцевая крышка для клемм 2.5-10 мм.кв., серая, T2.5-10EC, Провенто</t>
        </is>
      </c>
      <c r="F6425" s="214" t="inlineStr">
        <is>
          <t>шт.</t>
        </is>
      </c>
      <c r="G6425" s="645" t="n">
        <v>12</v>
      </c>
      <c r="H6425" s="194" t="n"/>
      <c r="I6425" s="195" t="n">
        <v>0</v>
      </c>
      <c r="J6425" s="196" t="n">
        <v>0</v>
      </c>
      <c r="K6425" s="197" t="n">
        <v>0</v>
      </c>
      <c r="L6425" s="194" t="n">
        <v>0</v>
      </c>
      <c r="M6425" s="195" t="n">
        <v>0</v>
      </c>
      <c r="N6425" s="196" t="n">
        <v>0</v>
      </c>
      <c r="O6425" s="197" t="n">
        <v>0</v>
      </c>
      <c r="P6425" s="118" t="inlineStr">
        <is>
          <t>Включено</t>
        </is>
      </c>
      <c r="Q6425" s="104" t="n"/>
    </row>
    <row r="6426" outlineLevel="3" ht="50.25" customHeight="1">
      <c r="A6426" s="3" t="n"/>
      <c r="B6426" s="3" t="n"/>
      <c r="C6426" s="25" t="n"/>
      <c r="D6426" s="271" t="inlineStr">
        <is>
          <t>10.13.11.9.</t>
        </is>
      </c>
      <c r="E6426" s="200" t="inlineStr">
        <is>
          <t>Клемма заземления винтовая 2.5 мм.кв. 800В, желто-зеленая, TB2.5E, Провенто</t>
        </is>
      </c>
      <c r="F6426" s="214" t="inlineStr">
        <is>
          <t>шт.</t>
        </is>
      </c>
      <c r="G6426" s="645" t="n">
        <v>4</v>
      </c>
      <c r="H6426" s="194" t="n"/>
      <c r="I6426" s="195" t="n">
        <v>0</v>
      </c>
      <c r="J6426" s="196" t="n">
        <v>0</v>
      </c>
      <c r="K6426" s="197" t="n">
        <v>0</v>
      </c>
      <c r="L6426" s="194" t="n">
        <v>0</v>
      </c>
      <c r="M6426" s="195" t="n">
        <v>0</v>
      </c>
      <c r="N6426" s="196" t="n">
        <v>0</v>
      </c>
      <c r="O6426" s="197" t="n">
        <v>0</v>
      </c>
      <c r="P6426" s="118" t="inlineStr">
        <is>
          <t>Включено</t>
        </is>
      </c>
      <c r="Q6426" s="104" t="n"/>
    </row>
    <row r="6427" outlineLevel="3" ht="50.25" customHeight="1">
      <c r="A6427" s="3" t="n"/>
      <c r="B6427" s="3" t="n"/>
      <c r="C6427" s="25" t="n"/>
      <c r="D6427" s="271" t="inlineStr">
        <is>
          <t>10.13.11.10.</t>
        </is>
      </c>
      <c r="E6427" s="200" t="inlineStr">
        <is>
          <t>Розетка РДЕ-47 (под евро вилку) EKF PROxima, EKF.mdse-47-pro, EKF</t>
        </is>
      </c>
      <c r="F6427" s="214" t="inlineStr">
        <is>
          <t>шт.</t>
        </is>
      </c>
      <c r="G6427" s="645" t="n">
        <v>1</v>
      </c>
      <c r="H6427" s="194" t="n"/>
      <c r="I6427" s="195" t="n">
        <v>0</v>
      </c>
      <c r="J6427" s="196" t="n">
        <v>0</v>
      </c>
      <c r="K6427" s="197" t="n">
        <v>0</v>
      </c>
      <c r="L6427" s="194" t="n">
        <v>0</v>
      </c>
      <c r="M6427" s="195" t="n">
        <v>0</v>
      </c>
      <c r="N6427" s="196" t="n">
        <v>0</v>
      </c>
      <c r="O6427" s="197" t="n">
        <v>0</v>
      </c>
      <c r="P6427" s="118" t="inlineStr">
        <is>
          <t>Включено</t>
        </is>
      </c>
      <c r="Q6427" s="104" t="n"/>
    </row>
    <row r="6428" outlineLevel="3" ht="50.25" customHeight="1">
      <c r="A6428" s="3" t="n"/>
      <c r="B6428" s="3" t="n"/>
      <c r="C6428" s="25" t="n"/>
      <c r="D6428" s="271" t="inlineStr">
        <is>
          <t>10.13.11.11.</t>
        </is>
      </c>
      <c r="E6428" s="200" t="inlineStr">
        <is>
          <t>Клемма винтовая 2.5 мм.кв. 800В, 24A, серая, TB2.5, Провенто</t>
        </is>
      </c>
      <c r="F6428" s="214" t="inlineStr">
        <is>
          <t>шт.</t>
        </is>
      </c>
      <c r="G6428" s="645" t="n">
        <v>24</v>
      </c>
      <c r="H6428" s="194" t="n"/>
      <c r="I6428" s="195" t="n">
        <v>0</v>
      </c>
      <c r="J6428" s="196" t="n">
        <v>0</v>
      </c>
      <c r="K6428" s="197" t="n">
        <v>0</v>
      </c>
      <c r="L6428" s="194" t="n">
        <v>0</v>
      </c>
      <c r="M6428" s="195" t="n">
        <v>0</v>
      </c>
      <c r="N6428" s="196" t="n">
        <v>0</v>
      </c>
      <c r="O6428" s="197" t="n">
        <v>0</v>
      </c>
      <c r="P6428" s="118" t="inlineStr">
        <is>
          <t>Включено</t>
        </is>
      </c>
      <c r="Q6428" s="104" t="n"/>
    </row>
    <row r="6429" outlineLevel="3" ht="50.25" customHeight="1">
      <c r="A6429" s="3" t="n"/>
      <c r="B6429" s="3" t="n"/>
      <c r="C6429" s="25" t="n"/>
      <c r="D6429" s="271" t="inlineStr">
        <is>
          <t>10.13.11.12.</t>
        </is>
      </c>
      <c r="E6429" s="200" t="inlineStr">
        <is>
          <t>Адаптер ModBUS, ЛНГС.465213.271, ООО “Лифт-Комплекс ДС”</t>
        </is>
      </c>
      <c r="F6429" s="214" t="inlineStr">
        <is>
          <t>шт.</t>
        </is>
      </c>
      <c r="G6429" s="645" t="n">
        <v>2</v>
      </c>
      <c r="H6429" s="194" t="n"/>
      <c r="I6429" s="195" t="n">
        <v>0</v>
      </c>
      <c r="J6429" s="196" t="n">
        <v>0</v>
      </c>
      <c r="K6429" s="197" t="n">
        <v>0</v>
      </c>
      <c r="L6429" s="194" t="n">
        <v>0</v>
      </c>
      <c r="M6429" s="195" t="n">
        <v>0</v>
      </c>
      <c r="N6429" s="196" t="n">
        <v>0</v>
      </c>
      <c r="O6429" s="197" t="n">
        <v>0</v>
      </c>
      <c r="P6429" s="118" t="inlineStr">
        <is>
          <t>Включено</t>
        </is>
      </c>
      <c r="Q6429" s="104" t="n"/>
    </row>
    <row r="6430" outlineLevel="3" ht="50.25" customHeight="1">
      <c r="A6430" s="3" t="n"/>
      <c r="B6430" s="3" t="n"/>
      <c r="C6430" s="25" t="n"/>
      <c r="D6430" s="271" t="inlineStr">
        <is>
          <t>10.13.11.13.</t>
        </is>
      </c>
      <c r="E6430" s="200" t="inlineStr">
        <is>
          <t>Разъем COM DB9 ("папа"), COM DB9(папа), -</t>
        </is>
      </c>
      <c r="F6430" s="214" t="inlineStr">
        <is>
          <t>шт.</t>
        </is>
      </c>
      <c r="G6430" s="645" t="n">
        <v>2</v>
      </c>
      <c r="H6430" s="194" t="n"/>
      <c r="I6430" s="195" t="n">
        <v>0</v>
      </c>
      <c r="J6430" s="196" t="n">
        <v>0</v>
      </c>
      <c r="K6430" s="197" t="n">
        <v>0</v>
      </c>
      <c r="L6430" s="194" t="n">
        <v>0</v>
      </c>
      <c r="M6430" s="195" t="n">
        <v>0</v>
      </c>
      <c r="N6430" s="196" t="n">
        <v>0</v>
      </c>
      <c r="O6430" s="197" t="n">
        <v>0</v>
      </c>
      <c r="P6430" s="118" t="inlineStr">
        <is>
          <t>Включено</t>
        </is>
      </c>
      <c r="Q6430" s="104" t="n"/>
    </row>
    <row r="6431" outlineLevel="3" ht="50.25" customHeight="1">
      <c r="A6431" s="3" t="n"/>
      <c r="B6431" s="3" t="n"/>
      <c r="C6431" s="25" t="n"/>
      <c r="D6431" s="271" t="inlineStr">
        <is>
          <t>10.13.11.14.</t>
        </is>
      </c>
      <c r="E6431" s="200" t="inlineStr">
        <is>
          <t>ИСТОЧНИК БЕСПЕРЕБОЙНОГО ПИТАНИЯ 12 В 0.75 А, ЛНГС.465213.110, ООО “Лифт-Комплекс ДС”</t>
        </is>
      </c>
      <c r="F6431" s="214" t="inlineStr">
        <is>
          <t>шт.</t>
        </is>
      </c>
      <c r="G6431" s="645" t="n">
        <v>2</v>
      </c>
      <c r="H6431" s="194" t="n"/>
      <c r="I6431" s="195" t="n">
        <v>0</v>
      </c>
      <c r="J6431" s="196" t="n">
        <v>0</v>
      </c>
      <c r="K6431" s="197" t="n">
        <v>0</v>
      </c>
      <c r="L6431" s="194" t="n">
        <v>0</v>
      </c>
      <c r="M6431" s="195" t="n">
        <v>0</v>
      </c>
      <c r="N6431" s="196" t="n">
        <v>0</v>
      </c>
      <c r="O6431" s="197" t="n">
        <v>0</v>
      </c>
      <c r="P6431" s="118" t="inlineStr">
        <is>
          <t>Включено</t>
        </is>
      </c>
      <c r="Q6431" s="104" t="n"/>
    </row>
    <row r="6432" outlineLevel="3" ht="50.25" customHeight="1">
      <c r="A6432" s="3" t="n"/>
      <c r="B6432" s="3" t="n"/>
      <c r="C6432" s="25" t="n"/>
      <c r="D6432" s="271" t="inlineStr">
        <is>
          <t>10.13.11.15.</t>
        </is>
      </c>
      <c r="E6432" s="200" t="inlineStr">
        <is>
          <t>Лифтовой блок 7.2, ЛНГС.465213.270-ххх, ООО “Лифт-Комплекс ДС”</t>
        </is>
      </c>
      <c r="F6432" s="214" t="inlineStr">
        <is>
          <t>шт.</t>
        </is>
      </c>
      <c r="G6432" s="645" t="n">
        <v>2</v>
      </c>
      <c r="H6432" s="194" t="n"/>
      <c r="I6432" s="195" t="n">
        <v>0</v>
      </c>
      <c r="J6432" s="196" t="n">
        <v>0</v>
      </c>
      <c r="K6432" s="197" t="n">
        <v>0</v>
      </c>
      <c r="L6432" s="194" t="n">
        <v>0</v>
      </c>
      <c r="M6432" s="195" t="n">
        <v>0</v>
      </c>
      <c r="N6432" s="196" t="n">
        <v>0</v>
      </c>
      <c r="O6432" s="197" t="n">
        <v>0</v>
      </c>
      <c r="P6432" s="118" t="inlineStr">
        <is>
          <t>Включено</t>
        </is>
      </c>
      <c r="Q6432" s="104" t="n"/>
    </row>
    <row r="6433" outlineLevel="3" ht="50.25" customHeight="1">
      <c r="A6433" s="3" t="n"/>
      <c r="B6433" s="3" t="n"/>
      <c r="C6433" s="25" t="n"/>
      <c r="D6433" s="271" t="inlineStr">
        <is>
          <t>10.13.11.16.</t>
        </is>
      </c>
      <c r="E6433" s="200" t="inlineStr">
        <is>
          <t>Компактный распределительный шкаф MES 700х500х250, MES 70.50.25, Провенто</t>
        </is>
      </c>
      <c r="F6433" s="214" t="inlineStr">
        <is>
          <t>шт.</t>
        </is>
      </c>
      <c r="G6433" s="645" t="n">
        <v>1</v>
      </c>
      <c r="H6433" s="194" t="n"/>
      <c r="I6433" s="195" t="n">
        <v>0</v>
      </c>
      <c r="J6433" s="196" t="n">
        <v>0</v>
      </c>
      <c r="K6433" s="197" t="n">
        <v>0</v>
      </c>
      <c r="L6433" s="194" t="n">
        <v>0</v>
      </c>
      <c r="M6433" s="195" t="n">
        <v>0</v>
      </c>
      <c r="N6433" s="196" t="n">
        <v>0</v>
      </c>
      <c r="O6433" s="197" t="n">
        <v>0</v>
      </c>
      <c r="P6433" s="118" t="inlineStr">
        <is>
          <t>Включено</t>
        </is>
      </c>
      <c r="Q6433" s="104" t="n"/>
    </row>
    <row r="6434" outlineLevel="3" ht="50.25" customHeight="1">
      <c r="A6434" s="3" t="n"/>
      <c r="B6434" s="3" t="n"/>
      <c r="C6434" s="25" t="n"/>
      <c r="D6434" s="271" t="inlineStr">
        <is>
          <t>10.13.11.17.</t>
        </is>
      </c>
      <c r="E6434" s="200" t="inlineStr">
        <is>
          <t>Монтажная DIN рейка 35х7.5х2000мм, DR07.2000, Провенто</t>
        </is>
      </c>
      <c r="F6434" s="214" t="inlineStr">
        <is>
          <t>шт.</t>
        </is>
      </c>
      <c r="G6434" s="645" t="n">
        <v>1</v>
      </c>
      <c r="H6434" s="194" t="n"/>
      <c r="I6434" s="195" t="n">
        <v>0</v>
      </c>
      <c r="J6434" s="196" t="n">
        <v>0</v>
      </c>
      <c r="K6434" s="197" t="n">
        <v>0</v>
      </c>
      <c r="L6434" s="194" t="n">
        <v>0</v>
      </c>
      <c r="M6434" s="195" t="n">
        <v>0</v>
      </c>
      <c r="N6434" s="196" t="n">
        <v>0</v>
      </c>
      <c r="O6434" s="197" t="n">
        <v>0</v>
      </c>
      <c r="P6434" s="118" t="inlineStr">
        <is>
          <t>Включено</t>
        </is>
      </c>
      <c r="Q6434" s="104" t="n"/>
    </row>
    <row r="6435" outlineLevel="3" ht="50.25" customHeight="1">
      <c r="A6435" s="3" t="n"/>
      <c r="B6435" s="3" t="n"/>
      <c r="C6435" s="25" t="n"/>
      <c r="D6435" s="271" t="inlineStr">
        <is>
          <t>10.13.11.18.</t>
        </is>
      </c>
      <c r="E6435" s="200" t="inlineStr">
        <is>
          <t>Кабельный канал перфорированный 40x80x2000мм, WD40.80P, Провенто</t>
        </is>
      </c>
      <c r="F6435" s="214" t="inlineStr">
        <is>
          <t>пог.м.</t>
        </is>
      </c>
      <c r="G6435" s="645" t="n">
        <v>1</v>
      </c>
      <c r="H6435" s="194" t="n"/>
      <c r="I6435" s="195" t="n">
        <v>0</v>
      </c>
      <c r="J6435" s="196" t="n">
        <v>0</v>
      </c>
      <c r="K6435" s="197" t="n">
        <v>0</v>
      </c>
      <c r="L6435" s="194" t="n">
        <v>0</v>
      </c>
      <c r="M6435" s="195" t="n">
        <v>0</v>
      </c>
      <c r="N6435" s="196" t="n">
        <v>0</v>
      </c>
      <c r="O6435" s="197" t="n">
        <v>0</v>
      </c>
      <c r="P6435" s="118" t="inlineStr">
        <is>
          <t>Включено</t>
        </is>
      </c>
      <c r="Q6435" s="104" t="n"/>
    </row>
    <row r="6436" outlineLevel="2" ht="50.25" customHeight="1">
      <c r="A6436" s="3" t="n"/>
      <c r="B6436" s="3" t="n"/>
      <c r="C6436" s="240" t="n"/>
      <c r="D6436" s="391" t="inlineStr">
        <is>
          <t>10.13.12.</t>
        </is>
      </c>
      <c r="E6436" s="410" t="inlineStr">
        <is>
          <t>Щит диспетчеризации лифтов ЩДЛ3</t>
        </is>
      </c>
      <c r="F6436" s="411" t="inlineStr">
        <is>
          <t>комплект</t>
        </is>
      </c>
      <c r="G6436" s="421" t="n">
        <v>1</v>
      </c>
      <c r="H6436" s="434">
        <f>IFERROR(L6436/G6436,0)</f>
        <v/>
      </c>
      <c r="I6436" s="435">
        <f>IFERROR(M6436/G6436,0)</f>
        <v/>
      </c>
      <c r="J6436" s="436">
        <f>IFERROR(N6436/G6436,0)</f>
        <v/>
      </c>
      <c r="K6436" s="432">
        <f>+IFERROR(O6436/G6436,0)</f>
        <v/>
      </c>
      <c r="L6436" s="434">
        <f>SUBTOTAL(9,L6437:L6454)</f>
        <v/>
      </c>
      <c r="M6436" s="435">
        <f>SUBTOTAL(9,M6437:M6454)</f>
        <v/>
      </c>
      <c r="N6436" s="436">
        <f>SUBTOTAL(9,N6437:N6454)</f>
        <v/>
      </c>
      <c r="O6436" s="437">
        <f>SUBTOTAL(9,O6437:O6454)</f>
        <v/>
      </c>
      <c r="P6436" s="652" t="inlineStr">
        <is>
          <t>Исключено</t>
        </is>
      </c>
      <c r="Q6436" s="243" t="n"/>
    </row>
    <row r="6437" outlineLevel="3" ht="50.25" customHeight="1">
      <c r="A6437" s="3" t="n"/>
      <c r="B6437" s="3" t="n"/>
      <c r="C6437" s="25" t="n"/>
      <c r="D6437" s="271" t="inlineStr">
        <is>
          <t>10.13.12.1.</t>
        </is>
      </c>
      <c r="E6437" s="200" t="inlineStr">
        <is>
          <t>Преобразователь протокола Modbus RS485 / Modbus TCP, 24В DC, МКОН-24, ОВЕН</t>
        </is>
      </c>
      <c r="F6437" s="214" t="inlineStr">
        <is>
          <t>шт.</t>
        </is>
      </c>
      <c r="G6437" s="645" t="n">
        <v>1</v>
      </c>
      <c r="H6437" s="194" t="n"/>
      <c r="I6437" s="195" t="n">
        <v>0</v>
      </c>
      <c r="J6437" s="196" t="n">
        <v>0</v>
      </c>
      <c r="K6437" s="197" t="n">
        <v>0</v>
      </c>
      <c r="L6437" s="194" t="n">
        <v>0</v>
      </c>
      <c r="M6437" s="195" t="n">
        <v>0</v>
      </c>
      <c r="N6437" s="196" t="n">
        <v>0</v>
      </c>
      <c r="O6437" s="197" t="n">
        <v>0</v>
      </c>
      <c r="P6437" s="118" t="inlineStr">
        <is>
          <t>Включено</t>
        </is>
      </c>
      <c r="Q6437" s="104" t="n"/>
    </row>
    <row r="6438" outlineLevel="3" ht="50.25" customHeight="1">
      <c r="A6438" s="3" t="n"/>
      <c r="B6438" s="3" t="n"/>
      <c r="C6438" s="25" t="n"/>
      <c r="D6438" s="271" t="inlineStr">
        <is>
          <t>10.13.12.2.</t>
        </is>
      </c>
      <c r="E6438" s="200" t="inlineStr">
        <is>
          <t>Источник бесперебойного питания, выходное напряжение 24В DC /2A, 48 Вт, ИБП60К-24, ЗАО "Овен"</t>
        </is>
      </c>
      <c r="F6438" s="214" t="inlineStr">
        <is>
          <t>шт.</t>
        </is>
      </c>
      <c r="G6438" s="645" t="n">
        <v>1</v>
      </c>
      <c r="H6438" s="194" t="n"/>
      <c r="I6438" s="195" t="n">
        <v>0</v>
      </c>
      <c r="J6438" s="196" t="n">
        <v>0</v>
      </c>
      <c r="K6438" s="197" t="n">
        <v>0</v>
      </c>
      <c r="L6438" s="194" t="n">
        <v>0</v>
      </c>
      <c r="M6438" s="195" t="n">
        <v>0</v>
      </c>
      <c r="N6438" s="196" t="n">
        <v>0</v>
      </c>
      <c r="O6438" s="197" t="n">
        <v>0</v>
      </c>
      <c r="P6438" s="118" t="inlineStr">
        <is>
          <t>Включено</t>
        </is>
      </c>
      <c r="Q6438" s="104" t="n"/>
    </row>
    <row r="6439" outlineLevel="3" ht="50.25" customHeight="1">
      <c r="A6439" s="3" t="n"/>
      <c r="B6439" s="3" t="n"/>
      <c r="C6439" s="25" t="n"/>
      <c r="D6439" s="271" t="inlineStr">
        <is>
          <t>10.13.12.3.</t>
        </is>
      </c>
      <c r="E6439" s="200" t="inlineStr">
        <is>
          <t>Блок аккумуляторный для ИБП со встроенным Li-on-аккумулятором 2.8 А-ч, БА24-2.8С, ЗАО "Овен"</t>
        </is>
      </c>
      <c r="F6439" s="214" t="inlineStr">
        <is>
          <t>шт.</t>
        </is>
      </c>
      <c r="G6439" s="645" t="n">
        <v>1</v>
      </c>
      <c r="H6439" s="194" t="n"/>
      <c r="I6439" s="195" t="n">
        <v>0</v>
      </c>
      <c r="J6439" s="196" t="n">
        <v>0</v>
      </c>
      <c r="K6439" s="197" t="n">
        <v>0</v>
      </c>
      <c r="L6439" s="194" t="n">
        <v>0</v>
      </c>
      <c r="M6439" s="195" t="n">
        <v>0</v>
      </c>
      <c r="N6439" s="196" t="n">
        <v>0</v>
      </c>
      <c r="O6439" s="197" t="n">
        <v>0</v>
      </c>
      <c r="P6439" s="118" t="inlineStr">
        <is>
          <t>Включено</t>
        </is>
      </c>
      <c r="Q6439" s="104" t="n"/>
    </row>
    <row r="6440" outlineLevel="3" ht="50.25" customHeight="1">
      <c r="A6440" s="3" t="n"/>
      <c r="B6440" s="3" t="n"/>
      <c r="C6440" s="25" t="n"/>
      <c r="D6440" s="271" t="inlineStr">
        <is>
          <t>10.13.12.4.</t>
        </is>
      </c>
      <c r="E6440" s="200" t="inlineStr">
        <is>
          <t>Выключатель нагрузки, однополюсный, номинальный ток 40 А, 6 кА, C9S16140, Systeme Electric</t>
        </is>
      </c>
      <c r="F6440" s="214" t="inlineStr">
        <is>
          <t>шт.</t>
        </is>
      </c>
      <c r="G6440" s="645" t="n">
        <v>1</v>
      </c>
      <c r="H6440" s="194" t="n"/>
      <c r="I6440" s="195" t="n">
        <v>0</v>
      </c>
      <c r="J6440" s="196" t="n">
        <v>0</v>
      </c>
      <c r="K6440" s="197" t="n">
        <v>0</v>
      </c>
      <c r="L6440" s="194" t="n">
        <v>0</v>
      </c>
      <c r="M6440" s="195" t="n">
        <v>0</v>
      </c>
      <c r="N6440" s="196" t="n">
        <v>0</v>
      </c>
      <c r="O6440" s="197" t="n">
        <v>0</v>
      </c>
      <c r="P6440" s="118" t="inlineStr">
        <is>
          <t>Включено</t>
        </is>
      </c>
      <c r="Q6440" s="104" t="n"/>
    </row>
    <row r="6441" outlineLevel="3" ht="50.25" customHeight="1">
      <c r="A6441" s="3" t="n"/>
      <c r="B6441" s="3" t="n"/>
      <c r="C6441" s="25" t="n"/>
      <c r="D6441" s="271" t="inlineStr">
        <is>
          <t>10.13.12.5.</t>
        </is>
      </c>
      <c r="E6441" s="200" t="inlineStr">
        <is>
          <t>Автоматический выключатель, термомагнитный, однополюсный, кривая С, номинальный ток 6 А, 4.5 кА, C9 F 34 1 06, Systeme Electric</t>
        </is>
      </c>
      <c r="F6441" s="214" t="inlineStr">
        <is>
          <t>шт.</t>
        </is>
      </c>
      <c r="G6441" s="645" t="n">
        <v>5</v>
      </c>
      <c r="H6441" s="194" t="n"/>
      <c r="I6441" s="195" t="n">
        <v>0</v>
      </c>
      <c r="J6441" s="196" t="n">
        <v>0</v>
      </c>
      <c r="K6441" s="197" t="n">
        <v>0</v>
      </c>
      <c r="L6441" s="194" t="n">
        <v>0</v>
      </c>
      <c r="M6441" s="195" t="n">
        <v>0</v>
      </c>
      <c r="N6441" s="196" t="n">
        <v>0</v>
      </c>
      <c r="O6441" s="197" t="n">
        <v>0</v>
      </c>
      <c r="P6441" s="118" t="inlineStr">
        <is>
          <t>Включено</t>
        </is>
      </c>
      <c r="Q6441" s="104" t="n"/>
    </row>
    <row r="6442" outlineLevel="3" ht="50.25" customHeight="1">
      <c r="A6442" s="3" t="n"/>
      <c r="B6442" s="3" t="n"/>
      <c r="C6442" s="25" t="n"/>
      <c r="D6442" s="271" t="inlineStr">
        <is>
          <t>10.13.12.6.</t>
        </is>
      </c>
      <c r="E6442" s="200" t="inlineStr">
        <is>
          <t>Промышленный неуправляемый коммутатор с 5 портами 10/100/1000Base-T, DIS-100G-5W, D-link</t>
        </is>
      </c>
      <c r="F6442" s="214" t="inlineStr">
        <is>
          <t>шт.</t>
        </is>
      </c>
      <c r="G6442" s="645" t="n">
        <v>1</v>
      </c>
      <c r="H6442" s="194" t="n"/>
      <c r="I6442" s="195" t="n">
        <v>0</v>
      </c>
      <c r="J6442" s="196" t="n">
        <v>0</v>
      </c>
      <c r="K6442" s="197" t="n">
        <v>0</v>
      </c>
      <c r="L6442" s="194" t="n">
        <v>0</v>
      </c>
      <c r="M6442" s="195" t="n">
        <v>0</v>
      </c>
      <c r="N6442" s="196" t="n">
        <v>0</v>
      </c>
      <c r="O6442" s="197" t="n">
        <v>0</v>
      </c>
      <c r="P6442" s="118" t="inlineStr">
        <is>
          <t>Включено</t>
        </is>
      </c>
      <c r="Q6442" s="104" t="n"/>
    </row>
    <row r="6443" outlineLevel="3" ht="50.25" customHeight="1">
      <c r="A6443" s="3" t="n"/>
      <c r="B6443" s="3" t="n"/>
      <c r="C6443" s="25" t="n"/>
      <c r="D6443" s="271" t="inlineStr">
        <is>
          <t>10.13.12.7.</t>
        </is>
      </c>
      <c r="E6443" s="200" t="inlineStr">
        <is>
          <t>Клемма винтовая 2.5 мм.кв. 800В, 24A, синяя, TB2.5N, Провенто</t>
        </is>
      </c>
      <c r="F6443" s="214" t="inlineStr">
        <is>
          <t>шт.</t>
        </is>
      </c>
      <c r="G6443" s="645" t="n">
        <v>2</v>
      </c>
      <c r="H6443" s="194" t="n"/>
      <c r="I6443" s="195" t="n">
        <v>0</v>
      </c>
      <c r="J6443" s="196" t="n">
        <v>0</v>
      </c>
      <c r="K6443" s="197" t="n">
        <v>0</v>
      </c>
      <c r="L6443" s="194" t="n">
        <v>0</v>
      </c>
      <c r="M6443" s="195" t="n">
        <v>0</v>
      </c>
      <c r="N6443" s="196" t="n">
        <v>0</v>
      </c>
      <c r="O6443" s="197" t="n">
        <v>0</v>
      </c>
      <c r="P6443" s="118" t="inlineStr">
        <is>
          <t>Включено</t>
        </is>
      </c>
      <c r="Q6443" s="104" t="n"/>
    </row>
    <row r="6444" outlineLevel="3" ht="50.25" customHeight="1">
      <c r="A6444" s="3" t="n"/>
      <c r="B6444" s="3" t="n"/>
      <c r="C6444" s="25" t="n"/>
      <c r="D6444" s="271" t="inlineStr">
        <is>
          <t>10.13.12.8.</t>
        </is>
      </c>
      <c r="E6444" s="200" t="inlineStr">
        <is>
          <t>Торцевая крышка для клемм 2.5-10 мм.кв., серая, T2.5-10EC, Провенто</t>
        </is>
      </c>
      <c r="F6444" s="214" t="inlineStr">
        <is>
          <t>шт.</t>
        </is>
      </c>
      <c r="G6444" s="645" t="n">
        <v>12</v>
      </c>
      <c r="H6444" s="194" t="n"/>
      <c r="I6444" s="195" t="n">
        <v>0</v>
      </c>
      <c r="J6444" s="196" t="n">
        <v>0</v>
      </c>
      <c r="K6444" s="197" t="n">
        <v>0</v>
      </c>
      <c r="L6444" s="194" t="n">
        <v>0</v>
      </c>
      <c r="M6444" s="195" t="n">
        <v>0</v>
      </c>
      <c r="N6444" s="196" t="n">
        <v>0</v>
      </c>
      <c r="O6444" s="197" t="n">
        <v>0</v>
      </c>
      <c r="P6444" s="118" t="inlineStr">
        <is>
          <t>Включено</t>
        </is>
      </c>
      <c r="Q6444" s="104" t="n"/>
    </row>
    <row r="6445" outlineLevel="3" ht="50.25" customHeight="1">
      <c r="A6445" s="3" t="n"/>
      <c r="B6445" s="3" t="n"/>
      <c r="C6445" s="25" t="n"/>
      <c r="D6445" s="271" t="inlineStr">
        <is>
          <t>10.13.12.9.</t>
        </is>
      </c>
      <c r="E6445" s="200" t="inlineStr">
        <is>
          <t>Клемма заземления винтовая 2.5 мм.кв. 800В, желто-зеленая, TB2.5E, Провенто</t>
        </is>
      </c>
      <c r="F6445" s="214" t="inlineStr">
        <is>
          <t>шт.</t>
        </is>
      </c>
      <c r="G6445" s="645" t="n">
        <v>4</v>
      </c>
      <c r="H6445" s="194" t="n"/>
      <c r="I6445" s="195" t="n">
        <v>0</v>
      </c>
      <c r="J6445" s="196" t="n">
        <v>0</v>
      </c>
      <c r="K6445" s="197" t="n">
        <v>0</v>
      </c>
      <c r="L6445" s="194" t="n">
        <v>0</v>
      </c>
      <c r="M6445" s="195" t="n">
        <v>0</v>
      </c>
      <c r="N6445" s="196" t="n">
        <v>0</v>
      </c>
      <c r="O6445" s="197" t="n">
        <v>0</v>
      </c>
      <c r="P6445" s="118" t="inlineStr">
        <is>
          <t>Включено</t>
        </is>
      </c>
      <c r="Q6445" s="104" t="n"/>
    </row>
    <row r="6446" outlineLevel="3" ht="50.25" customHeight="1">
      <c r="A6446" s="3" t="n"/>
      <c r="B6446" s="3" t="n"/>
      <c r="C6446" s="25" t="n"/>
      <c r="D6446" s="271" t="inlineStr">
        <is>
          <t>10.13.12.10.</t>
        </is>
      </c>
      <c r="E6446" s="200" t="inlineStr">
        <is>
          <t>Розетка РДЕ-47 (под евро вилку) EKF PROxima, EKF.mdse-47-pro, EKF</t>
        </is>
      </c>
      <c r="F6446" s="214" t="inlineStr">
        <is>
          <t>шт.</t>
        </is>
      </c>
      <c r="G6446" s="645" t="n">
        <v>1</v>
      </c>
      <c r="H6446" s="194" t="n"/>
      <c r="I6446" s="195" t="n">
        <v>0</v>
      </c>
      <c r="J6446" s="196" t="n">
        <v>0</v>
      </c>
      <c r="K6446" s="197" t="n">
        <v>0</v>
      </c>
      <c r="L6446" s="194" t="n">
        <v>0</v>
      </c>
      <c r="M6446" s="195" t="n">
        <v>0</v>
      </c>
      <c r="N6446" s="196" t="n">
        <v>0</v>
      </c>
      <c r="O6446" s="197" t="n">
        <v>0</v>
      </c>
      <c r="P6446" s="118" t="inlineStr">
        <is>
          <t>Включено</t>
        </is>
      </c>
      <c r="Q6446" s="104" t="n"/>
    </row>
    <row r="6447" outlineLevel="3" ht="50.25" customHeight="1">
      <c r="A6447" s="3" t="n"/>
      <c r="B6447" s="3" t="n"/>
      <c r="C6447" s="25" t="n"/>
      <c r="D6447" s="271" t="inlineStr">
        <is>
          <t>10.13.12.11.</t>
        </is>
      </c>
      <c r="E6447" s="200" t="inlineStr">
        <is>
          <t>Клемма винтовая 2.5 мм.кв. 800В, 24A, серая, TB2.5, Провенто</t>
        </is>
      </c>
      <c r="F6447" s="214" t="inlineStr">
        <is>
          <t>шт.</t>
        </is>
      </c>
      <c r="G6447" s="645" t="n">
        <v>24</v>
      </c>
      <c r="H6447" s="194" t="n"/>
      <c r="I6447" s="195" t="n">
        <v>0</v>
      </c>
      <c r="J6447" s="196" t="n">
        <v>0</v>
      </c>
      <c r="K6447" s="197" t="n">
        <v>0</v>
      </c>
      <c r="L6447" s="194" t="n">
        <v>0</v>
      </c>
      <c r="M6447" s="195" t="n">
        <v>0</v>
      </c>
      <c r="N6447" s="196" t="n">
        <v>0</v>
      </c>
      <c r="O6447" s="197" t="n">
        <v>0</v>
      </c>
      <c r="P6447" s="118" t="inlineStr">
        <is>
          <t>Включено</t>
        </is>
      </c>
      <c r="Q6447" s="104" t="n"/>
    </row>
    <row r="6448" outlineLevel="3" ht="50.25" customHeight="1">
      <c r="A6448" s="3" t="n"/>
      <c r="B6448" s="3" t="n"/>
      <c r="C6448" s="25" t="n"/>
      <c r="D6448" s="271" t="inlineStr">
        <is>
          <t>10.13.12.12.</t>
        </is>
      </c>
      <c r="E6448" s="200" t="inlineStr">
        <is>
          <t>Адаптер ModBUS, ЛНГС.465213.271, ООО “Лифт-Комплекс ДС”</t>
        </is>
      </c>
      <c r="F6448" s="214" t="inlineStr">
        <is>
          <t>шт.</t>
        </is>
      </c>
      <c r="G6448" s="645" t="n">
        <v>2</v>
      </c>
      <c r="H6448" s="194" t="n"/>
      <c r="I6448" s="195" t="n">
        <v>0</v>
      </c>
      <c r="J6448" s="196" t="n">
        <v>0</v>
      </c>
      <c r="K6448" s="197" t="n">
        <v>0</v>
      </c>
      <c r="L6448" s="194" t="n">
        <v>0</v>
      </c>
      <c r="M6448" s="195" t="n">
        <v>0</v>
      </c>
      <c r="N6448" s="196" t="n">
        <v>0</v>
      </c>
      <c r="O6448" s="197" t="n">
        <v>0</v>
      </c>
      <c r="P6448" s="118" t="inlineStr">
        <is>
          <t>Включено</t>
        </is>
      </c>
      <c r="Q6448" s="104" t="n"/>
    </row>
    <row r="6449" outlineLevel="3" ht="50.25" customHeight="1">
      <c r="A6449" s="3" t="n"/>
      <c r="B6449" s="3" t="n"/>
      <c r="C6449" s="25" t="n"/>
      <c r="D6449" s="271" t="inlineStr">
        <is>
          <t>10.13.12.13.</t>
        </is>
      </c>
      <c r="E6449" s="200" t="inlineStr">
        <is>
          <t>Разъем COM DB9 ("папа"), COM DB9(папа), -</t>
        </is>
      </c>
      <c r="F6449" s="214" t="inlineStr">
        <is>
          <t>шт.</t>
        </is>
      </c>
      <c r="G6449" s="645" t="n">
        <v>2</v>
      </c>
      <c r="H6449" s="194" t="n"/>
      <c r="I6449" s="195" t="n">
        <v>0</v>
      </c>
      <c r="J6449" s="196" t="n">
        <v>0</v>
      </c>
      <c r="K6449" s="197" t="n">
        <v>0</v>
      </c>
      <c r="L6449" s="194" t="n">
        <v>0</v>
      </c>
      <c r="M6449" s="195" t="n">
        <v>0</v>
      </c>
      <c r="N6449" s="196" t="n">
        <v>0</v>
      </c>
      <c r="O6449" s="197" t="n">
        <v>0</v>
      </c>
      <c r="P6449" s="118" t="inlineStr">
        <is>
          <t>Включено</t>
        </is>
      </c>
      <c r="Q6449" s="104" t="n"/>
    </row>
    <row r="6450" outlineLevel="3" ht="50.25" customHeight="1">
      <c r="A6450" s="3" t="n"/>
      <c r="B6450" s="3" t="n"/>
      <c r="C6450" s="25" t="n"/>
      <c r="D6450" s="271" t="inlineStr">
        <is>
          <t>10.13.12.14.</t>
        </is>
      </c>
      <c r="E6450" s="200" t="inlineStr">
        <is>
          <t>ИСТОЧНИК БЕСПЕРЕБОЙНОГО ПИТАНИЯ 12 В 0.75 А, ЛНГС.465213.110, ООО “Лифт-Комплекс ДС”</t>
        </is>
      </c>
      <c r="F6450" s="214" t="inlineStr">
        <is>
          <t>шт.</t>
        </is>
      </c>
      <c r="G6450" s="645" t="n">
        <v>2</v>
      </c>
      <c r="H6450" s="194" t="n"/>
      <c r="I6450" s="195" t="n">
        <v>0</v>
      </c>
      <c r="J6450" s="196" t="n">
        <v>0</v>
      </c>
      <c r="K6450" s="197" t="n">
        <v>0</v>
      </c>
      <c r="L6450" s="194" t="n">
        <v>0</v>
      </c>
      <c r="M6450" s="195" t="n">
        <v>0</v>
      </c>
      <c r="N6450" s="196" t="n">
        <v>0</v>
      </c>
      <c r="O6450" s="197" t="n">
        <v>0</v>
      </c>
      <c r="P6450" s="118" t="inlineStr">
        <is>
          <t>Включено</t>
        </is>
      </c>
      <c r="Q6450" s="104" t="n"/>
    </row>
    <row r="6451" outlineLevel="3" ht="50.25" customHeight="1">
      <c r="A6451" s="3" t="n"/>
      <c r="B6451" s="3" t="n"/>
      <c r="C6451" s="25" t="n"/>
      <c r="D6451" s="271" t="inlineStr">
        <is>
          <t>10.13.12.15.</t>
        </is>
      </c>
      <c r="E6451" s="200" t="inlineStr">
        <is>
          <t>Лифтовой блок 7.2, ЛНГС.465213.270-ххх, ООО “Лифт-Комплекс ДС”</t>
        </is>
      </c>
      <c r="F6451" s="214" t="inlineStr">
        <is>
          <t>шт.</t>
        </is>
      </c>
      <c r="G6451" s="645" t="n">
        <v>2</v>
      </c>
      <c r="H6451" s="194" t="n"/>
      <c r="I6451" s="195" t="n">
        <v>0</v>
      </c>
      <c r="J6451" s="196" t="n">
        <v>0</v>
      </c>
      <c r="K6451" s="197" t="n">
        <v>0</v>
      </c>
      <c r="L6451" s="194" t="n">
        <v>0</v>
      </c>
      <c r="M6451" s="195" t="n">
        <v>0</v>
      </c>
      <c r="N6451" s="196" t="n">
        <v>0</v>
      </c>
      <c r="O6451" s="197" t="n">
        <v>0</v>
      </c>
      <c r="P6451" s="118" t="inlineStr">
        <is>
          <t>Включено</t>
        </is>
      </c>
      <c r="Q6451" s="104" t="n"/>
    </row>
    <row r="6452" outlineLevel="3" ht="50.25" customHeight="1">
      <c r="A6452" s="3" t="n"/>
      <c r="B6452" s="3" t="n"/>
      <c r="C6452" s="25" t="n"/>
      <c r="D6452" s="271" t="inlineStr">
        <is>
          <t>10.13.12.16.</t>
        </is>
      </c>
      <c r="E6452" s="200" t="inlineStr">
        <is>
          <t>Компактный распределительный шкаф MES 700х500х250, MES 70.50.25, Провенто</t>
        </is>
      </c>
      <c r="F6452" s="214" t="inlineStr">
        <is>
          <t>шт.</t>
        </is>
      </c>
      <c r="G6452" s="645" t="n">
        <v>1</v>
      </c>
      <c r="H6452" s="194" t="n"/>
      <c r="I6452" s="195" t="n">
        <v>0</v>
      </c>
      <c r="J6452" s="196" t="n">
        <v>0</v>
      </c>
      <c r="K6452" s="197" t="n">
        <v>0</v>
      </c>
      <c r="L6452" s="194" t="n">
        <v>0</v>
      </c>
      <c r="M6452" s="195" t="n">
        <v>0</v>
      </c>
      <c r="N6452" s="196" t="n">
        <v>0</v>
      </c>
      <c r="O6452" s="197" t="n">
        <v>0</v>
      </c>
      <c r="P6452" s="118" t="inlineStr">
        <is>
          <t>Включено</t>
        </is>
      </c>
      <c r="Q6452" s="104" t="n"/>
    </row>
    <row r="6453" outlineLevel="3" ht="50.25" customHeight="1">
      <c r="A6453" s="3" t="n"/>
      <c r="B6453" s="3" t="n"/>
      <c r="C6453" s="25" t="n"/>
      <c r="D6453" s="271" t="inlineStr">
        <is>
          <t>10.13.12.17.</t>
        </is>
      </c>
      <c r="E6453" s="200" t="inlineStr">
        <is>
          <t>Монтажная DIN рейка 35х7.5х2000мм, DR07.2000, Провенто</t>
        </is>
      </c>
      <c r="F6453" s="214" t="inlineStr">
        <is>
          <t>шт.</t>
        </is>
      </c>
      <c r="G6453" s="645" t="n">
        <v>1</v>
      </c>
      <c r="H6453" s="194" t="n"/>
      <c r="I6453" s="195" t="n">
        <v>0</v>
      </c>
      <c r="J6453" s="196" t="n">
        <v>0</v>
      </c>
      <c r="K6453" s="197" t="n">
        <v>0</v>
      </c>
      <c r="L6453" s="194" t="n">
        <v>0</v>
      </c>
      <c r="M6453" s="195" t="n">
        <v>0</v>
      </c>
      <c r="N6453" s="196" t="n">
        <v>0</v>
      </c>
      <c r="O6453" s="197" t="n">
        <v>0</v>
      </c>
      <c r="P6453" s="118" t="inlineStr">
        <is>
          <t>Включено</t>
        </is>
      </c>
      <c r="Q6453" s="104" t="n"/>
    </row>
    <row r="6454" outlineLevel="3" ht="50.25" customHeight="1">
      <c r="A6454" s="3" t="n"/>
      <c r="B6454" s="3" t="n"/>
      <c r="C6454" s="25" t="n"/>
      <c r="D6454" s="271" t="inlineStr">
        <is>
          <t>10.13.12.18.</t>
        </is>
      </c>
      <c r="E6454" s="200" t="inlineStr">
        <is>
          <t>Кабельный канал перфорированный 40x80x2000мм, WD40.80P, Провенто</t>
        </is>
      </c>
      <c r="F6454" s="214" t="inlineStr">
        <is>
          <t>пог.м.</t>
        </is>
      </c>
      <c r="G6454" s="645" t="n">
        <v>1</v>
      </c>
      <c r="H6454" s="194" t="n"/>
      <c r="I6454" s="195" t="n">
        <v>0</v>
      </c>
      <c r="J6454" s="196" t="n">
        <v>0</v>
      </c>
      <c r="K6454" s="197" t="n">
        <v>0</v>
      </c>
      <c r="L6454" s="194" t="n">
        <v>0</v>
      </c>
      <c r="M6454" s="195" t="n">
        <v>0</v>
      </c>
      <c r="N6454" s="196" t="n">
        <v>0</v>
      </c>
      <c r="O6454" s="197" t="n">
        <v>0</v>
      </c>
      <c r="P6454" s="118" t="inlineStr">
        <is>
          <t>Включено</t>
        </is>
      </c>
      <c r="Q6454" s="104" t="n"/>
    </row>
    <row r="6455" outlineLevel="2" ht="50.25" customHeight="1">
      <c r="A6455" s="3" t="n"/>
      <c r="B6455" s="3" t="n"/>
      <c r="C6455" s="240" t="n"/>
      <c r="D6455" s="391" t="inlineStr">
        <is>
          <t>10.13.13.</t>
        </is>
      </c>
      <c r="E6455" s="410" t="inlineStr">
        <is>
          <t>Щит диспетчеризации лифтов ЩДЛ4</t>
        </is>
      </c>
      <c r="F6455" s="411" t="inlineStr">
        <is>
          <t>комплект</t>
        </is>
      </c>
      <c r="G6455" s="421" t="n">
        <v>1</v>
      </c>
      <c r="H6455" s="434">
        <f>IFERROR(L6455/G6455,0)</f>
        <v/>
      </c>
      <c r="I6455" s="435">
        <f>IFERROR(M6455/G6455,0)</f>
        <v/>
      </c>
      <c r="J6455" s="436">
        <f>IFERROR(N6455/G6455,0)</f>
        <v/>
      </c>
      <c r="K6455" s="432">
        <f>+IFERROR(O6455/G6455,0)</f>
        <v/>
      </c>
      <c r="L6455" s="434">
        <f>SUBTOTAL(9,L6456:L6473)</f>
        <v/>
      </c>
      <c r="M6455" s="435">
        <f>SUBTOTAL(9,M6456:M6473)</f>
        <v/>
      </c>
      <c r="N6455" s="436">
        <f>SUBTOTAL(9,N6456:N6473)</f>
        <v/>
      </c>
      <c r="O6455" s="437">
        <f>SUBTOTAL(9,O6456:O6473)</f>
        <v/>
      </c>
      <c r="P6455" s="652" t="inlineStr">
        <is>
          <t>Исключено</t>
        </is>
      </c>
      <c r="Q6455" s="243" t="n"/>
    </row>
    <row r="6456" outlineLevel="3" ht="50.25" customHeight="1">
      <c r="A6456" s="3" t="n"/>
      <c r="B6456" s="3" t="n"/>
      <c r="C6456" s="25" t="n"/>
      <c r="D6456" s="271" t="inlineStr">
        <is>
          <t>10.13.13.1.</t>
        </is>
      </c>
      <c r="E6456" s="200" t="inlineStr">
        <is>
          <t>Преобразователь протокола Modbus RS485 / Modbus TCP, 24В DC, МКОН-24, ОВЕН</t>
        </is>
      </c>
      <c r="F6456" s="214" t="inlineStr">
        <is>
          <t>шт.</t>
        </is>
      </c>
      <c r="G6456" s="645" t="n">
        <v>1</v>
      </c>
      <c r="H6456" s="194" t="n"/>
      <c r="I6456" s="195" t="n">
        <v>0</v>
      </c>
      <c r="J6456" s="196" t="n">
        <v>0</v>
      </c>
      <c r="K6456" s="197" t="n">
        <v>0</v>
      </c>
      <c r="L6456" s="194" t="n">
        <v>0</v>
      </c>
      <c r="M6456" s="195" t="n">
        <v>0</v>
      </c>
      <c r="N6456" s="196" t="n">
        <v>0</v>
      </c>
      <c r="O6456" s="197" t="n">
        <v>0</v>
      </c>
      <c r="P6456" s="118" t="inlineStr">
        <is>
          <t>Включено</t>
        </is>
      </c>
      <c r="Q6456" s="104" t="n"/>
    </row>
    <row r="6457" outlineLevel="3" ht="50.25" customHeight="1">
      <c r="A6457" s="3" t="n"/>
      <c r="B6457" s="3" t="n"/>
      <c r="C6457" s="25" t="n"/>
      <c r="D6457" s="271" t="inlineStr">
        <is>
          <t>10.13.13.2.</t>
        </is>
      </c>
      <c r="E6457" s="200" t="inlineStr">
        <is>
          <t>Источник бесперебойного питания, выходное напряжение 24В DC /2A, 48 Вт, ИБП60К-24, ЗАО "Овен"</t>
        </is>
      </c>
      <c r="F6457" s="214" t="inlineStr">
        <is>
          <t>шт.</t>
        </is>
      </c>
      <c r="G6457" s="645" t="n">
        <v>1</v>
      </c>
      <c r="H6457" s="194" t="n"/>
      <c r="I6457" s="195" t="n">
        <v>0</v>
      </c>
      <c r="J6457" s="196" t="n">
        <v>0</v>
      </c>
      <c r="K6457" s="197" t="n">
        <v>0</v>
      </c>
      <c r="L6457" s="194" t="n">
        <v>0</v>
      </c>
      <c r="M6457" s="195" t="n">
        <v>0</v>
      </c>
      <c r="N6457" s="196" t="n">
        <v>0</v>
      </c>
      <c r="O6457" s="197" t="n">
        <v>0</v>
      </c>
      <c r="P6457" s="118" t="inlineStr">
        <is>
          <t>Включено</t>
        </is>
      </c>
      <c r="Q6457" s="104" t="n"/>
    </row>
    <row r="6458" outlineLevel="3" ht="50.25" customHeight="1">
      <c r="A6458" s="3" t="n"/>
      <c r="B6458" s="3" t="n"/>
      <c r="C6458" s="25" t="n"/>
      <c r="D6458" s="271" t="inlineStr">
        <is>
          <t>10.13.13.3.</t>
        </is>
      </c>
      <c r="E6458" s="200" t="inlineStr">
        <is>
          <t>Блок аккумуляторный для ИБП со встроенным Li-on-аккумулятором 2.8 А-ч, БА24-2.8С, ЗАО "Овен"</t>
        </is>
      </c>
      <c r="F6458" s="214" t="inlineStr">
        <is>
          <t>шт.</t>
        </is>
      </c>
      <c r="G6458" s="645" t="n">
        <v>1</v>
      </c>
      <c r="H6458" s="194" t="n"/>
      <c r="I6458" s="195" t="n">
        <v>0</v>
      </c>
      <c r="J6458" s="196" t="n">
        <v>0</v>
      </c>
      <c r="K6458" s="197" t="n">
        <v>0</v>
      </c>
      <c r="L6458" s="194" t="n">
        <v>0</v>
      </c>
      <c r="M6458" s="195" t="n">
        <v>0</v>
      </c>
      <c r="N6458" s="196" t="n">
        <v>0</v>
      </c>
      <c r="O6458" s="197" t="n">
        <v>0</v>
      </c>
      <c r="P6458" s="118" t="inlineStr">
        <is>
          <t>Включено</t>
        </is>
      </c>
      <c r="Q6458" s="104" t="n"/>
    </row>
    <row r="6459" outlineLevel="3" ht="50.25" customHeight="1">
      <c r="A6459" s="3" t="n"/>
      <c r="B6459" s="3" t="n"/>
      <c r="C6459" s="25" t="n"/>
      <c r="D6459" s="271" t="inlineStr">
        <is>
          <t>10.13.13.4.</t>
        </is>
      </c>
      <c r="E6459" s="200" t="inlineStr">
        <is>
          <t>Выключатель нагрузки, однополюсный, номинальный ток 40 А, 6 кА, C9S16140, Systeme Electric</t>
        </is>
      </c>
      <c r="F6459" s="214" t="inlineStr">
        <is>
          <t>шт.</t>
        </is>
      </c>
      <c r="G6459" s="645" t="n">
        <v>1</v>
      </c>
      <c r="H6459" s="194" t="n"/>
      <c r="I6459" s="195" t="n">
        <v>0</v>
      </c>
      <c r="J6459" s="196" t="n">
        <v>0</v>
      </c>
      <c r="K6459" s="197" t="n">
        <v>0</v>
      </c>
      <c r="L6459" s="194" t="n">
        <v>0</v>
      </c>
      <c r="M6459" s="195" t="n">
        <v>0</v>
      </c>
      <c r="N6459" s="196" t="n">
        <v>0</v>
      </c>
      <c r="O6459" s="197" t="n">
        <v>0</v>
      </c>
      <c r="P6459" s="118" t="inlineStr">
        <is>
          <t>Включено</t>
        </is>
      </c>
      <c r="Q6459" s="104" t="n"/>
    </row>
    <row r="6460" outlineLevel="3" ht="50.25" customHeight="1">
      <c r="A6460" s="3" t="n"/>
      <c r="B6460" s="3" t="n"/>
      <c r="C6460" s="25" t="n"/>
      <c r="D6460" s="271" t="inlineStr">
        <is>
          <t>10.13.13.5.</t>
        </is>
      </c>
      <c r="E6460" s="200" t="inlineStr">
        <is>
          <t>Автоматический выключатель, термомагнитный, однополюсный, кривая С, номинальный ток 6 А, 4.5 кА, C9 F 34 1 06, Systeme Electric</t>
        </is>
      </c>
      <c r="F6460" s="214" t="inlineStr">
        <is>
          <t>шт.</t>
        </is>
      </c>
      <c r="G6460" s="645" t="n">
        <v>5</v>
      </c>
      <c r="H6460" s="194" t="n"/>
      <c r="I6460" s="195" t="n">
        <v>0</v>
      </c>
      <c r="J6460" s="196" t="n">
        <v>0</v>
      </c>
      <c r="K6460" s="197" t="n">
        <v>0</v>
      </c>
      <c r="L6460" s="194" t="n">
        <v>0</v>
      </c>
      <c r="M6460" s="195" t="n">
        <v>0</v>
      </c>
      <c r="N6460" s="196" t="n">
        <v>0</v>
      </c>
      <c r="O6460" s="197" t="n">
        <v>0</v>
      </c>
      <c r="P6460" s="118" t="inlineStr">
        <is>
          <t>Включено</t>
        </is>
      </c>
      <c r="Q6460" s="104" t="n"/>
    </row>
    <row r="6461" outlineLevel="3" ht="50.25" customHeight="1">
      <c r="A6461" s="3" t="n"/>
      <c r="B6461" s="3" t="n"/>
      <c r="C6461" s="25" t="n"/>
      <c r="D6461" s="271" t="inlineStr">
        <is>
          <t>10.13.13.6.</t>
        </is>
      </c>
      <c r="E6461" s="200" t="inlineStr">
        <is>
          <t>Промышленный неуправляемый коммутатор с 5 портами 10/100/1000Base-T, DIS-100G-5W, D-link</t>
        </is>
      </c>
      <c r="F6461" s="214" t="inlineStr">
        <is>
          <t>шт.</t>
        </is>
      </c>
      <c r="G6461" s="645" t="n">
        <v>1</v>
      </c>
      <c r="H6461" s="194" t="n"/>
      <c r="I6461" s="195" t="n">
        <v>0</v>
      </c>
      <c r="J6461" s="196" t="n">
        <v>0</v>
      </c>
      <c r="K6461" s="197" t="n">
        <v>0</v>
      </c>
      <c r="L6461" s="194" t="n">
        <v>0</v>
      </c>
      <c r="M6461" s="195" t="n">
        <v>0</v>
      </c>
      <c r="N6461" s="196" t="n">
        <v>0</v>
      </c>
      <c r="O6461" s="197" t="n">
        <v>0</v>
      </c>
      <c r="P6461" s="118" t="inlineStr">
        <is>
          <t>Включено</t>
        </is>
      </c>
      <c r="Q6461" s="104" t="n"/>
    </row>
    <row r="6462" outlineLevel="3" ht="50.25" customHeight="1">
      <c r="A6462" s="3" t="n"/>
      <c r="B6462" s="3" t="n"/>
      <c r="C6462" s="25" t="n"/>
      <c r="D6462" s="271" t="inlineStr">
        <is>
          <t>10.13.13.7.</t>
        </is>
      </c>
      <c r="E6462" s="200" t="inlineStr">
        <is>
          <t>Клемма винтовая 2.5 мм.кв. 800В, 24A, синяя, TB2.5N, Провенто</t>
        </is>
      </c>
      <c r="F6462" s="214" t="inlineStr">
        <is>
          <t>шт.</t>
        </is>
      </c>
      <c r="G6462" s="645" t="n">
        <v>2</v>
      </c>
      <c r="H6462" s="194" t="n"/>
      <c r="I6462" s="195" t="n">
        <v>0</v>
      </c>
      <c r="J6462" s="196" t="n">
        <v>0</v>
      </c>
      <c r="K6462" s="197" t="n">
        <v>0</v>
      </c>
      <c r="L6462" s="194" t="n">
        <v>0</v>
      </c>
      <c r="M6462" s="195" t="n">
        <v>0</v>
      </c>
      <c r="N6462" s="196" t="n">
        <v>0</v>
      </c>
      <c r="O6462" s="197" t="n">
        <v>0</v>
      </c>
      <c r="P6462" s="118" t="inlineStr">
        <is>
          <t>Включено</t>
        </is>
      </c>
      <c r="Q6462" s="104" t="n"/>
    </row>
    <row r="6463" outlineLevel="3" ht="50.25" customHeight="1">
      <c r="A6463" s="3" t="n"/>
      <c r="B6463" s="3" t="n"/>
      <c r="C6463" s="25" t="n"/>
      <c r="D6463" s="271" t="inlineStr">
        <is>
          <t>10.13.13.8.</t>
        </is>
      </c>
      <c r="E6463" s="200" t="inlineStr">
        <is>
          <t>Торцевая крышка для клемм 2.5-10 мм.кв., серая, T2.5-10EC, Провенто</t>
        </is>
      </c>
      <c r="F6463" s="214" t="inlineStr">
        <is>
          <t>шт.</t>
        </is>
      </c>
      <c r="G6463" s="645" t="n">
        <v>12</v>
      </c>
      <c r="H6463" s="194" t="n"/>
      <c r="I6463" s="195" t="n">
        <v>0</v>
      </c>
      <c r="J6463" s="196" t="n">
        <v>0</v>
      </c>
      <c r="K6463" s="197" t="n">
        <v>0</v>
      </c>
      <c r="L6463" s="194" t="n">
        <v>0</v>
      </c>
      <c r="M6463" s="195" t="n">
        <v>0</v>
      </c>
      <c r="N6463" s="196" t="n">
        <v>0</v>
      </c>
      <c r="O6463" s="197" t="n">
        <v>0</v>
      </c>
      <c r="P6463" s="118" t="inlineStr">
        <is>
          <t>Включено</t>
        </is>
      </c>
      <c r="Q6463" s="104" t="n"/>
    </row>
    <row r="6464" outlineLevel="3" ht="50.25" customHeight="1">
      <c r="A6464" s="3" t="n"/>
      <c r="B6464" s="3" t="n"/>
      <c r="C6464" s="25" t="n"/>
      <c r="D6464" s="271" t="inlineStr">
        <is>
          <t>10.13.13.9.</t>
        </is>
      </c>
      <c r="E6464" s="200" t="inlineStr">
        <is>
          <t>Клемма заземления винтовая 2.5 мм.кв. 800В, желто-зеленая, TB2.5E, Провенто</t>
        </is>
      </c>
      <c r="F6464" s="214" t="inlineStr">
        <is>
          <t>шт.</t>
        </is>
      </c>
      <c r="G6464" s="645" t="n">
        <v>4</v>
      </c>
      <c r="H6464" s="194" t="n"/>
      <c r="I6464" s="195" t="n">
        <v>0</v>
      </c>
      <c r="J6464" s="196" t="n">
        <v>0</v>
      </c>
      <c r="K6464" s="197" t="n">
        <v>0</v>
      </c>
      <c r="L6464" s="194" t="n">
        <v>0</v>
      </c>
      <c r="M6464" s="195" t="n">
        <v>0</v>
      </c>
      <c r="N6464" s="196" t="n">
        <v>0</v>
      </c>
      <c r="O6464" s="197" t="n">
        <v>0</v>
      </c>
      <c r="P6464" s="118" t="inlineStr">
        <is>
          <t>Включено</t>
        </is>
      </c>
      <c r="Q6464" s="104" t="n"/>
    </row>
    <row r="6465" outlineLevel="3" ht="50.25" customHeight="1">
      <c r="A6465" s="3" t="n"/>
      <c r="B6465" s="3" t="n"/>
      <c r="C6465" s="25" t="n"/>
      <c r="D6465" s="271" t="inlineStr">
        <is>
          <t>10.13.13.10.</t>
        </is>
      </c>
      <c r="E6465" s="200" t="inlineStr">
        <is>
          <t>Розетка РДЕ-47 (под евро вилку) EKF PROxima, EKF.mdse-47-pro, EKF</t>
        </is>
      </c>
      <c r="F6465" s="214" t="inlineStr">
        <is>
          <t>шт.</t>
        </is>
      </c>
      <c r="G6465" s="645" t="n">
        <v>1</v>
      </c>
      <c r="H6465" s="194" t="n"/>
      <c r="I6465" s="195" t="n">
        <v>0</v>
      </c>
      <c r="J6465" s="196" t="n">
        <v>0</v>
      </c>
      <c r="K6465" s="197" t="n">
        <v>0</v>
      </c>
      <c r="L6465" s="194" t="n">
        <v>0</v>
      </c>
      <c r="M6465" s="195" t="n">
        <v>0</v>
      </c>
      <c r="N6465" s="196" t="n">
        <v>0</v>
      </c>
      <c r="O6465" s="197" t="n">
        <v>0</v>
      </c>
      <c r="P6465" s="118" t="inlineStr">
        <is>
          <t>Включено</t>
        </is>
      </c>
      <c r="Q6465" s="104" t="n"/>
    </row>
    <row r="6466" outlineLevel="3" ht="50.25" customHeight="1">
      <c r="A6466" s="3" t="n"/>
      <c r="B6466" s="3" t="n"/>
      <c r="C6466" s="25" t="n"/>
      <c r="D6466" s="271" t="inlineStr">
        <is>
          <t>10.13.13.11.</t>
        </is>
      </c>
      <c r="E6466" s="200" t="inlineStr">
        <is>
          <t>Клемма винтовая 2.5 мм.кв. 800В, 24A, серая, TB2.5, Провенто</t>
        </is>
      </c>
      <c r="F6466" s="214" t="inlineStr">
        <is>
          <t>шт.</t>
        </is>
      </c>
      <c r="G6466" s="645" t="n">
        <v>24</v>
      </c>
      <c r="H6466" s="194" t="n"/>
      <c r="I6466" s="195" t="n">
        <v>0</v>
      </c>
      <c r="J6466" s="196" t="n">
        <v>0</v>
      </c>
      <c r="K6466" s="197" t="n">
        <v>0</v>
      </c>
      <c r="L6466" s="194" t="n">
        <v>0</v>
      </c>
      <c r="M6466" s="195" t="n">
        <v>0</v>
      </c>
      <c r="N6466" s="196" t="n">
        <v>0</v>
      </c>
      <c r="O6466" s="197" t="n">
        <v>0</v>
      </c>
      <c r="P6466" s="118" t="inlineStr">
        <is>
          <t>Включено</t>
        </is>
      </c>
      <c r="Q6466" s="104" t="n"/>
    </row>
    <row r="6467" outlineLevel="3" ht="50.25" customHeight="1">
      <c r="A6467" s="3" t="n"/>
      <c r="B6467" s="3" t="n"/>
      <c r="C6467" s="25" t="n"/>
      <c r="D6467" s="271" t="inlineStr">
        <is>
          <t>10.13.13.12.</t>
        </is>
      </c>
      <c r="E6467" s="200" t="inlineStr">
        <is>
          <t>Адаптер ModBUS, ЛНГС.465213.271, ООО “Лифт-Комплекс ДС”</t>
        </is>
      </c>
      <c r="F6467" s="214" t="inlineStr">
        <is>
          <t>шт.</t>
        </is>
      </c>
      <c r="G6467" s="645" t="n">
        <v>2</v>
      </c>
      <c r="H6467" s="194" t="n"/>
      <c r="I6467" s="195" t="n">
        <v>0</v>
      </c>
      <c r="J6467" s="196" t="n">
        <v>0</v>
      </c>
      <c r="K6467" s="197" t="n">
        <v>0</v>
      </c>
      <c r="L6467" s="194" t="n">
        <v>0</v>
      </c>
      <c r="M6467" s="195" t="n">
        <v>0</v>
      </c>
      <c r="N6467" s="196" t="n">
        <v>0</v>
      </c>
      <c r="O6467" s="197" t="n">
        <v>0</v>
      </c>
      <c r="P6467" s="118" t="inlineStr">
        <is>
          <t>Включено</t>
        </is>
      </c>
      <c r="Q6467" s="104" t="n"/>
    </row>
    <row r="6468" outlineLevel="3" ht="50.25" customHeight="1">
      <c r="A6468" s="3" t="n"/>
      <c r="B6468" s="3" t="n"/>
      <c r="C6468" s="25" t="n"/>
      <c r="D6468" s="271" t="inlineStr">
        <is>
          <t>10.13.13.13.</t>
        </is>
      </c>
      <c r="E6468" s="200" t="inlineStr">
        <is>
          <t>Разъем COM DB9 ("папа"), COM DB9(папа), -</t>
        </is>
      </c>
      <c r="F6468" s="214" t="inlineStr">
        <is>
          <t>шт.</t>
        </is>
      </c>
      <c r="G6468" s="645" t="n">
        <v>2</v>
      </c>
      <c r="H6468" s="194" t="n"/>
      <c r="I6468" s="195" t="n">
        <v>0</v>
      </c>
      <c r="J6468" s="196" t="n">
        <v>0</v>
      </c>
      <c r="K6468" s="197" t="n">
        <v>0</v>
      </c>
      <c r="L6468" s="194" t="n">
        <v>0</v>
      </c>
      <c r="M6468" s="195" t="n">
        <v>0</v>
      </c>
      <c r="N6468" s="196" t="n">
        <v>0</v>
      </c>
      <c r="O6468" s="197" t="n">
        <v>0</v>
      </c>
      <c r="P6468" s="118" t="inlineStr">
        <is>
          <t>Включено</t>
        </is>
      </c>
      <c r="Q6468" s="104" t="n"/>
    </row>
    <row r="6469" outlineLevel="3" ht="50.25" customHeight="1">
      <c r="A6469" s="3" t="n"/>
      <c r="B6469" s="3" t="n"/>
      <c r="C6469" s="25" t="n"/>
      <c r="D6469" s="271" t="inlineStr">
        <is>
          <t>10.13.13.14.</t>
        </is>
      </c>
      <c r="E6469" s="200" t="inlineStr">
        <is>
          <t>ИСТОЧНИК БЕСПЕРЕБОЙНОГО ПИТАНИЯ 12 В 0.75 А, ЛНГС.465213.110, ООО “Лифт-Комплекс ДС”</t>
        </is>
      </c>
      <c r="F6469" s="214" t="inlineStr">
        <is>
          <t>шт.</t>
        </is>
      </c>
      <c r="G6469" s="645" t="n">
        <v>2</v>
      </c>
      <c r="H6469" s="194" t="n"/>
      <c r="I6469" s="195" t="n">
        <v>0</v>
      </c>
      <c r="J6469" s="196" t="n">
        <v>0</v>
      </c>
      <c r="K6469" s="197" t="n">
        <v>0</v>
      </c>
      <c r="L6469" s="194" t="n">
        <v>0</v>
      </c>
      <c r="M6469" s="195" t="n">
        <v>0</v>
      </c>
      <c r="N6469" s="196" t="n">
        <v>0</v>
      </c>
      <c r="O6469" s="197" t="n">
        <v>0</v>
      </c>
      <c r="P6469" s="118" t="inlineStr">
        <is>
          <t>Включено</t>
        </is>
      </c>
      <c r="Q6469" s="104" t="n"/>
    </row>
    <row r="6470" outlineLevel="3" ht="50.25" customHeight="1">
      <c r="A6470" s="3" t="n"/>
      <c r="B6470" s="3" t="n"/>
      <c r="C6470" s="25" t="n"/>
      <c r="D6470" s="271" t="inlineStr">
        <is>
          <t>10.13.13.15.</t>
        </is>
      </c>
      <c r="E6470" s="200" t="inlineStr">
        <is>
          <t>Лифтовой блок 7.2, ЛНГС.465213.270-ххх, ООО “Лифт-Комплекс ДС”</t>
        </is>
      </c>
      <c r="F6470" s="214" t="inlineStr">
        <is>
          <t>шт.</t>
        </is>
      </c>
      <c r="G6470" s="645" t="n">
        <v>2</v>
      </c>
      <c r="H6470" s="194" t="n"/>
      <c r="I6470" s="195" t="n">
        <v>0</v>
      </c>
      <c r="J6470" s="196" t="n">
        <v>0</v>
      </c>
      <c r="K6470" s="197" t="n">
        <v>0</v>
      </c>
      <c r="L6470" s="194" t="n">
        <v>0</v>
      </c>
      <c r="M6470" s="195" t="n">
        <v>0</v>
      </c>
      <c r="N6470" s="196" t="n">
        <v>0</v>
      </c>
      <c r="O6470" s="197" t="n">
        <v>0</v>
      </c>
      <c r="P6470" s="118" t="inlineStr">
        <is>
          <t>Включено</t>
        </is>
      </c>
      <c r="Q6470" s="104" t="n"/>
    </row>
    <row r="6471" outlineLevel="3" ht="50.25" customHeight="1">
      <c r="A6471" s="3" t="n"/>
      <c r="B6471" s="3" t="n"/>
      <c r="C6471" s="25" t="n"/>
      <c r="D6471" s="271" t="inlineStr">
        <is>
          <t>10.13.13.16.</t>
        </is>
      </c>
      <c r="E6471" s="200" t="inlineStr">
        <is>
          <t>Компактный распределительный шкаф MES 700х500х250, MES 70.50.25, Провенто</t>
        </is>
      </c>
      <c r="F6471" s="214" t="inlineStr">
        <is>
          <t>шт.</t>
        </is>
      </c>
      <c r="G6471" s="645" t="n">
        <v>1</v>
      </c>
      <c r="H6471" s="194" t="n"/>
      <c r="I6471" s="195" t="n">
        <v>0</v>
      </c>
      <c r="J6471" s="196" t="n">
        <v>0</v>
      </c>
      <c r="K6471" s="197" t="n">
        <v>0</v>
      </c>
      <c r="L6471" s="194" t="n">
        <v>0</v>
      </c>
      <c r="M6471" s="195" t="n">
        <v>0</v>
      </c>
      <c r="N6471" s="196" t="n">
        <v>0</v>
      </c>
      <c r="O6471" s="197" t="n">
        <v>0</v>
      </c>
      <c r="P6471" s="118" t="inlineStr">
        <is>
          <t>Включено</t>
        </is>
      </c>
      <c r="Q6471" s="104" t="n"/>
    </row>
    <row r="6472" outlineLevel="3" ht="50.25" customHeight="1">
      <c r="A6472" s="3" t="n"/>
      <c r="B6472" s="3" t="n"/>
      <c r="C6472" s="25" t="n"/>
      <c r="D6472" s="271" t="inlineStr">
        <is>
          <t>10.13.13.17.</t>
        </is>
      </c>
      <c r="E6472" s="200" t="inlineStr">
        <is>
          <t>Монтажная DIN рейка 35х7.5х2000мм, DR07.2000, Провенто</t>
        </is>
      </c>
      <c r="F6472" s="214" t="inlineStr">
        <is>
          <t>шт.</t>
        </is>
      </c>
      <c r="G6472" s="645" t="n">
        <v>1</v>
      </c>
      <c r="H6472" s="194" t="n"/>
      <c r="I6472" s="195" t="n">
        <v>0</v>
      </c>
      <c r="J6472" s="196" t="n">
        <v>0</v>
      </c>
      <c r="K6472" s="197" t="n">
        <v>0</v>
      </c>
      <c r="L6472" s="194" t="n">
        <v>0</v>
      </c>
      <c r="M6472" s="195" t="n">
        <v>0</v>
      </c>
      <c r="N6472" s="196" t="n">
        <v>0</v>
      </c>
      <c r="O6472" s="197" t="n">
        <v>0</v>
      </c>
      <c r="P6472" s="118" t="inlineStr">
        <is>
          <t>Включено</t>
        </is>
      </c>
      <c r="Q6472" s="104" t="n"/>
    </row>
    <row r="6473" outlineLevel="3" ht="50.25" customHeight="1">
      <c r="A6473" s="3" t="n"/>
      <c r="B6473" s="3" t="n"/>
      <c r="C6473" s="25" t="n"/>
      <c r="D6473" s="271" t="inlineStr">
        <is>
          <t>10.13.13.18.</t>
        </is>
      </c>
      <c r="E6473" s="200" t="inlineStr">
        <is>
          <t>Кабельный канал перфорированный 40x80x2000мм, WD40.80P, Провенто</t>
        </is>
      </c>
      <c r="F6473" s="214" t="inlineStr">
        <is>
          <t>пог.м.</t>
        </is>
      </c>
      <c r="G6473" s="645" t="n">
        <v>1</v>
      </c>
      <c r="H6473" s="194" t="n"/>
      <c r="I6473" s="195" t="n">
        <v>0</v>
      </c>
      <c r="J6473" s="196" t="n">
        <v>0</v>
      </c>
      <c r="K6473" s="197" t="n">
        <v>0</v>
      </c>
      <c r="L6473" s="194" t="n">
        <v>0</v>
      </c>
      <c r="M6473" s="195" t="n">
        <v>0</v>
      </c>
      <c r="N6473" s="196" t="n">
        <v>0</v>
      </c>
      <c r="O6473" s="197" t="n">
        <v>0</v>
      </c>
      <c r="P6473" s="118" t="inlineStr">
        <is>
          <t>Включено</t>
        </is>
      </c>
      <c r="Q6473" s="104" t="n"/>
    </row>
    <row r="6474" outlineLevel="2" ht="50.25" customHeight="1">
      <c r="A6474" s="3" t="n"/>
      <c r="B6474" s="3" t="n"/>
      <c r="C6474" s="240" t="n"/>
      <c r="D6474" s="391" t="inlineStr">
        <is>
          <t>10.13.14.</t>
        </is>
      </c>
      <c r="E6474" s="410" t="inlineStr">
        <is>
          <t>Оборудование газового анализа паркинга</t>
        </is>
      </c>
      <c r="F6474" s="411" t="inlineStr">
        <is>
          <t>комплект</t>
        </is>
      </c>
      <c r="G6474" s="421" t="n">
        <v>1</v>
      </c>
      <c r="H6474" s="428">
        <f>IFERROR(L6474/G6474,0)</f>
        <v/>
      </c>
      <c r="I6474" s="429">
        <f>IFERROR(M6474/G6474,0)</f>
        <v/>
      </c>
      <c r="J6474" s="430">
        <f>IFERROR(N6474/G6474,0)</f>
        <v/>
      </c>
      <c r="K6474" s="432">
        <f>+IFERROR(O6474/G6474,0)</f>
        <v/>
      </c>
      <c r="L6474" s="431">
        <f>SUBTOTAL(9,L6475:L6479)</f>
        <v/>
      </c>
      <c r="M6474" s="429">
        <f>SUBTOTAL(9,M6475:M6479)</f>
        <v/>
      </c>
      <c r="N6474" s="430">
        <f>SUBTOTAL(9,N6475:N6479)</f>
        <v/>
      </c>
      <c r="O6474" s="433">
        <f>SUBTOTAL(9,O6475:O6479)</f>
        <v/>
      </c>
      <c r="P6474" s="394" t="n"/>
      <c r="Q6474" s="243" t="n"/>
    </row>
    <row r="6475" outlineLevel="3" ht="50.25" customHeight="1">
      <c r="A6475" s="3" t="n"/>
      <c r="B6475" s="3" t="n"/>
      <c r="C6475" s="25" t="n"/>
      <c r="D6475" s="271" t="inlineStr">
        <is>
          <t>10.13.14.1.</t>
        </is>
      </c>
      <c r="E6475" s="200" t="inlineStr">
        <is>
          <t>Измеритель оксида углерода (СО) 0-100 мг/м³, ИНКРАМ</t>
        </is>
      </c>
      <c r="F6475" s="214" t="inlineStr">
        <is>
          <t>шт.</t>
        </is>
      </c>
      <c r="G6475" s="645" t="n">
        <v>0</v>
      </c>
      <c r="H6475" s="194" t="n">
        <v>18471.25140872772</v>
      </c>
      <c r="I6475" s="195" t="n">
        <v>8412.443716932681</v>
      </c>
      <c r="J6475" s="196" t="n">
        <v>3360.461890707551</v>
      </c>
      <c r="K6475" s="197" t="n">
        <v>30244.15701636795</v>
      </c>
      <c r="L6475" s="194" t="n">
        <v>0</v>
      </c>
      <c r="M6475" s="195" t="n">
        <v>0</v>
      </c>
      <c r="N6475" s="196" t="n">
        <v>0</v>
      </c>
      <c r="O6475" s="197" t="n">
        <v>0</v>
      </c>
      <c r="P6475" s="524" t="inlineStr">
        <is>
          <t>Исключено</t>
        </is>
      </c>
      <c r="Q6475" s="104" t="n"/>
    </row>
    <row r="6476" outlineLevel="3" ht="50.25" customHeight="1">
      <c r="A6476" s="3" t="n"/>
      <c r="B6476" s="3" t="n"/>
      <c r="C6476" s="25" t="n"/>
      <c r="D6476" s="271" t="inlineStr">
        <is>
          <t>10.13.14.2.</t>
        </is>
      </c>
      <c r="E6476" s="200" t="inlineStr">
        <is>
          <t>Модуль расширения на 16 каналов МР16-0, ИНКРАМ</t>
        </is>
      </c>
      <c r="F6476" s="214" t="inlineStr">
        <is>
          <t>шт.</t>
        </is>
      </c>
      <c r="G6476" s="645" t="n">
        <v>0</v>
      </c>
      <c r="H6476" s="194" t="n">
        <v>9235.625549605704</v>
      </c>
      <c r="I6476" s="195" t="n">
        <v>5176.888441189341</v>
      </c>
      <c r="J6476" s="196" t="n">
        <v>1801.564248849381</v>
      </c>
      <c r="K6476" s="197" t="n">
        <v>16214.07823964443</v>
      </c>
      <c r="L6476" s="194" t="n">
        <v>0</v>
      </c>
      <c r="M6476" s="195" t="n">
        <v>0</v>
      </c>
      <c r="N6476" s="196" t="n">
        <v>0</v>
      </c>
      <c r="O6476" s="197" t="n">
        <v>0</v>
      </c>
      <c r="P6476" s="524" t="inlineStr">
        <is>
          <t>Исключено</t>
        </is>
      </c>
      <c r="Q6476" s="104" t="n"/>
    </row>
    <row r="6477" outlineLevel="3" ht="50.25" customHeight="1">
      <c r="A6477" s="3" t="n"/>
      <c r="B6477" s="3" t="n"/>
      <c r="C6477" s="25" t="n"/>
      <c r="D6477" s="271" t="inlineStr">
        <is>
          <t>10.13.14.3.</t>
        </is>
      </c>
      <c r="E6477" s="200" t="inlineStr">
        <is>
          <t>Модуль расширения на 8 каналов МР8-0, ИНКРАМ</t>
        </is>
      </c>
      <c r="F6477" s="214" t="inlineStr">
        <is>
          <t>шт.</t>
        </is>
      </c>
      <c r="G6477" s="645" t="n">
        <v>0</v>
      </c>
      <c r="H6477" s="194" t="n">
        <v>7503.946034717604</v>
      </c>
      <c r="I6477" s="195" t="n">
        <v>5176.888441189341</v>
      </c>
      <c r="J6477" s="196" t="n">
        <v>1585.104309488368</v>
      </c>
      <c r="K6477" s="197" t="n">
        <v>14265.93878539531</v>
      </c>
      <c r="L6477" s="194" t="n">
        <v>0</v>
      </c>
      <c r="M6477" s="195" t="n">
        <v>0</v>
      </c>
      <c r="N6477" s="196" t="n">
        <v>0</v>
      </c>
      <c r="O6477" s="197" t="n">
        <v>0</v>
      </c>
      <c r="P6477" s="524" t="inlineStr">
        <is>
          <t>Исключено</t>
        </is>
      </c>
      <c r="Q6477" s="104" t="n"/>
    </row>
    <row r="6478" outlineLevel="3" ht="50.25" customHeight="1">
      <c r="A6478" s="3" t="n"/>
      <c r="B6478" s="3" t="n"/>
      <c r="C6478" s="25" t="n"/>
      <c r="D6478" s="271" t="inlineStr">
        <is>
          <t>10.13.14.4.</t>
        </is>
      </c>
      <c r="E6478" s="200" t="inlineStr">
        <is>
          <t>Блок сигнализации и управления БСУ-0. Цветная сенсорная панель 10” Настенное исполнение 2, ЕКРМ.411751.013-1-1-0-0-2-0-0, ИНКРАМ</t>
        </is>
      </c>
      <c r="F6478" s="214" t="inlineStr">
        <is>
          <t>шт.</t>
        </is>
      </c>
      <c r="G6478" s="645" t="n">
        <v>0</v>
      </c>
      <c r="H6478" s="194" t="n">
        <v>40405.86233085088</v>
      </c>
      <c r="I6478" s="195" t="n">
        <v>15530.66532356802</v>
      </c>
      <c r="J6478" s="196" t="n">
        <v>6992.065956802364</v>
      </c>
      <c r="K6478" s="197" t="n">
        <v>62928.59361122127</v>
      </c>
      <c r="L6478" s="194" t="n">
        <v>0</v>
      </c>
      <c r="M6478" s="195" t="n">
        <v>0</v>
      </c>
      <c r="N6478" s="196" t="n">
        <v>0</v>
      </c>
      <c r="O6478" s="197" t="n">
        <v>0</v>
      </c>
      <c r="P6478" s="524" t="inlineStr">
        <is>
          <t>Исключено</t>
        </is>
      </c>
      <c r="Q6478" s="104" t="n"/>
    </row>
    <row r="6479" outlineLevel="3" ht="50.25" customHeight="1">
      <c r="A6479" s="3" t="n"/>
      <c r="B6479" s="3" t="n"/>
      <c r="C6479" s="25" t="n"/>
      <c r="D6479" s="271" t="inlineStr">
        <is>
          <t>10.13.14.5.</t>
        </is>
      </c>
      <c r="E6479" s="200" t="inlineStr">
        <is>
          <t>Источник бесперебойного питания , APC Smart-UPS 750VA, АРС</t>
        </is>
      </c>
      <c r="F6479" s="214" t="inlineStr">
        <is>
          <t>шт.</t>
        </is>
      </c>
      <c r="G6479" s="645" t="n">
        <v>0</v>
      </c>
      <c r="H6479" s="194" t="n">
        <v>68574.52099224953</v>
      </c>
      <c r="I6479" s="195" t="n">
        <v>25884.44220594671</v>
      </c>
      <c r="J6479" s="196" t="n">
        <v>11807.37039977453</v>
      </c>
      <c r="K6479" s="197" t="n">
        <v>106266.3335979708</v>
      </c>
      <c r="L6479" s="194" t="n">
        <v>0</v>
      </c>
      <c r="M6479" s="195" t="n">
        <v>0</v>
      </c>
      <c r="N6479" s="196" t="n">
        <v>0</v>
      </c>
      <c r="O6479" s="197" t="n">
        <v>0</v>
      </c>
      <c r="P6479" s="524" t="inlineStr">
        <is>
          <t>Исключено</t>
        </is>
      </c>
      <c r="Q6479" s="104" t="n"/>
    </row>
    <row r="6480" outlineLevel="2" ht="50.25" customHeight="1">
      <c r="A6480" s="3" t="n"/>
      <c r="B6480" s="3" t="n"/>
      <c r="C6480" s="240" t="n"/>
      <c r="D6480" s="391" t="inlineStr">
        <is>
          <t>10.13.15.</t>
        </is>
      </c>
      <c r="E6480" s="410" t="inlineStr">
        <is>
          <t>Оборудование системы АСКУЭ по месту</t>
        </is>
      </c>
      <c r="F6480" s="411" t="inlineStr">
        <is>
          <t>комплект</t>
        </is>
      </c>
      <c r="G6480" s="421" t="n">
        <v>1</v>
      </c>
      <c r="H6480" s="428">
        <f>IFERROR(L6480/G6480,0)</f>
        <v/>
      </c>
      <c r="I6480" s="429">
        <f>IFERROR(M6480/G6480,0)</f>
        <v/>
      </c>
      <c r="J6480" s="430">
        <f>IFERROR(N6480/G6480,0)</f>
        <v/>
      </c>
      <c r="K6480" s="432">
        <f>+IFERROR(O6480/G6480,0)</f>
        <v/>
      </c>
      <c r="L6480" s="431">
        <f>SUBTOTAL(9,L6481:L6484)</f>
        <v/>
      </c>
      <c r="M6480" s="429">
        <f>SUBTOTAL(9,M6481:M6484)</f>
        <v/>
      </c>
      <c r="N6480" s="430">
        <f>SUBTOTAL(9,N6481:N6484)</f>
        <v/>
      </c>
      <c r="O6480" s="433">
        <f>SUBTOTAL(9,O6481:O6484)</f>
        <v/>
      </c>
      <c r="P6480" s="394" t="n"/>
      <c r="Q6480" s="243" t="n"/>
    </row>
    <row r="6481" outlineLevel="3" ht="50.25" customHeight="1">
      <c r="A6481" s="3" t="n"/>
      <c r="B6481" s="3" t="n"/>
      <c r="C6481" s="25" t="n"/>
      <c r="D6481" s="271" t="inlineStr">
        <is>
          <t>10.13.15.1.</t>
        </is>
      </c>
      <c r="E6481" s="200" t="inlineStr">
        <is>
          <t>Ультразвуковой теплосчетчик Ду20 RS-485, qp=2,5 м3/ч, прямой, 105°C, НПП "Тепловодохран" (подключение)</t>
        </is>
      </c>
      <c r="F6481" s="214" t="inlineStr">
        <is>
          <t>шт.</t>
        </is>
      </c>
      <c r="G6481" s="645" t="n">
        <v>0</v>
      </c>
      <c r="H6481" s="194" t="n"/>
      <c r="I6481" s="195" t="n">
        <v>3882.666330892006</v>
      </c>
      <c r="J6481" s="196" t="n">
        <v>485.3332913615008</v>
      </c>
      <c r="K6481" s="197" t="n">
        <v>4367.999622253506</v>
      </c>
      <c r="L6481" s="194" t="n">
        <v>0</v>
      </c>
      <c r="M6481" s="195" t="n">
        <v>0</v>
      </c>
      <c r="N6481" s="196" t="n">
        <v>0</v>
      </c>
      <c r="O6481" s="197" t="n">
        <v>0</v>
      </c>
      <c r="P6481" s="524" t="inlineStr">
        <is>
          <t>Исключено</t>
        </is>
      </c>
      <c r="Q6481" s="104" t="n"/>
    </row>
    <row r="6482" outlineLevel="3" ht="50.25" customHeight="1">
      <c r="A6482" s="3" t="n"/>
      <c r="B6482" s="3" t="n"/>
      <c r="C6482" s="25" t="n"/>
      <c r="D6482" s="271" t="inlineStr">
        <is>
          <t>10.13.15.2.</t>
        </is>
      </c>
      <c r="E6482" s="200" t="inlineStr">
        <is>
          <t>Электронный счетчик Ду15 RS-485 модель 1, Qn=1,5 м3/ч, L=80мм, НПП "Тепловодохран" (подключение)</t>
        </is>
      </c>
      <c r="F6482" s="214" t="inlineStr">
        <is>
          <t>шт.</t>
        </is>
      </c>
      <c r="G6482" s="645" t="n">
        <v>0</v>
      </c>
      <c r="H6482" s="194" t="n"/>
      <c r="I6482" s="195" t="n">
        <v>3882.666330892006</v>
      </c>
      <c r="J6482" s="196" t="n">
        <v>485.3332913615008</v>
      </c>
      <c r="K6482" s="197" t="n">
        <v>4367.999622253506</v>
      </c>
      <c r="L6482" s="194" t="n">
        <v>0</v>
      </c>
      <c r="M6482" s="195" t="n">
        <v>0</v>
      </c>
      <c r="N6482" s="196" t="n">
        <v>0</v>
      </c>
      <c r="O6482" s="197" t="n">
        <v>0</v>
      </c>
      <c r="P6482" s="524" t="inlineStr">
        <is>
          <t>Исключено</t>
        </is>
      </c>
      <c r="Q6482" s="104" t="n"/>
    </row>
    <row r="6483" outlineLevel="3" ht="50.25" customHeight="1">
      <c r="A6483" s="3" t="n"/>
      <c r="B6483" s="3" t="n"/>
      <c r="C6483" s="25" t="n"/>
      <c r="D6483" s="271" t="inlineStr">
        <is>
          <t>10.13.15.3.</t>
        </is>
      </c>
      <c r="E6483" s="200" t="inlineStr">
        <is>
          <t>Счетчик импульсов-регистратор ПУЛЬСАР RS485 6-канальный, с индикатором, питание 7...24В , НПП "Тепловодохран"</t>
        </is>
      </c>
      <c r="F6483" s="214" t="inlineStr">
        <is>
          <t>шт.</t>
        </is>
      </c>
      <c r="G6483" s="645" t="n">
        <v>0</v>
      </c>
      <c r="H6483" s="194" t="n">
        <v>13437.83532169655</v>
      </c>
      <c r="I6483" s="195" t="n">
        <v>5823.99949633801</v>
      </c>
      <c r="J6483" s="196" t="n">
        <v>2407.72935225432</v>
      </c>
      <c r="K6483" s="197" t="n">
        <v>21669.56417028888</v>
      </c>
      <c r="L6483" s="194" t="n">
        <v>0</v>
      </c>
      <c r="M6483" s="195" t="n">
        <v>0</v>
      </c>
      <c r="N6483" s="196" t="n">
        <v>0</v>
      </c>
      <c r="O6483" s="197" t="n">
        <v>0</v>
      </c>
      <c r="P6483" s="524" t="inlineStr">
        <is>
          <t>Исключено</t>
        </is>
      </c>
      <c r="Q6483" s="104" t="n"/>
    </row>
    <row r="6484" outlineLevel="3" ht="50.25" customHeight="1">
      <c r="A6484" s="3" t="n"/>
      <c r="B6484" s="3" t="n"/>
      <c r="C6484" s="25" t="n"/>
      <c r="D6484" s="271" t="inlineStr">
        <is>
          <t>10.13.15.4.</t>
        </is>
      </c>
      <c r="E6484" s="200" t="inlineStr">
        <is>
          <t>Блок коммутации Пульсар, НПП "Тепловодохран"</t>
        </is>
      </c>
      <c r="F6484" s="214" t="inlineStr">
        <is>
          <t>шт.</t>
        </is>
      </c>
      <c r="G6484" s="645" t="n">
        <v>0</v>
      </c>
      <c r="H6484" s="194" t="n">
        <v>915.4813976129824</v>
      </c>
      <c r="I6484" s="195" t="n">
        <v>1035.377688237868</v>
      </c>
      <c r="J6484" s="196" t="n">
        <v>243.8573857313563</v>
      </c>
      <c r="K6484" s="197" t="n">
        <v>2194.716471582207</v>
      </c>
      <c r="L6484" s="194" t="n">
        <v>0</v>
      </c>
      <c r="M6484" s="195" t="n">
        <v>0</v>
      </c>
      <c r="N6484" s="196" t="n">
        <v>0</v>
      </c>
      <c r="O6484" s="197" t="n">
        <v>0</v>
      </c>
      <c r="P6484" s="524" t="inlineStr">
        <is>
          <t>Исключено</t>
        </is>
      </c>
      <c r="Q6484" s="104" t="n"/>
    </row>
    <row r="6485" outlineLevel="2" ht="50.25" customHeight="1">
      <c r="A6485" s="3" t="n"/>
      <c r="B6485" s="3" t="n"/>
      <c r="C6485" s="240" t="n"/>
      <c r="D6485" s="391" t="inlineStr">
        <is>
          <t>10.13.16.</t>
        </is>
      </c>
      <c r="E6485" s="410" t="inlineStr">
        <is>
          <t>Щит системы АСКУЭ ЩУСПД1</t>
        </is>
      </c>
      <c r="F6485" s="411" t="inlineStr">
        <is>
          <t>комплект</t>
        </is>
      </c>
      <c r="G6485" s="421" t="n">
        <v>1</v>
      </c>
      <c r="H6485" s="434">
        <f>IFERROR(L6485/G6485,0)</f>
        <v/>
      </c>
      <c r="I6485" s="435">
        <f>IFERROR(M6485/G6485,0)</f>
        <v/>
      </c>
      <c r="J6485" s="436">
        <f>IFERROR(N6485/G6485,0)</f>
        <v/>
      </c>
      <c r="K6485" s="432">
        <f>+IFERROR(O6485/G6485,0)</f>
        <v/>
      </c>
      <c r="L6485" s="434">
        <f>SUBTOTAL(9,L6486:L6499)</f>
        <v/>
      </c>
      <c r="M6485" s="435">
        <f>SUBTOTAL(9,M6486:M6499)</f>
        <v/>
      </c>
      <c r="N6485" s="436">
        <f>SUBTOTAL(9,N6486:N6499)</f>
        <v/>
      </c>
      <c r="O6485" s="437">
        <f>SUBTOTAL(9,O6486:O6499)</f>
        <v/>
      </c>
      <c r="P6485" s="652" t="inlineStr">
        <is>
          <t>Исключено</t>
        </is>
      </c>
      <c r="Q6485" s="243" t="n"/>
    </row>
    <row r="6486" outlineLevel="3" ht="50.25" customHeight="1">
      <c r="A6486" s="3" t="n"/>
      <c r="B6486" s="3" t="n"/>
      <c r="C6486" s="25" t="n"/>
      <c r="D6486" s="271" t="inlineStr">
        <is>
          <t>10.13.16.1.</t>
        </is>
      </c>
      <c r="E6486" s="200" t="inlineStr">
        <is>
          <t>УСПД «Пульсар», 5хRS-485; 2хCAN; Ethernet; GSM, PLSR-23231043, НПП "Тепловодохран"</t>
        </is>
      </c>
      <c r="F6486" s="214" t="inlineStr">
        <is>
          <t>шт.</t>
        </is>
      </c>
      <c r="G6486" s="645" t="n">
        <v>2</v>
      </c>
      <c r="H6486" s="194" t="n"/>
      <c r="I6486" s="195" t="n">
        <v>0</v>
      </c>
      <c r="J6486" s="196" t="n">
        <v>0</v>
      </c>
      <c r="K6486" s="197" t="n">
        <v>0</v>
      </c>
      <c r="L6486" s="194" t="n">
        <v>0</v>
      </c>
      <c r="M6486" s="195" t="n">
        <v>0</v>
      </c>
      <c r="N6486" s="196" t="n">
        <v>0</v>
      </c>
      <c r="O6486" s="197" t="n">
        <v>0</v>
      </c>
      <c r="P6486" s="118" t="inlineStr">
        <is>
          <t>Включено</t>
        </is>
      </c>
      <c r="Q6486" s="104" t="n"/>
    </row>
    <row r="6487" outlineLevel="3" ht="50.25" customHeight="1">
      <c r="A6487" s="3" t="n"/>
      <c r="B6487" s="3" t="n"/>
      <c r="C6487" s="25" t="n"/>
      <c r="D6487" s="271" t="inlineStr">
        <is>
          <t>10.13.16.2.</t>
        </is>
      </c>
      <c r="E6487" s="200" t="inlineStr">
        <is>
          <t>Блок питания, выходное напряжение 24В DC /2.5A, 60 Вт, БП60Б-Д4-24, ЗАО "Овен"</t>
        </is>
      </c>
      <c r="F6487" s="214" t="inlineStr">
        <is>
          <t>шт.</t>
        </is>
      </c>
      <c r="G6487" s="645" t="n">
        <v>4</v>
      </c>
      <c r="H6487" s="194" t="n"/>
      <c r="I6487" s="195" t="n">
        <v>0</v>
      </c>
      <c r="J6487" s="196" t="n">
        <v>0</v>
      </c>
      <c r="K6487" s="197" t="n">
        <v>0</v>
      </c>
      <c r="L6487" s="194" t="n">
        <v>0</v>
      </c>
      <c r="M6487" s="195" t="n">
        <v>0</v>
      </c>
      <c r="N6487" s="196" t="n">
        <v>0</v>
      </c>
      <c r="O6487" s="197" t="n">
        <v>0</v>
      </c>
      <c r="P6487" s="118" t="inlineStr">
        <is>
          <t>Включено</t>
        </is>
      </c>
      <c r="Q6487" s="104" t="n"/>
    </row>
    <row r="6488" outlineLevel="3" ht="50.25" customHeight="1">
      <c r="A6488" s="3" t="n"/>
      <c r="B6488" s="3" t="n"/>
      <c r="C6488" s="25" t="n"/>
      <c r="D6488" s="271" t="inlineStr">
        <is>
          <t>10.13.16.3.</t>
        </is>
      </c>
      <c r="E6488" s="200" t="inlineStr">
        <is>
          <t>Выключатель нагрузки, однополюсный, номинальный ток 40 А, 6 кА, C9S16140, Systeme Electric</t>
        </is>
      </c>
      <c r="F6488" s="214" t="inlineStr">
        <is>
          <t>шт.</t>
        </is>
      </c>
      <c r="G6488" s="645" t="n">
        <v>1</v>
      </c>
      <c r="H6488" s="194" t="n"/>
      <c r="I6488" s="195" t="n">
        <v>0</v>
      </c>
      <c r="J6488" s="196" t="n">
        <v>0</v>
      </c>
      <c r="K6488" s="197" t="n">
        <v>0</v>
      </c>
      <c r="L6488" s="194" t="n">
        <v>0</v>
      </c>
      <c r="M6488" s="195" t="n">
        <v>0</v>
      </c>
      <c r="N6488" s="196" t="n">
        <v>0</v>
      </c>
      <c r="O6488" s="197" t="n">
        <v>0</v>
      </c>
      <c r="P6488" s="118" t="inlineStr">
        <is>
          <t>Включено</t>
        </is>
      </c>
      <c r="Q6488" s="104" t="n"/>
    </row>
    <row r="6489" outlineLevel="3" ht="50.25" customHeight="1">
      <c r="A6489" s="3" t="n"/>
      <c r="B6489" s="3" t="n"/>
      <c r="C6489" s="25" t="n"/>
      <c r="D6489" s="271" t="inlineStr">
        <is>
          <t>10.13.16.4.</t>
        </is>
      </c>
      <c r="E6489" s="200" t="inlineStr">
        <is>
          <t>Автоматический выключатель, термомагнитный, однополюсный, кривая С, номинальный ток 6 А, 4.5 кА, C9 F 34 1 06, Systeme Electric</t>
        </is>
      </c>
      <c r="F6489" s="214" t="inlineStr">
        <is>
          <t>шт.</t>
        </is>
      </c>
      <c r="G6489" s="645" t="n">
        <v>5</v>
      </c>
      <c r="H6489" s="194" t="n"/>
      <c r="I6489" s="195" t="n">
        <v>0</v>
      </c>
      <c r="J6489" s="196" t="n">
        <v>0</v>
      </c>
      <c r="K6489" s="197" t="n">
        <v>0</v>
      </c>
      <c r="L6489" s="194" t="n">
        <v>0</v>
      </c>
      <c r="M6489" s="195" t="n">
        <v>0</v>
      </c>
      <c r="N6489" s="196" t="n">
        <v>0</v>
      </c>
      <c r="O6489" s="197" t="n">
        <v>0</v>
      </c>
      <c r="P6489" s="118" t="inlineStr">
        <is>
          <t>Включено</t>
        </is>
      </c>
      <c r="Q6489" s="104" t="n"/>
    </row>
    <row r="6490" outlineLevel="3" ht="50.25" customHeight="1">
      <c r="A6490" s="3" t="n"/>
      <c r="B6490" s="3" t="n"/>
      <c r="C6490" s="25" t="n"/>
      <c r="D6490" s="271" t="inlineStr">
        <is>
          <t>10.13.16.5.</t>
        </is>
      </c>
      <c r="E6490" s="200" t="inlineStr">
        <is>
          <t>Клемма винтовая 2.5 мм.кв. 800В, 24A, синяя, TB2.5N, Провенто</t>
        </is>
      </c>
      <c r="F6490" s="214" t="inlineStr">
        <is>
          <t>шт.</t>
        </is>
      </c>
      <c r="G6490" s="645" t="n">
        <v>3</v>
      </c>
      <c r="H6490" s="194" t="n"/>
      <c r="I6490" s="195" t="n">
        <v>0</v>
      </c>
      <c r="J6490" s="196" t="n">
        <v>0</v>
      </c>
      <c r="K6490" s="197" t="n">
        <v>0</v>
      </c>
      <c r="L6490" s="194" t="n">
        <v>0</v>
      </c>
      <c r="M6490" s="195" t="n">
        <v>0</v>
      </c>
      <c r="N6490" s="196" t="n">
        <v>0</v>
      </c>
      <c r="O6490" s="197" t="n">
        <v>0</v>
      </c>
      <c r="P6490" s="118" t="inlineStr">
        <is>
          <t>Включено</t>
        </is>
      </c>
      <c r="Q6490" s="104" t="n"/>
    </row>
    <row r="6491" outlineLevel="3" ht="50.25" customHeight="1">
      <c r="A6491" s="3" t="n"/>
      <c r="B6491" s="3" t="n"/>
      <c r="C6491" s="25" t="n"/>
      <c r="D6491" s="271" t="inlineStr">
        <is>
          <t>10.13.16.6.</t>
        </is>
      </c>
      <c r="E6491" s="200" t="inlineStr">
        <is>
          <t>Торцевая крышка для клемм 2.5-10 мм.кв., серая, T2.5-10EC, Провенто</t>
        </is>
      </c>
      <c r="F6491" s="214" t="inlineStr">
        <is>
          <t>шт.</t>
        </is>
      </c>
      <c r="G6491" s="645" t="n">
        <v>2</v>
      </c>
      <c r="H6491" s="194" t="n"/>
      <c r="I6491" s="195" t="n">
        <v>0</v>
      </c>
      <c r="J6491" s="196" t="n">
        <v>0</v>
      </c>
      <c r="K6491" s="197" t="n">
        <v>0</v>
      </c>
      <c r="L6491" s="194" t="n">
        <v>0</v>
      </c>
      <c r="M6491" s="195" t="n">
        <v>0</v>
      </c>
      <c r="N6491" s="196" t="n">
        <v>0</v>
      </c>
      <c r="O6491" s="197" t="n">
        <v>0</v>
      </c>
      <c r="P6491" s="118" t="inlineStr">
        <is>
          <t>Включено</t>
        </is>
      </c>
      <c r="Q6491" s="104" t="n"/>
    </row>
    <row r="6492" outlineLevel="3" ht="50.25" customHeight="1">
      <c r="A6492" s="3" t="n"/>
      <c r="B6492" s="3" t="n"/>
      <c r="C6492" s="25" t="n"/>
      <c r="D6492" s="271" t="inlineStr">
        <is>
          <t>10.13.16.7.</t>
        </is>
      </c>
      <c r="E6492" s="200" t="inlineStr">
        <is>
          <t>Клемма заземления винтовая 2.5 мм.кв. 800В, желто-зеленая, TB2.5E, Провенто</t>
        </is>
      </c>
      <c r="F6492" s="214" t="inlineStr">
        <is>
          <t>шт.</t>
        </is>
      </c>
      <c r="G6492" s="645" t="n">
        <v>3</v>
      </c>
      <c r="H6492" s="194" t="n"/>
      <c r="I6492" s="195" t="n">
        <v>0</v>
      </c>
      <c r="J6492" s="196" t="n">
        <v>0</v>
      </c>
      <c r="K6492" s="197" t="n">
        <v>0</v>
      </c>
      <c r="L6492" s="194" t="n">
        <v>0</v>
      </c>
      <c r="M6492" s="195" t="n">
        <v>0</v>
      </c>
      <c r="N6492" s="196" t="n">
        <v>0</v>
      </c>
      <c r="O6492" s="197" t="n">
        <v>0</v>
      </c>
      <c r="P6492" s="118" t="inlineStr">
        <is>
          <t>Включено</t>
        </is>
      </c>
      <c r="Q6492" s="104" t="n"/>
    </row>
    <row r="6493" outlineLevel="3" ht="50.25" customHeight="1">
      <c r="A6493" s="3" t="n"/>
      <c r="B6493" s="3" t="n"/>
      <c r="C6493" s="25" t="n"/>
      <c r="D6493" s="271" t="inlineStr">
        <is>
          <t>10.13.16.8.</t>
        </is>
      </c>
      <c r="E6493" s="200" t="inlineStr">
        <is>
          <t>Розетка РДЕ-47 (под евро вилку) EKF PROxima, EKF.mdse-47-pro, EKF</t>
        </is>
      </c>
      <c r="F6493" s="214" t="inlineStr">
        <is>
          <t>шт.</t>
        </is>
      </c>
      <c r="G6493" s="645" t="n">
        <v>1</v>
      </c>
      <c r="H6493" s="194" t="n"/>
      <c r="I6493" s="195" t="n">
        <v>0</v>
      </c>
      <c r="J6493" s="196" t="n">
        <v>0</v>
      </c>
      <c r="K6493" s="197" t="n">
        <v>0</v>
      </c>
      <c r="L6493" s="194" t="n">
        <v>0</v>
      </c>
      <c r="M6493" s="195" t="n">
        <v>0</v>
      </c>
      <c r="N6493" s="196" t="n">
        <v>0</v>
      </c>
      <c r="O6493" s="197" t="n">
        <v>0</v>
      </c>
      <c r="P6493" s="118" t="inlineStr">
        <is>
          <t>Включено</t>
        </is>
      </c>
      <c r="Q6493" s="104" t="n"/>
    </row>
    <row r="6494" outlineLevel="3" ht="50.25" customHeight="1">
      <c r="A6494" s="3" t="n"/>
      <c r="B6494" s="3" t="n"/>
      <c r="C6494" s="25" t="n"/>
      <c r="D6494" s="271" t="inlineStr">
        <is>
          <t>10.13.16.9.</t>
        </is>
      </c>
      <c r="E6494" s="200" t="inlineStr">
        <is>
          <t>Клемма винтовая, двухуровневая 2,5 мм.кв., 500В, 24A, серая серая, TB2.5DL, Провенто</t>
        </is>
      </c>
      <c r="F6494" s="214" t="inlineStr">
        <is>
          <t>шт.</t>
        </is>
      </c>
      <c r="G6494" s="645" t="n">
        <v>20</v>
      </c>
      <c r="H6494" s="194" t="n"/>
      <c r="I6494" s="195" t="n">
        <v>0</v>
      </c>
      <c r="J6494" s="196" t="n">
        <v>0</v>
      </c>
      <c r="K6494" s="197" t="n">
        <v>0</v>
      </c>
      <c r="L6494" s="194" t="n">
        <v>0</v>
      </c>
      <c r="M6494" s="195" t="n">
        <v>0</v>
      </c>
      <c r="N6494" s="196" t="n">
        <v>0</v>
      </c>
      <c r="O6494" s="197" t="n">
        <v>0</v>
      </c>
      <c r="P6494" s="118" t="inlineStr">
        <is>
          <t>Включено</t>
        </is>
      </c>
      <c r="Q6494" s="104" t="n"/>
    </row>
    <row r="6495" outlineLevel="3" ht="50.25" customHeight="1">
      <c r="A6495" s="3" t="n"/>
      <c r="B6495" s="3" t="n"/>
      <c r="C6495" s="25" t="n"/>
      <c r="D6495" s="271" t="inlineStr">
        <is>
          <t>10.13.16.10.</t>
        </is>
      </c>
      <c r="E6495" s="200" t="inlineStr">
        <is>
          <t>Торцевая крышка для двухуровневых клемм 2.5-4 мм.кв., серая, T2.5-4EC.DL, Провенто</t>
        </is>
      </c>
      <c r="F6495" s="214" t="inlineStr">
        <is>
          <t>шт.</t>
        </is>
      </c>
      <c r="G6495" s="645" t="n">
        <v>2</v>
      </c>
      <c r="H6495" s="194" t="n"/>
      <c r="I6495" s="195" t="n">
        <v>0</v>
      </c>
      <c r="J6495" s="196" t="n">
        <v>0</v>
      </c>
      <c r="K6495" s="197" t="n">
        <v>0</v>
      </c>
      <c r="L6495" s="194" t="n">
        <v>0</v>
      </c>
      <c r="M6495" s="195" t="n">
        <v>0</v>
      </c>
      <c r="N6495" s="196" t="n">
        <v>0</v>
      </c>
      <c r="O6495" s="197" t="n">
        <v>0</v>
      </c>
      <c r="P6495" s="118" t="inlineStr">
        <is>
          <t>Включено</t>
        </is>
      </c>
      <c r="Q6495" s="104" t="n"/>
    </row>
    <row r="6496" outlineLevel="3" ht="50.25" customHeight="1">
      <c r="A6496" s="3" t="n"/>
      <c r="B6496" s="3" t="n"/>
      <c r="C6496" s="25" t="n"/>
      <c r="D6496" s="271" t="inlineStr">
        <is>
          <t>10.13.16.11.</t>
        </is>
      </c>
      <c r="E6496" s="200" t="inlineStr">
        <is>
          <t>Компактный распределительный шкаф MES 600х400х250, MES 60.40.25, Провенто</t>
        </is>
      </c>
      <c r="F6496" s="214" t="inlineStr">
        <is>
          <t>шт.</t>
        </is>
      </c>
      <c r="G6496" s="645" t="n">
        <v>1</v>
      </c>
      <c r="H6496" s="194" t="n"/>
      <c r="I6496" s="195" t="n">
        <v>0</v>
      </c>
      <c r="J6496" s="196" t="n">
        <v>0</v>
      </c>
      <c r="K6496" s="197" t="n">
        <v>0</v>
      </c>
      <c r="L6496" s="194" t="n">
        <v>0</v>
      </c>
      <c r="M6496" s="195" t="n">
        <v>0</v>
      </c>
      <c r="N6496" s="196" t="n">
        <v>0</v>
      </c>
      <c r="O6496" s="197" t="n">
        <v>0</v>
      </c>
      <c r="P6496" s="118" t="inlineStr">
        <is>
          <t>Включено</t>
        </is>
      </c>
      <c r="Q6496" s="104" t="n"/>
    </row>
    <row r="6497" outlineLevel="3" ht="50.25" customHeight="1">
      <c r="A6497" s="3" t="n"/>
      <c r="B6497" s="3" t="n"/>
      <c r="C6497" s="25" t="n"/>
      <c r="D6497" s="271" t="inlineStr">
        <is>
          <t>10.13.16.12.</t>
        </is>
      </c>
      <c r="E6497" s="200" t="inlineStr">
        <is>
          <t>Монтажная DIN рейка 35х7.5х2000мм, DR07.2000, Провенто</t>
        </is>
      </c>
      <c r="F6497" s="214" t="inlineStr">
        <is>
          <t>шт.</t>
        </is>
      </c>
      <c r="G6497" s="645" t="n">
        <v>1</v>
      </c>
      <c r="H6497" s="194" t="n"/>
      <c r="I6497" s="195" t="n">
        <v>0</v>
      </c>
      <c r="J6497" s="196" t="n">
        <v>0</v>
      </c>
      <c r="K6497" s="197" t="n">
        <v>0</v>
      </c>
      <c r="L6497" s="194" t="n">
        <v>0</v>
      </c>
      <c r="M6497" s="195" t="n">
        <v>0</v>
      </c>
      <c r="N6497" s="196" t="n">
        <v>0</v>
      </c>
      <c r="O6497" s="197" t="n">
        <v>0</v>
      </c>
      <c r="P6497" s="118" t="inlineStr">
        <is>
          <t>Включено</t>
        </is>
      </c>
      <c r="Q6497" s="104" t="n"/>
    </row>
    <row r="6498" outlineLevel="3" ht="50.25" customHeight="1">
      <c r="A6498" s="3" t="n"/>
      <c r="B6498" s="3" t="n"/>
      <c r="C6498" s="25" t="n"/>
      <c r="D6498" s="271" t="inlineStr">
        <is>
          <t>10.13.16.13.</t>
        </is>
      </c>
      <c r="E6498" s="200" t="inlineStr">
        <is>
          <t>Кабельный канал перфорированный 40x80x2000мм, WD40.80P, Провенто</t>
        </is>
      </c>
      <c r="F6498" s="214" t="inlineStr">
        <is>
          <t>пог.м.</t>
        </is>
      </c>
      <c r="G6498" s="645" t="n">
        <v>1</v>
      </c>
      <c r="H6498" s="194" t="n"/>
      <c r="I6498" s="195" t="n">
        <v>0</v>
      </c>
      <c r="J6498" s="196" t="n">
        <v>0</v>
      </c>
      <c r="K6498" s="197" t="n">
        <v>0</v>
      </c>
      <c r="L6498" s="194" t="n">
        <v>0</v>
      </c>
      <c r="M6498" s="195" t="n">
        <v>0</v>
      </c>
      <c r="N6498" s="196" t="n">
        <v>0</v>
      </c>
      <c r="O6498" s="197" t="n">
        <v>0</v>
      </c>
      <c r="P6498" s="118" t="inlineStr">
        <is>
          <t>Включено</t>
        </is>
      </c>
      <c r="Q6498" s="104" t="n"/>
    </row>
    <row r="6499" outlineLevel="3" ht="50.25" customHeight="1">
      <c r="A6499" s="3" t="n"/>
      <c r="B6499" s="3" t="n"/>
      <c r="C6499" s="25" t="n"/>
      <c r="D6499" s="271" t="inlineStr">
        <is>
          <t>10.13.16.14.</t>
        </is>
      </c>
      <c r="E6499" s="200" t="inlineStr">
        <is>
          <t>Кабельный ввод мембранный, RAL7035, IP65, 10 вводов, КВМ-10, TDM</t>
        </is>
      </c>
      <c r="F6499" s="214" t="inlineStr">
        <is>
          <t>шт.</t>
        </is>
      </c>
      <c r="G6499" s="645" t="n">
        <v>1</v>
      </c>
      <c r="H6499" s="194" t="n"/>
      <c r="I6499" s="195" t="n">
        <v>0</v>
      </c>
      <c r="J6499" s="196" t="n">
        <v>0</v>
      </c>
      <c r="K6499" s="197" t="n">
        <v>0</v>
      </c>
      <c r="L6499" s="194" t="n">
        <v>0</v>
      </c>
      <c r="M6499" s="195" t="n">
        <v>0</v>
      </c>
      <c r="N6499" s="196" t="n">
        <v>0</v>
      </c>
      <c r="O6499" s="197" t="n">
        <v>0</v>
      </c>
      <c r="P6499" s="118" t="inlineStr">
        <is>
          <t>Включено</t>
        </is>
      </c>
      <c r="Q6499" s="104" t="n"/>
    </row>
    <row r="6500" outlineLevel="2" ht="50.25" customHeight="1">
      <c r="A6500" s="3" t="n"/>
      <c r="B6500" s="3" t="n"/>
      <c r="C6500" s="240" t="n"/>
      <c r="D6500" s="391" t="inlineStr">
        <is>
          <t>10.13.17.</t>
        </is>
      </c>
      <c r="E6500" s="410" t="inlineStr">
        <is>
          <t>Щит системы АСКУЭ ЩУСПД2</t>
        </is>
      </c>
      <c r="F6500" s="411" t="inlineStr">
        <is>
          <t>комплект</t>
        </is>
      </c>
      <c r="G6500" s="421" t="n">
        <v>1</v>
      </c>
      <c r="H6500" s="434">
        <f>IFERROR(L6500/G6500,0)</f>
        <v/>
      </c>
      <c r="I6500" s="435">
        <f>IFERROR(M6500/G6500,0)</f>
        <v/>
      </c>
      <c r="J6500" s="436">
        <f>IFERROR(N6500/G6500,0)</f>
        <v/>
      </c>
      <c r="K6500" s="432">
        <f>+IFERROR(O6500/G6500,0)</f>
        <v/>
      </c>
      <c r="L6500" s="434">
        <f>SUBTOTAL(9,L6501:L6514)</f>
        <v/>
      </c>
      <c r="M6500" s="435">
        <f>SUBTOTAL(9,M6501:M6514)</f>
        <v/>
      </c>
      <c r="N6500" s="436">
        <f>SUBTOTAL(9,N6501:N6514)</f>
        <v/>
      </c>
      <c r="O6500" s="437">
        <f>SUBTOTAL(9,O6501:O6514)</f>
        <v/>
      </c>
      <c r="P6500" s="652" t="inlineStr">
        <is>
          <t>Исключено</t>
        </is>
      </c>
      <c r="Q6500" s="243" t="n"/>
    </row>
    <row r="6501" outlineLevel="3" ht="50.25" customHeight="1">
      <c r="A6501" s="3" t="n"/>
      <c r="B6501" s="3" t="n"/>
      <c r="C6501" s="25" t="n"/>
      <c r="D6501" s="271" t="inlineStr">
        <is>
          <t>10.13.17.1.</t>
        </is>
      </c>
      <c r="E6501" s="200" t="inlineStr">
        <is>
          <t>УСПД «Пульсар», 5хRS-485; 2хCAN; Ethernet; GSM, PLSR-23231043, НПП "Тепловодохран"</t>
        </is>
      </c>
      <c r="F6501" s="214" t="inlineStr">
        <is>
          <t>шт.</t>
        </is>
      </c>
      <c r="G6501" s="645" t="n">
        <v>2</v>
      </c>
      <c r="H6501" s="194" t="n"/>
      <c r="I6501" s="195" t="n">
        <v>0</v>
      </c>
      <c r="J6501" s="196" t="n">
        <v>0</v>
      </c>
      <c r="K6501" s="197" t="n">
        <v>0</v>
      </c>
      <c r="L6501" s="194" t="n">
        <v>0</v>
      </c>
      <c r="M6501" s="195" t="n">
        <v>0</v>
      </c>
      <c r="N6501" s="196" t="n">
        <v>0</v>
      </c>
      <c r="O6501" s="197" t="n">
        <v>0</v>
      </c>
      <c r="P6501" s="118" t="inlineStr">
        <is>
          <t>Включено</t>
        </is>
      </c>
      <c r="Q6501" s="104" t="n"/>
    </row>
    <row r="6502" outlineLevel="3" ht="50.25" customHeight="1">
      <c r="A6502" s="3" t="n"/>
      <c r="B6502" s="3" t="n"/>
      <c r="C6502" s="25" t="n"/>
      <c r="D6502" s="271" t="inlineStr">
        <is>
          <t>10.13.17.2.</t>
        </is>
      </c>
      <c r="E6502" s="200" t="inlineStr">
        <is>
          <t>Блок питания, выходное напряжение 24В DC /2.5A, 60 Вт, БП60Б-Д4-24, ЗАО "Овен"</t>
        </is>
      </c>
      <c r="F6502" s="214" t="inlineStr">
        <is>
          <t>шт.</t>
        </is>
      </c>
      <c r="G6502" s="645" t="n">
        <v>4</v>
      </c>
      <c r="H6502" s="194" t="n"/>
      <c r="I6502" s="195" t="n">
        <v>0</v>
      </c>
      <c r="J6502" s="196" t="n">
        <v>0</v>
      </c>
      <c r="K6502" s="197" t="n">
        <v>0</v>
      </c>
      <c r="L6502" s="194" t="n">
        <v>0</v>
      </c>
      <c r="M6502" s="195" t="n">
        <v>0</v>
      </c>
      <c r="N6502" s="196" t="n">
        <v>0</v>
      </c>
      <c r="O6502" s="197" t="n">
        <v>0</v>
      </c>
      <c r="P6502" s="118" t="inlineStr">
        <is>
          <t>Включено</t>
        </is>
      </c>
      <c r="Q6502" s="104" t="n"/>
    </row>
    <row r="6503" outlineLevel="3" ht="50.25" customHeight="1">
      <c r="A6503" s="3" t="n"/>
      <c r="B6503" s="3" t="n"/>
      <c r="C6503" s="25" t="n"/>
      <c r="D6503" s="271" t="inlineStr">
        <is>
          <t>10.13.17.3.</t>
        </is>
      </c>
      <c r="E6503" s="200" t="inlineStr">
        <is>
          <t>Выключатель нагрузки, однополюсный, номинальный ток 40 А, 6 кА, C9S16140, Systeme Electric</t>
        </is>
      </c>
      <c r="F6503" s="214" t="inlineStr">
        <is>
          <t>шт.</t>
        </is>
      </c>
      <c r="G6503" s="645" t="n">
        <v>1</v>
      </c>
      <c r="H6503" s="194" t="n"/>
      <c r="I6503" s="195" t="n">
        <v>0</v>
      </c>
      <c r="J6503" s="196" t="n">
        <v>0</v>
      </c>
      <c r="K6503" s="197" t="n">
        <v>0</v>
      </c>
      <c r="L6503" s="194" t="n">
        <v>0</v>
      </c>
      <c r="M6503" s="195" t="n">
        <v>0</v>
      </c>
      <c r="N6503" s="196" t="n">
        <v>0</v>
      </c>
      <c r="O6503" s="197" t="n">
        <v>0</v>
      </c>
      <c r="P6503" s="118" t="inlineStr">
        <is>
          <t>Включено</t>
        </is>
      </c>
      <c r="Q6503" s="104" t="n"/>
    </row>
    <row r="6504" outlineLevel="3" ht="50.25" customHeight="1">
      <c r="A6504" s="3" t="n"/>
      <c r="B6504" s="3" t="n"/>
      <c r="C6504" s="25" t="n"/>
      <c r="D6504" s="271" t="inlineStr">
        <is>
          <t>10.13.17.4.</t>
        </is>
      </c>
      <c r="E6504" s="200" t="inlineStr">
        <is>
          <t>Автоматический выключатель, термомагнитный, однополюсный, кривая С, номинальный ток 6 А, 4.5 кА, C9 F 34 1 06, Systeme Electric</t>
        </is>
      </c>
      <c r="F6504" s="214" t="inlineStr">
        <is>
          <t>шт.</t>
        </is>
      </c>
      <c r="G6504" s="645" t="n">
        <v>5</v>
      </c>
      <c r="H6504" s="194" t="n"/>
      <c r="I6504" s="195" t="n">
        <v>0</v>
      </c>
      <c r="J6504" s="196" t="n">
        <v>0</v>
      </c>
      <c r="K6504" s="197" t="n">
        <v>0</v>
      </c>
      <c r="L6504" s="194" t="n">
        <v>0</v>
      </c>
      <c r="M6504" s="195" t="n">
        <v>0</v>
      </c>
      <c r="N6504" s="196" t="n">
        <v>0</v>
      </c>
      <c r="O6504" s="197" t="n">
        <v>0</v>
      </c>
      <c r="P6504" s="118" t="inlineStr">
        <is>
          <t>Включено</t>
        </is>
      </c>
      <c r="Q6504" s="104" t="n"/>
    </row>
    <row r="6505" outlineLevel="3" ht="50.25" customHeight="1">
      <c r="A6505" s="3" t="n"/>
      <c r="B6505" s="3" t="n"/>
      <c r="C6505" s="25" t="n"/>
      <c r="D6505" s="271" t="inlineStr">
        <is>
          <t>10.13.17.5.</t>
        </is>
      </c>
      <c r="E6505" s="200" t="inlineStr">
        <is>
          <t>Клемма винтовая 2.5 мм.кв. 800В, 24A, синяя, TB2.5N, Провенто</t>
        </is>
      </c>
      <c r="F6505" s="214" t="inlineStr">
        <is>
          <t>шт.</t>
        </is>
      </c>
      <c r="G6505" s="645" t="n">
        <v>3</v>
      </c>
      <c r="H6505" s="194" t="n"/>
      <c r="I6505" s="195" t="n">
        <v>0</v>
      </c>
      <c r="J6505" s="196" t="n">
        <v>0</v>
      </c>
      <c r="K6505" s="197" t="n">
        <v>0</v>
      </c>
      <c r="L6505" s="194" t="n">
        <v>0</v>
      </c>
      <c r="M6505" s="195" t="n">
        <v>0</v>
      </c>
      <c r="N6505" s="196" t="n">
        <v>0</v>
      </c>
      <c r="O6505" s="197" t="n">
        <v>0</v>
      </c>
      <c r="P6505" s="118" t="inlineStr">
        <is>
          <t>Включено</t>
        </is>
      </c>
      <c r="Q6505" s="104" t="n"/>
    </row>
    <row r="6506" outlineLevel="3" ht="50.25" customHeight="1">
      <c r="A6506" s="3" t="n"/>
      <c r="B6506" s="3" t="n"/>
      <c r="C6506" s="25" t="n"/>
      <c r="D6506" s="271" t="inlineStr">
        <is>
          <t>10.13.17.6.</t>
        </is>
      </c>
      <c r="E6506" s="200" t="inlineStr">
        <is>
          <t>Торцевая крышка для клемм 2.5-10 мм.кв., серая, T2.5-10EC, Провенто</t>
        </is>
      </c>
      <c r="F6506" s="214" t="inlineStr">
        <is>
          <t>шт.</t>
        </is>
      </c>
      <c r="G6506" s="645" t="n">
        <v>2</v>
      </c>
      <c r="H6506" s="194" t="n"/>
      <c r="I6506" s="195" t="n">
        <v>0</v>
      </c>
      <c r="J6506" s="196" t="n">
        <v>0</v>
      </c>
      <c r="K6506" s="197" t="n">
        <v>0</v>
      </c>
      <c r="L6506" s="194" t="n">
        <v>0</v>
      </c>
      <c r="M6506" s="195" t="n">
        <v>0</v>
      </c>
      <c r="N6506" s="196" t="n">
        <v>0</v>
      </c>
      <c r="O6506" s="197" t="n">
        <v>0</v>
      </c>
      <c r="P6506" s="118" t="inlineStr">
        <is>
          <t>Включено</t>
        </is>
      </c>
      <c r="Q6506" s="104" t="n"/>
    </row>
    <row r="6507" outlineLevel="3" ht="50.25" customHeight="1">
      <c r="A6507" s="3" t="n"/>
      <c r="B6507" s="3" t="n"/>
      <c r="C6507" s="25" t="n"/>
      <c r="D6507" s="271" t="inlineStr">
        <is>
          <t>10.13.17.7.</t>
        </is>
      </c>
      <c r="E6507" s="200" t="inlineStr">
        <is>
          <t>Клемма заземления винтовая 2.5 мм.кв. 800В, желто-зеленая, TB2.5E, Провенто</t>
        </is>
      </c>
      <c r="F6507" s="214" t="inlineStr">
        <is>
          <t>шт.</t>
        </is>
      </c>
      <c r="G6507" s="645" t="n">
        <v>3</v>
      </c>
      <c r="H6507" s="194" t="n"/>
      <c r="I6507" s="195" t="n">
        <v>0</v>
      </c>
      <c r="J6507" s="196" t="n">
        <v>0</v>
      </c>
      <c r="K6507" s="197" t="n">
        <v>0</v>
      </c>
      <c r="L6507" s="194" t="n">
        <v>0</v>
      </c>
      <c r="M6507" s="195" t="n">
        <v>0</v>
      </c>
      <c r="N6507" s="196" t="n">
        <v>0</v>
      </c>
      <c r="O6507" s="197" t="n">
        <v>0</v>
      </c>
      <c r="P6507" s="118" t="inlineStr">
        <is>
          <t>Включено</t>
        </is>
      </c>
      <c r="Q6507" s="104" t="n"/>
    </row>
    <row r="6508" outlineLevel="3" ht="50.25" customHeight="1">
      <c r="A6508" s="3" t="n"/>
      <c r="B6508" s="3" t="n"/>
      <c r="C6508" s="25" t="n"/>
      <c r="D6508" s="271" t="inlineStr">
        <is>
          <t>10.13.17.8.</t>
        </is>
      </c>
      <c r="E6508" s="200" t="inlineStr">
        <is>
          <t>Розетка РДЕ-47 (под евро вилку) EKF PROxima, EKF.mdse-47-pro, EKF</t>
        </is>
      </c>
      <c r="F6508" s="214" t="inlineStr">
        <is>
          <t>шт.</t>
        </is>
      </c>
      <c r="G6508" s="645" t="n">
        <v>1</v>
      </c>
      <c r="H6508" s="194" t="n"/>
      <c r="I6508" s="195" t="n">
        <v>0</v>
      </c>
      <c r="J6508" s="196" t="n">
        <v>0</v>
      </c>
      <c r="K6508" s="197" t="n">
        <v>0</v>
      </c>
      <c r="L6508" s="194" t="n">
        <v>0</v>
      </c>
      <c r="M6508" s="195" t="n">
        <v>0</v>
      </c>
      <c r="N6508" s="196" t="n">
        <v>0</v>
      </c>
      <c r="O6508" s="197" t="n">
        <v>0</v>
      </c>
      <c r="P6508" s="118" t="inlineStr">
        <is>
          <t>Включено</t>
        </is>
      </c>
      <c r="Q6508" s="104" t="n"/>
    </row>
    <row r="6509" outlineLevel="3" ht="50.25" customHeight="1">
      <c r="A6509" s="3" t="n"/>
      <c r="B6509" s="3" t="n"/>
      <c r="C6509" s="25" t="n"/>
      <c r="D6509" s="271" t="inlineStr">
        <is>
          <t>10.13.17.9.</t>
        </is>
      </c>
      <c r="E6509" s="200" t="inlineStr">
        <is>
          <t>Клемма винтовая, двухуровневая 2,5 мм.кв., 500В, 24A, серая серая, TB2.5DL, Провенто</t>
        </is>
      </c>
      <c r="F6509" s="214" t="inlineStr">
        <is>
          <t>шт.</t>
        </is>
      </c>
      <c r="G6509" s="645" t="n">
        <v>22</v>
      </c>
      <c r="H6509" s="194" t="n"/>
      <c r="I6509" s="195" t="n">
        <v>0</v>
      </c>
      <c r="J6509" s="196" t="n">
        <v>0</v>
      </c>
      <c r="K6509" s="197" t="n">
        <v>0</v>
      </c>
      <c r="L6509" s="194" t="n">
        <v>0</v>
      </c>
      <c r="M6509" s="195" t="n">
        <v>0</v>
      </c>
      <c r="N6509" s="196" t="n">
        <v>0</v>
      </c>
      <c r="O6509" s="197" t="n">
        <v>0</v>
      </c>
      <c r="P6509" s="118" t="inlineStr">
        <is>
          <t>Включено</t>
        </is>
      </c>
      <c r="Q6509" s="104" t="n"/>
    </row>
    <row r="6510" outlineLevel="3" ht="50.25" customHeight="1">
      <c r="A6510" s="3" t="n"/>
      <c r="B6510" s="3" t="n"/>
      <c r="C6510" s="25" t="n"/>
      <c r="D6510" s="271" t="inlineStr">
        <is>
          <t>10.13.17.10.</t>
        </is>
      </c>
      <c r="E6510" s="200" t="inlineStr">
        <is>
          <t>Торцевая крышка для двухуровневых клемм 2.5-4 мм.кв., серая, T2.5-4EC.DL, Провенто</t>
        </is>
      </c>
      <c r="F6510" s="214" t="inlineStr">
        <is>
          <t>шт.</t>
        </is>
      </c>
      <c r="G6510" s="645" t="n">
        <v>2</v>
      </c>
      <c r="H6510" s="194" t="n"/>
      <c r="I6510" s="195" t="n">
        <v>0</v>
      </c>
      <c r="J6510" s="196" t="n">
        <v>0</v>
      </c>
      <c r="K6510" s="197" t="n">
        <v>0</v>
      </c>
      <c r="L6510" s="194" t="n">
        <v>0</v>
      </c>
      <c r="M6510" s="195" t="n">
        <v>0</v>
      </c>
      <c r="N6510" s="196" t="n">
        <v>0</v>
      </c>
      <c r="O6510" s="197" t="n">
        <v>0</v>
      </c>
      <c r="P6510" s="118" t="inlineStr">
        <is>
          <t>Включено</t>
        </is>
      </c>
      <c r="Q6510" s="104" t="n"/>
    </row>
    <row r="6511" outlineLevel="3" ht="50.25" customHeight="1">
      <c r="A6511" s="3" t="n"/>
      <c r="B6511" s="3" t="n"/>
      <c r="C6511" s="25" t="n"/>
      <c r="D6511" s="271" t="inlineStr">
        <is>
          <t>10.13.17.11.</t>
        </is>
      </c>
      <c r="E6511" s="200" t="inlineStr">
        <is>
          <t>Компактный распределительный шкаф MES 600х400х250, MES 60.40.25, Провенто</t>
        </is>
      </c>
      <c r="F6511" s="214" t="inlineStr">
        <is>
          <t>шт.</t>
        </is>
      </c>
      <c r="G6511" s="645" t="n">
        <v>1</v>
      </c>
      <c r="H6511" s="194" t="n"/>
      <c r="I6511" s="195" t="n">
        <v>0</v>
      </c>
      <c r="J6511" s="196" t="n">
        <v>0</v>
      </c>
      <c r="K6511" s="197" t="n">
        <v>0</v>
      </c>
      <c r="L6511" s="194" t="n">
        <v>0</v>
      </c>
      <c r="M6511" s="195" t="n">
        <v>0</v>
      </c>
      <c r="N6511" s="196" t="n">
        <v>0</v>
      </c>
      <c r="O6511" s="197" t="n">
        <v>0</v>
      </c>
      <c r="P6511" s="118" t="inlineStr">
        <is>
          <t>Включено</t>
        </is>
      </c>
      <c r="Q6511" s="104" t="n"/>
    </row>
    <row r="6512" outlineLevel="3" ht="50.25" customHeight="1">
      <c r="A6512" s="3" t="n"/>
      <c r="B6512" s="3" t="n"/>
      <c r="C6512" s="25" t="n"/>
      <c r="D6512" s="271" t="inlineStr">
        <is>
          <t>10.13.17.12.</t>
        </is>
      </c>
      <c r="E6512" s="200" t="inlineStr">
        <is>
          <t>Монтажная DIN рейка 35х7.5х2000мм, DR07.2000, Провенто</t>
        </is>
      </c>
      <c r="F6512" s="214" t="inlineStr">
        <is>
          <t>шт.</t>
        </is>
      </c>
      <c r="G6512" s="645" t="n">
        <v>1</v>
      </c>
      <c r="H6512" s="194" t="n"/>
      <c r="I6512" s="195" t="n">
        <v>0</v>
      </c>
      <c r="J6512" s="196" t="n">
        <v>0</v>
      </c>
      <c r="K6512" s="197" t="n">
        <v>0</v>
      </c>
      <c r="L6512" s="194" t="n">
        <v>0</v>
      </c>
      <c r="M6512" s="195" t="n">
        <v>0</v>
      </c>
      <c r="N6512" s="196" t="n">
        <v>0</v>
      </c>
      <c r="O6512" s="197" t="n">
        <v>0</v>
      </c>
      <c r="P6512" s="118" t="inlineStr">
        <is>
          <t>Включено</t>
        </is>
      </c>
      <c r="Q6512" s="104" t="n"/>
    </row>
    <row r="6513" outlineLevel="3" ht="50.25" customHeight="1">
      <c r="A6513" s="3" t="n"/>
      <c r="B6513" s="3" t="n"/>
      <c r="C6513" s="25" t="n"/>
      <c r="D6513" s="271" t="inlineStr">
        <is>
          <t>10.13.17.13.</t>
        </is>
      </c>
      <c r="E6513" s="200" t="inlineStr">
        <is>
          <t>Кабельный канал перфорированный 40x80x2000мм, WD40.80P, Провенто</t>
        </is>
      </c>
      <c r="F6513" s="214" t="inlineStr">
        <is>
          <t>пог.м.</t>
        </is>
      </c>
      <c r="G6513" s="645" t="n">
        <v>1</v>
      </c>
      <c r="H6513" s="194" t="n"/>
      <c r="I6513" s="195" t="n">
        <v>0</v>
      </c>
      <c r="J6513" s="196" t="n">
        <v>0</v>
      </c>
      <c r="K6513" s="197" t="n">
        <v>0</v>
      </c>
      <c r="L6513" s="194" t="n">
        <v>0</v>
      </c>
      <c r="M6513" s="195" t="n">
        <v>0</v>
      </c>
      <c r="N6513" s="196" t="n">
        <v>0</v>
      </c>
      <c r="O6513" s="197" t="n">
        <v>0</v>
      </c>
      <c r="P6513" s="118" t="inlineStr">
        <is>
          <t>Включено</t>
        </is>
      </c>
      <c r="Q6513" s="104" t="n"/>
    </row>
    <row r="6514" outlineLevel="3" ht="50.25" customHeight="1">
      <c r="A6514" s="3" t="n"/>
      <c r="B6514" s="3" t="n"/>
      <c r="C6514" s="25" t="n"/>
      <c r="D6514" s="271" t="inlineStr">
        <is>
          <t>10.13.17.14.</t>
        </is>
      </c>
      <c r="E6514" s="200" t="inlineStr">
        <is>
          <t>Кабельный ввод мембранный, RAL7035, IP65, 10 вводов, КВМ-10, TDM</t>
        </is>
      </c>
      <c r="F6514" s="214" t="inlineStr">
        <is>
          <t>шт.</t>
        </is>
      </c>
      <c r="G6514" s="645" t="n">
        <v>1</v>
      </c>
      <c r="H6514" s="194" t="n"/>
      <c r="I6514" s="195" t="n">
        <v>0</v>
      </c>
      <c r="J6514" s="196" t="n">
        <v>0</v>
      </c>
      <c r="K6514" s="197" t="n">
        <v>0</v>
      </c>
      <c r="L6514" s="194" t="n">
        <v>0</v>
      </c>
      <c r="M6514" s="195" t="n">
        <v>0</v>
      </c>
      <c r="N6514" s="196" t="n">
        <v>0</v>
      </c>
      <c r="O6514" s="197" t="n">
        <v>0</v>
      </c>
      <c r="P6514" s="118" t="inlineStr">
        <is>
          <t>Включено</t>
        </is>
      </c>
      <c r="Q6514" s="104" t="n"/>
    </row>
    <row r="6515" outlineLevel="2" ht="50.25" customHeight="1">
      <c r="A6515" s="3" t="n"/>
      <c r="B6515" s="3" t="n"/>
      <c r="C6515" s="240" t="n"/>
      <c r="D6515" s="391" t="inlineStr">
        <is>
          <t>10.13.18.</t>
        </is>
      </c>
      <c r="E6515" s="410" t="inlineStr">
        <is>
          <t>Оборудование по месту щитовуправления дренажными насосами</t>
        </is>
      </c>
      <c r="F6515" s="411" t="inlineStr">
        <is>
          <t>комплект</t>
        </is>
      </c>
      <c r="G6515" s="421" t="n">
        <v>1</v>
      </c>
      <c r="H6515" s="428">
        <f>IFERROR(L6515/G6515,0)</f>
        <v/>
      </c>
      <c r="I6515" s="429">
        <f>IFERROR(M6515/G6515,0)</f>
        <v/>
      </c>
      <c r="J6515" s="430">
        <f>IFERROR(N6515/G6515,0)</f>
        <v/>
      </c>
      <c r="K6515" s="432">
        <f>+IFERROR(O6515/G6515,0)</f>
        <v/>
      </c>
      <c r="L6515" s="431">
        <f>SUBTOTAL(9,L6516:L6516)</f>
        <v/>
      </c>
      <c r="M6515" s="429">
        <f>SUBTOTAL(9,M6516:M6516)</f>
        <v/>
      </c>
      <c r="N6515" s="430">
        <f>SUBTOTAL(9,N6516:N6516)</f>
        <v/>
      </c>
      <c r="O6515" s="433">
        <f>SUBTOTAL(9,O6516:O6516)</f>
        <v/>
      </c>
      <c r="P6515" s="394" t="n"/>
      <c r="Q6515" s="243" t="n"/>
    </row>
    <row r="6516" outlineLevel="3" ht="50.25" customHeight="1">
      <c r="A6516" s="3" t="n"/>
      <c r="B6516" s="3" t="n"/>
      <c r="C6516" s="25" t="n"/>
      <c r="D6516" s="271" t="inlineStr">
        <is>
          <t>10.13.18.1.</t>
        </is>
      </c>
      <c r="E6516" s="200" t="inlineStr">
        <is>
          <t>Поплавковый уровнемер 750мм, с выходным сигналом 4…20 мА, ПДУ-И.500.10, ЗАО "Овен"</t>
        </is>
      </c>
      <c r="F6516" s="214" t="inlineStr">
        <is>
          <t>шт.</t>
        </is>
      </c>
      <c r="G6516" s="645" t="n">
        <v>0</v>
      </c>
      <c r="H6516" s="194" t="n">
        <v>21501.69108338033</v>
      </c>
      <c r="I6516" s="195" t="n">
        <v>7765.332661784012</v>
      </c>
      <c r="J6516" s="196" t="n">
        <v>3658.377968145543</v>
      </c>
      <c r="K6516" s="197" t="n">
        <v>32925.40171330989</v>
      </c>
      <c r="L6516" s="194" t="n">
        <v>0</v>
      </c>
      <c r="M6516" s="195" t="n">
        <v>0</v>
      </c>
      <c r="N6516" s="196" t="n">
        <v>0</v>
      </c>
      <c r="O6516" s="197" t="n">
        <v>0</v>
      </c>
      <c r="P6516" s="524" t="inlineStr">
        <is>
          <t>Исключено</t>
        </is>
      </c>
      <c r="Q6516" s="104" t="n"/>
    </row>
    <row r="6517" outlineLevel="2" ht="50.25" customHeight="1">
      <c r="A6517" s="3" t="n"/>
      <c r="B6517" s="3" t="n"/>
      <c r="C6517" s="240" t="n"/>
      <c r="D6517" s="391" t="inlineStr">
        <is>
          <t>10.13.19.</t>
        </is>
      </c>
      <c r="E6517" s="410" t="inlineStr">
        <is>
          <t>Щит дренажных насосов ЩДН1 в составе:</t>
        </is>
      </c>
      <c r="F6517" s="411" t="inlineStr">
        <is>
          <t>комплект</t>
        </is>
      </c>
      <c r="G6517" s="421" t="n">
        <v>1</v>
      </c>
      <c r="H6517" s="434">
        <f>IFERROR(L6517/G6517,0)</f>
        <v/>
      </c>
      <c r="I6517" s="435">
        <f>IFERROR(M6517/G6517,0)</f>
        <v/>
      </c>
      <c r="J6517" s="436">
        <f>IFERROR(N6517/G6517,0)</f>
        <v/>
      </c>
      <c r="K6517" s="432">
        <f>+IFERROR(O6517/G6517,0)</f>
        <v/>
      </c>
      <c r="L6517" s="434">
        <f>SUBTOTAL(9,L6518:L6558)</f>
        <v/>
      </c>
      <c r="M6517" s="435">
        <f>SUBTOTAL(9,M6518:M6558)</f>
        <v/>
      </c>
      <c r="N6517" s="436">
        <f>SUBTOTAL(9,N6518:N6558)</f>
        <v/>
      </c>
      <c r="O6517" s="437">
        <f>SUBTOTAL(9,O6518:O6558)</f>
        <v/>
      </c>
      <c r="P6517" s="652" t="inlineStr">
        <is>
          <t>Исключено</t>
        </is>
      </c>
      <c r="Q6517" s="243" t="n"/>
    </row>
    <row r="6518" outlineLevel="3" ht="50.25" customHeight="1">
      <c r="A6518" s="3" t="n"/>
      <c r="B6518" s="3" t="n"/>
      <c r="C6518" s="25" t="n"/>
      <c r="D6518" s="271" t="inlineStr">
        <is>
          <t>10.13.19.1.</t>
        </is>
      </c>
      <c r="E6518" s="200" t="inlineStr">
        <is>
          <t>Контроллер свободнопрограммируемый Pixel 2514-02-0, память 256 кБ, 6хDI, 2xDOr, 1xDOt, 5xPT1000/NI1000, 1x0-10/4-20мА, 2xAO, Pixel 2514-02-0, ООО "Сегнетикс"</t>
        </is>
      </c>
      <c r="F6518" s="214" t="inlineStr">
        <is>
          <t>шт.</t>
        </is>
      </c>
      <c r="G6518" s="645" t="n">
        <v>1</v>
      </c>
      <c r="H6518" s="194" t="n"/>
      <c r="I6518" s="195" t="n">
        <v>0</v>
      </c>
      <c r="J6518" s="196" t="n">
        <v>0</v>
      </c>
      <c r="K6518" s="197" t="n">
        <v>0</v>
      </c>
      <c r="L6518" s="194" t="n">
        <v>0</v>
      </c>
      <c r="M6518" s="195" t="n">
        <v>0</v>
      </c>
      <c r="N6518" s="196" t="n">
        <v>0</v>
      </c>
      <c r="O6518" s="197" t="n">
        <v>0</v>
      </c>
      <c r="P6518" s="118" t="inlineStr">
        <is>
          <t>Включено</t>
        </is>
      </c>
      <c r="Q6518" s="104" t="n"/>
    </row>
    <row r="6519" outlineLevel="3" ht="50.25" customHeight="1">
      <c r="A6519" s="3" t="n"/>
      <c r="B6519" s="3" t="n"/>
      <c r="C6519" s="25" t="n"/>
      <c r="D6519" s="271" t="inlineStr">
        <is>
          <t>10.13.19.2.</t>
        </is>
      </c>
      <c r="E6519" s="200" t="inlineStr">
        <is>
          <t>Лампа сигнальная в сборе, со встроенным светодиодом, зеленая, 230-240В AC, SB4BVM3, Systeme Electric</t>
        </is>
      </c>
      <c r="F6519" s="214" t="inlineStr">
        <is>
          <t>шт.</t>
        </is>
      </c>
      <c r="G6519" s="645" t="n">
        <v>2</v>
      </c>
      <c r="H6519" s="194" t="n"/>
      <c r="I6519" s="195" t="n">
        <v>0</v>
      </c>
      <c r="J6519" s="196" t="n">
        <v>0</v>
      </c>
      <c r="K6519" s="197" t="n">
        <v>0</v>
      </c>
      <c r="L6519" s="194" t="n">
        <v>0</v>
      </c>
      <c r="M6519" s="195" t="n">
        <v>0</v>
      </c>
      <c r="N6519" s="196" t="n">
        <v>0</v>
      </c>
      <c r="O6519" s="197" t="n">
        <v>0</v>
      </c>
      <c r="P6519" s="118" t="inlineStr">
        <is>
          <t>Включено</t>
        </is>
      </c>
      <c r="Q6519" s="104" t="n"/>
    </row>
    <row r="6520" outlineLevel="3" ht="50.25" customHeight="1">
      <c r="A6520" s="3" t="n"/>
      <c r="B6520" s="3" t="n"/>
      <c r="C6520" s="25" t="n"/>
      <c r="D6520" s="271" t="inlineStr">
        <is>
          <t>10.13.19.3.</t>
        </is>
      </c>
      <c r="E6520" s="200" t="inlineStr">
        <is>
          <t>Лампа сигнальная в сборе, со встроенным светодиодом, красная, 24В DC, SB4BVB4, Systeme Electric</t>
        </is>
      </c>
      <c r="F6520" s="214" t="inlineStr">
        <is>
          <t>шт.</t>
        </is>
      </c>
      <c r="G6520" s="645" t="n">
        <v>1</v>
      </c>
      <c r="H6520" s="194" t="n"/>
      <c r="I6520" s="195" t="n">
        <v>0</v>
      </c>
      <c r="J6520" s="196" t="n">
        <v>0</v>
      </c>
      <c r="K6520" s="197" t="n">
        <v>0</v>
      </c>
      <c r="L6520" s="194" t="n">
        <v>0</v>
      </c>
      <c r="M6520" s="195" t="n">
        <v>0</v>
      </c>
      <c r="N6520" s="196" t="n">
        <v>0</v>
      </c>
      <c r="O6520" s="197" t="n">
        <v>0</v>
      </c>
      <c r="P6520" s="118" t="inlineStr">
        <is>
          <t>Включено</t>
        </is>
      </c>
      <c r="Q6520" s="104" t="n"/>
    </row>
    <row r="6521" outlineLevel="3" ht="50.25" customHeight="1">
      <c r="A6521" s="3" t="n"/>
      <c r="B6521" s="3" t="n"/>
      <c r="C6521" s="25" t="n"/>
      <c r="D6521" s="271" t="inlineStr">
        <is>
          <t>10.13.19.4.</t>
        </is>
      </c>
      <c r="E6521" s="200" t="inlineStr">
        <is>
          <t>Реле промежуточное, 2 п.к. и 2 н.о. контакта 8А, МРП-4 ACDC24В УХЛ4, ЗАО "Меандр"</t>
        </is>
      </c>
      <c r="F6521" s="214" t="inlineStr">
        <is>
          <t>шт.</t>
        </is>
      </c>
      <c r="G6521" s="645" t="n">
        <v>2</v>
      </c>
      <c r="H6521" s="194" t="n"/>
      <c r="I6521" s="195" t="n">
        <v>0</v>
      </c>
      <c r="J6521" s="196" t="n">
        <v>0</v>
      </c>
      <c r="K6521" s="197" t="n">
        <v>0</v>
      </c>
      <c r="L6521" s="194" t="n">
        <v>0</v>
      </c>
      <c r="M6521" s="195" t="n">
        <v>0</v>
      </c>
      <c r="N6521" s="196" t="n">
        <v>0</v>
      </c>
      <c r="O6521" s="197" t="n">
        <v>0</v>
      </c>
      <c r="P6521" s="118" t="inlineStr">
        <is>
          <t>Включено</t>
        </is>
      </c>
      <c r="Q6521" s="104" t="n"/>
    </row>
    <row r="6522" outlineLevel="3" ht="50.25" customHeight="1">
      <c r="A6522" s="3" t="n"/>
      <c r="B6522" s="3" t="n"/>
      <c r="C6522" s="25" t="n"/>
      <c r="D6522" s="271" t="inlineStr">
        <is>
          <t>10.13.19.5.</t>
        </is>
      </c>
      <c r="E6522" s="200" t="inlineStr">
        <is>
          <t>Контактор модульный 2 н.о., 16A AC, 230В АС, C9C32216, Systeme Electric</t>
        </is>
      </c>
      <c r="F6522" s="214" t="inlineStr">
        <is>
          <t>шт.</t>
        </is>
      </c>
      <c r="G6522" s="645" t="n">
        <v>2</v>
      </c>
      <c r="H6522" s="194" t="n"/>
      <c r="I6522" s="195" t="n">
        <v>0</v>
      </c>
      <c r="J6522" s="196" t="n">
        <v>0</v>
      </c>
      <c r="K6522" s="197" t="n">
        <v>0</v>
      </c>
      <c r="L6522" s="194" t="n">
        <v>0</v>
      </c>
      <c r="M6522" s="195" t="n">
        <v>0</v>
      </c>
      <c r="N6522" s="196" t="n">
        <v>0</v>
      </c>
      <c r="O6522" s="197" t="n">
        <v>0</v>
      </c>
      <c r="P6522" s="118" t="inlineStr">
        <is>
          <t>Включено</t>
        </is>
      </c>
      <c r="Q6522" s="104" t="n"/>
    </row>
    <row r="6523" outlineLevel="3" ht="50.25" customHeight="1">
      <c r="A6523" s="3" t="n"/>
      <c r="B6523" s="3" t="n"/>
      <c r="C6523" s="25" t="n"/>
      <c r="D6523" s="271" t="inlineStr">
        <is>
          <t>10.13.19.6.</t>
        </is>
      </c>
      <c r="E6523" s="200" t="inlineStr">
        <is>
          <t>Блок питания, выходное напряжение 24В DC / 1.25A, 30 Вт, БП30Б-Д4-24С, ЗАО "Овен"</t>
        </is>
      </c>
      <c r="F6523" s="214" t="inlineStr">
        <is>
          <t>шт.</t>
        </is>
      </c>
      <c r="G6523" s="645" t="n">
        <v>1</v>
      </c>
      <c r="H6523" s="194" t="n"/>
      <c r="I6523" s="195" t="n">
        <v>0</v>
      </c>
      <c r="J6523" s="196" t="n">
        <v>0</v>
      </c>
      <c r="K6523" s="197" t="n">
        <v>0</v>
      </c>
      <c r="L6523" s="194" t="n">
        <v>0</v>
      </c>
      <c r="M6523" s="195" t="n">
        <v>0</v>
      </c>
      <c r="N6523" s="196" t="n">
        <v>0</v>
      </c>
      <c r="O6523" s="197" t="n">
        <v>0</v>
      </c>
      <c r="P6523" s="118" t="inlineStr">
        <is>
          <t>Включено</t>
        </is>
      </c>
      <c r="Q6523" s="104" t="n"/>
    </row>
    <row r="6524" outlineLevel="3" ht="50.25" customHeight="1">
      <c r="A6524" s="3" t="n"/>
      <c r="B6524" s="3" t="n"/>
      <c r="C6524" s="25" t="n"/>
      <c r="D6524" s="271" t="inlineStr">
        <is>
          <t>10.13.19.7.</t>
        </is>
      </c>
      <c r="E6524" s="200" t="inlineStr">
        <is>
          <t>Выключатель нагрузки, однополюсный, номинальный ток 40 А, 6 кА, C9S16140, Systeme Electric</t>
        </is>
      </c>
      <c r="F6524" s="214" t="inlineStr">
        <is>
          <t>шт.</t>
        </is>
      </c>
      <c r="G6524" s="645" t="n">
        <v>1</v>
      </c>
      <c r="H6524" s="194" t="n"/>
      <c r="I6524" s="195" t="n">
        <v>0</v>
      </c>
      <c r="J6524" s="196" t="n">
        <v>0</v>
      </c>
      <c r="K6524" s="197" t="n">
        <v>0</v>
      </c>
      <c r="L6524" s="194" t="n">
        <v>0</v>
      </c>
      <c r="M6524" s="195" t="n">
        <v>0</v>
      </c>
      <c r="N6524" s="196" t="n">
        <v>0</v>
      </c>
      <c r="O6524" s="197" t="n">
        <v>0</v>
      </c>
      <c r="P6524" s="118" t="inlineStr">
        <is>
          <t>Включено</t>
        </is>
      </c>
      <c r="Q6524" s="104" t="n"/>
    </row>
    <row r="6525" outlineLevel="3" ht="50.25" customHeight="1">
      <c r="A6525" s="3" t="n"/>
      <c r="B6525" s="3" t="n"/>
      <c r="C6525" s="25" t="n"/>
      <c r="D6525" s="271" t="inlineStr">
        <is>
          <t>10.13.19.8.</t>
        </is>
      </c>
      <c r="E6525" s="200" t="inlineStr">
        <is>
          <t>Автомат защиты двигателя, диапазон уставки 2,5...4 А, GM2 P08, Systeme Electric</t>
        </is>
      </c>
      <c r="F6525" s="214" t="inlineStr">
        <is>
          <t>шт.</t>
        </is>
      </c>
      <c r="G6525" s="645" t="n">
        <v>2</v>
      </c>
      <c r="H6525" s="194" t="n"/>
      <c r="I6525" s="195" t="n">
        <v>0</v>
      </c>
      <c r="J6525" s="196" t="n">
        <v>0</v>
      </c>
      <c r="K6525" s="197" t="n">
        <v>0</v>
      </c>
      <c r="L6525" s="194" t="n">
        <v>0</v>
      </c>
      <c r="M6525" s="195" t="n">
        <v>0</v>
      </c>
      <c r="N6525" s="196" t="n">
        <v>0</v>
      </c>
      <c r="O6525" s="197" t="n">
        <v>0</v>
      </c>
      <c r="P6525" s="118" t="inlineStr">
        <is>
          <t>Включено</t>
        </is>
      </c>
      <c r="Q6525" s="104" t="n"/>
    </row>
    <row r="6526" outlineLevel="3" ht="50.25" customHeight="1">
      <c r="A6526" s="3" t="n"/>
      <c r="B6526" s="3" t="n"/>
      <c r="C6526" s="25" t="n"/>
      <c r="D6526" s="271" t="inlineStr">
        <is>
          <t>10.13.19.9.</t>
        </is>
      </c>
      <c r="E6526" s="200" t="inlineStr">
        <is>
          <t>Переключатель 3-х позиционный с фиксацией, 2 н.о., черный, удлиненная ручка, SB4BJ33, Systeme Electric</t>
        </is>
      </c>
      <c r="F6526" s="214" t="inlineStr">
        <is>
          <t>шт.</t>
        </is>
      </c>
      <c r="G6526" s="645" t="n">
        <v>2</v>
      </c>
      <c r="H6526" s="194" t="n"/>
      <c r="I6526" s="195" t="n">
        <v>0</v>
      </c>
      <c r="J6526" s="196" t="n">
        <v>0</v>
      </c>
      <c r="K6526" s="197" t="n">
        <v>0</v>
      </c>
      <c r="L6526" s="194" t="n">
        <v>0</v>
      </c>
      <c r="M6526" s="195" t="n">
        <v>0</v>
      </c>
      <c r="N6526" s="196" t="n">
        <v>0</v>
      </c>
      <c r="O6526" s="197" t="n">
        <v>0</v>
      </c>
      <c r="P6526" s="118" t="inlineStr">
        <is>
          <t>Включено</t>
        </is>
      </c>
      <c r="Q6526" s="104" t="n"/>
    </row>
    <row r="6527" outlineLevel="3" ht="50.25" customHeight="1">
      <c r="A6527" s="3" t="n"/>
      <c r="B6527" s="3" t="n"/>
      <c r="C6527" s="25" t="n"/>
      <c r="D6527" s="271" t="inlineStr">
        <is>
          <t>10.13.19.10.</t>
        </is>
      </c>
      <c r="E6527" s="200" t="inlineStr">
        <is>
          <t>Контактный блок 1 НО, SBE101, Systeme Electric</t>
        </is>
      </c>
      <c r="F6527" s="214" t="inlineStr">
        <is>
          <t>шт.</t>
        </is>
      </c>
      <c r="G6527" s="645" t="n">
        <v>2</v>
      </c>
      <c r="H6527" s="194" t="n"/>
      <c r="I6527" s="195" t="n">
        <v>0</v>
      </c>
      <c r="J6527" s="196" t="n">
        <v>0</v>
      </c>
      <c r="K6527" s="197" t="n">
        <v>0</v>
      </c>
      <c r="L6527" s="194" t="n">
        <v>0</v>
      </c>
      <c r="M6527" s="195" t="n">
        <v>0</v>
      </c>
      <c r="N6527" s="196" t="n">
        <v>0</v>
      </c>
      <c r="O6527" s="197" t="n">
        <v>0</v>
      </c>
      <c r="P6527" s="118" t="inlineStr">
        <is>
          <t>Включено</t>
        </is>
      </c>
      <c r="Q6527" s="104" t="n"/>
    </row>
    <row r="6528" outlineLevel="3" ht="50.25" customHeight="1">
      <c r="A6528" s="3" t="n"/>
      <c r="B6528" s="3" t="n"/>
      <c r="C6528" s="25" t="n"/>
      <c r="D6528" s="271" t="inlineStr">
        <is>
          <t>10.13.19.11.</t>
        </is>
      </c>
      <c r="E6528" s="200" t="inlineStr">
        <is>
          <t>Автоматический выключатель, термомагнитный, однополюсный, кривая С, номинальный ток 6 А, 4.5 кА, C9 F 34 1 06, Systeme Electric</t>
        </is>
      </c>
      <c r="F6528" s="214" t="inlineStr">
        <is>
          <t>шт.</t>
        </is>
      </c>
      <c r="G6528" s="645" t="n">
        <v>2</v>
      </c>
      <c r="H6528" s="194" t="n"/>
      <c r="I6528" s="195" t="n">
        <v>0</v>
      </c>
      <c r="J6528" s="196" t="n">
        <v>0</v>
      </c>
      <c r="K6528" s="197" t="n">
        <v>0</v>
      </c>
      <c r="L6528" s="194" t="n">
        <v>0</v>
      </c>
      <c r="M6528" s="195" t="n">
        <v>0</v>
      </c>
      <c r="N6528" s="196" t="n">
        <v>0</v>
      </c>
      <c r="O6528" s="197" t="n">
        <v>0</v>
      </c>
      <c r="P6528" s="118" t="inlineStr">
        <is>
          <t>Включено</t>
        </is>
      </c>
      <c r="Q6528" s="104" t="n"/>
    </row>
    <row r="6529" outlineLevel="3" ht="50.25" customHeight="1">
      <c r="A6529" s="3" t="n"/>
      <c r="B6529" s="3" t="n"/>
      <c r="C6529" s="25" t="n"/>
      <c r="D6529" s="271" t="inlineStr">
        <is>
          <t>10.13.19.12.</t>
        </is>
      </c>
      <c r="E6529" s="200" t="inlineStr">
        <is>
          <t>Торцевая крышка для клемм 2.5-10 мм.кв., синяя, T2.5-10EC.N, Провенто</t>
        </is>
      </c>
      <c r="F6529" s="214" t="inlineStr">
        <is>
          <t>шт.</t>
        </is>
      </c>
      <c r="G6529" s="645" t="n">
        <v>4</v>
      </c>
      <c r="H6529" s="194" t="n"/>
      <c r="I6529" s="195" t="n">
        <v>0</v>
      </c>
      <c r="J6529" s="196" t="n">
        <v>0</v>
      </c>
      <c r="K6529" s="197" t="n">
        <v>0</v>
      </c>
      <c r="L6529" s="194" t="n">
        <v>0</v>
      </c>
      <c r="M6529" s="195" t="n">
        <v>0</v>
      </c>
      <c r="N6529" s="196" t="n">
        <v>0</v>
      </c>
      <c r="O6529" s="197" t="n">
        <v>0</v>
      </c>
      <c r="P6529" s="118" t="inlineStr">
        <is>
          <t>Включено</t>
        </is>
      </c>
      <c r="Q6529" s="104" t="n"/>
    </row>
    <row r="6530" outlineLevel="3" ht="50.25" customHeight="1">
      <c r="A6530" s="3" t="n"/>
      <c r="B6530" s="3" t="n"/>
      <c r="C6530" s="25" t="n"/>
      <c r="D6530" s="271" t="inlineStr">
        <is>
          <t>10.13.19.13.</t>
        </is>
      </c>
      <c r="E6530" s="200" t="inlineStr">
        <is>
          <t>Клемма винтовая 2.5 мм.кв. 800В, 24A, синяя, TB2.5N, Провенто</t>
        </is>
      </c>
      <c r="F6530" s="214" t="inlineStr">
        <is>
          <t>шт.</t>
        </is>
      </c>
      <c r="G6530" s="645" t="n">
        <v>3</v>
      </c>
      <c r="H6530" s="194" t="n"/>
      <c r="I6530" s="195" t="n">
        <v>0</v>
      </c>
      <c r="J6530" s="196" t="n">
        <v>0</v>
      </c>
      <c r="K6530" s="197" t="n">
        <v>0</v>
      </c>
      <c r="L6530" s="194" t="n">
        <v>0</v>
      </c>
      <c r="M6530" s="195" t="n">
        <v>0</v>
      </c>
      <c r="N6530" s="196" t="n">
        <v>0</v>
      </c>
      <c r="O6530" s="197" t="n">
        <v>0</v>
      </c>
      <c r="P6530" s="118" t="inlineStr">
        <is>
          <t>Включено</t>
        </is>
      </c>
      <c r="Q6530" s="104" t="n"/>
    </row>
    <row r="6531" outlineLevel="3" ht="50.25" customHeight="1">
      <c r="A6531" s="3" t="n"/>
      <c r="B6531" s="3" t="n"/>
      <c r="C6531" s="25" t="n"/>
      <c r="D6531" s="271" t="inlineStr">
        <is>
          <t>10.13.19.14.</t>
        </is>
      </c>
      <c r="E6531" s="200" t="inlineStr">
        <is>
          <t>Клемма заземления винтовая 2.5 мм.кв. 800В, желто-зеленая, TB2.5E, Провенто</t>
        </is>
      </c>
      <c r="F6531" s="214" t="inlineStr">
        <is>
          <t>шт.</t>
        </is>
      </c>
      <c r="G6531" s="645" t="n">
        <v>5</v>
      </c>
      <c r="H6531" s="194" t="n"/>
      <c r="I6531" s="195" t="n">
        <v>0</v>
      </c>
      <c r="J6531" s="196" t="n">
        <v>0</v>
      </c>
      <c r="K6531" s="197" t="n">
        <v>0</v>
      </c>
      <c r="L6531" s="194" t="n">
        <v>0</v>
      </c>
      <c r="M6531" s="195" t="n">
        <v>0</v>
      </c>
      <c r="N6531" s="196" t="n">
        <v>0</v>
      </c>
      <c r="O6531" s="197" t="n">
        <v>0</v>
      </c>
      <c r="P6531" s="118" t="inlineStr">
        <is>
          <t>Включено</t>
        </is>
      </c>
      <c r="Q6531" s="104" t="n"/>
    </row>
    <row r="6532" outlineLevel="3" ht="50.25" customHeight="1">
      <c r="A6532" s="3" t="n"/>
      <c r="B6532" s="3" t="n"/>
      <c r="C6532" s="25" t="n"/>
      <c r="D6532" s="271" t="inlineStr">
        <is>
          <t>10.13.19.15.</t>
        </is>
      </c>
      <c r="E6532" s="200" t="inlineStr">
        <is>
          <t>Розетка РДЕ-47 (под евро вилку) EKF PROxima, EKF.mdse-47-pro, EKF</t>
        </is>
      </c>
      <c r="F6532" s="214" t="inlineStr">
        <is>
          <t>шт.</t>
        </is>
      </c>
      <c r="G6532" s="645" t="n">
        <v>1</v>
      </c>
      <c r="H6532" s="194" t="n"/>
      <c r="I6532" s="195" t="n">
        <v>0</v>
      </c>
      <c r="J6532" s="196" t="n">
        <v>0</v>
      </c>
      <c r="K6532" s="197" t="n">
        <v>0</v>
      </c>
      <c r="L6532" s="194" t="n">
        <v>0</v>
      </c>
      <c r="M6532" s="195" t="n">
        <v>0</v>
      </c>
      <c r="N6532" s="196" t="n">
        <v>0</v>
      </c>
      <c r="O6532" s="197" t="n">
        <v>0</v>
      </c>
      <c r="P6532" s="118" t="inlineStr">
        <is>
          <t>Включено</t>
        </is>
      </c>
      <c r="Q6532" s="104" t="n"/>
    </row>
    <row r="6533" outlineLevel="3" ht="50.25" customHeight="1">
      <c r="A6533" s="3" t="n"/>
      <c r="B6533" s="3" t="n"/>
      <c r="C6533" s="25" t="n"/>
      <c r="D6533" s="271" t="inlineStr">
        <is>
          <t>10.13.19.16.</t>
        </is>
      </c>
      <c r="E6533" s="200" t="inlineStr">
        <is>
          <t>Клемма винтовая 2.5 мм.кв. 800В, 24A, серая, TB2.5, Провенто</t>
        </is>
      </c>
      <c r="F6533" s="214" t="inlineStr">
        <is>
          <t>шт.</t>
        </is>
      </c>
      <c r="G6533" s="645" t="n">
        <v>5</v>
      </c>
      <c r="H6533" s="194" t="n"/>
      <c r="I6533" s="195" t="n">
        <v>0</v>
      </c>
      <c r="J6533" s="196" t="n">
        <v>0</v>
      </c>
      <c r="K6533" s="197" t="n">
        <v>0</v>
      </c>
      <c r="L6533" s="194" t="n">
        <v>0</v>
      </c>
      <c r="M6533" s="195" t="n">
        <v>0</v>
      </c>
      <c r="N6533" s="196" t="n">
        <v>0</v>
      </c>
      <c r="O6533" s="197" t="n">
        <v>0</v>
      </c>
      <c r="P6533" s="118" t="inlineStr">
        <is>
          <t>Включено</t>
        </is>
      </c>
      <c r="Q6533" s="104" t="n"/>
    </row>
    <row r="6534" outlineLevel="3" ht="50.25" customHeight="1">
      <c r="A6534" s="3" t="n"/>
      <c r="B6534" s="3" t="n"/>
      <c r="C6534" s="25" t="n"/>
      <c r="D6534" s="271" t="inlineStr">
        <is>
          <t>10.13.19.17.</t>
        </is>
      </c>
      <c r="E6534" s="200" t="inlineStr">
        <is>
          <t>Торцевая крышка для клемм 2.5-10 мм.кв., серая, T2.5-10EC, Провенто</t>
        </is>
      </c>
      <c r="F6534" s="214" t="inlineStr">
        <is>
          <t>шт.</t>
        </is>
      </c>
      <c r="G6534" s="645" t="n">
        <v>4</v>
      </c>
      <c r="H6534" s="194" t="n"/>
      <c r="I6534" s="195" t="n">
        <v>0</v>
      </c>
      <c r="J6534" s="196" t="n">
        <v>0</v>
      </c>
      <c r="K6534" s="197" t="n">
        <v>0</v>
      </c>
      <c r="L6534" s="194" t="n">
        <v>0</v>
      </c>
      <c r="M6534" s="195" t="n">
        <v>0</v>
      </c>
      <c r="N6534" s="196" t="n">
        <v>0</v>
      </c>
      <c r="O6534" s="197" t="n">
        <v>0</v>
      </c>
      <c r="P6534" s="118" t="inlineStr">
        <is>
          <t>Включено</t>
        </is>
      </c>
      <c r="Q6534" s="104" t="n"/>
    </row>
    <row r="6535" outlineLevel="3" ht="50.25" customHeight="1">
      <c r="A6535" s="3" t="n"/>
      <c r="B6535" s="3" t="n"/>
      <c r="C6535" s="25" t="n"/>
      <c r="D6535" s="271" t="inlineStr">
        <is>
          <t>10.13.19.18.</t>
        </is>
      </c>
      <c r="E6535" s="200" t="inlineStr">
        <is>
          <t>Компактный распределительный шкаф MES 400х400х210, MES 40.40.21, Провенто</t>
        </is>
      </c>
      <c r="F6535" s="214" t="inlineStr">
        <is>
          <t>шт.</t>
        </is>
      </c>
      <c r="G6535" s="645" t="n">
        <v>1</v>
      </c>
      <c r="H6535" s="194" t="n"/>
      <c r="I6535" s="195" t="n">
        <v>0</v>
      </c>
      <c r="J6535" s="196" t="n">
        <v>0</v>
      </c>
      <c r="K6535" s="197" t="n">
        <v>0</v>
      </c>
      <c r="L6535" s="194" t="n">
        <v>0</v>
      </c>
      <c r="M6535" s="195" t="n">
        <v>0</v>
      </c>
      <c r="N6535" s="196" t="n">
        <v>0</v>
      </c>
      <c r="O6535" s="197" t="n">
        <v>0</v>
      </c>
      <c r="P6535" s="118" t="inlineStr">
        <is>
          <t>Включено</t>
        </is>
      </c>
      <c r="Q6535" s="104" t="n"/>
    </row>
    <row r="6536" outlineLevel="3" ht="50.25" customHeight="1">
      <c r="A6536" s="3" t="n"/>
      <c r="B6536" s="3" t="n"/>
      <c r="C6536" s="25" t="n"/>
      <c r="D6536" s="271" t="inlineStr">
        <is>
          <t>10.13.19.19.</t>
        </is>
      </c>
      <c r="E6536" s="200" t="inlineStr">
        <is>
          <t>Монтажная DIN рейка 35х7.5х2000мм, DR07.2000, Провенто</t>
        </is>
      </c>
      <c r="F6536" s="214" t="inlineStr">
        <is>
          <t>шт.</t>
        </is>
      </c>
      <c r="G6536" s="645" t="n">
        <v>1</v>
      </c>
      <c r="H6536" s="194" t="n"/>
      <c r="I6536" s="195" t="n">
        <v>0</v>
      </c>
      <c r="J6536" s="196" t="n">
        <v>0</v>
      </c>
      <c r="K6536" s="197" t="n">
        <v>0</v>
      </c>
      <c r="L6536" s="194" t="n">
        <v>0</v>
      </c>
      <c r="M6536" s="195" t="n">
        <v>0</v>
      </c>
      <c r="N6536" s="196" t="n">
        <v>0</v>
      </c>
      <c r="O6536" s="197" t="n">
        <v>0</v>
      </c>
      <c r="P6536" s="118" t="inlineStr">
        <is>
          <t>Включено</t>
        </is>
      </c>
      <c r="Q6536" s="104" t="n"/>
    </row>
    <row r="6537" outlineLevel="3" ht="50.25" customHeight="1">
      <c r="A6537" s="3" t="n"/>
      <c r="B6537" s="3" t="n"/>
      <c r="C6537" s="25" t="n"/>
      <c r="D6537" s="271" t="inlineStr">
        <is>
          <t>10.13.19.20.</t>
        </is>
      </c>
      <c r="E6537" s="200" t="inlineStr">
        <is>
          <t>Кабельный канал перфорированный 40x60x2000мм, WD40.60P, Провенто</t>
        </is>
      </c>
      <c r="F6537" s="214" t="inlineStr">
        <is>
          <t>пог.м.</t>
        </is>
      </c>
      <c r="G6537" s="645" t="n">
        <v>1</v>
      </c>
      <c r="H6537" s="194" t="n"/>
      <c r="I6537" s="195" t="n">
        <v>0</v>
      </c>
      <c r="J6537" s="196" t="n">
        <v>0</v>
      </c>
      <c r="K6537" s="197" t="n">
        <v>0</v>
      </c>
      <c r="L6537" s="194" t="n">
        <v>0</v>
      </c>
      <c r="M6537" s="195" t="n">
        <v>0</v>
      </c>
      <c r="N6537" s="196" t="n">
        <v>0</v>
      </c>
      <c r="O6537" s="197" t="n">
        <v>0</v>
      </c>
      <c r="P6537" s="118" t="inlineStr">
        <is>
          <t>Включено</t>
        </is>
      </c>
      <c r="Q6537" s="104" t="n"/>
    </row>
    <row r="6538" outlineLevel="3" ht="50.25" customHeight="1">
      <c r="A6538" s="3" t="n"/>
      <c r="B6538" s="3" t="n"/>
      <c r="C6538" s="25" t="n"/>
      <c r="D6538" s="271" t="inlineStr">
        <is>
          <t>10.13.19.21.</t>
        </is>
      </c>
      <c r="E6538" s="200" t="inlineStr">
        <is>
          <t>Щит дренажных насосов ЩДН2 в составе:</t>
        </is>
      </c>
      <c r="F6538" s="214" t="inlineStr">
        <is>
          <t>компл.</t>
        </is>
      </c>
      <c r="G6538" s="645" t="n">
        <v>9</v>
      </c>
      <c r="H6538" s="194" t="n"/>
      <c r="I6538" s="195" t="n">
        <v>0</v>
      </c>
      <c r="J6538" s="196" t="n">
        <v>0</v>
      </c>
      <c r="K6538" s="197" t="n">
        <v>0</v>
      </c>
      <c r="L6538" s="194" t="n">
        <v>0</v>
      </c>
      <c r="M6538" s="195" t="n">
        <v>0</v>
      </c>
      <c r="N6538" s="196" t="n">
        <v>0</v>
      </c>
      <c r="O6538" s="197" t="n">
        <v>0</v>
      </c>
      <c r="P6538" s="118" t="inlineStr">
        <is>
          <t>Включено</t>
        </is>
      </c>
      <c r="Q6538" s="104" t="n"/>
    </row>
    <row r="6539" outlineLevel="3" ht="50.25" customHeight="1">
      <c r="A6539" s="3" t="n"/>
      <c r="B6539" s="3" t="n"/>
      <c r="C6539" s="25" t="n"/>
      <c r="D6539" s="271" t="inlineStr">
        <is>
          <t>10.13.19.22.</t>
        </is>
      </c>
      <c r="E6539" s="200" t="inlineStr">
        <is>
          <t>Контроллер свободнопрограммируемый Pixel 2514-02-0, память 256 кБ, 6хDI, 2xDOr, 1xDOt, 5xPT1000/NI1000, 1x0-10/4-20мА, 2xAO, Pixel 2514-02-0, ООО "Сегнетикс"</t>
        </is>
      </c>
      <c r="F6539" s="214" t="inlineStr">
        <is>
          <t>шт.</t>
        </is>
      </c>
      <c r="G6539" s="645" t="n">
        <v>1</v>
      </c>
      <c r="H6539" s="194" t="n"/>
      <c r="I6539" s="195" t="n">
        <v>0</v>
      </c>
      <c r="J6539" s="196" t="n">
        <v>0</v>
      </c>
      <c r="K6539" s="197" t="n">
        <v>0</v>
      </c>
      <c r="L6539" s="194" t="n">
        <v>0</v>
      </c>
      <c r="M6539" s="195" t="n">
        <v>0</v>
      </c>
      <c r="N6539" s="196" t="n">
        <v>0</v>
      </c>
      <c r="O6539" s="197" t="n">
        <v>0</v>
      </c>
      <c r="P6539" s="118" t="inlineStr">
        <is>
          <t>Включено</t>
        </is>
      </c>
      <c r="Q6539" s="104" t="n"/>
    </row>
    <row r="6540" outlineLevel="3" ht="50.25" customHeight="1">
      <c r="A6540" s="3" t="n"/>
      <c r="B6540" s="3" t="n"/>
      <c r="C6540" s="25" t="n"/>
      <c r="D6540" s="271" t="inlineStr">
        <is>
          <t>10.13.19.23.</t>
        </is>
      </c>
      <c r="E6540" s="200" t="inlineStr">
        <is>
          <t>Лампа сигнальная в сборе, со встроенным светодиодом, зеленая, 230-240В AC, SB4BVM3, Systeme Electric</t>
        </is>
      </c>
      <c r="F6540" s="214" t="inlineStr">
        <is>
          <t>шт.</t>
        </is>
      </c>
      <c r="G6540" s="645" t="n">
        <v>1</v>
      </c>
      <c r="H6540" s="194" t="n"/>
      <c r="I6540" s="195" t="n">
        <v>0</v>
      </c>
      <c r="J6540" s="196" t="n">
        <v>0</v>
      </c>
      <c r="K6540" s="197" t="n">
        <v>0</v>
      </c>
      <c r="L6540" s="194" t="n">
        <v>0</v>
      </c>
      <c r="M6540" s="195" t="n">
        <v>0</v>
      </c>
      <c r="N6540" s="196" t="n">
        <v>0</v>
      </c>
      <c r="O6540" s="197" t="n">
        <v>0</v>
      </c>
      <c r="P6540" s="118" t="inlineStr">
        <is>
          <t>Включено</t>
        </is>
      </c>
      <c r="Q6540" s="104" t="n"/>
    </row>
    <row r="6541" outlineLevel="3" ht="50.25" customHeight="1">
      <c r="A6541" s="3" t="n"/>
      <c r="B6541" s="3" t="n"/>
      <c r="C6541" s="25" t="n"/>
      <c r="D6541" s="271" t="inlineStr">
        <is>
          <t>10.13.19.24.</t>
        </is>
      </c>
      <c r="E6541" s="200" t="inlineStr">
        <is>
          <t>Лампа сигнальная в сборе, со встроенным светодиодом, красная, 24В DC, SB4BVB4, Systeme Electric</t>
        </is>
      </c>
      <c r="F6541" s="214" t="inlineStr">
        <is>
          <t>шт.</t>
        </is>
      </c>
      <c r="G6541" s="645" t="n">
        <v>1</v>
      </c>
      <c r="H6541" s="194" t="n"/>
      <c r="I6541" s="195" t="n">
        <v>0</v>
      </c>
      <c r="J6541" s="196" t="n">
        <v>0</v>
      </c>
      <c r="K6541" s="197" t="n">
        <v>0</v>
      </c>
      <c r="L6541" s="194" t="n">
        <v>0</v>
      </c>
      <c r="M6541" s="195" t="n">
        <v>0</v>
      </c>
      <c r="N6541" s="196" t="n">
        <v>0</v>
      </c>
      <c r="O6541" s="197" t="n">
        <v>0</v>
      </c>
      <c r="P6541" s="118" t="inlineStr">
        <is>
          <t>Включено</t>
        </is>
      </c>
      <c r="Q6541" s="104" t="n"/>
    </row>
    <row r="6542" outlineLevel="3" ht="50.25" customHeight="1">
      <c r="A6542" s="3" t="n"/>
      <c r="B6542" s="3" t="n"/>
      <c r="C6542" s="25" t="n"/>
      <c r="D6542" s="271" t="inlineStr">
        <is>
          <t>10.13.19.25.</t>
        </is>
      </c>
      <c r="E6542" s="200" t="inlineStr">
        <is>
          <t>Реле промежуточное, 2 п.к. и 2 н.о. контакта 8А, МРП-4 ACDC24В УХЛ4, ЗАО "Меандр"</t>
        </is>
      </c>
      <c r="F6542" s="214" t="inlineStr">
        <is>
          <t>шт.</t>
        </is>
      </c>
      <c r="G6542" s="645" t="n">
        <v>1</v>
      </c>
      <c r="H6542" s="194" t="n"/>
      <c r="I6542" s="195" t="n">
        <v>0</v>
      </c>
      <c r="J6542" s="196" t="n">
        <v>0</v>
      </c>
      <c r="K6542" s="197" t="n">
        <v>0</v>
      </c>
      <c r="L6542" s="194" t="n">
        <v>0</v>
      </c>
      <c r="M6542" s="195" t="n">
        <v>0</v>
      </c>
      <c r="N6542" s="196" t="n">
        <v>0</v>
      </c>
      <c r="O6542" s="197" t="n">
        <v>0</v>
      </c>
      <c r="P6542" s="118" t="inlineStr">
        <is>
          <t>Включено</t>
        </is>
      </c>
      <c r="Q6542" s="104" t="n"/>
    </row>
    <row r="6543" outlineLevel="3" ht="50.25" customHeight="1">
      <c r="A6543" s="3" t="n"/>
      <c r="B6543" s="3" t="n"/>
      <c r="C6543" s="25" t="n"/>
      <c r="D6543" s="271" t="inlineStr">
        <is>
          <t>10.13.19.26.</t>
        </is>
      </c>
      <c r="E6543" s="200" t="inlineStr">
        <is>
          <t>Контактор модульный 2 н.о., 16A AC, 230В АС, C9C32216, Systeme Electric</t>
        </is>
      </c>
      <c r="F6543" s="214" t="inlineStr">
        <is>
          <t>шт.</t>
        </is>
      </c>
      <c r="G6543" s="645" t="n">
        <v>1</v>
      </c>
      <c r="H6543" s="194" t="n"/>
      <c r="I6543" s="195" t="n">
        <v>0</v>
      </c>
      <c r="J6543" s="196" t="n">
        <v>0</v>
      </c>
      <c r="K6543" s="197" t="n">
        <v>0</v>
      </c>
      <c r="L6543" s="194" t="n">
        <v>0</v>
      </c>
      <c r="M6543" s="195" t="n">
        <v>0</v>
      </c>
      <c r="N6543" s="196" t="n">
        <v>0</v>
      </c>
      <c r="O6543" s="197" t="n">
        <v>0</v>
      </c>
      <c r="P6543" s="118" t="inlineStr">
        <is>
          <t>Включено</t>
        </is>
      </c>
      <c r="Q6543" s="104" t="n"/>
    </row>
    <row r="6544" outlineLevel="3" ht="50.25" customHeight="1">
      <c r="A6544" s="3" t="n"/>
      <c r="B6544" s="3" t="n"/>
      <c r="C6544" s="25" t="n"/>
      <c r="D6544" s="271" t="inlineStr">
        <is>
          <t>10.13.19.27.</t>
        </is>
      </c>
      <c r="E6544" s="200" t="inlineStr">
        <is>
          <t>Блок питания, выходное напряжение 24В DC / 1.25A, 30 Вт, БП30Б-Д4-24С, ЗАО "Овен"</t>
        </is>
      </c>
      <c r="F6544" s="214" t="inlineStr">
        <is>
          <t>шт.</t>
        </is>
      </c>
      <c r="G6544" s="645" t="n">
        <v>1</v>
      </c>
      <c r="H6544" s="194" t="n"/>
      <c r="I6544" s="195" t="n">
        <v>0</v>
      </c>
      <c r="J6544" s="196" t="n">
        <v>0</v>
      </c>
      <c r="K6544" s="197" t="n">
        <v>0</v>
      </c>
      <c r="L6544" s="194" t="n">
        <v>0</v>
      </c>
      <c r="M6544" s="195" t="n">
        <v>0</v>
      </c>
      <c r="N6544" s="196" t="n">
        <v>0</v>
      </c>
      <c r="O6544" s="197" t="n">
        <v>0</v>
      </c>
      <c r="P6544" s="118" t="inlineStr">
        <is>
          <t>Включено</t>
        </is>
      </c>
      <c r="Q6544" s="104" t="n"/>
    </row>
    <row r="6545" outlineLevel="3" ht="50.25" customHeight="1">
      <c r="A6545" s="3" t="n"/>
      <c r="B6545" s="3" t="n"/>
      <c r="C6545" s="25" t="n"/>
      <c r="D6545" s="271" t="inlineStr">
        <is>
          <t>10.13.19.28.</t>
        </is>
      </c>
      <c r="E6545" s="200" t="inlineStr">
        <is>
          <t>Выключатель нагрузки, однополюсный, номинальный ток 40 А, 6 кА, C9S16140, Systeme Electric</t>
        </is>
      </c>
      <c r="F6545" s="214" t="inlineStr">
        <is>
          <t>шт.</t>
        </is>
      </c>
      <c r="G6545" s="645" t="n">
        <v>1</v>
      </c>
      <c r="H6545" s="194" t="n"/>
      <c r="I6545" s="195" t="n">
        <v>0</v>
      </c>
      <c r="J6545" s="196" t="n">
        <v>0</v>
      </c>
      <c r="K6545" s="197" t="n">
        <v>0</v>
      </c>
      <c r="L6545" s="194" t="n">
        <v>0</v>
      </c>
      <c r="M6545" s="195" t="n">
        <v>0</v>
      </c>
      <c r="N6545" s="196" t="n">
        <v>0</v>
      </c>
      <c r="O6545" s="197" t="n">
        <v>0</v>
      </c>
      <c r="P6545" s="118" t="inlineStr">
        <is>
          <t>Включено</t>
        </is>
      </c>
      <c r="Q6545" s="104" t="n"/>
    </row>
    <row r="6546" outlineLevel="3" ht="50.25" customHeight="1">
      <c r="A6546" s="3" t="n"/>
      <c r="B6546" s="3" t="n"/>
      <c r="C6546" s="25" t="n"/>
      <c r="D6546" s="271" t="inlineStr">
        <is>
          <t>10.13.19.29.</t>
        </is>
      </c>
      <c r="E6546" s="200" t="inlineStr">
        <is>
          <t>Автомат защиты двигателя, диапазон уставки 2,5...4 А, GM2 P08, Systeme Electric</t>
        </is>
      </c>
      <c r="F6546" s="214" t="inlineStr">
        <is>
          <t>шт.</t>
        </is>
      </c>
      <c r="G6546" s="645" t="n">
        <v>1</v>
      </c>
      <c r="H6546" s="194" t="n"/>
      <c r="I6546" s="195" t="n">
        <v>0</v>
      </c>
      <c r="J6546" s="196" t="n">
        <v>0</v>
      </c>
      <c r="K6546" s="197" t="n">
        <v>0</v>
      </c>
      <c r="L6546" s="194" t="n">
        <v>0</v>
      </c>
      <c r="M6546" s="195" t="n">
        <v>0</v>
      </c>
      <c r="N6546" s="196" t="n">
        <v>0</v>
      </c>
      <c r="O6546" s="197" t="n">
        <v>0</v>
      </c>
      <c r="P6546" s="118" t="inlineStr">
        <is>
          <t>Включено</t>
        </is>
      </c>
      <c r="Q6546" s="104" t="n"/>
    </row>
    <row r="6547" outlineLevel="3" ht="50.25" customHeight="1">
      <c r="A6547" s="3" t="n"/>
      <c r="B6547" s="3" t="n"/>
      <c r="C6547" s="25" t="n"/>
      <c r="D6547" s="271" t="inlineStr">
        <is>
          <t>10.13.19.30.</t>
        </is>
      </c>
      <c r="E6547" s="200" t="inlineStr">
        <is>
          <t>Переключатель 3-х позиционный с фиксацией, 2 н.о., черный, удлиненная ручка, SB4BJ33, Systeme Electric</t>
        </is>
      </c>
      <c r="F6547" s="214" t="inlineStr">
        <is>
          <t>шт.</t>
        </is>
      </c>
      <c r="G6547" s="645" t="n">
        <v>1</v>
      </c>
      <c r="H6547" s="194" t="n"/>
      <c r="I6547" s="195" t="n">
        <v>0</v>
      </c>
      <c r="J6547" s="196" t="n">
        <v>0</v>
      </c>
      <c r="K6547" s="197" t="n">
        <v>0</v>
      </c>
      <c r="L6547" s="194" t="n">
        <v>0</v>
      </c>
      <c r="M6547" s="195" t="n">
        <v>0</v>
      </c>
      <c r="N6547" s="196" t="n">
        <v>0</v>
      </c>
      <c r="O6547" s="197" t="n">
        <v>0</v>
      </c>
      <c r="P6547" s="118" t="inlineStr">
        <is>
          <t>Включено</t>
        </is>
      </c>
      <c r="Q6547" s="104" t="n"/>
    </row>
    <row r="6548" outlineLevel="3" ht="50.25" customHeight="1">
      <c r="A6548" s="3" t="n"/>
      <c r="B6548" s="3" t="n"/>
      <c r="C6548" s="25" t="n"/>
      <c r="D6548" s="271" t="inlineStr">
        <is>
          <t>10.13.19.31.</t>
        </is>
      </c>
      <c r="E6548" s="200" t="inlineStr">
        <is>
          <t>Контактный блок 1 НО, SBE101, Systeme Electric</t>
        </is>
      </c>
      <c r="F6548" s="214" t="inlineStr">
        <is>
          <t>шт.</t>
        </is>
      </c>
      <c r="G6548" s="645" t="n">
        <v>2</v>
      </c>
      <c r="H6548" s="194" t="n"/>
      <c r="I6548" s="195" t="n">
        <v>0</v>
      </c>
      <c r="J6548" s="196" t="n">
        <v>0</v>
      </c>
      <c r="K6548" s="197" t="n">
        <v>0</v>
      </c>
      <c r="L6548" s="194" t="n">
        <v>0</v>
      </c>
      <c r="M6548" s="195" t="n">
        <v>0</v>
      </c>
      <c r="N6548" s="196" t="n">
        <v>0</v>
      </c>
      <c r="O6548" s="197" t="n">
        <v>0</v>
      </c>
      <c r="P6548" s="118" t="inlineStr">
        <is>
          <t>Включено</t>
        </is>
      </c>
      <c r="Q6548" s="104" t="n"/>
    </row>
    <row r="6549" outlineLevel="3" ht="50.25" customHeight="1">
      <c r="A6549" s="3" t="n"/>
      <c r="B6549" s="3" t="n"/>
      <c r="C6549" s="25" t="n"/>
      <c r="D6549" s="271" t="inlineStr">
        <is>
          <t>10.13.19.32.</t>
        </is>
      </c>
      <c r="E6549" s="200" t="inlineStr">
        <is>
          <t>Автоматический выключатель, термомагнитный, однополюсный, кривая С, номинальный ток 6 А, 4.5 кА, C9 F 34 1 06, Systeme Electric</t>
        </is>
      </c>
      <c r="F6549" s="214" t="inlineStr">
        <is>
          <t>шт.</t>
        </is>
      </c>
      <c r="G6549" s="645" t="n">
        <v>2</v>
      </c>
      <c r="H6549" s="194" t="n"/>
      <c r="I6549" s="195" t="n">
        <v>0</v>
      </c>
      <c r="J6549" s="196" t="n">
        <v>0</v>
      </c>
      <c r="K6549" s="197" t="n">
        <v>0</v>
      </c>
      <c r="L6549" s="194" t="n">
        <v>0</v>
      </c>
      <c r="M6549" s="195" t="n">
        <v>0</v>
      </c>
      <c r="N6549" s="196" t="n">
        <v>0</v>
      </c>
      <c r="O6549" s="197" t="n">
        <v>0</v>
      </c>
      <c r="P6549" s="118" t="inlineStr">
        <is>
          <t>Включено</t>
        </is>
      </c>
      <c r="Q6549" s="104" t="n"/>
    </row>
    <row r="6550" outlineLevel="3" ht="50.25" customHeight="1">
      <c r="A6550" s="3" t="n"/>
      <c r="B6550" s="3" t="n"/>
      <c r="C6550" s="25" t="n"/>
      <c r="D6550" s="271" t="inlineStr">
        <is>
          <t>10.13.19.33.</t>
        </is>
      </c>
      <c r="E6550" s="200" t="inlineStr">
        <is>
          <t>Торцевая крышка для клемм 2.5-10 мм.кв., синяя, T2.5-10EC.N, Провенто</t>
        </is>
      </c>
      <c r="F6550" s="214" t="inlineStr">
        <is>
          <t>шт.</t>
        </is>
      </c>
      <c r="G6550" s="645" t="n">
        <v>4</v>
      </c>
      <c r="H6550" s="194" t="n"/>
      <c r="I6550" s="195" t="n">
        <v>0</v>
      </c>
      <c r="J6550" s="196" t="n">
        <v>0</v>
      </c>
      <c r="K6550" s="197" t="n">
        <v>0</v>
      </c>
      <c r="L6550" s="194" t="n">
        <v>0</v>
      </c>
      <c r="M6550" s="195" t="n">
        <v>0</v>
      </c>
      <c r="N6550" s="196" t="n">
        <v>0</v>
      </c>
      <c r="O6550" s="197" t="n">
        <v>0</v>
      </c>
      <c r="P6550" s="118" t="inlineStr">
        <is>
          <t>Включено</t>
        </is>
      </c>
      <c r="Q6550" s="104" t="n"/>
    </row>
    <row r="6551" outlineLevel="3" ht="50.25" customHeight="1">
      <c r="A6551" s="3" t="n"/>
      <c r="B6551" s="3" t="n"/>
      <c r="C6551" s="25" t="n"/>
      <c r="D6551" s="271" t="inlineStr">
        <is>
          <t>10.13.19.34.</t>
        </is>
      </c>
      <c r="E6551" s="200" t="inlineStr">
        <is>
          <t>Клемма винтовая 2.5 мм.кв. 800В, 24A, синяя, TB2.5N, Провенто</t>
        </is>
      </c>
      <c r="F6551" s="214" t="inlineStr">
        <is>
          <t>шт.</t>
        </is>
      </c>
      <c r="G6551" s="645" t="n">
        <v>3</v>
      </c>
      <c r="H6551" s="194" t="n"/>
      <c r="I6551" s="195" t="n">
        <v>0</v>
      </c>
      <c r="J6551" s="196" t="n">
        <v>0</v>
      </c>
      <c r="K6551" s="197" t="n">
        <v>0</v>
      </c>
      <c r="L6551" s="194" t="n">
        <v>0</v>
      </c>
      <c r="M6551" s="195" t="n">
        <v>0</v>
      </c>
      <c r="N6551" s="196" t="n">
        <v>0</v>
      </c>
      <c r="O6551" s="197" t="n">
        <v>0</v>
      </c>
      <c r="P6551" s="118" t="inlineStr">
        <is>
          <t>Включено</t>
        </is>
      </c>
      <c r="Q6551" s="104" t="n"/>
    </row>
    <row r="6552" outlineLevel="3" ht="50.25" customHeight="1">
      <c r="A6552" s="3" t="n"/>
      <c r="B6552" s="3" t="n"/>
      <c r="C6552" s="25" t="n"/>
      <c r="D6552" s="271" t="inlineStr">
        <is>
          <t>10.13.19.35.</t>
        </is>
      </c>
      <c r="E6552" s="200" t="inlineStr">
        <is>
          <t>Клемма заземления винтовая 2.5 мм.кв. 800В, желто-зеленая, TB2.5E, Провенто</t>
        </is>
      </c>
      <c r="F6552" s="214" t="inlineStr">
        <is>
          <t>шт.</t>
        </is>
      </c>
      <c r="G6552" s="645" t="n">
        <v>5</v>
      </c>
      <c r="H6552" s="194" t="n"/>
      <c r="I6552" s="195" t="n">
        <v>0</v>
      </c>
      <c r="J6552" s="196" t="n">
        <v>0</v>
      </c>
      <c r="K6552" s="197" t="n">
        <v>0</v>
      </c>
      <c r="L6552" s="194" t="n">
        <v>0</v>
      </c>
      <c r="M6552" s="195" t="n">
        <v>0</v>
      </c>
      <c r="N6552" s="196" t="n">
        <v>0</v>
      </c>
      <c r="O6552" s="197" t="n">
        <v>0</v>
      </c>
      <c r="P6552" s="118" t="inlineStr">
        <is>
          <t>Включено</t>
        </is>
      </c>
      <c r="Q6552" s="104" t="n"/>
    </row>
    <row r="6553" outlineLevel="3" ht="50.25" customHeight="1">
      <c r="A6553" s="3" t="n"/>
      <c r="B6553" s="3" t="n"/>
      <c r="C6553" s="25" t="n"/>
      <c r="D6553" s="271" t="inlineStr">
        <is>
          <t>10.13.19.36.</t>
        </is>
      </c>
      <c r="E6553" s="200" t="inlineStr">
        <is>
          <t>Розетка РДЕ-47 (под евро вилку) EKF PROxima, EKF.mdse-47-pro, EKF</t>
        </is>
      </c>
      <c r="F6553" s="214" t="inlineStr">
        <is>
          <t>шт.</t>
        </is>
      </c>
      <c r="G6553" s="645" t="n">
        <v>1</v>
      </c>
      <c r="H6553" s="194" t="n"/>
      <c r="I6553" s="195" t="n">
        <v>0</v>
      </c>
      <c r="J6553" s="196" t="n">
        <v>0</v>
      </c>
      <c r="K6553" s="197" t="n">
        <v>0</v>
      </c>
      <c r="L6553" s="194" t="n">
        <v>0</v>
      </c>
      <c r="M6553" s="195" t="n">
        <v>0</v>
      </c>
      <c r="N6553" s="196" t="n">
        <v>0</v>
      </c>
      <c r="O6553" s="197" t="n">
        <v>0</v>
      </c>
      <c r="P6553" s="118" t="inlineStr">
        <is>
          <t>Включено</t>
        </is>
      </c>
      <c r="Q6553" s="104" t="n"/>
    </row>
    <row r="6554" outlineLevel="3" ht="50.25" customHeight="1">
      <c r="A6554" s="3" t="n"/>
      <c r="B6554" s="3" t="n"/>
      <c r="C6554" s="25" t="n"/>
      <c r="D6554" s="271" t="inlineStr">
        <is>
          <t>10.13.19.37.</t>
        </is>
      </c>
      <c r="E6554" s="200" t="inlineStr">
        <is>
          <t>Торцевая крышка для клемм 2.5-10 мм.кв., серая, T2.5-10EC, Провенто</t>
        </is>
      </c>
      <c r="F6554" s="214" t="inlineStr">
        <is>
          <t>шт.</t>
        </is>
      </c>
      <c r="G6554" s="645" t="n">
        <v>6</v>
      </c>
      <c r="H6554" s="194" t="n"/>
      <c r="I6554" s="195" t="n">
        <v>0</v>
      </c>
      <c r="J6554" s="196" t="n">
        <v>0</v>
      </c>
      <c r="K6554" s="197" t="n">
        <v>0</v>
      </c>
      <c r="L6554" s="194" t="n">
        <v>0</v>
      </c>
      <c r="M6554" s="195" t="n">
        <v>0</v>
      </c>
      <c r="N6554" s="196" t="n">
        <v>0</v>
      </c>
      <c r="O6554" s="197" t="n">
        <v>0</v>
      </c>
      <c r="P6554" s="118" t="inlineStr">
        <is>
          <t>Включено</t>
        </is>
      </c>
      <c r="Q6554" s="104" t="n"/>
    </row>
    <row r="6555" outlineLevel="3" ht="50.25" customHeight="1">
      <c r="A6555" s="3" t="n"/>
      <c r="B6555" s="3" t="n"/>
      <c r="C6555" s="25" t="n"/>
      <c r="D6555" s="271" t="inlineStr">
        <is>
          <t>10.13.19.38.</t>
        </is>
      </c>
      <c r="E6555" s="200" t="inlineStr">
        <is>
          <t>Клемма винтовая 2.5 мм.кв. 800В, 24A, серая, TB2.5, Провенто</t>
        </is>
      </c>
      <c r="F6555" s="214" t="inlineStr">
        <is>
          <t>шт.</t>
        </is>
      </c>
      <c r="G6555" s="645" t="n">
        <v>3</v>
      </c>
      <c r="H6555" s="194" t="n"/>
      <c r="I6555" s="195" t="n">
        <v>0</v>
      </c>
      <c r="J6555" s="196" t="n">
        <v>0</v>
      </c>
      <c r="K6555" s="197" t="n">
        <v>0</v>
      </c>
      <c r="L6555" s="194" t="n">
        <v>0</v>
      </c>
      <c r="M6555" s="195" t="n">
        <v>0</v>
      </c>
      <c r="N6555" s="196" t="n">
        <v>0</v>
      </c>
      <c r="O6555" s="197" t="n">
        <v>0</v>
      </c>
      <c r="P6555" s="118" t="inlineStr">
        <is>
          <t>Включено</t>
        </is>
      </c>
      <c r="Q6555" s="104" t="n"/>
    </row>
    <row r="6556" outlineLevel="3" ht="50.25" customHeight="1">
      <c r="A6556" s="3" t="n"/>
      <c r="B6556" s="3" t="n"/>
      <c r="C6556" s="25" t="n"/>
      <c r="D6556" s="271" t="inlineStr">
        <is>
          <t>10.13.19.39.</t>
        </is>
      </c>
      <c r="E6556" s="200" t="inlineStr">
        <is>
          <t>Компактный распределительный шкаф MES 400х300х210, MES 40.30.21, Провенто</t>
        </is>
      </c>
      <c r="F6556" s="214" t="inlineStr">
        <is>
          <t>шт.</t>
        </is>
      </c>
      <c r="G6556" s="645" t="n">
        <v>1</v>
      </c>
      <c r="H6556" s="194" t="n"/>
      <c r="I6556" s="195" t="n">
        <v>0</v>
      </c>
      <c r="J6556" s="196" t="n">
        <v>0</v>
      </c>
      <c r="K6556" s="197" t="n">
        <v>0</v>
      </c>
      <c r="L6556" s="194" t="n">
        <v>0</v>
      </c>
      <c r="M6556" s="195" t="n">
        <v>0</v>
      </c>
      <c r="N6556" s="196" t="n">
        <v>0</v>
      </c>
      <c r="O6556" s="197" t="n">
        <v>0</v>
      </c>
      <c r="P6556" s="118" t="inlineStr">
        <is>
          <t>Включено</t>
        </is>
      </c>
      <c r="Q6556" s="104" t="n"/>
    </row>
    <row r="6557" outlineLevel="3" ht="50.25" customHeight="1">
      <c r="A6557" s="3" t="n"/>
      <c r="B6557" s="3" t="n"/>
      <c r="C6557" s="25" t="n"/>
      <c r="D6557" s="271" t="inlineStr">
        <is>
          <t>10.13.19.40.</t>
        </is>
      </c>
      <c r="E6557" s="200" t="inlineStr">
        <is>
          <t>Монтажная DIN рейка 35х7.5х2000мм, DR07.2000, Провенто</t>
        </is>
      </c>
      <c r="F6557" s="214" t="inlineStr">
        <is>
          <t>шт.</t>
        </is>
      </c>
      <c r="G6557" s="645" t="n">
        <v>1</v>
      </c>
      <c r="H6557" s="194" t="n"/>
      <c r="I6557" s="195" t="n">
        <v>0</v>
      </c>
      <c r="J6557" s="196" t="n">
        <v>0</v>
      </c>
      <c r="K6557" s="197" t="n">
        <v>0</v>
      </c>
      <c r="L6557" s="194" t="n">
        <v>0</v>
      </c>
      <c r="M6557" s="195" t="n">
        <v>0</v>
      </c>
      <c r="N6557" s="196" t="n">
        <v>0</v>
      </c>
      <c r="O6557" s="197" t="n">
        <v>0</v>
      </c>
      <c r="P6557" s="118" t="inlineStr">
        <is>
          <t>Включено</t>
        </is>
      </c>
      <c r="Q6557" s="104" t="n"/>
    </row>
    <row r="6558" outlineLevel="3" ht="50.25" customHeight="1">
      <c r="A6558" s="3" t="n"/>
      <c r="B6558" s="3" t="n"/>
      <c r="C6558" s="25" t="n"/>
      <c r="D6558" s="271" t="inlineStr">
        <is>
          <t>10.13.19.41.</t>
        </is>
      </c>
      <c r="E6558" s="200" t="inlineStr">
        <is>
          <t>Кабельный канал перфорированный 40x60x2000мм, WD40.60P, Провенто</t>
        </is>
      </c>
      <c r="F6558" s="214" t="inlineStr">
        <is>
          <t>пог.м.</t>
        </is>
      </c>
      <c r="G6558" s="645" t="n">
        <v>1</v>
      </c>
      <c r="H6558" s="194" t="n"/>
      <c r="I6558" s="195" t="n">
        <v>0</v>
      </c>
      <c r="J6558" s="196" t="n">
        <v>0</v>
      </c>
      <c r="K6558" s="197" t="n">
        <v>0</v>
      </c>
      <c r="L6558" s="194" t="n">
        <v>0</v>
      </c>
      <c r="M6558" s="195" t="n">
        <v>0</v>
      </c>
      <c r="N6558" s="196" t="n">
        <v>0</v>
      </c>
      <c r="O6558" s="197" t="n">
        <v>0</v>
      </c>
      <c r="P6558" s="118" t="inlineStr">
        <is>
          <t>Включено</t>
        </is>
      </c>
      <c r="Q6558" s="104" t="n"/>
    </row>
    <row r="6559" outlineLevel="2" ht="50.25" customHeight="1">
      <c r="A6559" s="3" t="n"/>
      <c r="B6559" s="3" t="n"/>
      <c r="C6559" s="240" t="n"/>
      <c r="D6559" s="391" t="inlineStr">
        <is>
          <t>10.13.20.</t>
        </is>
      </c>
      <c r="E6559" s="410" t="inlineStr">
        <is>
          <t>Щит систем вентиляции ЩСВ-П1.1, оборудование и датчики по месту</t>
        </is>
      </c>
      <c r="F6559" s="411" t="inlineStr">
        <is>
          <t>комплект</t>
        </is>
      </c>
      <c r="G6559" s="421" t="n">
        <v>1</v>
      </c>
      <c r="H6559" s="428">
        <f>IFERROR(L6559/G6559,0)</f>
        <v/>
      </c>
      <c r="I6559" s="429">
        <f>IFERROR(M6559/G6559,0)</f>
        <v/>
      </c>
      <c r="J6559" s="430">
        <f>IFERROR(N6559/G6559,0)</f>
        <v/>
      </c>
      <c r="K6559" s="432">
        <f>+IFERROR(O6559/G6559,0)</f>
        <v/>
      </c>
      <c r="L6559" s="431">
        <f>SUBTOTAL(9,L6560:L6569)</f>
        <v/>
      </c>
      <c r="M6559" s="429">
        <f>SUBTOTAL(9,M6560:M6569)</f>
        <v/>
      </c>
      <c r="N6559" s="430">
        <f>SUBTOTAL(9,N6560:N6569)</f>
        <v/>
      </c>
      <c r="O6559" s="433">
        <f>SUBTOTAL(9,O6560:O6569)</f>
        <v/>
      </c>
      <c r="P6559" s="394" t="n"/>
      <c r="Q6559" s="243" t="n"/>
    </row>
    <row r="6560" outlineLevel="3" ht="50.25" customHeight="1">
      <c r="A6560" s="3" t="n"/>
      <c r="B6560" s="3" t="n"/>
      <c r="C6560" s="25" t="n"/>
      <c r="D6560" s="271" t="inlineStr">
        <is>
          <t>10.13.20.1.</t>
        </is>
      </c>
      <c r="E6560" s="200" t="inlineStr">
        <is>
          <t>Привод клапана</t>
        </is>
      </c>
      <c r="F6560" s="214" t="inlineStr">
        <is>
          <t>шт.</t>
        </is>
      </c>
      <c r="G6560" s="645" t="n">
        <v>0</v>
      </c>
      <c r="H6560" s="194" t="n">
        <v>28861.33039384376</v>
      </c>
      <c r="I6560" s="195" t="n">
        <v>6471.110551486678</v>
      </c>
      <c r="J6560" s="196" t="n">
        <v>4416.555118166304</v>
      </c>
      <c r="K6560" s="197" t="n">
        <v>39748.99606349674</v>
      </c>
      <c r="L6560" s="194" t="n">
        <v>0</v>
      </c>
      <c r="M6560" s="195" t="n">
        <v>0</v>
      </c>
      <c r="N6560" s="196" t="n">
        <v>0</v>
      </c>
      <c r="O6560" s="197" t="n">
        <v>0</v>
      </c>
      <c r="P6560" s="524" t="inlineStr">
        <is>
          <t>Исключено</t>
        </is>
      </c>
      <c r="Q6560" s="104" t="n"/>
    </row>
    <row r="6561" outlineLevel="3" ht="50.25" customHeight="1">
      <c r="A6561" s="3" t="n"/>
      <c r="B6561" s="3" t="n"/>
      <c r="C6561" s="25" t="n"/>
      <c r="D6561" s="271" t="inlineStr">
        <is>
          <t>10.13.20.2.</t>
        </is>
      </c>
      <c r="E6561" s="200" t="inlineStr">
        <is>
          <t>Привод с пружинным возвратом, 2-х позиционный, 10 Нм, ~220 В, NF230A, Belimo</t>
        </is>
      </c>
      <c r="F6561" s="214" t="inlineStr">
        <is>
          <t>шт.</t>
        </is>
      </c>
      <c r="G6561" s="645" t="n">
        <v>0</v>
      </c>
      <c r="H6561" s="194" t="n">
        <v>16508.68076180785</v>
      </c>
      <c r="I6561" s="195" t="n">
        <v>10353.77688237868</v>
      </c>
      <c r="J6561" s="196" t="n">
        <v>3357.807205523316</v>
      </c>
      <c r="K6561" s="197" t="n">
        <v>30220.26484970985</v>
      </c>
      <c r="L6561" s="194" t="n">
        <v>0</v>
      </c>
      <c r="M6561" s="195" t="n">
        <v>0</v>
      </c>
      <c r="N6561" s="196" t="n">
        <v>0</v>
      </c>
      <c r="O6561" s="197" t="n">
        <v>0</v>
      </c>
      <c r="P6561" s="524" t="inlineStr">
        <is>
          <t>Исключено</t>
        </is>
      </c>
      <c r="Q6561" s="104" t="n"/>
    </row>
    <row r="6562" outlineLevel="3" ht="50.25" customHeight="1">
      <c r="A6562" s="3" t="n"/>
      <c r="B6562" s="3" t="n"/>
      <c r="C6562" s="25" t="n"/>
      <c r="D6562" s="271" t="inlineStr">
        <is>
          <t>10.13.20.3.</t>
        </is>
      </c>
      <c r="E6562" s="200" t="inlineStr">
        <is>
          <t>Реле дифференциального давления по воздуху диапазон 50...500 Па, РД30-ДД500, Овен</t>
        </is>
      </c>
      <c r="F6562" s="214" t="inlineStr">
        <is>
          <t>шт.</t>
        </is>
      </c>
      <c r="G6562" s="645" t="n">
        <v>0</v>
      </c>
      <c r="H6562" s="194" t="n">
        <v>1847.12510992114</v>
      </c>
      <c r="I6562" s="195" t="n">
        <v>1553.066532356803</v>
      </c>
      <c r="J6562" s="196" t="n">
        <v>425.0239552847429</v>
      </c>
      <c r="K6562" s="197" t="n">
        <v>3825.215597562686</v>
      </c>
      <c r="L6562" s="194" t="n">
        <v>0</v>
      </c>
      <c r="M6562" s="195" t="n">
        <v>0</v>
      </c>
      <c r="N6562" s="196" t="n">
        <v>0</v>
      </c>
      <c r="O6562" s="197" t="n">
        <v>0</v>
      </c>
      <c r="P6562" s="524" t="inlineStr">
        <is>
          <t>Исключено</t>
        </is>
      </c>
      <c r="Q6562" s="104" t="n"/>
    </row>
    <row r="6563" outlineLevel="3" ht="50.25" customHeight="1">
      <c r="A6563" s="3" t="n"/>
      <c r="B6563" s="3" t="n"/>
      <c r="C6563" s="25" t="n"/>
      <c r="D6563" s="271" t="inlineStr">
        <is>
          <t>10.13.20.4.</t>
        </is>
      </c>
      <c r="E6563" s="200" t="inlineStr">
        <is>
          <t>Реле дифференциального давления по воздуху диапазон 20...200 Па, РД30-ДД200, Овен</t>
        </is>
      </c>
      <c r="F6563" s="214" t="inlineStr">
        <is>
          <t>шт.</t>
        </is>
      </c>
      <c r="G6563" s="645" t="n">
        <v>0</v>
      </c>
      <c r="H6563" s="194" t="n">
        <v>1847.12510992114</v>
      </c>
      <c r="I6563" s="195" t="n">
        <v>1553.066532356803</v>
      </c>
      <c r="J6563" s="196" t="n">
        <v>425.0239552847429</v>
      </c>
      <c r="K6563" s="197" t="n">
        <v>3825.215597562686</v>
      </c>
      <c r="L6563" s="194" t="n">
        <v>0</v>
      </c>
      <c r="M6563" s="195" t="n">
        <v>0</v>
      </c>
      <c r="N6563" s="196" t="n">
        <v>0</v>
      </c>
      <c r="O6563" s="197" t="n">
        <v>0</v>
      </c>
      <c r="P6563" s="524" t="inlineStr">
        <is>
          <t>Исключено</t>
        </is>
      </c>
      <c r="Q6563" s="104" t="n"/>
    </row>
    <row r="6564" outlineLevel="3" ht="50.25" customHeight="1">
      <c r="A6564" s="3" t="n"/>
      <c r="B6564" s="3" t="n"/>
      <c r="C6564" s="25" t="n"/>
      <c r="D6564" s="271" t="inlineStr">
        <is>
          <t>10.13.20.5.</t>
        </is>
      </c>
      <c r="E6564" s="200" t="inlineStr">
        <is>
          <t>Реле давления жидкости, диапазон −0,07…0,3 МПа; гистерезис 0,02…0,15 МПа, Rp1/4, макс. 10 бар, 110 °С, РД-2Р-0,3-G1/4", ЗАО «РОСМА»</t>
        </is>
      </c>
      <c r="F6564" s="214" t="inlineStr">
        <is>
          <t>шт.</t>
        </is>
      </c>
      <c r="G6564" s="645" t="n">
        <v>0</v>
      </c>
      <c r="H6564" s="194" t="n">
        <v>2088.40594777742</v>
      </c>
      <c r="I6564" s="195" t="n">
        <v>1553.066532356803</v>
      </c>
      <c r="J6564" s="196" t="n">
        <v>455.1840600167778</v>
      </c>
      <c r="K6564" s="197" t="n">
        <v>4096.656540151001</v>
      </c>
      <c r="L6564" s="194" t="n">
        <v>0</v>
      </c>
      <c r="M6564" s="195" t="n">
        <v>0</v>
      </c>
      <c r="N6564" s="196" t="n">
        <v>0</v>
      </c>
      <c r="O6564" s="197" t="n">
        <v>0</v>
      </c>
      <c r="P6564" s="524" t="inlineStr">
        <is>
          <t>Исключено</t>
        </is>
      </c>
      <c r="Q6564" s="104" t="n"/>
    </row>
    <row r="6565" outlineLevel="3" ht="50.25" customHeight="1">
      <c r="A6565" s="3" t="n"/>
      <c r="B6565" s="3" t="n"/>
      <c r="C6565" s="25" t="n"/>
      <c r="D6565" s="271" t="inlineStr">
        <is>
          <t>10.13.20.6.</t>
        </is>
      </c>
      <c r="E6565" s="200" t="inlineStr">
        <is>
          <t>Датчик температуры наружного/внутреннего воздуха, PT1000, -50..+120°С, ДТС3005-PT1000.B2, ЗАО "Овен"</t>
        </is>
      </c>
      <c r="F6565" s="214" t="inlineStr">
        <is>
          <t>шт.</t>
        </is>
      </c>
      <c r="G6565" s="645" t="n">
        <v>0</v>
      </c>
      <c r="H6565" s="194" t="n">
        <v>1893.303200914106</v>
      </c>
      <c r="I6565" s="195" t="n">
        <v>1553.066532356803</v>
      </c>
      <c r="J6565" s="196" t="n">
        <v>430.7962166588636</v>
      </c>
      <c r="K6565" s="197" t="n">
        <v>3877.165949929773</v>
      </c>
      <c r="L6565" s="194" t="n">
        <v>0</v>
      </c>
      <c r="M6565" s="195" t="n">
        <v>0</v>
      </c>
      <c r="N6565" s="196" t="n">
        <v>0</v>
      </c>
      <c r="O6565" s="197" t="n">
        <v>0</v>
      </c>
      <c r="P6565" s="524" t="inlineStr">
        <is>
          <t>Исключено</t>
        </is>
      </c>
      <c r="Q6565" s="104" t="n"/>
    </row>
    <row r="6566" outlineLevel="3" ht="50.25" customHeight="1">
      <c r="A6566" s="3" t="n"/>
      <c r="B6566" s="3" t="n"/>
      <c r="C6566" s="25" t="n"/>
      <c r="D6566" s="271" t="inlineStr">
        <is>
          <t>10.13.20.7.</t>
        </is>
      </c>
      <c r="E6566" s="200" t="inlineStr">
        <is>
          <t>Датчик температуры, канальный, PT1000, длина погружной части 200 мм, -50...120°С, ДТС3015-PT1000.B2.200, ЗАО "Овен"</t>
        </is>
      </c>
      <c r="F6566" s="214" t="inlineStr">
        <is>
          <t>шт.</t>
        </is>
      </c>
      <c r="G6566" s="645" t="n">
        <v>0</v>
      </c>
      <c r="H6566" s="194" t="n">
        <v>3001.578487397167</v>
      </c>
      <c r="I6566" s="195" t="n">
        <v>1553.066532356803</v>
      </c>
      <c r="J6566" s="196" t="n">
        <v>569.3306274692462</v>
      </c>
      <c r="K6566" s="197" t="n">
        <v>5123.975647223216</v>
      </c>
      <c r="L6566" s="194" t="n">
        <v>0</v>
      </c>
      <c r="M6566" s="195" t="n">
        <v>0</v>
      </c>
      <c r="N6566" s="196" t="n">
        <v>0</v>
      </c>
      <c r="O6566" s="197" t="n">
        <v>0</v>
      </c>
      <c r="P6566" s="524" t="inlineStr">
        <is>
          <t>Исключено</t>
        </is>
      </c>
      <c r="Q6566" s="104" t="n"/>
    </row>
    <row r="6567" outlineLevel="3" ht="50.25" customHeight="1">
      <c r="A6567" s="3" t="n"/>
      <c r="B6567" s="3" t="n"/>
      <c r="C6567" s="25" t="n"/>
      <c r="D6567" s="271" t="inlineStr">
        <is>
          <t>10.13.20.8.</t>
        </is>
      </c>
      <c r="E6567" s="200" t="inlineStr">
        <is>
          <t>Датчик температуры, погружной, PT1000, длина погружной части 70 мм, -50...120°С, ДТС3105-PT1000.B2.70, ЗАО "Овен"</t>
        </is>
      </c>
      <c r="F6567" s="214" t="inlineStr">
        <is>
          <t>шт.</t>
        </is>
      </c>
      <c r="G6567" s="645" t="n">
        <v>0</v>
      </c>
      <c r="H6567" s="194" t="n">
        <v>3047.756578390133</v>
      </c>
      <c r="I6567" s="195" t="n">
        <v>1553.066532356803</v>
      </c>
      <c r="J6567" s="196" t="n">
        <v>575.1028888433669</v>
      </c>
      <c r="K6567" s="197" t="n">
        <v>5175.925999590302</v>
      </c>
      <c r="L6567" s="194" t="n">
        <v>0</v>
      </c>
      <c r="M6567" s="195" t="n">
        <v>0</v>
      </c>
      <c r="N6567" s="196" t="n">
        <v>0</v>
      </c>
      <c r="O6567" s="197" t="n">
        <v>0</v>
      </c>
      <c r="P6567" s="524" t="inlineStr">
        <is>
          <t>Исключено</t>
        </is>
      </c>
      <c r="Q6567" s="104" t="n"/>
    </row>
    <row r="6568" outlineLevel="3" ht="50.25" customHeight="1">
      <c r="A6568" s="3" t="n"/>
      <c r="B6568" s="3" t="n"/>
      <c r="C6568" s="25" t="n"/>
      <c r="D6568" s="271" t="inlineStr">
        <is>
          <t>10.13.20.9.</t>
        </is>
      </c>
      <c r="E6568" s="200" t="inlineStr">
        <is>
          <t>Термостат защиты от замерзания с капиллярным датчиком 6 м, -30...15 °С, MTR-K6, Овен</t>
        </is>
      </c>
      <c r="F6568" s="214" t="inlineStr">
        <is>
          <t>шт.</t>
        </is>
      </c>
      <c r="G6568" s="645" t="n">
        <v>0</v>
      </c>
      <c r="H6568" s="194" t="n">
        <v>6695.828707239448</v>
      </c>
      <c r="I6568" s="195" t="n">
        <v>3235.555275743339</v>
      </c>
      <c r="J6568" s="196" t="n">
        <v>1241.422997872848</v>
      </c>
      <c r="K6568" s="197" t="n">
        <v>11172.80698085564</v>
      </c>
      <c r="L6568" s="194" t="n">
        <v>0</v>
      </c>
      <c r="M6568" s="195" t="n">
        <v>0</v>
      </c>
      <c r="N6568" s="196" t="n">
        <v>0</v>
      </c>
      <c r="O6568" s="197" t="n">
        <v>0</v>
      </c>
      <c r="P6568" s="524" t="inlineStr">
        <is>
          <t>Исключено</t>
        </is>
      </c>
      <c r="Q6568" s="104" t="n"/>
    </row>
    <row r="6569" outlineLevel="3" ht="50.25" customHeight="1">
      <c r="A6569" s="3" t="n"/>
      <c r="B6569" s="3" t="n"/>
      <c r="C6569" s="25" t="n"/>
      <c r="D6569" s="271" t="inlineStr">
        <is>
          <t>10.13.20.10.</t>
        </is>
      </c>
      <c r="E6569" s="200" t="inlineStr">
        <is>
          <t>Преобразователь частотный, встроенный фильтр ЭМС категории С2 или С3, 380 В, 5.5 кВт, 14 А, IP55, STV900U55N4, System Electric</t>
        </is>
      </c>
      <c r="F6569" s="214" t="inlineStr">
        <is>
          <t>шт.</t>
        </is>
      </c>
      <c r="G6569" s="645" t="n">
        <v>0</v>
      </c>
      <c r="H6569" s="194" t="n">
        <v>65249.69550035098</v>
      </c>
      <c r="I6569" s="195" t="n">
        <v>20707.55376475737</v>
      </c>
      <c r="J6569" s="196" t="n">
        <v>10744.65615813854</v>
      </c>
      <c r="K6569" s="197" t="n">
        <v>96701.90542324689</v>
      </c>
      <c r="L6569" s="194" t="n">
        <v>0</v>
      </c>
      <c r="M6569" s="195" t="n">
        <v>0</v>
      </c>
      <c r="N6569" s="196" t="n">
        <v>0</v>
      </c>
      <c r="O6569" s="197" t="n">
        <v>0</v>
      </c>
      <c r="P6569" s="524" t="inlineStr">
        <is>
          <t>Исключено</t>
        </is>
      </c>
      <c r="Q6569" s="104" t="n"/>
    </row>
    <row r="6570" outlineLevel="2" ht="50.25" customHeight="1">
      <c r="A6570" s="3" t="n"/>
      <c r="B6570" s="3" t="n"/>
      <c r="C6570" s="240" t="n"/>
      <c r="D6570" s="391" t="inlineStr">
        <is>
          <t>10.13.21.</t>
        </is>
      </c>
      <c r="E6570" s="410" t="inlineStr">
        <is>
          <t>Щит систем вентиляции ЩСВ-П1.1</t>
        </is>
      </c>
      <c r="F6570" s="411" t="inlineStr">
        <is>
          <t>комплект</t>
        </is>
      </c>
      <c r="G6570" s="421" t="n">
        <v>1</v>
      </c>
      <c r="H6570" s="434">
        <f>IFERROR(L6570/G6570,0)</f>
        <v/>
      </c>
      <c r="I6570" s="435">
        <f>IFERROR(M6570/G6570,0)</f>
        <v/>
      </c>
      <c r="J6570" s="436">
        <f>IFERROR(N6570/G6570,0)</f>
        <v/>
      </c>
      <c r="K6570" s="432">
        <f>+IFERROR(O6570/G6570,0)</f>
        <v/>
      </c>
      <c r="L6570" s="434">
        <f>SUBTOTAL(9,L6571:L6598)</f>
        <v/>
      </c>
      <c r="M6570" s="435">
        <f>SUBTOTAL(9,M6571:M6598)</f>
        <v/>
      </c>
      <c r="N6570" s="436">
        <f>SUBTOTAL(9,N6571:N6598)</f>
        <v/>
      </c>
      <c r="O6570" s="437">
        <f>SUBTOTAL(9,O6571:O6598)</f>
        <v/>
      </c>
      <c r="P6570" s="652" t="inlineStr">
        <is>
          <t>Исключено</t>
        </is>
      </c>
      <c r="Q6570" s="243" t="n"/>
    </row>
    <row r="6571" outlineLevel="3" ht="50.25" customHeight="1">
      <c r="A6571" s="3" t="n"/>
      <c r="B6571" s="3" t="n"/>
      <c r="C6571" s="25" t="n"/>
      <c r="D6571" s="271" t="inlineStr">
        <is>
          <t>10.13.21.1.</t>
        </is>
      </c>
      <c r="E6571" s="200" t="inlineStr">
        <is>
          <t>Контроллер программируемый логический Pixel2 1020, дисплей и клавиатура, 8хDI, 6xDOr, 2xDOo, 8xAi, 2xAO, Pixel2 1020-70-4, ООО "Сегнетикс"</t>
        </is>
      </c>
      <c r="F6571" s="214" t="inlineStr">
        <is>
          <t>шт.</t>
        </is>
      </c>
      <c r="G6571" s="645" t="n">
        <v>1</v>
      </c>
      <c r="H6571" s="194" t="n"/>
      <c r="I6571" s="195" t="n">
        <v>0</v>
      </c>
      <c r="J6571" s="196" t="n">
        <v>0</v>
      </c>
      <c r="K6571" s="197" t="n">
        <v>0</v>
      </c>
      <c r="L6571" s="194" t="n">
        <v>0</v>
      </c>
      <c r="M6571" s="195" t="n">
        <v>0</v>
      </c>
      <c r="N6571" s="196" t="n">
        <v>0</v>
      </c>
      <c r="O6571" s="197" t="n">
        <v>0</v>
      </c>
      <c r="P6571" s="118" t="inlineStr">
        <is>
          <t>Включено</t>
        </is>
      </c>
      <c r="Q6571" s="104" t="n"/>
    </row>
    <row r="6572" outlineLevel="3" ht="50.25" customHeight="1">
      <c r="A6572" s="3" t="n"/>
      <c r="B6572" s="3" t="n"/>
      <c r="C6572" s="25" t="n"/>
      <c r="D6572" s="271" t="inlineStr">
        <is>
          <t>10.13.21.2.</t>
        </is>
      </c>
      <c r="E6572" s="200" t="inlineStr">
        <is>
          <t>Реле промежуточное, 3 п.к. контакта 8А, МРП-3-1 AC230В УХЛ4, ЗАО "Меандр"</t>
        </is>
      </c>
      <c r="F6572" s="214" t="inlineStr">
        <is>
          <t>шт.</t>
        </is>
      </c>
      <c r="G6572" s="645" t="n">
        <v>1</v>
      </c>
      <c r="H6572" s="194" t="n"/>
      <c r="I6572" s="195" t="n">
        <v>0</v>
      </c>
      <c r="J6572" s="196" t="n">
        <v>0</v>
      </c>
      <c r="K6572" s="197" t="n">
        <v>0</v>
      </c>
      <c r="L6572" s="194" t="n">
        <v>0</v>
      </c>
      <c r="M6572" s="195" t="n">
        <v>0</v>
      </c>
      <c r="N6572" s="196" t="n">
        <v>0</v>
      </c>
      <c r="O6572" s="197" t="n">
        <v>0</v>
      </c>
      <c r="P6572" s="118" t="inlineStr">
        <is>
          <t>Включено</t>
        </is>
      </c>
      <c r="Q6572" s="104" t="n"/>
    </row>
    <row r="6573" outlineLevel="3" ht="50.25" customHeight="1">
      <c r="A6573" s="3" t="n"/>
      <c r="B6573" s="3" t="n"/>
      <c r="C6573" s="25" t="n"/>
      <c r="D6573" s="271" t="inlineStr">
        <is>
          <t>10.13.21.3.</t>
        </is>
      </c>
      <c r="E6573" s="200" t="inlineStr">
        <is>
          <t>Лампа сигнальная в сборе, со встроенным светодиодом, зеленая, 230-240В AC, SB4BVM3, Systeme Electric</t>
        </is>
      </c>
      <c r="F6573" s="214" t="inlineStr">
        <is>
          <t>шт.</t>
        </is>
      </c>
      <c r="G6573" s="645" t="n">
        <v>2</v>
      </c>
      <c r="H6573" s="194" t="n"/>
      <c r="I6573" s="195" t="n">
        <v>0</v>
      </c>
      <c r="J6573" s="196" t="n">
        <v>0</v>
      </c>
      <c r="K6573" s="197" t="n">
        <v>0</v>
      </c>
      <c r="L6573" s="194" t="n">
        <v>0</v>
      </c>
      <c r="M6573" s="195" t="n">
        <v>0</v>
      </c>
      <c r="N6573" s="196" t="n">
        <v>0</v>
      </c>
      <c r="O6573" s="197" t="n">
        <v>0</v>
      </c>
      <c r="P6573" s="118" t="inlineStr">
        <is>
          <t>Включено</t>
        </is>
      </c>
      <c r="Q6573" s="104" t="n"/>
    </row>
    <row r="6574" outlineLevel="3" ht="50.25" customHeight="1">
      <c r="A6574" s="3" t="n"/>
      <c r="B6574" s="3" t="n"/>
      <c r="C6574" s="25" t="n"/>
      <c r="D6574" s="271" t="inlineStr">
        <is>
          <t>10.13.21.4.</t>
        </is>
      </c>
      <c r="E6574" s="200" t="inlineStr">
        <is>
          <t>Лампа сигнальная в сборе, со встроенным светодиодом, красная, 230-240В AC, SB4BVM4, Systeme Electric</t>
        </is>
      </c>
      <c r="F6574" s="214" t="inlineStr">
        <is>
          <t>шт.</t>
        </is>
      </c>
      <c r="G6574" s="645" t="n">
        <v>1</v>
      </c>
      <c r="H6574" s="194" t="n"/>
      <c r="I6574" s="195" t="n">
        <v>0</v>
      </c>
      <c r="J6574" s="196" t="n">
        <v>0</v>
      </c>
      <c r="K6574" s="197" t="n">
        <v>0</v>
      </c>
      <c r="L6574" s="194" t="n">
        <v>0</v>
      </c>
      <c r="M6574" s="195" t="n">
        <v>0</v>
      </c>
      <c r="N6574" s="196" t="n">
        <v>0</v>
      </c>
      <c r="O6574" s="197" t="n">
        <v>0</v>
      </c>
      <c r="P6574" s="118" t="inlineStr">
        <is>
          <t>Включено</t>
        </is>
      </c>
      <c r="Q6574" s="104" t="n"/>
    </row>
    <row r="6575" outlineLevel="3" ht="50.25" customHeight="1">
      <c r="A6575" s="3" t="n"/>
      <c r="B6575" s="3" t="n"/>
      <c r="C6575" s="25" t="n"/>
      <c r="D6575" s="271" t="inlineStr">
        <is>
          <t>10.13.21.5.</t>
        </is>
      </c>
      <c r="E6575" s="200" t="inlineStr">
        <is>
          <t>Реле промежуточное, 2 п.к. контакта 16А, МРП-2 AC230В УХЛ4, ЗАО "Меандр"</t>
        </is>
      </c>
      <c r="F6575" s="214" t="inlineStr">
        <is>
          <t>шт.</t>
        </is>
      </c>
      <c r="G6575" s="645" t="n">
        <v>1</v>
      </c>
      <c r="H6575" s="194" t="n"/>
      <c r="I6575" s="195" t="n">
        <v>0</v>
      </c>
      <c r="J6575" s="196" t="n">
        <v>0</v>
      </c>
      <c r="K6575" s="197" t="n">
        <v>0</v>
      </c>
      <c r="L6575" s="194" t="n">
        <v>0</v>
      </c>
      <c r="M6575" s="195" t="n">
        <v>0</v>
      </c>
      <c r="N6575" s="196" t="n">
        <v>0</v>
      </c>
      <c r="O6575" s="197" t="n">
        <v>0</v>
      </c>
      <c r="P6575" s="118" t="inlineStr">
        <is>
          <t>Включено</t>
        </is>
      </c>
      <c r="Q6575" s="104" t="n"/>
    </row>
    <row r="6576" outlineLevel="3" ht="50.25" customHeight="1">
      <c r="A6576" s="3" t="n"/>
      <c r="B6576" s="3" t="n"/>
      <c r="C6576" s="25" t="n"/>
      <c r="D6576" s="271" t="inlineStr">
        <is>
          <t>10.13.21.6.</t>
        </is>
      </c>
      <c r="E6576" s="200" t="inlineStr">
        <is>
          <t>Реле промежуточное, 3 п.к. контакта 8А, МРП-3-1 ACDC220В УХЛ4, ЗАО "Меандр"</t>
        </is>
      </c>
      <c r="F6576" s="214" t="inlineStr">
        <is>
          <t>шт.</t>
        </is>
      </c>
      <c r="G6576" s="645" t="n">
        <v>1</v>
      </c>
      <c r="H6576" s="194" t="n"/>
      <c r="I6576" s="195" t="n">
        <v>0</v>
      </c>
      <c r="J6576" s="196" t="n">
        <v>0</v>
      </c>
      <c r="K6576" s="197" t="n">
        <v>0</v>
      </c>
      <c r="L6576" s="194" t="n">
        <v>0</v>
      </c>
      <c r="M6576" s="195" t="n">
        <v>0</v>
      </c>
      <c r="N6576" s="196" t="n">
        <v>0</v>
      </c>
      <c r="O6576" s="197" t="n">
        <v>0</v>
      </c>
      <c r="P6576" s="118" t="inlineStr">
        <is>
          <t>Включено</t>
        </is>
      </c>
      <c r="Q6576" s="104" t="n"/>
    </row>
    <row r="6577" outlineLevel="3" ht="50.25" customHeight="1">
      <c r="A6577" s="3" t="n"/>
      <c r="B6577" s="3" t="n"/>
      <c r="C6577" s="25" t="n"/>
      <c r="D6577" s="271" t="inlineStr">
        <is>
          <t>10.13.21.7.</t>
        </is>
      </c>
      <c r="E6577" s="200" t="inlineStr">
        <is>
          <t>Реле термисторной защиты электродвигателя, 1 н.о. и 1 н.з. контакт, катушка 220В, РТ-М01-1-15 АС230В УХЛ4, ЗАО "Меандр"</t>
        </is>
      </c>
      <c r="F6577" s="214" t="inlineStr">
        <is>
          <t>шт.</t>
        </is>
      </c>
      <c r="G6577" s="645" t="n">
        <v>1</v>
      </c>
      <c r="H6577" s="194" t="n"/>
      <c r="I6577" s="195" t="n">
        <v>0</v>
      </c>
      <c r="J6577" s="196" t="n">
        <v>0</v>
      </c>
      <c r="K6577" s="197" t="n">
        <v>0</v>
      </c>
      <c r="L6577" s="194" t="n">
        <v>0</v>
      </c>
      <c r="M6577" s="195" t="n">
        <v>0</v>
      </c>
      <c r="N6577" s="196" t="n">
        <v>0</v>
      </c>
      <c r="O6577" s="197" t="n">
        <v>0</v>
      </c>
      <c r="P6577" s="118" t="inlineStr">
        <is>
          <t>Включено</t>
        </is>
      </c>
      <c r="Q6577" s="104" t="n"/>
    </row>
    <row r="6578" outlineLevel="3" ht="50.25" customHeight="1">
      <c r="A6578" s="3" t="n"/>
      <c r="B6578" s="3" t="n"/>
      <c r="C6578" s="25" t="n"/>
      <c r="D6578" s="271" t="inlineStr">
        <is>
          <t>10.13.21.8.</t>
        </is>
      </c>
      <c r="E6578" s="200" t="inlineStr">
        <is>
          <t>Реле промежуточное, 2 п.к. и 2 н.о. контакта 8А, МРП-4 ACDC230В УХЛ4, ЗАО "Меандр"</t>
        </is>
      </c>
      <c r="F6578" s="214" t="inlineStr">
        <is>
          <t>шт.</t>
        </is>
      </c>
      <c r="G6578" s="645" t="n">
        <v>2</v>
      </c>
      <c r="H6578" s="194" t="n"/>
      <c r="I6578" s="195" t="n">
        <v>0</v>
      </c>
      <c r="J6578" s="196" t="n">
        <v>0</v>
      </c>
      <c r="K6578" s="197" t="n">
        <v>0</v>
      </c>
      <c r="L6578" s="194" t="n">
        <v>0</v>
      </c>
      <c r="M6578" s="195" t="n">
        <v>0</v>
      </c>
      <c r="N6578" s="196" t="n">
        <v>0</v>
      </c>
      <c r="O6578" s="197" t="n">
        <v>0</v>
      </c>
      <c r="P6578" s="118" t="inlineStr">
        <is>
          <t>Включено</t>
        </is>
      </c>
      <c r="Q6578" s="104" t="n"/>
    </row>
    <row r="6579" outlineLevel="3" ht="50.25" customHeight="1">
      <c r="A6579" s="3" t="n"/>
      <c r="B6579" s="3" t="n"/>
      <c r="C6579" s="25" t="n"/>
      <c r="D6579" s="271" t="inlineStr">
        <is>
          <t>10.13.21.9.</t>
        </is>
      </c>
      <c r="E6579" s="200" t="inlineStr">
        <is>
          <t>Контактор модульный 2 н.о., 16A AC, 230В АС, C9C32216, Systeme Electric</t>
        </is>
      </c>
      <c r="F6579" s="214" t="inlineStr">
        <is>
          <t>шт.</t>
        </is>
      </c>
      <c r="G6579" s="645" t="n">
        <v>1</v>
      </c>
      <c r="H6579" s="194" t="n"/>
      <c r="I6579" s="195" t="n">
        <v>0</v>
      </c>
      <c r="J6579" s="196" t="n">
        <v>0</v>
      </c>
      <c r="K6579" s="197" t="n">
        <v>0</v>
      </c>
      <c r="L6579" s="194" t="n">
        <v>0</v>
      </c>
      <c r="M6579" s="195" t="n">
        <v>0</v>
      </c>
      <c r="N6579" s="196" t="n">
        <v>0</v>
      </c>
      <c r="O6579" s="197" t="n">
        <v>0</v>
      </c>
      <c r="P6579" s="118" t="inlineStr">
        <is>
          <t>Включено</t>
        </is>
      </c>
      <c r="Q6579" s="104" t="n"/>
    </row>
    <row r="6580" outlineLevel="3" ht="50.25" customHeight="1">
      <c r="A6580" s="3" t="n"/>
      <c r="B6580" s="3" t="n"/>
      <c r="C6580" s="25" t="n"/>
      <c r="D6580" s="271" t="inlineStr">
        <is>
          <t>10.13.21.10.</t>
        </is>
      </c>
      <c r="E6580" s="200" t="inlineStr">
        <is>
          <t>Выключатель нагрузки, трехполюсный, номинальный ток 40 А, 6 кА, C9S16340, Systeme Electric</t>
        </is>
      </c>
      <c r="F6580" s="214" t="inlineStr">
        <is>
          <t>шт.</t>
        </is>
      </c>
      <c r="G6580" s="645" t="n">
        <v>1</v>
      </c>
      <c r="H6580" s="194" t="n"/>
      <c r="I6580" s="195" t="n">
        <v>0</v>
      </c>
      <c r="J6580" s="196" t="n">
        <v>0</v>
      </c>
      <c r="K6580" s="197" t="n">
        <v>0</v>
      </c>
      <c r="L6580" s="194" t="n">
        <v>0</v>
      </c>
      <c r="M6580" s="195" t="n">
        <v>0</v>
      </c>
      <c r="N6580" s="196" t="n">
        <v>0</v>
      </c>
      <c r="O6580" s="197" t="n">
        <v>0</v>
      </c>
      <c r="P6580" s="118" t="inlineStr">
        <is>
          <t>Включено</t>
        </is>
      </c>
      <c r="Q6580" s="104" t="n"/>
    </row>
    <row r="6581" outlineLevel="3" ht="50.25" customHeight="1">
      <c r="A6581" s="3" t="n"/>
      <c r="B6581" s="3" t="n"/>
      <c r="C6581" s="25" t="n"/>
      <c r="D6581" s="271" t="inlineStr">
        <is>
          <t>10.13.21.11.</t>
        </is>
      </c>
      <c r="E6581" s="200" t="inlineStr">
        <is>
          <t>Автоматический выключатель, термомагнитный, трехполюсный, кривая С, номинальный ток 25 А, 4.5 кА, C9 F 34 3 25, Systeme Electric</t>
        </is>
      </c>
      <c r="F6581" s="214" t="inlineStr">
        <is>
          <t>шт.</t>
        </is>
      </c>
      <c r="G6581" s="645" t="n">
        <v>1</v>
      </c>
      <c r="H6581" s="194" t="n"/>
      <c r="I6581" s="195" t="n">
        <v>0</v>
      </c>
      <c r="J6581" s="196" t="n">
        <v>0</v>
      </c>
      <c r="K6581" s="197" t="n">
        <v>0</v>
      </c>
      <c r="L6581" s="194" t="n">
        <v>0</v>
      </c>
      <c r="M6581" s="195" t="n">
        <v>0</v>
      </c>
      <c r="N6581" s="196" t="n">
        <v>0</v>
      </c>
      <c r="O6581" s="197" t="n">
        <v>0</v>
      </c>
      <c r="P6581" s="118" t="inlineStr">
        <is>
          <t>Включено</t>
        </is>
      </c>
      <c r="Q6581" s="104" t="n"/>
    </row>
    <row r="6582" outlineLevel="3" ht="50.25" customHeight="1">
      <c r="A6582" s="3" t="n"/>
      <c r="B6582" s="3" t="n"/>
      <c r="C6582" s="25" t="n"/>
      <c r="D6582" s="271" t="inlineStr">
        <is>
          <t>10.13.21.12.</t>
        </is>
      </c>
      <c r="E6582" s="200" t="inlineStr">
        <is>
          <t>Автомат защиты двигателя, диапазон уставки 1,0...1,6 А, GM2 P06, Systeme Electric</t>
        </is>
      </c>
      <c r="F6582" s="214" t="inlineStr">
        <is>
          <t>шт.</t>
        </is>
      </c>
      <c r="G6582" s="645" t="n">
        <v>1</v>
      </c>
      <c r="H6582" s="194" t="n"/>
      <c r="I6582" s="195" t="n">
        <v>0</v>
      </c>
      <c r="J6582" s="196" t="n">
        <v>0</v>
      </c>
      <c r="K6582" s="197" t="n">
        <v>0</v>
      </c>
      <c r="L6582" s="194" t="n">
        <v>0</v>
      </c>
      <c r="M6582" s="195" t="n">
        <v>0</v>
      </c>
      <c r="N6582" s="196" t="n">
        <v>0</v>
      </c>
      <c r="O6582" s="197" t="n">
        <v>0</v>
      </c>
      <c r="P6582" s="118" t="inlineStr">
        <is>
          <t>Включено</t>
        </is>
      </c>
      <c r="Q6582" s="104" t="n"/>
    </row>
    <row r="6583" outlineLevel="3" ht="50.25" customHeight="1">
      <c r="A6583" s="3" t="n"/>
      <c r="B6583" s="3" t="n"/>
      <c r="C6583" s="25" t="n"/>
      <c r="D6583" s="271" t="inlineStr">
        <is>
          <t>10.13.21.13.</t>
        </is>
      </c>
      <c r="E6583" s="200" t="inlineStr">
        <is>
          <t>Переключатель 3-х позиционный с фиксацией, 2 н.о., черный, удлиненная ручка, SB4BJ33, Systeme Electric</t>
        </is>
      </c>
      <c r="F6583" s="214" t="inlineStr">
        <is>
          <t>шт.</t>
        </is>
      </c>
      <c r="G6583" s="645" t="n">
        <v>2</v>
      </c>
      <c r="H6583" s="194" t="n"/>
      <c r="I6583" s="195" t="n">
        <v>0</v>
      </c>
      <c r="J6583" s="196" t="n">
        <v>0</v>
      </c>
      <c r="K6583" s="197" t="n">
        <v>0</v>
      </c>
      <c r="L6583" s="194" t="n">
        <v>0</v>
      </c>
      <c r="M6583" s="195" t="n">
        <v>0</v>
      </c>
      <c r="N6583" s="196" t="n">
        <v>0</v>
      </c>
      <c r="O6583" s="197" t="n">
        <v>0</v>
      </c>
      <c r="P6583" s="118" t="inlineStr">
        <is>
          <t>Включено</t>
        </is>
      </c>
      <c r="Q6583" s="104" t="n"/>
    </row>
    <row r="6584" outlineLevel="3" ht="50.25" customHeight="1">
      <c r="A6584" s="3" t="n"/>
      <c r="B6584" s="3" t="n"/>
      <c r="C6584" s="25" t="n"/>
      <c r="D6584" s="271" t="inlineStr">
        <is>
          <t>10.13.21.14.</t>
        </is>
      </c>
      <c r="E6584" s="200" t="inlineStr">
        <is>
          <t>Контактный блок 1 НО, SBE101, Systeme Electric</t>
        </is>
      </c>
      <c r="F6584" s="214" t="inlineStr">
        <is>
          <t>шт.</t>
        </is>
      </c>
      <c r="G6584" s="645" t="n">
        <v>4</v>
      </c>
      <c r="H6584" s="194" t="n"/>
      <c r="I6584" s="195" t="n">
        <v>0</v>
      </c>
      <c r="J6584" s="196" t="n">
        <v>0</v>
      </c>
      <c r="K6584" s="197" t="n">
        <v>0</v>
      </c>
      <c r="L6584" s="194" t="n">
        <v>0</v>
      </c>
      <c r="M6584" s="195" t="n">
        <v>0</v>
      </c>
      <c r="N6584" s="196" t="n">
        <v>0</v>
      </c>
      <c r="O6584" s="197" t="n">
        <v>0</v>
      </c>
      <c r="P6584" s="118" t="inlineStr">
        <is>
          <t>Включено</t>
        </is>
      </c>
      <c r="Q6584" s="104" t="n"/>
    </row>
    <row r="6585" outlineLevel="3" ht="50.25" customHeight="1">
      <c r="A6585" s="3" t="n"/>
      <c r="B6585" s="3" t="n"/>
      <c r="C6585" s="25" t="n"/>
      <c r="D6585" s="271" t="inlineStr">
        <is>
          <t>10.13.21.15.</t>
        </is>
      </c>
      <c r="E6585" s="200" t="inlineStr">
        <is>
          <t>Автоматический выключатель, термомагнитный, однополюсный, кривая С, номинальный ток 6 А, 4.5 кА, C9 F 34 1 06, Systeme Electric</t>
        </is>
      </c>
      <c r="F6585" s="214" t="inlineStr">
        <is>
          <t>шт.</t>
        </is>
      </c>
      <c r="G6585" s="645" t="n">
        <v>2</v>
      </c>
      <c r="H6585" s="194" t="n"/>
      <c r="I6585" s="195" t="n">
        <v>0</v>
      </c>
      <c r="J6585" s="196" t="n">
        <v>0</v>
      </c>
      <c r="K6585" s="197" t="n">
        <v>0</v>
      </c>
      <c r="L6585" s="194" t="n">
        <v>0</v>
      </c>
      <c r="M6585" s="195" t="n">
        <v>0</v>
      </c>
      <c r="N6585" s="196" t="n">
        <v>0</v>
      </c>
      <c r="O6585" s="197" t="n">
        <v>0</v>
      </c>
      <c r="P6585" s="118" t="inlineStr">
        <is>
          <t>Включено</t>
        </is>
      </c>
      <c r="Q6585" s="104" t="n"/>
    </row>
    <row r="6586" outlineLevel="3" ht="50.25" customHeight="1">
      <c r="A6586" s="3" t="n"/>
      <c r="B6586" s="3" t="n"/>
      <c r="C6586" s="25" t="n"/>
      <c r="D6586" s="271" t="inlineStr">
        <is>
          <t>10.13.21.16.</t>
        </is>
      </c>
      <c r="E6586" s="200" t="inlineStr">
        <is>
          <t>Автоматический выключатель, термомагнитный, двухполюсный, кривая С, номинальный ток 6 А, 4.5 кА, C9 F 34 2 06, Systeme Electric</t>
        </is>
      </c>
      <c r="F6586" s="214" t="inlineStr">
        <is>
          <t>шт.</t>
        </is>
      </c>
      <c r="G6586" s="645" t="n">
        <v>2</v>
      </c>
      <c r="H6586" s="194" t="n"/>
      <c r="I6586" s="195" t="n">
        <v>0</v>
      </c>
      <c r="J6586" s="196" t="n">
        <v>0</v>
      </c>
      <c r="K6586" s="197" t="n">
        <v>0</v>
      </c>
      <c r="L6586" s="194" t="n">
        <v>0</v>
      </c>
      <c r="M6586" s="195" t="n">
        <v>0</v>
      </c>
      <c r="N6586" s="196" t="n">
        <v>0</v>
      </c>
      <c r="O6586" s="197" t="n">
        <v>0</v>
      </c>
      <c r="P6586" s="118" t="inlineStr">
        <is>
          <t>Включено</t>
        </is>
      </c>
      <c r="Q6586" s="104" t="n"/>
    </row>
    <row r="6587" outlineLevel="3" ht="50.25" customHeight="1">
      <c r="A6587" s="3" t="n"/>
      <c r="B6587" s="3" t="n"/>
      <c r="C6587" s="25" t="n"/>
      <c r="D6587" s="271" t="inlineStr">
        <is>
          <t>10.13.21.17.</t>
        </is>
      </c>
      <c r="E6587" s="200" t="inlineStr">
        <is>
          <t>Трансформатор цепей управления, понижающий 220/24В, 63 ВА, ОСМ Т 220/24-0,063-50, -</t>
        </is>
      </c>
      <c r="F6587" s="214" t="inlineStr">
        <is>
          <t>шт.</t>
        </is>
      </c>
      <c r="G6587" s="645" t="n">
        <v>1</v>
      </c>
      <c r="H6587" s="194" t="n"/>
      <c r="I6587" s="195" t="n">
        <v>0</v>
      </c>
      <c r="J6587" s="196" t="n">
        <v>0</v>
      </c>
      <c r="K6587" s="197" t="n">
        <v>0</v>
      </c>
      <c r="L6587" s="194" t="n">
        <v>0</v>
      </c>
      <c r="M6587" s="195" t="n">
        <v>0</v>
      </c>
      <c r="N6587" s="196" t="n">
        <v>0</v>
      </c>
      <c r="O6587" s="197" t="n">
        <v>0</v>
      </c>
      <c r="P6587" s="118" t="inlineStr">
        <is>
          <t>Включено</t>
        </is>
      </c>
      <c r="Q6587" s="104" t="n"/>
    </row>
    <row r="6588" outlineLevel="3" ht="50.25" customHeight="1">
      <c r="A6588" s="3" t="n"/>
      <c r="B6588" s="3" t="n"/>
      <c r="C6588" s="25" t="n"/>
      <c r="D6588" s="271" t="inlineStr">
        <is>
          <t>10.13.21.18.</t>
        </is>
      </c>
      <c r="E6588" s="200" t="inlineStr">
        <is>
          <t>Клемма винтовая 2.5 мм.кв. 800В, 24A, синяя, TB2.5N, Провенто</t>
        </is>
      </c>
      <c r="F6588" s="214" t="inlineStr">
        <is>
          <t>шт.</t>
        </is>
      </c>
      <c r="G6588" s="645" t="n">
        <v>5</v>
      </c>
      <c r="H6588" s="194" t="n"/>
      <c r="I6588" s="195" t="n">
        <v>0</v>
      </c>
      <c r="J6588" s="196" t="n">
        <v>0</v>
      </c>
      <c r="K6588" s="197" t="n">
        <v>0</v>
      </c>
      <c r="L6588" s="194" t="n">
        <v>0</v>
      </c>
      <c r="M6588" s="195" t="n">
        <v>0</v>
      </c>
      <c r="N6588" s="196" t="n">
        <v>0</v>
      </c>
      <c r="O6588" s="197" t="n">
        <v>0</v>
      </c>
      <c r="P6588" s="118" t="inlineStr">
        <is>
          <t>Включено</t>
        </is>
      </c>
      <c r="Q6588" s="104" t="n"/>
    </row>
    <row r="6589" outlineLevel="3" ht="50.25" customHeight="1">
      <c r="A6589" s="3" t="n"/>
      <c r="B6589" s="3" t="n"/>
      <c r="C6589" s="25" t="n"/>
      <c r="D6589" s="271" t="inlineStr">
        <is>
          <t>10.13.21.19.</t>
        </is>
      </c>
      <c r="E6589" s="200" t="inlineStr">
        <is>
          <t>Торцевая крышка для клемм 2.5-10 мм.кв., синяя, T2.5-10EC.N, Провенто</t>
        </is>
      </c>
      <c r="F6589" s="214" t="inlineStr">
        <is>
          <t>шт.</t>
        </is>
      </c>
      <c r="G6589" s="645" t="n">
        <v>2</v>
      </c>
      <c r="H6589" s="194" t="n"/>
      <c r="I6589" s="195" t="n">
        <v>0</v>
      </c>
      <c r="J6589" s="196" t="n">
        <v>0</v>
      </c>
      <c r="K6589" s="197" t="n">
        <v>0</v>
      </c>
      <c r="L6589" s="194" t="n">
        <v>0</v>
      </c>
      <c r="M6589" s="195" t="n">
        <v>0</v>
      </c>
      <c r="N6589" s="196" t="n">
        <v>0</v>
      </c>
      <c r="O6589" s="197" t="n">
        <v>0</v>
      </c>
      <c r="P6589" s="118" t="inlineStr">
        <is>
          <t>Включено</t>
        </is>
      </c>
      <c r="Q6589" s="104" t="n"/>
    </row>
    <row r="6590" outlineLevel="3" ht="50.25" customHeight="1">
      <c r="A6590" s="3" t="n"/>
      <c r="B6590" s="3" t="n"/>
      <c r="C6590" s="25" t="n"/>
      <c r="D6590" s="271" t="inlineStr">
        <is>
          <t>10.13.21.20.</t>
        </is>
      </c>
      <c r="E6590" s="200" t="inlineStr">
        <is>
          <t>Клемма винтовая, двухуровневая 2,5 мм.кв., 500В, 24A, серая серая, TB2.5DL, Провенто</t>
        </is>
      </c>
      <c r="F6590" s="214" t="inlineStr">
        <is>
          <t>шт.</t>
        </is>
      </c>
      <c r="G6590" s="645" t="n">
        <v>14</v>
      </c>
      <c r="H6590" s="194" t="n"/>
      <c r="I6590" s="195" t="n">
        <v>0</v>
      </c>
      <c r="J6590" s="196" t="n">
        <v>0</v>
      </c>
      <c r="K6590" s="197" t="n">
        <v>0</v>
      </c>
      <c r="L6590" s="194" t="n">
        <v>0</v>
      </c>
      <c r="M6590" s="195" t="n">
        <v>0</v>
      </c>
      <c r="N6590" s="196" t="n">
        <v>0</v>
      </c>
      <c r="O6590" s="197" t="n">
        <v>0</v>
      </c>
      <c r="P6590" s="118" t="inlineStr">
        <is>
          <t>Включено</t>
        </is>
      </c>
      <c r="Q6590" s="104" t="n"/>
    </row>
    <row r="6591" outlineLevel="3" ht="50.25" customHeight="1">
      <c r="A6591" s="3" t="n"/>
      <c r="B6591" s="3" t="n"/>
      <c r="C6591" s="25" t="n"/>
      <c r="D6591" s="271" t="inlineStr">
        <is>
          <t>10.13.21.21.</t>
        </is>
      </c>
      <c r="E6591" s="200" t="inlineStr">
        <is>
          <t>Клемма заземления винтовая 2.5 мм.кв. 800В, желто-зеленая, TB2.5E, Провенто</t>
        </is>
      </c>
      <c r="F6591" s="214" t="inlineStr">
        <is>
          <t>шт.</t>
        </is>
      </c>
      <c r="G6591" s="645" t="n">
        <v>5</v>
      </c>
      <c r="H6591" s="194" t="n"/>
      <c r="I6591" s="195" t="n">
        <v>0</v>
      </c>
      <c r="J6591" s="196" t="n">
        <v>0</v>
      </c>
      <c r="K6591" s="197" t="n">
        <v>0</v>
      </c>
      <c r="L6591" s="194" t="n">
        <v>0</v>
      </c>
      <c r="M6591" s="195" t="n">
        <v>0</v>
      </c>
      <c r="N6591" s="196" t="n">
        <v>0</v>
      </c>
      <c r="O6591" s="197" t="n">
        <v>0</v>
      </c>
      <c r="P6591" s="118" t="inlineStr">
        <is>
          <t>Включено</t>
        </is>
      </c>
      <c r="Q6591" s="104" t="n"/>
    </row>
    <row r="6592" outlineLevel="3" ht="50.25" customHeight="1">
      <c r="A6592" s="3" t="n"/>
      <c r="B6592" s="3" t="n"/>
      <c r="C6592" s="25" t="n"/>
      <c r="D6592" s="271" t="inlineStr">
        <is>
          <t>10.13.21.22.</t>
        </is>
      </c>
      <c r="E6592" s="200" t="inlineStr">
        <is>
          <t>Розетка РДЕ-47 (под евро вилку) EKF PROxima, EKF.mdse-47-pro, EKF</t>
        </is>
      </c>
      <c r="F6592" s="214" t="inlineStr">
        <is>
          <t>шт.</t>
        </is>
      </c>
      <c r="G6592" s="645" t="n">
        <v>1</v>
      </c>
      <c r="H6592" s="194" t="n"/>
      <c r="I6592" s="195" t="n">
        <v>0</v>
      </c>
      <c r="J6592" s="196" t="n">
        <v>0</v>
      </c>
      <c r="K6592" s="197" t="n">
        <v>0</v>
      </c>
      <c r="L6592" s="194" t="n">
        <v>0</v>
      </c>
      <c r="M6592" s="195" t="n">
        <v>0</v>
      </c>
      <c r="N6592" s="196" t="n">
        <v>0</v>
      </c>
      <c r="O6592" s="197" t="n">
        <v>0</v>
      </c>
      <c r="P6592" s="118" t="inlineStr">
        <is>
          <t>Включено</t>
        </is>
      </c>
      <c r="Q6592" s="104" t="n"/>
    </row>
    <row r="6593" outlineLevel="3" ht="50.25" customHeight="1">
      <c r="A6593" s="3" t="n"/>
      <c r="B6593" s="3" t="n"/>
      <c r="C6593" s="25" t="n"/>
      <c r="D6593" s="271" t="inlineStr">
        <is>
          <t>10.13.21.23.</t>
        </is>
      </c>
      <c r="E6593" s="200" t="inlineStr">
        <is>
          <t>Клемма винтовая 2.5 мм.кв. 800В, 24A, серая, TB2.5, Провенто</t>
        </is>
      </c>
      <c r="F6593" s="214" t="inlineStr">
        <is>
          <t>шт.</t>
        </is>
      </c>
      <c r="G6593" s="645" t="n">
        <v>7</v>
      </c>
      <c r="H6593" s="194" t="n"/>
      <c r="I6593" s="195" t="n">
        <v>0</v>
      </c>
      <c r="J6593" s="196" t="n">
        <v>0</v>
      </c>
      <c r="K6593" s="197" t="n">
        <v>0</v>
      </c>
      <c r="L6593" s="194" t="n">
        <v>0</v>
      </c>
      <c r="M6593" s="195" t="n">
        <v>0</v>
      </c>
      <c r="N6593" s="196" t="n">
        <v>0</v>
      </c>
      <c r="O6593" s="197" t="n">
        <v>0</v>
      </c>
      <c r="P6593" s="118" t="inlineStr">
        <is>
          <t>Включено</t>
        </is>
      </c>
      <c r="Q6593" s="104" t="n"/>
    </row>
    <row r="6594" outlineLevel="3" ht="50.25" customHeight="1">
      <c r="A6594" s="3" t="n"/>
      <c r="B6594" s="3" t="n"/>
      <c r="C6594" s="25" t="n"/>
      <c r="D6594" s="271" t="inlineStr">
        <is>
          <t>10.13.21.24.</t>
        </is>
      </c>
      <c r="E6594" s="200" t="inlineStr">
        <is>
          <t>Торцевая крышка для клемм 2.5-10 мм.кв., серая, T2.5-10EC, Провенто</t>
        </is>
      </c>
      <c r="F6594" s="214" t="inlineStr">
        <is>
          <t>шт.</t>
        </is>
      </c>
      <c r="G6594" s="645" t="n">
        <v>2</v>
      </c>
      <c r="H6594" s="194" t="n"/>
      <c r="I6594" s="195" t="n">
        <v>0</v>
      </c>
      <c r="J6594" s="196" t="n">
        <v>0</v>
      </c>
      <c r="K6594" s="197" t="n">
        <v>0</v>
      </c>
      <c r="L6594" s="194" t="n">
        <v>0</v>
      </c>
      <c r="M6594" s="195" t="n">
        <v>0</v>
      </c>
      <c r="N6594" s="196" t="n">
        <v>0</v>
      </c>
      <c r="O6594" s="197" t="n">
        <v>0</v>
      </c>
      <c r="P6594" s="118" t="inlineStr">
        <is>
          <t>Включено</t>
        </is>
      </c>
      <c r="Q6594" s="104" t="n"/>
    </row>
    <row r="6595" outlineLevel="3" ht="50.25" customHeight="1">
      <c r="A6595" s="3" t="n"/>
      <c r="B6595" s="3" t="n"/>
      <c r="C6595" s="25" t="n"/>
      <c r="D6595" s="271" t="inlineStr">
        <is>
          <t>10.13.21.25.</t>
        </is>
      </c>
      <c r="E6595" s="200" t="inlineStr">
        <is>
          <t>Торцевая крышка для двухуровневых клемм 2.5-4 мм.кв., серая, T2.5-4EC.DL, Провенто</t>
        </is>
      </c>
      <c r="F6595" s="214" t="inlineStr">
        <is>
          <t>шт.</t>
        </is>
      </c>
      <c r="G6595" s="645" t="n">
        <v>2</v>
      </c>
      <c r="H6595" s="194" t="n"/>
      <c r="I6595" s="195" t="n">
        <v>0</v>
      </c>
      <c r="J6595" s="196" t="n">
        <v>0</v>
      </c>
      <c r="K6595" s="197" t="n">
        <v>0</v>
      </c>
      <c r="L6595" s="194" t="n">
        <v>0</v>
      </c>
      <c r="M6595" s="195" t="n">
        <v>0</v>
      </c>
      <c r="N6595" s="196" t="n">
        <v>0</v>
      </c>
      <c r="O6595" s="197" t="n">
        <v>0</v>
      </c>
      <c r="P6595" s="118" t="inlineStr">
        <is>
          <t>Включено</t>
        </is>
      </c>
      <c r="Q6595" s="104" t="n"/>
    </row>
    <row r="6596" outlineLevel="3" ht="50.25" customHeight="1">
      <c r="A6596" s="3" t="n"/>
      <c r="B6596" s="3" t="n"/>
      <c r="C6596" s="25" t="n"/>
      <c r="D6596" s="271" t="inlineStr">
        <is>
          <t>10.13.21.26.</t>
        </is>
      </c>
      <c r="E6596" s="200" t="inlineStr">
        <is>
          <t>Компактный распределительный шкаф MES 600х400х250, MES 60.40.25, Провенто</t>
        </is>
      </c>
      <c r="F6596" s="214" t="inlineStr">
        <is>
          <t>шт.</t>
        </is>
      </c>
      <c r="G6596" s="645" t="n">
        <v>1</v>
      </c>
      <c r="H6596" s="194" t="n"/>
      <c r="I6596" s="195" t="n">
        <v>0</v>
      </c>
      <c r="J6596" s="196" t="n">
        <v>0</v>
      </c>
      <c r="K6596" s="197" t="n">
        <v>0</v>
      </c>
      <c r="L6596" s="194" t="n">
        <v>0</v>
      </c>
      <c r="M6596" s="195" t="n">
        <v>0</v>
      </c>
      <c r="N6596" s="196" t="n">
        <v>0</v>
      </c>
      <c r="O6596" s="197" t="n">
        <v>0</v>
      </c>
      <c r="P6596" s="118" t="inlineStr">
        <is>
          <t>Включено</t>
        </is>
      </c>
      <c r="Q6596" s="104" t="n"/>
    </row>
    <row r="6597" outlineLevel="3" ht="50.25" customHeight="1">
      <c r="A6597" s="3" t="n"/>
      <c r="B6597" s="3" t="n"/>
      <c r="C6597" s="25" t="n"/>
      <c r="D6597" s="271" t="inlineStr">
        <is>
          <t>10.13.21.27.</t>
        </is>
      </c>
      <c r="E6597" s="200" t="inlineStr">
        <is>
          <t>Монтажная DIN рейка 35х7.5х2000мм, DR07.2000, Провенто</t>
        </is>
      </c>
      <c r="F6597" s="214" t="inlineStr">
        <is>
          <t>шт.</t>
        </is>
      </c>
      <c r="G6597" s="645" t="n">
        <v>1</v>
      </c>
      <c r="H6597" s="194" t="n"/>
      <c r="I6597" s="195" t="n">
        <v>0</v>
      </c>
      <c r="J6597" s="196" t="n">
        <v>0</v>
      </c>
      <c r="K6597" s="197" t="n">
        <v>0</v>
      </c>
      <c r="L6597" s="194" t="n">
        <v>0</v>
      </c>
      <c r="M6597" s="195" t="n">
        <v>0</v>
      </c>
      <c r="N6597" s="196" t="n">
        <v>0</v>
      </c>
      <c r="O6597" s="197" t="n">
        <v>0</v>
      </c>
      <c r="P6597" s="118" t="inlineStr">
        <is>
          <t>Включено</t>
        </is>
      </c>
      <c r="Q6597" s="104" t="n"/>
    </row>
    <row r="6598" outlineLevel="3" ht="50.25" customHeight="1">
      <c r="A6598" s="3" t="n"/>
      <c r="B6598" s="3" t="n"/>
      <c r="C6598" s="25" t="n"/>
      <c r="D6598" s="271" t="inlineStr">
        <is>
          <t>10.13.21.28.</t>
        </is>
      </c>
      <c r="E6598" s="200" t="inlineStr">
        <is>
          <t>Кабельный канал перфорированный 40x80x2000мм, WD40.80P, Провенто</t>
        </is>
      </c>
      <c r="F6598" s="214" t="inlineStr">
        <is>
          <t>пог.м.</t>
        </is>
      </c>
      <c r="G6598" s="645" t="n">
        <v>1</v>
      </c>
      <c r="H6598" s="194" t="n"/>
      <c r="I6598" s="195" t="n">
        <v>0</v>
      </c>
      <c r="J6598" s="196" t="n">
        <v>0</v>
      </c>
      <c r="K6598" s="197" t="n">
        <v>0</v>
      </c>
      <c r="L6598" s="194" t="n">
        <v>0</v>
      </c>
      <c r="M6598" s="195" t="n">
        <v>0</v>
      </c>
      <c r="N6598" s="196" t="n">
        <v>0</v>
      </c>
      <c r="O6598" s="197" t="n">
        <v>0</v>
      </c>
      <c r="P6598" s="118" t="inlineStr">
        <is>
          <t>Включено</t>
        </is>
      </c>
      <c r="Q6598" s="104" t="n"/>
    </row>
    <row r="6599" outlineLevel="2" ht="50.25" customHeight="1">
      <c r="A6599" s="3" t="n"/>
      <c r="B6599" s="3" t="n"/>
      <c r="C6599" s="240" t="n"/>
      <c r="D6599" s="391" t="inlineStr">
        <is>
          <t>10.13.22.</t>
        </is>
      </c>
      <c r="E6599" s="413" t="inlineStr">
        <is>
          <t>Щит систем вентиляции ЩСВ-ПВ1.2, оборудование и датчики по месту</t>
        </is>
      </c>
      <c r="F6599" s="411" t="inlineStr">
        <is>
          <t>комплект</t>
        </is>
      </c>
      <c r="G6599" s="421" t="n">
        <v>1</v>
      </c>
      <c r="H6599" s="428">
        <f>IFERROR(L6599/G6599,0)</f>
        <v/>
      </c>
      <c r="I6599" s="429">
        <f>IFERROR(M6599/G6599,0)</f>
        <v/>
      </c>
      <c r="J6599" s="430">
        <f>IFERROR(N6599/G6599,0)</f>
        <v/>
      </c>
      <c r="K6599" s="432">
        <f>+IFERROR(O6599/G6599,0)</f>
        <v/>
      </c>
      <c r="L6599" s="431">
        <f>SUBTOTAL(9,L6600:L6610)</f>
        <v/>
      </c>
      <c r="M6599" s="429">
        <f>SUBTOTAL(9,M6600:M6610)</f>
        <v/>
      </c>
      <c r="N6599" s="430">
        <f>SUBTOTAL(9,N6600:N6610)</f>
        <v/>
      </c>
      <c r="O6599" s="433">
        <f>SUBTOTAL(9,O6600:O6610)</f>
        <v/>
      </c>
      <c r="P6599" s="394" t="n"/>
      <c r="Q6599" s="243" t="n"/>
    </row>
    <row r="6600" outlineLevel="3" ht="50.25" customHeight="1">
      <c r="A6600" s="3" t="n"/>
      <c r="B6600" s="3" t="n"/>
      <c r="C6600" s="25" t="n"/>
      <c r="D6600" s="271" t="inlineStr">
        <is>
          <t>10.13.22.1.</t>
        </is>
      </c>
      <c r="E6600" s="200" t="inlineStr">
        <is>
          <t>Привод клапана</t>
        </is>
      </c>
      <c r="F6600" s="214" t="inlineStr">
        <is>
          <t>шт.</t>
        </is>
      </c>
      <c r="G6600" s="645" t="n">
        <v>0</v>
      </c>
      <c r="H6600" s="194" t="n">
        <v>28861.33039384376</v>
      </c>
      <c r="I6600" s="195" t="n">
        <v>6471.110551486678</v>
      </c>
      <c r="J6600" s="196" t="n">
        <v>4416.555118166304</v>
      </c>
      <c r="K6600" s="197" t="n">
        <v>39748.99606349674</v>
      </c>
      <c r="L6600" s="194" t="n">
        <v>0</v>
      </c>
      <c r="M6600" s="195" t="n">
        <v>0</v>
      </c>
      <c r="N6600" s="196" t="n">
        <v>0</v>
      </c>
      <c r="O6600" s="197" t="n">
        <v>0</v>
      </c>
      <c r="P6600" s="524" t="inlineStr">
        <is>
          <t>Исключено</t>
        </is>
      </c>
      <c r="Q6600" s="104" t="n"/>
    </row>
    <row r="6601" outlineLevel="3" ht="50.25" customHeight="1">
      <c r="A6601" s="3" t="n"/>
      <c r="B6601" s="3" t="n"/>
      <c r="C6601" s="25" t="n"/>
      <c r="D6601" s="271" t="inlineStr">
        <is>
          <t>10.13.22.2.</t>
        </is>
      </c>
      <c r="E6601" s="200" t="inlineStr">
        <is>
          <t>Привод с пружинным возвратом, 2-х позиционный, 10 Нм, ~220 В, NF230A, Belimo</t>
        </is>
      </c>
      <c r="F6601" s="214" t="inlineStr">
        <is>
          <t>шт.</t>
        </is>
      </c>
      <c r="G6601" s="645" t="n">
        <v>0</v>
      </c>
      <c r="H6601" s="194" t="n">
        <v>16508.68094558316</v>
      </c>
      <c r="I6601" s="195" t="n">
        <v>10353.77688237868</v>
      </c>
      <c r="J6601" s="196" t="n">
        <v>3357.807228495231</v>
      </c>
      <c r="K6601" s="197" t="n">
        <v>30220.26505645708</v>
      </c>
      <c r="L6601" s="194" t="n">
        <v>0</v>
      </c>
      <c r="M6601" s="195" t="n">
        <v>0</v>
      </c>
      <c r="N6601" s="196" t="n">
        <v>0</v>
      </c>
      <c r="O6601" s="197" t="n">
        <v>0</v>
      </c>
      <c r="P6601" s="524" t="inlineStr">
        <is>
          <t>Исключено</t>
        </is>
      </c>
      <c r="Q6601" s="104" t="n"/>
    </row>
    <row r="6602" outlineLevel="3" ht="50.25" customHeight="1">
      <c r="A6602" s="3" t="n"/>
      <c r="B6602" s="3" t="n"/>
      <c r="C6602" s="25" t="n"/>
      <c r="D6602" s="271" t="inlineStr">
        <is>
          <t>10.13.22.3.</t>
        </is>
      </c>
      <c r="E6602" s="200" t="inlineStr">
        <is>
          <t>Реле дифференциального давления по воздуху диапазон 50...500 Па, РД30-ДД500, Овен</t>
        </is>
      </c>
      <c r="F6602" s="214" t="inlineStr">
        <is>
          <t>шт.</t>
        </is>
      </c>
      <c r="G6602" s="645" t="n">
        <v>0</v>
      </c>
      <c r="H6602" s="194" t="n">
        <v>1847.12510992114</v>
      </c>
      <c r="I6602" s="195" t="n">
        <v>1553.066532356803</v>
      </c>
      <c r="J6602" s="196" t="n">
        <v>425.0239552847429</v>
      </c>
      <c r="K6602" s="197" t="n">
        <v>3825.215597562686</v>
      </c>
      <c r="L6602" s="194" t="n">
        <v>0</v>
      </c>
      <c r="M6602" s="195" t="n">
        <v>0</v>
      </c>
      <c r="N6602" s="196" t="n">
        <v>0</v>
      </c>
      <c r="O6602" s="197" t="n">
        <v>0</v>
      </c>
      <c r="P6602" s="524" t="inlineStr">
        <is>
          <t>Исключено</t>
        </is>
      </c>
      <c r="Q6602" s="104" t="n"/>
    </row>
    <row r="6603" outlineLevel="3" ht="50.25" customHeight="1">
      <c r="A6603" s="3" t="n"/>
      <c r="B6603" s="3" t="n"/>
      <c r="C6603" s="25" t="n"/>
      <c r="D6603" s="271" t="inlineStr">
        <is>
          <t>10.13.22.4.</t>
        </is>
      </c>
      <c r="E6603" s="200" t="inlineStr">
        <is>
          <t>Реле дифференциального давления по воздуху диапазон 20...200 Па, РД30-ДД200, Овен</t>
        </is>
      </c>
      <c r="F6603" s="214" t="inlineStr">
        <is>
          <t>шт.</t>
        </is>
      </c>
      <c r="G6603" s="645" t="n">
        <v>0</v>
      </c>
      <c r="H6603" s="194" t="n">
        <v>1847.12510992114</v>
      </c>
      <c r="I6603" s="195" t="n">
        <v>1553.066532356803</v>
      </c>
      <c r="J6603" s="196" t="n">
        <v>425.0239552847429</v>
      </c>
      <c r="K6603" s="197" t="n">
        <v>3825.215597562686</v>
      </c>
      <c r="L6603" s="194" t="n">
        <v>0</v>
      </c>
      <c r="M6603" s="195" t="n">
        <v>0</v>
      </c>
      <c r="N6603" s="196" t="n">
        <v>0</v>
      </c>
      <c r="O6603" s="197" t="n">
        <v>0</v>
      </c>
      <c r="P6603" s="524" t="inlineStr">
        <is>
          <t>Исключено</t>
        </is>
      </c>
      <c r="Q6603" s="104" t="n"/>
    </row>
    <row r="6604" outlineLevel="3" ht="50.25" customHeight="1">
      <c r="A6604" s="3" t="n"/>
      <c r="B6604" s="3" t="n"/>
      <c r="C6604" s="25" t="n"/>
      <c r="D6604" s="271" t="inlineStr">
        <is>
          <t>10.13.22.5.</t>
        </is>
      </c>
      <c r="E6604" s="200" t="inlineStr">
        <is>
          <t>Реле давления жидкости, диапазон −0,07…0,3 МПа; гистерезис 0,02…0,15 МПа, Rp1/4, макс. 10 бар, 110 °С, РД-2Р-0,3-G1/4", ЗАО «РОСМА»</t>
        </is>
      </c>
      <c r="F6604" s="214" t="inlineStr">
        <is>
          <t>шт.</t>
        </is>
      </c>
      <c r="G6604" s="645" t="n">
        <v>0</v>
      </c>
      <c r="H6604" s="194" t="n">
        <v>2088.40594777742</v>
      </c>
      <c r="I6604" s="195" t="n">
        <v>1553.066532356803</v>
      </c>
      <c r="J6604" s="196" t="n">
        <v>455.1840600167778</v>
      </c>
      <c r="K6604" s="197" t="n">
        <v>4096.656540151001</v>
      </c>
      <c r="L6604" s="194" t="n">
        <v>0</v>
      </c>
      <c r="M6604" s="195" t="n">
        <v>0</v>
      </c>
      <c r="N6604" s="196" t="n">
        <v>0</v>
      </c>
      <c r="O6604" s="197" t="n">
        <v>0</v>
      </c>
      <c r="P6604" s="524" t="inlineStr">
        <is>
          <t>Исключено</t>
        </is>
      </c>
      <c r="Q6604" s="104" t="n"/>
    </row>
    <row r="6605" outlineLevel="3" ht="50.25" customHeight="1">
      <c r="A6605" s="3" t="n"/>
      <c r="B6605" s="3" t="n"/>
      <c r="C6605" s="25" t="n"/>
      <c r="D6605" s="271" t="inlineStr">
        <is>
          <t>10.13.22.6.</t>
        </is>
      </c>
      <c r="E6605" s="200" t="inlineStr">
        <is>
          <t>Датчик температуры наружного/внутреннего воздуха, PT1000, -50..+120°С, ДТС3005-PT1000.B2, ЗАО "Овен"</t>
        </is>
      </c>
      <c r="F6605" s="214" t="inlineStr">
        <is>
          <t>шт.</t>
        </is>
      </c>
      <c r="G6605" s="645" t="n">
        <v>0</v>
      </c>
      <c r="H6605" s="194" t="n">
        <v>1893.303200914106</v>
      </c>
      <c r="I6605" s="195" t="n">
        <v>1553.066532356803</v>
      </c>
      <c r="J6605" s="196" t="n">
        <v>430.7962166588636</v>
      </c>
      <c r="K6605" s="197" t="n">
        <v>3877.165949929773</v>
      </c>
      <c r="L6605" s="194" t="n">
        <v>0</v>
      </c>
      <c r="M6605" s="195" t="n">
        <v>0</v>
      </c>
      <c r="N6605" s="196" t="n">
        <v>0</v>
      </c>
      <c r="O6605" s="197" t="n">
        <v>0</v>
      </c>
      <c r="P6605" s="524" t="inlineStr">
        <is>
          <t>Исключено</t>
        </is>
      </c>
      <c r="Q6605" s="104" t="n"/>
    </row>
    <row r="6606" outlineLevel="3" ht="50.25" customHeight="1">
      <c r="A6606" s="3" t="n"/>
      <c r="B6606" s="3" t="n"/>
      <c r="C6606" s="25" t="n"/>
      <c r="D6606" s="271" t="inlineStr">
        <is>
          <t>10.13.22.7.</t>
        </is>
      </c>
      <c r="E6606" s="200" t="inlineStr">
        <is>
          <t>Датчик температуры, канальный, PT1000, длина погружной части 200 мм, -50...120°С, ДТС3015-PT1000.B2.200, ЗАО "Овен"</t>
        </is>
      </c>
      <c r="F6606" s="214" t="inlineStr">
        <is>
          <t>шт.</t>
        </is>
      </c>
      <c r="G6606" s="645" t="n">
        <v>0</v>
      </c>
      <c r="H6606" s="194" t="n">
        <v>3001.578303621853</v>
      </c>
      <c r="I6606" s="195" t="n">
        <v>1553.066532356803</v>
      </c>
      <c r="J6606" s="196" t="n">
        <v>569.3306044973319</v>
      </c>
      <c r="K6606" s="197" t="n">
        <v>5123.975440475988</v>
      </c>
      <c r="L6606" s="194" t="n">
        <v>0</v>
      </c>
      <c r="M6606" s="195" t="n">
        <v>0</v>
      </c>
      <c r="N6606" s="196" t="n">
        <v>0</v>
      </c>
      <c r="O6606" s="197" t="n">
        <v>0</v>
      </c>
      <c r="P6606" s="524" t="inlineStr">
        <is>
          <t>Исключено</t>
        </is>
      </c>
      <c r="Q6606" s="104" t="n"/>
    </row>
    <row r="6607" outlineLevel="3" ht="50.25" customHeight="1">
      <c r="A6607" s="3" t="n"/>
      <c r="B6607" s="3" t="n"/>
      <c r="C6607" s="25" t="n"/>
      <c r="D6607" s="271" t="inlineStr">
        <is>
          <t>10.13.22.8.</t>
        </is>
      </c>
      <c r="E6607" s="200" t="inlineStr">
        <is>
          <t>Датчик температуры, погружной, PT1000, длина погружной части 70 мм, -50...120°С, ДТС3105-PT1000.B2.70, ЗАО "Овен"</t>
        </is>
      </c>
      <c r="F6607" s="214" t="inlineStr">
        <is>
          <t>шт.</t>
        </is>
      </c>
      <c r="G6607" s="645" t="n">
        <v>0</v>
      </c>
      <c r="H6607" s="194" t="n">
        <v>3047.756578390133</v>
      </c>
      <c r="I6607" s="195" t="n">
        <v>1553.066532356803</v>
      </c>
      <c r="J6607" s="196" t="n">
        <v>575.1028888433669</v>
      </c>
      <c r="K6607" s="197" t="n">
        <v>5175.925999590302</v>
      </c>
      <c r="L6607" s="194" t="n">
        <v>0</v>
      </c>
      <c r="M6607" s="195" t="n">
        <v>0</v>
      </c>
      <c r="N6607" s="196" t="n">
        <v>0</v>
      </c>
      <c r="O6607" s="197" t="n">
        <v>0</v>
      </c>
      <c r="P6607" s="524" t="inlineStr">
        <is>
          <t>Исключено</t>
        </is>
      </c>
      <c r="Q6607" s="104" t="n"/>
    </row>
    <row r="6608" outlineLevel="3" ht="50.25" customHeight="1">
      <c r="A6608" s="3" t="n"/>
      <c r="B6608" s="3" t="n"/>
      <c r="C6608" s="25" t="n"/>
      <c r="D6608" s="271" t="inlineStr">
        <is>
          <t>10.13.22.9.</t>
        </is>
      </c>
      <c r="E6608" s="200" t="inlineStr">
        <is>
          <t>Термостат защиты от замерзания с капиллярным датчиком 6 м, -30...15 °С, MTR-K6, Овен</t>
        </is>
      </c>
      <c r="F6608" s="214" t="inlineStr">
        <is>
          <t>шт.</t>
        </is>
      </c>
      <c r="G6608" s="645" t="n">
        <v>0</v>
      </c>
      <c r="H6608" s="194" t="n">
        <v>6695.828707239448</v>
      </c>
      <c r="I6608" s="195" t="n">
        <v>3235.555275743339</v>
      </c>
      <c r="J6608" s="196" t="n">
        <v>1241.422997872848</v>
      </c>
      <c r="K6608" s="197" t="n">
        <v>11172.80698085564</v>
      </c>
      <c r="L6608" s="194" t="n">
        <v>0</v>
      </c>
      <c r="M6608" s="195" t="n">
        <v>0</v>
      </c>
      <c r="N6608" s="196" t="n">
        <v>0</v>
      </c>
      <c r="O6608" s="197" t="n">
        <v>0</v>
      </c>
      <c r="P6608" s="524" t="inlineStr">
        <is>
          <t>Исключено</t>
        </is>
      </c>
      <c r="Q6608" s="104" t="n"/>
    </row>
    <row r="6609" outlineLevel="3" ht="50.25" customHeight="1">
      <c r="A6609" s="3" t="n"/>
      <c r="B6609" s="3" t="n"/>
      <c r="C6609" s="25" t="n"/>
      <c r="D6609" s="271" t="inlineStr">
        <is>
          <t>10.13.22.10.</t>
        </is>
      </c>
      <c r="E6609" s="200" t="inlineStr">
        <is>
          <t>Преобразователь частотный, встроенный фильтр ЭМС категории С2 или С3, 380 В, 2.2 кВт, 5.0 А, IP55, STV900U22N4, System Electric</t>
        </is>
      </c>
      <c r="F6609" s="214" t="inlineStr">
        <is>
          <t>шт.</t>
        </is>
      </c>
      <c r="G6609" s="645" t="n">
        <v>0</v>
      </c>
      <c r="H6609" s="194" t="n">
        <v>45300.74401916216</v>
      </c>
      <c r="I6609" s="195" t="n">
        <v>18119.1095441627</v>
      </c>
      <c r="J6609" s="196" t="n">
        <v>7927.481695415608</v>
      </c>
      <c r="K6609" s="197" t="n">
        <v>71347.33525874047</v>
      </c>
      <c r="L6609" s="194" t="n">
        <v>0</v>
      </c>
      <c r="M6609" s="195" t="n">
        <v>0</v>
      </c>
      <c r="N6609" s="196" t="n">
        <v>0</v>
      </c>
      <c r="O6609" s="197" t="n">
        <v>0</v>
      </c>
      <c r="P6609" s="524" t="inlineStr">
        <is>
          <t>Исключено</t>
        </is>
      </c>
      <c r="Q6609" s="104" t="n"/>
    </row>
    <row r="6610" outlineLevel="3" ht="50.25" customHeight="1">
      <c r="A6610" s="3" t="n"/>
      <c r="B6610" s="3" t="n"/>
      <c r="C6610" s="25" t="n"/>
      <c r="D6610" s="271" t="inlineStr">
        <is>
          <t>10.13.22.11.</t>
        </is>
      </c>
      <c r="E6610" s="200" t="inlineStr">
        <is>
          <t>Преобразователь частотный, встроенный фильтр ЭМС категории С2 или С3, 380 В, 1.5 кВт, 3.7 А, IP55, STV900U15N4, System Electric</t>
        </is>
      </c>
      <c r="F6610" s="214" t="inlineStr">
        <is>
          <t>шт.</t>
        </is>
      </c>
      <c r="G6610" s="645" t="n">
        <v>0</v>
      </c>
      <c r="H6610" s="194" t="n">
        <v>43869.22209572834</v>
      </c>
      <c r="I6610" s="195" t="n">
        <v>15530.66532356802</v>
      </c>
      <c r="J6610" s="196" t="n">
        <v>7424.985927412044</v>
      </c>
      <c r="K6610" s="197" t="n">
        <v>66824.87334670839</v>
      </c>
      <c r="L6610" s="194" t="n">
        <v>0</v>
      </c>
      <c r="M6610" s="195" t="n">
        <v>0</v>
      </c>
      <c r="N6610" s="196" t="n">
        <v>0</v>
      </c>
      <c r="O6610" s="197" t="n">
        <v>0</v>
      </c>
      <c r="P6610" s="524" t="inlineStr">
        <is>
          <t>Исключено</t>
        </is>
      </c>
      <c r="Q6610" s="104" t="n"/>
    </row>
    <row r="6611" outlineLevel="2" ht="50.25" customHeight="1">
      <c r="A6611" s="3" t="n"/>
      <c r="B6611" s="3" t="n"/>
      <c r="C6611" s="240" t="n"/>
      <c r="D6611" s="391" t="inlineStr">
        <is>
          <t>10.13.23.</t>
        </is>
      </c>
      <c r="E6611" s="410" t="inlineStr">
        <is>
          <t>Щит систем вентиляции ЩСВ-ПВ1.2</t>
        </is>
      </c>
      <c r="F6611" s="411" t="inlineStr">
        <is>
          <t>комплект</t>
        </is>
      </c>
      <c r="G6611" s="421" t="n">
        <v>1</v>
      </c>
      <c r="H6611" s="434">
        <f>IFERROR(L6611/G6611,0)</f>
        <v/>
      </c>
      <c r="I6611" s="435">
        <f>IFERROR(M6611/G6611,0)</f>
        <v/>
      </c>
      <c r="J6611" s="436">
        <f>IFERROR(N6611/G6611,0)</f>
        <v/>
      </c>
      <c r="K6611" s="432">
        <f>+IFERROR(O6611/G6611,0)</f>
        <v/>
      </c>
      <c r="L6611" s="434">
        <f>SUBTOTAL(9,L6612:L6641)</f>
        <v/>
      </c>
      <c r="M6611" s="435">
        <f>SUBTOTAL(9,M6612:M6641)</f>
        <v/>
      </c>
      <c r="N6611" s="436">
        <f>SUBTOTAL(9,N6612:N6641)</f>
        <v/>
      </c>
      <c r="O6611" s="437">
        <f>SUBTOTAL(9,O6612:O6641)</f>
        <v/>
      </c>
      <c r="P6611" s="652" t="inlineStr">
        <is>
          <t>Исключено</t>
        </is>
      </c>
      <c r="Q6611" s="243" t="n"/>
    </row>
    <row r="6612" outlineLevel="3" ht="50.25" customHeight="1">
      <c r="A6612" s="3" t="n"/>
      <c r="B6612" s="3" t="n"/>
      <c r="C6612" s="25" t="n"/>
      <c r="D6612" s="271" t="inlineStr">
        <is>
          <t>10.13.23.1.</t>
        </is>
      </c>
      <c r="E6612" s="200" t="inlineStr">
        <is>
          <t>Контроллер программируемый логический Pixel2 1020, дисплей и клавиатура, 8хDI, 6xDOr, 2xDOo, 8xAi, 2xAO, Pixel2 1020-70-4, ООО "Сегнетикс"</t>
        </is>
      </c>
      <c r="F6612" s="214" t="inlineStr">
        <is>
          <t>шт.</t>
        </is>
      </c>
      <c r="G6612" s="645" t="n">
        <v>1</v>
      </c>
      <c r="H6612" s="194" t="n"/>
      <c r="I6612" s="195" t="n">
        <v>0</v>
      </c>
      <c r="J6612" s="196" t="n">
        <v>0</v>
      </c>
      <c r="K6612" s="197" t="n">
        <v>0</v>
      </c>
      <c r="L6612" s="194" t="n">
        <v>0</v>
      </c>
      <c r="M6612" s="195" t="n">
        <v>0</v>
      </c>
      <c r="N6612" s="196" t="n">
        <v>0</v>
      </c>
      <c r="O6612" s="197" t="n">
        <v>0</v>
      </c>
      <c r="P6612" s="118" t="inlineStr">
        <is>
          <t>Включено</t>
        </is>
      </c>
      <c r="Q6612" s="104" t="n"/>
    </row>
    <row r="6613" outlineLevel="3" ht="50.25" customHeight="1">
      <c r="A6613" s="3" t="n"/>
      <c r="B6613" s="3" t="n"/>
      <c r="C6613" s="25" t="n"/>
      <c r="D6613" s="271" t="inlineStr">
        <is>
          <t>10.13.23.2.</t>
        </is>
      </c>
      <c r="E6613" s="200" t="inlineStr">
        <is>
          <t>Реле промежуточное, 3 п.к. контакта 8А, МРП-3-1 AC230В УХЛ4, ЗАО "Меандр"</t>
        </is>
      </c>
      <c r="F6613" s="214" t="inlineStr">
        <is>
          <t>шт.</t>
        </is>
      </c>
      <c r="G6613" s="645" t="n">
        <v>1</v>
      </c>
      <c r="H6613" s="194" t="n"/>
      <c r="I6613" s="195" t="n">
        <v>0</v>
      </c>
      <c r="J6613" s="196" t="n">
        <v>0</v>
      </c>
      <c r="K6613" s="197" t="n">
        <v>0</v>
      </c>
      <c r="L6613" s="194" t="n">
        <v>0</v>
      </c>
      <c r="M6613" s="195" t="n">
        <v>0</v>
      </c>
      <c r="N6613" s="196" t="n">
        <v>0</v>
      </c>
      <c r="O6613" s="197" t="n">
        <v>0</v>
      </c>
      <c r="P6613" s="118" t="inlineStr">
        <is>
          <t>Включено</t>
        </is>
      </c>
      <c r="Q6613" s="104" t="n"/>
    </row>
    <row r="6614" outlineLevel="3" ht="50.25" customHeight="1">
      <c r="A6614" s="3" t="n"/>
      <c r="B6614" s="3" t="n"/>
      <c r="C6614" s="25" t="n"/>
      <c r="D6614" s="271" t="inlineStr">
        <is>
          <t>10.13.23.3.</t>
        </is>
      </c>
      <c r="E6614" s="200" t="inlineStr">
        <is>
          <t>Лампа сигнальная в сборе, со встроенным светодиодом, зеленая, 230-240В AC, SB4BVM3, Systeme Electric</t>
        </is>
      </c>
      <c r="F6614" s="214" t="inlineStr">
        <is>
          <t>шт.</t>
        </is>
      </c>
      <c r="G6614" s="645" t="n">
        <v>3</v>
      </c>
      <c r="H6614" s="194" t="n"/>
      <c r="I6614" s="195" t="n">
        <v>0</v>
      </c>
      <c r="J6614" s="196" t="n">
        <v>0</v>
      </c>
      <c r="K6614" s="197" t="n">
        <v>0</v>
      </c>
      <c r="L6614" s="194" t="n">
        <v>0</v>
      </c>
      <c r="M6614" s="195" t="n">
        <v>0</v>
      </c>
      <c r="N6614" s="196" t="n">
        <v>0</v>
      </c>
      <c r="O6614" s="197" t="n">
        <v>0</v>
      </c>
      <c r="P6614" s="118" t="inlineStr">
        <is>
          <t>Включено</t>
        </is>
      </c>
      <c r="Q6614" s="104" t="n"/>
    </row>
    <row r="6615" outlineLevel="3" ht="50.25" customHeight="1">
      <c r="A6615" s="3" t="n"/>
      <c r="B6615" s="3" t="n"/>
      <c r="C6615" s="25" t="n"/>
      <c r="D6615" s="271" t="inlineStr">
        <is>
          <t>10.13.23.4.</t>
        </is>
      </c>
      <c r="E6615" s="200" t="inlineStr">
        <is>
          <t>Лампа сигнальная в сборе, со встроенным светодиодом, красная, 230-240В AC, SB4BVM4, Systeme Electric</t>
        </is>
      </c>
      <c r="F6615" s="214" t="inlineStr">
        <is>
          <t>шт.</t>
        </is>
      </c>
      <c r="G6615" s="645" t="n">
        <v>1</v>
      </c>
      <c r="H6615" s="194" t="n"/>
      <c r="I6615" s="195" t="n">
        <v>0</v>
      </c>
      <c r="J6615" s="196" t="n">
        <v>0</v>
      </c>
      <c r="K6615" s="197" t="n">
        <v>0</v>
      </c>
      <c r="L6615" s="194" t="n">
        <v>0</v>
      </c>
      <c r="M6615" s="195" t="n">
        <v>0</v>
      </c>
      <c r="N6615" s="196" t="n">
        <v>0</v>
      </c>
      <c r="O6615" s="197" t="n">
        <v>0</v>
      </c>
      <c r="P6615" s="118" t="inlineStr">
        <is>
          <t>Включено</t>
        </is>
      </c>
      <c r="Q6615" s="104" t="n"/>
    </row>
    <row r="6616" outlineLevel="3" ht="50.25" customHeight="1">
      <c r="A6616" s="3" t="n"/>
      <c r="B6616" s="3" t="n"/>
      <c r="C6616" s="25" t="n"/>
      <c r="D6616" s="271" t="inlineStr">
        <is>
          <t>10.13.23.5.</t>
        </is>
      </c>
      <c r="E6616" s="200" t="inlineStr">
        <is>
          <t>Модуль вводы-вывода MRL, 16DI, MRL-2200-10-0, ООО "Сегнетикс"</t>
        </is>
      </c>
      <c r="F6616" s="214" t="inlineStr">
        <is>
          <t>шт.</t>
        </is>
      </c>
      <c r="G6616" s="645" t="n">
        <v>1</v>
      </c>
      <c r="H6616" s="194" t="n"/>
      <c r="I6616" s="195" t="n">
        <v>0</v>
      </c>
      <c r="J6616" s="196" t="n">
        <v>0</v>
      </c>
      <c r="K6616" s="197" t="n">
        <v>0</v>
      </c>
      <c r="L6616" s="194" t="n">
        <v>0</v>
      </c>
      <c r="M6616" s="195" t="n">
        <v>0</v>
      </c>
      <c r="N6616" s="196" t="n">
        <v>0</v>
      </c>
      <c r="O6616" s="197" t="n">
        <v>0</v>
      </c>
      <c r="P6616" s="118" t="inlineStr">
        <is>
          <t>Включено</t>
        </is>
      </c>
      <c r="Q6616" s="104" t="n"/>
    </row>
    <row r="6617" outlineLevel="3" ht="50.25" customHeight="1">
      <c r="A6617" s="3" t="n"/>
      <c r="B6617" s="3" t="n"/>
      <c r="C6617" s="25" t="n"/>
      <c r="D6617" s="271" t="inlineStr">
        <is>
          <t>10.13.23.6.</t>
        </is>
      </c>
      <c r="E6617" s="200" t="inlineStr">
        <is>
          <t>Реле промежуточное, 2 п.к. контакта 16А, МРП-2 AC230В УХЛ4, ЗАО "Меандр"</t>
        </is>
      </c>
      <c r="F6617" s="214" t="inlineStr">
        <is>
          <t>шт.</t>
        </is>
      </c>
      <c r="G6617" s="645" t="n">
        <v>1</v>
      </c>
      <c r="H6617" s="194" t="n"/>
      <c r="I6617" s="195" t="n">
        <v>0</v>
      </c>
      <c r="J6617" s="196" t="n">
        <v>0</v>
      </c>
      <c r="K6617" s="197" t="n">
        <v>0</v>
      </c>
      <c r="L6617" s="194" t="n">
        <v>0</v>
      </c>
      <c r="M6617" s="195" t="n">
        <v>0</v>
      </c>
      <c r="N6617" s="196" t="n">
        <v>0</v>
      </c>
      <c r="O6617" s="197" t="n">
        <v>0</v>
      </c>
      <c r="P6617" s="118" t="inlineStr">
        <is>
          <t>Включено</t>
        </is>
      </c>
      <c r="Q6617" s="104" t="n"/>
    </row>
    <row r="6618" outlineLevel="3" ht="50.25" customHeight="1">
      <c r="A6618" s="3" t="n"/>
      <c r="B6618" s="3" t="n"/>
      <c r="C6618" s="25" t="n"/>
      <c r="D6618" s="271" t="inlineStr">
        <is>
          <t>10.13.23.7.</t>
        </is>
      </c>
      <c r="E6618" s="200" t="inlineStr">
        <is>
          <t>Реле промежуточное, 3 п.к. контакта 8А, МРП-3-1 ACDC220В УХЛ4, ЗАО "Меандр"</t>
        </is>
      </c>
      <c r="F6618" s="214" t="inlineStr">
        <is>
          <t>шт.</t>
        </is>
      </c>
      <c r="G6618" s="645" t="n">
        <v>2</v>
      </c>
      <c r="H6618" s="194" t="n"/>
      <c r="I6618" s="195" t="n">
        <v>0</v>
      </c>
      <c r="J6618" s="196" t="n">
        <v>0</v>
      </c>
      <c r="K6618" s="197" t="n">
        <v>0</v>
      </c>
      <c r="L6618" s="194" t="n">
        <v>0</v>
      </c>
      <c r="M6618" s="195" t="n">
        <v>0</v>
      </c>
      <c r="N6618" s="196" t="n">
        <v>0</v>
      </c>
      <c r="O6618" s="197" t="n">
        <v>0</v>
      </c>
      <c r="P6618" s="118" t="inlineStr">
        <is>
          <t>Включено</t>
        </is>
      </c>
      <c r="Q6618" s="104" t="n"/>
    </row>
    <row r="6619" outlineLevel="3" ht="50.25" customHeight="1">
      <c r="A6619" s="3" t="n"/>
      <c r="B6619" s="3" t="n"/>
      <c r="C6619" s="25" t="n"/>
      <c r="D6619" s="271" t="inlineStr">
        <is>
          <t>10.13.23.8.</t>
        </is>
      </c>
      <c r="E6619" s="200" t="inlineStr">
        <is>
          <t>Реле термисторной защиты электродвигателя, 1 н.о. и 1 н.з. контакт, катушка 220В, РТ-М01-1-15 АС230В УХЛ4, ЗАО "Меандр"</t>
        </is>
      </c>
      <c r="F6619" s="214" t="inlineStr">
        <is>
          <t>шт.</t>
        </is>
      </c>
      <c r="G6619" s="645" t="n">
        <v>2</v>
      </c>
      <c r="H6619" s="194" t="n"/>
      <c r="I6619" s="195" t="n">
        <v>0</v>
      </c>
      <c r="J6619" s="196" t="n">
        <v>0</v>
      </c>
      <c r="K6619" s="197" t="n">
        <v>0</v>
      </c>
      <c r="L6619" s="194" t="n">
        <v>0</v>
      </c>
      <c r="M6619" s="195" t="n">
        <v>0</v>
      </c>
      <c r="N6619" s="196" t="n">
        <v>0</v>
      </c>
      <c r="O6619" s="197" t="n">
        <v>0</v>
      </c>
      <c r="P6619" s="118" t="inlineStr">
        <is>
          <t>Включено</t>
        </is>
      </c>
      <c r="Q6619" s="104" t="n"/>
    </row>
    <row r="6620" outlineLevel="3" ht="50.25" customHeight="1">
      <c r="A6620" s="3" t="n"/>
      <c r="B6620" s="3" t="n"/>
      <c r="C6620" s="25" t="n"/>
      <c r="D6620" s="271" t="inlineStr">
        <is>
          <t>10.13.23.9.</t>
        </is>
      </c>
      <c r="E6620" s="200" t="inlineStr">
        <is>
          <t>Реле промежуточное, 2 п.к. и 2 н.о. контакта 8А, МРП-4 ACDC230В УХЛ4, ЗАО "Меандр"</t>
        </is>
      </c>
      <c r="F6620" s="214" t="inlineStr">
        <is>
          <t>шт.</t>
        </is>
      </c>
      <c r="G6620" s="645" t="n">
        <v>3</v>
      </c>
      <c r="H6620" s="194" t="n"/>
      <c r="I6620" s="195" t="n">
        <v>0</v>
      </c>
      <c r="J6620" s="196" t="n">
        <v>0</v>
      </c>
      <c r="K6620" s="197" t="n">
        <v>0</v>
      </c>
      <c r="L6620" s="194" t="n">
        <v>0</v>
      </c>
      <c r="M6620" s="195" t="n">
        <v>0</v>
      </c>
      <c r="N6620" s="196" t="n">
        <v>0</v>
      </c>
      <c r="O6620" s="197" t="n">
        <v>0</v>
      </c>
      <c r="P6620" s="118" t="inlineStr">
        <is>
          <t>Включено</t>
        </is>
      </c>
      <c r="Q6620" s="104" t="n"/>
    </row>
    <row r="6621" outlineLevel="3" ht="50.25" customHeight="1">
      <c r="A6621" s="3" t="n"/>
      <c r="B6621" s="3" t="n"/>
      <c r="C6621" s="25" t="n"/>
      <c r="D6621" s="271" t="inlineStr">
        <is>
          <t>10.13.23.10.</t>
        </is>
      </c>
      <c r="E6621" s="200" t="inlineStr">
        <is>
          <t>Контактор модульный 2 н.о., 16A AC, 230В АС, C9C32216, Systeme Electric</t>
        </is>
      </c>
      <c r="F6621" s="214" t="inlineStr">
        <is>
          <t>шт.</t>
        </is>
      </c>
      <c r="G6621" s="645" t="n">
        <v>1</v>
      </c>
      <c r="H6621" s="194" t="n"/>
      <c r="I6621" s="195" t="n">
        <v>0</v>
      </c>
      <c r="J6621" s="196" t="n">
        <v>0</v>
      </c>
      <c r="K6621" s="197" t="n">
        <v>0</v>
      </c>
      <c r="L6621" s="194" t="n">
        <v>0</v>
      </c>
      <c r="M6621" s="195" t="n">
        <v>0</v>
      </c>
      <c r="N6621" s="196" t="n">
        <v>0</v>
      </c>
      <c r="O6621" s="197" t="n">
        <v>0</v>
      </c>
      <c r="P6621" s="118" t="inlineStr">
        <is>
          <t>Включено</t>
        </is>
      </c>
      <c r="Q6621" s="104" t="n"/>
    </row>
    <row r="6622" outlineLevel="3" ht="50.25" customHeight="1">
      <c r="A6622" s="3" t="n"/>
      <c r="B6622" s="3" t="n"/>
      <c r="C6622" s="25" t="n"/>
      <c r="D6622" s="271" t="inlineStr">
        <is>
          <t>10.13.23.11.</t>
        </is>
      </c>
      <c r="E6622" s="200" t="inlineStr">
        <is>
          <t>Выключатель нагрузки, трехполюсный, номинальный ток 40 А, 6 кА, C9S16340, Systeme Electric</t>
        </is>
      </c>
      <c r="F6622" s="214" t="inlineStr">
        <is>
          <t>шт.</t>
        </is>
      </c>
      <c r="G6622" s="645" t="n">
        <v>1</v>
      </c>
      <c r="H6622" s="194" t="n"/>
      <c r="I6622" s="195" t="n">
        <v>0</v>
      </c>
      <c r="J6622" s="196" t="n">
        <v>0</v>
      </c>
      <c r="K6622" s="197" t="n">
        <v>0</v>
      </c>
      <c r="L6622" s="194" t="n">
        <v>0</v>
      </c>
      <c r="M6622" s="195" t="n">
        <v>0</v>
      </c>
      <c r="N6622" s="196" t="n">
        <v>0</v>
      </c>
      <c r="O6622" s="197" t="n">
        <v>0</v>
      </c>
      <c r="P6622" s="118" t="inlineStr">
        <is>
          <t>Включено</t>
        </is>
      </c>
      <c r="Q6622" s="104" t="n"/>
    </row>
    <row r="6623" outlineLevel="3" ht="50.25" customHeight="1">
      <c r="A6623" s="3" t="n"/>
      <c r="B6623" s="3" t="n"/>
      <c r="C6623" s="25" t="n"/>
      <c r="D6623" s="271" t="inlineStr">
        <is>
          <t>10.13.23.12.</t>
        </is>
      </c>
      <c r="E6623" s="200" t="inlineStr">
        <is>
          <t>Автоматический выключатель, термомагнитный, трехполюсный, кривая С, номинальный ток 16 А, 4.5 кА, C9 F 34 3 16, Systeme Electric</t>
        </is>
      </c>
      <c r="F6623" s="214" t="inlineStr">
        <is>
          <t>шт.</t>
        </is>
      </c>
      <c r="G6623" s="645" t="n">
        <v>1</v>
      </c>
      <c r="H6623" s="194" t="n"/>
      <c r="I6623" s="195" t="n">
        <v>0</v>
      </c>
      <c r="J6623" s="196" t="n">
        <v>0</v>
      </c>
      <c r="K6623" s="197" t="n">
        <v>0</v>
      </c>
      <c r="L6623" s="194" t="n">
        <v>0</v>
      </c>
      <c r="M6623" s="195" t="n">
        <v>0</v>
      </c>
      <c r="N6623" s="196" t="n">
        <v>0</v>
      </c>
      <c r="O6623" s="197" t="n">
        <v>0</v>
      </c>
      <c r="P6623" s="118" t="inlineStr">
        <is>
          <t>Включено</t>
        </is>
      </c>
      <c r="Q6623" s="104" t="n"/>
    </row>
    <row r="6624" outlineLevel="3" ht="50.25" customHeight="1">
      <c r="A6624" s="3" t="n"/>
      <c r="B6624" s="3" t="n"/>
      <c r="C6624" s="25" t="n"/>
      <c r="D6624" s="271" t="inlineStr">
        <is>
          <t>10.13.23.13.</t>
        </is>
      </c>
      <c r="E6624" s="200" t="inlineStr">
        <is>
          <t>Автоматический выключатель, термомагнитный, трехполюсный, кривая С, номинальный ток 10 А, 4.5 кА, C9 F 34 3 10, Systeme Electric</t>
        </is>
      </c>
      <c r="F6624" s="214" t="inlineStr">
        <is>
          <t>шт.</t>
        </is>
      </c>
      <c r="G6624" s="645" t="n">
        <v>1</v>
      </c>
      <c r="H6624" s="194" t="n"/>
      <c r="I6624" s="195" t="n">
        <v>0</v>
      </c>
      <c r="J6624" s="196" t="n">
        <v>0</v>
      </c>
      <c r="K6624" s="197" t="n">
        <v>0</v>
      </c>
      <c r="L6624" s="194" t="n">
        <v>0</v>
      </c>
      <c r="M6624" s="195" t="n">
        <v>0</v>
      </c>
      <c r="N6624" s="196" t="n">
        <v>0</v>
      </c>
      <c r="O6624" s="197" t="n">
        <v>0</v>
      </c>
      <c r="P6624" s="118" t="inlineStr">
        <is>
          <t>Включено</t>
        </is>
      </c>
      <c r="Q6624" s="104" t="n"/>
    </row>
    <row r="6625" outlineLevel="3" ht="50.25" customHeight="1">
      <c r="A6625" s="3" t="n"/>
      <c r="B6625" s="3" t="n"/>
      <c r="C6625" s="25" t="n"/>
      <c r="D6625" s="271" t="inlineStr">
        <is>
          <t>10.13.23.14.</t>
        </is>
      </c>
      <c r="E6625" s="200" t="inlineStr">
        <is>
          <t>Автомат защиты двигателя, диапазон уставки 1,0...1,6 А, GM2 P06, Systeme Electric</t>
        </is>
      </c>
      <c r="F6625" s="214" t="inlineStr">
        <is>
          <t>шт.</t>
        </is>
      </c>
      <c r="G6625" s="645" t="n">
        <v>1</v>
      </c>
      <c r="H6625" s="194" t="n"/>
      <c r="I6625" s="195" t="n">
        <v>0</v>
      </c>
      <c r="J6625" s="196" t="n">
        <v>0</v>
      </c>
      <c r="K6625" s="197" t="n">
        <v>0</v>
      </c>
      <c r="L6625" s="194" t="n">
        <v>0</v>
      </c>
      <c r="M6625" s="195" t="n">
        <v>0</v>
      </c>
      <c r="N6625" s="196" t="n">
        <v>0</v>
      </c>
      <c r="O6625" s="197" t="n">
        <v>0</v>
      </c>
      <c r="P6625" s="118" t="inlineStr">
        <is>
          <t>Включено</t>
        </is>
      </c>
      <c r="Q6625" s="104" t="n"/>
    </row>
    <row r="6626" outlineLevel="3" ht="50.25" customHeight="1">
      <c r="A6626" s="3" t="n"/>
      <c r="B6626" s="3" t="n"/>
      <c r="C6626" s="25" t="n"/>
      <c r="D6626" s="271" t="inlineStr">
        <is>
          <t>10.13.23.15.</t>
        </is>
      </c>
      <c r="E6626" s="200" t="inlineStr">
        <is>
          <t>Переключатель 3-х позиционный с фиксацией, 2 н.о., черный, удлиненная ручка, SB4BJ33, Systeme Electric</t>
        </is>
      </c>
      <c r="F6626" s="214" t="inlineStr">
        <is>
          <t>шт.</t>
        </is>
      </c>
      <c r="G6626" s="645" t="n">
        <v>3</v>
      </c>
      <c r="H6626" s="194" t="n"/>
      <c r="I6626" s="195" t="n">
        <v>0</v>
      </c>
      <c r="J6626" s="196" t="n">
        <v>0</v>
      </c>
      <c r="K6626" s="197" t="n">
        <v>0</v>
      </c>
      <c r="L6626" s="194" t="n">
        <v>0</v>
      </c>
      <c r="M6626" s="195" t="n">
        <v>0</v>
      </c>
      <c r="N6626" s="196" t="n">
        <v>0</v>
      </c>
      <c r="O6626" s="197" t="n">
        <v>0</v>
      </c>
      <c r="P6626" s="118" t="inlineStr">
        <is>
          <t>Включено</t>
        </is>
      </c>
      <c r="Q6626" s="104" t="n"/>
    </row>
    <row r="6627" outlineLevel="3" ht="50.25" customHeight="1">
      <c r="A6627" s="3" t="n"/>
      <c r="B6627" s="3" t="n"/>
      <c r="C6627" s="25" t="n"/>
      <c r="D6627" s="271" t="inlineStr">
        <is>
          <t>10.13.23.16.</t>
        </is>
      </c>
      <c r="E6627" s="200" t="inlineStr">
        <is>
          <t>Контактный блок 1 НО, SBE101, Systeme Electric</t>
        </is>
      </c>
      <c r="F6627" s="214" t="inlineStr">
        <is>
          <t>шт.</t>
        </is>
      </c>
      <c r="G6627" s="645" t="n">
        <v>6</v>
      </c>
      <c r="H6627" s="194" t="n"/>
      <c r="I6627" s="195" t="n">
        <v>0</v>
      </c>
      <c r="J6627" s="196" t="n">
        <v>0</v>
      </c>
      <c r="K6627" s="197" t="n">
        <v>0</v>
      </c>
      <c r="L6627" s="194" t="n">
        <v>0</v>
      </c>
      <c r="M6627" s="195" t="n">
        <v>0</v>
      </c>
      <c r="N6627" s="196" t="n">
        <v>0</v>
      </c>
      <c r="O6627" s="197" t="n">
        <v>0</v>
      </c>
      <c r="P6627" s="118" t="inlineStr">
        <is>
          <t>Включено</t>
        </is>
      </c>
      <c r="Q6627" s="104" t="n"/>
    </row>
    <row r="6628" outlineLevel="3" ht="50.25" customHeight="1">
      <c r="A6628" s="3" t="n"/>
      <c r="B6628" s="3" t="n"/>
      <c r="C6628" s="25" t="n"/>
      <c r="D6628" s="271" t="inlineStr">
        <is>
          <t>10.13.23.17.</t>
        </is>
      </c>
      <c r="E6628" s="200" t="inlineStr">
        <is>
          <t>Автоматический выключатель, термомагнитный, однополюсный, кривая С, номинальный ток 6 А, 4.5 кА, C9 F 34 1 06, Systeme Electric</t>
        </is>
      </c>
      <c r="F6628" s="214" t="inlineStr">
        <is>
          <t>шт.</t>
        </is>
      </c>
      <c r="G6628" s="645" t="n">
        <v>2</v>
      </c>
      <c r="H6628" s="194" t="n"/>
      <c r="I6628" s="195" t="n">
        <v>0</v>
      </c>
      <c r="J6628" s="196" t="n">
        <v>0</v>
      </c>
      <c r="K6628" s="197" t="n">
        <v>0</v>
      </c>
      <c r="L6628" s="194" t="n">
        <v>0</v>
      </c>
      <c r="M6628" s="195" t="n">
        <v>0</v>
      </c>
      <c r="N6628" s="196" t="n">
        <v>0</v>
      </c>
      <c r="O6628" s="197" t="n">
        <v>0</v>
      </c>
      <c r="P6628" s="118" t="inlineStr">
        <is>
          <t>Включено</t>
        </is>
      </c>
      <c r="Q6628" s="104" t="n"/>
    </row>
    <row r="6629" outlineLevel="3" ht="50.25" customHeight="1">
      <c r="A6629" s="3" t="n"/>
      <c r="B6629" s="3" t="n"/>
      <c r="C6629" s="25" t="n"/>
      <c r="D6629" s="271" t="inlineStr">
        <is>
          <t>10.13.23.18.</t>
        </is>
      </c>
      <c r="E6629" s="200" t="inlineStr">
        <is>
          <t>Автоматический выключатель, термомагнитный, двухполюсный, кривая С, номинальный ток 6 А, 4.5 кА, C9 F 34 2 06, Systeme Electric</t>
        </is>
      </c>
      <c r="F6629" s="214" t="inlineStr">
        <is>
          <t>шт.</t>
        </is>
      </c>
      <c r="G6629" s="645" t="n">
        <v>2</v>
      </c>
      <c r="H6629" s="194" t="n"/>
      <c r="I6629" s="195" t="n">
        <v>0</v>
      </c>
      <c r="J6629" s="196" t="n">
        <v>0</v>
      </c>
      <c r="K6629" s="197" t="n">
        <v>0</v>
      </c>
      <c r="L6629" s="194" t="n">
        <v>0</v>
      </c>
      <c r="M6629" s="195" t="n">
        <v>0</v>
      </c>
      <c r="N6629" s="196" t="n">
        <v>0</v>
      </c>
      <c r="O6629" s="197" t="n">
        <v>0</v>
      </c>
      <c r="P6629" s="118" t="inlineStr">
        <is>
          <t>Включено</t>
        </is>
      </c>
      <c r="Q6629" s="104" t="n"/>
    </row>
    <row r="6630" outlineLevel="3" ht="50.25" customHeight="1">
      <c r="A6630" s="3" t="n"/>
      <c r="B6630" s="3" t="n"/>
      <c r="C6630" s="25" t="n"/>
      <c r="D6630" s="271" t="inlineStr">
        <is>
          <t>10.13.23.19.</t>
        </is>
      </c>
      <c r="E6630" s="200" t="inlineStr">
        <is>
          <t>Трансформатор цепей управления, понижающий 220/24В, 63 ВА, ОСМ Т 220/24-0,063-50, -</t>
        </is>
      </c>
      <c r="F6630" s="214" t="inlineStr">
        <is>
          <t>шт.</t>
        </is>
      </c>
      <c r="G6630" s="645" t="n">
        <v>1</v>
      </c>
      <c r="H6630" s="194" t="n"/>
      <c r="I6630" s="195" t="n">
        <v>0</v>
      </c>
      <c r="J6630" s="196" t="n">
        <v>0</v>
      </c>
      <c r="K6630" s="197" t="n">
        <v>0</v>
      </c>
      <c r="L6630" s="194" t="n">
        <v>0</v>
      </c>
      <c r="M6630" s="195" t="n">
        <v>0</v>
      </c>
      <c r="N6630" s="196" t="n">
        <v>0</v>
      </c>
      <c r="O6630" s="197" t="n">
        <v>0</v>
      </c>
      <c r="P6630" s="118" t="inlineStr">
        <is>
          <t>Включено</t>
        </is>
      </c>
      <c r="Q6630" s="104" t="n"/>
    </row>
    <row r="6631" outlineLevel="3" ht="50.25" customHeight="1">
      <c r="A6631" s="3" t="n"/>
      <c r="B6631" s="3" t="n"/>
      <c r="C6631" s="25" t="n"/>
      <c r="D6631" s="271" t="inlineStr">
        <is>
          <t>10.13.23.20.</t>
        </is>
      </c>
      <c r="E6631" s="200" t="inlineStr">
        <is>
          <t>Клемма винтовая 2.5 мм.кв. 800В, 24A, синяя, TB2.5N, Провенто</t>
        </is>
      </c>
      <c r="F6631" s="214" t="inlineStr">
        <is>
          <t>шт.</t>
        </is>
      </c>
      <c r="G6631" s="645" t="n">
        <v>5</v>
      </c>
      <c r="H6631" s="194" t="n"/>
      <c r="I6631" s="195" t="n">
        <v>0</v>
      </c>
      <c r="J6631" s="196" t="n">
        <v>0</v>
      </c>
      <c r="K6631" s="197" t="n">
        <v>0</v>
      </c>
      <c r="L6631" s="194" t="n">
        <v>0</v>
      </c>
      <c r="M6631" s="195" t="n">
        <v>0</v>
      </c>
      <c r="N6631" s="196" t="n">
        <v>0</v>
      </c>
      <c r="O6631" s="197" t="n">
        <v>0</v>
      </c>
      <c r="P6631" s="118" t="inlineStr">
        <is>
          <t>Включено</t>
        </is>
      </c>
      <c r="Q6631" s="104" t="n"/>
    </row>
    <row r="6632" outlineLevel="3" ht="50.25" customHeight="1">
      <c r="A6632" s="3" t="n"/>
      <c r="B6632" s="3" t="n"/>
      <c r="C6632" s="25" t="n"/>
      <c r="D6632" s="271" t="inlineStr">
        <is>
          <t>10.13.23.21.</t>
        </is>
      </c>
      <c r="E6632" s="200" t="inlineStr">
        <is>
          <t>Торцевая крышка для клемм 2.5-10 мм.кв., синяя, T2.5-10EC.N, Провенто</t>
        </is>
      </c>
      <c r="F6632" s="214" t="inlineStr">
        <is>
          <t>шт.</t>
        </is>
      </c>
      <c r="G6632" s="645" t="n">
        <v>2</v>
      </c>
      <c r="H6632" s="194" t="n"/>
      <c r="I6632" s="195" t="n">
        <v>0</v>
      </c>
      <c r="J6632" s="196" t="n">
        <v>0</v>
      </c>
      <c r="K6632" s="197" t="n">
        <v>0</v>
      </c>
      <c r="L6632" s="194" t="n">
        <v>0</v>
      </c>
      <c r="M6632" s="195" t="n">
        <v>0</v>
      </c>
      <c r="N6632" s="196" t="n">
        <v>0</v>
      </c>
      <c r="O6632" s="197" t="n">
        <v>0</v>
      </c>
      <c r="P6632" s="118" t="inlineStr">
        <is>
          <t>Включено</t>
        </is>
      </c>
      <c r="Q6632" s="104" t="n"/>
    </row>
    <row r="6633" outlineLevel="3" ht="50.25" customHeight="1">
      <c r="A6633" s="3" t="n"/>
      <c r="B6633" s="3" t="n"/>
      <c r="C6633" s="25" t="n"/>
      <c r="D6633" s="271" t="inlineStr">
        <is>
          <t>10.13.23.22.</t>
        </is>
      </c>
      <c r="E6633" s="200" t="inlineStr">
        <is>
          <t>Клемма винтовая, двухуровневая 2,5 мм.кв., 500В, 24A, серая серая, TB2.5DL, Провенто</t>
        </is>
      </c>
      <c r="F6633" s="214" t="inlineStr">
        <is>
          <t>шт.</t>
        </is>
      </c>
      <c r="G6633" s="645" t="n">
        <v>17</v>
      </c>
      <c r="H6633" s="194" t="n"/>
      <c r="I6633" s="195" t="n">
        <v>0</v>
      </c>
      <c r="J6633" s="196" t="n">
        <v>0</v>
      </c>
      <c r="K6633" s="197" t="n">
        <v>0</v>
      </c>
      <c r="L6633" s="194" t="n">
        <v>0</v>
      </c>
      <c r="M6633" s="195" t="n">
        <v>0</v>
      </c>
      <c r="N6633" s="196" t="n">
        <v>0</v>
      </c>
      <c r="O6633" s="197" t="n">
        <v>0</v>
      </c>
      <c r="P6633" s="118" t="inlineStr">
        <is>
          <t>Включено</t>
        </is>
      </c>
      <c r="Q6633" s="104" t="n"/>
    </row>
    <row r="6634" outlineLevel="3" ht="50.25" customHeight="1">
      <c r="A6634" s="3" t="n"/>
      <c r="B6634" s="3" t="n"/>
      <c r="C6634" s="25" t="n"/>
      <c r="D6634" s="271" t="inlineStr">
        <is>
          <t>10.13.23.23.</t>
        </is>
      </c>
      <c r="E6634" s="200" t="inlineStr">
        <is>
          <t>Клемма заземления винтовая 2.5 мм.кв. 800В, желто-зеленая, TB2.5E, Провенто</t>
        </is>
      </c>
      <c r="F6634" s="214" t="inlineStr">
        <is>
          <t>шт.</t>
        </is>
      </c>
      <c r="G6634" s="645" t="n">
        <v>6</v>
      </c>
      <c r="H6634" s="194" t="n"/>
      <c r="I6634" s="195" t="n">
        <v>0</v>
      </c>
      <c r="J6634" s="196" t="n">
        <v>0</v>
      </c>
      <c r="K6634" s="197" t="n">
        <v>0</v>
      </c>
      <c r="L6634" s="194" t="n">
        <v>0</v>
      </c>
      <c r="M6634" s="195" t="n">
        <v>0</v>
      </c>
      <c r="N6634" s="196" t="n">
        <v>0</v>
      </c>
      <c r="O6634" s="197" t="n">
        <v>0</v>
      </c>
      <c r="P6634" s="118" t="inlineStr">
        <is>
          <t>Включено</t>
        </is>
      </c>
      <c r="Q6634" s="104" t="n"/>
    </row>
    <row r="6635" outlineLevel="3" ht="50.25" customHeight="1">
      <c r="A6635" s="3" t="n"/>
      <c r="B6635" s="3" t="n"/>
      <c r="C6635" s="25" t="n"/>
      <c r="D6635" s="271" t="inlineStr">
        <is>
          <t>10.13.23.24.</t>
        </is>
      </c>
      <c r="E6635" s="200" t="inlineStr">
        <is>
          <t>Розетка РДЕ-47 (под евро вилку) EKF PROxima, EKF.mdse-47-pro, EKF</t>
        </is>
      </c>
      <c r="F6635" s="214" t="inlineStr">
        <is>
          <t>шт.</t>
        </is>
      </c>
      <c r="G6635" s="645" t="n">
        <v>1</v>
      </c>
      <c r="H6635" s="194" t="n"/>
      <c r="I6635" s="195" t="n">
        <v>0</v>
      </c>
      <c r="J6635" s="196" t="n">
        <v>0</v>
      </c>
      <c r="K6635" s="197" t="n">
        <v>0</v>
      </c>
      <c r="L6635" s="194" t="n">
        <v>0</v>
      </c>
      <c r="M6635" s="195" t="n">
        <v>0</v>
      </c>
      <c r="N6635" s="196" t="n">
        <v>0</v>
      </c>
      <c r="O6635" s="197" t="n">
        <v>0</v>
      </c>
      <c r="P6635" s="118" t="inlineStr">
        <is>
          <t>Включено</t>
        </is>
      </c>
      <c r="Q6635" s="104" t="n"/>
    </row>
    <row r="6636" outlineLevel="3" ht="50.25" customHeight="1">
      <c r="A6636" s="3" t="n"/>
      <c r="B6636" s="3" t="n"/>
      <c r="C6636" s="25" t="n"/>
      <c r="D6636" s="271" t="inlineStr">
        <is>
          <t>10.13.23.25.</t>
        </is>
      </c>
      <c r="E6636" s="200" t="inlineStr">
        <is>
          <t>Клемма винтовая 2.5 мм.кв. 800В, 24A, серая, TB2.5, Провенто</t>
        </is>
      </c>
      <c r="F6636" s="214" t="inlineStr">
        <is>
          <t>шт.</t>
        </is>
      </c>
      <c r="G6636" s="645" t="n">
        <v>12</v>
      </c>
      <c r="H6636" s="194" t="n"/>
      <c r="I6636" s="195" t="n">
        <v>0</v>
      </c>
      <c r="J6636" s="196" t="n">
        <v>0</v>
      </c>
      <c r="K6636" s="197" t="n">
        <v>0</v>
      </c>
      <c r="L6636" s="194" t="n">
        <v>0</v>
      </c>
      <c r="M6636" s="195" t="n">
        <v>0</v>
      </c>
      <c r="N6636" s="196" t="n">
        <v>0</v>
      </c>
      <c r="O6636" s="197" t="n">
        <v>0</v>
      </c>
      <c r="P6636" s="118" t="inlineStr">
        <is>
          <t>Включено</t>
        </is>
      </c>
      <c r="Q6636" s="104" t="n"/>
    </row>
    <row r="6637" outlineLevel="3" ht="50.25" customHeight="1">
      <c r="A6637" s="3" t="n"/>
      <c r="B6637" s="3" t="n"/>
      <c r="C6637" s="25" t="n"/>
      <c r="D6637" s="271" t="inlineStr">
        <is>
          <t>10.13.23.26.</t>
        </is>
      </c>
      <c r="E6637" s="200" t="inlineStr">
        <is>
          <t>Торцевая крышка для клемм 2.5-10 мм.кв., серая, T2.5-10EC, Провенто</t>
        </is>
      </c>
      <c r="F6637" s="214" t="inlineStr">
        <is>
          <t>шт.</t>
        </is>
      </c>
      <c r="G6637" s="645" t="n">
        <v>2</v>
      </c>
      <c r="H6637" s="194" t="n"/>
      <c r="I6637" s="195" t="n">
        <v>0</v>
      </c>
      <c r="J6637" s="196" t="n">
        <v>0</v>
      </c>
      <c r="K6637" s="197" t="n">
        <v>0</v>
      </c>
      <c r="L6637" s="194" t="n">
        <v>0</v>
      </c>
      <c r="M6637" s="195" t="n">
        <v>0</v>
      </c>
      <c r="N6637" s="196" t="n">
        <v>0</v>
      </c>
      <c r="O6637" s="197" t="n">
        <v>0</v>
      </c>
      <c r="P6637" s="118" t="inlineStr">
        <is>
          <t>Включено</t>
        </is>
      </c>
      <c r="Q6637" s="104" t="n"/>
    </row>
    <row r="6638" outlineLevel="3" ht="50.25" customHeight="1">
      <c r="A6638" s="3" t="n"/>
      <c r="B6638" s="3" t="n"/>
      <c r="C6638" s="25" t="n"/>
      <c r="D6638" s="271" t="inlineStr">
        <is>
          <t>10.13.23.27.</t>
        </is>
      </c>
      <c r="E6638" s="200" t="inlineStr">
        <is>
          <t>Торцевая крышка для двухуровневых клемм 2.5-4 мм.кв., серая, T2.5-4EC.DL, Провенто</t>
        </is>
      </c>
      <c r="F6638" s="214" t="inlineStr">
        <is>
          <t>шт.</t>
        </is>
      </c>
      <c r="G6638" s="645" t="n">
        <v>2</v>
      </c>
      <c r="H6638" s="194" t="n"/>
      <c r="I6638" s="195" t="n">
        <v>0</v>
      </c>
      <c r="J6638" s="196" t="n">
        <v>0</v>
      </c>
      <c r="K6638" s="197" t="n">
        <v>0</v>
      </c>
      <c r="L6638" s="194" t="n">
        <v>0</v>
      </c>
      <c r="M6638" s="195" t="n">
        <v>0</v>
      </c>
      <c r="N6638" s="196" t="n">
        <v>0</v>
      </c>
      <c r="O6638" s="197" t="n">
        <v>0</v>
      </c>
      <c r="P6638" s="118" t="inlineStr">
        <is>
          <t>Включено</t>
        </is>
      </c>
      <c r="Q6638" s="104" t="n"/>
    </row>
    <row r="6639" outlineLevel="3" ht="50.25" customHeight="1">
      <c r="A6639" s="3" t="n"/>
      <c r="B6639" s="3" t="n"/>
      <c r="C6639" s="25" t="n"/>
      <c r="D6639" s="271" t="inlineStr">
        <is>
          <t>10.13.23.28.</t>
        </is>
      </c>
      <c r="E6639" s="200" t="inlineStr">
        <is>
          <t>Компактный распределительный шкаф MES 600х400х250, MES 60.40.25, Провенто</t>
        </is>
      </c>
      <c r="F6639" s="214" t="inlineStr">
        <is>
          <t>шт.</t>
        </is>
      </c>
      <c r="G6639" s="645" t="n">
        <v>1</v>
      </c>
      <c r="H6639" s="194" t="n"/>
      <c r="I6639" s="195" t="n">
        <v>0</v>
      </c>
      <c r="J6639" s="196" t="n">
        <v>0</v>
      </c>
      <c r="K6639" s="197" t="n">
        <v>0</v>
      </c>
      <c r="L6639" s="194" t="n">
        <v>0</v>
      </c>
      <c r="M6639" s="195" t="n">
        <v>0</v>
      </c>
      <c r="N6639" s="196" t="n">
        <v>0</v>
      </c>
      <c r="O6639" s="197" t="n">
        <v>0</v>
      </c>
      <c r="P6639" s="118" t="inlineStr">
        <is>
          <t>Включено</t>
        </is>
      </c>
      <c r="Q6639" s="104" t="n"/>
    </row>
    <row r="6640" outlineLevel="3" ht="50.25" customHeight="1">
      <c r="A6640" s="3" t="n"/>
      <c r="B6640" s="3" t="n"/>
      <c r="C6640" s="25" t="n"/>
      <c r="D6640" s="271" t="inlineStr">
        <is>
          <t>10.13.23.29.</t>
        </is>
      </c>
      <c r="E6640" s="200" t="inlineStr">
        <is>
          <t>Монтажная DIN рейка 35х7.5х2000мм, DR07.2000, Провенто</t>
        </is>
      </c>
      <c r="F6640" s="214" t="inlineStr">
        <is>
          <t>шт.</t>
        </is>
      </c>
      <c r="G6640" s="645" t="n">
        <v>1</v>
      </c>
      <c r="H6640" s="194" t="n"/>
      <c r="I6640" s="195" t="n">
        <v>0</v>
      </c>
      <c r="J6640" s="196" t="n">
        <v>0</v>
      </c>
      <c r="K6640" s="197" t="n">
        <v>0</v>
      </c>
      <c r="L6640" s="194" t="n">
        <v>0</v>
      </c>
      <c r="M6640" s="195" t="n">
        <v>0</v>
      </c>
      <c r="N6640" s="196" t="n">
        <v>0</v>
      </c>
      <c r="O6640" s="197" t="n">
        <v>0</v>
      </c>
      <c r="P6640" s="118" t="inlineStr">
        <is>
          <t>Включено</t>
        </is>
      </c>
      <c r="Q6640" s="104" t="n"/>
    </row>
    <row r="6641" outlineLevel="3" ht="50.25" customHeight="1">
      <c r="A6641" s="3" t="n"/>
      <c r="B6641" s="3" t="n"/>
      <c r="C6641" s="25" t="n"/>
      <c r="D6641" s="271" t="inlineStr">
        <is>
          <t>10.13.23.30.</t>
        </is>
      </c>
      <c r="E6641" s="200" t="inlineStr">
        <is>
          <t>Кабельный канал перфорированный 40x80x2000мм, WD40.80P, Провенто</t>
        </is>
      </c>
      <c r="F6641" s="214" t="inlineStr">
        <is>
          <t>пог.м.</t>
        </is>
      </c>
      <c r="G6641" s="645" t="n">
        <v>1</v>
      </c>
      <c r="H6641" s="194" t="n"/>
      <c r="I6641" s="195" t="n">
        <v>0</v>
      </c>
      <c r="J6641" s="196" t="n">
        <v>0</v>
      </c>
      <c r="K6641" s="197" t="n">
        <v>0</v>
      </c>
      <c r="L6641" s="194" t="n">
        <v>0</v>
      </c>
      <c r="M6641" s="195" t="n">
        <v>0</v>
      </c>
      <c r="N6641" s="196" t="n">
        <v>0</v>
      </c>
      <c r="O6641" s="197" t="n">
        <v>0</v>
      </c>
      <c r="P6641" s="118" t="inlineStr">
        <is>
          <t>Включено</t>
        </is>
      </c>
      <c r="Q6641" s="104" t="n"/>
    </row>
    <row r="6642" outlineLevel="2" ht="50.25" customHeight="1">
      <c r="A6642" s="3" t="n"/>
      <c r="B6642" s="3" t="n"/>
      <c r="C6642" s="240" t="n"/>
      <c r="D6642" s="391" t="inlineStr">
        <is>
          <t>10.13.24.</t>
        </is>
      </c>
      <c r="E6642" s="410" t="inlineStr">
        <is>
          <t>Щит систем вентиляции ЩСВ-ПВ1.3, оборудование и датчики по месту</t>
        </is>
      </c>
      <c r="F6642" s="411" t="inlineStr">
        <is>
          <t>комплект</t>
        </is>
      </c>
      <c r="G6642" s="421" t="n">
        <v>1</v>
      </c>
      <c r="H6642" s="428">
        <f>IFERROR(L6642/G6642,0)</f>
        <v/>
      </c>
      <c r="I6642" s="429">
        <f>IFERROR(M6642/G6642,0)</f>
        <v/>
      </c>
      <c r="J6642" s="430">
        <f>IFERROR(N6642/G6642,0)</f>
        <v/>
      </c>
      <c r="K6642" s="432">
        <f>+IFERROR(O6642/G6642,0)</f>
        <v/>
      </c>
      <c r="L6642" s="431">
        <f>SUBTOTAL(9,L6643:L6647)</f>
        <v/>
      </c>
      <c r="M6642" s="429">
        <f>SUBTOTAL(9,M6643:M6647)</f>
        <v/>
      </c>
      <c r="N6642" s="430">
        <f>SUBTOTAL(9,N6643:N6647)</f>
        <v/>
      </c>
      <c r="O6642" s="433">
        <f>SUBTOTAL(9,O6643:O6647)</f>
        <v/>
      </c>
      <c r="P6642" s="394" t="n"/>
      <c r="Q6642" s="243" t="n"/>
    </row>
    <row r="6643" outlineLevel="3" ht="50.25" customHeight="1">
      <c r="A6643" s="3" t="inlineStr">
        <is>
          <t>11.6.1.</t>
        </is>
      </c>
      <c r="B6643" s="3" t="inlineStr">
        <is>
          <t>АСУД / Система автоматизации и диспетчеризации общеобменной вентиляции</t>
        </is>
      </c>
      <c r="C6643" s="25" t="inlineStr">
        <is>
          <t>11.6.1.</t>
        </is>
      </c>
      <c r="D6643" s="271" t="inlineStr">
        <is>
          <t>10.13.24.1.</t>
        </is>
      </c>
      <c r="E6643" s="200" t="inlineStr">
        <is>
          <t>Привод с пружинным возвратом, плавного регулирования с сигналом управления 0-10В, 10 Нм, ~24 В, 0-10В, NF24A-SR, Belimo</t>
        </is>
      </c>
      <c r="F6643" s="214" t="inlineStr">
        <is>
          <t>шт.</t>
        </is>
      </c>
      <c r="G6643" s="645" t="n">
        <v>3</v>
      </c>
      <c r="H6643" s="194" t="n">
        <v>23435.40016904588</v>
      </c>
      <c r="I6643" s="195" t="n">
        <v>15530.66532356802</v>
      </c>
      <c r="J6643" s="196" t="n">
        <v>4870.758186576737</v>
      </c>
      <c r="K6643" s="197" t="n">
        <v>43836.82367919063</v>
      </c>
      <c r="L6643" s="194" t="n">
        <v>70306.20050713763</v>
      </c>
      <c r="M6643" s="195" t="n">
        <v>46591.99597070407</v>
      </c>
      <c r="N6643" s="196" t="n">
        <v>14612.27455973021</v>
      </c>
      <c r="O6643" s="197" t="n">
        <v>351320.3828674695</v>
      </c>
      <c r="P6643" s="118" t="n"/>
      <c r="Q6643" s="104" t="n"/>
      <c r="R6643" t="n">
        <v>351320.3828674695</v>
      </c>
    </row>
    <row r="6644" outlineLevel="3" ht="50.25" customHeight="1">
      <c r="A6644" s="3" t="n"/>
      <c r="B6644" s="3" t="inlineStr">
        <is>
          <t>АСУД / Система автоматизации и диспетчеризации общеобменной вентиляции</t>
        </is>
      </c>
      <c r="C6644" s="25" t="n"/>
      <c r="D6644" s="271" t="inlineStr">
        <is>
          <t>10.13.24.2.</t>
        </is>
      </c>
      <c r="E6644" s="200" t="inlineStr">
        <is>
          <t>Реле дифференциального давления по воздуху диапазон 50...500 Па, РД30-ДД500, Овен</t>
        </is>
      </c>
      <c r="F6644" s="214" t="inlineStr">
        <is>
          <t>шт.</t>
        </is>
      </c>
      <c r="G6644" s="645" t="n">
        <v>2</v>
      </c>
      <c r="H6644" s="194" t="n">
        <v>1847.12510992114</v>
      </c>
      <c r="I6644" s="195" t="n">
        <v>1553.066532356803</v>
      </c>
      <c r="J6644" s="196" t="n">
        <v>425.0239552847429</v>
      </c>
      <c r="K6644" s="197" t="n">
        <v>3825.215597562686</v>
      </c>
      <c r="L6644" s="194" t="n">
        <v>3694.250219842281</v>
      </c>
      <c r="M6644" s="195" t="n">
        <v>3106.133064713605</v>
      </c>
      <c r="N6644" s="196" t="n">
        <v>850.0479105694858</v>
      </c>
      <c r="O6644" s="197" t="n">
        <v>7650.431195125372</v>
      </c>
      <c r="P6644" s="118" t="n"/>
      <c r="Q6644" s="104" t="n"/>
    </row>
    <row r="6645" outlineLevel="3" ht="50.25" customHeight="1">
      <c r="A6645" s="3" t="n"/>
      <c r="B6645" s="3" t="inlineStr">
        <is>
          <t>АСУД / Система автоматизации и диспетчеризации общеобменной вентиляции</t>
        </is>
      </c>
      <c r="C6645" s="25" t="n"/>
      <c r="D6645" s="271" t="inlineStr">
        <is>
          <t>10.13.24.3.</t>
        </is>
      </c>
      <c r="E6645" s="200" t="inlineStr">
        <is>
          <t>Реле дифференциального давления по воздуху диапазон 20...200 Па, РД30-ДД200, Овен</t>
        </is>
      </c>
      <c r="F6645" s="214" t="inlineStr">
        <is>
          <t>шт.</t>
        </is>
      </c>
      <c r="G6645" s="645" t="n">
        <v>1</v>
      </c>
      <c r="H6645" s="194" t="n">
        <v>1847.12510992114</v>
      </c>
      <c r="I6645" s="195" t="n">
        <v>1553.066532356803</v>
      </c>
      <c r="J6645" s="196" t="n">
        <v>425.0239552847429</v>
      </c>
      <c r="K6645" s="197" t="n">
        <v>3825.215597562686</v>
      </c>
      <c r="L6645" s="194" t="n">
        <v>1847.12510992114</v>
      </c>
      <c r="M6645" s="195" t="n">
        <v>1553.066532356803</v>
      </c>
      <c r="N6645" s="196" t="n">
        <v>425.0239552847429</v>
      </c>
      <c r="O6645" s="197" t="n">
        <v>3825.215597562686</v>
      </c>
      <c r="P6645" s="118" t="n"/>
      <c r="Q6645" s="104" t="n"/>
    </row>
    <row r="6646" outlineLevel="3" ht="50.25" customHeight="1">
      <c r="A6646" s="3" t="n"/>
      <c r="B6646" s="3" t="inlineStr">
        <is>
          <t>АСУД / Система автоматизации и диспетчеризации общеобменной вентиляции</t>
        </is>
      </c>
      <c r="C6646" s="25" t="n"/>
      <c r="D6646" s="271" t="inlineStr">
        <is>
          <t>10.13.24.4.</t>
        </is>
      </c>
      <c r="E6646" s="200" t="inlineStr">
        <is>
          <t>Преобразователь частотный, встроенный фильтр ЭМС категории С2 или С3, 380 В, 4.0 кВт, 9.5 А, IP55, STV900U40N4, System Electric</t>
        </is>
      </c>
      <c r="F6646" s="214" t="inlineStr">
        <is>
          <t>шт.</t>
        </is>
      </c>
      <c r="G6646" s="645" t="n">
        <v>2</v>
      </c>
      <c r="H6646" s="194" t="n">
        <v>55783.17931200513</v>
      </c>
      <c r="I6646" s="195" t="n">
        <v>20707.55376475737</v>
      </c>
      <c r="J6646" s="196" t="n">
        <v>9561.341634595312</v>
      </c>
      <c r="K6646" s="197" t="n">
        <v>86052.07471135781</v>
      </c>
      <c r="L6646" s="194" t="n">
        <v>111566.3586240103</v>
      </c>
      <c r="M6646" s="195" t="n">
        <v>41415.10752951473</v>
      </c>
      <c r="N6646" s="196" t="n">
        <v>19122.68326919062</v>
      </c>
      <c r="O6646" s="197" t="n">
        <v>172104.1494227156</v>
      </c>
      <c r="P6646" s="118" t="n"/>
      <c r="Q6646" s="104" t="n"/>
    </row>
    <row r="6647" outlineLevel="3" ht="50.25" customHeight="1">
      <c r="A6647" s="3" t="n"/>
      <c r="B6647" s="3" t="inlineStr">
        <is>
          <t>АСУД / Система автоматизации и диспетчеризации общеобменной вентиляции</t>
        </is>
      </c>
      <c r="C6647" s="25" t="n"/>
      <c r="D6647" s="271" t="inlineStr">
        <is>
          <t>10.13.24.5.</t>
        </is>
      </c>
      <c r="E6647" s="200" t="inlineStr">
        <is>
          <t>Датчик температуры, канальный, PT1000, длина погружной части 200 мм, -50...120°С, ДТС3015-PT1000.B2.200, ЗАО "Овен"</t>
        </is>
      </c>
      <c r="F6647" s="214" t="inlineStr">
        <is>
          <t>шт.</t>
        </is>
      </c>
      <c r="G6647" s="645" t="n">
        <v>2</v>
      </c>
      <c r="H6647" s="194" t="n">
        <v>3001.578303621853</v>
      </c>
      <c r="I6647" s="195" t="n">
        <v>1553.066532356803</v>
      </c>
      <c r="J6647" s="196" t="n">
        <v>569.3306044973319</v>
      </c>
      <c r="K6647" s="197" t="n">
        <v>5123.975440475988</v>
      </c>
      <c r="L6647" s="194" t="n">
        <v>6003.156607243706</v>
      </c>
      <c r="M6647" s="195" t="n">
        <v>3106.133064713605</v>
      </c>
      <c r="N6647" s="196" t="n">
        <v>1138.661208994664</v>
      </c>
      <c r="O6647" s="197" t="n">
        <v>10247.95088095198</v>
      </c>
      <c r="P6647" s="118" t="n"/>
      <c r="Q6647" s="104" t="n"/>
    </row>
    <row r="6648" outlineLevel="2" ht="50.25" customHeight="1">
      <c r="A6648" s="3" t="n"/>
      <c r="B6648" s="3" t="n"/>
      <c r="C6648" s="240" t="n"/>
      <c r="D6648" s="391" t="inlineStr">
        <is>
          <t>10.13.25.</t>
        </is>
      </c>
      <c r="E6648" s="410" t="inlineStr">
        <is>
          <t>Щит систем вентиляции ЩСВ-ПВ1.3</t>
        </is>
      </c>
      <c r="F6648" s="411" t="inlineStr">
        <is>
          <t>комплект</t>
        </is>
      </c>
      <c r="G6648" s="421" t="n">
        <v>1</v>
      </c>
      <c r="H6648" s="434">
        <f>IFERROR(L6648/G6648,0)</f>
        <v/>
      </c>
      <c r="I6648" s="435">
        <f>IFERROR(M6648/G6648,0)</f>
        <v/>
      </c>
      <c r="J6648" s="436">
        <f>IFERROR(N6648/G6648,0)</f>
        <v/>
      </c>
      <c r="K6648" s="432">
        <f>+IFERROR(O6648/G6648,0)</f>
        <v/>
      </c>
      <c r="L6648" s="434">
        <f>SUBTOTAL(9,L6649:L6673)</f>
        <v/>
      </c>
      <c r="M6648" s="435">
        <f>SUBTOTAL(9,M6649:M6673)</f>
        <v/>
      </c>
      <c r="N6648" s="436">
        <f>SUBTOTAL(9,N6649:N6673)</f>
        <v/>
      </c>
      <c r="O6648" s="437">
        <f>SUBTOTAL(9,O6649:O6673)</f>
        <v/>
      </c>
      <c r="P6648" s="652" t="inlineStr">
        <is>
          <t>Исключено</t>
        </is>
      </c>
      <c r="Q6648" s="243" t="n"/>
    </row>
    <row r="6649" outlineLevel="3" ht="50.25" customHeight="1">
      <c r="A6649" s="3" t="n"/>
      <c r="B6649" s="3" t="n"/>
      <c r="C6649" s="25" t="n"/>
      <c r="D6649" s="271" t="inlineStr">
        <is>
          <t>10.13.25.1.</t>
        </is>
      </c>
      <c r="E6649" s="200" t="inlineStr">
        <is>
          <t>Контроллер программируемый логический Pixel2 1020, дисплей и клавиатура, 8хDI, 6xDOr, 2xDOo, 8xAi, 2xAO, Pixel2 1020-70-4, ООО "Сегнетикс"</t>
        </is>
      </c>
      <c r="F6649" s="214" t="inlineStr">
        <is>
          <t>шт.</t>
        </is>
      </c>
      <c r="G6649" s="645" t="n">
        <v>1</v>
      </c>
      <c r="H6649" s="194" t="n"/>
      <c r="I6649" s="195" t="n">
        <v>0</v>
      </c>
      <c r="J6649" s="196" t="n">
        <v>0</v>
      </c>
      <c r="K6649" s="197" t="n">
        <v>0</v>
      </c>
      <c r="L6649" s="194" t="n">
        <v>0</v>
      </c>
      <c r="M6649" s="195" t="n">
        <v>0</v>
      </c>
      <c r="N6649" s="196" t="n">
        <v>0</v>
      </c>
      <c r="O6649" s="197" t="n">
        <v>0</v>
      </c>
      <c r="P6649" s="118" t="inlineStr">
        <is>
          <t>Включено</t>
        </is>
      </c>
      <c r="Q6649" s="104" t="n"/>
    </row>
    <row r="6650" outlineLevel="3" ht="50.25" customHeight="1">
      <c r="A6650" s="3" t="n"/>
      <c r="B6650" s="3" t="n"/>
      <c r="C6650" s="25" t="n"/>
      <c r="D6650" s="271" t="inlineStr">
        <is>
          <t>10.13.25.2.</t>
        </is>
      </c>
      <c r="E6650" s="200" t="inlineStr">
        <is>
          <t>Реле промежуточное, 3 п.к. контакта 8А, МРП-3-1 AC230В УХЛ4, ЗАО "Меандр"</t>
        </is>
      </c>
      <c r="F6650" s="214" t="inlineStr">
        <is>
          <t>шт.</t>
        </is>
      </c>
      <c r="G6650" s="645" t="n">
        <v>1</v>
      </c>
      <c r="H6650" s="194" t="n"/>
      <c r="I6650" s="195" t="n">
        <v>0</v>
      </c>
      <c r="J6650" s="196" t="n">
        <v>0</v>
      </c>
      <c r="K6650" s="197" t="n">
        <v>0</v>
      </c>
      <c r="L6650" s="194" t="n">
        <v>0</v>
      </c>
      <c r="M6650" s="195" t="n">
        <v>0</v>
      </c>
      <c r="N6650" s="196" t="n">
        <v>0</v>
      </c>
      <c r="O6650" s="197" t="n">
        <v>0</v>
      </c>
      <c r="P6650" s="118" t="inlineStr">
        <is>
          <t>Включено</t>
        </is>
      </c>
      <c r="Q6650" s="104" t="n"/>
    </row>
    <row r="6651" outlineLevel="3" ht="50.25" customHeight="1">
      <c r="A6651" s="3" t="n"/>
      <c r="B6651" s="3" t="n"/>
      <c r="C6651" s="25" t="n"/>
      <c r="D6651" s="271" t="inlineStr">
        <is>
          <t>10.13.25.3.</t>
        </is>
      </c>
      <c r="E6651" s="200" t="inlineStr">
        <is>
          <t>Лампа сигнальная в сборе, со встроенным светодиодом, зеленая, 230-240В AC, SB4BVM3, Systeme Electric</t>
        </is>
      </c>
      <c r="F6651" s="214" t="inlineStr">
        <is>
          <t>шт.</t>
        </is>
      </c>
      <c r="G6651" s="645" t="n">
        <v>2</v>
      </c>
      <c r="H6651" s="194" t="n"/>
      <c r="I6651" s="195" t="n">
        <v>0</v>
      </c>
      <c r="J6651" s="196" t="n">
        <v>0</v>
      </c>
      <c r="K6651" s="197" t="n">
        <v>0</v>
      </c>
      <c r="L6651" s="194" t="n">
        <v>0</v>
      </c>
      <c r="M6651" s="195" t="n">
        <v>0</v>
      </c>
      <c r="N6651" s="196" t="n">
        <v>0</v>
      </c>
      <c r="O6651" s="197" t="n">
        <v>0</v>
      </c>
      <c r="P6651" s="118" t="inlineStr">
        <is>
          <t>Включено</t>
        </is>
      </c>
      <c r="Q6651" s="104" t="n"/>
    </row>
    <row r="6652" outlineLevel="3" ht="50.25" customHeight="1">
      <c r="A6652" s="3" t="n"/>
      <c r="B6652" s="3" t="n"/>
      <c r="C6652" s="25" t="n"/>
      <c r="D6652" s="271" t="inlineStr">
        <is>
          <t>10.13.25.4.</t>
        </is>
      </c>
      <c r="E6652" s="200" t="inlineStr">
        <is>
          <t>Лампа сигнальная в сборе, со встроенным светодиодом, красная, 230-240В AC, SB4BVM4, Systeme Electric</t>
        </is>
      </c>
      <c r="F6652" s="214" t="inlineStr">
        <is>
          <t>шт.</t>
        </is>
      </c>
      <c r="G6652" s="645" t="n">
        <v>1</v>
      </c>
      <c r="H6652" s="194" t="n"/>
      <c r="I6652" s="195" t="n">
        <v>0</v>
      </c>
      <c r="J6652" s="196" t="n">
        <v>0</v>
      </c>
      <c r="K6652" s="197" t="n">
        <v>0</v>
      </c>
      <c r="L6652" s="194" t="n">
        <v>0</v>
      </c>
      <c r="M6652" s="195" t="n">
        <v>0</v>
      </c>
      <c r="N6652" s="196" t="n">
        <v>0</v>
      </c>
      <c r="O6652" s="197" t="n">
        <v>0</v>
      </c>
      <c r="P6652" s="118" t="inlineStr">
        <is>
          <t>Включено</t>
        </is>
      </c>
      <c r="Q6652" s="104" t="n"/>
    </row>
    <row r="6653" outlineLevel="3" ht="50.25" customHeight="1">
      <c r="A6653" s="3" t="n"/>
      <c r="B6653" s="3" t="n"/>
      <c r="C6653" s="25" t="n"/>
      <c r="D6653" s="271" t="inlineStr">
        <is>
          <t>10.13.25.5.</t>
        </is>
      </c>
      <c r="E6653" s="200" t="inlineStr">
        <is>
          <t>Реле промежуточное, 3 п.к. контакта 8А, МРП-3-1 ACDC220В УХЛ4, ЗАО "Меандр"</t>
        </is>
      </c>
      <c r="F6653" s="214" t="inlineStr">
        <is>
          <t>шт.</t>
        </is>
      </c>
      <c r="G6653" s="645" t="n">
        <v>2</v>
      </c>
      <c r="H6653" s="194" t="n"/>
      <c r="I6653" s="195" t="n">
        <v>0</v>
      </c>
      <c r="J6653" s="196" t="n">
        <v>0</v>
      </c>
      <c r="K6653" s="197" t="n">
        <v>0</v>
      </c>
      <c r="L6653" s="194" t="n">
        <v>0</v>
      </c>
      <c r="M6653" s="195" t="n">
        <v>0</v>
      </c>
      <c r="N6653" s="196" t="n">
        <v>0</v>
      </c>
      <c r="O6653" s="197" t="n">
        <v>0</v>
      </c>
      <c r="P6653" s="118" t="inlineStr">
        <is>
          <t>Включено</t>
        </is>
      </c>
      <c r="Q6653" s="104" t="n"/>
    </row>
    <row r="6654" outlineLevel="3" ht="50.25" customHeight="1">
      <c r="A6654" s="3" t="n"/>
      <c r="B6654" s="3" t="n"/>
      <c r="C6654" s="25" t="n"/>
      <c r="D6654" s="271" t="inlineStr">
        <is>
          <t>10.13.25.6.</t>
        </is>
      </c>
      <c r="E6654" s="200" t="inlineStr">
        <is>
          <t>Реле термисторной защиты электродвигателя, 1 н.о. и 1 н.з. контакт, катушка 220В, РТ-М01-1-15 АС230В УХЛ4, ЗАО "Меандр"</t>
        </is>
      </c>
      <c r="F6654" s="214" t="inlineStr">
        <is>
          <t>шт.</t>
        </is>
      </c>
      <c r="G6654" s="645" t="n">
        <v>2</v>
      </c>
      <c r="H6654" s="194" t="n"/>
      <c r="I6654" s="195" t="n">
        <v>0</v>
      </c>
      <c r="J6654" s="196" t="n">
        <v>0</v>
      </c>
      <c r="K6654" s="197" t="n">
        <v>0</v>
      </c>
      <c r="L6654" s="194" t="n">
        <v>0</v>
      </c>
      <c r="M6654" s="195" t="n">
        <v>0</v>
      </c>
      <c r="N6654" s="196" t="n">
        <v>0</v>
      </c>
      <c r="O6654" s="197" t="n">
        <v>0</v>
      </c>
      <c r="P6654" s="118" t="inlineStr">
        <is>
          <t>Включено</t>
        </is>
      </c>
      <c r="Q6654" s="104" t="n"/>
    </row>
    <row r="6655" outlineLevel="3" ht="50.25" customHeight="1">
      <c r="A6655" s="3" t="n"/>
      <c r="B6655" s="3" t="n"/>
      <c r="C6655" s="25" t="n"/>
      <c r="D6655" s="271" t="inlineStr">
        <is>
          <t>10.13.25.7.</t>
        </is>
      </c>
      <c r="E6655" s="200" t="inlineStr">
        <is>
          <t>Реле промежуточное, 2 п.к. и 2 н.о. контакта 8А, МРП-4 ACDC230В УХЛ4, ЗАО "Меандр"</t>
        </is>
      </c>
      <c r="F6655" s="214" t="inlineStr">
        <is>
          <t>шт.</t>
        </is>
      </c>
      <c r="G6655" s="645" t="n">
        <v>2</v>
      </c>
      <c r="H6655" s="194" t="n"/>
      <c r="I6655" s="195" t="n">
        <v>0</v>
      </c>
      <c r="J6655" s="196" t="n">
        <v>0</v>
      </c>
      <c r="K6655" s="197" t="n">
        <v>0</v>
      </c>
      <c r="L6655" s="194" t="n">
        <v>0</v>
      </c>
      <c r="M6655" s="195" t="n">
        <v>0</v>
      </c>
      <c r="N6655" s="196" t="n">
        <v>0</v>
      </c>
      <c r="O6655" s="197" t="n">
        <v>0</v>
      </c>
      <c r="P6655" s="118" t="inlineStr">
        <is>
          <t>Включено</t>
        </is>
      </c>
      <c r="Q6655" s="104" t="n"/>
    </row>
    <row r="6656" outlineLevel="3" ht="50.25" customHeight="1">
      <c r="A6656" s="3" t="n"/>
      <c r="B6656" s="3" t="n"/>
      <c r="C6656" s="25" t="n"/>
      <c r="D6656" s="271" t="inlineStr">
        <is>
          <t>10.13.25.8.</t>
        </is>
      </c>
      <c r="E6656" s="200" t="inlineStr">
        <is>
          <t>Выключатель нагрузки, трехполюсный, номинальный ток 40 А, 6 кА, C9S16340, Systeme Electric</t>
        </is>
      </c>
      <c r="F6656" s="214" t="inlineStr">
        <is>
          <t>шт.</t>
        </is>
      </c>
      <c r="G6656" s="645" t="n">
        <v>1</v>
      </c>
      <c r="H6656" s="194" t="n"/>
      <c r="I6656" s="195" t="n">
        <v>0</v>
      </c>
      <c r="J6656" s="196" t="n">
        <v>0</v>
      </c>
      <c r="K6656" s="197" t="n">
        <v>0</v>
      </c>
      <c r="L6656" s="194" t="n">
        <v>0</v>
      </c>
      <c r="M6656" s="195" t="n">
        <v>0</v>
      </c>
      <c r="N6656" s="196" t="n">
        <v>0</v>
      </c>
      <c r="O6656" s="197" t="n">
        <v>0</v>
      </c>
      <c r="P6656" s="118" t="inlineStr">
        <is>
          <t>Включено</t>
        </is>
      </c>
      <c r="Q6656" s="104" t="n"/>
    </row>
    <row r="6657" outlineLevel="3" ht="50.25" customHeight="1">
      <c r="A6657" s="3" t="n"/>
      <c r="B6657" s="3" t="n"/>
      <c r="C6657" s="25" t="n"/>
      <c r="D6657" s="271" t="inlineStr">
        <is>
          <t>10.13.25.9.</t>
        </is>
      </c>
      <c r="E6657" s="200" t="inlineStr">
        <is>
          <t>Автоматический выключатель, термомагнитный, трехполюсный, кривая С, номинальный ток 20 А, 4.5 кА, C9 F 34 3 20, Systeme Electric</t>
        </is>
      </c>
      <c r="F6657" s="214" t="inlineStr">
        <is>
          <t>шт.</t>
        </is>
      </c>
      <c r="G6657" s="645" t="n">
        <v>2</v>
      </c>
      <c r="H6657" s="194" t="n"/>
      <c r="I6657" s="195" t="n">
        <v>0</v>
      </c>
      <c r="J6657" s="196" t="n">
        <v>0</v>
      </c>
      <c r="K6657" s="197" t="n">
        <v>0</v>
      </c>
      <c r="L6657" s="194" t="n">
        <v>0</v>
      </c>
      <c r="M6657" s="195" t="n">
        <v>0</v>
      </c>
      <c r="N6657" s="196" t="n">
        <v>0</v>
      </c>
      <c r="O6657" s="197" t="n">
        <v>0</v>
      </c>
      <c r="P6657" s="118" t="inlineStr">
        <is>
          <t>Включено</t>
        </is>
      </c>
      <c r="Q6657" s="104" t="n"/>
    </row>
    <row r="6658" outlineLevel="3" ht="50.25" customHeight="1">
      <c r="A6658" s="3" t="n"/>
      <c r="B6658" s="3" t="n"/>
      <c r="C6658" s="25" t="n"/>
      <c r="D6658" s="271" t="inlineStr">
        <is>
          <t>10.13.25.10.</t>
        </is>
      </c>
      <c r="E6658" s="200" t="inlineStr">
        <is>
          <t>Переключатель 3-х позиционный с фиксацией, 2 н.о., черный, удлиненная ручка, SB4BJ33, Systeme Electric</t>
        </is>
      </c>
      <c r="F6658" s="214" t="inlineStr">
        <is>
          <t>шт.</t>
        </is>
      </c>
      <c r="G6658" s="645" t="n">
        <v>2</v>
      </c>
      <c r="H6658" s="194" t="n"/>
      <c r="I6658" s="195" t="n">
        <v>0</v>
      </c>
      <c r="J6658" s="196" t="n">
        <v>0</v>
      </c>
      <c r="K6658" s="197" t="n">
        <v>0</v>
      </c>
      <c r="L6658" s="194" t="n">
        <v>0</v>
      </c>
      <c r="M6658" s="195" t="n">
        <v>0</v>
      </c>
      <c r="N6658" s="196" t="n">
        <v>0</v>
      </c>
      <c r="O6658" s="197" t="n">
        <v>0</v>
      </c>
      <c r="P6658" s="118" t="inlineStr">
        <is>
          <t>Включено</t>
        </is>
      </c>
      <c r="Q6658" s="104" t="n"/>
    </row>
    <row r="6659" outlineLevel="3" ht="50.25" customHeight="1">
      <c r="A6659" s="3" t="n"/>
      <c r="B6659" s="3" t="n"/>
      <c r="C6659" s="25" t="n"/>
      <c r="D6659" s="271" t="inlineStr">
        <is>
          <t>10.13.25.11.</t>
        </is>
      </c>
      <c r="E6659" s="200" t="inlineStr">
        <is>
          <t>Контактный блок 1 НО, SBE101, Systeme Electric</t>
        </is>
      </c>
      <c r="F6659" s="214" t="inlineStr">
        <is>
          <t>шт.</t>
        </is>
      </c>
      <c r="G6659" s="645" t="n">
        <v>4</v>
      </c>
      <c r="H6659" s="194" t="n"/>
      <c r="I6659" s="195" t="n">
        <v>0</v>
      </c>
      <c r="J6659" s="196" t="n">
        <v>0</v>
      </c>
      <c r="K6659" s="197" t="n">
        <v>0</v>
      </c>
      <c r="L6659" s="194" t="n">
        <v>0</v>
      </c>
      <c r="M6659" s="195" t="n">
        <v>0</v>
      </c>
      <c r="N6659" s="196" t="n">
        <v>0</v>
      </c>
      <c r="O6659" s="197" t="n">
        <v>0</v>
      </c>
      <c r="P6659" s="118" t="inlineStr">
        <is>
          <t>Включено</t>
        </is>
      </c>
      <c r="Q6659" s="104" t="n"/>
    </row>
    <row r="6660" outlineLevel="3" ht="50.25" customHeight="1">
      <c r="A6660" s="3" t="n"/>
      <c r="B6660" s="3" t="n"/>
      <c r="C6660" s="25" t="n"/>
      <c r="D6660" s="271" t="inlineStr">
        <is>
          <t>10.13.25.12.</t>
        </is>
      </c>
      <c r="E6660" s="200" t="inlineStr">
        <is>
          <t>Автоматический выключатель, термомагнитный, однополюсный, кривая С, номинальный ток 6 А, 4.5 кА, C9 F 34 1 06, Systeme Electric</t>
        </is>
      </c>
      <c r="F6660" s="214" t="inlineStr">
        <is>
          <t>шт.</t>
        </is>
      </c>
      <c r="G6660" s="645" t="n">
        <v>2</v>
      </c>
      <c r="H6660" s="194" t="n"/>
      <c r="I6660" s="195" t="n">
        <v>0</v>
      </c>
      <c r="J6660" s="196" t="n">
        <v>0</v>
      </c>
      <c r="K6660" s="197" t="n">
        <v>0</v>
      </c>
      <c r="L6660" s="194" t="n">
        <v>0</v>
      </c>
      <c r="M6660" s="195" t="n">
        <v>0</v>
      </c>
      <c r="N6660" s="196" t="n">
        <v>0</v>
      </c>
      <c r="O6660" s="197" t="n">
        <v>0</v>
      </c>
      <c r="P6660" s="118" t="inlineStr">
        <is>
          <t>Включено</t>
        </is>
      </c>
      <c r="Q6660" s="104" t="n"/>
    </row>
    <row r="6661" outlineLevel="3" ht="50.25" customHeight="1">
      <c r="A6661" s="3" t="n"/>
      <c r="B6661" s="3" t="n"/>
      <c r="C6661" s="25" t="n"/>
      <c r="D6661" s="271" t="inlineStr">
        <is>
          <t>10.13.25.13.</t>
        </is>
      </c>
      <c r="E6661" s="200" t="inlineStr">
        <is>
          <t>Автоматический выключатель, термомагнитный, двухполюсный, кривая С, номинальный ток 6 А, 4.5 кА, C9 F 34 2 06, Systeme Electric</t>
        </is>
      </c>
      <c r="F6661" s="214" t="inlineStr">
        <is>
          <t>шт.</t>
        </is>
      </c>
      <c r="G6661" s="645" t="n">
        <v>2</v>
      </c>
      <c r="H6661" s="194" t="n"/>
      <c r="I6661" s="195" t="n">
        <v>0</v>
      </c>
      <c r="J6661" s="196" t="n">
        <v>0</v>
      </c>
      <c r="K6661" s="197" t="n">
        <v>0</v>
      </c>
      <c r="L6661" s="194" t="n">
        <v>0</v>
      </c>
      <c r="M6661" s="195" t="n">
        <v>0</v>
      </c>
      <c r="N6661" s="196" t="n">
        <v>0</v>
      </c>
      <c r="O6661" s="197" t="n">
        <v>0</v>
      </c>
      <c r="P6661" s="118" t="inlineStr">
        <is>
          <t>Включено</t>
        </is>
      </c>
      <c r="Q6661" s="104" t="n"/>
    </row>
    <row r="6662" outlineLevel="3" ht="50.25" customHeight="1">
      <c r="A6662" s="3" t="n"/>
      <c r="B6662" s="3" t="n"/>
      <c r="C6662" s="25" t="n"/>
      <c r="D6662" s="271" t="inlineStr">
        <is>
          <t>10.13.25.14.</t>
        </is>
      </c>
      <c r="E6662" s="200" t="inlineStr">
        <is>
          <t>Трансформатор цепей управления, понижающий 220/24В, 63 ВА, ОСМ Т 220/24-0,063-50, -</t>
        </is>
      </c>
      <c r="F6662" s="214" t="inlineStr">
        <is>
          <t>шт.</t>
        </is>
      </c>
      <c r="G6662" s="645" t="n">
        <v>1</v>
      </c>
      <c r="H6662" s="194" t="n"/>
      <c r="I6662" s="195" t="n">
        <v>0</v>
      </c>
      <c r="J6662" s="196" t="n">
        <v>0</v>
      </c>
      <c r="K6662" s="197" t="n">
        <v>0</v>
      </c>
      <c r="L6662" s="194" t="n">
        <v>0</v>
      </c>
      <c r="M6662" s="195" t="n">
        <v>0</v>
      </c>
      <c r="N6662" s="196" t="n">
        <v>0</v>
      </c>
      <c r="O6662" s="197" t="n">
        <v>0</v>
      </c>
      <c r="P6662" s="118" t="inlineStr">
        <is>
          <t>Включено</t>
        </is>
      </c>
      <c r="Q6662" s="104" t="n"/>
    </row>
    <row r="6663" outlineLevel="3" ht="50.25" customHeight="1">
      <c r="A6663" s="3" t="n"/>
      <c r="B6663" s="3" t="n"/>
      <c r="C6663" s="25" t="n"/>
      <c r="D6663" s="271" t="inlineStr">
        <is>
          <t>10.13.25.15.</t>
        </is>
      </c>
      <c r="E6663" s="200" t="inlineStr">
        <is>
          <t>Клемма винтовая 2.5 мм.кв. 800В, 24A, синяя, TB2.5N, Провенто</t>
        </is>
      </c>
      <c r="F6663" s="214" t="inlineStr">
        <is>
          <t>шт.</t>
        </is>
      </c>
      <c r="G6663" s="645" t="n">
        <v>5</v>
      </c>
      <c r="H6663" s="194" t="n"/>
      <c r="I6663" s="195" t="n">
        <v>0</v>
      </c>
      <c r="J6663" s="196" t="n">
        <v>0</v>
      </c>
      <c r="K6663" s="197" t="n">
        <v>0</v>
      </c>
      <c r="L6663" s="194" t="n">
        <v>0</v>
      </c>
      <c r="M6663" s="195" t="n">
        <v>0</v>
      </c>
      <c r="N6663" s="196" t="n">
        <v>0</v>
      </c>
      <c r="O6663" s="197" t="n">
        <v>0</v>
      </c>
      <c r="P6663" s="118" t="inlineStr">
        <is>
          <t>Включено</t>
        </is>
      </c>
      <c r="Q6663" s="104" t="n"/>
    </row>
    <row r="6664" outlineLevel="3" ht="50.25" customHeight="1">
      <c r="A6664" s="3" t="n"/>
      <c r="B6664" s="3" t="n"/>
      <c r="C6664" s="25" t="n"/>
      <c r="D6664" s="271" t="inlineStr">
        <is>
          <t>10.13.25.16.</t>
        </is>
      </c>
      <c r="E6664" s="200" t="inlineStr">
        <is>
          <t>Торцевая крышка для клемм 2.5-10 мм.кв., синяя, T2.5-10EC.N, Провенто</t>
        </is>
      </c>
      <c r="F6664" s="214" t="inlineStr">
        <is>
          <t>шт.</t>
        </is>
      </c>
      <c r="G6664" s="645" t="n">
        <v>2</v>
      </c>
      <c r="H6664" s="194" t="n"/>
      <c r="I6664" s="195" t="n">
        <v>0</v>
      </c>
      <c r="J6664" s="196" t="n">
        <v>0</v>
      </c>
      <c r="K6664" s="197" t="n">
        <v>0</v>
      </c>
      <c r="L6664" s="194" t="n">
        <v>0</v>
      </c>
      <c r="M6664" s="195" t="n">
        <v>0</v>
      </c>
      <c r="N6664" s="196" t="n">
        <v>0</v>
      </c>
      <c r="O6664" s="197" t="n">
        <v>0</v>
      </c>
      <c r="P6664" s="118" t="inlineStr">
        <is>
          <t>Включено</t>
        </is>
      </c>
      <c r="Q6664" s="104" t="n"/>
    </row>
    <row r="6665" outlineLevel="3" ht="50.25" customHeight="1">
      <c r="A6665" s="3" t="n"/>
      <c r="B6665" s="3" t="n"/>
      <c r="C6665" s="25" t="n"/>
      <c r="D6665" s="271" t="inlineStr">
        <is>
          <t>10.13.25.17.</t>
        </is>
      </c>
      <c r="E6665" s="200" t="inlineStr">
        <is>
          <t>Клемма винтовая, двухуровневая 2,5 мм.кв., 500В, 24A, серая серая, TB2.5DL, Провенто</t>
        </is>
      </c>
      <c r="F6665" s="214" t="inlineStr">
        <is>
          <t>шт.</t>
        </is>
      </c>
      <c r="G6665" s="645" t="n">
        <v>17</v>
      </c>
      <c r="H6665" s="194" t="n"/>
      <c r="I6665" s="195" t="n">
        <v>0</v>
      </c>
      <c r="J6665" s="196" t="n">
        <v>0</v>
      </c>
      <c r="K6665" s="197" t="n">
        <v>0</v>
      </c>
      <c r="L6665" s="194" t="n">
        <v>0</v>
      </c>
      <c r="M6665" s="195" t="n">
        <v>0</v>
      </c>
      <c r="N6665" s="196" t="n">
        <v>0</v>
      </c>
      <c r="O6665" s="197" t="n">
        <v>0</v>
      </c>
      <c r="P6665" s="118" t="inlineStr">
        <is>
          <t>Включено</t>
        </is>
      </c>
      <c r="Q6665" s="104" t="n"/>
    </row>
    <row r="6666" outlineLevel="3" ht="50.25" customHeight="1">
      <c r="A6666" s="3" t="n"/>
      <c r="B6666" s="3" t="n"/>
      <c r="C6666" s="25" t="n"/>
      <c r="D6666" s="271" t="inlineStr">
        <is>
          <t>10.13.25.18.</t>
        </is>
      </c>
      <c r="E6666" s="200" t="inlineStr">
        <is>
          <t>Клемма заземления винтовая 2.5 мм.кв. 800В, желто-зеленая, TB2.5E, Провенто</t>
        </is>
      </c>
      <c r="F6666" s="214" t="inlineStr">
        <is>
          <t>шт.</t>
        </is>
      </c>
      <c r="G6666" s="645" t="n">
        <v>5</v>
      </c>
      <c r="H6666" s="194" t="n"/>
      <c r="I6666" s="195" t="n">
        <v>0</v>
      </c>
      <c r="J6666" s="196" t="n">
        <v>0</v>
      </c>
      <c r="K6666" s="197" t="n">
        <v>0</v>
      </c>
      <c r="L6666" s="194" t="n">
        <v>0</v>
      </c>
      <c r="M6666" s="195" t="n">
        <v>0</v>
      </c>
      <c r="N6666" s="196" t="n">
        <v>0</v>
      </c>
      <c r="O6666" s="197" t="n">
        <v>0</v>
      </c>
      <c r="P6666" s="118" t="inlineStr">
        <is>
          <t>Включено</t>
        </is>
      </c>
      <c r="Q6666" s="104" t="n"/>
    </row>
    <row r="6667" outlineLevel="3" ht="50.25" customHeight="1">
      <c r="A6667" s="3" t="n"/>
      <c r="B6667" s="3" t="n"/>
      <c r="C6667" s="25" t="n"/>
      <c r="D6667" s="271" t="inlineStr">
        <is>
          <t>10.13.25.19.</t>
        </is>
      </c>
      <c r="E6667" s="200" t="inlineStr">
        <is>
          <t>Розетка РДЕ-47 (под евро вилку) EKF PROxima, EKF.mdse-47-pro, EKF</t>
        </is>
      </c>
      <c r="F6667" s="214" t="inlineStr">
        <is>
          <t>шт.</t>
        </is>
      </c>
      <c r="G6667" s="645" t="n">
        <v>1</v>
      </c>
      <c r="H6667" s="194" t="n"/>
      <c r="I6667" s="195" t="n">
        <v>0</v>
      </c>
      <c r="J6667" s="196" t="n">
        <v>0</v>
      </c>
      <c r="K6667" s="197" t="n">
        <v>0</v>
      </c>
      <c r="L6667" s="194" t="n">
        <v>0</v>
      </c>
      <c r="M6667" s="195" t="n">
        <v>0</v>
      </c>
      <c r="N6667" s="196" t="n">
        <v>0</v>
      </c>
      <c r="O6667" s="197" t="n">
        <v>0</v>
      </c>
      <c r="P6667" s="118" t="inlineStr">
        <is>
          <t>Включено</t>
        </is>
      </c>
      <c r="Q6667" s="104" t="n"/>
    </row>
    <row r="6668" outlineLevel="3" ht="50.25" customHeight="1">
      <c r="A6668" s="3" t="n"/>
      <c r="B6668" s="3" t="n"/>
      <c r="C6668" s="25" t="n"/>
      <c r="D6668" s="271" t="inlineStr">
        <is>
          <t>10.13.25.20.</t>
        </is>
      </c>
      <c r="E6668" s="200" t="inlineStr">
        <is>
          <t>Клемма винтовая 2.5 мм.кв. 800В, 24A, серая, TB2.5, Провенто</t>
        </is>
      </c>
      <c r="F6668" s="214" t="inlineStr">
        <is>
          <t>шт.</t>
        </is>
      </c>
      <c r="G6668" s="645" t="n">
        <v>6</v>
      </c>
      <c r="H6668" s="194" t="n"/>
      <c r="I6668" s="195" t="n">
        <v>0</v>
      </c>
      <c r="J6668" s="196" t="n">
        <v>0</v>
      </c>
      <c r="K6668" s="197" t="n">
        <v>0</v>
      </c>
      <c r="L6668" s="194" t="n">
        <v>0</v>
      </c>
      <c r="M6668" s="195" t="n">
        <v>0</v>
      </c>
      <c r="N6668" s="196" t="n">
        <v>0</v>
      </c>
      <c r="O6668" s="197" t="n">
        <v>0</v>
      </c>
      <c r="P6668" s="118" t="inlineStr">
        <is>
          <t>Включено</t>
        </is>
      </c>
      <c r="Q6668" s="104" t="n"/>
    </row>
    <row r="6669" outlineLevel="3" ht="50.25" customHeight="1">
      <c r="A6669" s="3" t="n"/>
      <c r="B6669" s="3" t="n"/>
      <c r="C6669" s="25" t="n"/>
      <c r="D6669" s="271" t="inlineStr">
        <is>
          <t>10.13.25.21.</t>
        </is>
      </c>
      <c r="E6669" s="200" t="inlineStr">
        <is>
          <t>Торцевая крышка для клемм 2.5-10 мм.кв., серая, T2.5-10EC, Провенто</t>
        </is>
      </c>
      <c r="F6669" s="214" t="inlineStr">
        <is>
          <t>шт.</t>
        </is>
      </c>
      <c r="G6669" s="645" t="n">
        <v>2</v>
      </c>
      <c r="H6669" s="194" t="n"/>
      <c r="I6669" s="195" t="n">
        <v>0</v>
      </c>
      <c r="J6669" s="196" t="n">
        <v>0</v>
      </c>
      <c r="K6669" s="197" t="n">
        <v>0</v>
      </c>
      <c r="L6669" s="194" t="n">
        <v>0</v>
      </c>
      <c r="M6669" s="195" t="n">
        <v>0</v>
      </c>
      <c r="N6669" s="196" t="n">
        <v>0</v>
      </c>
      <c r="O6669" s="197" t="n">
        <v>0</v>
      </c>
      <c r="P6669" s="118" t="inlineStr">
        <is>
          <t>Включено</t>
        </is>
      </c>
      <c r="Q6669" s="104" t="n"/>
    </row>
    <row r="6670" outlineLevel="3" ht="50.25" customHeight="1">
      <c r="A6670" s="3" t="n"/>
      <c r="B6670" s="3" t="n"/>
      <c r="C6670" s="25" t="n"/>
      <c r="D6670" s="271" t="inlineStr">
        <is>
          <t>10.13.25.22.</t>
        </is>
      </c>
      <c r="E6670" s="200" t="inlineStr">
        <is>
          <t>Торцевая крышка для двухуровневых клемм 2.5-4 мм.кв., серая, T2.5-4EC.DL, Провенто</t>
        </is>
      </c>
      <c r="F6670" s="214" t="inlineStr">
        <is>
          <t>шт.</t>
        </is>
      </c>
      <c r="G6670" s="645" t="n">
        <v>2</v>
      </c>
      <c r="H6670" s="194" t="n"/>
      <c r="I6670" s="195" t="n">
        <v>0</v>
      </c>
      <c r="J6670" s="196" t="n">
        <v>0</v>
      </c>
      <c r="K6670" s="197" t="n">
        <v>0</v>
      </c>
      <c r="L6670" s="194" t="n">
        <v>0</v>
      </c>
      <c r="M6670" s="195" t="n">
        <v>0</v>
      </c>
      <c r="N6670" s="196" t="n">
        <v>0</v>
      </c>
      <c r="O6670" s="197" t="n">
        <v>0</v>
      </c>
      <c r="P6670" s="118" t="inlineStr">
        <is>
          <t>Включено</t>
        </is>
      </c>
      <c r="Q6670" s="104" t="n"/>
    </row>
    <row r="6671" outlineLevel="3" ht="50.25" customHeight="1">
      <c r="A6671" s="3" t="n"/>
      <c r="B6671" s="3" t="n"/>
      <c r="C6671" s="25" t="n"/>
      <c r="D6671" s="271" t="inlineStr">
        <is>
          <t>10.13.25.23.</t>
        </is>
      </c>
      <c r="E6671" s="200" t="inlineStr">
        <is>
          <t>Компактный распределительный шкаф MES 600х400х250, MES 60.40.25, Провенто</t>
        </is>
      </c>
      <c r="F6671" s="214" t="inlineStr">
        <is>
          <t>шт.</t>
        </is>
      </c>
      <c r="G6671" s="645" t="n">
        <v>1</v>
      </c>
      <c r="H6671" s="194" t="n"/>
      <c r="I6671" s="195" t="n">
        <v>0</v>
      </c>
      <c r="J6671" s="196" t="n">
        <v>0</v>
      </c>
      <c r="K6671" s="197" t="n">
        <v>0</v>
      </c>
      <c r="L6671" s="194" t="n">
        <v>0</v>
      </c>
      <c r="M6671" s="195" t="n">
        <v>0</v>
      </c>
      <c r="N6671" s="196" t="n">
        <v>0</v>
      </c>
      <c r="O6671" s="197" t="n">
        <v>0</v>
      </c>
      <c r="P6671" s="118" t="inlineStr">
        <is>
          <t>Включено</t>
        </is>
      </c>
      <c r="Q6671" s="104" t="n"/>
    </row>
    <row r="6672" outlineLevel="3" ht="50.25" customHeight="1">
      <c r="A6672" s="3" t="n"/>
      <c r="B6672" s="3" t="n"/>
      <c r="C6672" s="25" t="n"/>
      <c r="D6672" s="271" t="inlineStr">
        <is>
          <t>10.13.25.24.</t>
        </is>
      </c>
      <c r="E6672" s="200" t="inlineStr">
        <is>
          <t>Монтажная DIN рейка 35х7.5х2000мм, DR07.2000, Провенто</t>
        </is>
      </c>
      <c r="F6672" s="214" t="inlineStr">
        <is>
          <t>шт.</t>
        </is>
      </c>
      <c r="G6672" s="645" t="n">
        <v>1</v>
      </c>
      <c r="H6672" s="194" t="n"/>
      <c r="I6672" s="195" t="n">
        <v>0</v>
      </c>
      <c r="J6672" s="196" t="n">
        <v>0</v>
      </c>
      <c r="K6672" s="197" t="n">
        <v>0</v>
      </c>
      <c r="L6672" s="194" t="n">
        <v>0</v>
      </c>
      <c r="M6672" s="195" t="n">
        <v>0</v>
      </c>
      <c r="N6672" s="196" t="n">
        <v>0</v>
      </c>
      <c r="O6672" s="197" t="n">
        <v>0</v>
      </c>
      <c r="P6672" s="118" t="inlineStr">
        <is>
          <t>Включено</t>
        </is>
      </c>
      <c r="Q6672" s="104" t="n"/>
    </row>
    <row r="6673" outlineLevel="3" ht="50.25" customHeight="1">
      <c r="A6673" s="3" t="n"/>
      <c r="B6673" s="3" t="n"/>
      <c r="C6673" s="25" t="n"/>
      <c r="D6673" s="271" t="inlineStr">
        <is>
          <t>10.13.25.25.</t>
        </is>
      </c>
      <c r="E6673" s="200" t="inlineStr">
        <is>
          <t>Кабельный канал перфорированный 40x80x2000мм, WD40.80P, Провенто</t>
        </is>
      </c>
      <c r="F6673" s="214" t="inlineStr">
        <is>
          <t>пог.м.</t>
        </is>
      </c>
      <c r="G6673" s="645" t="n">
        <v>1</v>
      </c>
      <c r="H6673" s="194" t="n"/>
      <c r="I6673" s="195" t="n">
        <v>0</v>
      </c>
      <c r="J6673" s="196" t="n">
        <v>0</v>
      </c>
      <c r="K6673" s="197" t="n">
        <v>0</v>
      </c>
      <c r="L6673" s="194" t="n">
        <v>0</v>
      </c>
      <c r="M6673" s="195" t="n">
        <v>0</v>
      </c>
      <c r="N6673" s="196" t="n">
        <v>0</v>
      </c>
      <c r="O6673" s="197" t="n">
        <v>0</v>
      </c>
      <c r="P6673" s="118" t="inlineStr">
        <is>
          <t>Включено</t>
        </is>
      </c>
      <c r="Q6673" s="104" t="n"/>
    </row>
    <row r="6674" outlineLevel="2" ht="50.25" customHeight="1">
      <c r="A6674" s="3" t="n"/>
      <c r="B6674" s="3" t="n"/>
      <c r="C6674" s="240" t="n"/>
      <c r="D6674" s="391" t="inlineStr">
        <is>
          <t>10.13.26.</t>
        </is>
      </c>
      <c r="E6674" s="410" t="inlineStr">
        <is>
          <t>Щит систем вентиляции ЩСВ-ПВ1.4, оборудование и датчики по месту</t>
        </is>
      </c>
      <c r="F6674" s="411" t="inlineStr">
        <is>
          <t>комплект</t>
        </is>
      </c>
      <c r="G6674" s="421" t="n">
        <v>1</v>
      </c>
      <c r="H6674" s="428">
        <f>IFERROR(L6674/G6674,0)</f>
        <v/>
      </c>
      <c r="I6674" s="429">
        <f>IFERROR(M6674/G6674,0)</f>
        <v/>
      </c>
      <c r="J6674" s="430">
        <f>IFERROR(N6674/G6674,0)</f>
        <v/>
      </c>
      <c r="K6674" s="432">
        <f>+IFERROR(O6674/G6674,0)</f>
        <v/>
      </c>
      <c r="L6674" s="431">
        <f>SUBTOTAL(9,L6675:L6679)</f>
        <v/>
      </c>
      <c r="M6674" s="429">
        <f>SUBTOTAL(9,M6675:M6679)</f>
        <v/>
      </c>
      <c r="N6674" s="430">
        <f>SUBTOTAL(9,N6675:N6679)</f>
        <v/>
      </c>
      <c r="O6674" s="433">
        <f>SUBTOTAL(9,O6675:O6679)</f>
        <v/>
      </c>
      <c r="P6674" s="394" t="n"/>
      <c r="Q6674" s="243" t="n"/>
    </row>
    <row r="6675" outlineLevel="3" ht="50.25" customHeight="1">
      <c r="A6675" s="3" t="n"/>
      <c r="B6675" s="3" t="n"/>
      <c r="C6675" s="25" t="n"/>
      <c r="D6675" s="271" t="inlineStr">
        <is>
          <t>10.13.26.1.</t>
        </is>
      </c>
      <c r="E6675" s="200" t="inlineStr">
        <is>
          <t>Привод с пружинным возвратом, плавного регулирования с сигналом управления 0-10В, 10 Нм, ~24 В, 0-10В, NF24A-SR, Belimo</t>
        </is>
      </c>
      <c r="F6675" s="214" t="inlineStr">
        <is>
          <t>шт.</t>
        </is>
      </c>
      <c r="G6675" s="645" t="n">
        <v>0</v>
      </c>
      <c r="H6675" s="194" t="n">
        <v>23435.40016904588</v>
      </c>
      <c r="I6675" s="195" t="n">
        <v>15530.66532356802</v>
      </c>
      <c r="J6675" s="196" t="n">
        <v>4870.758186576737</v>
      </c>
      <c r="K6675" s="197" t="n">
        <v>43836.82367919063</v>
      </c>
      <c r="L6675" s="194" t="n">
        <v>0</v>
      </c>
      <c r="M6675" s="195" t="n">
        <v>0</v>
      </c>
      <c r="N6675" s="196" t="n">
        <v>0</v>
      </c>
      <c r="O6675" s="197" t="n">
        <v>0</v>
      </c>
      <c r="P6675" s="524" t="inlineStr">
        <is>
          <t>Исключено</t>
        </is>
      </c>
      <c r="Q6675" s="104" t="n"/>
    </row>
    <row r="6676" outlineLevel="3" ht="50.25" customHeight="1">
      <c r="A6676" s="3" t="n"/>
      <c r="B6676" s="3" t="n"/>
      <c r="C6676" s="25" t="n"/>
      <c r="D6676" s="271" t="inlineStr">
        <is>
          <t>10.13.26.2.</t>
        </is>
      </c>
      <c r="E6676" s="200" t="inlineStr">
        <is>
          <t>Реле дифференциального давления по воздуху диапазон 50...500 Па, РД30-ДД500, Овен</t>
        </is>
      </c>
      <c r="F6676" s="214" t="inlineStr">
        <is>
          <t>шт.</t>
        </is>
      </c>
      <c r="G6676" s="645" t="n">
        <v>0</v>
      </c>
      <c r="H6676" s="194" t="n">
        <v>1847.12510992114</v>
      </c>
      <c r="I6676" s="195" t="n">
        <v>1553.066532356803</v>
      </c>
      <c r="J6676" s="196" t="n">
        <v>425.0239552847429</v>
      </c>
      <c r="K6676" s="197" t="n">
        <v>3825.215597562686</v>
      </c>
      <c r="L6676" s="194" t="n">
        <v>0</v>
      </c>
      <c r="M6676" s="195" t="n">
        <v>0</v>
      </c>
      <c r="N6676" s="196" t="n">
        <v>0</v>
      </c>
      <c r="O6676" s="197" t="n">
        <v>0</v>
      </c>
      <c r="P6676" s="524" t="inlineStr">
        <is>
          <t>Исключено</t>
        </is>
      </c>
      <c r="Q6676" s="104" t="n"/>
    </row>
    <row r="6677" outlineLevel="3" ht="50.25" customHeight="1">
      <c r="A6677" s="3" t="n"/>
      <c r="B6677" s="3" t="n"/>
      <c r="C6677" s="25" t="n"/>
      <c r="D6677" s="271" t="inlineStr">
        <is>
          <t>10.13.26.3.</t>
        </is>
      </c>
      <c r="E6677" s="200" t="inlineStr">
        <is>
          <t>Реле дифференциального давления по воздуху диапазон 20...200 Па, РД30-ДД200, Овен</t>
        </is>
      </c>
      <c r="F6677" s="214" t="inlineStr">
        <is>
          <t>шт.</t>
        </is>
      </c>
      <c r="G6677" s="645" t="n">
        <v>0</v>
      </c>
      <c r="H6677" s="194" t="n">
        <v>1847.12510992114</v>
      </c>
      <c r="I6677" s="195" t="n">
        <v>1553.066532356803</v>
      </c>
      <c r="J6677" s="196" t="n">
        <v>425.0239552847429</v>
      </c>
      <c r="K6677" s="197" t="n">
        <v>3825.215597562686</v>
      </c>
      <c r="L6677" s="194" t="n">
        <v>0</v>
      </c>
      <c r="M6677" s="195" t="n">
        <v>0</v>
      </c>
      <c r="N6677" s="196" t="n">
        <v>0</v>
      </c>
      <c r="O6677" s="197" t="n">
        <v>0</v>
      </c>
      <c r="P6677" s="524" t="inlineStr">
        <is>
          <t>Исключено</t>
        </is>
      </c>
      <c r="Q6677" s="104" t="n"/>
    </row>
    <row r="6678" outlineLevel="3" ht="50.25" customHeight="1">
      <c r="A6678" s="3" t="n"/>
      <c r="B6678" s="3" t="n"/>
      <c r="C6678" s="25" t="n"/>
      <c r="D6678" s="271" t="inlineStr">
        <is>
          <t>10.13.26.4.</t>
        </is>
      </c>
      <c r="E6678" s="200" t="inlineStr">
        <is>
          <t>Преобразователь частотный, встроенный фильтр ЭМС категории С2 или С3, 380 В, 1.5 кВт, 3.7 А, IP55, STV900U15N4, System Electric</t>
        </is>
      </c>
      <c r="F6678" s="214" t="inlineStr">
        <is>
          <t>шт.</t>
        </is>
      </c>
      <c r="G6678" s="645" t="n">
        <v>0</v>
      </c>
      <c r="H6678" s="194" t="n">
        <v>43869.22209572834</v>
      </c>
      <c r="I6678" s="195" t="n">
        <v>15530.66532356802</v>
      </c>
      <c r="J6678" s="196" t="n">
        <v>7424.985927412044</v>
      </c>
      <c r="K6678" s="197" t="n">
        <v>66824.87334670839</v>
      </c>
      <c r="L6678" s="194" t="n">
        <v>0</v>
      </c>
      <c r="M6678" s="195" t="n">
        <v>0</v>
      </c>
      <c r="N6678" s="196" t="n">
        <v>0</v>
      </c>
      <c r="O6678" s="197" t="n">
        <v>0</v>
      </c>
      <c r="P6678" s="524" t="inlineStr">
        <is>
          <t>Исключено</t>
        </is>
      </c>
      <c r="Q6678" s="104" t="n"/>
    </row>
    <row r="6679" outlineLevel="3" ht="50.25" customHeight="1">
      <c r="A6679" s="3" t="n"/>
      <c r="B6679" s="3" t="n"/>
      <c r="C6679" s="25" t="n"/>
      <c r="D6679" s="271" t="inlineStr">
        <is>
          <t>10.13.26.5.</t>
        </is>
      </c>
      <c r="E6679" s="200" t="inlineStr">
        <is>
          <t>Датчик температуры, канальный, PT1000, длина погружной части 200 мм, -50...120°С, ДТС3015-PT1000.B2.200, ЗАО "Овен"</t>
        </is>
      </c>
      <c r="F6679" s="214" t="inlineStr">
        <is>
          <t>шт.</t>
        </is>
      </c>
      <c r="G6679" s="645" t="n">
        <v>0</v>
      </c>
      <c r="H6679" s="194" t="n">
        <v>3001.578303621853</v>
      </c>
      <c r="I6679" s="195" t="n">
        <v>1553.066532356803</v>
      </c>
      <c r="J6679" s="196" t="n">
        <v>569.3306044973319</v>
      </c>
      <c r="K6679" s="197" t="n">
        <v>5123.975440475988</v>
      </c>
      <c r="L6679" s="194" t="n">
        <v>0</v>
      </c>
      <c r="M6679" s="195" t="n">
        <v>0</v>
      </c>
      <c r="N6679" s="196" t="n">
        <v>0</v>
      </c>
      <c r="O6679" s="197" t="n">
        <v>0</v>
      </c>
      <c r="P6679" s="524" t="inlineStr">
        <is>
          <t>Исключено</t>
        </is>
      </c>
      <c r="Q6679" s="104" t="n"/>
    </row>
    <row r="6680" outlineLevel="2" ht="50.25" customHeight="1">
      <c r="A6680" s="3" t="n"/>
      <c r="B6680" s="3" t="n"/>
      <c r="C6680" s="240" t="n"/>
      <c r="D6680" s="391" t="inlineStr">
        <is>
          <t>10.13.27.</t>
        </is>
      </c>
      <c r="E6680" s="410" t="inlineStr">
        <is>
          <t>Щит систем вентиляции ЩСВ-ПВ1.4</t>
        </is>
      </c>
      <c r="F6680" s="411" t="inlineStr">
        <is>
          <t>комплект</t>
        </is>
      </c>
      <c r="G6680" s="421" t="n">
        <v>1</v>
      </c>
      <c r="H6680" s="434">
        <f>IFERROR(L6680/G6680,0)</f>
        <v/>
      </c>
      <c r="I6680" s="435">
        <f>IFERROR(M6680/G6680,0)</f>
        <v/>
      </c>
      <c r="J6680" s="436">
        <f>IFERROR(N6680/G6680,0)</f>
        <v/>
      </c>
      <c r="K6680" s="432">
        <f>+IFERROR(O6680/G6680,0)</f>
        <v/>
      </c>
      <c r="L6680" s="434">
        <f>SUBTOTAL(9,L6681:L6705)</f>
        <v/>
      </c>
      <c r="M6680" s="435">
        <f>SUBTOTAL(9,M6681:M6705)</f>
        <v/>
      </c>
      <c r="N6680" s="436">
        <f>SUBTOTAL(9,N6681:N6705)</f>
        <v/>
      </c>
      <c r="O6680" s="437">
        <f>SUBTOTAL(9,O6681:O6705)</f>
        <v/>
      </c>
      <c r="P6680" s="652" t="inlineStr">
        <is>
          <t>Исключено</t>
        </is>
      </c>
      <c r="Q6680" s="243" t="n"/>
    </row>
    <row r="6681" outlineLevel="3" ht="50.25" customHeight="1">
      <c r="A6681" s="3" t="n"/>
      <c r="B6681" s="3" t="n"/>
      <c r="C6681" s="25" t="n"/>
      <c r="D6681" s="271" t="inlineStr">
        <is>
          <t>10.13.27.1.</t>
        </is>
      </c>
      <c r="E6681" s="200" t="inlineStr">
        <is>
          <t>Контроллер программируемый логический Pixel2 1020, дисплей и клавиатура, 8хDI, 6xDOr, 2xDOo, 8xAi, 2xAO, Pixel2 1020-70-4, ООО "Сегнетикс"</t>
        </is>
      </c>
      <c r="F6681" s="214" t="inlineStr">
        <is>
          <t>шт.</t>
        </is>
      </c>
      <c r="G6681" s="645" t="n">
        <v>1</v>
      </c>
      <c r="H6681" s="194" t="n"/>
      <c r="I6681" s="195" t="n">
        <v>0</v>
      </c>
      <c r="J6681" s="196" t="n">
        <v>0</v>
      </c>
      <c r="K6681" s="197" t="n">
        <v>0</v>
      </c>
      <c r="L6681" s="194" t="n">
        <v>0</v>
      </c>
      <c r="M6681" s="195" t="n">
        <v>0</v>
      </c>
      <c r="N6681" s="196" t="n">
        <v>0</v>
      </c>
      <c r="O6681" s="197" t="n">
        <v>0</v>
      </c>
      <c r="P6681" s="118" t="inlineStr">
        <is>
          <t>Включено</t>
        </is>
      </c>
      <c r="Q6681" s="104" t="n"/>
    </row>
    <row r="6682" outlineLevel="3" ht="50.25" customHeight="1">
      <c r="A6682" s="3" t="n"/>
      <c r="B6682" s="3" t="n"/>
      <c r="C6682" s="25" t="n"/>
      <c r="D6682" s="271" t="inlineStr">
        <is>
          <t>10.13.27.2.</t>
        </is>
      </c>
      <c r="E6682" s="200" t="inlineStr">
        <is>
          <t>Реле промежуточное, 3 п.к. контакта 8А, МРП-3-1 AC230В УХЛ4, ЗАО "Меандр"</t>
        </is>
      </c>
      <c r="F6682" s="214" t="inlineStr">
        <is>
          <t>шт.</t>
        </is>
      </c>
      <c r="G6682" s="645" t="n">
        <v>1</v>
      </c>
      <c r="H6682" s="194" t="n"/>
      <c r="I6682" s="195" t="n">
        <v>0</v>
      </c>
      <c r="J6682" s="196" t="n">
        <v>0</v>
      </c>
      <c r="K6682" s="197" t="n">
        <v>0</v>
      </c>
      <c r="L6682" s="194" t="n">
        <v>0</v>
      </c>
      <c r="M6682" s="195" t="n">
        <v>0</v>
      </c>
      <c r="N6682" s="196" t="n">
        <v>0</v>
      </c>
      <c r="O6682" s="197" t="n">
        <v>0</v>
      </c>
      <c r="P6682" s="118" t="inlineStr">
        <is>
          <t>Включено</t>
        </is>
      </c>
      <c r="Q6682" s="104" t="n"/>
    </row>
    <row r="6683" outlineLevel="3" ht="50.25" customHeight="1">
      <c r="A6683" s="3" t="n"/>
      <c r="B6683" s="3" t="n"/>
      <c r="C6683" s="25" t="n"/>
      <c r="D6683" s="271" t="inlineStr">
        <is>
          <t>10.13.27.3.</t>
        </is>
      </c>
      <c r="E6683" s="200" t="inlineStr">
        <is>
          <t>Лампа сигнальная в сборе, со встроенным светодиодом, зеленая, 230-240В AC, SB4BVM3, Systeme Electric</t>
        </is>
      </c>
      <c r="F6683" s="214" t="inlineStr">
        <is>
          <t>шт.</t>
        </is>
      </c>
      <c r="G6683" s="645" t="n">
        <v>2</v>
      </c>
      <c r="H6683" s="194" t="n"/>
      <c r="I6683" s="195" t="n">
        <v>0</v>
      </c>
      <c r="J6683" s="196" t="n">
        <v>0</v>
      </c>
      <c r="K6683" s="197" t="n">
        <v>0</v>
      </c>
      <c r="L6683" s="194" t="n">
        <v>0</v>
      </c>
      <c r="M6683" s="195" t="n">
        <v>0</v>
      </c>
      <c r="N6683" s="196" t="n">
        <v>0</v>
      </c>
      <c r="O6683" s="197" t="n">
        <v>0</v>
      </c>
      <c r="P6683" s="118" t="inlineStr">
        <is>
          <t>Включено</t>
        </is>
      </c>
      <c r="Q6683" s="104" t="n"/>
    </row>
    <row r="6684" outlineLevel="3" ht="50.25" customHeight="1">
      <c r="A6684" s="3" t="n"/>
      <c r="B6684" s="3" t="n"/>
      <c r="C6684" s="25" t="n"/>
      <c r="D6684" s="271" t="inlineStr">
        <is>
          <t>10.13.27.4.</t>
        </is>
      </c>
      <c r="E6684" s="200" t="inlineStr">
        <is>
          <t>Лампа сигнальная в сборе, со встроенным светодиодом, красная, 230-240В AC, SB4BVM4, Systeme Electric</t>
        </is>
      </c>
      <c r="F6684" s="214" t="inlineStr">
        <is>
          <t>шт.</t>
        </is>
      </c>
      <c r="G6684" s="645" t="n">
        <v>1</v>
      </c>
      <c r="H6684" s="194" t="n"/>
      <c r="I6684" s="195" t="n">
        <v>0</v>
      </c>
      <c r="J6684" s="196" t="n">
        <v>0</v>
      </c>
      <c r="K6684" s="197" t="n">
        <v>0</v>
      </c>
      <c r="L6684" s="194" t="n">
        <v>0</v>
      </c>
      <c r="M6684" s="195" t="n">
        <v>0</v>
      </c>
      <c r="N6684" s="196" t="n">
        <v>0</v>
      </c>
      <c r="O6684" s="197" t="n">
        <v>0</v>
      </c>
      <c r="P6684" s="118" t="inlineStr">
        <is>
          <t>Включено</t>
        </is>
      </c>
      <c r="Q6684" s="104" t="n"/>
    </row>
    <row r="6685" outlineLevel="3" ht="50.25" customHeight="1">
      <c r="A6685" s="3" t="n"/>
      <c r="B6685" s="3" t="n"/>
      <c r="C6685" s="25" t="n"/>
      <c r="D6685" s="271" t="inlineStr">
        <is>
          <t>10.13.27.5.</t>
        </is>
      </c>
      <c r="E6685" s="200" t="inlineStr">
        <is>
          <t>Реле промежуточное, 3 п.к. контакта 8А, МРП-3-1 ACDC220В УХЛ4, ЗАО "Меандр"</t>
        </is>
      </c>
      <c r="F6685" s="214" t="inlineStr">
        <is>
          <t>шт.</t>
        </is>
      </c>
      <c r="G6685" s="645" t="n">
        <v>2</v>
      </c>
      <c r="H6685" s="194" t="n"/>
      <c r="I6685" s="195" t="n">
        <v>0</v>
      </c>
      <c r="J6685" s="196" t="n">
        <v>0</v>
      </c>
      <c r="K6685" s="197" t="n">
        <v>0</v>
      </c>
      <c r="L6685" s="194" t="n">
        <v>0</v>
      </c>
      <c r="M6685" s="195" t="n">
        <v>0</v>
      </c>
      <c r="N6685" s="196" t="n">
        <v>0</v>
      </c>
      <c r="O6685" s="197" t="n">
        <v>0</v>
      </c>
      <c r="P6685" s="118" t="inlineStr">
        <is>
          <t>Включено</t>
        </is>
      </c>
      <c r="Q6685" s="104" t="n"/>
    </row>
    <row r="6686" outlineLevel="3" ht="50.25" customHeight="1">
      <c r="A6686" s="3" t="n"/>
      <c r="B6686" s="3" t="n"/>
      <c r="C6686" s="25" t="n"/>
      <c r="D6686" s="271" t="inlineStr">
        <is>
          <t>10.13.27.6.</t>
        </is>
      </c>
      <c r="E6686" s="200" t="inlineStr">
        <is>
          <t>Реле термисторной защиты электродвигателя, 1 н.о. и 1 н.з. контакт, катушка 220В, РТ-М01-1-15 АС230В УХЛ4, ЗАО "Меандр"</t>
        </is>
      </c>
      <c r="F6686" s="214" t="inlineStr">
        <is>
          <t>шт.</t>
        </is>
      </c>
      <c r="G6686" s="645" t="n">
        <v>2</v>
      </c>
      <c r="H6686" s="194" t="n"/>
      <c r="I6686" s="195" t="n">
        <v>0</v>
      </c>
      <c r="J6686" s="196" t="n">
        <v>0</v>
      </c>
      <c r="K6686" s="197" t="n">
        <v>0</v>
      </c>
      <c r="L6686" s="194" t="n">
        <v>0</v>
      </c>
      <c r="M6686" s="195" t="n">
        <v>0</v>
      </c>
      <c r="N6686" s="196" t="n">
        <v>0</v>
      </c>
      <c r="O6686" s="197" t="n">
        <v>0</v>
      </c>
      <c r="P6686" s="118" t="inlineStr">
        <is>
          <t>Включено</t>
        </is>
      </c>
      <c r="Q6686" s="104" t="n"/>
    </row>
    <row r="6687" outlineLevel="3" ht="50.25" customHeight="1">
      <c r="A6687" s="3" t="n"/>
      <c r="B6687" s="3" t="n"/>
      <c r="C6687" s="25" t="n"/>
      <c r="D6687" s="271" t="inlineStr">
        <is>
          <t>10.13.27.7.</t>
        </is>
      </c>
      <c r="E6687" s="200" t="inlineStr">
        <is>
          <t>Реле промежуточное, 2 п.к. и 2 н.о. контакта 8А, МРП-4 ACDC230В УХЛ4, ЗАО "Меандр"</t>
        </is>
      </c>
      <c r="F6687" s="214" t="inlineStr">
        <is>
          <t>шт.</t>
        </is>
      </c>
      <c r="G6687" s="645" t="n">
        <v>2</v>
      </c>
      <c r="H6687" s="194" t="n"/>
      <c r="I6687" s="195" t="n">
        <v>0</v>
      </c>
      <c r="J6687" s="196" t="n">
        <v>0</v>
      </c>
      <c r="K6687" s="197" t="n">
        <v>0</v>
      </c>
      <c r="L6687" s="194" t="n">
        <v>0</v>
      </c>
      <c r="M6687" s="195" t="n">
        <v>0</v>
      </c>
      <c r="N6687" s="196" t="n">
        <v>0</v>
      </c>
      <c r="O6687" s="197" t="n">
        <v>0</v>
      </c>
      <c r="P6687" s="118" t="inlineStr">
        <is>
          <t>Включено</t>
        </is>
      </c>
      <c r="Q6687" s="104" t="n"/>
    </row>
    <row r="6688" outlineLevel="3" ht="50.25" customHeight="1">
      <c r="A6688" s="3" t="n"/>
      <c r="B6688" s="3" t="n"/>
      <c r="C6688" s="25" t="n"/>
      <c r="D6688" s="271" t="inlineStr">
        <is>
          <t>10.13.27.8.</t>
        </is>
      </c>
      <c r="E6688" s="200" t="inlineStr">
        <is>
          <t>Выключатель нагрузки, трехполюсный, номинальный ток 40 А, 6 кА, C9S16340, Systeme Electric</t>
        </is>
      </c>
      <c r="F6688" s="214" t="inlineStr">
        <is>
          <t>шт.</t>
        </is>
      </c>
      <c r="G6688" s="645" t="n">
        <v>1</v>
      </c>
      <c r="H6688" s="194" t="n"/>
      <c r="I6688" s="195" t="n">
        <v>0</v>
      </c>
      <c r="J6688" s="196" t="n">
        <v>0</v>
      </c>
      <c r="K6688" s="197" t="n">
        <v>0</v>
      </c>
      <c r="L6688" s="194" t="n">
        <v>0</v>
      </c>
      <c r="M6688" s="195" t="n">
        <v>0</v>
      </c>
      <c r="N6688" s="196" t="n">
        <v>0</v>
      </c>
      <c r="O6688" s="197" t="n">
        <v>0</v>
      </c>
      <c r="P6688" s="118" t="inlineStr">
        <is>
          <t>Включено</t>
        </is>
      </c>
      <c r="Q6688" s="104" t="n"/>
    </row>
    <row r="6689" outlineLevel="3" ht="50.25" customHeight="1">
      <c r="A6689" s="3" t="n"/>
      <c r="B6689" s="3" t="n"/>
      <c r="C6689" s="25" t="n"/>
      <c r="D6689" s="271" t="inlineStr">
        <is>
          <t>10.13.27.9.</t>
        </is>
      </c>
      <c r="E6689" s="200" t="inlineStr">
        <is>
          <t>Автоматический выключатель, термомагнитный, трехполюсный, кривая С, номинальный ток 10 А, 4.5 кА, C9 F 34 3 10, Systeme Electric</t>
        </is>
      </c>
      <c r="F6689" s="214" t="inlineStr">
        <is>
          <t>шт.</t>
        </is>
      </c>
      <c r="G6689" s="645" t="n">
        <v>2</v>
      </c>
      <c r="H6689" s="194" t="n"/>
      <c r="I6689" s="195" t="n">
        <v>0</v>
      </c>
      <c r="J6689" s="196" t="n">
        <v>0</v>
      </c>
      <c r="K6689" s="197" t="n">
        <v>0</v>
      </c>
      <c r="L6689" s="194" t="n">
        <v>0</v>
      </c>
      <c r="M6689" s="195" t="n">
        <v>0</v>
      </c>
      <c r="N6689" s="196" t="n">
        <v>0</v>
      </c>
      <c r="O6689" s="197" t="n">
        <v>0</v>
      </c>
      <c r="P6689" s="118" t="inlineStr">
        <is>
          <t>Включено</t>
        </is>
      </c>
      <c r="Q6689" s="104" t="n"/>
    </row>
    <row r="6690" outlineLevel="3" ht="50.25" customHeight="1">
      <c r="A6690" s="3" t="n"/>
      <c r="B6690" s="3" t="n"/>
      <c r="C6690" s="25" t="n"/>
      <c r="D6690" s="271" t="inlineStr">
        <is>
          <t>10.13.27.10.</t>
        </is>
      </c>
      <c r="E6690" s="200" t="inlineStr">
        <is>
          <t>Переключатель 3-х позиционный с фиксацией, 2 н.о., черный, удлиненная ручка, SB4BJ33, Systeme Electric</t>
        </is>
      </c>
      <c r="F6690" s="214" t="inlineStr">
        <is>
          <t>шт.</t>
        </is>
      </c>
      <c r="G6690" s="645" t="n">
        <v>2</v>
      </c>
      <c r="H6690" s="194" t="n"/>
      <c r="I6690" s="195" t="n">
        <v>0</v>
      </c>
      <c r="J6690" s="196" t="n">
        <v>0</v>
      </c>
      <c r="K6690" s="197" t="n">
        <v>0</v>
      </c>
      <c r="L6690" s="194" t="n">
        <v>0</v>
      </c>
      <c r="M6690" s="195" t="n">
        <v>0</v>
      </c>
      <c r="N6690" s="196" t="n">
        <v>0</v>
      </c>
      <c r="O6690" s="197" t="n">
        <v>0</v>
      </c>
      <c r="P6690" s="118" t="inlineStr">
        <is>
          <t>Включено</t>
        </is>
      </c>
      <c r="Q6690" s="104" t="n"/>
    </row>
    <row r="6691" outlineLevel="3" ht="50.25" customHeight="1">
      <c r="A6691" s="3" t="n"/>
      <c r="B6691" s="3" t="n"/>
      <c r="C6691" s="25" t="n"/>
      <c r="D6691" s="271" t="inlineStr">
        <is>
          <t>10.13.27.11.</t>
        </is>
      </c>
      <c r="E6691" s="200" t="inlineStr">
        <is>
          <t>Контактный блок 1 НО, SBE101, Systeme Electric</t>
        </is>
      </c>
      <c r="F6691" s="214" t="inlineStr">
        <is>
          <t>шт.</t>
        </is>
      </c>
      <c r="G6691" s="645" t="n">
        <v>4</v>
      </c>
      <c r="H6691" s="194" t="n"/>
      <c r="I6691" s="195" t="n">
        <v>0</v>
      </c>
      <c r="J6691" s="196" t="n">
        <v>0</v>
      </c>
      <c r="K6691" s="197" t="n">
        <v>0</v>
      </c>
      <c r="L6691" s="194" t="n">
        <v>0</v>
      </c>
      <c r="M6691" s="195" t="n">
        <v>0</v>
      </c>
      <c r="N6691" s="196" t="n">
        <v>0</v>
      </c>
      <c r="O6691" s="197" t="n">
        <v>0</v>
      </c>
      <c r="P6691" s="118" t="inlineStr">
        <is>
          <t>Включено</t>
        </is>
      </c>
      <c r="Q6691" s="104" t="n"/>
    </row>
    <row r="6692" outlineLevel="3" ht="50.25" customHeight="1">
      <c r="A6692" s="3" t="n"/>
      <c r="B6692" s="3" t="n"/>
      <c r="C6692" s="25" t="n"/>
      <c r="D6692" s="271" t="inlineStr">
        <is>
          <t>10.13.27.12.</t>
        </is>
      </c>
      <c r="E6692" s="200" t="inlineStr">
        <is>
          <t>Автоматический выключатель, термомагнитный, однополюсный, кривая С, номинальный ток 6 А, 4.5 кА, C9 F 34 1 06, Systeme Electric</t>
        </is>
      </c>
      <c r="F6692" s="214" t="inlineStr">
        <is>
          <t>шт.</t>
        </is>
      </c>
      <c r="G6692" s="645" t="n">
        <v>2</v>
      </c>
      <c r="H6692" s="194" t="n"/>
      <c r="I6692" s="195" t="n">
        <v>0</v>
      </c>
      <c r="J6692" s="196" t="n">
        <v>0</v>
      </c>
      <c r="K6692" s="197" t="n">
        <v>0</v>
      </c>
      <c r="L6692" s="194" t="n">
        <v>0</v>
      </c>
      <c r="M6692" s="195" t="n">
        <v>0</v>
      </c>
      <c r="N6692" s="196" t="n">
        <v>0</v>
      </c>
      <c r="O6692" s="197" t="n">
        <v>0</v>
      </c>
      <c r="P6692" s="118" t="inlineStr">
        <is>
          <t>Включено</t>
        </is>
      </c>
      <c r="Q6692" s="104" t="n"/>
    </row>
    <row r="6693" outlineLevel="3" ht="50.25" customHeight="1">
      <c r="A6693" s="3" t="n"/>
      <c r="B6693" s="3" t="n"/>
      <c r="C6693" s="25" t="n"/>
      <c r="D6693" s="271" t="inlineStr">
        <is>
          <t>10.13.27.13.</t>
        </is>
      </c>
      <c r="E6693" s="200" t="inlineStr">
        <is>
          <t>Автоматический выключатель, термомагнитный, двухполюсный, кривая С, номинальный ток 6 А, 4.5 кА, C9 F 34 2 06, Systeme Electric</t>
        </is>
      </c>
      <c r="F6693" s="214" t="inlineStr">
        <is>
          <t>шт.</t>
        </is>
      </c>
      <c r="G6693" s="645" t="n">
        <v>2</v>
      </c>
      <c r="H6693" s="194" t="n"/>
      <c r="I6693" s="195" t="n">
        <v>0</v>
      </c>
      <c r="J6693" s="196" t="n">
        <v>0</v>
      </c>
      <c r="K6693" s="197" t="n">
        <v>0</v>
      </c>
      <c r="L6693" s="194" t="n">
        <v>0</v>
      </c>
      <c r="M6693" s="195" t="n">
        <v>0</v>
      </c>
      <c r="N6693" s="196" t="n">
        <v>0</v>
      </c>
      <c r="O6693" s="197" t="n">
        <v>0</v>
      </c>
      <c r="P6693" s="118" t="inlineStr">
        <is>
          <t>Включено</t>
        </is>
      </c>
      <c r="Q6693" s="104" t="n"/>
    </row>
    <row r="6694" outlineLevel="3" ht="50.25" customHeight="1">
      <c r="A6694" s="3" t="n"/>
      <c r="B6694" s="3" t="n"/>
      <c r="C6694" s="25" t="n"/>
      <c r="D6694" s="271" t="inlineStr">
        <is>
          <t>10.13.27.14.</t>
        </is>
      </c>
      <c r="E6694" s="200" t="inlineStr">
        <is>
          <t>Трансформатор цепей управления, понижающий 220/24В, 63 ВА, ОСМ Т 220/24-0,063-50, -</t>
        </is>
      </c>
      <c r="F6694" s="214" t="inlineStr">
        <is>
          <t>шт.</t>
        </is>
      </c>
      <c r="G6694" s="645" t="n">
        <v>1</v>
      </c>
      <c r="H6694" s="194" t="n"/>
      <c r="I6694" s="195" t="n">
        <v>0</v>
      </c>
      <c r="J6694" s="196" t="n">
        <v>0</v>
      </c>
      <c r="K6694" s="197" t="n">
        <v>0</v>
      </c>
      <c r="L6694" s="194" t="n">
        <v>0</v>
      </c>
      <c r="M6694" s="195" t="n">
        <v>0</v>
      </c>
      <c r="N6694" s="196" t="n">
        <v>0</v>
      </c>
      <c r="O6694" s="197" t="n">
        <v>0</v>
      </c>
      <c r="P6694" s="118" t="inlineStr">
        <is>
          <t>Включено</t>
        </is>
      </c>
      <c r="Q6694" s="104" t="n"/>
    </row>
    <row r="6695" outlineLevel="3" ht="50.25" customHeight="1">
      <c r="A6695" s="3" t="n"/>
      <c r="B6695" s="3" t="n"/>
      <c r="C6695" s="25" t="n"/>
      <c r="D6695" s="271" t="inlineStr">
        <is>
          <t>10.13.27.15.</t>
        </is>
      </c>
      <c r="E6695" s="200" t="inlineStr">
        <is>
          <t>Клемма винтовая 2.5 мм.кв. 800В, 24A, синяя, TB2.5N, Провенто</t>
        </is>
      </c>
      <c r="F6695" s="214" t="inlineStr">
        <is>
          <t>шт.</t>
        </is>
      </c>
      <c r="G6695" s="645" t="n">
        <v>5</v>
      </c>
      <c r="H6695" s="194" t="n"/>
      <c r="I6695" s="195" t="n">
        <v>0</v>
      </c>
      <c r="J6695" s="196" t="n">
        <v>0</v>
      </c>
      <c r="K6695" s="197" t="n">
        <v>0</v>
      </c>
      <c r="L6695" s="194" t="n">
        <v>0</v>
      </c>
      <c r="M6695" s="195" t="n">
        <v>0</v>
      </c>
      <c r="N6695" s="196" t="n">
        <v>0</v>
      </c>
      <c r="O6695" s="197" t="n">
        <v>0</v>
      </c>
      <c r="P6695" s="118" t="inlineStr">
        <is>
          <t>Включено</t>
        </is>
      </c>
      <c r="Q6695" s="104" t="n"/>
    </row>
    <row r="6696" outlineLevel="3" ht="50.25" customHeight="1">
      <c r="A6696" s="3" t="n"/>
      <c r="B6696" s="3" t="n"/>
      <c r="C6696" s="25" t="n"/>
      <c r="D6696" s="271" t="inlineStr">
        <is>
          <t>10.13.27.16.</t>
        </is>
      </c>
      <c r="E6696" s="200" t="inlineStr">
        <is>
          <t>Торцевая крышка для клемм 2.5-10 мм.кв., синяя, T2.5-10EC.N, Провенто</t>
        </is>
      </c>
      <c r="F6696" s="214" t="inlineStr">
        <is>
          <t>шт.</t>
        </is>
      </c>
      <c r="G6696" s="645" t="n">
        <v>2</v>
      </c>
      <c r="H6696" s="194" t="n"/>
      <c r="I6696" s="195" t="n">
        <v>0</v>
      </c>
      <c r="J6696" s="196" t="n">
        <v>0</v>
      </c>
      <c r="K6696" s="197" t="n">
        <v>0</v>
      </c>
      <c r="L6696" s="194" t="n">
        <v>0</v>
      </c>
      <c r="M6696" s="195" t="n">
        <v>0</v>
      </c>
      <c r="N6696" s="196" t="n">
        <v>0</v>
      </c>
      <c r="O6696" s="197" t="n">
        <v>0</v>
      </c>
      <c r="P6696" s="118" t="inlineStr">
        <is>
          <t>Включено</t>
        </is>
      </c>
      <c r="Q6696" s="104" t="n"/>
    </row>
    <row r="6697" outlineLevel="3" ht="50.25" customHeight="1">
      <c r="A6697" s="3" t="n"/>
      <c r="B6697" s="3" t="n"/>
      <c r="C6697" s="25" t="n"/>
      <c r="D6697" s="271" t="inlineStr">
        <is>
          <t>10.13.27.17.</t>
        </is>
      </c>
      <c r="E6697" s="200" t="inlineStr">
        <is>
          <t>Клемма винтовая, двухуровневая 2,5 мм.кв., 500В, 24A, серая серая, TB2.5DL, Провенто</t>
        </is>
      </c>
      <c r="F6697" s="214" t="inlineStr">
        <is>
          <t>шт.</t>
        </is>
      </c>
      <c r="G6697" s="645" t="n">
        <v>17</v>
      </c>
      <c r="H6697" s="194" t="n"/>
      <c r="I6697" s="195" t="n">
        <v>0</v>
      </c>
      <c r="J6697" s="196" t="n">
        <v>0</v>
      </c>
      <c r="K6697" s="197" t="n">
        <v>0</v>
      </c>
      <c r="L6697" s="194" t="n">
        <v>0</v>
      </c>
      <c r="M6697" s="195" t="n">
        <v>0</v>
      </c>
      <c r="N6697" s="196" t="n">
        <v>0</v>
      </c>
      <c r="O6697" s="197" t="n">
        <v>0</v>
      </c>
      <c r="P6697" s="118" t="inlineStr">
        <is>
          <t>Включено</t>
        </is>
      </c>
      <c r="Q6697" s="104" t="n"/>
    </row>
    <row r="6698" outlineLevel="3" ht="50.25" customHeight="1">
      <c r="A6698" s="3" t="n"/>
      <c r="B6698" s="3" t="n"/>
      <c r="C6698" s="25" t="n"/>
      <c r="D6698" s="271" t="inlineStr">
        <is>
          <t>10.13.27.18.</t>
        </is>
      </c>
      <c r="E6698" s="200" t="inlineStr">
        <is>
          <t>Клемма заземления винтовая 2.5 мм.кв. 800В, желто-зеленая, TB2.5E, Провенто</t>
        </is>
      </c>
      <c r="F6698" s="214" t="inlineStr">
        <is>
          <t>шт.</t>
        </is>
      </c>
      <c r="G6698" s="645" t="n">
        <v>5</v>
      </c>
      <c r="H6698" s="194" t="n"/>
      <c r="I6698" s="195" t="n">
        <v>0</v>
      </c>
      <c r="J6698" s="196" t="n">
        <v>0</v>
      </c>
      <c r="K6698" s="197" t="n">
        <v>0</v>
      </c>
      <c r="L6698" s="194" t="n">
        <v>0</v>
      </c>
      <c r="M6698" s="195" t="n">
        <v>0</v>
      </c>
      <c r="N6698" s="196" t="n">
        <v>0</v>
      </c>
      <c r="O6698" s="197" t="n">
        <v>0</v>
      </c>
      <c r="P6698" s="118" t="inlineStr">
        <is>
          <t>Включено</t>
        </is>
      </c>
      <c r="Q6698" s="104" t="n"/>
    </row>
    <row r="6699" outlineLevel="3" ht="50.25" customHeight="1">
      <c r="A6699" s="3" t="n"/>
      <c r="B6699" s="3" t="n"/>
      <c r="C6699" s="25" t="n"/>
      <c r="D6699" s="271" t="inlineStr">
        <is>
          <t>10.13.27.19.</t>
        </is>
      </c>
      <c r="E6699" s="200" t="inlineStr">
        <is>
          <t>Розетка РДЕ-47 (под евро вилку) EKF PROxima, EKF.mdse-47-pro, EKF</t>
        </is>
      </c>
      <c r="F6699" s="214" t="inlineStr">
        <is>
          <t>шт.</t>
        </is>
      </c>
      <c r="G6699" s="645" t="n">
        <v>1</v>
      </c>
      <c r="H6699" s="194" t="n"/>
      <c r="I6699" s="195" t="n">
        <v>0</v>
      </c>
      <c r="J6699" s="196" t="n">
        <v>0</v>
      </c>
      <c r="K6699" s="197" t="n">
        <v>0</v>
      </c>
      <c r="L6699" s="194" t="n">
        <v>0</v>
      </c>
      <c r="M6699" s="195" t="n">
        <v>0</v>
      </c>
      <c r="N6699" s="196" t="n">
        <v>0</v>
      </c>
      <c r="O6699" s="197" t="n">
        <v>0</v>
      </c>
      <c r="P6699" s="118" t="inlineStr">
        <is>
          <t>Включено</t>
        </is>
      </c>
      <c r="Q6699" s="104" t="n"/>
    </row>
    <row r="6700" outlineLevel="3" ht="50.25" customHeight="1">
      <c r="A6700" s="3" t="n"/>
      <c r="B6700" s="3" t="n"/>
      <c r="C6700" s="25" t="n"/>
      <c r="D6700" s="271" t="inlineStr">
        <is>
          <t>10.13.27.20.</t>
        </is>
      </c>
      <c r="E6700" s="200" t="inlineStr">
        <is>
          <t>Клемма винтовая 2.5 мм.кв. 800В, 24A, серая, TB2.5, Провенто</t>
        </is>
      </c>
      <c r="F6700" s="214" t="inlineStr">
        <is>
          <t>шт.</t>
        </is>
      </c>
      <c r="G6700" s="645" t="n">
        <v>6</v>
      </c>
      <c r="H6700" s="194" t="n"/>
      <c r="I6700" s="195" t="n">
        <v>0</v>
      </c>
      <c r="J6700" s="196" t="n">
        <v>0</v>
      </c>
      <c r="K6700" s="197" t="n">
        <v>0</v>
      </c>
      <c r="L6700" s="194" t="n">
        <v>0</v>
      </c>
      <c r="M6700" s="195" t="n">
        <v>0</v>
      </c>
      <c r="N6700" s="196" t="n">
        <v>0</v>
      </c>
      <c r="O6700" s="197" t="n">
        <v>0</v>
      </c>
      <c r="P6700" s="118" t="inlineStr">
        <is>
          <t>Включено</t>
        </is>
      </c>
      <c r="Q6700" s="104" t="n"/>
    </row>
    <row r="6701" outlineLevel="3" ht="50.25" customHeight="1">
      <c r="A6701" s="3" t="n"/>
      <c r="B6701" s="3" t="n"/>
      <c r="C6701" s="25" t="n"/>
      <c r="D6701" s="271" t="inlineStr">
        <is>
          <t>10.13.27.21.</t>
        </is>
      </c>
      <c r="E6701" s="200" t="inlineStr">
        <is>
          <t>Торцевая крышка для клемм 2.5-10 мм.кв., серая, T2.5-10EC, Провенто</t>
        </is>
      </c>
      <c r="F6701" s="214" t="inlineStr">
        <is>
          <t>шт.</t>
        </is>
      </c>
      <c r="G6701" s="645" t="n">
        <v>2</v>
      </c>
      <c r="H6701" s="194" t="n"/>
      <c r="I6701" s="195" t="n">
        <v>0</v>
      </c>
      <c r="J6701" s="196" t="n">
        <v>0</v>
      </c>
      <c r="K6701" s="197" t="n">
        <v>0</v>
      </c>
      <c r="L6701" s="194" t="n">
        <v>0</v>
      </c>
      <c r="M6701" s="195" t="n">
        <v>0</v>
      </c>
      <c r="N6701" s="196" t="n">
        <v>0</v>
      </c>
      <c r="O6701" s="197" t="n">
        <v>0</v>
      </c>
      <c r="P6701" s="118" t="inlineStr">
        <is>
          <t>Включено</t>
        </is>
      </c>
      <c r="Q6701" s="104" t="n"/>
    </row>
    <row r="6702" outlineLevel="3" ht="50.25" customHeight="1">
      <c r="A6702" s="3" t="n"/>
      <c r="B6702" s="3" t="n"/>
      <c r="C6702" s="25" t="n"/>
      <c r="D6702" s="271" t="inlineStr">
        <is>
          <t>10.13.27.22.</t>
        </is>
      </c>
      <c r="E6702" s="200" t="inlineStr">
        <is>
          <t>Торцевая крышка для двухуровневых клемм 2.5-4 мм.кв., серая, T2.5-4EC.DL, Провенто</t>
        </is>
      </c>
      <c r="F6702" s="214" t="inlineStr">
        <is>
          <t>шт.</t>
        </is>
      </c>
      <c r="G6702" s="645" t="n">
        <v>2</v>
      </c>
      <c r="H6702" s="194" t="n"/>
      <c r="I6702" s="195" t="n">
        <v>0</v>
      </c>
      <c r="J6702" s="196" t="n">
        <v>0</v>
      </c>
      <c r="K6702" s="197" t="n">
        <v>0</v>
      </c>
      <c r="L6702" s="194" t="n">
        <v>0</v>
      </c>
      <c r="M6702" s="195" t="n">
        <v>0</v>
      </c>
      <c r="N6702" s="196" t="n">
        <v>0</v>
      </c>
      <c r="O6702" s="197" t="n">
        <v>0</v>
      </c>
      <c r="P6702" s="118" t="inlineStr">
        <is>
          <t>Включено</t>
        </is>
      </c>
      <c r="Q6702" s="104" t="n"/>
    </row>
    <row r="6703" outlineLevel="3" ht="50.25" customHeight="1">
      <c r="A6703" s="3" t="n"/>
      <c r="B6703" s="3" t="n"/>
      <c r="C6703" s="25" t="n"/>
      <c r="D6703" s="271" t="inlineStr">
        <is>
          <t>10.13.27.23.</t>
        </is>
      </c>
      <c r="E6703" s="200" t="inlineStr">
        <is>
          <t>Компактный распределительный шкаф MES 600х400х250, MES 60.40.25, Провенто</t>
        </is>
      </c>
      <c r="F6703" s="214" t="inlineStr">
        <is>
          <t>шт.</t>
        </is>
      </c>
      <c r="G6703" s="645" t="n">
        <v>1</v>
      </c>
      <c r="H6703" s="194" t="n"/>
      <c r="I6703" s="195" t="n">
        <v>0</v>
      </c>
      <c r="J6703" s="196" t="n">
        <v>0</v>
      </c>
      <c r="K6703" s="197" t="n">
        <v>0</v>
      </c>
      <c r="L6703" s="194" t="n">
        <v>0</v>
      </c>
      <c r="M6703" s="195" t="n">
        <v>0</v>
      </c>
      <c r="N6703" s="196" t="n">
        <v>0</v>
      </c>
      <c r="O6703" s="197" t="n">
        <v>0</v>
      </c>
      <c r="P6703" s="118" t="inlineStr">
        <is>
          <t>Включено</t>
        </is>
      </c>
      <c r="Q6703" s="104" t="n"/>
    </row>
    <row r="6704" outlineLevel="3" ht="50.25" customHeight="1">
      <c r="A6704" s="3" t="n"/>
      <c r="B6704" s="3" t="n"/>
      <c r="C6704" s="25" t="n"/>
      <c r="D6704" s="271" t="inlineStr">
        <is>
          <t>10.13.27.24.</t>
        </is>
      </c>
      <c r="E6704" s="200" t="inlineStr">
        <is>
          <t>Монтажная DIN рейка 35х7.5х2000мм, DR07.2000, Провенто</t>
        </is>
      </c>
      <c r="F6704" s="214" t="inlineStr">
        <is>
          <t>шт.</t>
        </is>
      </c>
      <c r="G6704" s="645" t="n">
        <v>1</v>
      </c>
      <c r="H6704" s="194" t="n"/>
      <c r="I6704" s="195" t="n">
        <v>0</v>
      </c>
      <c r="J6704" s="196" t="n">
        <v>0</v>
      </c>
      <c r="K6704" s="197" t="n">
        <v>0</v>
      </c>
      <c r="L6704" s="194" t="n">
        <v>0</v>
      </c>
      <c r="M6704" s="195" t="n">
        <v>0</v>
      </c>
      <c r="N6704" s="196" t="n">
        <v>0</v>
      </c>
      <c r="O6704" s="197" t="n">
        <v>0</v>
      </c>
      <c r="P6704" s="118" t="inlineStr">
        <is>
          <t>Включено</t>
        </is>
      </c>
      <c r="Q6704" s="104" t="n"/>
    </row>
    <row r="6705" outlineLevel="3" ht="50.25" customHeight="1">
      <c r="A6705" s="3" t="n"/>
      <c r="B6705" s="3" t="n"/>
      <c r="C6705" s="25" t="n"/>
      <c r="D6705" s="271" t="inlineStr">
        <is>
          <t>10.13.27.25.</t>
        </is>
      </c>
      <c r="E6705" s="200" t="inlineStr">
        <is>
          <t>Кабельный канал перфорированный 40x80x2000мм, WD40.80P, Провенто</t>
        </is>
      </c>
      <c r="F6705" s="214" t="inlineStr">
        <is>
          <t>пог.м.</t>
        </is>
      </c>
      <c r="G6705" s="645" t="n">
        <v>1</v>
      </c>
      <c r="H6705" s="194" t="n"/>
      <c r="I6705" s="195" t="n">
        <v>0</v>
      </c>
      <c r="J6705" s="196" t="n">
        <v>0</v>
      </c>
      <c r="K6705" s="197" t="n">
        <v>0</v>
      </c>
      <c r="L6705" s="194" t="n">
        <v>0</v>
      </c>
      <c r="M6705" s="195" t="n">
        <v>0</v>
      </c>
      <c r="N6705" s="196" t="n">
        <v>0</v>
      </c>
      <c r="O6705" s="197" t="n">
        <v>0</v>
      </c>
      <c r="P6705" s="118" t="inlineStr">
        <is>
          <t>Включено</t>
        </is>
      </c>
      <c r="Q6705" s="104" t="n"/>
    </row>
    <row r="6706" outlineLevel="2" ht="50.25" customHeight="1">
      <c r="A6706" s="3" t="n"/>
      <c r="B6706" s="3" t="n"/>
      <c r="C6706" s="240" t="n"/>
      <c r="D6706" s="391" t="inlineStr">
        <is>
          <t>10.13.28.</t>
        </is>
      </c>
      <c r="E6706" s="410" t="inlineStr">
        <is>
          <t>Щит систем вентиляции ЩСВ-ПВ1.5.1, оборудование и датчики по месту</t>
        </is>
      </c>
      <c r="F6706" s="411" t="inlineStr">
        <is>
          <t>комплект</t>
        </is>
      </c>
      <c r="G6706" s="421" t="n">
        <v>1</v>
      </c>
      <c r="H6706" s="428">
        <f>IFERROR(L6706/G6706,0)</f>
        <v/>
      </c>
      <c r="I6706" s="429">
        <f>IFERROR(M6706/G6706,0)</f>
        <v/>
      </c>
      <c r="J6706" s="430">
        <f>IFERROR(N6706/G6706,0)</f>
        <v/>
      </c>
      <c r="K6706" s="432">
        <f>+IFERROR(O6706/G6706,0)</f>
        <v/>
      </c>
      <c r="L6706" s="431">
        <f>SUBTOTAL(9,L6707:L6716)</f>
        <v/>
      </c>
      <c r="M6706" s="429">
        <f>SUBTOTAL(9,M6707:M6716)</f>
        <v/>
      </c>
      <c r="N6706" s="430">
        <f>SUBTOTAL(9,N6707:N6716)</f>
        <v/>
      </c>
      <c r="O6706" s="433">
        <f>SUBTOTAL(9,O6707:O6716)</f>
        <v/>
      </c>
      <c r="P6706" s="394" t="n"/>
      <c r="Q6706" s="243" t="n"/>
    </row>
    <row r="6707" outlineLevel="3" ht="50.25" customHeight="1">
      <c r="A6707" s="3" t="n"/>
      <c r="B6707" s="3" t="n"/>
      <c r="C6707" s="25" t="n"/>
      <c r="D6707" s="271" t="inlineStr">
        <is>
          <t>10.13.28.1.</t>
        </is>
      </c>
      <c r="E6707" s="200" t="inlineStr">
        <is>
          <t>Привод клапана</t>
        </is>
      </c>
      <c r="F6707" s="214" t="inlineStr">
        <is>
          <t>шт.</t>
        </is>
      </c>
      <c r="G6707" s="645" t="n">
        <v>0</v>
      </c>
      <c r="H6707" s="194" t="n">
        <v>28861.33039384376</v>
      </c>
      <c r="I6707" s="195" t="n">
        <v>6471.110551486678</v>
      </c>
      <c r="J6707" s="196" t="n">
        <v>4416.555118166304</v>
      </c>
      <c r="K6707" s="197" t="n">
        <v>39748.99606349674</v>
      </c>
      <c r="L6707" s="194" t="n">
        <v>0</v>
      </c>
      <c r="M6707" s="195" t="n">
        <v>0</v>
      </c>
      <c r="N6707" s="196" t="n">
        <v>0</v>
      </c>
      <c r="O6707" s="197" t="n">
        <v>0</v>
      </c>
      <c r="P6707" s="524" t="inlineStr">
        <is>
          <t>Исключено</t>
        </is>
      </c>
      <c r="Q6707" s="104" t="n"/>
    </row>
    <row r="6708" outlineLevel="3" ht="50.25" customHeight="1">
      <c r="A6708" s="3" t="n"/>
      <c r="B6708" s="3" t="n"/>
      <c r="C6708" s="25" t="n"/>
      <c r="D6708" s="271" t="inlineStr">
        <is>
          <t>10.13.28.2.</t>
        </is>
      </c>
      <c r="E6708" s="200" t="inlineStr">
        <is>
          <t>Привод с пружинным возвратом, 2-х позиционный, 10 Нм, ~220 В, NF230A, Belimo</t>
        </is>
      </c>
      <c r="F6708" s="214" t="inlineStr">
        <is>
          <t>шт.</t>
        </is>
      </c>
      <c r="G6708" s="645" t="n">
        <v>0</v>
      </c>
      <c r="H6708" s="194" t="n">
        <v>16508.68094558316</v>
      </c>
      <c r="I6708" s="195" t="n">
        <v>10353.77688237868</v>
      </c>
      <c r="J6708" s="196" t="n">
        <v>3357.807228495231</v>
      </c>
      <c r="K6708" s="197" t="n">
        <v>30220.26505645708</v>
      </c>
      <c r="L6708" s="194" t="n">
        <v>0</v>
      </c>
      <c r="M6708" s="195" t="n">
        <v>0</v>
      </c>
      <c r="N6708" s="196" t="n">
        <v>0</v>
      </c>
      <c r="O6708" s="197" t="n">
        <v>0</v>
      </c>
      <c r="P6708" s="524" t="inlineStr">
        <is>
          <t>Исключено</t>
        </is>
      </c>
      <c r="Q6708" s="104" t="n"/>
    </row>
    <row r="6709" outlineLevel="3" ht="50.25" customHeight="1">
      <c r="A6709" s="3" t="n"/>
      <c r="B6709" s="3" t="n"/>
      <c r="C6709" s="25" t="n"/>
      <c r="D6709" s="271" t="inlineStr">
        <is>
          <t>10.13.28.3.</t>
        </is>
      </c>
      <c r="E6709" s="200" t="inlineStr">
        <is>
          <t>Реле дифференциального давления по воздуху диапазон 50...500 Па, РД30-ДД500, Овен</t>
        </is>
      </c>
      <c r="F6709" s="214" t="inlineStr">
        <is>
          <t>шт.</t>
        </is>
      </c>
      <c r="G6709" s="645" t="n">
        <v>0</v>
      </c>
      <c r="H6709" s="194" t="n">
        <v>1847.12510992114</v>
      </c>
      <c r="I6709" s="195" t="n">
        <v>1553.066532356803</v>
      </c>
      <c r="J6709" s="196" t="n">
        <v>425.0239552847429</v>
      </c>
      <c r="K6709" s="197" t="n">
        <v>3825.215597562686</v>
      </c>
      <c r="L6709" s="194" t="n">
        <v>0</v>
      </c>
      <c r="M6709" s="195" t="n">
        <v>0</v>
      </c>
      <c r="N6709" s="196" t="n">
        <v>0</v>
      </c>
      <c r="O6709" s="197" t="n">
        <v>0</v>
      </c>
      <c r="P6709" s="524" t="inlineStr">
        <is>
          <t>Исключено</t>
        </is>
      </c>
      <c r="Q6709" s="104" t="n"/>
    </row>
    <row r="6710" outlineLevel="3" ht="50.25" customHeight="1">
      <c r="A6710" s="3" t="n"/>
      <c r="B6710" s="3" t="n"/>
      <c r="C6710" s="25" t="n"/>
      <c r="D6710" s="271" t="inlineStr">
        <is>
          <t>10.13.28.4.</t>
        </is>
      </c>
      <c r="E6710" s="200" t="inlineStr">
        <is>
          <t>Реле дифференциального давления по воздуху диапазон 20...200 Па, РД30-ДД200, Овен</t>
        </is>
      </c>
      <c r="F6710" s="214" t="inlineStr">
        <is>
          <t>шт.</t>
        </is>
      </c>
      <c r="G6710" s="645" t="n">
        <v>0</v>
      </c>
      <c r="H6710" s="194" t="n">
        <v>1847.12510992114</v>
      </c>
      <c r="I6710" s="195" t="n">
        <v>1553.066532356803</v>
      </c>
      <c r="J6710" s="196" t="n">
        <v>425.0239552847429</v>
      </c>
      <c r="K6710" s="197" t="n">
        <v>3825.215597562686</v>
      </c>
      <c r="L6710" s="194" t="n">
        <v>0</v>
      </c>
      <c r="M6710" s="195" t="n">
        <v>0</v>
      </c>
      <c r="N6710" s="196" t="n">
        <v>0</v>
      </c>
      <c r="O6710" s="197" t="n">
        <v>0</v>
      </c>
      <c r="P6710" s="524" t="inlineStr">
        <is>
          <t>Исключено</t>
        </is>
      </c>
      <c r="Q6710" s="104" t="n"/>
    </row>
    <row r="6711" outlineLevel="3" ht="50.25" customHeight="1">
      <c r="A6711" s="3" t="n"/>
      <c r="B6711" s="3" t="n"/>
      <c r="C6711" s="25" t="n"/>
      <c r="D6711" s="271" t="inlineStr">
        <is>
          <t>10.13.28.5.</t>
        </is>
      </c>
      <c r="E6711" s="200" t="inlineStr">
        <is>
          <t>Реле давления жидкости, диапазон −0,07…0,3 МПа; гистерезис 0,02…0,15 МПа, Rp1/4, макс. 10 бар, 110 °С, РД-2Р-0,3-G1/4", ЗАО «РОСМА»</t>
        </is>
      </c>
      <c r="F6711" s="214" t="inlineStr">
        <is>
          <t>шт.</t>
        </is>
      </c>
      <c r="G6711" s="645" t="n">
        <v>0</v>
      </c>
      <c r="H6711" s="194" t="n">
        <v>2088.40594777742</v>
      </c>
      <c r="I6711" s="195" t="n">
        <v>1553.066532356803</v>
      </c>
      <c r="J6711" s="196" t="n">
        <v>455.1840600167778</v>
      </c>
      <c r="K6711" s="197" t="n">
        <v>4096.656540151001</v>
      </c>
      <c r="L6711" s="194" t="n">
        <v>0</v>
      </c>
      <c r="M6711" s="195" t="n">
        <v>0</v>
      </c>
      <c r="N6711" s="196" t="n">
        <v>0</v>
      </c>
      <c r="O6711" s="197" t="n">
        <v>0</v>
      </c>
      <c r="P6711" s="524" t="inlineStr">
        <is>
          <t>Исключено</t>
        </is>
      </c>
      <c r="Q6711" s="104" t="n"/>
    </row>
    <row r="6712" outlineLevel="3" ht="50.25" customHeight="1">
      <c r="A6712" s="3" t="n"/>
      <c r="B6712" s="3" t="n"/>
      <c r="C6712" s="25" t="n"/>
      <c r="D6712" s="271" t="inlineStr">
        <is>
          <t>10.13.28.6.</t>
        </is>
      </c>
      <c r="E6712" s="200" t="inlineStr">
        <is>
          <t>Преобразователь частотный, встроенный фильтр ЭМС категории С2 или С3, 380 В, 1.5 кВт, 3.7 А, IP55, STV900U15N4, System Electric</t>
        </is>
      </c>
      <c r="F6712" s="214" t="inlineStr">
        <is>
          <t>шт.</t>
        </is>
      </c>
      <c r="G6712" s="645" t="n">
        <v>0</v>
      </c>
      <c r="H6712" s="194" t="n">
        <v>43869.22209572834</v>
      </c>
      <c r="I6712" s="195" t="n">
        <v>15530.66532356802</v>
      </c>
      <c r="J6712" s="196" t="n">
        <v>7424.985927412044</v>
      </c>
      <c r="K6712" s="197" t="n">
        <v>66824.87334670839</v>
      </c>
      <c r="L6712" s="194" t="n">
        <v>0</v>
      </c>
      <c r="M6712" s="195" t="n">
        <v>0</v>
      </c>
      <c r="N6712" s="196" t="n">
        <v>0</v>
      </c>
      <c r="O6712" s="197" t="n">
        <v>0</v>
      </c>
      <c r="P6712" s="524" t="inlineStr">
        <is>
          <t>Исключено</t>
        </is>
      </c>
      <c r="Q6712" s="104" t="n"/>
    </row>
    <row r="6713" outlineLevel="3" ht="50.25" customHeight="1">
      <c r="A6713" s="3" t="n"/>
      <c r="B6713" s="3" t="n"/>
      <c r="C6713" s="25" t="n"/>
      <c r="D6713" s="271" t="inlineStr">
        <is>
          <t>10.13.28.7.</t>
        </is>
      </c>
      <c r="E6713" s="200" t="inlineStr">
        <is>
          <t>Датчик температуры наружного/внутреннего воздуха, PT1000, -50..+120°С, ДТС3005-PT1000.B2, ЗАО "Овен"</t>
        </is>
      </c>
      <c r="F6713" s="214" t="inlineStr">
        <is>
          <t>шт.</t>
        </is>
      </c>
      <c r="G6713" s="645" t="n">
        <v>0</v>
      </c>
      <c r="H6713" s="194" t="n">
        <v>1893.303200914106</v>
      </c>
      <c r="I6713" s="195" t="n">
        <v>1553.066532356803</v>
      </c>
      <c r="J6713" s="196" t="n">
        <v>430.7962166588636</v>
      </c>
      <c r="K6713" s="197" t="n">
        <v>3877.165949929773</v>
      </c>
      <c r="L6713" s="194" t="n">
        <v>0</v>
      </c>
      <c r="M6713" s="195" t="n">
        <v>0</v>
      </c>
      <c r="N6713" s="196" t="n">
        <v>0</v>
      </c>
      <c r="O6713" s="197" t="n">
        <v>0</v>
      </c>
      <c r="P6713" s="524" t="inlineStr">
        <is>
          <t>Исключено</t>
        </is>
      </c>
      <c r="Q6713" s="104" t="n"/>
    </row>
    <row r="6714" outlineLevel="3" ht="50.25" customHeight="1">
      <c r="A6714" s="3" t="n"/>
      <c r="B6714" s="3" t="n"/>
      <c r="C6714" s="25" t="n"/>
      <c r="D6714" s="271" t="inlineStr">
        <is>
          <t>10.13.28.8.</t>
        </is>
      </c>
      <c r="E6714" s="200" t="inlineStr">
        <is>
          <t>Датчик температуры, канальный, PT1000, длина погружной части 200 мм, -50...120°С, ДТС3015-PT1000.B2.200, ЗАО "Овен"</t>
        </is>
      </c>
      <c r="F6714" s="214" t="inlineStr">
        <is>
          <t>шт.</t>
        </is>
      </c>
      <c r="G6714" s="645" t="n">
        <v>0</v>
      </c>
      <c r="H6714" s="194" t="n">
        <v>3001.578303621853</v>
      </c>
      <c r="I6714" s="195" t="n">
        <v>1553.066532356803</v>
      </c>
      <c r="J6714" s="196" t="n">
        <v>569.3306044973319</v>
      </c>
      <c r="K6714" s="197" t="n">
        <v>5123.975440475988</v>
      </c>
      <c r="L6714" s="194" t="n">
        <v>0</v>
      </c>
      <c r="M6714" s="195" t="n">
        <v>0</v>
      </c>
      <c r="N6714" s="196" t="n">
        <v>0</v>
      </c>
      <c r="O6714" s="197" t="n">
        <v>0</v>
      </c>
      <c r="P6714" s="524" t="inlineStr">
        <is>
          <t>Исключено</t>
        </is>
      </c>
      <c r="Q6714" s="104" t="n"/>
    </row>
    <row r="6715" outlineLevel="3" ht="50.25" customHeight="1">
      <c r="A6715" s="3" t="n"/>
      <c r="B6715" s="3" t="n"/>
      <c r="C6715" s="25" t="n"/>
      <c r="D6715" s="271" t="inlineStr">
        <is>
          <t>10.13.28.9.</t>
        </is>
      </c>
      <c r="E6715" s="200" t="inlineStr">
        <is>
          <t>Датчик температуры, погружной, PT1000, длина погружной части 70 мм, -50...120°С, ДТС3105-PT1000.B2.70, ЗАО "Овен"</t>
        </is>
      </c>
      <c r="F6715" s="214" t="inlineStr">
        <is>
          <t>шт.</t>
        </is>
      </c>
      <c r="G6715" s="645" t="n">
        <v>0</v>
      </c>
      <c r="H6715" s="194" t="n">
        <v>3047.756578390133</v>
      </c>
      <c r="I6715" s="195" t="n">
        <v>1553.066532356803</v>
      </c>
      <c r="J6715" s="196" t="n">
        <v>575.1028888433669</v>
      </c>
      <c r="K6715" s="197" t="n">
        <v>5175.925999590302</v>
      </c>
      <c r="L6715" s="194" t="n">
        <v>0</v>
      </c>
      <c r="M6715" s="195" t="n">
        <v>0</v>
      </c>
      <c r="N6715" s="196" t="n">
        <v>0</v>
      </c>
      <c r="O6715" s="197" t="n">
        <v>0</v>
      </c>
      <c r="P6715" s="524" t="inlineStr">
        <is>
          <t>Исключено</t>
        </is>
      </c>
      <c r="Q6715" s="104" t="n"/>
    </row>
    <row r="6716" outlineLevel="3" ht="50.25" customHeight="1">
      <c r="A6716" s="3" t="n"/>
      <c r="B6716" s="3" t="n"/>
      <c r="C6716" s="25" t="n"/>
      <c r="D6716" s="271" t="inlineStr">
        <is>
          <t>10.13.28.10.</t>
        </is>
      </c>
      <c r="E6716" s="200" t="inlineStr">
        <is>
          <t>Термостат защиты от замерзания с капиллярным датчиком 6 м, -30...15 °С, MTR-K6, Овен</t>
        </is>
      </c>
      <c r="F6716" s="214" t="inlineStr">
        <is>
          <t>шт.</t>
        </is>
      </c>
      <c r="G6716" s="645" t="n">
        <v>0</v>
      </c>
      <c r="H6716" s="194" t="n">
        <v>6695.828707239448</v>
      </c>
      <c r="I6716" s="195" t="n">
        <v>3235.555275743339</v>
      </c>
      <c r="J6716" s="196" t="n">
        <v>1241.422997872848</v>
      </c>
      <c r="K6716" s="197" t="n">
        <v>11172.80698085564</v>
      </c>
      <c r="L6716" s="194" t="n">
        <v>0</v>
      </c>
      <c r="M6716" s="195" t="n">
        <v>0</v>
      </c>
      <c r="N6716" s="196" t="n">
        <v>0</v>
      </c>
      <c r="O6716" s="197" t="n">
        <v>0</v>
      </c>
      <c r="P6716" s="524" t="inlineStr">
        <is>
          <t>Исключено</t>
        </is>
      </c>
      <c r="Q6716" s="104" t="n"/>
    </row>
    <row r="6717" outlineLevel="2" ht="50.25" customHeight="1">
      <c r="A6717" s="3" t="n"/>
      <c r="B6717" s="3" t="n"/>
      <c r="C6717" s="240" t="n"/>
      <c r="D6717" s="391" t="inlineStr">
        <is>
          <t>10.13.29.</t>
        </is>
      </c>
      <c r="E6717" s="410" t="inlineStr">
        <is>
          <t>Щит систем вентиляции ЩСВ-ПВ1.5.1</t>
        </is>
      </c>
      <c r="F6717" s="411" t="inlineStr">
        <is>
          <t>комплект</t>
        </is>
      </c>
      <c r="G6717" s="421" t="n">
        <v>1</v>
      </c>
      <c r="H6717" s="434">
        <f>IFERROR(L6717/G6717,0)</f>
        <v/>
      </c>
      <c r="I6717" s="435">
        <f>IFERROR(M6717/G6717,0)</f>
        <v/>
      </c>
      <c r="J6717" s="436">
        <f>IFERROR(N6717/G6717,0)</f>
        <v/>
      </c>
      <c r="K6717" s="432">
        <f>+IFERROR(O6717/G6717,0)</f>
        <v/>
      </c>
      <c r="L6717" s="434">
        <f>SUBTOTAL(9,L6718:L6746)</f>
        <v/>
      </c>
      <c r="M6717" s="435">
        <f>SUBTOTAL(9,M6718:M6746)</f>
        <v/>
      </c>
      <c r="N6717" s="436">
        <f>SUBTOTAL(9,N6718:N6746)</f>
        <v/>
      </c>
      <c r="O6717" s="437">
        <f>SUBTOTAL(9,O6718:O6746)</f>
        <v/>
      </c>
      <c r="P6717" s="652" t="inlineStr">
        <is>
          <t>Исключено</t>
        </is>
      </c>
      <c r="Q6717" s="243" t="n"/>
    </row>
    <row r="6718" outlineLevel="3" ht="50.25" customHeight="1">
      <c r="A6718" s="3" t="n"/>
      <c r="B6718" s="3" t="n"/>
      <c r="C6718" s="25" t="n"/>
      <c r="D6718" s="271" t="inlineStr">
        <is>
          <t>10.13.29.1.</t>
        </is>
      </c>
      <c r="E6718" s="200" t="inlineStr">
        <is>
          <t>Контроллер программируемый логический Pixel2 1020, дисплей и клавиатура, 8хDI, 6xDOr, 2xDOo, 8xAi, 2xAO, Pixel2 1020-70-4, ООО "Сегнетикс"</t>
        </is>
      </c>
      <c r="F6718" s="214" t="inlineStr">
        <is>
          <t>шт.</t>
        </is>
      </c>
      <c r="G6718" s="645" t="n">
        <v>1</v>
      </c>
      <c r="H6718" s="194" t="n"/>
      <c r="I6718" s="195" t="n">
        <v>0</v>
      </c>
      <c r="J6718" s="196" t="n">
        <v>0</v>
      </c>
      <c r="K6718" s="197" t="n">
        <v>0</v>
      </c>
      <c r="L6718" s="194" t="n">
        <v>0</v>
      </c>
      <c r="M6718" s="195" t="n">
        <v>0</v>
      </c>
      <c r="N6718" s="196" t="n">
        <v>0</v>
      </c>
      <c r="O6718" s="197" t="n">
        <v>0</v>
      </c>
      <c r="P6718" s="118" t="inlineStr">
        <is>
          <t>Включено</t>
        </is>
      </c>
      <c r="Q6718" s="104" t="n"/>
    </row>
    <row r="6719" outlineLevel="3" ht="50.25" customHeight="1">
      <c r="A6719" s="3" t="n"/>
      <c r="B6719" s="3" t="n"/>
      <c r="C6719" s="25" t="n"/>
      <c r="D6719" s="271" t="inlineStr">
        <is>
          <t>10.13.29.2.</t>
        </is>
      </c>
      <c r="E6719" s="200" t="inlineStr">
        <is>
          <t>Реле промежуточное, 3 п.к. контакта 8А, МРП-3-1 AC230В УХЛ4, ЗАО "Меандр"</t>
        </is>
      </c>
      <c r="F6719" s="214" t="inlineStr">
        <is>
          <t>шт.</t>
        </is>
      </c>
      <c r="G6719" s="645" t="n">
        <v>1</v>
      </c>
      <c r="H6719" s="194" t="n"/>
      <c r="I6719" s="195" t="n">
        <v>0</v>
      </c>
      <c r="J6719" s="196" t="n">
        <v>0</v>
      </c>
      <c r="K6719" s="197" t="n">
        <v>0</v>
      </c>
      <c r="L6719" s="194" t="n">
        <v>0</v>
      </c>
      <c r="M6719" s="195" t="n">
        <v>0</v>
      </c>
      <c r="N6719" s="196" t="n">
        <v>0</v>
      </c>
      <c r="O6719" s="197" t="n">
        <v>0</v>
      </c>
      <c r="P6719" s="118" t="inlineStr">
        <is>
          <t>Включено</t>
        </is>
      </c>
      <c r="Q6719" s="104" t="n"/>
    </row>
    <row r="6720" outlineLevel="3" ht="50.25" customHeight="1">
      <c r="A6720" s="3" t="n"/>
      <c r="B6720" s="3" t="n"/>
      <c r="C6720" s="25" t="n"/>
      <c r="D6720" s="271" t="inlineStr">
        <is>
          <t>10.13.29.3.</t>
        </is>
      </c>
      <c r="E6720" s="200" t="inlineStr">
        <is>
          <t>Лампа сигнальная в сборе, со встроенным светодиодом, зеленая, 230-240В AC, SB4BVM3, Systeme Electric</t>
        </is>
      </c>
      <c r="F6720" s="214" t="inlineStr">
        <is>
          <t>шт.</t>
        </is>
      </c>
      <c r="G6720" s="645" t="n">
        <v>3</v>
      </c>
      <c r="H6720" s="194" t="n"/>
      <c r="I6720" s="195" t="n">
        <v>0</v>
      </c>
      <c r="J6720" s="196" t="n">
        <v>0</v>
      </c>
      <c r="K6720" s="197" t="n">
        <v>0</v>
      </c>
      <c r="L6720" s="194" t="n">
        <v>0</v>
      </c>
      <c r="M6720" s="195" t="n">
        <v>0</v>
      </c>
      <c r="N6720" s="196" t="n">
        <v>0</v>
      </c>
      <c r="O6720" s="197" t="n">
        <v>0</v>
      </c>
      <c r="P6720" s="118" t="inlineStr">
        <is>
          <t>Включено</t>
        </is>
      </c>
      <c r="Q6720" s="104" t="n"/>
    </row>
    <row r="6721" outlineLevel="3" ht="50.25" customHeight="1">
      <c r="A6721" s="3" t="n"/>
      <c r="B6721" s="3" t="n"/>
      <c r="C6721" s="25" t="n"/>
      <c r="D6721" s="271" t="inlineStr">
        <is>
          <t>10.13.29.4.</t>
        </is>
      </c>
      <c r="E6721" s="200" t="inlineStr">
        <is>
          <t>Лампа сигнальная в сборе, со встроенным светодиодом, красная, 230-240В AC, SB4BVM4, Systeme Electric</t>
        </is>
      </c>
      <c r="F6721" s="214" t="inlineStr">
        <is>
          <t>шт.</t>
        </is>
      </c>
      <c r="G6721" s="645" t="n">
        <v>1</v>
      </c>
      <c r="H6721" s="194" t="n"/>
      <c r="I6721" s="195" t="n">
        <v>0</v>
      </c>
      <c r="J6721" s="196" t="n">
        <v>0</v>
      </c>
      <c r="K6721" s="197" t="n">
        <v>0</v>
      </c>
      <c r="L6721" s="194" t="n">
        <v>0</v>
      </c>
      <c r="M6721" s="195" t="n">
        <v>0</v>
      </c>
      <c r="N6721" s="196" t="n">
        <v>0</v>
      </c>
      <c r="O6721" s="197" t="n">
        <v>0</v>
      </c>
      <c r="P6721" s="118" t="inlineStr">
        <is>
          <t>Включено</t>
        </is>
      </c>
      <c r="Q6721" s="104" t="n"/>
    </row>
    <row r="6722" outlineLevel="3" ht="50.25" customHeight="1">
      <c r="A6722" s="3" t="n"/>
      <c r="B6722" s="3" t="n"/>
      <c r="C6722" s="25" t="n"/>
      <c r="D6722" s="271" t="inlineStr">
        <is>
          <t>10.13.29.5.</t>
        </is>
      </c>
      <c r="E6722" s="200" t="inlineStr">
        <is>
          <t>Модуль вводы-вывода MRL, 16DI, MRL-2200-10-0, ООО "Сегнетикс"</t>
        </is>
      </c>
      <c r="F6722" s="214" t="inlineStr">
        <is>
          <t>шт.</t>
        </is>
      </c>
      <c r="G6722" s="645" t="n">
        <v>1</v>
      </c>
      <c r="H6722" s="194" t="n"/>
      <c r="I6722" s="195" t="n">
        <v>0</v>
      </c>
      <c r="J6722" s="196" t="n">
        <v>0</v>
      </c>
      <c r="K6722" s="197" t="n">
        <v>0</v>
      </c>
      <c r="L6722" s="194" t="n">
        <v>0</v>
      </c>
      <c r="M6722" s="195" t="n">
        <v>0</v>
      </c>
      <c r="N6722" s="196" t="n">
        <v>0</v>
      </c>
      <c r="O6722" s="197" t="n">
        <v>0</v>
      </c>
      <c r="P6722" s="118" t="inlineStr">
        <is>
          <t>Включено</t>
        </is>
      </c>
      <c r="Q6722" s="104" t="n"/>
    </row>
    <row r="6723" outlineLevel="3" ht="50.25" customHeight="1">
      <c r="A6723" s="3" t="n"/>
      <c r="B6723" s="3" t="n"/>
      <c r="C6723" s="25" t="n"/>
      <c r="D6723" s="271" t="inlineStr">
        <is>
          <t>10.13.29.6.</t>
        </is>
      </c>
      <c r="E6723" s="200" t="inlineStr">
        <is>
          <t>Реле промежуточное, 2 п.к. контакта 16А, МРП-2 AC230В УХЛ4, ЗАО "Меандр"</t>
        </is>
      </c>
      <c r="F6723" s="214" t="inlineStr">
        <is>
          <t>шт.</t>
        </is>
      </c>
      <c r="G6723" s="645" t="n">
        <v>1</v>
      </c>
      <c r="H6723" s="194" t="n"/>
      <c r="I6723" s="195" t="n">
        <v>0</v>
      </c>
      <c r="J6723" s="196" t="n">
        <v>0</v>
      </c>
      <c r="K6723" s="197" t="n">
        <v>0</v>
      </c>
      <c r="L6723" s="194" t="n">
        <v>0</v>
      </c>
      <c r="M6723" s="195" t="n">
        <v>0</v>
      </c>
      <c r="N6723" s="196" t="n">
        <v>0</v>
      </c>
      <c r="O6723" s="197" t="n">
        <v>0</v>
      </c>
      <c r="P6723" s="118" t="inlineStr">
        <is>
          <t>Включено</t>
        </is>
      </c>
      <c r="Q6723" s="104" t="n"/>
    </row>
    <row r="6724" outlineLevel="3" ht="50.25" customHeight="1">
      <c r="A6724" s="3" t="n"/>
      <c r="B6724" s="3" t="n"/>
      <c r="C6724" s="25" t="n"/>
      <c r="D6724" s="271" t="inlineStr">
        <is>
          <t>10.13.29.7.</t>
        </is>
      </c>
      <c r="E6724" s="200" t="inlineStr">
        <is>
          <t>Реле промежуточное, 3 п.к. контакта 8А, МРП-3-1 ACDC220В УХЛ4, ЗАО "Меандр"</t>
        </is>
      </c>
      <c r="F6724" s="214" t="inlineStr">
        <is>
          <t>шт.</t>
        </is>
      </c>
      <c r="G6724" s="645" t="n">
        <v>2</v>
      </c>
      <c r="H6724" s="194" t="n"/>
      <c r="I6724" s="195" t="n">
        <v>0</v>
      </c>
      <c r="J6724" s="196" t="n">
        <v>0</v>
      </c>
      <c r="K6724" s="197" t="n">
        <v>0</v>
      </c>
      <c r="L6724" s="194" t="n">
        <v>0</v>
      </c>
      <c r="M6724" s="195" t="n">
        <v>0</v>
      </c>
      <c r="N6724" s="196" t="n">
        <v>0</v>
      </c>
      <c r="O6724" s="197" t="n">
        <v>0</v>
      </c>
      <c r="P6724" s="118" t="inlineStr">
        <is>
          <t>Включено</t>
        </is>
      </c>
      <c r="Q6724" s="104" t="n"/>
    </row>
    <row r="6725" outlineLevel="3" ht="50.25" customHeight="1">
      <c r="A6725" s="3" t="n"/>
      <c r="B6725" s="3" t="n"/>
      <c r="C6725" s="25" t="n"/>
      <c r="D6725" s="271" t="inlineStr">
        <is>
          <t>10.13.29.8.</t>
        </is>
      </c>
      <c r="E6725" s="200" t="inlineStr">
        <is>
          <t>Реле термисторной защиты электродвигателя, 1 н.о. и 1 н.з. контакт, катушка 220В, РТ-М01-1-15 АС230В УХЛ4, ЗАО "Меандр"</t>
        </is>
      </c>
      <c r="F6725" s="214" t="inlineStr">
        <is>
          <t>шт.</t>
        </is>
      </c>
      <c r="G6725" s="645" t="n">
        <v>2</v>
      </c>
      <c r="H6725" s="194" t="n"/>
      <c r="I6725" s="195" t="n">
        <v>0</v>
      </c>
      <c r="J6725" s="196" t="n">
        <v>0</v>
      </c>
      <c r="K6725" s="197" t="n">
        <v>0</v>
      </c>
      <c r="L6725" s="194" t="n">
        <v>0</v>
      </c>
      <c r="M6725" s="195" t="n">
        <v>0</v>
      </c>
      <c r="N6725" s="196" t="n">
        <v>0</v>
      </c>
      <c r="O6725" s="197" t="n">
        <v>0</v>
      </c>
      <c r="P6725" s="118" t="inlineStr">
        <is>
          <t>Включено</t>
        </is>
      </c>
      <c r="Q6725" s="104" t="n"/>
    </row>
    <row r="6726" outlineLevel="3" ht="50.25" customHeight="1">
      <c r="A6726" s="3" t="n"/>
      <c r="B6726" s="3" t="n"/>
      <c r="C6726" s="25" t="n"/>
      <c r="D6726" s="271" t="inlineStr">
        <is>
          <t>10.13.29.9.</t>
        </is>
      </c>
      <c r="E6726" s="200" t="inlineStr">
        <is>
          <t>Реле промежуточное, 2 п.к. и 2 н.о. контакта 8А, МРП-4 ACDC230В УХЛ4, ЗАО "Меандр"</t>
        </is>
      </c>
      <c r="F6726" s="214" t="inlineStr">
        <is>
          <t>шт.</t>
        </is>
      </c>
      <c r="G6726" s="645" t="n">
        <v>3</v>
      </c>
      <c r="H6726" s="194" t="n"/>
      <c r="I6726" s="195" t="n">
        <v>0</v>
      </c>
      <c r="J6726" s="196" t="n">
        <v>0</v>
      </c>
      <c r="K6726" s="197" t="n">
        <v>0</v>
      </c>
      <c r="L6726" s="194" t="n">
        <v>0</v>
      </c>
      <c r="M6726" s="195" t="n">
        <v>0</v>
      </c>
      <c r="N6726" s="196" t="n">
        <v>0</v>
      </c>
      <c r="O6726" s="197" t="n">
        <v>0</v>
      </c>
      <c r="P6726" s="118" t="inlineStr">
        <is>
          <t>Включено</t>
        </is>
      </c>
      <c r="Q6726" s="104" t="n"/>
    </row>
    <row r="6727" outlineLevel="3" ht="50.25" customHeight="1">
      <c r="A6727" s="3" t="n"/>
      <c r="B6727" s="3" t="n"/>
      <c r="C6727" s="25" t="n"/>
      <c r="D6727" s="271" t="inlineStr">
        <is>
          <t>10.13.29.10.</t>
        </is>
      </c>
      <c r="E6727" s="200" t="inlineStr">
        <is>
          <t>Контактор модульный 2 н.о., 16A AC, 230В АС, C9C32216, Systeme Electric</t>
        </is>
      </c>
      <c r="F6727" s="214" t="inlineStr">
        <is>
          <t>шт.</t>
        </is>
      </c>
      <c r="G6727" s="645" t="n">
        <v>1</v>
      </c>
      <c r="H6727" s="194" t="n"/>
      <c r="I6727" s="195" t="n">
        <v>0</v>
      </c>
      <c r="J6727" s="196" t="n">
        <v>0</v>
      </c>
      <c r="K6727" s="197" t="n">
        <v>0</v>
      </c>
      <c r="L6727" s="194" t="n">
        <v>0</v>
      </c>
      <c r="M6727" s="195" t="n">
        <v>0</v>
      </c>
      <c r="N6727" s="196" t="n">
        <v>0</v>
      </c>
      <c r="O6727" s="197" t="n">
        <v>0</v>
      </c>
      <c r="P6727" s="118" t="inlineStr">
        <is>
          <t>Включено</t>
        </is>
      </c>
      <c r="Q6727" s="104" t="n"/>
    </row>
    <row r="6728" outlineLevel="3" ht="50.25" customHeight="1">
      <c r="A6728" s="3" t="n"/>
      <c r="B6728" s="3" t="n"/>
      <c r="C6728" s="25" t="n"/>
      <c r="D6728" s="271" t="inlineStr">
        <is>
          <t>10.13.29.11.</t>
        </is>
      </c>
      <c r="E6728" s="200" t="inlineStr">
        <is>
          <t>Выключатель нагрузки, трехполюсный, номинальный ток 40 А, 6 кА, C9S16340, Systeme Electric</t>
        </is>
      </c>
      <c r="F6728" s="214" t="inlineStr">
        <is>
          <t>шт.</t>
        </is>
      </c>
      <c r="G6728" s="645" t="n">
        <v>1</v>
      </c>
      <c r="H6728" s="194" t="n"/>
      <c r="I6728" s="195" t="n">
        <v>0</v>
      </c>
      <c r="J6728" s="196" t="n">
        <v>0</v>
      </c>
      <c r="K6728" s="197" t="n">
        <v>0</v>
      </c>
      <c r="L6728" s="194" t="n">
        <v>0</v>
      </c>
      <c r="M6728" s="195" t="n">
        <v>0</v>
      </c>
      <c r="N6728" s="196" t="n">
        <v>0</v>
      </c>
      <c r="O6728" s="197" t="n">
        <v>0</v>
      </c>
      <c r="P6728" s="118" t="inlineStr">
        <is>
          <t>Включено</t>
        </is>
      </c>
      <c r="Q6728" s="104" t="n"/>
    </row>
    <row r="6729" outlineLevel="3" ht="50.25" customHeight="1">
      <c r="A6729" s="3" t="n"/>
      <c r="B6729" s="3" t="n"/>
      <c r="C6729" s="25" t="n"/>
      <c r="D6729" s="271" t="inlineStr">
        <is>
          <t>10.13.29.12.</t>
        </is>
      </c>
      <c r="E6729" s="200" t="inlineStr">
        <is>
          <t>Автоматический выключатель, термомагнитный, трехполюсный, кривая С, номинальный ток 10 А, 4.5 кА, C9 F 34 3 10, Systeme Electric</t>
        </is>
      </c>
      <c r="F6729" s="214" t="inlineStr">
        <is>
          <t>шт.</t>
        </is>
      </c>
      <c r="G6729" s="645" t="n">
        <v>2</v>
      </c>
      <c r="H6729" s="194" t="n"/>
      <c r="I6729" s="195" t="n">
        <v>0</v>
      </c>
      <c r="J6729" s="196" t="n">
        <v>0</v>
      </c>
      <c r="K6729" s="197" t="n">
        <v>0</v>
      </c>
      <c r="L6729" s="194" t="n">
        <v>0</v>
      </c>
      <c r="M6729" s="195" t="n">
        <v>0</v>
      </c>
      <c r="N6729" s="196" t="n">
        <v>0</v>
      </c>
      <c r="O6729" s="197" t="n">
        <v>0</v>
      </c>
      <c r="P6729" s="118" t="inlineStr">
        <is>
          <t>Включено</t>
        </is>
      </c>
      <c r="Q6729" s="104" t="n"/>
    </row>
    <row r="6730" outlineLevel="3" ht="50.25" customHeight="1">
      <c r="A6730" s="3" t="n"/>
      <c r="B6730" s="3" t="n"/>
      <c r="C6730" s="25" t="n"/>
      <c r="D6730" s="271" t="inlineStr">
        <is>
          <t>10.13.29.13.</t>
        </is>
      </c>
      <c r="E6730" s="200" t="inlineStr">
        <is>
          <t>Автомат защиты двигателя, диапазон уставки 1,0...1,6 А, GM2 P06, Systeme Electric</t>
        </is>
      </c>
      <c r="F6730" s="214" t="inlineStr">
        <is>
          <t>шт.</t>
        </is>
      </c>
      <c r="G6730" s="645" t="n">
        <v>1</v>
      </c>
      <c r="H6730" s="194" t="n"/>
      <c r="I6730" s="195" t="n">
        <v>0</v>
      </c>
      <c r="J6730" s="196" t="n">
        <v>0</v>
      </c>
      <c r="K6730" s="197" t="n">
        <v>0</v>
      </c>
      <c r="L6730" s="194" t="n">
        <v>0</v>
      </c>
      <c r="M6730" s="195" t="n">
        <v>0</v>
      </c>
      <c r="N6730" s="196" t="n">
        <v>0</v>
      </c>
      <c r="O6730" s="197" t="n">
        <v>0</v>
      </c>
      <c r="P6730" s="118" t="inlineStr">
        <is>
          <t>Включено</t>
        </is>
      </c>
      <c r="Q6730" s="104" t="n"/>
    </row>
    <row r="6731" outlineLevel="3" ht="50.25" customHeight="1">
      <c r="A6731" s="3" t="n"/>
      <c r="B6731" s="3" t="n"/>
      <c r="C6731" s="25" t="n"/>
      <c r="D6731" s="271" t="inlineStr">
        <is>
          <t>10.13.29.14.</t>
        </is>
      </c>
      <c r="E6731" s="200" t="inlineStr">
        <is>
          <t>Переключатель 3-х позиционный с фиксацией, 2 н.о., черный, удлиненная ручка, SB4BJ33, Systeme Electric</t>
        </is>
      </c>
      <c r="F6731" s="214" t="inlineStr">
        <is>
          <t>шт.</t>
        </is>
      </c>
      <c r="G6731" s="645" t="n">
        <v>3</v>
      </c>
      <c r="H6731" s="194" t="n"/>
      <c r="I6731" s="195" t="n">
        <v>0</v>
      </c>
      <c r="J6731" s="196" t="n">
        <v>0</v>
      </c>
      <c r="K6731" s="197" t="n">
        <v>0</v>
      </c>
      <c r="L6731" s="194" t="n">
        <v>0</v>
      </c>
      <c r="M6731" s="195" t="n">
        <v>0</v>
      </c>
      <c r="N6731" s="196" t="n">
        <v>0</v>
      </c>
      <c r="O6731" s="197" t="n">
        <v>0</v>
      </c>
      <c r="P6731" s="118" t="inlineStr">
        <is>
          <t>Включено</t>
        </is>
      </c>
      <c r="Q6731" s="104" t="n"/>
    </row>
    <row r="6732" outlineLevel="3" ht="50.25" customHeight="1">
      <c r="A6732" s="3" t="n"/>
      <c r="B6732" s="3" t="n"/>
      <c r="C6732" s="25" t="n"/>
      <c r="D6732" s="271" t="inlineStr">
        <is>
          <t>10.13.29.15.</t>
        </is>
      </c>
      <c r="E6732" s="200" t="inlineStr">
        <is>
          <t>Контактный блок 1 НО, SBE101, Systeme Electric</t>
        </is>
      </c>
      <c r="F6732" s="214" t="inlineStr">
        <is>
          <t>шт.</t>
        </is>
      </c>
      <c r="G6732" s="645" t="n">
        <v>6</v>
      </c>
      <c r="H6732" s="194" t="n"/>
      <c r="I6732" s="195" t="n">
        <v>0</v>
      </c>
      <c r="J6732" s="196" t="n">
        <v>0</v>
      </c>
      <c r="K6732" s="197" t="n">
        <v>0</v>
      </c>
      <c r="L6732" s="194" t="n">
        <v>0</v>
      </c>
      <c r="M6732" s="195" t="n">
        <v>0</v>
      </c>
      <c r="N6732" s="196" t="n">
        <v>0</v>
      </c>
      <c r="O6732" s="197" t="n">
        <v>0</v>
      </c>
      <c r="P6732" s="118" t="inlineStr">
        <is>
          <t>Включено</t>
        </is>
      </c>
      <c r="Q6732" s="104" t="n"/>
    </row>
    <row r="6733" outlineLevel="3" ht="50.25" customHeight="1">
      <c r="A6733" s="3" t="n"/>
      <c r="B6733" s="3" t="n"/>
      <c r="C6733" s="25" t="n"/>
      <c r="D6733" s="271" t="inlineStr">
        <is>
          <t>10.13.29.16.</t>
        </is>
      </c>
      <c r="E6733" s="200" t="inlineStr">
        <is>
          <t>Автоматический выключатель, термомагнитный, однополюсный, кривая С, номинальный ток 6 А, 4.5 кА, C9 F 34 1 06, Systeme Electric</t>
        </is>
      </c>
      <c r="F6733" s="214" t="inlineStr">
        <is>
          <t>шт.</t>
        </is>
      </c>
      <c r="G6733" s="645" t="n">
        <v>2</v>
      </c>
      <c r="H6733" s="194" t="n"/>
      <c r="I6733" s="195" t="n">
        <v>0</v>
      </c>
      <c r="J6733" s="196" t="n">
        <v>0</v>
      </c>
      <c r="K6733" s="197" t="n">
        <v>0</v>
      </c>
      <c r="L6733" s="194" t="n">
        <v>0</v>
      </c>
      <c r="M6733" s="195" t="n">
        <v>0</v>
      </c>
      <c r="N6733" s="196" t="n">
        <v>0</v>
      </c>
      <c r="O6733" s="197" t="n">
        <v>0</v>
      </c>
      <c r="P6733" s="118" t="inlineStr">
        <is>
          <t>Включено</t>
        </is>
      </c>
      <c r="Q6733" s="104" t="n"/>
    </row>
    <row r="6734" outlineLevel="3" ht="50.25" customHeight="1">
      <c r="A6734" s="3" t="n"/>
      <c r="B6734" s="3" t="n"/>
      <c r="C6734" s="25" t="n"/>
      <c r="D6734" s="271" t="inlineStr">
        <is>
          <t>10.13.29.17.</t>
        </is>
      </c>
      <c r="E6734" s="200" t="inlineStr">
        <is>
          <t>Автоматический выключатель, термомагнитный, двухполюсный, кривая С, номинальный ток 6 А, 4.5 кА, C9 F 34 2 06, Systeme Electric</t>
        </is>
      </c>
      <c r="F6734" s="214" t="inlineStr">
        <is>
          <t>шт.</t>
        </is>
      </c>
      <c r="G6734" s="645" t="n">
        <v>2</v>
      </c>
      <c r="H6734" s="194" t="n"/>
      <c r="I6734" s="195" t="n">
        <v>0</v>
      </c>
      <c r="J6734" s="196" t="n">
        <v>0</v>
      </c>
      <c r="K6734" s="197" t="n">
        <v>0</v>
      </c>
      <c r="L6734" s="194" t="n">
        <v>0</v>
      </c>
      <c r="M6734" s="195" t="n">
        <v>0</v>
      </c>
      <c r="N6734" s="196" t="n">
        <v>0</v>
      </c>
      <c r="O6734" s="197" t="n">
        <v>0</v>
      </c>
      <c r="P6734" s="118" t="inlineStr">
        <is>
          <t>Включено</t>
        </is>
      </c>
      <c r="Q6734" s="104" t="n"/>
    </row>
    <row r="6735" outlineLevel="3" ht="50.25" customHeight="1">
      <c r="A6735" s="3" t="n"/>
      <c r="B6735" s="3" t="n"/>
      <c r="C6735" s="25" t="n"/>
      <c r="D6735" s="271" t="inlineStr">
        <is>
          <t>10.13.29.18.</t>
        </is>
      </c>
      <c r="E6735" s="200" t="inlineStr">
        <is>
          <t>Трансформатор цепей управления, понижающий 220/24В, 63 ВА, ОСМ Т 220/24-0,063-50, -</t>
        </is>
      </c>
      <c r="F6735" s="214" t="inlineStr">
        <is>
          <t>шт.</t>
        </is>
      </c>
      <c r="G6735" s="645" t="n">
        <v>1</v>
      </c>
      <c r="H6735" s="194" t="n"/>
      <c r="I6735" s="195" t="n">
        <v>0</v>
      </c>
      <c r="J6735" s="196" t="n">
        <v>0</v>
      </c>
      <c r="K6735" s="197" t="n">
        <v>0</v>
      </c>
      <c r="L6735" s="194" t="n">
        <v>0</v>
      </c>
      <c r="M6735" s="195" t="n">
        <v>0</v>
      </c>
      <c r="N6735" s="196" t="n">
        <v>0</v>
      </c>
      <c r="O6735" s="197" t="n">
        <v>0</v>
      </c>
      <c r="P6735" s="118" t="inlineStr">
        <is>
          <t>Включено</t>
        </is>
      </c>
      <c r="Q6735" s="104" t="n"/>
    </row>
    <row r="6736" outlineLevel="3" ht="50.25" customHeight="1">
      <c r="A6736" s="3" t="n"/>
      <c r="B6736" s="3" t="n"/>
      <c r="C6736" s="25" t="n"/>
      <c r="D6736" s="271" t="inlineStr">
        <is>
          <t>10.13.29.19.</t>
        </is>
      </c>
      <c r="E6736" s="200" t="inlineStr">
        <is>
          <t>Клемма винтовая 2.5 мм.кв. 800В, 24A, синяя, TB2.5N, Провенто</t>
        </is>
      </c>
      <c r="F6736" s="214" t="inlineStr">
        <is>
          <t>шт.</t>
        </is>
      </c>
      <c r="G6736" s="645" t="n">
        <v>5</v>
      </c>
      <c r="H6736" s="194" t="n"/>
      <c r="I6736" s="195" t="n">
        <v>0</v>
      </c>
      <c r="J6736" s="196" t="n">
        <v>0</v>
      </c>
      <c r="K6736" s="197" t="n">
        <v>0</v>
      </c>
      <c r="L6736" s="194" t="n">
        <v>0</v>
      </c>
      <c r="M6736" s="195" t="n">
        <v>0</v>
      </c>
      <c r="N6736" s="196" t="n">
        <v>0</v>
      </c>
      <c r="O6736" s="197" t="n">
        <v>0</v>
      </c>
      <c r="P6736" s="118" t="inlineStr">
        <is>
          <t>Включено</t>
        </is>
      </c>
      <c r="Q6736" s="104" t="n"/>
    </row>
    <row r="6737" outlineLevel="3" ht="50.25" customHeight="1">
      <c r="A6737" s="3" t="n"/>
      <c r="B6737" s="3" t="n"/>
      <c r="C6737" s="25" t="n"/>
      <c r="D6737" s="271" t="inlineStr">
        <is>
          <t>10.13.29.20.</t>
        </is>
      </c>
      <c r="E6737" s="200" t="inlineStr">
        <is>
          <t>Торцевая крышка для клемм 2.5-10 мм.кв., синяя, T2.5-10EC.N, Провенто</t>
        </is>
      </c>
      <c r="F6737" s="214" t="inlineStr">
        <is>
          <t>шт.</t>
        </is>
      </c>
      <c r="G6737" s="645" t="n">
        <v>2</v>
      </c>
      <c r="H6737" s="194" t="n"/>
      <c r="I6737" s="195" t="n">
        <v>0</v>
      </c>
      <c r="J6737" s="196" t="n">
        <v>0</v>
      </c>
      <c r="K6737" s="197" t="n">
        <v>0</v>
      </c>
      <c r="L6737" s="194" t="n">
        <v>0</v>
      </c>
      <c r="M6737" s="195" t="n">
        <v>0</v>
      </c>
      <c r="N6737" s="196" t="n">
        <v>0</v>
      </c>
      <c r="O6737" s="197" t="n">
        <v>0</v>
      </c>
      <c r="P6737" s="118" t="inlineStr">
        <is>
          <t>Включено</t>
        </is>
      </c>
      <c r="Q6737" s="104" t="n"/>
    </row>
    <row r="6738" outlineLevel="3" ht="50.25" customHeight="1">
      <c r="A6738" s="3" t="n"/>
      <c r="B6738" s="3" t="n"/>
      <c r="C6738" s="25" t="n"/>
      <c r="D6738" s="271" t="inlineStr">
        <is>
          <t>10.13.29.21.</t>
        </is>
      </c>
      <c r="E6738" s="200" t="inlineStr">
        <is>
          <t>Клемма винтовая, двухуровневая 2,5 мм.кв., 500В, 24A, серая серая, TB2.5DL, Провенто</t>
        </is>
      </c>
      <c r="F6738" s="214" t="inlineStr">
        <is>
          <t>шт.</t>
        </is>
      </c>
      <c r="G6738" s="645" t="n">
        <v>17</v>
      </c>
      <c r="H6738" s="194" t="n"/>
      <c r="I6738" s="195" t="n">
        <v>0</v>
      </c>
      <c r="J6738" s="196" t="n">
        <v>0</v>
      </c>
      <c r="K6738" s="197" t="n">
        <v>0</v>
      </c>
      <c r="L6738" s="194" t="n">
        <v>0</v>
      </c>
      <c r="M6738" s="195" t="n">
        <v>0</v>
      </c>
      <c r="N6738" s="196" t="n">
        <v>0</v>
      </c>
      <c r="O6738" s="197" t="n">
        <v>0</v>
      </c>
      <c r="P6738" s="118" t="inlineStr">
        <is>
          <t>Включено</t>
        </is>
      </c>
      <c r="Q6738" s="104" t="n"/>
    </row>
    <row r="6739" outlineLevel="3" ht="50.25" customHeight="1">
      <c r="A6739" s="3" t="n"/>
      <c r="B6739" s="3" t="n"/>
      <c r="C6739" s="25" t="n"/>
      <c r="D6739" s="271" t="inlineStr">
        <is>
          <t>10.13.29.22.</t>
        </is>
      </c>
      <c r="E6739" s="200" t="inlineStr">
        <is>
          <t>Клемма заземления винтовая 2.5 мм.кв. 800В, желто-зеленая, TB2.5E, Провенто</t>
        </is>
      </c>
      <c r="F6739" s="214" t="inlineStr">
        <is>
          <t>шт.</t>
        </is>
      </c>
      <c r="G6739" s="645" t="n">
        <v>6</v>
      </c>
      <c r="H6739" s="194" t="n"/>
      <c r="I6739" s="195" t="n">
        <v>0</v>
      </c>
      <c r="J6739" s="196" t="n">
        <v>0</v>
      </c>
      <c r="K6739" s="197" t="n">
        <v>0</v>
      </c>
      <c r="L6739" s="194" t="n">
        <v>0</v>
      </c>
      <c r="M6739" s="195" t="n">
        <v>0</v>
      </c>
      <c r="N6739" s="196" t="n">
        <v>0</v>
      </c>
      <c r="O6739" s="197" t="n">
        <v>0</v>
      </c>
      <c r="P6739" s="118" t="inlineStr">
        <is>
          <t>Включено</t>
        </is>
      </c>
      <c r="Q6739" s="104" t="n"/>
    </row>
    <row r="6740" outlineLevel="3" ht="50.25" customHeight="1">
      <c r="A6740" s="3" t="n"/>
      <c r="B6740" s="3" t="n"/>
      <c r="C6740" s="25" t="n"/>
      <c r="D6740" s="271" t="inlineStr">
        <is>
          <t>10.13.29.23.</t>
        </is>
      </c>
      <c r="E6740" s="200" t="inlineStr">
        <is>
          <t>Розетка РДЕ-47 (под евро вилку) EKF PROxima, EKF.mdse-47-pro, EKF</t>
        </is>
      </c>
      <c r="F6740" s="214" t="inlineStr">
        <is>
          <t>шт.</t>
        </is>
      </c>
      <c r="G6740" s="645" t="n">
        <v>1</v>
      </c>
      <c r="H6740" s="194" t="n"/>
      <c r="I6740" s="195" t="n">
        <v>0</v>
      </c>
      <c r="J6740" s="196" t="n">
        <v>0</v>
      </c>
      <c r="K6740" s="197" t="n">
        <v>0</v>
      </c>
      <c r="L6740" s="194" t="n">
        <v>0</v>
      </c>
      <c r="M6740" s="195" t="n">
        <v>0</v>
      </c>
      <c r="N6740" s="196" t="n">
        <v>0</v>
      </c>
      <c r="O6740" s="197" t="n">
        <v>0</v>
      </c>
      <c r="P6740" s="118" t="inlineStr">
        <is>
          <t>Включено</t>
        </is>
      </c>
      <c r="Q6740" s="104" t="n"/>
    </row>
    <row r="6741" outlineLevel="3" ht="50.25" customHeight="1">
      <c r="A6741" s="3" t="n"/>
      <c r="B6741" s="3" t="n"/>
      <c r="C6741" s="25" t="n"/>
      <c r="D6741" s="271" t="inlineStr">
        <is>
          <t>10.13.29.24.</t>
        </is>
      </c>
      <c r="E6741" s="200" t="inlineStr">
        <is>
          <t>Клемма винтовая 2.5 мм.кв. 800В, 24A, серая, TB2.5, Провенто</t>
        </is>
      </c>
      <c r="F6741" s="214" t="inlineStr">
        <is>
          <t>шт.</t>
        </is>
      </c>
      <c r="G6741" s="645" t="n">
        <v>12</v>
      </c>
      <c r="H6741" s="194" t="n"/>
      <c r="I6741" s="195" t="n">
        <v>0</v>
      </c>
      <c r="J6741" s="196" t="n">
        <v>0</v>
      </c>
      <c r="K6741" s="197" t="n">
        <v>0</v>
      </c>
      <c r="L6741" s="194" t="n">
        <v>0</v>
      </c>
      <c r="M6741" s="195" t="n">
        <v>0</v>
      </c>
      <c r="N6741" s="196" t="n">
        <v>0</v>
      </c>
      <c r="O6741" s="197" t="n">
        <v>0</v>
      </c>
      <c r="P6741" s="118" t="inlineStr">
        <is>
          <t>Включено</t>
        </is>
      </c>
      <c r="Q6741" s="104" t="n"/>
    </row>
    <row r="6742" outlineLevel="3" ht="50.25" customHeight="1">
      <c r="A6742" s="3" t="n"/>
      <c r="B6742" s="3" t="n"/>
      <c r="C6742" s="25" t="n"/>
      <c r="D6742" s="271" t="inlineStr">
        <is>
          <t>10.13.29.25.</t>
        </is>
      </c>
      <c r="E6742" s="200" t="inlineStr">
        <is>
          <t>Торцевая крышка для клемм 2.5-10 мм.кв., серая, T2.5-10EC, Провенто</t>
        </is>
      </c>
      <c r="F6742" s="214" t="inlineStr">
        <is>
          <t>шт.</t>
        </is>
      </c>
      <c r="G6742" s="645" t="n">
        <v>2</v>
      </c>
      <c r="H6742" s="194" t="n"/>
      <c r="I6742" s="195" t="n">
        <v>0</v>
      </c>
      <c r="J6742" s="196" t="n">
        <v>0</v>
      </c>
      <c r="K6742" s="197" t="n">
        <v>0</v>
      </c>
      <c r="L6742" s="194" t="n">
        <v>0</v>
      </c>
      <c r="M6742" s="195" t="n">
        <v>0</v>
      </c>
      <c r="N6742" s="196" t="n">
        <v>0</v>
      </c>
      <c r="O6742" s="197" t="n">
        <v>0</v>
      </c>
      <c r="P6742" s="118" t="inlineStr">
        <is>
          <t>Включено</t>
        </is>
      </c>
      <c r="Q6742" s="104" t="n"/>
    </row>
    <row r="6743" outlineLevel="3" ht="50.25" customHeight="1">
      <c r="A6743" s="3" t="n"/>
      <c r="B6743" s="3" t="n"/>
      <c r="C6743" s="25" t="n"/>
      <c r="D6743" s="271" t="inlineStr">
        <is>
          <t>10.13.29.26.</t>
        </is>
      </c>
      <c r="E6743" s="200" t="inlineStr">
        <is>
          <t>Торцевая крышка для двухуровневых клемм 2.5-4 мм.кв., серая, T2.5-4EC.DL, Провенто</t>
        </is>
      </c>
      <c r="F6743" s="214" t="inlineStr">
        <is>
          <t>шт.</t>
        </is>
      </c>
      <c r="G6743" s="645" t="n">
        <v>2</v>
      </c>
      <c r="H6743" s="194" t="n"/>
      <c r="I6743" s="195" t="n">
        <v>0</v>
      </c>
      <c r="J6743" s="196" t="n">
        <v>0</v>
      </c>
      <c r="K6743" s="197" t="n">
        <v>0</v>
      </c>
      <c r="L6743" s="194" t="n">
        <v>0</v>
      </c>
      <c r="M6743" s="195" t="n">
        <v>0</v>
      </c>
      <c r="N6743" s="196" t="n">
        <v>0</v>
      </c>
      <c r="O6743" s="197" t="n">
        <v>0</v>
      </c>
      <c r="P6743" s="118" t="inlineStr">
        <is>
          <t>Включено</t>
        </is>
      </c>
      <c r="Q6743" s="104" t="n"/>
    </row>
    <row r="6744" outlineLevel="3" ht="50.25" customHeight="1">
      <c r="A6744" s="3" t="n"/>
      <c r="B6744" s="3" t="n"/>
      <c r="C6744" s="25" t="n"/>
      <c r="D6744" s="271" t="inlineStr">
        <is>
          <t>10.13.29.27.</t>
        </is>
      </c>
      <c r="E6744" s="200" t="inlineStr">
        <is>
          <t>Компактный распределительный шкаф MES 600х400х250, MES 60.40.25, Провенто</t>
        </is>
      </c>
      <c r="F6744" s="214" t="inlineStr">
        <is>
          <t>шт.</t>
        </is>
      </c>
      <c r="G6744" s="645" t="n">
        <v>1</v>
      </c>
      <c r="H6744" s="194" t="n"/>
      <c r="I6744" s="195" t="n">
        <v>0</v>
      </c>
      <c r="J6744" s="196" t="n">
        <v>0</v>
      </c>
      <c r="K6744" s="197" t="n">
        <v>0</v>
      </c>
      <c r="L6744" s="194" t="n">
        <v>0</v>
      </c>
      <c r="M6744" s="195" t="n">
        <v>0</v>
      </c>
      <c r="N6744" s="196" t="n">
        <v>0</v>
      </c>
      <c r="O6744" s="197" t="n">
        <v>0</v>
      </c>
      <c r="P6744" s="118" t="inlineStr">
        <is>
          <t>Включено</t>
        </is>
      </c>
      <c r="Q6744" s="104" t="n"/>
    </row>
    <row r="6745" outlineLevel="3" ht="50.25" customHeight="1">
      <c r="A6745" s="3" t="n"/>
      <c r="B6745" s="3" t="n"/>
      <c r="C6745" s="25" t="n"/>
      <c r="D6745" s="271" t="inlineStr">
        <is>
          <t>10.13.29.28.</t>
        </is>
      </c>
      <c r="E6745" s="200" t="inlineStr">
        <is>
          <t>Монтажная DIN рейка 35х7.5х2000мм, DR07.2000, Провенто</t>
        </is>
      </c>
      <c r="F6745" s="214" t="inlineStr">
        <is>
          <t>шт.</t>
        </is>
      </c>
      <c r="G6745" s="645" t="n">
        <v>1</v>
      </c>
      <c r="H6745" s="194" t="n"/>
      <c r="I6745" s="195" t="n">
        <v>0</v>
      </c>
      <c r="J6745" s="196" t="n">
        <v>0</v>
      </c>
      <c r="K6745" s="197" t="n">
        <v>0</v>
      </c>
      <c r="L6745" s="194" t="n">
        <v>0</v>
      </c>
      <c r="M6745" s="195" t="n">
        <v>0</v>
      </c>
      <c r="N6745" s="196" t="n">
        <v>0</v>
      </c>
      <c r="O6745" s="197" t="n">
        <v>0</v>
      </c>
      <c r="P6745" s="118" t="inlineStr">
        <is>
          <t>Включено</t>
        </is>
      </c>
      <c r="Q6745" s="104" t="n"/>
    </row>
    <row r="6746" outlineLevel="3" ht="50.25" customHeight="1">
      <c r="A6746" s="3" t="n"/>
      <c r="B6746" s="3" t="n"/>
      <c r="C6746" s="25" t="n"/>
      <c r="D6746" s="271" t="inlineStr">
        <is>
          <t>10.13.29.29.</t>
        </is>
      </c>
      <c r="E6746" s="200" t="inlineStr">
        <is>
          <t>Кабельный канал перфорированный 40x80x2000мм, WD40.80P, Провенто</t>
        </is>
      </c>
      <c r="F6746" s="214" t="inlineStr">
        <is>
          <t>пог.м.</t>
        </is>
      </c>
      <c r="G6746" s="645" t="n">
        <v>1</v>
      </c>
      <c r="H6746" s="194" t="n"/>
      <c r="I6746" s="195" t="n">
        <v>0</v>
      </c>
      <c r="J6746" s="196" t="n">
        <v>0</v>
      </c>
      <c r="K6746" s="197" t="n">
        <v>0</v>
      </c>
      <c r="L6746" s="194" t="n">
        <v>0</v>
      </c>
      <c r="M6746" s="195" t="n">
        <v>0</v>
      </c>
      <c r="N6746" s="196" t="n">
        <v>0</v>
      </c>
      <c r="O6746" s="197" t="n">
        <v>0</v>
      </c>
      <c r="P6746" s="118" t="inlineStr">
        <is>
          <t>Включено</t>
        </is>
      </c>
      <c r="Q6746" s="104" t="n"/>
    </row>
    <row r="6747" outlineLevel="2" ht="50.25" customHeight="1">
      <c r="A6747" s="3" t="n"/>
      <c r="B6747" s="3" t="n"/>
      <c r="C6747" s="240" t="n"/>
      <c r="D6747" s="391" t="inlineStr">
        <is>
          <t>10.13.30.</t>
        </is>
      </c>
      <c r="E6747" s="410" t="inlineStr">
        <is>
          <t>Щит систем вентиляции ЩСВ-ПВ1.5.2, оборудование и датчики по месту</t>
        </is>
      </c>
      <c r="F6747" s="411" t="inlineStr">
        <is>
          <t>комплект</t>
        </is>
      </c>
      <c r="G6747" s="421" t="n">
        <v>1</v>
      </c>
      <c r="H6747" s="428">
        <f>IFERROR(L6747/G6747,0)</f>
        <v/>
      </c>
      <c r="I6747" s="429">
        <f>IFERROR(M6747/G6747,0)</f>
        <v/>
      </c>
      <c r="J6747" s="430">
        <f>IFERROR(N6747/G6747,0)</f>
        <v/>
      </c>
      <c r="K6747" s="432">
        <f>+IFERROR(O6747/G6747,0)</f>
        <v/>
      </c>
      <c r="L6747" s="431">
        <f>SUBTOTAL(9,L6748:L6757)</f>
        <v/>
      </c>
      <c r="M6747" s="429">
        <f>SUBTOTAL(9,M6748:M6757)</f>
        <v/>
      </c>
      <c r="N6747" s="430">
        <f>SUBTOTAL(9,N6748:N6757)</f>
        <v/>
      </c>
      <c r="O6747" s="433">
        <f>SUBTOTAL(9,O6748:O6757)</f>
        <v/>
      </c>
      <c r="P6747" s="394" t="n"/>
      <c r="Q6747" s="243" t="n"/>
    </row>
    <row r="6748" outlineLevel="3" ht="50.25" customHeight="1">
      <c r="A6748" s="3" t="n"/>
      <c r="B6748" s="3" t="n"/>
      <c r="C6748" s="25" t="n"/>
      <c r="D6748" s="271" t="inlineStr">
        <is>
          <t>10.13.30.1.</t>
        </is>
      </c>
      <c r="E6748" s="200" t="inlineStr">
        <is>
          <t>Привод клапана</t>
        </is>
      </c>
      <c r="F6748" s="214" t="inlineStr">
        <is>
          <t>шт.</t>
        </is>
      </c>
      <c r="G6748" s="645" t="n">
        <v>0</v>
      </c>
      <c r="H6748" s="194" t="n">
        <v>28861.33039384376</v>
      </c>
      <c r="I6748" s="195" t="n">
        <v>6471.110551486678</v>
      </c>
      <c r="J6748" s="196" t="n">
        <v>4416.555118166304</v>
      </c>
      <c r="K6748" s="197" t="n">
        <v>39748.99606349674</v>
      </c>
      <c r="L6748" s="194" t="n">
        <v>0</v>
      </c>
      <c r="M6748" s="195" t="n">
        <v>0</v>
      </c>
      <c r="N6748" s="196" t="n">
        <v>0</v>
      </c>
      <c r="O6748" s="197" t="n">
        <v>0</v>
      </c>
      <c r="P6748" s="524" t="inlineStr">
        <is>
          <t>Исключено</t>
        </is>
      </c>
      <c r="Q6748" s="104" t="n"/>
    </row>
    <row r="6749" outlineLevel="3" ht="50.25" customHeight="1">
      <c r="A6749" s="3" t="n"/>
      <c r="B6749" s="3" t="n"/>
      <c r="C6749" s="25" t="n"/>
      <c r="D6749" s="271" t="inlineStr">
        <is>
          <t>10.13.30.2.</t>
        </is>
      </c>
      <c r="E6749" s="200" t="inlineStr">
        <is>
          <t>Привод с пружинным возвратом, 2-х позиционный, 10 Нм, ~220 В, NF230A, Belimo</t>
        </is>
      </c>
      <c r="F6749" s="214" t="inlineStr">
        <is>
          <t>шт.</t>
        </is>
      </c>
      <c r="G6749" s="645" t="n">
        <v>0</v>
      </c>
      <c r="H6749" s="194" t="n">
        <v>16508.68094558316</v>
      </c>
      <c r="I6749" s="195" t="n">
        <v>10353.77688237868</v>
      </c>
      <c r="J6749" s="196" t="n">
        <v>3357.807228495231</v>
      </c>
      <c r="K6749" s="197" t="n">
        <v>30220.26505645708</v>
      </c>
      <c r="L6749" s="194" t="n">
        <v>0</v>
      </c>
      <c r="M6749" s="195" t="n">
        <v>0</v>
      </c>
      <c r="N6749" s="196" t="n">
        <v>0</v>
      </c>
      <c r="O6749" s="197" t="n">
        <v>0</v>
      </c>
      <c r="P6749" s="524" t="inlineStr">
        <is>
          <t>Исключено</t>
        </is>
      </c>
      <c r="Q6749" s="104" t="n"/>
    </row>
    <row r="6750" outlineLevel="3" ht="50.25" customHeight="1">
      <c r="A6750" s="3" t="n"/>
      <c r="B6750" s="3" t="n"/>
      <c r="C6750" s="25" t="n"/>
      <c r="D6750" s="271" t="inlineStr">
        <is>
          <t>10.13.30.3.</t>
        </is>
      </c>
      <c r="E6750" s="200" t="inlineStr">
        <is>
          <t>Реле дифференциального давления по воздуху диапазон 50...500 Па, РД30-ДД500, Овен</t>
        </is>
      </c>
      <c r="F6750" s="214" t="inlineStr">
        <is>
          <t>шт.</t>
        </is>
      </c>
      <c r="G6750" s="645" t="n">
        <v>0</v>
      </c>
      <c r="H6750" s="194" t="n">
        <v>1847.12510992114</v>
      </c>
      <c r="I6750" s="195" t="n">
        <v>1553.066532356803</v>
      </c>
      <c r="J6750" s="196" t="n">
        <v>425.0239552847429</v>
      </c>
      <c r="K6750" s="197" t="n">
        <v>3825.215597562686</v>
      </c>
      <c r="L6750" s="194" t="n">
        <v>0</v>
      </c>
      <c r="M6750" s="195" t="n">
        <v>0</v>
      </c>
      <c r="N6750" s="196" t="n">
        <v>0</v>
      </c>
      <c r="O6750" s="197" t="n">
        <v>0</v>
      </c>
      <c r="P6750" s="524" t="inlineStr">
        <is>
          <t>Исключено</t>
        </is>
      </c>
      <c r="Q6750" s="104" t="n"/>
    </row>
    <row r="6751" outlineLevel="3" ht="50.25" customHeight="1">
      <c r="A6751" s="3" t="n"/>
      <c r="B6751" s="3" t="n"/>
      <c r="C6751" s="25" t="n"/>
      <c r="D6751" s="271" t="inlineStr">
        <is>
          <t>10.13.30.4.</t>
        </is>
      </c>
      <c r="E6751" s="200" t="inlineStr">
        <is>
          <t>Реле дифференциального давления по воздуху диапазон 20...200 Па, РД30-ДД200, Овен</t>
        </is>
      </c>
      <c r="F6751" s="214" t="inlineStr">
        <is>
          <t>шт.</t>
        </is>
      </c>
      <c r="G6751" s="645" t="n">
        <v>0</v>
      </c>
      <c r="H6751" s="194" t="n">
        <v>1847.12510992114</v>
      </c>
      <c r="I6751" s="195" t="n">
        <v>1553.066532356803</v>
      </c>
      <c r="J6751" s="196" t="n">
        <v>425.0239552847429</v>
      </c>
      <c r="K6751" s="197" t="n">
        <v>3825.215597562686</v>
      </c>
      <c r="L6751" s="194" t="n">
        <v>0</v>
      </c>
      <c r="M6751" s="195" t="n">
        <v>0</v>
      </c>
      <c r="N6751" s="196" t="n">
        <v>0</v>
      </c>
      <c r="O6751" s="197" t="n">
        <v>0</v>
      </c>
      <c r="P6751" s="524" t="inlineStr">
        <is>
          <t>Исключено</t>
        </is>
      </c>
      <c r="Q6751" s="104" t="n"/>
    </row>
    <row r="6752" outlineLevel="3" ht="50.25" customHeight="1">
      <c r="A6752" s="3" t="n"/>
      <c r="B6752" s="3" t="n"/>
      <c r="C6752" s="25" t="n"/>
      <c r="D6752" s="271" t="inlineStr">
        <is>
          <t>10.13.30.5.</t>
        </is>
      </c>
      <c r="E6752" s="200" t="inlineStr">
        <is>
          <t>Реле давления жидкости, диапазон −0,07…0,3 МПа; гистерезис 0,02…0,15 МПа, Rp1/4, макс. 10 бар, 110 °С, РД-2Р-0,3-G1/4", ЗАО «РОСМА»</t>
        </is>
      </c>
      <c r="F6752" s="214" t="inlineStr">
        <is>
          <t>шт.</t>
        </is>
      </c>
      <c r="G6752" s="645" t="n">
        <v>0</v>
      </c>
      <c r="H6752" s="194" t="n">
        <v>2088.40594777742</v>
      </c>
      <c r="I6752" s="195" t="n">
        <v>1553.066532356803</v>
      </c>
      <c r="J6752" s="196" t="n">
        <v>455.1840600167778</v>
      </c>
      <c r="K6752" s="197" t="n">
        <v>4096.656540151001</v>
      </c>
      <c r="L6752" s="194" t="n">
        <v>0</v>
      </c>
      <c r="M6752" s="195" t="n">
        <v>0</v>
      </c>
      <c r="N6752" s="196" t="n">
        <v>0</v>
      </c>
      <c r="O6752" s="197" t="n">
        <v>0</v>
      </c>
      <c r="P6752" s="524" t="inlineStr">
        <is>
          <t>Исключено</t>
        </is>
      </c>
      <c r="Q6752" s="104" t="n"/>
    </row>
    <row r="6753" outlineLevel="3" ht="50.25" customHeight="1">
      <c r="A6753" s="3" t="n"/>
      <c r="B6753" s="3" t="n"/>
      <c r="C6753" s="25" t="n"/>
      <c r="D6753" s="271" t="inlineStr">
        <is>
          <t>10.13.30.6.</t>
        </is>
      </c>
      <c r="E6753" s="200" t="inlineStr">
        <is>
          <t>Преобразователь частотный, встроенный фильтр ЭМС категории С2 или С3, 380 В, 1.5 кВт, 3.7 А, IP55, STV900U15N4, System Electric</t>
        </is>
      </c>
      <c r="F6753" s="214" t="inlineStr">
        <is>
          <t>шт.</t>
        </is>
      </c>
      <c r="G6753" s="645" t="n">
        <v>0</v>
      </c>
      <c r="H6753" s="194" t="n">
        <v>43869.22209572834</v>
      </c>
      <c r="I6753" s="195" t="n">
        <v>15530.66532356802</v>
      </c>
      <c r="J6753" s="196" t="n">
        <v>7424.985927412044</v>
      </c>
      <c r="K6753" s="197" t="n">
        <v>66824.87334670839</v>
      </c>
      <c r="L6753" s="194" t="n">
        <v>0</v>
      </c>
      <c r="M6753" s="195" t="n">
        <v>0</v>
      </c>
      <c r="N6753" s="196" t="n">
        <v>0</v>
      </c>
      <c r="O6753" s="197" t="n">
        <v>0</v>
      </c>
      <c r="P6753" s="524" t="inlineStr">
        <is>
          <t>Исключено</t>
        </is>
      </c>
      <c r="Q6753" s="104" t="n"/>
    </row>
    <row r="6754" outlineLevel="3" ht="50.25" customHeight="1">
      <c r="A6754" s="3" t="n"/>
      <c r="B6754" s="3" t="n"/>
      <c r="C6754" s="25" t="n"/>
      <c r="D6754" s="271" t="inlineStr">
        <is>
          <t>10.13.30.7.</t>
        </is>
      </c>
      <c r="E6754" s="200" t="inlineStr">
        <is>
          <t>Датчик температуры наружного/внутреннего воздуха, PT1000, -50..+120°С, ДТС3005-PT1000.B2, ЗАО "Овен"</t>
        </is>
      </c>
      <c r="F6754" s="214" t="inlineStr">
        <is>
          <t>шт.</t>
        </is>
      </c>
      <c r="G6754" s="645" t="n">
        <v>0</v>
      </c>
      <c r="H6754" s="194" t="n">
        <v>1893.303200914106</v>
      </c>
      <c r="I6754" s="195" t="n">
        <v>1553.066532356803</v>
      </c>
      <c r="J6754" s="196" t="n">
        <v>430.7962166588636</v>
      </c>
      <c r="K6754" s="197" t="n">
        <v>3877.165949929773</v>
      </c>
      <c r="L6754" s="194" t="n">
        <v>0</v>
      </c>
      <c r="M6754" s="195" t="n">
        <v>0</v>
      </c>
      <c r="N6754" s="196" t="n">
        <v>0</v>
      </c>
      <c r="O6754" s="197" t="n">
        <v>0</v>
      </c>
      <c r="P6754" s="524" t="inlineStr">
        <is>
          <t>Исключено</t>
        </is>
      </c>
      <c r="Q6754" s="104" t="n"/>
    </row>
    <row r="6755" outlineLevel="3" ht="50.25" customHeight="1">
      <c r="A6755" s="3" t="n"/>
      <c r="B6755" s="3" t="n"/>
      <c r="C6755" s="25" t="n"/>
      <c r="D6755" s="271" t="inlineStr">
        <is>
          <t>10.13.30.8.</t>
        </is>
      </c>
      <c r="E6755" s="200" t="inlineStr">
        <is>
          <t>Датчик температуры, канальный, PT1000, длина погружной части 200 мм, -50...120°С, ДТС3015-PT1000.B2.200, ЗАО "Овен"</t>
        </is>
      </c>
      <c r="F6755" s="214" t="inlineStr">
        <is>
          <t>шт.</t>
        </is>
      </c>
      <c r="G6755" s="645" t="n">
        <v>0</v>
      </c>
      <c r="H6755" s="194" t="n">
        <v>3001.578303621853</v>
      </c>
      <c r="I6755" s="195" t="n">
        <v>1553.066532356803</v>
      </c>
      <c r="J6755" s="196" t="n">
        <v>569.3306044973319</v>
      </c>
      <c r="K6755" s="197" t="n">
        <v>5123.975440475988</v>
      </c>
      <c r="L6755" s="194" t="n">
        <v>0</v>
      </c>
      <c r="M6755" s="195" t="n">
        <v>0</v>
      </c>
      <c r="N6755" s="196" t="n">
        <v>0</v>
      </c>
      <c r="O6755" s="197" t="n">
        <v>0</v>
      </c>
      <c r="P6755" s="524" t="inlineStr">
        <is>
          <t>Исключено</t>
        </is>
      </c>
      <c r="Q6755" s="104" t="n"/>
    </row>
    <row r="6756" outlineLevel="3" ht="50.25" customHeight="1">
      <c r="A6756" s="3" t="n"/>
      <c r="B6756" s="3" t="n"/>
      <c r="C6756" s="25" t="n"/>
      <c r="D6756" s="271" t="inlineStr">
        <is>
          <t>10.13.30.9.</t>
        </is>
      </c>
      <c r="E6756" s="200" t="inlineStr">
        <is>
          <t>Датчик температуры, погружной, PT1000, длина погружной части 70 мм, -50...120°С, ДТС3105-PT1000.B2.70, ЗАО "Овен"</t>
        </is>
      </c>
      <c r="F6756" s="214" t="inlineStr">
        <is>
          <t>шт.</t>
        </is>
      </c>
      <c r="G6756" s="645" t="n">
        <v>0</v>
      </c>
      <c r="H6756" s="194" t="n">
        <v>3047.756578390133</v>
      </c>
      <c r="I6756" s="195" t="n">
        <v>1553.066532356803</v>
      </c>
      <c r="J6756" s="196" t="n">
        <v>575.1028888433669</v>
      </c>
      <c r="K6756" s="197" t="n">
        <v>5175.925999590302</v>
      </c>
      <c r="L6756" s="194" t="n">
        <v>0</v>
      </c>
      <c r="M6756" s="195" t="n">
        <v>0</v>
      </c>
      <c r="N6756" s="196" t="n">
        <v>0</v>
      </c>
      <c r="O6756" s="197" t="n">
        <v>0</v>
      </c>
      <c r="P6756" s="524" t="inlineStr">
        <is>
          <t>Исключено</t>
        </is>
      </c>
      <c r="Q6756" s="104" t="n"/>
    </row>
    <row r="6757" outlineLevel="3" ht="50.25" customHeight="1">
      <c r="A6757" s="3" t="n"/>
      <c r="B6757" s="3" t="n"/>
      <c r="C6757" s="25" t="n"/>
      <c r="D6757" s="271" t="inlineStr">
        <is>
          <t>10.13.30.10.</t>
        </is>
      </c>
      <c r="E6757" s="200" t="inlineStr">
        <is>
          <t>Термостат защиты от замерзания с капиллярным датчиком 6 м, -30...15 °С, MTR-K6, Овен</t>
        </is>
      </c>
      <c r="F6757" s="214" t="inlineStr">
        <is>
          <t>шт.</t>
        </is>
      </c>
      <c r="G6757" s="645" t="n">
        <v>0</v>
      </c>
      <c r="H6757" s="194" t="n">
        <v>6695.828707239448</v>
      </c>
      <c r="I6757" s="195" t="n">
        <v>3235.555275743339</v>
      </c>
      <c r="J6757" s="196" t="n">
        <v>1241.422997872848</v>
      </c>
      <c r="K6757" s="197" t="n">
        <v>11172.80698085564</v>
      </c>
      <c r="L6757" s="194" t="n">
        <v>0</v>
      </c>
      <c r="M6757" s="195" t="n">
        <v>0</v>
      </c>
      <c r="N6757" s="196" t="n">
        <v>0</v>
      </c>
      <c r="O6757" s="197" t="n">
        <v>0</v>
      </c>
      <c r="P6757" s="524" t="inlineStr">
        <is>
          <t>Исключено</t>
        </is>
      </c>
      <c r="Q6757" s="104" t="n"/>
    </row>
    <row r="6758" outlineLevel="2" ht="50.25" customHeight="1">
      <c r="A6758" s="3" t="n"/>
      <c r="B6758" s="3" t="n"/>
      <c r="C6758" s="240" t="n"/>
      <c r="D6758" s="391" t="inlineStr">
        <is>
          <t>10.13.31.</t>
        </is>
      </c>
      <c r="E6758" s="410" t="inlineStr">
        <is>
          <t>Щит систем вентиляции ЩСВ-ПВ1.5.2</t>
        </is>
      </c>
      <c r="F6758" s="411" t="inlineStr">
        <is>
          <t>комплект</t>
        </is>
      </c>
      <c r="G6758" s="421" t="n">
        <v>1</v>
      </c>
      <c r="H6758" s="434">
        <f>IFERROR(L6758/G6758,0)</f>
        <v/>
      </c>
      <c r="I6758" s="435">
        <f>IFERROR(M6758/G6758,0)</f>
        <v/>
      </c>
      <c r="J6758" s="436">
        <f>IFERROR(N6758/G6758,0)</f>
        <v/>
      </c>
      <c r="K6758" s="432">
        <f>+IFERROR(O6758/G6758,0)</f>
        <v/>
      </c>
      <c r="L6758" s="434">
        <f>SUBTOTAL(9,L6759:L6787)</f>
        <v/>
      </c>
      <c r="M6758" s="435">
        <f>SUBTOTAL(9,M6759:M6787)</f>
        <v/>
      </c>
      <c r="N6758" s="436">
        <f>SUBTOTAL(9,N6759:N6787)</f>
        <v/>
      </c>
      <c r="O6758" s="437">
        <f>SUBTOTAL(9,O6759:O6787)</f>
        <v/>
      </c>
      <c r="P6758" s="652" t="inlineStr">
        <is>
          <t>Исключено</t>
        </is>
      </c>
      <c r="Q6758" s="243" t="n"/>
    </row>
    <row r="6759" outlineLevel="3" ht="50.25" customHeight="1">
      <c r="A6759" s="3" t="n"/>
      <c r="B6759" s="3" t="n"/>
      <c r="C6759" s="25" t="n"/>
      <c r="D6759" s="271" t="inlineStr">
        <is>
          <t>10.13.31.1.</t>
        </is>
      </c>
      <c r="E6759" s="200" t="inlineStr">
        <is>
          <t>Контроллер программируемый логический Pixel2 1020, дисплей и клавиатура, 8хDI, 6xDOr, 2xDOo, 8xAi, 2xAO, Pixel2 1020-70-4, ООО "Сегнетикс"</t>
        </is>
      </c>
      <c r="F6759" s="214" t="inlineStr">
        <is>
          <t>шт.</t>
        </is>
      </c>
      <c r="G6759" s="645" t="n">
        <v>1</v>
      </c>
      <c r="H6759" s="194" t="n"/>
      <c r="I6759" s="195" t="n">
        <v>0</v>
      </c>
      <c r="J6759" s="196" t="n">
        <v>0</v>
      </c>
      <c r="K6759" s="197" t="n">
        <v>0</v>
      </c>
      <c r="L6759" s="194" t="n">
        <v>0</v>
      </c>
      <c r="M6759" s="195" t="n">
        <v>0</v>
      </c>
      <c r="N6759" s="196" t="n">
        <v>0</v>
      </c>
      <c r="O6759" s="197" t="n">
        <v>0</v>
      </c>
      <c r="P6759" s="118" t="inlineStr">
        <is>
          <t>Включено</t>
        </is>
      </c>
      <c r="Q6759" s="104" t="n"/>
    </row>
    <row r="6760" outlineLevel="3" ht="50.25" customHeight="1">
      <c r="A6760" s="3" t="n"/>
      <c r="B6760" s="3" t="n"/>
      <c r="C6760" s="25" t="n"/>
      <c r="D6760" s="271" t="inlineStr">
        <is>
          <t>10.13.31.2.</t>
        </is>
      </c>
      <c r="E6760" s="200" t="inlineStr">
        <is>
          <t>Реле промежуточное, 3 п.к. контакта 8А, МРП-3-1 AC230В УХЛ4, ЗАО "Меандр"</t>
        </is>
      </c>
      <c r="F6760" s="214" t="inlineStr">
        <is>
          <t>шт.</t>
        </is>
      </c>
      <c r="G6760" s="645" t="n">
        <v>1</v>
      </c>
      <c r="H6760" s="194" t="n"/>
      <c r="I6760" s="195" t="n">
        <v>0</v>
      </c>
      <c r="J6760" s="196" t="n">
        <v>0</v>
      </c>
      <c r="K6760" s="197" t="n">
        <v>0</v>
      </c>
      <c r="L6760" s="194" t="n">
        <v>0</v>
      </c>
      <c r="M6760" s="195" t="n">
        <v>0</v>
      </c>
      <c r="N6760" s="196" t="n">
        <v>0</v>
      </c>
      <c r="O6760" s="197" t="n">
        <v>0</v>
      </c>
      <c r="P6760" s="118" t="inlineStr">
        <is>
          <t>Включено</t>
        </is>
      </c>
      <c r="Q6760" s="104" t="n"/>
    </row>
    <row r="6761" outlineLevel="3" ht="50.25" customHeight="1">
      <c r="A6761" s="3" t="n"/>
      <c r="B6761" s="3" t="n"/>
      <c r="C6761" s="25" t="n"/>
      <c r="D6761" s="271" t="inlineStr">
        <is>
          <t>10.13.31.3.</t>
        </is>
      </c>
      <c r="E6761" s="200" t="inlineStr">
        <is>
          <t>Лампа сигнальная в сборе, со встроенным светодиодом, зеленая, 230-240В AC, SB4BVM3, Systeme Electric</t>
        </is>
      </c>
      <c r="F6761" s="214" t="inlineStr">
        <is>
          <t>шт.</t>
        </is>
      </c>
      <c r="G6761" s="645" t="n">
        <v>3</v>
      </c>
      <c r="H6761" s="194" t="n"/>
      <c r="I6761" s="195" t="n">
        <v>0</v>
      </c>
      <c r="J6761" s="196" t="n">
        <v>0</v>
      </c>
      <c r="K6761" s="197" t="n">
        <v>0</v>
      </c>
      <c r="L6761" s="194" t="n">
        <v>0</v>
      </c>
      <c r="M6761" s="195" t="n">
        <v>0</v>
      </c>
      <c r="N6761" s="196" t="n">
        <v>0</v>
      </c>
      <c r="O6761" s="197" t="n">
        <v>0</v>
      </c>
      <c r="P6761" s="118" t="inlineStr">
        <is>
          <t>Включено</t>
        </is>
      </c>
      <c r="Q6761" s="104" t="n"/>
    </row>
    <row r="6762" outlineLevel="3" ht="50.25" customHeight="1">
      <c r="A6762" s="3" t="n"/>
      <c r="B6762" s="3" t="n"/>
      <c r="C6762" s="25" t="n"/>
      <c r="D6762" s="271" t="inlineStr">
        <is>
          <t>10.13.31.4.</t>
        </is>
      </c>
      <c r="E6762" s="200" t="inlineStr">
        <is>
          <t>Лампа сигнальная в сборе, со встроенным светодиодом, красная, 230-240В AC, SB4BVM4, Systeme Electric</t>
        </is>
      </c>
      <c r="F6762" s="214" t="inlineStr">
        <is>
          <t>шт.</t>
        </is>
      </c>
      <c r="G6762" s="645" t="n">
        <v>1</v>
      </c>
      <c r="H6762" s="194" t="n"/>
      <c r="I6762" s="195" t="n">
        <v>0</v>
      </c>
      <c r="J6762" s="196" t="n">
        <v>0</v>
      </c>
      <c r="K6762" s="197" t="n">
        <v>0</v>
      </c>
      <c r="L6762" s="194" t="n">
        <v>0</v>
      </c>
      <c r="M6762" s="195" t="n">
        <v>0</v>
      </c>
      <c r="N6762" s="196" t="n">
        <v>0</v>
      </c>
      <c r="O6762" s="197" t="n">
        <v>0</v>
      </c>
      <c r="P6762" s="118" t="inlineStr">
        <is>
          <t>Включено</t>
        </is>
      </c>
      <c r="Q6762" s="104" t="n"/>
    </row>
    <row r="6763" outlineLevel="3" ht="50.25" customHeight="1">
      <c r="A6763" s="3" t="n"/>
      <c r="B6763" s="3" t="n"/>
      <c r="C6763" s="25" t="n"/>
      <c r="D6763" s="271" t="inlineStr">
        <is>
          <t>10.13.31.5.</t>
        </is>
      </c>
      <c r="E6763" s="200" t="inlineStr">
        <is>
          <t>Модуль вводы-вывода MRL, 16DI, MRL-2200-10-0, ООО "Сегнетикс"</t>
        </is>
      </c>
      <c r="F6763" s="214" t="inlineStr">
        <is>
          <t>шт.</t>
        </is>
      </c>
      <c r="G6763" s="645" t="n">
        <v>1</v>
      </c>
      <c r="H6763" s="194" t="n"/>
      <c r="I6763" s="195" t="n">
        <v>0</v>
      </c>
      <c r="J6763" s="196" t="n">
        <v>0</v>
      </c>
      <c r="K6763" s="197" t="n">
        <v>0</v>
      </c>
      <c r="L6763" s="194" t="n">
        <v>0</v>
      </c>
      <c r="M6763" s="195" t="n">
        <v>0</v>
      </c>
      <c r="N6763" s="196" t="n">
        <v>0</v>
      </c>
      <c r="O6763" s="197" t="n">
        <v>0</v>
      </c>
      <c r="P6763" s="118" t="inlineStr">
        <is>
          <t>Включено</t>
        </is>
      </c>
      <c r="Q6763" s="104" t="n"/>
    </row>
    <row r="6764" outlineLevel="3" ht="50.25" customHeight="1">
      <c r="A6764" s="3" t="n"/>
      <c r="B6764" s="3" t="n"/>
      <c r="C6764" s="25" t="n"/>
      <c r="D6764" s="271" t="inlineStr">
        <is>
          <t>10.13.31.6.</t>
        </is>
      </c>
      <c r="E6764" s="200" t="inlineStr">
        <is>
          <t>Реле промежуточное, 2 п.к. контакта 16А, МРП-2 AC230В УХЛ4, ЗАО "Меандр"</t>
        </is>
      </c>
      <c r="F6764" s="214" t="inlineStr">
        <is>
          <t>шт.</t>
        </is>
      </c>
      <c r="G6764" s="645" t="n">
        <v>1</v>
      </c>
      <c r="H6764" s="194" t="n"/>
      <c r="I6764" s="195" t="n">
        <v>0</v>
      </c>
      <c r="J6764" s="196" t="n">
        <v>0</v>
      </c>
      <c r="K6764" s="197" t="n">
        <v>0</v>
      </c>
      <c r="L6764" s="194" t="n">
        <v>0</v>
      </c>
      <c r="M6764" s="195" t="n">
        <v>0</v>
      </c>
      <c r="N6764" s="196" t="n">
        <v>0</v>
      </c>
      <c r="O6764" s="197" t="n">
        <v>0</v>
      </c>
      <c r="P6764" s="118" t="inlineStr">
        <is>
          <t>Включено</t>
        </is>
      </c>
      <c r="Q6764" s="104" t="n"/>
    </row>
    <row r="6765" outlineLevel="3" ht="50.25" customHeight="1">
      <c r="A6765" s="3" t="n"/>
      <c r="B6765" s="3" t="n"/>
      <c r="C6765" s="25" t="n"/>
      <c r="D6765" s="271" t="inlineStr">
        <is>
          <t>10.13.31.7.</t>
        </is>
      </c>
      <c r="E6765" s="200" t="inlineStr">
        <is>
          <t>Реле промежуточное, 3 п.к. контакта 8А, МРП-3-1 ACDC220В УХЛ4, ЗАО "Меандр"</t>
        </is>
      </c>
      <c r="F6765" s="214" t="inlineStr">
        <is>
          <t>шт.</t>
        </is>
      </c>
      <c r="G6765" s="645" t="n">
        <v>2</v>
      </c>
      <c r="H6765" s="194" t="n"/>
      <c r="I6765" s="195" t="n">
        <v>0</v>
      </c>
      <c r="J6765" s="196" t="n">
        <v>0</v>
      </c>
      <c r="K6765" s="197" t="n">
        <v>0</v>
      </c>
      <c r="L6765" s="194" t="n">
        <v>0</v>
      </c>
      <c r="M6765" s="195" t="n">
        <v>0</v>
      </c>
      <c r="N6765" s="196" t="n">
        <v>0</v>
      </c>
      <c r="O6765" s="197" t="n">
        <v>0</v>
      </c>
      <c r="P6765" s="118" t="inlineStr">
        <is>
          <t>Включено</t>
        </is>
      </c>
      <c r="Q6765" s="104" t="n"/>
    </row>
    <row r="6766" outlineLevel="3" ht="50.25" customHeight="1">
      <c r="A6766" s="3" t="n"/>
      <c r="B6766" s="3" t="n"/>
      <c r="C6766" s="25" t="n"/>
      <c r="D6766" s="271" t="inlineStr">
        <is>
          <t>10.13.31.8.</t>
        </is>
      </c>
      <c r="E6766" s="200" t="inlineStr">
        <is>
          <t>Реле термисторной защиты электродвигателя, 1 н.о. и 1 н.з. контакт, катушка 220В, РТ-М01-1-15 АС230В УХЛ4, ЗАО "Меандр"</t>
        </is>
      </c>
      <c r="F6766" s="214" t="inlineStr">
        <is>
          <t>шт.</t>
        </is>
      </c>
      <c r="G6766" s="645" t="n">
        <v>2</v>
      </c>
      <c r="H6766" s="194" t="n"/>
      <c r="I6766" s="195" t="n">
        <v>0</v>
      </c>
      <c r="J6766" s="196" t="n">
        <v>0</v>
      </c>
      <c r="K6766" s="197" t="n">
        <v>0</v>
      </c>
      <c r="L6766" s="194" t="n">
        <v>0</v>
      </c>
      <c r="M6766" s="195" t="n">
        <v>0</v>
      </c>
      <c r="N6766" s="196" t="n">
        <v>0</v>
      </c>
      <c r="O6766" s="197" t="n">
        <v>0</v>
      </c>
      <c r="P6766" s="118" t="inlineStr">
        <is>
          <t>Включено</t>
        </is>
      </c>
      <c r="Q6766" s="104" t="n"/>
    </row>
    <row r="6767" outlineLevel="3" ht="50.25" customHeight="1">
      <c r="A6767" s="3" t="n"/>
      <c r="B6767" s="3" t="n"/>
      <c r="C6767" s="25" t="n"/>
      <c r="D6767" s="271" t="inlineStr">
        <is>
          <t>10.13.31.9.</t>
        </is>
      </c>
      <c r="E6767" s="200" t="inlineStr">
        <is>
          <t>Реле промежуточное, 2 п.к. и 2 н.о. контакта 8А, МРП-4 ACDC230В УХЛ4, ЗАО "Меандр"</t>
        </is>
      </c>
      <c r="F6767" s="214" t="inlineStr">
        <is>
          <t>шт.</t>
        </is>
      </c>
      <c r="G6767" s="645" t="n">
        <v>3</v>
      </c>
      <c r="H6767" s="194" t="n"/>
      <c r="I6767" s="195" t="n">
        <v>0</v>
      </c>
      <c r="J6767" s="196" t="n">
        <v>0</v>
      </c>
      <c r="K6767" s="197" t="n">
        <v>0</v>
      </c>
      <c r="L6767" s="194" t="n">
        <v>0</v>
      </c>
      <c r="M6767" s="195" t="n">
        <v>0</v>
      </c>
      <c r="N6767" s="196" t="n">
        <v>0</v>
      </c>
      <c r="O6767" s="197" t="n">
        <v>0</v>
      </c>
      <c r="P6767" s="118" t="inlineStr">
        <is>
          <t>Включено</t>
        </is>
      </c>
      <c r="Q6767" s="104" t="n"/>
    </row>
    <row r="6768" outlineLevel="3" ht="50.25" customHeight="1">
      <c r="A6768" s="3" t="n"/>
      <c r="B6768" s="3" t="n"/>
      <c r="C6768" s="25" t="n"/>
      <c r="D6768" s="271" t="inlineStr">
        <is>
          <t>10.13.31.10.</t>
        </is>
      </c>
      <c r="E6768" s="200" t="inlineStr">
        <is>
          <t>Контактор модульный 2 н.о., 16A AC, 230В АС, C9C32216, Systeme Electric</t>
        </is>
      </c>
      <c r="F6768" s="214" t="inlineStr">
        <is>
          <t>шт.</t>
        </is>
      </c>
      <c r="G6768" s="645" t="n">
        <v>1</v>
      </c>
      <c r="H6768" s="194" t="n"/>
      <c r="I6768" s="195" t="n">
        <v>0</v>
      </c>
      <c r="J6768" s="196" t="n">
        <v>0</v>
      </c>
      <c r="K6768" s="197" t="n">
        <v>0</v>
      </c>
      <c r="L6768" s="194" t="n">
        <v>0</v>
      </c>
      <c r="M6768" s="195" t="n">
        <v>0</v>
      </c>
      <c r="N6768" s="196" t="n">
        <v>0</v>
      </c>
      <c r="O6768" s="197" t="n">
        <v>0</v>
      </c>
      <c r="P6768" s="118" t="inlineStr">
        <is>
          <t>Включено</t>
        </is>
      </c>
      <c r="Q6768" s="104" t="n"/>
    </row>
    <row r="6769" outlineLevel="3" ht="50.25" customHeight="1">
      <c r="A6769" s="3" t="n"/>
      <c r="B6769" s="3" t="n"/>
      <c r="C6769" s="25" t="n"/>
      <c r="D6769" s="271" t="inlineStr">
        <is>
          <t>10.13.31.11.</t>
        </is>
      </c>
      <c r="E6769" s="200" t="inlineStr">
        <is>
          <t>Выключатель нагрузки, трехполюсный, номинальный ток 40 А, 6 кА, C9S16340, Systeme Electric</t>
        </is>
      </c>
      <c r="F6769" s="214" t="inlineStr">
        <is>
          <t>шт.</t>
        </is>
      </c>
      <c r="G6769" s="645" t="n">
        <v>1</v>
      </c>
      <c r="H6769" s="194" t="n"/>
      <c r="I6769" s="195" t="n">
        <v>0</v>
      </c>
      <c r="J6769" s="196" t="n">
        <v>0</v>
      </c>
      <c r="K6769" s="197" t="n">
        <v>0</v>
      </c>
      <c r="L6769" s="194" t="n">
        <v>0</v>
      </c>
      <c r="M6769" s="195" t="n">
        <v>0</v>
      </c>
      <c r="N6769" s="196" t="n">
        <v>0</v>
      </c>
      <c r="O6769" s="197" t="n">
        <v>0</v>
      </c>
      <c r="P6769" s="118" t="inlineStr">
        <is>
          <t>Включено</t>
        </is>
      </c>
      <c r="Q6769" s="104" t="n"/>
    </row>
    <row r="6770" outlineLevel="3" ht="50.25" customHeight="1">
      <c r="A6770" s="3" t="n"/>
      <c r="B6770" s="3" t="n"/>
      <c r="C6770" s="25" t="n"/>
      <c r="D6770" s="271" t="inlineStr">
        <is>
          <t>10.13.31.12.</t>
        </is>
      </c>
      <c r="E6770" s="200" t="inlineStr">
        <is>
          <t>Автоматический выключатель, термомагнитный, трехполюсный, кривая С, номинальный ток 10 А, 4.5 кА, C9 F 34 3 10, Systeme Electric</t>
        </is>
      </c>
      <c r="F6770" s="214" t="inlineStr">
        <is>
          <t>шт.</t>
        </is>
      </c>
      <c r="G6770" s="645" t="n">
        <v>2</v>
      </c>
      <c r="H6770" s="194" t="n"/>
      <c r="I6770" s="195" t="n">
        <v>0</v>
      </c>
      <c r="J6770" s="196" t="n">
        <v>0</v>
      </c>
      <c r="K6770" s="197" t="n">
        <v>0</v>
      </c>
      <c r="L6770" s="194" t="n">
        <v>0</v>
      </c>
      <c r="M6770" s="195" t="n">
        <v>0</v>
      </c>
      <c r="N6770" s="196" t="n">
        <v>0</v>
      </c>
      <c r="O6770" s="197" t="n">
        <v>0</v>
      </c>
      <c r="P6770" s="118" t="inlineStr">
        <is>
          <t>Включено</t>
        </is>
      </c>
      <c r="Q6770" s="104" t="n"/>
    </row>
    <row r="6771" outlineLevel="3" ht="50.25" customHeight="1">
      <c r="A6771" s="3" t="n"/>
      <c r="B6771" s="3" t="n"/>
      <c r="C6771" s="25" t="n"/>
      <c r="D6771" s="271" t="inlineStr">
        <is>
          <t>10.13.31.13.</t>
        </is>
      </c>
      <c r="E6771" s="200" t="inlineStr">
        <is>
          <t>Автомат защиты двигателя, диапазон уставки 1,0...1,6 А, GM2 P06, Systeme Electric</t>
        </is>
      </c>
      <c r="F6771" s="214" t="inlineStr">
        <is>
          <t>шт.</t>
        </is>
      </c>
      <c r="G6771" s="645" t="n">
        <v>1</v>
      </c>
      <c r="H6771" s="194" t="n"/>
      <c r="I6771" s="195" t="n">
        <v>0</v>
      </c>
      <c r="J6771" s="196" t="n">
        <v>0</v>
      </c>
      <c r="K6771" s="197" t="n">
        <v>0</v>
      </c>
      <c r="L6771" s="194" t="n">
        <v>0</v>
      </c>
      <c r="M6771" s="195" t="n">
        <v>0</v>
      </c>
      <c r="N6771" s="196" t="n">
        <v>0</v>
      </c>
      <c r="O6771" s="197" t="n">
        <v>0</v>
      </c>
      <c r="P6771" s="118" t="inlineStr">
        <is>
          <t>Включено</t>
        </is>
      </c>
      <c r="Q6771" s="104" t="n"/>
    </row>
    <row r="6772" outlineLevel="3" ht="50.25" customHeight="1">
      <c r="A6772" s="3" t="n"/>
      <c r="B6772" s="3" t="n"/>
      <c r="C6772" s="25" t="n"/>
      <c r="D6772" s="271" t="inlineStr">
        <is>
          <t>10.13.31.14.</t>
        </is>
      </c>
      <c r="E6772" s="200" t="inlineStr">
        <is>
          <t>Переключатель 3-х позиционный с фиксацией, 2 н.о., черный, удлиненная ручка, SB4BJ33, Systeme Electric</t>
        </is>
      </c>
      <c r="F6772" s="214" t="inlineStr">
        <is>
          <t>шт.</t>
        </is>
      </c>
      <c r="G6772" s="645" t="n">
        <v>3</v>
      </c>
      <c r="H6772" s="194" t="n"/>
      <c r="I6772" s="195" t="n">
        <v>0</v>
      </c>
      <c r="J6772" s="196" t="n">
        <v>0</v>
      </c>
      <c r="K6772" s="197" t="n">
        <v>0</v>
      </c>
      <c r="L6772" s="194" t="n">
        <v>0</v>
      </c>
      <c r="M6772" s="195" t="n">
        <v>0</v>
      </c>
      <c r="N6772" s="196" t="n">
        <v>0</v>
      </c>
      <c r="O6772" s="197" t="n">
        <v>0</v>
      </c>
      <c r="P6772" s="118" t="inlineStr">
        <is>
          <t>Включено</t>
        </is>
      </c>
      <c r="Q6772" s="104" t="n"/>
    </row>
    <row r="6773" outlineLevel="3" ht="50.25" customHeight="1">
      <c r="A6773" s="3" t="n"/>
      <c r="B6773" s="3" t="n"/>
      <c r="C6773" s="25" t="n"/>
      <c r="D6773" s="271" t="inlineStr">
        <is>
          <t>10.13.31.15.</t>
        </is>
      </c>
      <c r="E6773" s="200" t="inlineStr">
        <is>
          <t>Контактный блок 1 НО, SBE101, Systeme Electric</t>
        </is>
      </c>
      <c r="F6773" s="214" t="inlineStr">
        <is>
          <t>шт.</t>
        </is>
      </c>
      <c r="G6773" s="645" t="n">
        <v>6</v>
      </c>
      <c r="H6773" s="194" t="n"/>
      <c r="I6773" s="195" t="n">
        <v>0</v>
      </c>
      <c r="J6773" s="196" t="n">
        <v>0</v>
      </c>
      <c r="K6773" s="197" t="n">
        <v>0</v>
      </c>
      <c r="L6773" s="194" t="n">
        <v>0</v>
      </c>
      <c r="M6773" s="195" t="n">
        <v>0</v>
      </c>
      <c r="N6773" s="196" t="n">
        <v>0</v>
      </c>
      <c r="O6773" s="197" t="n">
        <v>0</v>
      </c>
      <c r="P6773" s="118" t="inlineStr">
        <is>
          <t>Включено</t>
        </is>
      </c>
      <c r="Q6773" s="104" t="n"/>
    </row>
    <row r="6774" outlineLevel="3" ht="50.25" customHeight="1">
      <c r="A6774" s="3" t="n"/>
      <c r="B6774" s="3" t="n"/>
      <c r="C6774" s="25" t="n"/>
      <c r="D6774" s="271" t="inlineStr">
        <is>
          <t>10.13.31.16.</t>
        </is>
      </c>
      <c r="E6774" s="200" t="inlineStr">
        <is>
          <t>Автоматический выключатель, термомагнитный, однополюсный, кривая С, номинальный ток 6 А, 4.5 кА, C9 F 34 1 06, Systeme Electric</t>
        </is>
      </c>
      <c r="F6774" s="214" t="inlineStr">
        <is>
          <t>шт.</t>
        </is>
      </c>
      <c r="G6774" s="645" t="n">
        <v>2</v>
      </c>
      <c r="H6774" s="194" t="n"/>
      <c r="I6774" s="195" t="n">
        <v>0</v>
      </c>
      <c r="J6774" s="196" t="n">
        <v>0</v>
      </c>
      <c r="K6774" s="197" t="n">
        <v>0</v>
      </c>
      <c r="L6774" s="194" t="n">
        <v>0</v>
      </c>
      <c r="M6774" s="195" t="n">
        <v>0</v>
      </c>
      <c r="N6774" s="196" t="n">
        <v>0</v>
      </c>
      <c r="O6774" s="197" t="n">
        <v>0</v>
      </c>
      <c r="P6774" s="118" t="inlineStr">
        <is>
          <t>Включено</t>
        </is>
      </c>
      <c r="Q6774" s="104" t="n"/>
    </row>
    <row r="6775" outlineLevel="3" ht="50.25" customHeight="1">
      <c r="A6775" s="3" t="n"/>
      <c r="B6775" s="3" t="n"/>
      <c r="C6775" s="25" t="n"/>
      <c r="D6775" s="271" t="inlineStr">
        <is>
          <t>10.13.31.17.</t>
        </is>
      </c>
      <c r="E6775" s="200" t="inlineStr">
        <is>
          <t>Автоматический выключатель, термомагнитный, двухполюсный, кривая С, номинальный ток 6 А, 4.5 кА, C9 F 34 2 06, Systeme Electric</t>
        </is>
      </c>
      <c r="F6775" s="214" t="inlineStr">
        <is>
          <t>шт.</t>
        </is>
      </c>
      <c r="G6775" s="645" t="n">
        <v>2</v>
      </c>
      <c r="H6775" s="194" t="n"/>
      <c r="I6775" s="195" t="n">
        <v>0</v>
      </c>
      <c r="J6775" s="196" t="n">
        <v>0</v>
      </c>
      <c r="K6775" s="197" t="n">
        <v>0</v>
      </c>
      <c r="L6775" s="194" t="n">
        <v>0</v>
      </c>
      <c r="M6775" s="195" t="n">
        <v>0</v>
      </c>
      <c r="N6775" s="196" t="n">
        <v>0</v>
      </c>
      <c r="O6775" s="197" t="n">
        <v>0</v>
      </c>
      <c r="P6775" s="118" t="inlineStr">
        <is>
          <t>Включено</t>
        </is>
      </c>
      <c r="Q6775" s="104" t="n"/>
    </row>
    <row r="6776" outlineLevel="3" ht="50.25" customHeight="1">
      <c r="A6776" s="3" t="n"/>
      <c r="B6776" s="3" t="n"/>
      <c r="C6776" s="25" t="n"/>
      <c r="D6776" s="271" t="inlineStr">
        <is>
          <t>10.13.31.18.</t>
        </is>
      </c>
      <c r="E6776" s="200" t="inlineStr">
        <is>
          <t>Трансформатор цепей управления, понижающий 220/24В, 63 ВА, ОСМ Т 220/24-0,063-50, -</t>
        </is>
      </c>
      <c r="F6776" s="214" t="inlineStr">
        <is>
          <t>шт.</t>
        </is>
      </c>
      <c r="G6776" s="645" t="n">
        <v>1</v>
      </c>
      <c r="H6776" s="194" t="n"/>
      <c r="I6776" s="195" t="n">
        <v>0</v>
      </c>
      <c r="J6776" s="196" t="n">
        <v>0</v>
      </c>
      <c r="K6776" s="197" t="n">
        <v>0</v>
      </c>
      <c r="L6776" s="194" t="n">
        <v>0</v>
      </c>
      <c r="M6776" s="195" t="n">
        <v>0</v>
      </c>
      <c r="N6776" s="196" t="n">
        <v>0</v>
      </c>
      <c r="O6776" s="197" t="n">
        <v>0</v>
      </c>
      <c r="P6776" s="118" t="inlineStr">
        <is>
          <t>Включено</t>
        </is>
      </c>
      <c r="Q6776" s="104" t="n"/>
    </row>
    <row r="6777" outlineLevel="3" ht="50.25" customHeight="1">
      <c r="A6777" s="3" t="n"/>
      <c r="B6777" s="3" t="n"/>
      <c r="C6777" s="25" t="n"/>
      <c r="D6777" s="271" t="inlineStr">
        <is>
          <t>10.13.31.19.</t>
        </is>
      </c>
      <c r="E6777" s="200" t="inlineStr">
        <is>
          <t>Клемма винтовая 2.5 мм.кв. 800В, 24A, синяя, TB2.5N, Провенто</t>
        </is>
      </c>
      <c r="F6777" s="214" t="inlineStr">
        <is>
          <t>шт.</t>
        </is>
      </c>
      <c r="G6777" s="645" t="n">
        <v>5</v>
      </c>
      <c r="H6777" s="194" t="n"/>
      <c r="I6777" s="195" t="n">
        <v>0</v>
      </c>
      <c r="J6777" s="196" t="n">
        <v>0</v>
      </c>
      <c r="K6777" s="197" t="n">
        <v>0</v>
      </c>
      <c r="L6777" s="194" t="n">
        <v>0</v>
      </c>
      <c r="M6777" s="195" t="n">
        <v>0</v>
      </c>
      <c r="N6777" s="196" t="n">
        <v>0</v>
      </c>
      <c r="O6777" s="197" t="n">
        <v>0</v>
      </c>
      <c r="P6777" s="118" t="inlineStr">
        <is>
          <t>Включено</t>
        </is>
      </c>
      <c r="Q6777" s="104" t="n"/>
    </row>
    <row r="6778" outlineLevel="3" ht="50.25" customHeight="1">
      <c r="A6778" s="3" t="n"/>
      <c r="B6778" s="3" t="n"/>
      <c r="C6778" s="25" t="n"/>
      <c r="D6778" s="271" t="inlineStr">
        <is>
          <t>10.13.31.20.</t>
        </is>
      </c>
      <c r="E6778" s="200" t="inlineStr">
        <is>
          <t>Торцевая крышка для клемм 2.5-10 мм.кв., синяя, T2.5-10EC.N, Провенто</t>
        </is>
      </c>
      <c r="F6778" s="214" t="inlineStr">
        <is>
          <t>шт.</t>
        </is>
      </c>
      <c r="G6778" s="645" t="n">
        <v>2</v>
      </c>
      <c r="H6778" s="194" t="n"/>
      <c r="I6778" s="195" t="n">
        <v>0</v>
      </c>
      <c r="J6778" s="196" t="n">
        <v>0</v>
      </c>
      <c r="K6778" s="197" t="n">
        <v>0</v>
      </c>
      <c r="L6778" s="194" t="n">
        <v>0</v>
      </c>
      <c r="M6778" s="195" t="n">
        <v>0</v>
      </c>
      <c r="N6778" s="196" t="n">
        <v>0</v>
      </c>
      <c r="O6778" s="197" t="n">
        <v>0</v>
      </c>
      <c r="P6778" s="118" t="inlineStr">
        <is>
          <t>Включено</t>
        </is>
      </c>
      <c r="Q6778" s="104" t="n"/>
    </row>
    <row r="6779" outlineLevel="3" ht="50.25" customHeight="1">
      <c r="A6779" s="3" t="n"/>
      <c r="B6779" s="3" t="n"/>
      <c r="C6779" s="25" t="n"/>
      <c r="D6779" s="271" t="inlineStr">
        <is>
          <t>10.13.31.21.</t>
        </is>
      </c>
      <c r="E6779" s="200" t="inlineStr">
        <is>
          <t>Клемма винтовая, двухуровневая 2,5 мм.кв., 500В, 24A, серая серая, TB2.5DL, Провенто</t>
        </is>
      </c>
      <c r="F6779" s="214" t="inlineStr">
        <is>
          <t>шт.</t>
        </is>
      </c>
      <c r="G6779" s="645" t="n">
        <v>17</v>
      </c>
      <c r="H6779" s="194" t="n"/>
      <c r="I6779" s="195" t="n">
        <v>0</v>
      </c>
      <c r="J6779" s="196" t="n">
        <v>0</v>
      </c>
      <c r="K6779" s="197" t="n">
        <v>0</v>
      </c>
      <c r="L6779" s="194" t="n">
        <v>0</v>
      </c>
      <c r="M6779" s="195" t="n">
        <v>0</v>
      </c>
      <c r="N6779" s="196" t="n">
        <v>0</v>
      </c>
      <c r="O6779" s="197" t="n">
        <v>0</v>
      </c>
      <c r="P6779" s="118" t="inlineStr">
        <is>
          <t>Включено</t>
        </is>
      </c>
      <c r="Q6779" s="104" t="n"/>
    </row>
    <row r="6780" outlineLevel="3" ht="50.25" customHeight="1">
      <c r="A6780" s="3" t="n"/>
      <c r="B6780" s="3" t="n"/>
      <c r="C6780" s="25" t="n"/>
      <c r="D6780" s="271" t="inlineStr">
        <is>
          <t>10.13.31.22.</t>
        </is>
      </c>
      <c r="E6780" s="200" t="inlineStr">
        <is>
          <t>Клемма заземления винтовая 2.5 мм.кв. 800В, желто-зеленая, TB2.5E, Провенто</t>
        </is>
      </c>
      <c r="F6780" s="214" t="inlineStr">
        <is>
          <t>шт.</t>
        </is>
      </c>
      <c r="G6780" s="645" t="n">
        <v>6</v>
      </c>
      <c r="H6780" s="194" t="n"/>
      <c r="I6780" s="195" t="n">
        <v>0</v>
      </c>
      <c r="J6780" s="196" t="n">
        <v>0</v>
      </c>
      <c r="K6780" s="197" t="n">
        <v>0</v>
      </c>
      <c r="L6780" s="194" t="n">
        <v>0</v>
      </c>
      <c r="M6780" s="195" t="n">
        <v>0</v>
      </c>
      <c r="N6780" s="196" t="n">
        <v>0</v>
      </c>
      <c r="O6780" s="197" t="n">
        <v>0</v>
      </c>
      <c r="P6780" s="118" t="inlineStr">
        <is>
          <t>Включено</t>
        </is>
      </c>
      <c r="Q6780" s="104" t="n"/>
    </row>
    <row r="6781" outlineLevel="3" ht="50.25" customHeight="1">
      <c r="A6781" s="3" t="n"/>
      <c r="B6781" s="3" t="n"/>
      <c r="C6781" s="25" t="n"/>
      <c r="D6781" s="271" t="inlineStr">
        <is>
          <t>10.13.31.23.</t>
        </is>
      </c>
      <c r="E6781" s="200" t="inlineStr">
        <is>
          <t>Розетка РДЕ-47 (под евро вилку) EKF PROxima, EKF.mdse-47-pro, EKF</t>
        </is>
      </c>
      <c r="F6781" s="214" t="inlineStr">
        <is>
          <t>шт.</t>
        </is>
      </c>
      <c r="G6781" s="645" t="n">
        <v>1</v>
      </c>
      <c r="H6781" s="194" t="n"/>
      <c r="I6781" s="195" t="n">
        <v>0</v>
      </c>
      <c r="J6781" s="196" t="n">
        <v>0</v>
      </c>
      <c r="K6781" s="197" t="n">
        <v>0</v>
      </c>
      <c r="L6781" s="194" t="n">
        <v>0</v>
      </c>
      <c r="M6781" s="195" t="n">
        <v>0</v>
      </c>
      <c r="N6781" s="196" t="n">
        <v>0</v>
      </c>
      <c r="O6781" s="197" t="n">
        <v>0</v>
      </c>
      <c r="P6781" s="118" t="inlineStr">
        <is>
          <t>Включено</t>
        </is>
      </c>
      <c r="Q6781" s="104" t="n"/>
    </row>
    <row r="6782" outlineLevel="3" ht="50.25" customHeight="1">
      <c r="A6782" s="3" t="n"/>
      <c r="B6782" s="3" t="n"/>
      <c r="C6782" s="25" t="n"/>
      <c r="D6782" s="271" t="inlineStr">
        <is>
          <t>10.13.31.24.</t>
        </is>
      </c>
      <c r="E6782" s="200" t="inlineStr">
        <is>
          <t>Клемма винтовая 2.5 мм.кв. 800В, 24A, серая, TB2.5, Провенто</t>
        </is>
      </c>
      <c r="F6782" s="214" t="inlineStr">
        <is>
          <t>шт.</t>
        </is>
      </c>
      <c r="G6782" s="645" t="n">
        <v>12</v>
      </c>
      <c r="H6782" s="194" t="n"/>
      <c r="I6782" s="195" t="n">
        <v>0</v>
      </c>
      <c r="J6782" s="196" t="n">
        <v>0</v>
      </c>
      <c r="K6782" s="197" t="n">
        <v>0</v>
      </c>
      <c r="L6782" s="194" t="n">
        <v>0</v>
      </c>
      <c r="M6782" s="195" t="n">
        <v>0</v>
      </c>
      <c r="N6782" s="196" t="n">
        <v>0</v>
      </c>
      <c r="O6782" s="197" t="n">
        <v>0</v>
      </c>
      <c r="P6782" s="118" t="inlineStr">
        <is>
          <t>Включено</t>
        </is>
      </c>
      <c r="Q6782" s="104" t="n"/>
    </row>
    <row r="6783" outlineLevel="3" ht="50.25" customHeight="1">
      <c r="A6783" s="3" t="n"/>
      <c r="B6783" s="3" t="n"/>
      <c r="C6783" s="25" t="n"/>
      <c r="D6783" s="271" t="inlineStr">
        <is>
          <t>10.13.31.25.</t>
        </is>
      </c>
      <c r="E6783" s="200" t="inlineStr">
        <is>
          <t>Торцевая крышка для клемм 2.5-10 мм.кв., серая, T2.5-10EC, Провенто</t>
        </is>
      </c>
      <c r="F6783" s="214" t="inlineStr">
        <is>
          <t>шт.</t>
        </is>
      </c>
      <c r="G6783" s="645" t="n">
        <v>2</v>
      </c>
      <c r="H6783" s="194" t="n"/>
      <c r="I6783" s="195" t="n">
        <v>0</v>
      </c>
      <c r="J6783" s="196" t="n">
        <v>0</v>
      </c>
      <c r="K6783" s="197" t="n">
        <v>0</v>
      </c>
      <c r="L6783" s="194" t="n">
        <v>0</v>
      </c>
      <c r="M6783" s="195" t="n">
        <v>0</v>
      </c>
      <c r="N6783" s="196" t="n">
        <v>0</v>
      </c>
      <c r="O6783" s="197" t="n">
        <v>0</v>
      </c>
      <c r="P6783" s="118" t="inlineStr">
        <is>
          <t>Включено</t>
        </is>
      </c>
      <c r="Q6783" s="104" t="n"/>
    </row>
    <row r="6784" outlineLevel="3" ht="50.25" customHeight="1">
      <c r="A6784" s="3" t="n"/>
      <c r="B6784" s="3" t="n"/>
      <c r="C6784" s="25" t="n"/>
      <c r="D6784" s="271" t="inlineStr">
        <is>
          <t>10.13.31.26.</t>
        </is>
      </c>
      <c r="E6784" s="200" t="inlineStr">
        <is>
          <t>Торцевая крышка для двухуровневых клемм 2.5-4 мм.кв., серая, T2.5-4EC.DL, Провенто</t>
        </is>
      </c>
      <c r="F6784" s="214" t="inlineStr">
        <is>
          <t>шт.</t>
        </is>
      </c>
      <c r="G6784" s="645" t="n">
        <v>2</v>
      </c>
      <c r="H6784" s="194" t="n"/>
      <c r="I6784" s="195" t="n">
        <v>0</v>
      </c>
      <c r="J6784" s="196" t="n">
        <v>0</v>
      </c>
      <c r="K6784" s="197" t="n">
        <v>0</v>
      </c>
      <c r="L6784" s="194" t="n">
        <v>0</v>
      </c>
      <c r="M6784" s="195" t="n">
        <v>0</v>
      </c>
      <c r="N6784" s="196" t="n">
        <v>0</v>
      </c>
      <c r="O6784" s="197" t="n">
        <v>0</v>
      </c>
      <c r="P6784" s="118" t="inlineStr">
        <is>
          <t>Включено</t>
        </is>
      </c>
      <c r="Q6784" s="104" t="n"/>
    </row>
    <row r="6785" outlineLevel="3" ht="50.25" customHeight="1">
      <c r="A6785" s="3" t="n"/>
      <c r="B6785" s="3" t="n"/>
      <c r="C6785" s="25" t="n"/>
      <c r="D6785" s="271" t="inlineStr">
        <is>
          <t>10.13.31.27.</t>
        </is>
      </c>
      <c r="E6785" s="200" t="inlineStr">
        <is>
          <t>Компактный распределительный шкаф MES 600х400х250, MES 60.40.25, Провенто</t>
        </is>
      </c>
      <c r="F6785" s="214" t="inlineStr">
        <is>
          <t>шт.</t>
        </is>
      </c>
      <c r="G6785" s="645" t="n">
        <v>1</v>
      </c>
      <c r="H6785" s="194" t="n"/>
      <c r="I6785" s="195" t="n">
        <v>0</v>
      </c>
      <c r="J6785" s="196" t="n">
        <v>0</v>
      </c>
      <c r="K6785" s="197" t="n">
        <v>0</v>
      </c>
      <c r="L6785" s="194" t="n">
        <v>0</v>
      </c>
      <c r="M6785" s="195" t="n">
        <v>0</v>
      </c>
      <c r="N6785" s="196" t="n">
        <v>0</v>
      </c>
      <c r="O6785" s="197" t="n">
        <v>0</v>
      </c>
      <c r="P6785" s="118" t="inlineStr">
        <is>
          <t>Включено</t>
        </is>
      </c>
      <c r="Q6785" s="104" t="n"/>
    </row>
    <row r="6786" outlineLevel="3" ht="50.25" customHeight="1">
      <c r="A6786" s="3" t="n"/>
      <c r="B6786" s="3" t="n"/>
      <c r="C6786" s="25" t="n"/>
      <c r="D6786" s="271" t="inlineStr">
        <is>
          <t>10.13.31.28.</t>
        </is>
      </c>
      <c r="E6786" s="200" t="inlineStr">
        <is>
          <t>Монтажная DIN рейка 35х7.5х2000мм, DR07.2000, Провенто</t>
        </is>
      </c>
      <c r="F6786" s="214" t="inlineStr">
        <is>
          <t>шт.</t>
        </is>
      </c>
      <c r="G6786" s="645" t="n">
        <v>1</v>
      </c>
      <c r="H6786" s="194" t="n"/>
      <c r="I6786" s="195" t="n">
        <v>0</v>
      </c>
      <c r="J6786" s="196" t="n">
        <v>0</v>
      </c>
      <c r="K6786" s="197" t="n">
        <v>0</v>
      </c>
      <c r="L6786" s="194" t="n">
        <v>0</v>
      </c>
      <c r="M6786" s="195" t="n">
        <v>0</v>
      </c>
      <c r="N6786" s="196" t="n">
        <v>0</v>
      </c>
      <c r="O6786" s="197" t="n">
        <v>0</v>
      </c>
      <c r="P6786" s="118" t="inlineStr">
        <is>
          <t>Включено</t>
        </is>
      </c>
      <c r="Q6786" s="104" t="n"/>
    </row>
    <row r="6787" outlineLevel="3" ht="50.25" customHeight="1">
      <c r="A6787" s="3" t="n"/>
      <c r="B6787" s="3" t="n"/>
      <c r="C6787" s="25" t="n"/>
      <c r="D6787" s="271" t="inlineStr">
        <is>
          <t>10.13.31.29.</t>
        </is>
      </c>
      <c r="E6787" s="200" t="inlineStr">
        <is>
          <t>Кабельный канал перфорированный 40x80x2000мм, WD40.80P, Провенто</t>
        </is>
      </c>
      <c r="F6787" s="214" t="inlineStr">
        <is>
          <t>пог.м.</t>
        </is>
      </c>
      <c r="G6787" s="645" t="n">
        <v>1</v>
      </c>
      <c r="H6787" s="194" t="n"/>
      <c r="I6787" s="195" t="n">
        <v>0</v>
      </c>
      <c r="J6787" s="196" t="n">
        <v>0</v>
      </c>
      <c r="K6787" s="197" t="n">
        <v>0</v>
      </c>
      <c r="L6787" s="194" t="n">
        <v>0</v>
      </c>
      <c r="M6787" s="195" t="n">
        <v>0</v>
      </c>
      <c r="N6787" s="196" t="n">
        <v>0</v>
      </c>
      <c r="O6787" s="197" t="n">
        <v>0</v>
      </c>
      <c r="P6787" s="118" t="inlineStr">
        <is>
          <t>Включено</t>
        </is>
      </c>
      <c r="Q6787" s="104" t="n"/>
    </row>
    <row r="6788" outlineLevel="2" ht="50.25" customHeight="1">
      <c r="A6788" s="3" t="n"/>
      <c r="B6788" s="3" t="n"/>
      <c r="C6788" s="240" t="n"/>
      <c r="D6788" s="391" t="inlineStr">
        <is>
          <t>10.13.32.</t>
        </is>
      </c>
      <c r="E6788" s="413" t="inlineStr">
        <is>
          <t>Щит систем вентиляции ЩСВ-ПВ1.6, оборудование и датчики по месту</t>
        </is>
      </c>
      <c r="F6788" s="411" t="inlineStr">
        <is>
          <t>комплект</t>
        </is>
      </c>
      <c r="G6788" s="421" t="n">
        <v>1</v>
      </c>
      <c r="H6788" s="428">
        <f>IFERROR(L6788/G6788,0)</f>
        <v/>
      </c>
      <c r="I6788" s="429">
        <f>IFERROR(M6788/G6788,0)</f>
        <v/>
      </c>
      <c r="J6788" s="430">
        <f>IFERROR(N6788/G6788,0)</f>
        <v/>
      </c>
      <c r="K6788" s="432">
        <f>+IFERROR(O6788/G6788,0)</f>
        <v/>
      </c>
      <c r="L6788" s="431">
        <f>SUBTOTAL(9,L6789:L6793)</f>
        <v/>
      </c>
      <c r="M6788" s="429">
        <f>SUBTOTAL(9,M6789:M6793)</f>
        <v/>
      </c>
      <c r="N6788" s="430">
        <f>SUBTOTAL(9,N6789:N6793)</f>
        <v/>
      </c>
      <c r="O6788" s="433">
        <f>SUBTOTAL(9,O6789:O6793)</f>
        <v/>
      </c>
      <c r="P6788" s="394" t="n"/>
      <c r="Q6788" s="243" t="n"/>
    </row>
    <row r="6789" outlineLevel="3" ht="50.25" customHeight="1">
      <c r="A6789" s="3" t="n"/>
      <c r="B6789" s="3" t="n"/>
      <c r="C6789" s="25" t="n"/>
      <c r="D6789" s="271" t="inlineStr">
        <is>
          <t>10.13.32.1.</t>
        </is>
      </c>
      <c r="E6789" s="200" t="inlineStr">
        <is>
          <t>Привод с пружинным возвратом, плавного регулирования с сигналом управления 0-10В, 10 Нм, ~24 В, 0-10В, NF24A-SR, Belimo</t>
        </is>
      </c>
      <c r="F6789" s="214" t="inlineStr">
        <is>
          <t>шт.</t>
        </is>
      </c>
      <c r="G6789" s="645" t="n">
        <v>0</v>
      </c>
      <c r="H6789" s="194" t="n">
        <v>23435.40016904588</v>
      </c>
      <c r="I6789" s="195" t="n">
        <v>15530.66532356802</v>
      </c>
      <c r="J6789" s="196" t="n">
        <v>4870.758186576737</v>
      </c>
      <c r="K6789" s="197" t="n">
        <v>43836.82367919063</v>
      </c>
      <c r="L6789" s="194" t="n">
        <v>0</v>
      </c>
      <c r="M6789" s="195" t="n">
        <v>0</v>
      </c>
      <c r="N6789" s="196" t="n">
        <v>0</v>
      </c>
      <c r="O6789" s="197" t="n">
        <v>0</v>
      </c>
      <c r="P6789" s="524" t="inlineStr">
        <is>
          <t>Исключено</t>
        </is>
      </c>
      <c r="Q6789" s="104" t="n"/>
    </row>
    <row r="6790" outlineLevel="3" ht="50.25" customHeight="1">
      <c r="A6790" s="3" t="n"/>
      <c r="B6790" s="3" t="n"/>
      <c r="C6790" s="25" t="n"/>
      <c r="D6790" s="271" t="inlineStr">
        <is>
          <t>10.13.32.2.</t>
        </is>
      </c>
      <c r="E6790" s="200" t="inlineStr">
        <is>
          <t>Реле дифференциального давления по воздуху диапазон 50...500 Па, РД30-ДД500, Овен</t>
        </is>
      </c>
      <c r="F6790" s="214" t="inlineStr">
        <is>
          <t>шт.</t>
        </is>
      </c>
      <c r="G6790" s="645" t="n">
        <v>0</v>
      </c>
      <c r="H6790" s="194" t="n">
        <v>1847.12510992114</v>
      </c>
      <c r="I6790" s="195" t="n">
        <v>1553.066532356803</v>
      </c>
      <c r="J6790" s="196" t="n">
        <v>425.0239552847429</v>
      </c>
      <c r="K6790" s="197" t="n">
        <v>3825.215597562686</v>
      </c>
      <c r="L6790" s="194" t="n">
        <v>0</v>
      </c>
      <c r="M6790" s="195" t="n">
        <v>0</v>
      </c>
      <c r="N6790" s="196" t="n">
        <v>0</v>
      </c>
      <c r="O6790" s="197" t="n">
        <v>0</v>
      </c>
      <c r="P6790" s="524" t="inlineStr">
        <is>
          <t>Исключено</t>
        </is>
      </c>
      <c r="Q6790" s="104" t="n"/>
    </row>
    <row r="6791" outlineLevel="3" ht="50.25" customHeight="1">
      <c r="A6791" s="3" t="n"/>
      <c r="B6791" s="3" t="n"/>
      <c r="C6791" s="25" t="n"/>
      <c r="D6791" s="271" t="inlineStr">
        <is>
          <t>10.13.32.3.</t>
        </is>
      </c>
      <c r="E6791" s="200" t="inlineStr">
        <is>
          <t>Реле дифференциального давления по воздуху диапазон 20...200 Па, РД30-ДД200, Овен</t>
        </is>
      </c>
      <c r="F6791" s="214" t="inlineStr">
        <is>
          <t>шт.</t>
        </is>
      </c>
      <c r="G6791" s="645" t="n">
        <v>0</v>
      </c>
      <c r="H6791" s="194" t="n">
        <v>1847.12510992114</v>
      </c>
      <c r="I6791" s="195" t="n">
        <v>1553.066532356803</v>
      </c>
      <c r="J6791" s="196" t="n">
        <v>425.0239552847429</v>
      </c>
      <c r="K6791" s="197" t="n">
        <v>3825.215597562686</v>
      </c>
      <c r="L6791" s="194" t="n">
        <v>0</v>
      </c>
      <c r="M6791" s="195" t="n">
        <v>0</v>
      </c>
      <c r="N6791" s="196" t="n">
        <v>0</v>
      </c>
      <c r="O6791" s="197" t="n">
        <v>0</v>
      </c>
      <c r="P6791" s="524" t="inlineStr">
        <is>
          <t>Исключено</t>
        </is>
      </c>
      <c r="Q6791" s="104" t="n"/>
    </row>
    <row r="6792" outlineLevel="3" ht="50.25" customHeight="1">
      <c r="A6792" s="3" t="n"/>
      <c r="B6792" s="3" t="n"/>
      <c r="C6792" s="25" t="n"/>
      <c r="D6792" s="271" t="inlineStr">
        <is>
          <t>10.13.32.4.</t>
        </is>
      </c>
      <c r="E6792" s="200" t="inlineStr">
        <is>
          <t>Преобразователь частотный, встроенный фильтр ЭМС категории С2 или С3, 380 В, 2.2 кВт, 5.0 А, IP55, STV900U22N4, System Electric</t>
        </is>
      </c>
      <c r="F6792" s="214" t="inlineStr">
        <is>
          <t>шт.</t>
        </is>
      </c>
      <c r="G6792" s="645" t="n">
        <v>0</v>
      </c>
      <c r="H6792" s="194" t="n">
        <v>45300.74401916216</v>
      </c>
      <c r="I6792" s="195" t="n">
        <v>18119.1095441627</v>
      </c>
      <c r="J6792" s="196" t="n">
        <v>7927.481695415608</v>
      </c>
      <c r="K6792" s="197" t="n">
        <v>71347.33525874047</v>
      </c>
      <c r="L6792" s="194" t="n">
        <v>0</v>
      </c>
      <c r="M6792" s="195" t="n">
        <v>0</v>
      </c>
      <c r="N6792" s="196" t="n">
        <v>0</v>
      </c>
      <c r="O6792" s="197" t="n">
        <v>0</v>
      </c>
      <c r="P6792" s="524" t="inlineStr">
        <is>
          <t>Исключено</t>
        </is>
      </c>
      <c r="Q6792" s="104" t="n"/>
    </row>
    <row r="6793" outlineLevel="3" ht="50.25" customHeight="1">
      <c r="A6793" s="3" t="n"/>
      <c r="B6793" s="3" t="n"/>
      <c r="C6793" s="25" t="n"/>
      <c r="D6793" s="271" t="inlineStr">
        <is>
          <t>10.13.32.5.</t>
        </is>
      </c>
      <c r="E6793" s="200" t="inlineStr">
        <is>
          <t>Датчик температуры, канальный, PT1000, длина погружной части 200 мм, -50...120°С, ДТС3015-PT1000.B2.200, ЗАО "Овен"</t>
        </is>
      </c>
      <c r="F6793" s="214" t="inlineStr">
        <is>
          <t>шт.</t>
        </is>
      </c>
      <c r="G6793" s="645" t="n">
        <v>0</v>
      </c>
      <c r="H6793" s="194" t="n">
        <v>3001.578303621853</v>
      </c>
      <c r="I6793" s="195" t="n">
        <v>1553.066532356803</v>
      </c>
      <c r="J6793" s="196" t="n">
        <v>569.3306044973319</v>
      </c>
      <c r="K6793" s="197" t="n">
        <v>5123.975440475988</v>
      </c>
      <c r="L6793" s="194" t="n">
        <v>0</v>
      </c>
      <c r="M6793" s="195" t="n">
        <v>0</v>
      </c>
      <c r="N6793" s="196" t="n">
        <v>0</v>
      </c>
      <c r="O6793" s="197" t="n">
        <v>0</v>
      </c>
      <c r="P6793" s="524" t="inlineStr">
        <is>
          <t>Исключено</t>
        </is>
      </c>
      <c r="Q6793" s="104" t="n"/>
    </row>
    <row r="6794" outlineLevel="2" ht="50.25" customHeight="1">
      <c r="A6794" s="3" t="n"/>
      <c r="B6794" s="3" t="n"/>
      <c r="C6794" s="240" t="n"/>
      <c r="D6794" s="391" t="inlineStr">
        <is>
          <t>10.13.33.</t>
        </is>
      </c>
      <c r="E6794" s="410" t="inlineStr">
        <is>
          <t>Щит систем вентиляции ЩСВ-ПВ1.6</t>
        </is>
      </c>
      <c r="F6794" s="411" t="inlineStr">
        <is>
          <t>комплект</t>
        </is>
      </c>
      <c r="G6794" s="421" t="n">
        <v>1</v>
      </c>
      <c r="H6794" s="434">
        <f>IFERROR(L6794/G6794,0)</f>
        <v/>
      </c>
      <c r="I6794" s="435">
        <f>IFERROR(M6794/G6794,0)</f>
        <v/>
      </c>
      <c r="J6794" s="436">
        <f>IFERROR(N6794/G6794,0)</f>
        <v/>
      </c>
      <c r="K6794" s="432">
        <f>+IFERROR(O6794/G6794,0)</f>
        <v/>
      </c>
      <c r="L6794" s="434">
        <f>SUBTOTAL(9,L6795:L6819)</f>
        <v/>
      </c>
      <c r="M6794" s="435">
        <f>SUBTOTAL(9,M6795:M6819)</f>
        <v/>
      </c>
      <c r="N6794" s="436">
        <f>SUBTOTAL(9,N6795:N6819)</f>
        <v/>
      </c>
      <c r="O6794" s="437">
        <f>SUBTOTAL(9,O6795:O6819)</f>
        <v/>
      </c>
      <c r="P6794" s="652" t="inlineStr">
        <is>
          <t>Исключено</t>
        </is>
      </c>
      <c r="Q6794" s="243" t="n"/>
    </row>
    <row r="6795" outlineLevel="3" ht="50.25" customHeight="1">
      <c r="A6795" s="3" t="n"/>
      <c r="B6795" s="3" t="n"/>
      <c r="C6795" s="25" t="n"/>
      <c r="D6795" s="271" t="inlineStr">
        <is>
          <t>10.13.33.1.</t>
        </is>
      </c>
      <c r="E6795" s="200" t="inlineStr">
        <is>
          <t>Контроллер программируемый логический Pixel2 1020, дисплей и клавиатура, 8хDI, 6xDOr, 2xDOo, 8xAi, 2xAO, Pixel2 1020-70-4, ООО "Сегнетикс"</t>
        </is>
      </c>
      <c r="F6795" s="214" t="inlineStr">
        <is>
          <t>шт.</t>
        </is>
      </c>
      <c r="G6795" s="645" t="n">
        <v>1</v>
      </c>
      <c r="H6795" s="194" t="n"/>
      <c r="I6795" s="195" t="n">
        <v>0</v>
      </c>
      <c r="J6795" s="196" t="n">
        <v>0</v>
      </c>
      <c r="K6795" s="197" t="n">
        <v>0</v>
      </c>
      <c r="L6795" s="194" t="n">
        <v>0</v>
      </c>
      <c r="M6795" s="195" t="n">
        <v>0</v>
      </c>
      <c r="N6795" s="196" t="n">
        <v>0</v>
      </c>
      <c r="O6795" s="197" t="n">
        <v>0</v>
      </c>
      <c r="P6795" s="118" t="inlineStr">
        <is>
          <t>Включено</t>
        </is>
      </c>
      <c r="Q6795" s="104" t="n"/>
    </row>
    <row r="6796" outlineLevel="3" ht="50.25" customHeight="1">
      <c r="A6796" s="3" t="n"/>
      <c r="B6796" s="3" t="n"/>
      <c r="C6796" s="25" t="n"/>
      <c r="D6796" s="271" t="inlineStr">
        <is>
          <t>10.13.33.2.</t>
        </is>
      </c>
      <c r="E6796" s="200" t="inlineStr">
        <is>
          <t>Реле промежуточное, 3 п.к. контакта 8А, МРП-3-1 AC230В УХЛ4, ЗАО "Меандр"</t>
        </is>
      </c>
      <c r="F6796" s="214" t="inlineStr">
        <is>
          <t>шт.</t>
        </is>
      </c>
      <c r="G6796" s="645" t="n">
        <v>1</v>
      </c>
      <c r="H6796" s="194" t="n"/>
      <c r="I6796" s="195" t="n">
        <v>0</v>
      </c>
      <c r="J6796" s="196" t="n">
        <v>0</v>
      </c>
      <c r="K6796" s="197" t="n">
        <v>0</v>
      </c>
      <c r="L6796" s="194" t="n">
        <v>0</v>
      </c>
      <c r="M6796" s="195" t="n">
        <v>0</v>
      </c>
      <c r="N6796" s="196" t="n">
        <v>0</v>
      </c>
      <c r="O6796" s="197" t="n">
        <v>0</v>
      </c>
      <c r="P6796" s="118" t="inlineStr">
        <is>
          <t>Включено</t>
        </is>
      </c>
      <c r="Q6796" s="104" t="n"/>
    </row>
    <row r="6797" outlineLevel="3" ht="50.25" customHeight="1">
      <c r="A6797" s="3" t="n"/>
      <c r="B6797" s="3" t="n"/>
      <c r="C6797" s="25" t="n"/>
      <c r="D6797" s="271" t="inlineStr">
        <is>
          <t>10.13.33.3.</t>
        </is>
      </c>
      <c r="E6797" s="200" t="inlineStr">
        <is>
          <t>Лампа сигнальная в сборе, со встроенным светодиодом, зеленая, 230-240В AC, SB4BVM3, Systeme Electric</t>
        </is>
      </c>
      <c r="F6797" s="214" t="inlineStr">
        <is>
          <t>шт.</t>
        </is>
      </c>
      <c r="G6797" s="645" t="n">
        <v>2</v>
      </c>
      <c r="H6797" s="194" t="n"/>
      <c r="I6797" s="195" t="n">
        <v>0</v>
      </c>
      <c r="J6797" s="196" t="n">
        <v>0</v>
      </c>
      <c r="K6797" s="197" t="n">
        <v>0</v>
      </c>
      <c r="L6797" s="194" t="n">
        <v>0</v>
      </c>
      <c r="M6797" s="195" t="n">
        <v>0</v>
      </c>
      <c r="N6797" s="196" t="n">
        <v>0</v>
      </c>
      <c r="O6797" s="197" t="n">
        <v>0</v>
      </c>
      <c r="P6797" s="118" t="inlineStr">
        <is>
          <t>Включено</t>
        </is>
      </c>
      <c r="Q6797" s="104" t="n"/>
    </row>
    <row r="6798" outlineLevel="3" ht="50.25" customHeight="1">
      <c r="A6798" s="3" t="n"/>
      <c r="B6798" s="3" t="n"/>
      <c r="C6798" s="25" t="n"/>
      <c r="D6798" s="271" t="inlineStr">
        <is>
          <t>10.13.33.4.</t>
        </is>
      </c>
      <c r="E6798" s="200" t="inlineStr">
        <is>
          <t>Лампа сигнальная в сборе, со встроенным светодиодом, красная, 230-240В AC, SB4BVM4, Systeme Electric</t>
        </is>
      </c>
      <c r="F6798" s="214" t="inlineStr">
        <is>
          <t>шт.</t>
        </is>
      </c>
      <c r="G6798" s="645" t="n">
        <v>1</v>
      </c>
      <c r="H6798" s="194" t="n"/>
      <c r="I6798" s="195" t="n">
        <v>0</v>
      </c>
      <c r="J6798" s="196" t="n">
        <v>0</v>
      </c>
      <c r="K6798" s="197" t="n">
        <v>0</v>
      </c>
      <c r="L6798" s="194" t="n">
        <v>0</v>
      </c>
      <c r="M6798" s="195" t="n">
        <v>0</v>
      </c>
      <c r="N6798" s="196" t="n">
        <v>0</v>
      </c>
      <c r="O6798" s="197" t="n">
        <v>0</v>
      </c>
      <c r="P6798" s="118" t="inlineStr">
        <is>
          <t>Включено</t>
        </is>
      </c>
      <c r="Q6798" s="104" t="n"/>
    </row>
    <row r="6799" outlineLevel="3" ht="50.25" customHeight="1">
      <c r="A6799" s="3" t="n"/>
      <c r="B6799" s="3" t="n"/>
      <c r="C6799" s="25" t="n"/>
      <c r="D6799" s="271" t="inlineStr">
        <is>
          <t>10.13.33.5.</t>
        </is>
      </c>
      <c r="E6799" s="200" t="inlineStr">
        <is>
          <t>Реле промежуточное, 3 п.к. контакта 8А, МРП-3-1 ACDC220В УХЛ4, ЗАО "Меандр"</t>
        </is>
      </c>
      <c r="F6799" s="214" t="inlineStr">
        <is>
          <t>шт.</t>
        </is>
      </c>
      <c r="G6799" s="645" t="n">
        <v>2</v>
      </c>
      <c r="H6799" s="194" t="n"/>
      <c r="I6799" s="195" t="n">
        <v>0</v>
      </c>
      <c r="J6799" s="196" t="n">
        <v>0</v>
      </c>
      <c r="K6799" s="197" t="n">
        <v>0</v>
      </c>
      <c r="L6799" s="194" t="n">
        <v>0</v>
      </c>
      <c r="M6799" s="195" t="n">
        <v>0</v>
      </c>
      <c r="N6799" s="196" t="n">
        <v>0</v>
      </c>
      <c r="O6799" s="197" t="n">
        <v>0</v>
      </c>
      <c r="P6799" s="118" t="inlineStr">
        <is>
          <t>Включено</t>
        </is>
      </c>
      <c r="Q6799" s="104" t="n"/>
    </row>
    <row r="6800" outlineLevel="3" ht="50.25" customHeight="1">
      <c r="A6800" s="3" t="n"/>
      <c r="B6800" s="3" t="n"/>
      <c r="C6800" s="25" t="n"/>
      <c r="D6800" s="271" t="inlineStr">
        <is>
          <t>10.13.33.6.</t>
        </is>
      </c>
      <c r="E6800" s="200" t="inlineStr">
        <is>
          <t>Реле термисторной защиты электродвигателя, 1 н.о. и 1 н.з. контакт, катушка 220В, РТ-М01-1-15 АС230В УХЛ4, ЗАО "Меандр"</t>
        </is>
      </c>
      <c r="F6800" s="214" t="inlineStr">
        <is>
          <t>шт.</t>
        </is>
      </c>
      <c r="G6800" s="645" t="n">
        <v>2</v>
      </c>
      <c r="H6800" s="194" t="n"/>
      <c r="I6800" s="195" t="n">
        <v>0</v>
      </c>
      <c r="J6800" s="196" t="n">
        <v>0</v>
      </c>
      <c r="K6800" s="197" t="n">
        <v>0</v>
      </c>
      <c r="L6800" s="194" t="n">
        <v>0</v>
      </c>
      <c r="M6800" s="195" t="n">
        <v>0</v>
      </c>
      <c r="N6800" s="196" t="n">
        <v>0</v>
      </c>
      <c r="O6800" s="197" t="n">
        <v>0</v>
      </c>
      <c r="P6800" s="118" t="inlineStr">
        <is>
          <t>Включено</t>
        </is>
      </c>
      <c r="Q6800" s="104" t="n"/>
    </row>
    <row r="6801" outlineLevel="3" ht="50.25" customHeight="1">
      <c r="A6801" s="3" t="n"/>
      <c r="B6801" s="3" t="n"/>
      <c r="C6801" s="25" t="n"/>
      <c r="D6801" s="271" t="inlineStr">
        <is>
          <t>10.13.33.7.</t>
        </is>
      </c>
      <c r="E6801" s="200" t="inlineStr">
        <is>
          <t>Реле промежуточное, 2 п.к. и 2 н.о. контакта 8А, МРП-4 ACDC230В УХЛ4, ЗАО "Меандр"</t>
        </is>
      </c>
      <c r="F6801" s="214" t="inlineStr">
        <is>
          <t>шт.</t>
        </is>
      </c>
      <c r="G6801" s="645" t="n">
        <v>2</v>
      </c>
      <c r="H6801" s="194" t="n"/>
      <c r="I6801" s="195" t="n">
        <v>0</v>
      </c>
      <c r="J6801" s="196" t="n">
        <v>0</v>
      </c>
      <c r="K6801" s="197" t="n">
        <v>0</v>
      </c>
      <c r="L6801" s="194" t="n">
        <v>0</v>
      </c>
      <c r="M6801" s="195" t="n">
        <v>0</v>
      </c>
      <c r="N6801" s="196" t="n">
        <v>0</v>
      </c>
      <c r="O6801" s="197" t="n">
        <v>0</v>
      </c>
      <c r="P6801" s="118" t="inlineStr">
        <is>
          <t>Включено</t>
        </is>
      </c>
      <c r="Q6801" s="104" t="n"/>
    </row>
    <row r="6802" outlineLevel="3" ht="50.25" customHeight="1">
      <c r="A6802" s="3" t="n"/>
      <c r="B6802" s="3" t="n"/>
      <c r="C6802" s="25" t="n"/>
      <c r="D6802" s="271" t="inlineStr">
        <is>
          <t>10.13.33.8.</t>
        </is>
      </c>
      <c r="E6802" s="200" t="inlineStr">
        <is>
          <t>Выключатель нагрузки, трехполюсный, номинальный ток 40 А, 6 кА, C9S16340, Systeme Electric</t>
        </is>
      </c>
      <c r="F6802" s="214" t="inlineStr">
        <is>
          <t>шт.</t>
        </is>
      </c>
      <c r="G6802" s="645" t="n">
        <v>1</v>
      </c>
      <c r="H6802" s="194" t="n"/>
      <c r="I6802" s="195" t="n">
        <v>0</v>
      </c>
      <c r="J6802" s="196" t="n">
        <v>0</v>
      </c>
      <c r="K6802" s="197" t="n">
        <v>0</v>
      </c>
      <c r="L6802" s="194" t="n">
        <v>0</v>
      </c>
      <c r="M6802" s="195" t="n">
        <v>0</v>
      </c>
      <c r="N6802" s="196" t="n">
        <v>0</v>
      </c>
      <c r="O6802" s="197" t="n">
        <v>0</v>
      </c>
      <c r="P6802" s="118" t="inlineStr">
        <is>
          <t>Включено</t>
        </is>
      </c>
      <c r="Q6802" s="104" t="n"/>
    </row>
    <row r="6803" outlineLevel="3" ht="50.25" customHeight="1">
      <c r="A6803" s="3" t="n"/>
      <c r="B6803" s="3" t="n"/>
      <c r="C6803" s="25" t="n"/>
      <c r="D6803" s="271" t="inlineStr">
        <is>
          <t>10.13.33.9.</t>
        </is>
      </c>
      <c r="E6803" s="200" t="inlineStr">
        <is>
          <t>Автоматический выключатель, термомагнитный, трехполюсный, кривая С, номинальный ток 16 А, 4.5 кА, C9 F 34 3 16, Systeme Electric</t>
        </is>
      </c>
      <c r="F6803" s="214" t="inlineStr">
        <is>
          <t>шт.</t>
        </is>
      </c>
      <c r="G6803" s="645" t="n">
        <v>2</v>
      </c>
      <c r="H6803" s="194" t="n"/>
      <c r="I6803" s="195" t="n">
        <v>0</v>
      </c>
      <c r="J6803" s="196" t="n">
        <v>0</v>
      </c>
      <c r="K6803" s="197" t="n">
        <v>0</v>
      </c>
      <c r="L6803" s="194" t="n">
        <v>0</v>
      </c>
      <c r="M6803" s="195" t="n">
        <v>0</v>
      </c>
      <c r="N6803" s="196" t="n">
        <v>0</v>
      </c>
      <c r="O6803" s="197" t="n">
        <v>0</v>
      </c>
      <c r="P6803" s="118" t="inlineStr">
        <is>
          <t>Включено</t>
        </is>
      </c>
      <c r="Q6803" s="104" t="n"/>
    </row>
    <row r="6804" outlineLevel="3" ht="50.25" customHeight="1">
      <c r="A6804" s="3" t="n"/>
      <c r="B6804" s="3" t="n"/>
      <c r="C6804" s="25" t="n"/>
      <c r="D6804" s="271" t="inlineStr">
        <is>
          <t>10.13.33.10.</t>
        </is>
      </c>
      <c r="E6804" s="200" t="inlineStr">
        <is>
          <t>Переключатель 3-х позиционный с фиксацией, 2 н.о., черный, удлиненная ручка, SB4BJ33, Systeme Electric</t>
        </is>
      </c>
      <c r="F6804" s="214" t="inlineStr">
        <is>
          <t>шт.</t>
        </is>
      </c>
      <c r="G6804" s="645" t="n">
        <v>2</v>
      </c>
      <c r="H6804" s="194" t="n"/>
      <c r="I6804" s="195" t="n">
        <v>0</v>
      </c>
      <c r="J6804" s="196" t="n">
        <v>0</v>
      </c>
      <c r="K6804" s="197" t="n">
        <v>0</v>
      </c>
      <c r="L6804" s="194" t="n">
        <v>0</v>
      </c>
      <c r="M6804" s="195" t="n">
        <v>0</v>
      </c>
      <c r="N6804" s="196" t="n">
        <v>0</v>
      </c>
      <c r="O6804" s="197" t="n">
        <v>0</v>
      </c>
      <c r="P6804" s="118" t="inlineStr">
        <is>
          <t>Включено</t>
        </is>
      </c>
      <c r="Q6804" s="104" t="n"/>
    </row>
    <row r="6805" outlineLevel="3" ht="50.25" customHeight="1">
      <c r="A6805" s="3" t="n"/>
      <c r="B6805" s="3" t="n"/>
      <c r="C6805" s="25" t="n"/>
      <c r="D6805" s="271" t="inlineStr">
        <is>
          <t>10.13.33.11.</t>
        </is>
      </c>
      <c r="E6805" s="200" t="inlineStr">
        <is>
          <t>Контактный блок 1 НО, SBE101, Systeme Electric</t>
        </is>
      </c>
      <c r="F6805" s="214" t="inlineStr">
        <is>
          <t>шт.</t>
        </is>
      </c>
      <c r="G6805" s="645" t="n">
        <v>4</v>
      </c>
      <c r="H6805" s="194" t="n"/>
      <c r="I6805" s="195" t="n">
        <v>0</v>
      </c>
      <c r="J6805" s="196" t="n">
        <v>0</v>
      </c>
      <c r="K6805" s="197" t="n">
        <v>0</v>
      </c>
      <c r="L6805" s="194" t="n">
        <v>0</v>
      </c>
      <c r="M6805" s="195" t="n">
        <v>0</v>
      </c>
      <c r="N6805" s="196" t="n">
        <v>0</v>
      </c>
      <c r="O6805" s="197" t="n">
        <v>0</v>
      </c>
      <c r="P6805" s="118" t="inlineStr">
        <is>
          <t>Включено</t>
        </is>
      </c>
      <c r="Q6805" s="104" t="n"/>
    </row>
    <row r="6806" outlineLevel="3" ht="50.25" customHeight="1">
      <c r="A6806" s="3" t="n"/>
      <c r="B6806" s="3" t="n"/>
      <c r="C6806" s="25" t="n"/>
      <c r="D6806" s="271" t="inlineStr">
        <is>
          <t>10.13.33.12.</t>
        </is>
      </c>
      <c r="E6806" s="200" t="inlineStr">
        <is>
          <t>Автоматический выключатель, термомагнитный, однополюсный, кривая С, номинальный ток 6 А, 4.5 кА, C9 F 34 1 06, Systeme Electric</t>
        </is>
      </c>
      <c r="F6806" s="214" t="inlineStr">
        <is>
          <t>шт.</t>
        </is>
      </c>
      <c r="G6806" s="645" t="n">
        <v>2</v>
      </c>
      <c r="H6806" s="194" t="n"/>
      <c r="I6806" s="195" t="n">
        <v>0</v>
      </c>
      <c r="J6806" s="196" t="n">
        <v>0</v>
      </c>
      <c r="K6806" s="197" t="n">
        <v>0</v>
      </c>
      <c r="L6806" s="194" t="n">
        <v>0</v>
      </c>
      <c r="M6806" s="195" t="n">
        <v>0</v>
      </c>
      <c r="N6806" s="196" t="n">
        <v>0</v>
      </c>
      <c r="O6806" s="197" t="n">
        <v>0</v>
      </c>
      <c r="P6806" s="118" t="inlineStr">
        <is>
          <t>Включено</t>
        </is>
      </c>
      <c r="Q6806" s="104" t="n"/>
    </row>
    <row r="6807" outlineLevel="3" ht="50.25" customHeight="1">
      <c r="A6807" s="3" t="n"/>
      <c r="B6807" s="3" t="n"/>
      <c r="C6807" s="25" t="n"/>
      <c r="D6807" s="271" t="inlineStr">
        <is>
          <t>10.13.33.13.</t>
        </is>
      </c>
      <c r="E6807" s="200" t="inlineStr">
        <is>
          <t>Автоматический выключатель, термомагнитный, двухполюсный, кривая С, номинальный ток 6 А, 4.5 кА, C9 F 34 2 06, Systeme Electric</t>
        </is>
      </c>
      <c r="F6807" s="214" t="inlineStr">
        <is>
          <t>шт.</t>
        </is>
      </c>
      <c r="G6807" s="645" t="n">
        <v>2</v>
      </c>
      <c r="H6807" s="194" t="n"/>
      <c r="I6807" s="195" t="n">
        <v>0</v>
      </c>
      <c r="J6807" s="196" t="n">
        <v>0</v>
      </c>
      <c r="K6807" s="197" t="n">
        <v>0</v>
      </c>
      <c r="L6807" s="194" t="n">
        <v>0</v>
      </c>
      <c r="M6807" s="195" t="n">
        <v>0</v>
      </c>
      <c r="N6807" s="196" t="n">
        <v>0</v>
      </c>
      <c r="O6807" s="197" t="n">
        <v>0</v>
      </c>
      <c r="P6807" s="118" t="inlineStr">
        <is>
          <t>Включено</t>
        </is>
      </c>
      <c r="Q6807" s="104" t="n"/>
    </row>
    <row r="6808" outlineLevel="3" ht="50.25" customHeight="1">
      <c r="A6808" s="3" t="n"/>
      <c r="B6808" s="3" t="n"/>
      <c r="C6808" s="25" t="n"/>
      <c r="D6808" s="271" t="inlineStr">
        <is>
          <t>10.13.33.14.</t>
        </is>
      </c>
      <c r="E6808" s="200" t="inlineStr">
        <is>
          <t>Трансформатор цепей управления, понижающий 220/24В, 63 ВА, ОСМ Т 220/24-0,063-50, -</t>
        </is>
      </c>
      <c r="F6808" s="214" t="inlineStr">
        <is>
          <t>шт.</t>
        </is>
      </c>
      <c r="G6808" s="645" t="n">
        <v>1</v>
      </c>
      <c r="H6808" s="194" t="n"/>
      <c r="I6808" s="195" t="n">
        <v>0</v>
      </c>
      <c r="J6808" s="196" t="n">
        <v>0</v>
      </c>
      <c r="K6808" s="197" t="n">
        <v>0</v>
      </c>
      <c r="L6808" s="194" t="n">
        <v>0</v>
      </c>
      <c r="M6808" s="195" t="n">
        <v>0</v>
      </c>
      <c r="N6808" s="196" t="n">
        <v>0</v>
      </c>
      <c r="O6808" s="197" t="n">
        <v>0</v>
      </c>
      <c r="P6808" s="118" t="inlineStr">
        <is>
          <t>Включено</t>
        </is>
      </c>
      <c r="Q6808" s="104" t="n"/>
    </row>
    <row r="6809" outlineLevel="3" ht="50.25" customHeight="1">
      <c r="A6809" s="3" t="n"/>
      <c r="B6809" s="3" t="n"/>
      <c r="C6809" s="25" t="n"/>
      <c r="D6809" s="271" t="inlineStr">
        <is>
          <t>10.13.33.15.</t>
        </is>
      </c>
      <c r="E6809" s="200" t="inlineStr">
        <is>
          <t>Клемма винтовая 2.5 мм.кв. 800В, 24A, синяя, TB2.5N, Провенто</t>
        </is>
      </c>
      <c r="F6809" s="214" t="inlineStr">
        <is>
          <t>шт.</t>
        </is>
      </c>
      <c r="G6809" s="645" t="n">
        <v>5</v>
      </c>
      <c r="H6809" s="194" t="n"/>
      <c r="I6809" s="195" t="n">
        <v>0</v>
      </c>
      <c r="J6809" s="196" t="n">
        <v>0</v>
      </c>
      <c r="K6809" s="197" t="n">
        <v>0</v>
      </c>
      <c r="L6809" s="194" t="n">
        <v>0</v>
      </c>
      <c r="M6809" s="195" t="n">
        <v>0</v>
      </c>
      <c r="N6809" s="196" t="n">
        <v>0</v>
      </c>
      <c r="O6809" s="197" t="n">
        <v>0</v>
      </c>
      <c r="P6809" s="118" t="inlineStr">
        <is>
          <t>Включено</t>
        </is>
      </c>
      <c r="Q6809" s="104" t="n"/>
    </row>
    <row r="6810" outlineLevel="3" ht="50.25" customHeight="1">
      <c r="A6810" s="3" t="n"/>
      <c r="B6810" s="3" t="n"/>
      <c r="C6810" s="25" t="n"/>
      <c r="D6810" s="271" t="inlineStr">
        <is>
          <t>10.13.33.16.</t>
        </is>
      </c>
      <c r="E6810" s="200" t="inlineStr">
        <is>
          <t>Торцевая крышка для клемм 2.5-10 мм.кв., синяя, T2.5-10EC.N, Провенто</t>
        </is>
      </c>
      <c r="F6810" s="214" t="inlineStr">
        <is>
          <t>шт.</t>
        </is>
      </c>
      <c r="G6810" s="645" t="n">
        <v>2</v>
      </c>
      <c r="H6810" s="194" t="n"/>
      <c r="I6810" s="195" t="n">
        <v>0</v>
      </c>
      <c r="J6810" s="196" t="n">
        <v>0</v>
      </c>
      <c r="K6810" s="197" t="n">
        <v>0</v>
      </c>
      <c r="L6810" s="194" t="n">
        <v>0</v>
      </c>
      <c r="M6810" s="195" t="n">
        <v>0</v>
      </c>
      <c r="N6810" s="196" t="n">
        <v>0</v>
      </c>
      <c r="O6810" s="197" t="n">
        <v>0</v>
      </c>
      <c r="P6810" s="118" t="inlineStr">
        <is>
          <t>Включено</t>
        </is>
      </c>
      <c r="Q6810" s="104" t="n"/>
    </row>
    <row r="6811" outlineLevel="3" ht="50.25" customHeight="1">
      <c r="A6811" s="3" t="n"/>
      <c r="B6811" s="3" t="n"/>
      <c r="C6811" s="25" t="n"/>
      <c r="D6811" s="271" t="inlineStr">
        <is>
          <t>10.13.33.17.</t>
        </is>
      </c>
      <c r="E6811" s="200" t="inlineStr">
        <is>
          <t>Клемма винтовая, двухуровневая 2,5 мм.кв., 500В, 24A, серая серая, TB2.5DL, Провенто</t>
        </is>
      </c>
      <c r="F6811" s="214" t="inlineStr">
        <is>
          <t>шт.</t>
        </is>
      </c>
      <c r="G6811" s="645" t="n">
        <v>17</v>
      </c>
      <c r="H6811" s="194" t="n"/>
      <c r="I6811" s="195" t="n">
        <v>0</v>
      </c>
      <c r="J6811" s="196" t="n">
        <v>0</v>
      </c>
      <c r="K6811" s="197" t="n">
        <v>0</v>
      </c>
      <c r="L6811" s="194" t="n">
        <v>0</v>
      </c>
      <c r="M6811" s="195" t="n">
        <v>0</v>
      </c>
      <c r="N6811" s="196" t="n">
        <v>0</v>
      </c>
      <c r="O6811" s="197" t="n">
        <v>0</v>
      </c>
      <c r="P6811" s="118" t="inlineStr">
        <is>
          <t>Включено</t>
        </is>
      </c>
      <c r="Q6811" s="104" t="n"/>
    </row>
    <row r="6812" outlineLevel="3" ht="50.25" customHeight="1">
      <c r="A6812" s="3" t="n"/>
      <c r="B6812" s="3" t="n"/>
      <c r="C6812" s="25" t="n"/>
      <c r="D6812" s="271" t="inlineStr">
        <is>
          <t>10.13.33.18.</t>
        </is>
      </c>
      <c r="E6812" s="200" t="inlineStr">
        <is>
          <t>Клемма заземления винтовая 2.5 мм.кв. 800В, желто-зеленая, TB2.5E, Провенто</t>
        </is>
      </c>
      <c r="F6812" s="214" t="inlineStr">
        <is>
          <t>шт.</t>
        </is>
      </c>
      <c r="G6812" s="645" t="n">
        <v>5</v>
      </c>
      <c r="H6812" s="194" t="n"/>
      <c r="I6812" s="195" t="n">
        <v>0</v>
      </c>
      <c r="J6812" s="196" t="n">
        <v>0</v>
      </c>
      <c r="K6812" s="197" t="n">
        <v>0</v>
      </c>
      <c r="L6812" s="194" t="n">
        <v>0</v>
      </c>
      <c r="M6812" s="195" t="n">
        <v>0</v>
      </c>
      <c r="N6812" s="196" t="n">
        <v>0</v>
      </c>
      <c r="O6812" s="197" t="n">
        <v>0</v>
      </c>
      <c r="P6812" s="118" t="inlineStr">
        <is>
          <t>Включено</t>
        </is>
      </c>
      <c r="Q6812" s="104" t="n"/>
    </row>
    <row r="6813" outlineLevel="3" ht="50.25" customHeight="1">
      <c r="A6813" s="3" t="n"/>
      <c r="B6813" s="3" t="n"/>
      <c r="C6813" s="25" t="n"/>
      <c r="D6813" s="271" t="inlineStr">
        <is>
          <t>10.13.33.19.</t>
        </is>
      </c>
      <c r="E6813" s="200" t="inlineStr">
        <is>
          <t>Розетка РДЕ-47 (под евро вилку) EKF PROxima, EKF.mdse-47-pro, EKF</t>
        </is>
      </c>
      <c r="F6813" s="214" t="inlineStr">
        <is>
          <t>шт.</t>
        </is>
      </c>
      <c r="G6813" s="645" t="n">
        <v>1</v>
      </c>
      <c r="H6813" s="194" t="n"/>
      <c r="I6813" s="195" t="n">
        <v>0</v>
      </c>
      <c r="J6813" s="196" t="n">
        <v>0</v>
      </c>
      <c r="K6813" s="197" t="n">
        <v>0</v>
      </c>
      <c r="L6813" s="194" t="n">
        <v>0</v>
      </c>
      <c r="M6813" s="195" t="n">
        <v>0</v>
      </c>
      <c r="N6813" s="196" t="n">
        <v>0</v>
      </c>
      <c r="O6813" s="197" t="n">
        <v>0</v>
      </c>
      <c r="P6813" s="118" t="inlineStr">
        <is>
          <t>Включено</t>
        </is>
      </c>
      <c r="Q6813" s="104" t="n"/>
    </row>
    <row r="6814" outlineLevel="3" ht="50.25" customHeight="1">
      <c r="A6814" s="3" t="n"/>
      <c r="B6814" s="3" t="n"/>
      <c r="C6814" s="25" t="n"/>
      <c r="D6814" s="271" t="inlineStr">
        <is>
          <t>10.13.33.20.</t>
        </is>
      </c>
      <c r="E6814" s="200" t="inlineStr">
        <is>
          <t>Клемма винтовая 2.5 мм.кв. 800В, 24A, серая, TB2.5, Провенто</t>
        </is>
      </c>
      <c r="F6814" s="214" t="inlineStr">
        <is>
          <t>шт.</t>
        </is>
      </c>
      <c r="G6814" s="645" t="n">
        <v>6</v>
      </c>
      <c r="H6814" s="194" t="n"/>
      <c r="I6814" s="195" t="n">
        <v>0</v>
      </c>
      <c r="J6814" s="196" t="n">
        <v>0</v>
      </c>
      <c r="K6814" s="197" t="n">
        <v>0</v>
      </c>
      <c r="L6814" s="194" t="n">
        <v>0</v>
      </c>
      <c r="M6814" s="195" t="n">
        <v>0</v>
      </c>
      <c r="N6814" s="196" t="n">
        <v>0</v>
      </c>
      <c r="O6814" s="197" t="n">
        <v>0</v>
      </c>
      <c r="P6814" s="118" t="inlineStr">
        <is>
          <t>Включено</t>
        </is>
      </c>
      <c r="Q6814" s="104" t="n"/>
    </row>
    <row r="6815" outlineLevel="3" ht="50.25" customHeight="1">
      <c r="A6815" s="3" t="n"/>
      <c r="B6815" s="3" t="n"/>
      <c r="C6815" s="25" t="n"/>
      <c r="D6815" s="271" t="inlineStr">
        <is>
          <t>10.13.33.21.</t>
        </is>
      </c>
      <c r="E6815" s="200" t="inlineStr">
        <is>
          <t>Торцевая крышка для клемм 2.5-10 мм.кв., серая, T2.5-10EC, Провенто</t>
        </is>
      </c>
      <c r="F6815" s="214" t="inlineStr">
        <is>
          <t>шт.</t>
        </is>
      </c>
      <c r="G6815" s="645" t="n">
        <v>2</v>
      </c>
      <c r="H6815" s="194" t="n"/>
      <c r="I6815" s="195" t="n">
        <v>0</v>
      </c>
      <c r="J6815" s="196" t="n">
        <v>0</v>
      </c>
      <c r="K6815" s="197" t="n">
        <v>0</v>
      </c>
      <c r="L6815" s="194" t="n">
        <v>0</v>
      </c>
      <c r="M6815" s="195" t="n">
        <v>0</v>
      </c>
      <c r="N6815" s="196" t="n">
        <v>0</v>
      </c>
      <c r="O6815" s="197" t="n">
        <v>0</v>
      </c>
      <c r="P6815" s="118" t="inlineStr">
        <is>
          <t>Включено</t>
        </is>
      </c>
      <c r="Q6815" s="104" t="n"/>
    </row>
    <row r="6816" outlineLevel="3" ht="50.25" customHeight="1">
      <c r="A6816" s="3" t="n"/>
      <c r="B6816" s="3" t="n"/>
      <c r="C6816" s="25" t="n"/>
      <c r="D6816" s="271" t="inlineStr">
        <is>
          <t>10.13.33.22.</t>
        </is>
      </c>
      <c r="E6816" s="200" t="inlineStr">
        <is>
          <t>Торцевая крышка для двухуровневых клемм 2.5-4 мм.кв., серая, T2.5-4EC.DL, Провенто</t>
        </is>
      </c>
      <c r="F6816" s="214" t="inlineStr">
        <is>
          <t>шт.</t>
        </is>
      </c>
      <c r="G6816" s="645" t="n">
        <v>2</v>
      </c>
      <c r="H6816" s="194" t="n"/>
      <c r="I6816" s="195" t="n">
        <v>0</v>
      </c>
      <c r="J6816" s="196" t="n">
        <v>0</v>
      </c>
      <c r="K6816" s="197" t="n">
        <v>0</v>
      </c>
      <c r="L6816" s="194" t="n">
        <v>0</v>
      </c>
      <c r="M6816" s="195" t="n">
        <v>0</v>
      </c>
      <c r="N6816" s="196" t="n">
        <v>0</v>
      </c>
      <c r="O6816" s="197" t="n">
        <v>0</v>
      </c>
      <c r="P6816" s="118" t="inlineStr">
        <is>
          <t>Включено</t>
        </is>
      </c>
      <c r="Q6816" s="104" t="n"/>
    </row>
    <row r="6817" outlineLevel="3" ht="50.25" customHeight="1">
      <c r="A6817" s="3" t="n"/>
      <c r="B6817" s="3" t="n"/>
      <c r="C6817" s="25" t="n"/>
      <c r="D6817" s="271" t="inlineStr">
        <is>
          <t>10.13.33.23.</t>
        </is>
      </c>
      <c r="E6817" s="200" t="inlineStr">
        <is>
          <t>Компактный распределительный шкаф MES 600х400х250, MES 60.40.25, Провенто</t>
        </is>
      </c>
      <c r="F6817" s="214" t="inlineStr">
        <is>
          <t>шт.</t>
        </is>
      </c>
      <c r="G6817" s="645" t="n">
        <v>1</v>
      </c>
      <c r="H6817" s="194" t="n"/>
      <c r="I6817" s="195" t="n">
        <v>0</v>
      </c>
      <c r="J6817" s="196" t="n">
        <v>0</v>
      </c>
      <c r="K6817" s="197" t="n">
        <v>0</v>
      </c>
      <c r="L6817" s="194" t="n">
        <v>0</v>
      </c>
      <c r="M6817" s="195" t="n">
        <v>0</v>
      </c>
      <c r="N6817" s="196" t="n">
        <v>0</v>
      </c>
      <c r="O6817" s="197" t="n">
        <v>0</v>
      </c>
      <c r="P6817" s="118" t="inlineStr">
        <is>
          <t>Включено</t>
        </is>
      </c>
      <c r="Q6817" s="104" t="n"/>
    </row>
    <row r="6818" outlineLevel="3" ht="50.25" customHeight="1">
      <c r="A6818" s="3" t="n"/>
      <c r="B6818" s="3" t="n"/>
      <c r="C6818" s="25" t="n"/>
      <c r="D6818" s="271" t="inlineStr">
        <is>
          <t>10.13.33.24.</t>
        </is>
      </c>
      <c r="E6818" s="200" t="inlineStr">
        <is>
          <t>Монтажная DIN рейка 35х7.5х2000мм, DR07.2000, Провенто</t>
        </is>
      </c>
      <c r="F6818" s="214" t="inlineStr">
        <is>
          <t>шт.</t>
        </is>
      </c>
      <c r="G6818" s="645" t="n">
        <v>1</v>
      </c>
      <c r="H6818" s="194" t="n"/>
      <c r="I6818" s="195" t="n">
        <v>0</v>
      </c>
      <c r="J6818" s="196" t="n">
        <v>0</v>
      </c>
      <c r="K6818" s="197" t="n">
        <v>0</v>
      </c>
      <c r="L6818" s="194" t="n">
        <v>0</v>
      </c>
      <c r="M6818" s="195" t="n">
        <v>0</v>
      </c>
      <c r="N6818" s="196" t="n">
        <v>0</v>
      </c>
      <c r="O6818" s="197" t="n">
        <v>0</v>
      </c>
      <c r="P6818" s="118" t="inlineStr">
        <is>
          <t>Включено</t>
        </is>
      </c>
      <c r="Q6818" s="104" t="n"/>
    </row>
    <row r="6819" outlineLevel="3" ht="50.25" customHeight="1">
      <c r="A6819" s="3" t="n"/>
      <c r="B6819" s="3" t="n"/>
      <c r="C6819" s="25" t="n"/>
      <c r="D6819" s="271" t="inlineStr">
        <is>
          <t>10.13.33.25.</t>
        </is>
      </c>
      <c r="E6819" s="200" t="inlineStr">
        <is>
          <t>Кабельный канал перфорированный 40x80x2000мм, WD40.80P, Провенто</t>
        </is>
      </c>
      <c r="F6819" s="214" t="inlineStr">
        <is>
          <t>пог.м.</t>
        </is>
      </c>
      <c r="G6819" s="645" t="n">
        <v>1</v>
      </c>
      <c r="H6819" s="194" t="n"/>
      <c r="I6819" s="195" t="n">
        <v>0</v>
      </c>
      <c r="J6819" s="196" t="n">
        <v>0</v>
      </c>
      <c r="K6819" s="197" t="n">
        <v>0</v>
      </c>
      <c r="L6819" s="194" t="n">
        <v>0</v>
      </c>
      <c r="M6819" s="195" t="n">
        <v>0</v>
      </c>
      <c r="N6819" s="196" t="n">
        <v>0</v>
      </c>
      <c r="O6819" s="197" t="n">
        <v>0</v>
      </c>
      <c r="P6819" s="118" t="inlineStr">
        <is>
          <t>Включено</t>
        </is>
      </c>
      <c r="Q6819" s="104" t="n"/>
    </row>
    <row r="6820" outlineLevel="2" ht="50.25" customHeight="1">
      <c r="A6820" s="3" t="n"/>
      <c r="B6820" s="3" t="n"/>
      <c r="C6820" s="240" t="n"/>
      <c r="D6820" s="391" t="inlineStr">
        <is>
          <t>10.13.34.</t>
        </is>
      </c>
      <c r="E6820" s="410" t="inlineStr">
        <is>
          <t>Щит систем вентиляции ЩСВ-П1.7В1.16, оборудование и датчики по месту</t>
        </is>
      </c>
      <c r="F6820" s="411" t="inlineStr">
        <is>
          <t>комплект</t>
        </is>
      </c>
      <c r="G6820" s="421" t="n">
        <v>1</v>
      </c>
      <c r="H6820" s="428">
        <f>IFERROR(L6820/G6820,0)</f>
        <v/>
      </c>
      <c r="I6820" s="429">
        <f>IFERROR(M6820/G6820,0)</f>
        <v/>
      </c>
      <c r="J6820" s="430">
        <f>IFERROR(N6820/G6820,0)</f>
        <v/>
      </c>
      <c r="K6820" s="432">
        <f>+IFERROR(O6820/G6820,0)</f>
        <v/>
      </c>
      <c r="L6820" s="431">
        <f>SUBTOTAL(9,L6821:L6830)</f>
        <v/>
      </c>
      <c r="M6820" s="429">
        <f>SUBTOTAL(9,M6821:M6830)</f>
        <v/>
      </c>
      <c r="N6820" s="430">
        <f>SUBTOTAL(9,N6821:N6830)</f>
        <v/>
      </c>
      <c r="O6820" s="433">
        <f>SUBTOTAL(9,O6821:O6830)</f>
        <v/>
      </c>
      <c r="P6820" s="394" t="n"/>
      <c r="Q6820" s="243" t="n"/>
    </row>
    <row r="6821" outlineLevel="3" ht="50.25" customHeight="1">
      <c r="A6821" s="3" t="n"/>
      <c r="B6821" s="3" t="n"/>
      <c r="C6821" s="25" t="n"/>
      <c r="D6821" s="271" t="inlineStr">
        <is>
          <t>10.13.34.1.</t>
        </is>
      </c>
      <c r="E6821" s="200" t="inlineStr">
        <is>
          <t>Привод клапана</t>
        </is>
      </c>
      <c r="F6821" s="214" t="inlineStr">
        <is>
          <t>шт.</t>
        </is>
      </c>
      <c r="G6821" s="645" t="n">
        <v>0</v>
      </c>
      <c r="H6821" s="194" t="n">
        <v>28861.33039384376</v>
      </c>
      <c r="I6821" s="195" t="n">
        <v>6471.110551486678</v>
      </c>
      <c r="J6821" s="196" t="n">
        <v>4416.555118166304</v>
      </c>
      <c r="K6821" s="197" t="n">
        <v>39748.99606349674</v>
      </c>
      <c r="L6821" s="194" t="n">
        <v>0</v>
      </c>
      <c r="M6821" s="195" t="n">
        <v>0</v>
      </c>
      <c r="N6821" s="196" t="n">
        <v>0</v>
      </c>
      <c r="O6821" s="197" t="n">
        <v>0</v>
      </c>
      <c r="P6821" s="524" t="inlineStr">
        <is>
          <t>Исключено</t>
        </is>
      </c>
      <c r="Q6821" s="104" t="n"/>
    </row>
    <row r="6822" outlineLevel="3" ht="50.25" customHeight="1">
      <c r="A6822" s="3" t="n"/>
      <c r="B6822" s="3" t="n"/>
      <c r="C6822" s="25" t="n"/>
      <c r="D6822" s="271" t="inlineStr">
        <is>
          <t>10.13.34.2.</t>
        </is>
      </c>
      <c r="E6822" s="200" t="inlineStr">
        <is>
          <t>Привод с пружинным возвратом, 2-х позиционный, 10 Нм, ~220 В, NF230A, Belimo</t>
        </is>
      </c>
      <c r="F6822" s="214" t="inlineStr">
        <is>
          <t>шт.</t>
        </is>
      </c>
      <c r="G6822" s="645" t="n">
        <v>0</v>
      </c>
      <c r="H6822" s="194" t="n">
        <v>16508.68094558316</v>
      </c>
      <c r="I6822" s="195" t="n">
        <v>10353.77688237868</v>
      </c>
      <c r="J6822" s="196" t="n">
        <v>3357.807228495231</v>
      </c>
      <c r="K6822" s="197" t="n">
        <v>30220.26505645708</v>
      </c>
      <c r="L6822" s="194" t="n">
        <v>0</v>
      </c>
      <c r="M6822" s="195" t="n">
        <v>0</v>
      </c>
      <c r="N6822" s="196" t="n">
        <v>0</v>
      </c>
      <c r="O6822" s="197" t="n">
        <v>0</v>
      </c>
      <c r="P6822" s="524" t="inlineStr">
        <is>
          <t>Исключено</t>
        </is>
      </c>
      <c r="Q6822" s="104" t="n"/>
    </row>
    <row r="6823" outlineLevel="3" ht="50.25" customHeight="1">
      <c r="A6823" s="3" t="n"/>
      <c r="B6823" s="3" t="n"/>
      <c r="C6823" s="25" t="n"/>
      <c r="D6823" s="271" t="inlineStr">
        <is>
          <t>10.13.34.3.</t>
        </is>
      </c>
      <c r="E6823" s="200" t="inlineStr">
        <is>
          <t>Реле дифференциального давления по воздуху диапазон 50...500 Па, РД30-ДД500, Овен</t>
        </is>
      </c>
      <c r="F6823" s="214" t="inlineStr">
        <is>
          <t>шт.</t>
        </is>
      </c>
      <c r="G6823" s="645" t="n">
        <v>0</v>
      </c>
      <c r="H6823" s="194" t="n">
        <v>1847.12510992114</v>
      </c>
      <c r="I6823" s="195" t="n">
        <v>1553.066532356803</v>
      </c>
      <c r="J6823" s="196" t="n">
        <v>425.0239552847429</v>
      </c>
      <c r="K6823" s="197" t="n">
        <v>3825.215597562686</v>
      </c>
      <c r="L6823" s="194" t="n">
        <v>0</v>
      </c>
      <c r="M6823" s="195" t="n">
        <v>0</v>
      </c>
      <c r="N6823" s="196" t="n">
        <v>0</v>
      </c>
      <c r="O6823" s="197" t="n">
        <v>0</v>
      </c>
      <c r="P6823" s="524" t="inlineStr">
        <is>
          <t>Исключено</t>
        </is>
      </c>
      <c r="Q6823" s="104" t="n"/>
    </row>
    <row r="6824" outlineLevel="3" ht="50.25" customHeight="1">
      <c r="A6824" s="3" t="n"/>
      <c r="B6824" s="3" t="n"/>
      <c r="C6824" s="25" t="n"/>
      <c r="D6824" s="271" t="inlineStr">
        <is>
          <t>10.13.34.4.</t>
        </is>
      </c>
      <c r="E6824" s="200" t="inlineStr">
        <is>
          <t>Реле дифференциального давления по воздуху диапазон 20...200 Па, РД30-ДД200, Овен</t>
        </is>
      </c>
      <c r="F6824" s="214" t="inlineStr">
        <is>
          <t>шт.</t>
        </is>
      </c>
      <c r="G6824" s="645" t="n">
        <v>0</v>
      </c>
      <c r="H6824" s="194" t="n">
        <v>1847.12510992114</v>
      </c>
      <c r="I6824" s="195" t="n">
        <v>1553.066532356803</v>
      </c>
      <c r="J6824" s="196" t="n">
        <v>425.0239552847429</v>
      </c>
      <c r="K6824" s="197" t="n">
        <v>3825.215597562686</v>
      </c>
      <c r="L6824" s="194" t="n">
        <v>0</v>
      </c>
      <c r="M6824" s="195" t="n">
        <v>0</v>
      </c>
      <c r="N6824" s="196" t="n">
        <v>0</v>
      </c>
      <c r="O6824" s="197" t="n">
        <v>0</v>
      </c>
      <c r="P6824" s="524" t="inlineStr">
        <is>
          <t>Исключено</t>
        </is>
      </c>
      <c r="Q6824" s="104" t="n"/>
    </row>
    <row r="6825" outlineLevel="3" ht="50.25" customHeight="1">
      <c r="A6825" s="3" t="n"/>
      <c r="B6825" s="3" t="n"/>
      <c r="C6825" s="25" t="n"/>
      <c r="D6825" s="271" t="inlineStr">
        <is>
          <t>10.13.34.5.</t>
        </is>
      </c>
      <c r="E6825" s="200" t="inlineStr">
        <is>
          <t>Реле давления жидкости, диапазон −0,07…0,3 МПа; гистерезис 0,02…0,15 МПа, Rp1/4, макс. 10 бар, 110 °С, РД-2Р-0,3-G1/4", ЗАО «РОСМА»</t>
        </is>
      </c>
      <c r="F6825" s="214" t="inlineStr">
        <is>
          <t>шт.</t>
        </is>
      </c>
      <c r="G6825" s="645" t="n">
        <v>0</v>
      </c>
      <c r="H6825" s="194" t="n">
        <v>2088.40594777742</v>
      </c>
      <c r="I6825" s="195" t="n">
        <v>1553.066532356803</v>
      </c>
      <c r="J6825" s="196" t="n">
        <v>455.1840600167778</v>
      </c>
      <c r="K6825" s="197" t="n">
        <v>4096.656540151001</v>
      </c>
      <c r="L6825" s="194" t="n">
        <v>0</v>
      </c>
      <c r="M6825" s="195" t="n">
        <v>0</v>
      </c>
      <c r="N6825" s="196" t="n">
        <v>0</v>
      </c>
      <c r="O6825" s="197" t="n">
        <v>0</v>
      </c>
      <c r="P6825" s="524" t="inlineStr">
        <is>
          <t>Исключено</t>
        </is>
      </c>
      <c r="Q6825" s="104" t="n"/>
    </row>
    <row r="6826" outlineLevel="3" ht="50.25" customHeight="1">
      <c r="A6826" s="3" t="n"/>
      <c r="B6826" s="3" t="n"/>
      <c r="C6826" s="25" t="n"/>
      <c r="D6826" s="271" t="inlineStr">
        <is>
          <t>10.13.34.6.</t>
        </is>
      </c>
      <c r="E6826" s="200" t="inlineStr">
        <is>
          <t>Преобразователь частотный, встроенный фильтр ЭМС категории С2 или С3, 380 В, 1.5 кВт, 3.7 А, IP55, STV900U15N4, System Electric</t>
        </is>
      </c>
      <c r="F6826" s="214" t="inlineStr">
        <is>
          <t>шт.</t>
        </is>
      </c>
      <c r="G6826" s="645" t="n">
        <v>0</v>
      </c>
      <c r="H6826" s="194" t="n">
        <v>43869.22209572834</v>
      </c>
      <c r="I6826" s="195" t="n">
        <v>15530.66532356802</v>
      </c>
      <c r="J6826" s="196" t="n">
        <v>7424.985927412044</v>
      </c>
      <c r="K6826" s="197" t="n">
        <v>66824.87334670839</v>
      </c>
      <c r="L6826" s="194" t="n">
        <v>0</v>
      </c>
      <c r="M6826" s="195" t="n">
        <v>0</v>
      </c>
      <c r="N6826" s="196" t="n">
        <v>0</v>
      </c>
      <c r="O6826" s="197" t="n">
        <v>0</v>
      </c>
      <c r="P6826" s="524" t="inlineStr">
        <is>
          <t>Исключено</t>
        </is>
      </c>
      <c r="Q6826" s="104" t="n"/>
    </row>
    <row r="6827" outlineLevel="3" ht="50.25" customHeight="1">
      <c r="A6827" s="3" t="n"/>
      <c r="B6827" s="3" t="n"/>
      <c r="C6827" s="25" t="n"/>
      <c r="D6827" s="271" t="inlineStr">
        <is>
          <t>10.13.34.7.</t>
        </is>
      </c>
      <c r="E6827" s="200" t="inlineStr">
        <is>
          <t>Датчик температуры наружного/внутреннего воздуха, PT1000, -50..+120°С, ДТС3005-PT1000.B2, ЗАО "Овен"</t>
        </is>
      </c>
      <c r="F6827" s="214" t="inlineStr">
        <is>
          <t>шт.</t>
        </is>
      </c>
      <c r="G6827" s="645" t="n">
        <v>0</v>
      </c>
      <c r="H6827" s="194" t="n">
        <v>1893.303200914106</v>
      </c>
      <c r="I6827" s="195" t="n">
        <v>1553.066532356803</v>
      </c>
      <c r="J6827" s="196" t="n">
        <v>430.7962166588636</v>
      </c>
      <c r="K6827" s="197" t="n">
        <v>3877.165949929773</v>
      </c>
      <c r="L6827" s="194" t="n">
        <v>0</v>
      </c>
      <c r="M6827" s="195" t="n">
        <v>0</v>
      </c>
      <c r="N6827" s="196" t="n">
        <v>0</v>
      </c>
      <c r="O6827" s="197" t="n">
        <v>0</v>
      </c>
      <c r="P6827" s="524" t="inlineStr">
        <is>
          <t>Исключено</t>
        </is>
      </c>
      <c r="Q6827" s="104" t="n"/>
    </row>
    <row r="6828" outlineLevel="3" ht="50.25" customHeight="1">
      <c r="A6828" s="3" t="n"/>
      <c r="B6828" s="3" t="n"/>
      <c r="C6828" s="25" t="n"/>
      <c r="D6828" s="271" t="inlineStr">
        <is>
          <t>10.13.34.8.</t>
        </is>
      </c>
      <c r="E6828" s="200" t="inlineStr">
        <is>
          <t>Датчик температуры, канальный, PT1000, длина погружной части 200 мм, -50...120°С, ДТС3015-PT1000.B2.200, ЗАО "Овен"</t>
        </is>
      </c>
      <c r="F6828" s="214" t="inlineStr">
        <is>
          <t>шт.</t>
        </is>
      </c>
      <c r="G6828" s="645" t="n">
        <v>0</v>
      </c>
      <c r="H6828" s="194" t="n">
        <v>3001.578303621853</v>
      </c>
      <c r="I6828" s="195" t="n">
        <v>1553.066532356803</v>
      </c>
      <c r="J6828" s="196" t="n">
        <v>569.3306044973319</v>
      </c>
      <c r="K6828" s="197" t="n">
        <v>5123.975440475988</v>
      </c>
      <c r="L6828" s="194" t="n">
        <v>0</v>
      </c>
      <c r="M6828" s="195" t="n">
        <v>0</v>
      </c>
      <c r="N6828" s="196" t="n">
        <v>0</v>
      </c>
      <c r="O6828" s="197" t="n">
        <v>0</v>
      </c>
      <c r="P6828" s="524" t="inlineStr">
        <is>
          <t>Исключено</t>
        </is>
      </c>
      <c r="Q6828" s="104" t="n"/>
    </row>
    <row r="6829" outlineLevel="3" ht="50.25" customHeight="1">
      <c r="A6829" s="3" t="n"/>
      <c r="B6829" s="3" t="n"/>
      <c r="C6829" s="25" t="n"/>
      <c r="D6829" s="271" t="inlineStr">
        <is>
          <t>10.13.34.9.</t>
        </is>
      </c>
      <c r="E6829" s="200" t="inlineStr">
        <is>
          <t>Датчик температуры, погружной, PT1000, длина погружной части 70 мм, -50...120°С, ДТС3105-PT1000.B2.70, ЗАО "Овен"</t>
        </is>
      </c>
      <c r="F6829" s="214" t="inlineStr">
        <is>
          <t>шт.</t>
        </is>
      </c>
      <c r="G6829" s="645" t="n">
        <v>0</v>
      </c>
      <c r="H6829" s="194" t="n">
        <v>3047.756578390133</v>
      </c>
      <c r="I6829" s="195" t="n">
        <v>1553.066532356803</v>
      </c>
      <c r="J6829" s="196" t="n">
        <v>575.1028888433669</v>
      </c>
      <c r="K6829" s="197" t="n">
        <v>5175.925999590302</v>
      </c>
      <c r="L6829" s="194" t="n">
        <v>0</v>
      </c>
      <c r="M6829" s="195" t="n">
        <v>0</v>
      </c>
      <c r="N6829" s="196" t="n">
        <v>0</v>
      </c>
      <c r="O6829" s="197" t="n">
        <v>0</v>
      </c>
      <c r="P6829" s="524" t="inlineStr">
        <is>
          <t>Исключено</t>
        </is>
      </c>
      <c r="Q6829" s="104" t="n"/>
    </row>
    <row r="6830" outlineLevel="3" ht="50.25" customHeight="1">
      <c r="A6830" s="3" t="n"/>
      <c r="B6830" s="3" t="n"/>
      <c r="C6830" s="25" t="n"/>
      <c r="D6830" s="271" t="inlineStr">
        <is>
          <t>10.13.34.10.</t>
        </is>
      </c>
      <c r="E6830" s="200" t="inlineStr">
        <is>
          <t>Термостат защиты от замерзания с капиллярным датчиком 6 м, -30...15 °С, MTR-K6, Овен</t>
        </is>
      </c>
      <c r="F6830" s="214" t="inlineStr">
        <is>
          <t>шт.</t>
        </is>
      </c>
      <c r="G6830" s="645" t="n">
        <v>0</v>
      </c>
      <c r="H6830" s="194" t="n">
        <v>6695.828707239448</v>
      </c>
      <c r="I6830" s="195" t="n">
        <v>3235.555275743339</v>
      </c>
      <c r="J6830" s="196" t="n">
        <v>1241.422997872848</v>
      </c>
      <c r="K6830" s="197" t="n">
        <v>11172.80698085564</v>
      </c>
      <c r="L6830" s="194" t="n">
        <v>0</v>
      </c>
      <c r="M6830" s="195" t="n">
        <v>0</v>
      </c>
      <c r="N6830" s="196" t="n">
        <v>0</v>
      </c>
      <c r="O6830" s="197" t="n">
        <v>0</v>
      </c>
      <c r="P6830" s="524" t="inlineStr">
        <is>
          <t>Исключено</t>
        </is>
      </c>
      <c r="Q6830" s="104" t="n"/>
    </row>
    <row r="6831" outlineLevel="2" ht="50.25" customHeight="1">
      <c r="A6831" s="3" t="n"/>
      <c r="B6831" s="3" t="n"/>
      <c r="C6831" s="240" t="n"/>
      <c r="D6831" s="391" t="inlineStr">
        <is>
          <t>10.13.35.</t>
        </is>
      </c>
      <c r="E6831" s="410" t="inlineStr">
        <is>
          <t>Щит систем вентиляции ЩСВ-П1.7В1.16</t>
        </is>
      </c>
      <c r="F6831" s="411" t="inlineStr">
        <is>
          <t>комплект</t>
        </is>
      </c>
      <c r="G6831" s="421" t="n">
        <v>1</v>
      </c>
      <c r="H6831" s="434">
        <f>IFERROR(L6831/G6831,0)</f>
        <v/>
      </c>
      <c r="I6831" s="435">
        <f>IFERROR(M6831/G6831,0)</f>
        <v/>
      </c>
      <c r="J6831" s="436">
        <f>IFERROR(N6831/G6831,0)</f>
        <v/>
      </c>
      <c r="K6831" s="432">
        <f>+IFERROR(O6831/G6831,0)</f>
        <v/>
      </c>
      <c r="L6831" s="434">
        <f>SUBTOTAL(9,L6832:L6860)</f>
        <v/>
      </c>
      <c r="M6831" s="435">
        <f>SUBTOTAL(9,M6832:M6860)</f>
        <v/>
      </c>
      <c r="N6831" s="436">
        <f>SUBTOTAL(9,N6832:N6860)</f>
        <v/>
      </c>
      <c r="O6831" s="437">
        <f>SUBTOTAL(9,O6832:O6860)</f>
        <v/>
      </c>
      <c r="P6831" s="652" t="inlineStr">
        <is>
          <t>Исключено</t>
        </is>
      </c>
      <c r="Q6831" s="243" t="n"/>
    </row>
    <row r="6832" outlineLevel="3" ht="50.25" customHeight="1">
      <c r="A6832" s="3" t="n"/>
      <c r="B6832" s="3" t="n"/>
      <c r="C6832" s="25" t="n"/>
      <c r="D6832" s="271" t="inlineStr">
        <is>
          <t>10.13.35.1.</t>
        </is>
      </c>
      <c r="E6832" s="200" t="inlineStr">
        <is>
          <t>Контроллер программируемый логический Pixel2 1020, дисплей и клавиатура, 8хDI, 6xDOr, 2xDOo, 8xAi, 2xAO, Pixel2 1020-70-4, ООО "Сегнетикс"</t>
        </is>
      </c>
      <c r="F6832" s="214" t="inlineStr">
        <is>
          <t>шт.</t>
        </is>
      </c>
      <c r="G6832" s="645" t="n">
        <v>1</v>
      </c>
      <c r="H6832" s="194" t="n"/>
      <c r="I6832" s="195" t="n">
        <v>0</v>
      </c>
      <c r="J6832" s="196" t="n">
        <v>0</v>
      </c>
      <c r="K6832" s="197" t="n">
        <v>0</v>
      </c>
      <c r="L6832" s="194" t="n">
        <v>0</v>
      </c>
      <c r="M6832" s="195" t="n">
        <v>0</v>
      </c>
      <c r="N6832" s="196" t="n">
        <v>0</v>
      </c>
      <c r="O6832" s="197" t="n">
        <v>0</v>
      </c>
      <c r="P6832" s="118" t="inlineStr">
        <is>
          <t>Включено</t>
        </is>
      </c>
      <c r="Q6832" s="104" t="n"/>
    </row>
    <row r="6833" outlineLevel="3" ht="50.25" customHeight="1">
      <c r="A6833" s="3" t="n"/>
      <c r="B6833" s="3" t="n"/>
      <c r="C6833" s="25" t="n"/>
      <c r="D6833" s="271" t="inlineStr">
        <is>
          <t>10.13.35.2.</t>
        </is>
      </c>
      <c r="E6833" s="200" t="inlineStr">
        <is>
          <t>Реле промежуточное, 3 п.к. контакта 8А, МРП-3-1 AC230В УХЛ4, ЗАО "Меандр"</t>
        </is>
      </c>
      <c r="F6833" s="214" t="inlineStr">
        <is>
          <t>шт.</t>
        </is>
      </c>
      <c r="G6833" s="645" t="n">
        <v>1</v>
      </c>
      <c r="H6833" s="194" t="n"/>
      <c r="I6833" s="195" t="n">
        <v>0</v>
      </c>
      <c r="J6833" s="196" t="n">
        <v>0</v>
      </c>
      <c r="K6833" s="197" t="n">
        <v>0</v>
      </c>
      <c r="L6833" s="194" t="n">
        <v>0</v>
      </c>
      <c r="M6833" s="195" t="n">
        <v>0</v>
      </c>
      <c r="N6833" s="196" t="n">
        <v>0</v>
      </c>
      <c r="O6833" s="197" t="n">
        <v>0</v>
      </c>
      <c r="P6833" s="118" t="inlineStr">
        <is>
          <t>Включено</t>
        </is>
      </c>
      <c r="Q6833" s="104" t="n"/>
    </row>
    <row r="6834" outlineLevel="3" ht="50.25" customHeight="1">
      <c r="A6834" s="3" t="n"/>
      <c r="B6834" s="3" t="n"/>
      <c r="C6834" s="25" t="n"/>
      <c r="D6834" s="271" t="inlineStr">
        <is>
          <t>10.13.35.3.</t>
        </is>
      </c>
      <c r="E6834" s="200" t="inlineStr">
        <is>
          <t>Лампа сигнальная в сборе, со встроенным светодиодом, зеленая, 230-240В AC, SB4BVM3, Systeme Electric</t>
        </is>
      </c>
      <c r="F6834" s="214" t="inlineStr">
        <is>
          <t>шт.</t>
        </is>
      </c>
      <c r="G6834" s="645" t="n">
        <v>3</v>
      </c>
      <c r="H6834" s="194" t="n"/>
      <c r="I6834" s="195" t="n">
        <v>0</v>
      </c>
      <c r="J6834" s="196" t="n">
        <v>0</v>
      </c>
      <c r="K6834" s="197" t="n">
        <v>0</v>
      </c>
      <c r="L6834" s="194" t="n">
        <v>0</v>
      </c>
      <c r="M6834" s="195" t="n">
        <v>0</v>
      </c>
      <c r="N6834" s="196" t="n">
        <v>0</v>
      </c>
      <c r="O6834" s="197" t="n">
        <v>0</v>
      </c>
      <c r="P6834" s="118" t="inlineStr">
        <is>
          <t>Включено</t>
        </is>
      </c>
      <c r="Q6834" s="104" t="n"/>
    </row>
    <row r="6835" outlineLevel="3" ht="50.25" customHeight="1">
      <c r="A6835" s="3" t="n"/>
      <c r="B6835" s="3" t="n"/>
      <c r="C6835" s="25" t="n"/>
      <c r="D6835" s="271" t="inlineStr">
        <is>
          <t>10.13.35.4.</t>
        </is>
      </c>
      <c r="E6835" s="200" t="inlineStr">
        <is>
          <t>Лампа сигнальная в сборе, со встроенным светодиодом, красная, 230-240В AC, SB4BVM4, Systeme Electric</t>
        </is>
      </c>
      <c r="F6835" s="214" t="inlineStr">
        <is>
          <t>шт.</t>
        </is>
      </c>
      <c r="G6835" s="645" t="n">
        <v>1</v>
      </c>
      <c r="H6835" s="194" t="n"/>
      <c r="I6835" s="195" t="n">
        <v>0</v>
      </c>
      <c r="J6835" s="196" t="n">
        <v>0</v>
      </c>
      <c r="K6835" s="197" t="n">
        <v>0</v>
      </c>
      <c r="L6835" s="194" t="n">
        <v>0</v>
      </c>
      <c r="M6835" s="195" t="n">
        <v>0</v>
      </c>
      <c r="N6835" s="196" t="n">
        <v>0</v>
      </c>
      <c r="O6835" s="197" t="n">
        <v>0</v>
      </c>
      <c r="P6835" s="118" t="inlineStr">
        <is>
          <t>Включено</t>
        </is>
      </c>
      <c r="Q6835" s="104" t="n"/>
    </row>
    <row r="6836" outlineLevel="3" ht="50.25" customHeight="1">
      <c r="A6836" s="3" t="n"/>
      <c r="B6836" s="3" t="n"/>
      <c r="C6836" s="25" t="n"/>
      <c r="D6836" s="271" t="inlineStr">
        <is>
          <t>10.13.35.5.</t>
        </is>
      </c>
      <c r="E6836" s="200" t="inlineStr">
        <is>
          <t>Модуль вводы-вывода MRL, 16DI, MRL-2200-10-0, ООО "Сегнетикс"</t>
        </is>
      </c>
      <c r="F6836" s="214" t="inlineStr">
        <is>
          <t>шт.</t>
        </is>
      </c>
      <c r="G6836" s="645" t="n">
        <v>1</v>
      </c>
      <c r="H6836" s="194" t="n"/>
      <c r="I6836" s="195" t="n">
        <v>0</v>
      </c>
      <c r="J6836" s="196" t="n">
        <v>0</v>
      </c>
      <c r="K6836" s="197" t="n">
        <v>0</v>
      </c>
      <c r="L6836" s="194" t="n">
        <v>0</v>
      </c>
      <c r="M6836" s="195" t="n">
        <v>0</v>
      </c>
      <c r="N6836" s="196" t="n">
        <v>0</v>
      </c>
      <c r="O6836" s="197" t="n">
        <v>0</v>
      </c>
      <c r="P6836" s="118" t="inlineStr">
        <is>
          <t>Включено</t>
        </is>
      </c>
      <c r="Q6836" s="104" t="n"/>
    </row>
    <row r="6837" outlineLevel="3" ht="50.25" customHeight="1">
      <c r="A6837" s="3" t="n"/>
      <c r="B6837" s="3" t="n"/>
      <c r="C6837" s="25" t="n"/>
      <c r="D6837" s="271" t="inlineStr">
        <is>
          <t>10.13.35.6.</t>
        </is>
      </c>
      <c r="E6837" s="200" t="inlineStr">
        <is>
          <t>Реле промежуточное, 2 п.к. контакта 16А, МРП-2 AC230В УХЛ4, ЗАО "Меандр"</t>
        </is>
      </c>
      <c r="F6837" s="214" t="inlineStr">
        <is>
          <t>шт.</t>
        </is>
      </c>
      <c r="G6837" s="645" t="n">
        <v>1</v>
      </c>
      <c r="H6837" s="194" t="n"/>
      <c r="I6837" s="195" t="n">
        <v>0</v>
      </c>
      <c r="J6837" s="196" t="n">
        <v>0</v>
      </c>
      <c r="K6837" s="197" t="n">
        <v>0</v>
      </c>
      <c r="L6837" s="194" t="n">
        <v>0</v>
      </c>
      <c r="M6837" s="195" t="n">
        <v>0</v>
      </c>
      <c r="N6837" s="196" t="n">
        <v>0</v>
      </c>
      <c r="O6837" s="197" t="n">
        <v>0</v>
      </c>
      <c r="P6837" s="118" t="inlineStr">
        <is>
          <t>Включено</t>
        </is>
      </c>
      <c r="Q6837" s="104" t="n"/>
    </row>
    <row r="6838" outlineLevel="3" ht="50.25" customHeight="1">
      <c r="A6838" s="3" t="n"/>
      <c r="B6838" s="3" t="n"/>
      <c r="C6838" s="25" t="n"/>
      <c r="D6838" s="271" t="inlineStr">
        <is>
          <t>10.13.35.7.</t>
        </is>
      </c>
      <c r="E6838" s="200" t="inlineStr">
        <is>
          <t>Реле промежуточное, 3 п.к. контакта 8А, МРП-3-1 ACDC220В УХЛ4, ЗАО "Меандр"</t>
        </is>
      </c>
      <c r="F6838" s="214" t="inlineStr">
        <is>
          <t>шт.</t>
        </is>
      </c>
      <c r="G6838" s="645" t="n">
        <v>2</v>
      </c>
      <c r="H6838" s="194" t="n"/>
      <c r="I6838" s="195" t="n">
        <v>0</v>
      </c>
      <c r="J6838" s="196" t="n">
        <v>0</v>
      </c>
      <c r="K6838" s="197" t="n">
        <v>0</v>
      </c>
      <c r="L6838" s="194" t="n">
        <v>0</v>
      </c>
      <c r="M6838" s="195" t="n">
        <v>0</v>
      </c>
      <c r="N6838" s="196" t="n">
        <v>0</v>
      </c>
      <c r="O6838" s="197" t="n">
        <v>0</v>
      </c>
      <c r="P6838" s="118" t="inlineStr">
        <is>
          <t>Включено</t>
        </is>
      </c>
      <c r="Q6838" s="104" t="n"/>
    </row>
    <row r="6839" outlineLevel="3" ht="50.25" customHeight="1">
      <c r="A6839" s="3" t="n"/>
      <c r="B6839" s="3" t="n"/>
      <c r="C6839" s="25" t="n"/>
      <c r="D6839" s="271" t="inlineStr">
        <is>
          <t>10.13.35.8.</t>
        </is>
      </c>
      <c r="E6839" s="200" t="inlineStr">
        <is>
          <t>Реле термисторной защиты электродвигателя, 1 н.о. и 1 н.з. контакт, катушка 220В, РТ-М01-1-15 АС230В УХЛ4, ЗАО "Меандр"</t>
        </is>
      </c>
      <c r="F6839" s="214" t="inlineStr">
        <is>
          <t>шт.</t>
        </is>
      </c>
      <c r="G6839" s="645" t="n">
        <v>2</v>
      </c>
      <c r="H6839" s="194" t="n"/>
      <c r="I6839" s="195" t="n">
        <v>0</v>
      </c>
      <c r="J6839" s="196" t="n">
        <v>0</v>
      </c>
      <c r="K6839" s="197" t="n">
        <v>0</v>
      </c>
      <c r="L6839" s="194" t="n">
        <v>0</v>
      </c>
      <c r="M6839" s="195" t="n">
        <v>0</v>
      </c>
      <c r="N6839" s="196" t="n">
        <v>0</v>
      </c>
      <c r="O6839" s="197" t="n">
        <v>0</v>
      </c>
      <c r="P6839" s="118" t="inlineStr">
        <is>
          <t>Включено</t>
        </is>
      </c>
      <c r="Q6839" s="104" t="n"/>
    </row>
    <row r="6840" outlineLevel="3" ht="50.25" customHeight="1">
      <c r="A6840" s="3" t="n"/>
      <c r="B6840" s="3" t="n"/>
      <c r="C6840" s="25" t="n"/>
      <c r="D6840" s="271" t="inlineStr">
        <is>
          <t>10.13.35.9.</t>
        </is>
      </c>
      <c r="E6840" s="200" t="inlineStr">
        <is>
          <t>Реле промежуточное, 2 п.к. и 2 н.о. контакта 8А, МРП-4 ACDC230В УХЛ4, ЗАО "Меандр"</t>
        </is>
      </c>
      <c r="F6840" s="214" t="inlineStr">
        <is>
          <t>шт.</t>
        </is>
      </c>
      <c r="G6840" s="645" t="n">
        <v>3</v>
      </c>
      <c r="H6840" s="194" t="n"/>
      <c r="I6840" s="195" t="n">
        <v>0</v>
      </c>
      <c r="J6840" s="196" t="n">
        <v>0</v>
      </c>
      <c r="K6840" s="197" t="n">
        <v>0</v>
      </c>
      <c r="L6840" s="194" t="n">
        <v>0</v>
      </c>
      <c r="M6840" s="195" t="n">
        <v>0</v>
      </c>
      <c r="N6840" s="196" t="n">
        <v>0</v>
      </c>
      <c r="O6840" s="197" t="n">
        <v>0</v>
      </c>
      <c r="P6840" s="118" t="inlineStr">
        <is>
          <t>Включено</t>
        </is>
      </c>
      <c r="Q6840" s="104" t="n"/>
    </row>
    <row r="6841" outlineLevel="3" ht="50.25" customHeight="1">
      <c r="A6841" s="3" t="n"/>
      <c r="B6841" s="3" t="n"/>
      <c r="C6841" s="25" t="n"/>
      <c r="D6841" s="271" t="inlineStr">
        <is>
          <t>10.13.35.10.</t>
        </is>
      </c>
      <c r="E6841" s="200" t="inlineStr">
        <is>
          <t>Контактор модульный 2 н.о., 16A AC, 230В АС, C9C32216, Systeme Electric</t>
        </is>
      </c>
      <c r="F6841" s="214" t="inlineStr">
        <is>
          <t>шт.</t>
        </is>
      </c>
      <c r="G6841" s="645" t="n">
        <v>1</v>
      </c>
      <c r="H6841" s="194" t="n"/>
      <c r="I6841" s="195" t="n">
        <v>0</v>
      </c>
      <c r="J6841" s="196" t="n">
        <v>0</v>
      </c>
      <c r="K6841" s="197" t="n">
        <v>0</v>
      </c>
      <c r="L6841" s="194" t="n">
        <v>0</v>
      </c>
      <c r="M6841" s="195" t="n">
        <v>0</v>
      </c>
      <c r="N6841" s="196" t="n">
        <v>0</v>
      </c>
      <c r="O6841" s="197" t="n">
        <v>0</v>
      </c>
      <c r="P6841" s="118" t="inlineStr">
        <is>
          <t>Включено</t>
        </is>
      </c>
      <c r="Q6841" s="104" t="n"/>
    </row>
    <row r="6842" outlineLevel="3" ht="50.25" customHeight="1">
      <c r="A6842" s="3" t="n"/>
      <c r="B6842" s="3" t="n"/>
      <c r="C6842" s="25" t="n"/>
      <c r="D6842" s="271" t="inlineStr">
        <is>
          <t>10.13.35.11.</t>
        </is>
      </c>
      <c r="E6842" s="200" t="inlineStr">
        <is>
          <t>Выключатель нагрузки, трехполюсный, номинальный ток 40 А, 6 кА, C9S16340, Systeme Electric</t>
        </is>
      </c>
      <c r="F6842" s="214" t="inlineStr">
        <is>
          <t>шт.</t>
        </is>
      </c>
      <c r="G6842" s="645" t="n">
        <v>1</v>
      </c>
      <c r="H6842" s="194" t="n"/>
      <c r="I6842" s="195" t="n">
        <v>0</v>
      </c>
      <c r="J6842" s="196" t="n">
        <v>0</v>
      </c>
      <c r="K6842" s="197" t="n">
        <v>0</v>
      </c>
      <c r="L6842" s="194" t="n">
        <v>0</v>
      </c>
      <c r="M6842" s="195" t="n">
        <v>0</v>
      </c>
      <c r="N6842" s="196" t="n">
        <v>0</v>
      </c>
      <c r="O6842" s="197" t="n">
        <v>0</v>
      </c>
      <c r="P6842" s="118" t="inlineStr">
        <is>
          <t>Включено</t>
        </is>
      </c>
      <c r="Q6842" s="104" t="n"/>
    </row>
    <row r="6843" outlineLevel="3" ht="50.25" customHeight="1">
      <c r="A6843" s="3" t="n"/>
      <c r="B6843" s="3" t="n"/>
      <c r="C6843" s="25" t="n"/>
      <c r="D6843" s="271" t="inlineStr">
        <is>
          <t>10.13.35.12.</t>
        </is>
      </c>
      <c r="E6843" s="200" t="inlineStr">
        <is>
          <t>Автоматический выключатель, термомагнитный, трехполюсный, кривая С, номинальный ток 10 А, 4.5 кА, C9 F 34 3 10, Systeme Electric</t>
        </is>
      </c>
      <c r="F6843" s="214" t="inlineStr">
        <is>
          <t>шт.</t>
        </is>
      </c>
      <c r="G6843" s="645" t="n">
        <v>2</v>
      </c>
      <c r="H6843" s="194" t="n"/>
      <c r="I6843" s="195" t="n">
        <v>0</v>
      </c>
      <c r="J6843" s="196" t="n">
        <v>0</v>
      </c>
      <c r="K6843" s="197" t="n">
        <v>0</v>
      </c>
      <c r="L6843" s="194" t="n">
        <v>0</v>
      </c>
      <c r="M6843" s="195" t="n">
        <v>0</v>
      </c>
      <c r="N6843" s="196" t="n">
        <v>0</v>
      </c>
      <c r="O6843" s="197" t="n">
        <v>0</v>
      </c>
      <c r="P6843" s="118" t="inlineStr">
        <is>
          <t>Включено</t>
        </is>
      </c>
      <c r="Q6843" s="104" t="n"/>
    </row>
    <row r="6844" outlineLevel="3" ht="50.25" customHeight="1">
      <c r="A6844" s="3" t="n"/>
      <c r="B6844" s="3" t="n"/>
      <c r="C6844" s="25" t="n"/>
      <c r="D6844" s="271" t="inlineStr">
        <is>
          <t>10.13.35.13.</t>
        </is>
      </c>
      <c r="E6844" s="200" t="inlineStr">
        <is>
          <t>Автомат защиты двигателя, диапазон уставки 1,0...1,6 А, GM2 P06, Systeme Electric</t>
        </is>
      </c>
      <c r="F6844" s="214" t="inlineStr">
        <is>
          <t>шт.</t>
        </is>
      </c>
      <c r="G6844" s="645" t="n">
        <v>1</v>
      </c>
      <c r="H6844" s="194" t="n"/>
      <c r="I6844" s="195" t="n">
        <v>0</v>
      </c>
      <c r="J6844" s="196" t="n">
        <v>0</v>
      </c>
      <c r="K6844" s="197" t="n">
        <v>0</v>
      </c>
      <c r="L6844" s="194" t="n">
        <v>0</v>
      </c>
      <c r="M6844" s="195" t="n">
        <v>0</v>
      </c>
      <c r="N6844" s="196" t="n">
        <v>0</v>
      </c>
      <c r="O6844" s="197" t="n">
        <v>0</v>
      </c>
      <c r="P6844" s="118" t="inlineStr">
        <is>
          <t>Включено</t>
        </is>
      </c>
      <c r="Q6844" s="104" t="n"/>
    </row>
    <row r="6845" outlineLevel="3" ht="50.25" customHeight="1">
      <c r="A6845" s="3" t="n"/>
      <c r="B6845" s="3" t="n"/>
      <c r="C6845" s="25" t="n"/>
      <c r="D6845" s="271" t="inlineStr">
        <is>
          <t>10.13.35.14.</t>
        </is>
      </c>
      <c r="E6845" s="200" t="inlineStr">
        <is>
          <t>Переключатель 3-х позиционный с фиксацией, 2 н.о., черный, удлиненная ручка, SB4BJ33, Systeme Electric</t>
        </is>
      </c>
      <c r="F6845" s="214" t="inlineStr">
        <is>
          <t>шт.</t>
        </is>
      </c>
      <c r="G6845" s="645" t="n">
        <v>3</v>
      </c>
      <c r="H6845" s="194" t="n"/>
      <c r="I6845" s="195" t="n">
        <v>0</v>
      </c>
      <c r="J6845" s="196" t="n">
        <v>0</v>
      </c>
      <c r="K6845" s="197" t="n">
        <v>0</v>
      </c>
      <c r="L6845" s="194" t="n">
        <v>0</v>
      </c>
      <c r="M6845" s="195" t="n">
        <v>0</v>
      </c>
      <c r="N6845" s="196" t="n">
        <v>0</v>
      </c>
      <c r="O6845" s="197" t="n">
        <v>0</v>
      </c>
      <c r="P6845" s="118" t="inlineStr">
        <is>
          <t>Включено</t>
        </is>
      </c>
      <c r="Q6845" s="104" t="n"/>
    </row>
    <row r="6846" outlineLevel="3" ht="50.25" customHeight="1">
      <c r="A6846" s="3" t="n"/>
      <c r="B6846" s="3" t="n"/>
      <c r="C6846" s="25" t="n"/>
      <c r="D6846" s="271" t="inlineStr">
        <is>
          <t>10.13.35.15.</t>
        </is>
      </c>
      <c r="E6846" s="200" t="inlineStr">
        <is>
          <t>Контактный блок 1 НО, SBE101, Systeme Electric</t>
        </is>
      </c>
      <c r="F6846" s="214" t="inlineStr">
        <is>
          <t>шт.</t>
        </is>
      </c>
      <c r="G6846" s="645" t="n">
        <v>6</v>
      </c>
      <c r="H6846" s="194" t="n"/>
      <c r="I6846" s="195" t="n">
        <v>0</v>
      </c>
      <c r="J6846" s="196" t="n">
        <v>0</v>
      </c>
      <c r="K6846" s="197" t="n">
        <v>0</v>
      </c>
      <c r="L6846" s="194" t="n">
        <v>0</v>
      </c>
      <c r="M6846" s="195" t="n">
        <v>0</v>
      </c>
      <c r="N6846" s="196" t="n">
        <v>0</v>
      </c>
      <c r="O6846" s="197" t="n">
        <v>0</v>
      </c>
      <c r="P6846" s="118" t="inlineStr">
        <is>
          <t>Включено</t>
        </is>
      </c>
      <c r="Q6846" s="104" t="n"/>
    </row>
    <row r="6847" outlineLevel="3" ht="50.25" customHeight="1">
      <c r="A6847" s="3" t="n"/>
      <c r="B6847" s="3" t="n"/>
      <c r="C6847" s="25" t="n"/>
      <c r="D6847" s="271" t="inlineStr">
        <is>
          <t>10.13.35.16.</t>
        </is>
      </c>
      <c r="E6847" s="200" t="inlineStr">
        <is>
          <t>Автоматический выключатель, термомагнитный, однополюсный, кривая С, номинальный ток 6 А, 4.5 кА, C9 F 34 1 06, Systeme Electric</t>
        </is>
      </c>
      <c r="F6847" s="214" t="inlineStr">
        <is>
          <t>шт.</t>
        </is>
      </c>
      <c r="G6847" s="645" t="n">
        <v>2</v>
      </c>
      <c r="H6847" s="194" t="n"/>
      <c r="I6847" s="195" t="n">
        <v>0</v>
      </c>
      <c r="J6847" s="196" t="n">
        <v>0</v>
      </c>
      <c r="K6847" s="197" t="n">
        <v>0</v>
      </c>
      <c r="L6847" s="194" t="n">
        <v>0</v>
      </c>
      <c r="M6847" s="195" t="n">
        <v>0</v>
      </c>
      <c r="N6847" s="196" t="n">
        <v>0</v>
      </c>
      <c r="O6847" s="197" t="n">
        <v>0</v>
      </c>
      <c r="P6847" s="118" t="inlineStr">
        <is>
          <t>Включено</t>
        </is>
      </c>
      <c r="Q6847" s="104" t="n"/>
    </row>
    <row r="6848" outlineLevel="3" ht="50.25" customHeight="1">
      <c r="A6848" s="3" t="n"/>
      <c r="B6848" s="3" t="n"/>
      <c r="C6848" s="25" t="n"/>
      <c r="D6848" s="271" t="inlineStr">
        <is>
          <t>10.13.35.17.</t>
        </is>
      </c>
      <c r="E6848" s="200" t="inlineStr">
        <is>
          <t>Автоматический выключатель, термомагнитный, двухполюсный, кривая С, номинальный ток 6 А, 4.5 кА, C9 F 34 2 06, Systeme Electric</t>
        </is>
      </c>
      <c r="F6848" s="214" t="inlineStr">
        <is>
          <t>шт.</t>
        </is>
      </c>
      <c r="G6848" s="645" t="n">
        <v>2</v>
      </c>
      <c r="H6848" s="194" t="n"/>
      <c r="I6848" s="195" t="n">
        <v>0</v>
      </c>
      <c r="J6848" s="196" t="n">
        <v>0</v>
      </c>
      <c r="K6848" s="197" t="n">
        <v>0</v>
      </c>
      <c r="L6848" s="194" t="n">
        <v>0</v>
      </c>
      <c r="M6848" s="195" t="n">
        <v>0</v>
      </c>
      <c r="N6848" s="196" t="n">
        <v>0</v>
      </c>
      <c r="O6848" s="197" t="n">
        <v>0</v>
      </c>
      <c r="P6848" s="118" t="inlineStr">
        <is>
          <t>Включено</t>
        </is>
      </c>
      <c r="Q6848" s="104" t="n"/>
    </row>
    <row r="6849" outlineLevel="3" ht="50.25" customHeight="1">
      <c r="A6849" s="3" t="n"/>
      <c r="B6849" s="3" t="n"/>
      <c r="C6849" s="25" t="n"/>
      <c r="D6849" s="271" t="inlineStr">
        <is>
          <t>10.13.35.18.</t>
        </is>
      </c>
      <c r="E6849" s="200" t="inlineStr">
        <is>
          <t>Трансформатор цепей управления, понижающий 220/24В, 63 ВА, ОСМ Т 220/24-0,063-50, -</t>
        </is>
      </c>
      <c r="F6849" s="214" t="inlineStr">
        <is>
          <t>шт.</t>
        </is>
      </c>
      <c r="G6849" s="645" t="n">
        <v>1</v>
      </c>
      <c r="H6849" s="194" t="n"/>
      <c r="I6849" s="195" t="n">
        <v>0</v>
      </c>
      <c r="J6849" s="196" t="n">
        <v>0</v>
      </c>
      <c r="K6849" s="197" t="n">
        <v>0</v>
      </c>
      <c r="L6849" s="194" t="n">
        <v>0</v>
      </c>
      <c r="M6849" s="195" t="n">
        <v>0</v>
      </c>
      <c r="N6849" s="196" t="n">
        <v>0</v>
      </c>
      <c r="O6849" s="197" t="n">
        <v>0</v>
      </c>
      <c r="P6849" s="118" t="inlineStr">
        <is>
          <t>Включено</t>
        </is>
      </c>
      <c r="Q6849" s="104" t="n"/>
    </row>
    <row r="6850" outlineLevel="3" ht="50.25" customHeight="1">
      <c r="A6850" s="3" t="n"/>
      <c r="B6850" s="3" t="n"/>
      <c r="C6850" s="25" t="n"/>
      <c r="D6850" s="271" t="inlineStr">
        <is>
          <t>10.13.35.19.</t>
        </is>
      </c>
      <c r="E6850" s="200" t="inlineStr">
        <is>
          <t>Клемма винтовая 2.5 мм.кв. 800В, 24A, синяя, TB2.5N, Провенто</t>
        </is>
      </c>
      <c r="F6850" s="214" t="inlineStr">
        <is>
          <t>шт.</t>
        </is>
      </c>
      <c r="G6850" s="645" t="n">
        <v>5</v>
      </c>
      <c r="H6850" s="194" t="n"/>
      <c r="I6850" s="195" t="n">
        <v>0</v>
      </c>
      <c r="J6850" s="196" t="n">
        <v>0</v>
      </c>
      <c r="K6850" s="197" t="n">
        <v>0</v>
      </c>
      <c r="L6850" s="194" t="n">
        <v>0</v>
      </c>
      <c r="M6850" s="195" t="n">
        <v>0</v>
      </c>
      <c r="N6850" s="196" t="n">
        <v>0</v>
      </c>
      <c r="O6850" s="197" t="n">
        <v>0</v>
      </c>
      <c r="P6850" s="118" t="inlineStr">
        <is>
          <t>Включено</t>
        </is>
      </c>
      <c r="Q6850" s="104" t="n"/>
    </row>
    <row r="6851" outlineLevel="3" ht="50.25" customHeight="1">
      <c r="A6851" s="3" t="n"/>
      <c r="B6851" s="3" t="n"/>
      <c r="C6851" s="25" t="n"/>
      <c r="D6851" s="271" t="inlineStr">
        <is>
          <t>10.13.35.20.</t>
        </is>
      </c>
      <c r="E6851" s="200" t="inlineStr">
        <is>
          <t>Торцевая крышка для клемм 2.5-10 мм.кв., синяя, T2.5-10EC.N, Провенто</t>
        </is>
      </c>
      <c r="F6851" s="214" t="inlineStr">
        <is>
          <t>шт.</t>
        </is>
      </c>
      <c r="G6851" s="645" t="n">
        <v>2</v>
      </c>
      <c r="H6851" s="194" t="n"/>
      <c r="I6851" s="195" t="n">
        <v>0</v>
      </c>
      <c r="J6851" s="196" t="n">
        <v>0</v>
      </c>
      <c r="K6851" s="197" t="n">
        <v>0</v>
      </c>
      <c r="L6851" s="194" t="n">
        <v>0</v>
      </c>
      <c r="M6851" s="195" t="n">
        <v>0</v>
      </c>
      <c r="N6851" s="196" t="n">
        <v>0</v>
      </c>
      <c r="O6851" s="197" t="n">
        <v>0</v>
      </c>
      <c r="P6851" s="118" t="inlineStr">
        <is>
          <t>Включено</t>
        </is>
      </c>
      <c r="Q6851" s="104" t="n"/>
    </row>
    <row r="6852" outlineLevel="3" ht="50.25" customHeight="1">
      <c r="A6852" s="3" t="n"/>
      <c r="B6852" s="3" t="n"/>
      <c r="C6852" s="25" t="n"/>
      <c r="D6852" s="271" t="inlineStr">
        <is>
          <t>10.13.35.21.</t>
        </is>
      </c>
      <c r="E6852" s="200" t="inlineStr">
        <is>
          <t>Клемма винтовая, двухуровневая 2,5 мм.кв., 500В, 24A, серая серая, TB2.5DL, Провенто</t>
        </is>
      </c>
      <c r="F6852" s="214" t="inlineStr">
        <is>
          <t>шт.</t>
        </is>
      </c>
      <c r="G6852" s="645" t="n">
        <v>17</v>
      </c>
      <c r="H6852" s="194" t="n"/>
      <c r="I6852" s="195" t="n">
        <v>0</v>
      </c>
      <c r="J6852" s="196" t="n">
        <v>0</v>
      </c>
      <c r="K6852" s="197" t="n">
        <v>0</v>
      </c>
      <c r="L6852" s="194" t="n">
        <v>0</v>
      </c>
      <c r="M6852" s="195" t="n">
        <v>0</v>
      </c>
      <c r="N6852" s="196" t="n">
        <v>0</v>
      </c>
      <c r="O6852" s="197" t="n">
        <v>0</v>
      </c>
      <c r="P6852" s="118" t="inlineStr">
        <is>
          <t>Включено</t>
        </is>
      </c>
      <c r="Q6852" s="104" t="n"/>
    </row>
    <row r="6853" outlineLevel="3" ht="50.25" customHeight="1">
      <c r="A6853" s="3" t="n"/>
      <c r="B6853" s="3" t="n"/>
      <c r="C6853" s="25" t="n"/>
      <c r="D6853" s="271" t="inlineStr">
        <is>
          <t>10.13.35.22.</t>
        </is>
      </c>
      <c r="E6853" s="200" t="inlineStr">
        <is>
          <t>Клемма заземления винтовая 2.5 мм.кв. 800В, желто-зеленая, TB2.5E, Провенто</t>
        </is>
      </c>
      <c r="F6853" s="214" t="inlineStr">
        <is>
          <t>шт.</t>
        </is>
      </c>
      <c r="G6853" s="645" t="n">
        <v>6</v>
      </c>
      <c r="H6853" s="194" t="n"/>
      <c r="I6853" s="195" t="n">
        <v>0</v>
      </c>
      <c r="J6853" s="196" t="n">
        <v>0</v>
      </c>
      <c r="K6853" s="197" t="n">
        <v>0</v>
      </c>
      <c r="L6853" s="194" t="n">
        <v>0</v>
      </c>
      <c r="M6853" s="195" t="n">
        <v>0</v>
      </c>
      <c r="N6853" s="196" t="n">
        <v>0</v>
      </c>
      <c r="O6853" s="197" t="n">
        <v>0</v>
      </c>
      <c r="P6853" s="118" t="inlineStr">
        <is>
          <t>Включено</t>
        </is>
      </c>
      <c r="Q6853" s="104" t="n"/>
    </row>
    <row r="6854" outlineLevel="3" ht="50.25" customHeight="1">
      <c r="A6854" s="3" t="n"/>
      <c r="B6854" s="3" t="n"/>
      <c r="C6854" s="25" t="n"/>
      <c r="D6854" s="271" t="inlineStr">
        <is>
          <t>10.13.35.23.</t>
        </is>
      </c>
      <c r="E6854" s="200" t="inlineStr">
        <is>
          <t>Розетка РДЕ-47 (под евро вилку) EKF PROxima, EKF.mdse-47-pro, EKF</t>
        </is>
      </c>
      <c r="F6854" s="214" t="inlineStr">
        <is>
          <t>шт.</t>
        </is>
      </c>
      <c r="G6854" s="645" t="n">
        <v>1</v>
      </c>
      <c r="H6854" s="194" t="n"/>
      <c r="I6854" s="195" t="n">
        <v>0</v>
      </c>
      <c r="J6854" s="196" t="n">
        <v>0</v>
      </c>
      <c r="K6854" s="197" t="n">
        <v>0</v>
      </c>
      <c r="L6854" s="194" t="n">
        <v>0</v>
      </c>
      <c r="M6854" s="195" t="n">
        <v>0</v>
      </c>
      <c r="N6854" s="196" t="n">
        <v>0</v>
      </c>
      <c r="O6854" s="197" t="n">
        <v>0</v>
      </c>
      <c r="P6854" s="118" t="inlineStr">
        <is>
          <t>Включено</t>
        </is>
      </c>
      <c r="Q6854" s="104" t="n"/>
    </row>
    <row r="6855" outlineLevel="3" ht="50.25" customHeight="1">
      <c r="A6855" s="3" t="n"/>
      <c r="B6855" s="3" t="n"/>
      <c r="C6855" s="25" t="n"/>
      <c r="D6855" s="271" t="inlineStr">
        <is>
          <t>10.13.35.24.</t>
        </is>
      </c>
      <c r="E6855" s="200" t="inlineStr">
        <is>
          <t>Клемма винтовая 2.5 мм.кв. 800В, 24A, серая, TB2.5, Провенто</t>
        </is>
      </c>
      <c r="F6855" s="214" t="inlineStr">
        <is>
          <t>шт.</t>
        </is>
      </c>
      <c r="G6855" s="645" t="n">
        <v>12</v>
      </c>
      <c r="H6855" s="194" t="n"/>
      <c r="I6855" s="195" t="n">
        <v>0</v>
      </c>
      <c r="J6855" s="196" t="n">
        <v>0</v>
      </c>
      <c r="K6855" s="197" t="n">
        <v>0</v>
      </c>
      <c r="L6855" s="194" t="n">
        <v>0</v>
      </c>
      <c r="M6855" s="195" t="n">
        <v>0</v>
      </c>
      <c r="N6855" s="196" t="n">
        <v>0</v>
      </c>
      <c r="O6855" s="197" t="n">
        <v>0</v>
      </c>
      <c r="P6855" s="118" t="inlineStr">
        <is>
          <t>Включено</t>
        </is>
      </c>
      <c r="Q6855" s="104" t="n"/>
    </row>
    <row r="6856" outlineLevel="3" ht="50.25" customHeight="1">
      <c r="A6856" s="3" t="n"/>
      <c r="B6856" s="3" t="n"/>
      <c r="C6856" s="25" t="n"/>
      <c r="D6856" s="271" t="inlineStr">
        <is>
          <t>10.13.35.25.</t>
        </is>
      </c>
      <c r="E6856" s="200" t="inlineStr">
        <is>
          <t>Торцевая крышка для клемм 2.5-10 мм.кв., серая, T2.5-10EC, Провенто</t>
        </is>
      </c>
      <c r="F6856" s="214" t="inlineStr">
        <is>
          <t>шт.</t>
        </is>
      </c>
      <c r="G6856" s="645" t="n">
        <v>2</v>
      </c>
      <c r="H6856" s="194" t="n"/>
      <c r="I6856" s="195" t="n">
        <v>0</v>
      </c>
      <c r="J6856" s="196" t="n">
        <v>0</v>
      </c>
      <c r="K6856" s="197" t="n">
        <v>0</v>
      </c>
      <c r="L6856" s="194" t="n">
        <v>0</v>
      </c>
      <c r="M6856" s="195" t="n">
        <v>0</v>
      </c>
      <c r="N6856" s="196" t="n">
        <v>0</v>
      </c>
      <c r="O6856" s="197" t="n">
        <v>0</v>
      </c>
      <c r="P6856" s="118" t="inlineStr">
        <is>
          <t>Включено</t>
        </is>
      </c>
      <c r="Q6856" s="104" t="n"/>
    </row>
    <row r="6857" outlineLevel="3" ht="50.25" customHeight="1">
      <c r="A6857" s="3" t="n"/>
      <c r="B6857" s="3" t="n"/>
      <c r="C6857" s="25" t="n"/>
      <c r="D6857" s="271" t="inlineStr">
        <is>
          <t>10.13.35.26.</t>
        </is>
      </c>
      <c r="E6857" s="200" t="inlineStr">
        <is>
          <t>Торцевая крышка для двухуровневых клемм 2.5-4 мм.кв., серая, T2.5-4EC.DL, Провенто</t>
        </is>
      </c>
      <c r="F6857" s="214" t="inlineStr">
        <is>
          <t>шт.</t>
        </is>
      </c>
      <c r="G6857" s="645" t="n">
        <v>2</v>
      </c>
      <c r="H6857" s="194" t="n"/>
      <c r="I6857" s="195" t="n">
        <v>0</v>
      </c>
      <c r="J6857" s="196" t="n">
        <v>0</v>
      </c>
      <c r="K6857" s="197" t="n">
        <v>0</v>
      </c>
      <c r="L6857" s="194" t="n">
        <v>0</v>
      </c>
      <c r="M6857" s="195" t="n">
        <v>0</v>
      </c>
      <c r="N6857" s="196" t="n">
        <v>0</v>
      </c>
      <c r="O6857" s="197" t="n">
        <v>0</v>
      </c>
      <c r="P6857" s="118" t="inlineStr">
        <is>
          <t>Включено</t>
        </is>
      </c>
      <c r="Q6857" s="104" t="n"/>
    </row>
    <row r="6858" outlineLevel="3" ht="50.25" customHeight="1">
      <c r="A6858" s="3" t="n"/>
      <c r="B6858" s="3" t="n"/>
      <c r="C6858" s="25" t="n"/>
      <c r="D6858" s="271" t="inlineStr">
        <is>
          <t>10.13.35.27.</t>
        </is>
      </c>
      <c r="E6858" s="200" t="inlineStr">
        <is>
          <t>Компактный распределительный шкаф MES 1000х800х300, MES 100.80.30, Провенто</t>
        </is>
      </c>
      <c r="F6858" s="214" t="inlineStr">
        <is>
          <t>шт.</t>
        </is>
      </c>
      <c r="G6858" s="645" t="n">
        <v>1</v>
      </c>
      <c r="H6858" s="194" t="n"/>
      <c r="I6858" s="195" t="n">
        <v>0</v>
      </c>
      <c r="J6858" s="196" t="n">
        <v>0</v>
      </c>
      <c r="K6858" s="197" t="n">
        <v>0</v>
      </c>
      <c r="L6858" s="194" t="n">
        <v>0</v>
      </c>
      <c r="M6858" s="195" t="n">
        <v>0</v>
      </c>
      <c r="N6858" s="196" t="n">
        <v>0</v>
      </c>
      <c r="O6858" s="197" t="n">
        <v>0</v>
      </c>
      <c r="P6858" s="118" t="inlineStr">
        <is>
          <t>Включено</t>
        </is>
      </c>
      <c r="Q6858" s="104" t="n"/>
    </row>
    <row r="6859" outlineLevel="3" ht="50.25" customHeight="1">
      <c r="A6859" s="3" t="n"/>
      <c r="B6859" s="3" t="n"/>
      <c r="C6859" s="25" t="n"/>
      <c r="D6859" s="271" t="inlineStr">
        <is>
          <t>10.13.35.28.</t>
        </is>
      </c>
      <c r="E6859" s="200" t="inlineStr">
        <is>
          <t>Монтажная DIN рейка 35х7.5х2000мм, DR07.2000, Провенто</t>
        </is>
      </c>
      <c r="F6859" s="214" t="inlineStr">
        <is>
          <t>шт.</t>
        </is>
      </c>
      <c r="G6859" s="645" t="n">
        <v>2</v>
      </c>
      <c r="H6859" s="194" t="n"/>
      <c r="I6859" s="195" t="n">
        <v>0</v>
      </c>
      <c r="J6859" s="196" t="n">
        <v>0</v>
      </c>
      <c r="K6859" s="197" t="n">
        <v>0</v>
      </c>
      <c r="L6859" s="194" t="n">
        <v>0</v>
      </c>
      <c r="M6859" s="195" t="n">
        <v>0</v>
      </c>
      <c r="N6859" s="196" t="n">
        <v>0</v>
      </c>
      <c r="O6859" s="197" t="n">
        <v>0</v>
      </c>
      <c r="P6859" s="118" t="inlineStr">
        <is>
          <t>Включено</t>
        </is>
      </c>
      <c r="Q6859" s="104" t="n"/>
    </row>
    <row r="6860" outlineLevel="3" ht="50.25" customHeight="1">
      <c r="A6860" s="3" t="n"/>
      <c r="B6860" s="3" t="n"/>
      <c r="C6860" s="25" t="n"/>
      <c r="D6860" s="271" t="inlineStr">
        <is>
          <t>10.13.35.29.</t>
        </is>
      </c>
      <c r="E6860" s="200" t="inlineStr">
        <is>
          <t>Кабельный канал перфорированный 60x80x2000мм, WD60.80P, Провенто</t>
        </is>
      </c>
      <c r="F6860" s="214" t="inlineStr">
        <is>
          <t>пог.м.</t>
        </is>
      </c>
      <c r="G6860" s="645" t="n">
        <v>3</v>
      </c>
      <c r="H6860" s="194" t="n"/>
      <c r="I6860" s="195" t="n">
        <v>0</v>
      </c>
      <c r="J6860" s="196" t="n">
        <v>0</v>
      </c>
      <c r="K6860" s="197" t="n">
        <v>0</v>
      </c>
      <c r="L6860" s="194" t="n">
        <v>0</v>
      </c>
      <c r="M6860" s="195" t="n">
        <v>0</v>
      </c>
      <c r="N6860" s="196" t="n">
        <v>0</v>
      </c>
      <c r="O6860" s="197" t="n">
        <v>0</v>
      </c>
      <c r="P6860" s="118" t="inlineStr">
        <is>
          <t>Включено</t>
        </is>
      </c>
      <c r="Q6860" s="104" t="n"/>
    </row>
    <row r="6861" outlineLevel="2" ht="50.25" customHeight="1">
      <c r="A6861" s="3" t="n"/>
      <c r="B6861" s="3" t="n"/>
      <c r="C6861" s="240" t="n"/>
      <c r="D6861" s="391" t="inlineStr">
        <is>
          <t>10.13.36.</t>
        </is>
      </c>
      <c r="E6861" s="410" t="inlineStr">
        <is>
          <t>Щит систем вентиляции ЩСВ-П1.8В1.17, оборудование и датчики по месту</t>
        </is>
      </c>
      <c r="F6861" s="411" t="inlineStr">
        <is>
          <t>комплект</t>
        </is>
      </c>
      <c r="G6861" s="421" t="n">
        <v>1</v>
      </c>
      <c r="H6861" s="428">
        <f>IFERROR(L6861/G6861,0)</f>
        <v/>
      </c>
      <c r="I6861" s="429">
        <f>IFERROR(M6861/G6861,0)</f>
        <v/>
      </c>
      <c r="J6861" s="430">
        <f>IFERROR(N6861/G6861,0)</f>
        <v/>
      </c>
      <c r="K6861" s="432">
        <f>+IFERROR(O6861/G6861,0)</f>
        <v/>
      </c>
      <c r="L6861" s="431">
        <f>SUBTOTAL(9,L6862:L6871)</f>
        <v/>
      </c>
      <c r="M6861" s="429">
        <f>SUBTOTAL(9,M6862:M6871)</f>
        <v/>
      </c>
      <c r="N6861" s="430">
        <f>SUBTOTAL(9,N6862:N6871)</f>
        <v/>
      </c>
      <c r="O6861" s="433">
        <f>SUBTOTAL(9,O6862:O6871)</f>
        <v/>
      </c>
      <c r="P6861" s="394" t="n"/>
      <c r="Q6861" s="243" t="n"/>
    </row>
    <row r="6862" outlineLevel="3" ht="50.25" customHeight="1">
      <c r="A6862" s="3" t="n"/>
      <c r="B6862" s="3" t="n"/>
      <c r="C6862" s="25" t="n"/>
      <c r="D6862" s="271" t="inlineStr">
        <is>
          <t>10.13.36.1.</t>
        </is>
      </c>
      <c r="E6862" s="200" t="inlineStr">
        <is>
          <t>Привод клапана</t>
        </is>
      </c>
      <c r="F6862" s="214" t="inlineStr">
        <is>
          <t>шт.</t>
        </is>
      </c>
      <c r="G6862" s="645" t="n">
        <v>0</v>
      </c>
      <c r="H6862" s="194" t="n">
        <v>28861.33039384376</v>
      </c>
      <c r="I6862" s="195" t="n">
        <v>6471.110551486678</v>
      </c>
      <c r="J6862" s="196" t="n">
        <v>4416.555118166304</v>
      </c>
      <c r="K6862" s="197" t="n">
        <v>39748.99606349674</v>
      </c>
      <c r="L6862" s="194" t="n">
        <v>0</v>
      </c>
      <c r="M6862" s="195" t="n">
        <v>0</v>
      </c>
      <c r="N6862" s="196" t="n">
        <v>0</v>
      </c>
      <c r="O6862" s="197" t="n">
        <v>0</v>
      </c>
      <c r="P6862" s="524" t="inlineStr">
        <is>
          <t>Исключено</t>
        </is>
      </c>
      <c r="Q6862" s="104" t="n"/>
    </row>
    <row r="6863" outlineLevel="3" ht="50.25" customHeight="1">
      <c r="A6863" s="3" t="n"/>
      <c r="B6863" s="3" t="n"/>
      <c r="C6863" s="25" t="n"/>
      <c r="D6863" s="271" t="inlineStr">
        <is>
          <t>10.13.36.2.</t>
        </is>
      </c>
      <c r="E6863" s="200" t="inlineStr">
        <is>
          <t>Привод с пружинным возвратом, 2-х позиционный, 10 Нм, ~220 В, NF230A, Belimo</t>
        </is>
      </c>
      <c r="F6863" s="214" t="inlineStr">
        <is>
          <t>шт.</t>
        </is>
      </c>
      <c r="G6863" s="645" t="n">
        <v>0</v>
      </c>
      <c r="H6863" s="194" t="n">
        <v>16508.68094558316</v>
      </c>
      <c r="I6863" s="195" t="n">
        <v>10353.77688237868</v>
      </c>
      <c r="J6863" s="196" t="n">
        <v>3357.807228495231</v>
      </c>
      <c r="K6863" s="197" t="n">
        <v>30220.26505645708</v>
      </c>
      <c r="L6863" s="194" t="n">
        <v>0</v>
      </c>
      <c r="M6863" s="195" t="n">
        <v>0</v>
      </c>
      <c r="N6863" s="196" t="n">
        <v>0</v>
      </c>
      <c r="O6863" s="197" t="n">
        <v>0</v>
      </c>
      <c r="P6863" s="524" t="inlineStr">
        <is>
          <t>Исключено</t>
        </is>
      </c>
      <c r="Q6863" s="104" t="n"/>
    </row>
    <row r="6864" outlineLevel="3" ht="50.25" customHeight="1">
      <c r="A6864" s="3" t="n"/>
      <c r="B6864" s="3" t="n"/>
      <c r="C6864" s="25" t="n"/>
      <c r="D6864" s="271" t="inlineStr">
        <is>
          <t>10.13.36.3.</t>
        </is>
      </c>
      <c r="E6864" s="200" t="inlineStr">
        <is>
          <t>Реле дифференциального давления по воздуху диапазон 50...500 Па, РД30-ДД500, Овен</t>
        </is>
      </c>
      <c r="F6864" s="214" t="inlineStr">
        <is>
          <t>шт.</t>
        </is>
      </c>
      <c r="G6864" s="645" t="n">
        <v>0</v>
      </c>
      <c r="H6864" s="194" t="n">
        <v>1847.12510992114</v>
      </c>
      <c r="I6864" s="195" t="n">
        <v>1553.066532356803</v>
      </c>
      <c r="J6864" s="196" t="n">
        <v>425.0239552847429</v>
      </c>
      <c r="K6864" s="197" t="n">
        <v>3825.215597562686</v>
      </c>
      <c r="L6864" s="194" t="n">
        <v>0</v>
      </c>
      <c r="M6864" s="195" t="n">
        <v>0</v>
      </c>
      <c r="N6864" s="196" t="n">
        <v>0</v>
      </c>
      <c r="O6864" s="197" t="n">
        <v>0</v>
      </c>
      <c r="P6864" s="524" t="inlineStr">
        <is>
          <t>Исключено</t>
        </is>
      </c>
      <c r="Q6864" s="104" t="n"/>
    </row>
    <row r="6865" outlineLevel="3" ht="50.25" customHeight="1">
      <c r="A6865" s="3" t="n"/>
      <c r="B6865" s="3" t="n"/>
      <c r="C6865" s="25" t="n"/>
      <c r="D6865" s="271" t="inlineStr">
        <is>
          <t>10.13.36.4.</t>
        </is>
      </c>
      <c r="E6865" s="200" t="inlineStr">
        <is>
          <t>Реле дифференциального давления по воздуху диапазон 20...200 Па, РД30-ДД200, Овен</t>
        </is>
      </c>
      <c r="F6865" s="214" t="inlineStr">
        <is>
          <t>шт.</t>
        </is>
      </c>
      <c r="G6865" s="645" t="n">
        <v>0</v>
      </c>
      <c r="H6865" s="194" t="n">
        <v>1847.12510992114</v>
      </c>
      <c r="I6865" s="195" t="n">
        <v>1553.066532356803</v>
      </c>
      <c r="J6865" s="196" t="n">
        <v>425.0239552847429</v>
      </c>
      <c r="K6865" s="197" t="n">
        <v>3825.215597562686</v>
      </c>
      <c r="L6865" s="194" t="n">
        <v>0</v>
      </c>
      <c r="M6865" s="195" t="n">
        <v>0</v>
      </c>
      <c r="N6865" s="196" t="n">
        <v>0</v>
      </c>
      <c r="O6865" s="197" t="n">
        <v>0</v>
      </c>
      <c r="P6865" s="524" t="inlineStr">
        <is>
          <t>Исключено</t>
        </is>
      </c>
      <c r="Q6865" s="104" t="n"/>
    </row>
    <row r="6866" outlineLevel="3" ht="50.25" customHeight="1">
      <c r="A6866" s="3" t="n"/>
      <c r="B6866" s="3" t="n"/>
      <c r="C6866" s="25" t="n"/>
      <c r="D6866" s="271" t="inlineStr">
        <is>
          <t>10.13.36.5.</t>
        </is>
      </c>
      <c r="E6866" s="200" t="inlineStr">
        <is>
          <t>Реле давления жидкости, диапазон −0,07…0,3 МПа; гистерезис 0,02…0,15 МПа, Rp1/4, макс. 10 бар, 110 °С, РД-2Р-0,3-G1/4", ЗАО «РОСМА»</t>
        </is>
      </c>
      <c r="F6866" s="214" t="inlineStr">
        <is>
          <t>шт.</t>
        </is>
      </c>
      <c r="G6866" s="645" t="n">
        <v>0</v>
      </c>
      <c r="H6866" s="194" t="n">
        <v>2088.40594777742</v>
      </c>
      <c r="I6866" s="195" t="n">
        <v>1553.066532356803</v>
      </c>
      <c r="J6866" s="196" t="n">
        <v>455.1840600167778</v>
      </c>
      <c r="K6866" s="197" t="n">
        <v>4096.656540151001</v>
      </c>
      <c r="L6866" s="194" t="n">
        <v>0</v>
      </c>
      <c r="M6866" s="195" t="n">
        <v>0</v>
      </c>
      <c r="N6866" s="196" t="n">
        <v>0</v>
      </c>
      <c r="O6866" s="197" t="n">
        <v>0</v>
      </c>
      <c r="P6866" s="524" t="inlineStr">
        <is>
          <t>Исключено</t>
        </is>
      </c>
      <c r="Q6866" s="104" t="n"/>
    </row>
    <row r="6867" outlineLevel="3" ht="50.25" customHeight="1">
      <c r="A6867" s="3" t="n"/>
      <c r="B6867" s="3" t="n"/>
      <c r="C6867" s="25" t="n"/>
      <c r="D6867" s="271" t="inlineStr">
        <is>
          <t>10.13.36.6.</t>
        </is>
      </c>
      <c r="E6867" s="200" t="inlineStr">
        <is>
          <t>Преобразователь частотный, встроенный фильтр ЭМС категории С2 или С3, 380 В, 2.2 кВт, 5.0 А, IP55, STV900U22N4, System Electric</t>
        </is>
      </c>
      <c r="F6867" s="214" t="inlineStr">
        <is>
          <t>шт.</t>
        </is>
      </c>
      <c r="G6867" s="645" t="n">
        <v>0</v>
      </c>
      <c r="H6867" s="194" t="n">
        <v>45300.74401916216</v>
      </c>
      <c r="I6867" s="195" t="n">
        <v>18119.1095441627</v>
      </c>
      <c r="J6867" s="196" t="n">
        <v>7927.481695415608</v>
      </c>
      <c r="K6867" s="197" t="n">
        <v>71347.33525874047</v>
      </c>
      <c r="L6867" s="194" t="n">
        <v>0</v>
      </c>
      <c r="M6867" s="195" t="n">
        <v>0</v>
      </c>
      <c r="N6867" s="196" t="n">
        <v>0</v>
      </c>
      <c r="O6867" s="197" t="n">
        <v>0</v>
      </c>
      <c r="P6867" s="524" t="inlineStr">
        <is>
          <t>Исключено</t>
        </is>
      </c>
      <c r="Q6867" s="104" t="n"/>
    </row>
    <row r="6868" outlineLevel="3" ht="50.25" customHeight="1">
      <c r="A6868" s="3" t="n"/>
      <c r="B6868" s="3" t="n"/>
      <c r="C6868" s="25" t="n"/>
      <c r="D6868" s="271" t="inlineStr">
        <is>
          <t>10.13.36.7.</t>
        </is>
      </c>
      <c r="E6868" s="200" t="inlineStr">
        <is>
          <t>Датчик температуры наружного/внутреннего воздуха, PT1000, -50..+120°С, ДТС3005-PT1000.B2, ЗАО "Овен"</t>
        </is>
      </c>
      <c r="F6868" s="214" t="inlineStr">
        <is>
          <t>шт.</t>
        </is>
      </c>
      <c r="G6868" s="645" t="n">
        <v>0</v>
      </c>
      <c r="H6868" s="194" t="n">
        <v>1893.303200914106</v>
      </c>
      <c r="I6868" s="195" t="n">
        <v>1553.066532356803</v>
      </c>
      <c r="J6868" s="196" t="n">
        <v>430.7962166588636</v>
      </c>
      <c r="K6868" s="197" t="n">
        <v>3877.165949929773</v>
      </c>
      <c r="L6868" s="194" t="n">
        <v>0</v>
      </c>
      <c r="M6868" s="195" t="n">
        <v>0</v>
      </c>
      <c r="N6868" s="196" t="n">
        <v>0</v>
      </c>
      <c r="O6868" s="197" t="n">
        <v>0</v>
      </c>
      <c r="P6868" s="524" t="inlineStr">
        <is>
          <t>Исключено</t>
        </is>
      </c>
      <c r="Q6868" s="104" t="n"/>
    </row>
    <row r="6869" outlineLevel="3" ht="50.25" customHeight="1">
      <c r="A6869" s="3" t="n"/>
      <c r="B6869" s="3" t="n"/>
      <c r="C6869" s="25" t="n"/>
      <c r="D6869" s="271" t="inlineStr">
        <is>
          <t>10.13.36.8.</t>
        </is>
      </c>
      <c r="E6869" s="200" t="inlineStr">
        <is>
          <t>Датчик температуры, канальный, PT1000, длина погружной части 200 мм, -50...120°С, ДТС3015-PT1000.B2.200, ЗАО "Овен"</t>
        </is>
      </c>
      <c r="F6869" s="214" t="inlineStr">
        <is>
          <t>шт.</t>
        </is>
      </c>
      <c r="G6869" s="645" t="n">
        <v>0</v>
      </c>
      <c r="H6869" s="194" t="n">
        <v>3001.578303621853</v>
      </c>
      <c r="I6869" s="195" t="n">
        <v>1553.066532356803</v>
      </c>
      <c r="J6869" s="196" t="n">
        <v>569.3306044973319</v>
      </c>
      <c r="K6869" s="197" t="n">
        <v>5123.975440475988</v>
      </c>
      <c r="L6869" s="194" t="n">
        <v>0</v>
      </c>
      <c r="M6869" s="195" t="n">
        <v>0</v>
      </c>
      <c r="N6869" s="196" t="n">
        <v>0</v>
      </c>
      <c r="O6869" s="197" t="n">
        <v>0</v>
      </c>
      <c r="P6869" s="524" t="inlineStr">
        <is>
          <t>Исключено</t>
        </is>
      </c>
      <c r="Q6869" s="104" t="n"/>
    </row>
    <row r="6870" outlineLevel="3" ht="50.25" customHeight="1">
      <c r="A6870" s="3" t="n"/>
      <c r="B6870" s="3" t="n"/>
      <c r="C6870" s="25" t="n"/>
      <c r="D6870" s="271" t="inlineStr">
        <is>
          <t>10.13.36.9.</t>
        </is>
      </c>
      <c r="E6870" s="200" t="inlineStr">
        <is>
          <t>Датчик температуры, погружной, PT1000, длина погружной части 70 мм, -50...120°С, ДТС3105-PT1000.B2.70, ЗАО "Овен"</t>
        </is>
      </c>
      <c r="F6870" s="214" t="inlineStr">
        <is>
          <t>шт.</t>
        </is>
      </c>
      <c r="G6870" s="645" t="n">
        <v>0</v>
      </c>
      <c r="H6870" s="194" t="n">
        <v>3047.756578390133</v>
      </c>
      <c r="I6870" s="195" t="n">
        <v>1553.066532356803</v>
      </c>
      <c r="J6870" s="196" t="n">
        <v>575.1028888433669</v>
      </c>
      <c r="K6870" s="197" t="n">
        <v>5175.925999590302</v>
      </c>
      <c r="L6870" s="194" t="n">
        <v>0</v>
      </c>
      <c r="M6870" s="195" t="n">
        <v>0</v>
      </c>
      <c r="N6870" s="196" t="n">
        <v>0</v>
      </c>
      <c r="O6870" s="197" t="n">
        <v>0</v>
      </c>
      <c r="P6870" s="524" t="inlineStr">
        <is>
          <t>Исключено</t>
        </is>
      </c>
      <c r="Q6870" s="104" t="n"/>
    </row>
    <row r="6871" outlineLevel="3" ht="50.25" customHeight="1">
      <c r="A6871" s="3" t="n"/>
      <c r="B6871" s="3" t="n"/>
      <c r="C6871" s="25" t="n"/>
      <c r="D6871" s="271" t="inlineStr">
        <is>
          <t>10.13.36.10.</t>
        </is>
      </c>
      <c r="E6871" s="200" t="inlineStr">
        <is>
          <t>Термостат защиты от замерзания с капиллярным датчиком 6 м, -30...15 °С, MTR-K6, Овен</t>
        </is>
      </c>
      <c r="F6871" s="214" t="inlineStr">
        <is>
          <t>шт.</t>
        </is>
      </c>
      <c r="G6871" s="645" t="n">
        <v>0</v>
      </c>
      <c r="H6871" s="194" t="n">
        <v>6695.828707239448</v>
      </c>
      <c r="I6871" s="195" t="n">
        <v>3235.555275743339</v>
      </c>
      <c r="J6871" s="196" t="n">
        <v>1241.422997872848</v>
      </c>
      <c r="K6871" s="197" t="n">
        <v>11172.80698085564</v>
      </c>
      <c r="L6871" s="194" t="n">
        <v>0</v>
      </c>
      <c r="M6871" s="195" t="n">
        <v>0</v>
      </c>
      <c r="N6871" s="196" t="n">
        <v>0</v>
      </c>
      <c r="O6871" s="197" t="n">
        <v>0</v>
      </c>
      <c r="P6871" s="524" t="inlineStr">
        <is>
          <t>Исключено</t>
        </is>
      </c>
      <c r="Q6871" s="104" t="n"/>
    </row>
    <row r="6872" outlineLevel="2" ht="50.25" customHeight="1">
      <c r="A6872" s="3" t="n"/>
      <c r="B6872" s="3" t="n"/>
      <c r="C6872" s="240" t="n"/>
      <c r="D6872" s="391" t="inlineStr">
        <is>
          <t>10.13.37.</t>
        </is>
      </c>
      <c r="E6872" s="410" t="inlineStr">
        <is>
          <t>Щит систем вентиляции ЩСВ-П1.8В1.17</t>
        </is>
      </c>
      <c r="F6872" s="411" t="inlineStr">
        <is>
          <t>комплект</t>
        </is>
      </c>
      <c r="G6872" s="421" t="n">
        <v>1</v>
      </c>
      <c r="H6872" s="434">
        <f>IFERROR(L6872/G6872,0)</f>
        <v/>
      </c>
      <c r="I6872" s="435">
        <f>IFERROR(M6872/G6872,0)</f>
        <v/>
      </c>
      <c r="J6872" s="436">
        <f>IFERROR(N6872/G6872,0)</f>
        <v/>
      </c>
      <c r="K6872" s="432">
        <f>+IFERROR(O6872/G6872,0)</f>
        <v/>
      </c>
      <c r="L6872" s="434">
        <f>SUBTOTAL(9,L6873:L6902)</f>
        <v/>
      </c>
      <c r="M6872" s="435">
        <f>SUBTOTAL(9,M6873:M6902)</f>
        <v/>
      </c>
      <c r="N6872" s="436">
        <f>SUBTOTAL(9,N6873:N6902)</f>
        <v/>
      </c>
      <c r="O6872" s="437">
        <f>SUBTOTAL(9,O6873:O6902)</f>
        <v/>
      </c>
      <c r="P6872" s="652" t="inlineStr">
        <is>
          <t>Исключено</t>
        </is>
      </c>
      <c r="Q6872" s="243" t="n"/>
    </row>
    <row r="6873" outlineLevel="3" ht="50.25" customHeight="1">
      <c r="A6873" s="3" t="n"/>
      <c r="B6873" s="3" t="n"/>
      <c r="C6873" s="25" t="n"/>
      <c r="D6873" s="271" t="inlineStr">
        <is>
          <t>10.13.37.1.</t>
        </is>
      </c>
      <c r="E6873" s="200" t="inlineStr">
        <is>
          <t>Контроллер программируемый логический Pixel2 1020, дисплей и клавиатура, 8хDI, 6xDOr, 2xDOo, 8xAi, 2xAO, Pixel2 1020-70-4, ООО "Сегнетикс"</t>
        </is>
      </c>
      <c r="F6873" s="214" t="inlineStr">
        <is>
          <t>шт.</t>
        </is>
      </c>
      <c r="G6873" s="645" t="n">
        <v>1</v>
      </c>
      <c r="H6873" s="194" t="n"/>
      <c r="I6873" s="195" t="n">
        <v>0</v>
      </c>
      <c r="J6873" s="196" t="n">
        <v>0</v>
      </c>
      <c r="K6873" s="197" t="n">
        <v>0</v>
      </c>
      <c r="L6873" s="194" t="n">
        <v>0</v>
      </c>
      <c r="M6873" s="195" t="n">
        <v>0</v>
      </c>
      <c r="N6873" s="196" t="n">
        <v>0</v>
      </c>
      <c r="O6873" s="197" t="n">
        <v>0</v>
      </c>
      <c r="P6873" s="118" t="inlineStr">
        <is>
          <t>Включено</t>
        </is>
      </c>
      <c r="Q6873" s="104" t="n"/>
    </row>
    <row r="6874" outlineLevel="3" ht="50.25" customHeight="1">
      <c r="A6874" s="3" t="n"/>
      <c r="B6874" s="3" t="n"/>
      <c r="C6874" s="25" t="n"/>
      <c r="D6874" s="271" t="inlineStr">
        <is>
          <t>10.13.37.2.</t>
        </is>
      </c>
      <c r="E6874" s="200" t="inlineStr">
        <is>
          <t>Реле промежуточное, 3 п.к. контакта 8А, МРП-3-1 AC230В УХЛ4, ЗАО "Меандр"</t>
        </is>
      </c>
      <c r="F6874" s="214" t="inlineStr">
        <is>
          <t>шт.</t>
        </is>
      </c>
      <c r="G6874" s="645" t="n">
        <v>1</v>
      </c>
      <c r="H6874" s="194" t="n"/>
      <c r="I6874" s="195" t="n">
        <v>0</v>
      </c>
      <c r="J6874" s="196" t="n">
        <v>0</v>
      </c>
      <c r="K6874" s="197" t="n">
        <v>0</v>
      </c>
      <c r="L6874" s="194" t="n">
        <v>0</v>
      </c>
      <c r="M6874" s="195" t="n">
        <v>0</v>
      </c>
      <c r="N6874" s="196" t="n">
        <v>0</v>
      </c>
      <c r="O6874" s="197" t="n">
        <v>0</v>
      </c>
      <c r="P6874" s="118" t="inlineStr">
        <is>
          <t>Включено</t>
        </is>
      </c>
      <c r="Q6874" s="104" t="n"/>
    </row>
    <row r="6875" outlineLevel="3" ht="50.25" customHeight="1">
      <c r="A6875" s="3" t="n"/>
      <c r="B6875" s="3" t="n"/>
      <c r="C6875" s="25" t="n"/>
      <c r="D6875" s="271" t="inlineStr">
        <is>
          <t>10.13.37.3.</t>
        </is>
      </c>
      <c r="E6875" s="200" t="inlineStr">
        <is>
          <t>Лампа сигнальная в сборе, со встроенным светодиодом, зеленая, 230-240В AC, SB4BVM3, Systeme Electric</t>
        </is>
      </c>
      <c r="F6875" s="214" t="inlineStr">
        <is>
          <t>шт.</t>
        </is>
      </c>
      <c r="G6875" s="645" t="n">
        <v>3</v>
      </c>
      <c r="H6875" s="194" t="n"/>
      <c r="I6875" s="195" t="n">
        <v>0</v>
      </c>
      <c r="J6875" s="196" t="n">
        <v>0</v>
      </c>
      <c r="K6875" s="197" t="n">
        <v>0</v>
      </c>
      <c r="L6875" s="194" t="n">
        <v>0</v>
      </c>
      <c r="M6875" s="195" t="n">
        <v>0</v>
      </c>
      <c r="N6875" s="196" t="n">
        <v>0</v>
      </c>
      <c r="O6875" s="197" t="n">
        <v>0</v>
      </c>
      <c r="P6875" s="118" t="inlineStr">
        <is>
          <t>Включено</t>
        </is>
      </c>
      <c r="Q6875" s="104" t="n"/>
    </row>
    <row r="6876" outlineLevel="3" ht="50.25" customHeight="1">
      <c r="A6876" s="3" t="n"/>
      <c r="B6876" s="3" t="n"/>
      <c r="C6876" s="25" t="n"/>
      <c r="D6876" s="271" t="inlineStr">
        <is>
          <t>10.13.37.4.</t>
        </is>
      </c>
      <c r="E6876" s="200" t="inlineStr">
        <is>
          <t>Лампа сигнальная в сборе, со встроенным светодиодом, красная, 230-240В AC, SB4BVM4, Systeme Electric</t>
        </is>
      </c>
      <c r="F6876" s="214" t="inlineStr">
        <is>
          <t>шт.</t>
        </is>
      </c>
      <c r="G6876" s="645" t="n">
        <v>1</v>
      </c>
      <c r="H6876" s="194" t="n"/>
      <c r="I6876" s="195" t="n">
        <v>0</v>
      </c>
      <c r="J6876" s="196" t="n">
        <v>0</v>
      </c>
      <c r="K6876" s="197" t="n">
        <v>0</v>
      </c>
      <c r="L6876" s="194" t="n">
        <v>0</v>
      </c>
      <c r="M6876" s="195" t="n">
        <v>0</v>
      </c>
      <c r="N6876" s="196" t="n">
        <v>0</v>
      </c>
      <c r="O6876" s="197" t="n">
        <v>0</v>
      </c>
      <c r="P6876" s="118" t="inlineStr">
        <is>
          <t>Включено</t>
        </is>
      </c>
      <c r="Q6876" s="104" t="n"/>
    </row>
    <row r="6877" outlineLevel="3" ht="50.25" customHeight="1">
      <c r="A6877" s="3" t="n"/>
      <c r="B6877" s="3" t="n"/>
      <c r="C6877" s="25" t="n"/>
      <c r="D6877" s="271" t="inlineStr">
        <is>
          <t>10.13.37.5.</t>
        </is>
      </c>
      <c r="E6877" s="200" t="inlineStr">
        <is>
          <t>Модуль вводы-вывода MRL, 16DI, MRL-2200-10-0, ООО "Сегнетикс"</t>
        </is>
      </c>
      <c r="F6877" s="214" t="inlineStr">
        <is>
          <t>шт.</t>
        </is>
      </c>
      <c r="G6877" s="645" t="n">
        <v>1</v>
      </c>
      <c r="H6877" s="194" t="n"/>
      <c r="I6877" s="195" t="n">
        <v>0</v>
      </c>
      <c r="J6877" s="196" t="n">
        <v>0</v>
      </c>
      <c r="K6877" s="197" t="n">
        <v>0</v>
      </c>
      <c r="L6877" s="194" t="n">
        <v>0</v>
      </c>
      <c r="M6877" s="195" t="n">
        <v>0</v>
      </c>
      <c r="N6877" s="196" t="n">
        <v>0</v>
      </c>
      <c r="O6877" s="197" t="n">
        <v>0</v>
      </c>
      <c r="P6877" s="118" t="inlineStr">
        <is>
          <t>Включено</t>
        </is>
      </c>
      <c r="Q6877" s="104" t="n"/>
    </row>
    <row r="6878" outlineLevel="3" ht="50.25" customHeight="1">
      <c r="A6878" s="3" t="n"/>
      <c r="B6878" s="3" t="n"/>
      <c r="C6878" s="25" t="n"/>
      <c r="D6878" s="271" t="inlineStr">
        <is>
          <t>10.13.37.6.</t>
        </is>
      </c>
      <c r="E6878" s="200" t="inlineStr">
        <is>
          <t>Реле промежуточное, 2 п.к. контакта 16А, МРП-2 AC230В УХЛ4, ЗАО "Меандр"</t>
        </is>
      </c>
      <c r="F6878" s="214" t="inlineStr">
        <is>
          <t>шт.</t>
        </is>
      </c>
      <c r="G6878" s="645" t="n">
        <v>1</v>
      </c>
      <c r="H6878" s="194" t="n"/>
      <c r="I6878" s="195" t="n">
        <v>0</v>
      </c>
      <c r="J6878" s="196" t="n">
        <v>0</v>
      </c>
      <c r="K6878" s="197" t="n">
        <v>0</v>
      </c>
      <c r="L6878" s="194" t="n">
        <v>0</v>
      </c>
      <c r="M6878" s="195" t="n">
        <v>0</v>
      </c>
      <c r="N6878" s="196" t="n">
        <v>0</v>
      </c>
      <c r="O6878" s="197" t="n">
        <v>0</v>
      </c>
      <c r="P6878" s="118" t="inlineStr">
        <is>
          <t>Включено</t>
        </is>
      </c>
      <c r="Q6878" s="104" t="n"/>
    </row>
    <row r="6879" outlineLevel="3" ht="50.25" customHeight="1">
      <c r="A6879" s="3" t="n"/>
      <c r="B6879" s="3" t="n"/>
      <c r="C6879" s="25" t="n"/>
      <c r="D6879" s="271" t="inlineStr">
        <is>
          <t>10.13.37.7.</t>
        </is>
      </c>
      <c r="E6879" s="200" t="inlineStr">
        <is>
          <t>Реле промежуточное, 3 п.к. контакта 8А, МРП-3-1 ACDC220В УХЛ4, ЗАО "Меандр"</t>
        </is>
      </c>
      <c r="F6879" s="214" t="inlineStr">
        <is>
          <t>шт.</t>
        </is>
      </c>
      <c r="G6879" s="645" t="n">
        <v>2</v>
      </c>
      <c r="H6879" s="194" t="n"/>
      <c r="I6879" s="195" t="n">
        <v>0</v>
      </c>
      <c r="J6879" s="196" t="n">
        <v>0</v>
      </c>
      <c r="K6879" s="197" t="n">
        <v>0</v>
      </c>
      <c r="L6879" s="194" t="n">
        <v>0</v>
      </c>
      <c r="M6879" s="195" t="n">
        <v>0</v>
      </c>
      <c r="N6879" s="196" t="n">
        <v>0</v>
      </c>
      <c r="O6879" s="197" t="n">
        <v>0</v>
      </c>
      <c r="P6879" s="118" t="inlineStr">
        <is>
          <t>Включено</t>
        </is>
      </c>
      <c r="Q6879" s="104" t="n"/>
    </row>
    <row r="6880" outlineLevel="3" ht="50.25" customHeight="1">
      <c r="A6880" s="3" t="n"/>
      <c r="B6880" s="3" t="n"/>
      <c r="C6880" s="25" t="n"/>
      <c r="D6880" s="271" t="inlineStr">
        <is>
          <t>10.13.37.8.</t>
        </is>
      </c>
      <c r="E6880" s="200" t="inlineStr">
        <is>
          <t>Реле термисторной защиты электродвигателя, 1 н.о. и 1 н.з. контакт, катушка 220В, РТ-М01-1-15 АС230В УХЛ4, ЗАО "Меандр"</t>
        </is>
      </c>
      <c r="F6880" s="214" t="inlineStr">
        <is>
          <t>шт.</t>
        </is>
      </c>
      <c r="G6880" s="645" t="n">
        <v>2</v>
      </c>
      <c r="H6880" s="194" t="n"/>
      <c r="I6880" s="195" t="n">
        <v>0</v>
      </c>
      <c r="J6880" s="196" t="n">
        <v>0</v>
      </c>
      <c r="K6880" s="197" t="n">
        <v>0</v>
      </c>
      <c r="L6880" s="194" t="n">
        <v>0</v>
      </c>
      <c r="M6880" s="195" t="n">
        <v>0</v>
      </c>
      <c r="N6880" s="196" t="n">
        <v>0</v>
      </c>
      <c r="O6880" s="197" t="n">
        <v>0</v>
      </c>
      <c r="P6880" s="118" t="inlineStr">
        <is>
          <t>Включено</t>
        </is>
      </c>
      <c r="Q6880" s="104" t="n"/>
    </row>
    <row r="6881" outlineLevel="3" ht="50.25" customHeight="1">
      <c r="A6881" s="3" t="n"/>
      <c r="B6881" s="3" t="n"/>
      <c r="C6881" s="25" t="n"/>
      <c r="D6881" s="271" t="inlineStr">
        <is>
          <t>10.13.37.9.</t>
        </is>
      </c>
      <c r="E6881" s="200" t="inlineStr">
        <is>
          <t>Реле промежуточное, 2 п.к. и 2 н.о. контакта 8А, МРП-4 ACDC230В УХЛ4, ЗАО "Меандр"</t>
        </is>
      </c>
      <c r="F6881" s="214" t="inlineStr">
        <is>
          <t>шт.</t>
        </is>
      </c>
      <c r="G6881" s="645" t="n">
        <v>3</v>
      </c>
      <c r="H6881" s="194" t="n"/>
      <c r="I6881" s="195" t="n">
        <v>0</v>
      </c>
      <c r="J6881" s="196" t="n">
        <v>0</v>
      </c>
      <c r="K6881" s="197" t="n">
        <v>0</v>
      </c>
      <c r="L6881" s="194" t="n">
        <v>0</v>
      </c>
      <c r="M6881" s="195" t="n">
        <v>0</v>
      </c>
      <c r="N6881" s="196" t="n">
        <v>0</v>
      </c>
      <c r="O6881" s="197" t="n">
        <v>0</v>
      </c>
      <c r="P6881" s="118" t="inlineStr">
        <is>
          <t>Включено</t>
        </is>
      </c>
      <c r="Q6881" s="104" t="n"/>
    </row>
    <row r="6882" outlineLevel="3" ht="50.25" customHeight="1">
      <c r="A6882" s="3" t="n"/>
      <c r="B6882" s="3" t="n"/>
      <c r="C6882" s="25" t="n"/>
      <c r="D6882" s="271" t="inlineStr">
        <is>
          <t>10.13.37.10.</t>
        </is>
      </c>
      <c r="E6882" s="200" t="inlineStr">
        <is>
          <t>Контактор модульный 2 н.о., 16A AC, 230В АС, C9C32216, Systeme Electric</t>
        </is>
      </c>
      <c r="F6882" s="214" t="inlineStr">
        <is>
          <t>шт.</t>
        </is>
      </c>
      <c r="G6882" s="645" t="n">
        <v>1</v>
      </c>
      <c r="H6882" s="194" t="n"/>
      <c r="I6882" s="195" t="n">
        <v>0</v>
      </c>
      <c r="J6882" s="196" t="n">
        <v>0</v>
      </c>
      <c r="K6882" s="197" t="n">
        <v>0</v>
      </c>
      <c r="L6882" s="194" t="n">
        <v>0</v>
      </c>
      <c r="M6882" s="195" t="n">
        <v>0</v>
      </c>
      <c r="N6882" s="196" t="n">
        <v>0</v>
      </c>
      <c r="O6882" s="197" t="n">
        <v>0</v>
      </c>
      <c r="P6882" s="118" t="inlineStr">
        <is>
          <t>Включено</t>
        </is>
      </c>
      <c r="Q6882" s="104" t="n"/>
    </row>
    <row r="6883" outlineLevel="3" ht="50.25" customHeight="1">
      <c r="A6883" s="3" t="n"/>
      <c r="B6883" s="3" t="n"/>
      <c r="C6883" s="25" t="n"/>
      <c r="D6883" s="271" t="inlineStr">
        <is>
          <t>10.13.37.11.</t>
        </is>
      </c>
      <c r="E6883" s="200" t="inlineStr">
        <is>
          <t>Выключатель нагрузки, трехполюсный, номинальный ток 40 А, 6 кА, C9S16340, Systeme Electric</t>
        </is>
      </c>
      <c r="F6883" s="214" t="inlineStr">
        <is>
          <t>шт.</t>
        </is>
      </c>
      <c r="G6883" s="645" t="n">
        <v>1</v>
      </c>
      <c r="H6883" s="194" t="n"/>
      <c r="I6883" s="195" t="n">
        <v>0</v>
      </c>
      <c r="J6883" s="196" t="n">
        <v>0</v>
      </c>
      <c r="K6883" s="197" t="n">
        <v>0</v>
      </c>
      <c r="L6883" s="194" t="n">
        <v>0</v>
      </c>
      <c r="M6883" s="195" t="n">
        <v>0</v>
      </c>
      <c r="N6883" s="196" t="n">
        <v>0</v>
      </c>
      <c r="O6883" s="197" t="n">
        <v>0</v>
      </c>
      <c r="P6883" s="118" t="inlineStr">
        <is>
          <t>Включено</t>
        </is>
      </c>
      <c r="Q6883" s="104" t="n"/>
    </row>
    <row r="6884" outlineLevel="3" ht="50.25" customHeight="1">
      <c r="A6884" s="3" t="n"/>
      <c r="B6884" s="3" t="n"/>
      <c r="C6884" s="25" t="n"/>
      <c r="D6884" s="271" t="inlineStr">
        <is>
          <t>10.13.37.12.</t>
        </is>
      </c>
      <c r="E6884" s="200" t="inlineStr">
        <is>
          <t>Автоматический выключатель, термомагнитный, трехполюсный, кривая С, номинальный ток 16 А, 4.5 кА, C9 F 34 3 16, Systeme Electric</t>
        </is>
      </c>
      <c r="F6884" s="214" t="inlineStr">
        <is>
          <t>шт.</t>
        </is>
      </c>
      <c r="G6884" s="645" t="n">
        <v>2</v>
      </c>
      <c r="H6884" s="194" t="n"/>
      <c r="I6884" s="195" t="n">
        <v>0</v>
      </c>
      <c r="J6884" s="196" t="n">
        <v>0</v>
      </c>
      <c r="K6884" s="197" t="n">
        <v>0</v>
      </c>
      <c r="L6884" s="194" t="n">
        <v>0</v>
      </c>
      <c r="M6884" s="195" t="n">
        <v>0</v>
      </c>
      <c r="N6884" s="196" t="n">
        <v>0</v>
      </c>
      <c r="O6884" s="197" t="n">
        <v>0</v>
      </c>
      <c r="P6884" s="118" t="inlineStr">
        <is>
          <t>Включено</t>
        </is>
      </c>
      <c r="Q6884" s="104" t="n"/>
    </row>
    <row r="6885" outlineLevel="3" ht="50.25" customHeight="1">
      <c r="A6885" s="3" t="n"/>
      <c r="B6885" s="3" t="n"/>
      <c r="C6885" s="25" t="n"/>
      <c r="D6885" s="271" t="inlineStr">
        <is>
          <t>10.13.37.13.</t>
        </is>
      </c>
      <c r="E6885" s="200" t="inlineStr">
        <is>
          <t>Автоматический выключатель, термомагнитный, трехполюсный, кривая С, номинальный ток 10 А, 4.5 кА, C9 F 34 3 10, Systeme Electric</t>
        </is>
      </c>
      <c r="F6885" s="214" t="inlineStr">
        <is>
          <t>шт.</t>
        </is>
      </c>
      <c r="G6885" s="645" t="n">
        <v>2</v>
      </c>
      <c r="H6885" s="194" t="n"/>
      <c r="I6885" s="195" t="n">
        <v>0</v>
      </c>
      <c r="J6885" s="196" t="n">
        <v>0</v>
      </c>
      <c r="K6885" s="197" t="n">
        <v>0</v>
      </c>
      <c r="L6885" s="194" t="n">
        <v>0</v>
      </c>
      <c r="M6885" s="195" t="n">
        <v>0</v>
      </c>
      <c r="N6885" s="196" t="n">
        <v>0</v>
      </c>
      <c r="O6885" s="197" t="n">
        <v>0</v>
      </c>
      <c r="P6885" s="118" t="inlineStr">
        <is>
          <t>Включено</t>
        </is>
      </c>
      <c r="Q6885" s="104" t="n"/>
    </row>
    <row r="6886" outlineLevel="3" ht="50.25" customHeight="1">
      <c r="A6886" s="3" t="n"/>
      <c r="B6886" s="3" t="n"/>
      <c r="C6886" s="25" t="n"/>
      <c r="D6886" s="271" t="inlineStr">
        <is>
          <t>10.13.37.14.</t>
        </is>
      </c>
      <c r="E6886" s="200" t="inlineStr">
        <is>
          <t>Автомат защиты двигателя, диапазон уставки 1,0...1,6 А, GM2 P06, Systeme Electric</t>
        </is>
      </c>
      <c r="F6886" s="214" t="inlineStr">
        <is>
          <t>шт.</t>
        </is>
      </c>
      <c r="G6886" s="645" t="n">
        <v>1</v>
      </c>
      <c r="H6886" s="194" t="n"/>
      <c r="I6886" s="195" t="n">
        <v>0</v>
      </c>
      <c r="J6886" s="196" t="n">
        <v>0</v>
      </c>
      <c r="K6886" s="197" t="n">
        <v>0</v>
      </c>
      <c r="L6886" s="194" t="n">
        <v>0</v>
      </c>
      <c r="M6886" s="195" t="n">
        <v>0</v>
      </c>
      <c r="N6886" s="196" t="n">
        <v>0</v>
      </c>
      <c r="O6886" s="197" t="n">
        <v>0</v>
      </c>
      <c r="P6886" s="118" t="inlineStr">
        <is>
          <t>Включено</t>
        </is>
      </c>
      <c r="Q6886" s="104" t="n"/>
    </row>
    <row r="6887" outlineLevel="3" ht="50.25" customHeight="1">
      <c r="A6887" s="3" t="n"/>
      <c r="B6887" s="3" t="n"/>
      <c r="C6887" s="25" t="n"/>
      <c r="D6887" s="271" t="inlineStr">
        <is>
          <t>10.13.37.15.</t>
        </is>
      </c>
      <c r="E6887" s="200" t="inlineStr">
        <is>
          <t>Переключатель 3-х позиционный с фиксацией, 2 н.о., черный, удлиненная ручка, SB4BJ33, Systeme Electric</t>
        </is>
      </c>
      <c r="F6887" s="214" t="inlineStr">
        <is>
          <t>шт.</t>
        </is>
      </c>
      <c r="G6887" s="645" t="n">
        <v>3</v>
      </c>
      <c r="H6887" s="194" t="n"/>
      <c r="I6887" s="195" t="n">
        <v>0</v>
      </c>
      <c r="J6887" s="196" t="n">
        <v>0</v>
      </c>
      <c r="K6887" s="197" t="n">
        <v>0</v>
      </c>
      <c r="L6887" s="194" t="n">
        <v>0</v>
      </c>
      <c r="M6887" s="195" t="n">
        <v>0</v>
      </c>
      <c r="N6887" s="196" t="n">
        <v>0</v>
      </c>
      <c r="O6887" s="197" t="n">
        <v>0</v>
      </c>
      <c r="P6887" s="118" t="inlineStr">
        <is>
          <t>Включено</t>
        </is>
      </c>
      <c r="Q6887" s="104" t="n"/>
    </row>
    <row r="6888" outlineLevel="3" ht="50.25" customHeight="1">
      <c r="A6888" s="3" t="n"/>
      <c r="B6888" s="3" t="n"/>
      <c r="C6888" s="25" t="n"/>
      <c r="D6888" s="271" t="inlineStr">
        <is>
          <t>10.13.37.16.</t>
        </is>
      </c>
      <c r="E6888" s="200" t="inlineStr">
        <is>
          <t>Контактный блок 1 НО, SBE101, Systeme Electric</t>
        </is>
      </c>
      <c r="F6888" s="214" t="inlineStr">
        <is>
          <t>шт.</t>
        </is>
      </c>
      <c r="G6888" s="645" t="n">
        <v>6</v>
      </c>
      <c r="H6888" s="194" t="n"/>
      <c r="I6888" s="195" t="n">
        <v>0</v>
      </c>
      <c r="J6888" s="196" t="n">
        <v>0</v>
      </c>
      <c r="K6888" s="197" t="n">
        <v>0</v>
      </c>
      <c r="L6888" s="194" t="n">
        <v>0</v>
      </c>
      <c r="M6888" s="195" t="n">
        <v>0</v>
      </c>
      <c r="N6888" s="196" t="n">
        <v>0</v>
      </c>
      <c r="O6888" s="197" t="n">
        <v>0</v>
      </c>
      <c r="P6888" s="118" t="inlineStr">
        <is>
          <t>Включено</t>
        </is>
      </c>
      <c r="Q6888" s="104" t="n"/>
    </row>
    <row r="6889" outlineLevel="3" ht="50.25" customHeight="1">
      <c r="A6889" s="3" t="n"/>
      <c r="B6889" s="3" t="n"/>
      <c r="C6889" s="25" t="n"/>
      <c r="D6889" s="271" t="inlineStr">
        <is>
          <t>10.13.37.17.</t>
        </is>
      </c>
      <c r="E6889" s="200" t="inlineStr">
        <is>
          <t>Автоматический выключатель, термомагнитный, однополюсный, кривая С, номинальный ток 6 А, 4.5 кА, C9 F 34 1 06, Systeme Electric</t>
        </is>
      </c>
      <c r="F6889" s="214" t="inlineStr">
        <is>
          <t>шт.</t>
        </is>
      </c>
      <c r="G6889" s="645" t="n">
        <v>2</v>
      </c>
      <c r="H6889" s="194" t="n"/>
      <c r="I6889" s="195" t="n">
        <v>0</v>
      </c>
      <c r="J6889" s="196" t="n">
        <v>0</v>
      </c>
      <c r="K6889" s="197" t="n">
        <v>0</v>
      </c>
      <c r="L6889" s="194" t="n">
        <v>0</v>
      </c>
      <c r="M6889" s="195" t="n">
        <v>0</v>
      </c>
      <c r="N6889" s="196" t="n">
        <v>0</v>
      </c>
      <c r="O6889" s="197" t="n">
        <v>0</v>
      </c>
      <c r="P6889" s="118" t="inlineStr">
        <is>
          <t>Включено</t>
        </is>
      </c>
      <c r="Q6889" s="104" t="n"/>
    </row>
    <row r="6890" outlineLevel="3" ht="50.25" customHeight="1">
      <c r="A6890" s="3" t="n"/>
      <c r="B6890" s="3" t="n"/>
      <c r="C6890" s="25" t="n"/>
      <c r="D6890" s="271" t="inlineStr">
        <is>
          <t>10.13.37.18.</t>
        </is>
      </c>
      <c r="E6890" s="200" t="inlineStr">
        <is>
          <t>Автоматический выключатель, термомагнитный, двухполюсный, кривая С, номинальный ток 6 А, 4.5 кА, C9 F 34 2 06, Systeme Electric</t>
        </is>
      </c>
      <c r="F6890" s="214" t="inlineStr">
        <is>
          <t>шт.</t>
        </is>
      </c>
      <c r="G6890" s="645" t="n">
        <v>2</v>
      </c>
      <c r="H6890" s="194" t="n"/>
      <c r="I6890" s="195" t="n">
        <v>0</v>
      </c>
      <c r="J6890" s="196" t="n">
        <v>0</v>
      </c>
      <c r="K6890" s="197" t="n">
        <v>0</v>
      </c>
      <c r="L6890" s="194" t="n">
        <v>0</v>
      </c>
      <c r="M6890" s="195" t="n">
        <v>0</v>
      </c>
      <c r="N6890" s="196" t="n">
        <v>0</v>
      </c>
      <c r="O6890" s="197" t="n">
        <v>0</v>
      </c>
      <c r="P6890" s="118" t="inlineStr">
        <is>
          <t>Включено</t>
        </is>
      </c>
      <c r="Q6890" s="104" t="n"/>
    </row>
    <row r="6891" outlineLevel="3" ht="50.25" customHeight="1">
      <c r="A6891" s="3" t="n"/>
      <c r="B6891" s="3" t="n"/>
      <c r="C6891" s="25" t="n"/>
      <c r="D6891" s="271" t="inlineStr">
        <is>
          <t>10.13.37.19.</t>
        </is>
      </c>
      <c r="E6891" s="200" t="inlineStr">
        <is>
          <t>Трансформатор цепей управления, понижающий 220/24В, 63 ВА, ОСМ Т 220/24-0,063-50, -</t>
        </is>
      </c>
      <c r="F6891" s="214" t="inlineStr">
        <is>
          <t>шт.</t>
        </is>
      </c>
      <c r="G6891" s="645" t="n">
        <v>1</v>
      </c>
      <c r="H6891" s="194" t="n"/>
      <c r="I6891" s="195" t="n">
        <v>0</v>
      </c>
      <c r="J6891" s="196" t="n">
        <v>0</v>
      </c>
      <c r="K6891" s="197" t="n">
        <v>0</v>
      </c>
      <c r="L6891" s="194" t="n">
        <v>0</v>
      </c>
      <c r="M6891" s="195" t="n">
        <v>0</v>
      </c>
      <c r="N6891" s="196" t="n">
        <v>0</v>
      </c>
      <c r="O6891" s="197" t="n">
        <v>0</v>
      </c>
      <c r="P6891" s="118" t="inlineStr">
        <is>
          <t>Включено</t>
        </is>
      </c>
      <c r="Q6891" s="104" t="n"/>
    </row>
    <row r="6892" outlineLevel="3" ht="50.25" customHeight="1">
      <c r="A6892" s="3" t="n"/>
      <c r="B6892" s="3" t="n"/>
      <c r="C6892" s="25" t="n"/>
      <c r="D6892" s="271" t="inlineStr">
        <is>
          <t>10.13.37.20.</t>
        </is>
      </c>
      <c r="E6892" s="200" t="inlineStr">
        <is>
          <t>Клемма винтовая 2.5 мм.кв. 800В, 24A, синяя, TB2.5N, Провенто</t>
        </is>
      </c>
      <c r="F6892" s="214" t="inlineStr">
        <is>
          <t>шт.</t>
        </is>
      </c>
      <c r="G6892" s="645" t="n">
        <v>5</v>
      </c>
      <c r="H6892" s="194" t="n"/>
      <c r="I6892" s="195" t="n">
        <v>0</v>
      </c>
      <c r="J6892" s="196" t="n">
        <v>0</v>
      </c>
      <c r="K6892" s="197" t="n">
        <v>0</v>
      </c>
      <c r="L6892" s="194" t="n">
        <v>0</v>
      </c>
      <c r="M6892" s="195" t="n">
        <v>0</v>
      </c>
      <c r="N6892" s="196" t="n">
        <v>0</v>
      </c>
      <c r="O6892" s="197" t="n">
        <v>0</v>
      </c>
      <c r="P6892" s="118" t="inlineStr">
        <is>
          <t>Включено</t>
        </is>
      </c>
      <c r="Q6892" s="104" t="n"/>
    </row>
    <row r="6893" outlineLevel="3" ht="50.25" customHeight="1">
      <c r="A6893" s="3" t="n"/>
      <c r="B6893" s="3" t="n"/>
      <c r="C6893" s="25" t="n"/>
      <c r="D6893" s="271" t="inlineStr">
        <is>
          <t>10.13.37.21.</t>
        </is>
      </c>
      <c r="E6893" s="200" t="inlineStr">
        <is>
          <t>Торцевая крышка для клемм 2.5-10 мм.кв., синяя, T2.5-10EC.N, Провенто</t>
        </is>
      </c>
      <c r="F6893" s="214" t="inlineStr">
        <is>
          <t>шт.</t>
        </is>
      </c>
      <c r="G6893" s="645" t="n">
        <v>2</v>
      </c>
      <c r="H6893" s="194" t="n"/>
      <c r="I6893" s="195" t="n">
        <v>0</v>
      </c>
      <c r="J6893" s="196" t="n">
        <v>0</v>
      </c>
      <c r="K6893" s="197" t="n">
        <v>0</v>
      </c>
      <c r="L6893" s="194" t="n">
        <v>0</v>
      </c>
      <c r="M6893" s="195" t="n">
        <v>0</v>
      </c>
      <c r="N6893" s="196" t="n">
        <v>0</v>
      </c>
      <c r="O6893" s="197" t="n">
        <v>0</v>
      </c>
      <c r="P6893" s="118" t="inlineStr">
        <is>
          <t>Включено</t>
        </is>
      </c>
      <c r="Q6893" s="104" t="n"/>
    </row>
    <row r="6894" outlineLevel="3" ht="50.25" customHeight="1">
      <c r="A6894" s="3" t="n"/>
      <c r="B6894" s="3" t="n"/>
      <c r="C6894" s="25" t="n"/>
      <c r="D6894" s="271" t="inlineStr">
        <is>
          <t>10.13.37.22.</t>
        </is>
      </c>
      <c r="E6894" s="200" t="inlineStr">
        <is>
          <t>Клемма винтовая, двухуровневая 2,5 мм.кв., 500В, 24A, серая серая, TB2.5DL, Провенто</t>
        </is>
      </c>
      <c r="F6894" s="214" t="inlineStr">
        <is>
          <t>шт.</t>
        </is>
      </c>
      <c r="G6894" s="645" t="n">
        <v>17</v>
      </c>
      <c r="H6894" s="194" t="n"/>
      <c r="I6894" s="195" t="n">
        <v>0</v>
      </c>
      <c r="J6894" s="196" t="n">
        <v>0</v>
      </c>
      <c r="K6894" s="197" t="n">
        <v>0</v>
      </c>
      <c r="L6894" s="194" t="n">
        <v>0</v>
      </c>
      <c r="M6894" s="195" t="n">
        <v>0</v>
      </c>
      <c r="N6894" s="196" t="n">
        <v>0</v>
      </c>
      <c r="O6894" s="197" t="n">
        <v>0</v>
      </c>
      <c r="P6894" s="118" t="inlineStr">
        <is>
          <t>Включено</t>
        </is>
      </c>
      <c r="Q6894" s="104" t="n"/>
    </row>
    <row r="6895" outlineLevel="3" ht="50.25" customHeight="1">
      <c r="A6895" s="3" t="n"/>
      <c r="B6895" s="3" t="n"/>
      <c r="C6895" s="25" t="n"/>
      <c r="D6895" s="271" t="inlineStr">
        <is>
          <t>10.13.37.23.</t>
        </is>
      </c>
      <c r="E6895" s="200" t="inlineStr">
        <is>
          <t>Клемма заземления винтовая 2.5 мм.кв. 800В, желто-зеленая, TB2.5E, Провенто</t>
        </is>
      </c>
      <c r="F6895" s="214" t="inlineStr">
        <is>
          <t>шт.</t>
        </is>
      </c>
      <c r="G6895" s="645" t="n">
        <v>6</v>
      </c>
      <c r="H6895" s="194" t="n"/>
      <c r="I6895" s="195" t="n">
        <v>0</v>
      </c>
      <c r="J6895" s="196" t="n">
        <v>0</v>
      </c>
      <c r="K6895" s="197" t="n">
        <v>0</v>
      </c>
      <c r="L6895" s="194" t="n">
        <v>0</v>
      </c>
      <c r="M6895" s="195" t="n">
        <v>0</v>
      </c>
      <c r="N6895" s="196" t="n">
        <v>0</v>
      </c>
      <c r="O6895" s="197" t="n">
        <v>0</v>
      </c>
      <c r="P6895" s="118" t="inlineStr">
        <is>
          <t>Включено</t>
        </is>
      </c>
      <c r="Q6895" s="104" t="n"/>
    </row>
    <row r="6896" outlineLevel="3" ht="50.25" customHeight="1">
      <c r="A6896" s="3" t="n"/>
      <c r="B6896" s="3" t="n"/>
      <c r="C6896" s="25" t="n"/>
      <c r="D6896" s="271" t="inlineStr">
        <is>
          <t>10.13.37.24.</t>
        </is>
      </c>
      <c r="E6896" s="200" t="inlineStr">
        <is>
          <t>Розетка РДЕ-47 (под евро вилку) EKF PROxima, EKF.mdse-47-pro, EKF</t>
        </is>
      </c>
      <c r="F6896" s="214" t="inlineStr">
        <is>
          <t>шт.</t>
        </is>
      </c>
      <c r="G6896" s="645" t="n">
        <v>1</v>
      </c>
      <c r="H6896" s="194" t="n"/>
      <c r="I6896" s="195" t="n">
        <v>0</v>
      </c>
      <c r="J6896" s="196" t="n">
        <v>0</v>
      </c>
      <c r="K6896" s="197" t="n">
        <v>0</v>
      </c>
      <c r="L6896" s="194" t="n">
        <v>0</v>
      </c>
      <c r="M6896" s="195" t="n">
        <v>0</v>
      </c>
      <c r="N6896" s="196" t="n">
        <v>0</v>
      </c>
      <c r="O6896" s="197" t="n">
        <v>0</v>
      </c>
      <c r="P6896" s="118" t="inlineStr">
        <is>
          <t>Включено</t>
        </is>
      </c>
      <c r="Q6896" s="104" t="n"/>
    </row>
    <row r="6897" outlineLevel="3" ht="50.25" customHeight="1">
      <c r="A6897" s="3" t="n"/>
      <c r="B6897" s="3" t="n"/>
      <c r="C6897" s="25" t="n"/>
      <c r="D6897" s="271" t="inlineStr">
        <is>
          <t>10.13.37.25.</t>
        </is>
      </c>
      <c r="E6897" s="200" t="inlineStr">
        <is>
          <t>Клемма винтовая 2.5 мм.кв. 800В, 24A, серая, TB2.5, Провенто</t>
        </is>
      </c>
      <c r="F6897" s="214" t="inlineStr">
        <is>
          <t>шт.</t>
        </is>
      </c>
      <c r="G6897" s="645" t="n">
        <v>12</v>
      </c>
      <c r="H6897" s="194" t="n"/>
      <c r="I6897" s="195" t="n">
        <v>0</v>
      </c>
      <c r="J6897" s="196" t="n">
        <v>0</v>
      </c>
      <c r="K6897" s="197" t="n">
        <v>0</v>
      </c>
      <c r="L6897" s="194" t="n">
        <v>0</v>
      </c>
      <c r="M6897" s="195" t="n">
        <v>0</v>
      </c>
      <c r="N6897" s="196" t="n">
        <v>0</v>
      </c>
      <c r="O6897" s="197" t="n">
        <v>0</v>
      </c>
      <c r="P6897" s="118" t="inlineStr">
        <is>
          <t>Включено</t>
        </is>
      </c>
      <c r="Q6897" s="104" t="n"/>
    </row>
    <row r="6898" outlineLevel="3" ht="50.25" customHeight="1">
      <c r="A6898" s="3" t="n"/>
      <c r="B6898" s="3" t="n"/>
      <c r="C6898" s="25" t="n"/>
      <c r="D6898" s="271" t="inlineStr">
        <is>
          <t>10.13.37.26.</t>
        </is>
      </c>
      <c r="E6898" s="200" t="inlineStr">
        <is>
          <t>Торцевая крышка для клемм 2.5-10 мм.кв., серая, T2.5-10EC, Провенто</t>
        </is>
      </c>
      <c r="F6898" s="214" t="inlineStr">
        <is>
          <t>шт.</t>
        </is>
      </c>
      <c r="G6898" s="645" t="n">
        <v>2</v>
      </c>
      <c r="H6898" s="194" t="n"/>
      <c r="I6898" s="195" t="n">
        <v>0</v>
      </c>
      <c r="J6898" s="196" t="n">
        <v>0</v>
      </c>
      <c r="K6898" s="197" t="n">
        <v>0</v>
      </c>
      <c r="L6898" s="194" t="n">
        <v>0</v>
      </c>
      <c r="M6898" s="195" t="n">
        <v>0</v>
      </c>
      <c r="N6898" s="196" t="n">
        <v>0</v>
      </c>
      <c r="O6898" s="197" t="n">
        <v>0</v>
      </c>
      <c r="P6898" s="118" t="inlineStr">
        <is>
          <t>Включено</t>
        </is>
      </c>
      <c r="Q6898" s="104" t="n"/>
    </row>
    <row r="6899" outlineLevel="3" ht="50.25" customHeight="1">
      <c r="A6899" s="3" t="n"/>
      <c r="B6899" s="3" t="n"/>
      <c r="C6899" s="25" t="n"/>
      <c r="D6899" s="271" t="inlineStr">
        <is>
          <t>10.13.37.27.</t>
        </is>
      </c>
      <c r="E6899" s="200" t="inlineStr">
        <is>
          <t>Торцевая крышка для двухуровневых клемм 2.5-4 мм.кв., серая, T2.5-4EC.DL, Провенто</t>
        </is>
      </c>
      <c r="F6899" s="214" t="inlineStr">
        <is>
          <t>шт.</t>
        </is>
      </c>
      <c r="G6899" s="645" t="n">
        <v>2</v>
      </c>
      <c r="H6899" s="194" t="n"/>
      <c r="I6899" s="195" t="n">
        <v>0</v>
      </c>
      <c r="J6899" s="196" t="n">
        <v>0</v>
      </c>
      <c r="K6899" s="197" t="n">
        <v>0</v>
      </c>
      <c r="L6899" s="194" t="n">
        <v>0</v>
      </c>
      <c r="M6899" s="195" t="n">
        <v>0</v>
      </c>
      <c r="N6899" s="196" t="n">
        <v>0</v>
      </c>
      <c r="O6899" s="197" t="n">
        <v>0</v>
      </c>
      <c r="P6899" s="118" t="inlineStr">
        <is>
          <t>Включено</t>
        </is>
      </c>
      <c r="Q6899" s="104" t="n"/>
    </row>
    <row r="6900" outlineLevel="3" ht="50.25" customHeight="1">
      <c r="A6900" s="3" t="n"/>
      <c r="B6900" s="3" t="n"/>
      <c r="C6900" s="25" t="n"/>
      <c r="D6900" s="271" t="inlineStr">
        <is>
          <t>10.13.37.28.</t>
        </is>
      </c>
      <c r="E6900" s="200" t="inlineStr">
        <is>
          <t>Компактный распределительный шкаф MES 1000х800х300, MES 100.80.30, Провенто</t>
        </is>
      </c>
      <c r="F6900" s="214" t="inlineStr">
        <is>
          <t>шт.</t>
        </is>
      </c>
      <c r="G6900" s="645" t="n">
        <v>1</v>
      </c>
      <c r="H6900" s="194" t="n"/>
      <c r="I6900" s="195" t="n">
        <v>0</v>
      </c>
      <c r="J6900" s="196" t="n">
        <v>0</v>
      </c>
      <c r="K6900" s="197" t="n">
        <v>0</v>
      </c>
      <c r="L6900" s="194" t="n">
        <v>0</v>
      </c>
      <c r="M6900" s="195" t="n">
        <v>0</v>
      </c>
      <c r="N6900" s="196" t="n">
        <v>0</v>
      </c>
      <c r="O6900" s="197" t="n">
        <v>0</v>
      </c>
      <c r="P6900" s="118" t="inlineStr">
        <is>
          <t>Включено</t>
        </is>
      </c>
      <c r="Q6900" s="104" t="n"/>
    </row>
    <row r="6901" outlineLevel="3" ht="50.25" customHeight="1">
      <c r="A6901" s="3" t="n"/>
      <c r="B6901" s="3" t="n"/>
      <c r="C6901" s="25" t="n"/>
      <c r="D6901" s="271" t="inlineStr">
        <is>
          <t>10.13.37.29.</t>
        </is>
      </c>
      <c r="E6901" s="200" t="inlineStr">
        <is>
          <t>Монтажная DIN рейка 35х7.5х2000мм, DR07.2000, Провенто</t>
        </is>
      </c>
      <c r="F6901" s="214" t="inlineStr">
        <is>
          <t>шт.</t>
        </is>
      </c>
      <c r="G6901" s="645" t="n">
        <v>2</v>
      </c>
      <c r="H6901" s="194" t="n"/>
      <c r="I6901" s="195" t="n">
        <v>0</v>
      </c>
      <c r="J6901" s="196" t="n">
        <v>0</v>
      </c>
      <c r="K6901" s="197" t="n">
        <v>0</v>
      </c>
      <c r="L6901" s="194" t="n">
        <v>0</v>
      </c>
      <c r="M6901" s="195" t="n">
        <v>0</v>
      </c>
      <c r="N6901" s="196" t="n">
        <v>0</v>
      </c>
      <c r="O6901" s="197" t="n">
        <v>0</v>
      </c>
      <c r="P6901" s="118" t="inlineStr">
        <is>
          <t>Включено</t>
        </is>
      </c>
      <c r="Q6901" s="104" t="n"/>
    </row>
    <row r="6902" outlineLevel="3" ht="50.25" customHeight="1">
      <c r="A6902" s="3" t="n"/>
      <c r="B6902" s="3" t="n"/>
      <c r="C6902" s="25" t="n"/>
      <c r="D6902" s="271" t="inlineStr">
        <is>
          <t>10.13.37.30.</t>
        </is>
      </c>
      <c r="E6902" s="200" t="inlineStr">
        <is>
          <t>Кабельный канал перфорированный 60x80x2000мм, WD60.80P, Провенто</t>
        </is>
      </c>
      <c r="F6902" s="214" t="inlineStr">
        <is>
          <t>пог.м.</t>
        </is>
      </c>
      <c r="G6902" s="645" t="n">
        <v>3</v>
      </c>
      <c r="H6902" s="194" t="n"/>
      <c r="I6902" s="195" t="n">
        <v>0</v>
      </c>
      <c r="J6902" s="196" t="n">
        <v>0</v>
      </c>
      <c r="K6902" s="197" t="n">
        <v>0</v>
      </c>
      <c r="L6902" s="194" t="n">
        <v>0</v>
      </c>
      <c r="M6902" s="195" t="n">
        <v>0</v>
      </c>
      <c r="N6902" s="196" t="n">
        <v>0</v>
      </c>
      <c r="O6902" s="197" t="n">
        <v>0</v>
      </c>
      <c r="P6902" s="118" t="inlineStr">
        <is>
          <t>Включено</t>
        </is>
      </c>
      <c r="Q6902" s="104" t="n"/>
    </row>
    <row r="6903" outlineLevel="2" ht="50.25" customHeight="1">
      <c r="A6903" s="3" t="n"/>
      <c r="B6903" s="3" t="n"/>
      <c r="C6903" s="240" t="n"/>
      <c r="D6903" s="391" t="inlineStr">
        <is>
          <t>10.13.38.</t>
        </is>
      </c>
      <c r="E6903" s="410" t="inlineStr">
        <is>
          <t>Щит систем вентиляции ЩСВ-П1.9В1.10, оборудование и датчики по месту</t>
        </is>
      </c>
      <c r="F6903" s="411" t="inlineStr">
        <is>
          <t>комплект</t>
        </is>
      </c>
      <c r="G6903" s="421" t="n">
        <v>1</v>
      </c>
      <c r="H6903" s="428">
        <f>IFERROR(L6903/G6903,0)</f>
        <v/>
      </c>
      <c r="I6903" s="429">
        <f>IFERROR(M6903/G6903,0)</f>
        <v/>
      </c>
      <c r="J6903" s="430">
        <f>IFERROR(N6903/G6903,0)</f>
        <v/>
      </c>
      <c r="K6903" s="432">
        <f>+IFERROR(O6903/G6903,0)</f>
        <v/>
      </c>
      <c r="L6903" s="431">
        <f>SUBTOTAL(9,L6904:L6913)</f>
        <v/>
      </c>
      <c r="M6903" s="429">
        <f>SUBTOTAL(9,M6904:M6913)</f>
        <v/>
      </c>
      <c r="N6903" s="430">
        <f>SUBTOTAL(9,N6904:N6913)</f>
        <v/>
      </c>
      <c r="O6903" s="433">
        <f>SUBTOTAL(9,O6904:O6913)</f>
        <v/>
      </c>
      <c r="P6903" s="394" t="n"/>
      <c r="Q6903" s="243" t="n"/>
    </row>
    <row r="6904" outlineLevel="3" ht="50.25" customHeight="1">
      <c r="A6904" s="3" t="n"/>
      <c r="B6904" s="3" t="n"/>
      <c r="C6904" s="25" t="n"/>
      <c r="D6904" s="271" t="inlineStr">
        <is>
          <t>10.13.38.1.</t>
        </is>
      </c>
      <c r="E6904" s="200" t="inlineStr">
        <is>
          <t>Привод клапана</t>
        </is>
      </c>
      <c r="F6904" s="214" t="inlineStr">
        <is>
          <t>шт.</t>
        </is>
      </c>
      <c r="G6904" s="645" t="n">
        <v>0</v>
      </c>
      <c r="H6904" s="194" t="n">
        <v>28861.33039384376</v>
      </c>
      <c r="I6904" s="195" t="n">
        <v>6471.110551486678</v>
      </c>
      <c r="J6904" s="196" t="n">
        <v>4416.555118166304</v>
      </c>
      <c r="K6904" s="197" t="n">
        <v>39748.99606349674</v>
      </c>
      <c r="L6904" s="194" t="n">
        <v>0</v>
      </c>
      <c r="M6904" s="195" t="n">
        <v>0</v>
      </c>
      <c r="N6904" s="196" t="n">
        <v>0</v>
      </c>
      <c r="O6904" s="197" t="n">
        <v>0</v>
      </c>
      <c r="P6904" s="524" t="inlineStr">
        <is>
          <t>Исключено</t>
        </is>
      </c>
      <c r="Q6904" s="104" t="n"/>
    </row>
    <row r="6905" outlineLevel="3" ht="50.25" customHeight="1">
      <c r="A6905" s="3" t="n"/>
      <c r="B6905" s="3" t="n"/>
      <c r="C6905" s="25" t="n"/>
      <c r="D6905" s="271" t="inlineStr">
        <is>
          <t>10.13.38.2.</t>
        </is>
      </c>
      <c r="E6905" s="200" t="inlineStr">
        <is>
          <t>Привод с пружинным возвратом, 2-х позиционный, 4 Нм, ~220 В, LF230, Belimo</t>
        </is>
      </c>
      <c r="F6905" s="214" t="inlineStr">
        <is>
          <t>шт.</t>
        </is>
      </c>
      <c r="G6905" s="645" t="n">
        <v>0</v>
      </c>
      <c r="H6905" s="194" t="n">
        <v>13507.10264196131</v>
      </c>
      <c r="I6905" s="195" t="n">
        <v>10353.77688237868</v>
      </c>
      <c r="J6905" s="196" t="n">
        <v>2982.609940542499</v>
      </c>
      <c r="K6905" s="197" t="n">
        <v>26843.48946488249</v>
      </c>
      <c r="L6905" s="194" t="n">
        <v>0</v>
      </c>
      <c r="M6905" s="195" t="n">
        <v>0</v>
      </c>
      <c r="N6905" s="196" t="n">
        <v>0</v>
      </c>
      <c r="O6905" s="197" t="n">
        <v>0</v>
      </c>
      <c r="P6905" s="524" t="inlineStr">
        <is>
          <t>Исключено</t>
        </is>
      </c>
      <c r="Q6905" s="104" t="n"/>
    </row>
    <row r="6906" outlineLevel="3" ht="50.25" customHeight="1">
      <c r="A6906" s="3" t="n"/>
      <c r="B6906" s="3" t="n"/>
      <c r="C6906" s="25" t="n"/>
      <c r="D6906" s="271" t="inlineStr">
        <is>
          <t>10.13.38.3.</t>
        </is>
      </c>
      <c r="E6906" s="200" t="inlineStr">
        <is>
          <t>Реле дифференциального давления по воздуху диапазон 50...500 Па, РД30-ДД500, Овен</t>
        </is>
      </c>
      <c r="F6906" s="214" t="inlineStr">
        <is>
          <t>шт.</t>
        </is>
      </c>
      <c r="G6906" s="645" t="n">
        <v>0</v>
      </c>
      <c r="H6906" s="194" t="n">
        <v>1847.12510992114</v>
      </c>
      <c r="I6906" s="195" t="n">
        <v>1553.066532356803</v>
      </c>
      <c r="J6906" s="196" t="n">
        <v>425.0239552847429</v>
      </c>
      <c r="K6906" s="197" t="n">
        <v>3825.215597562686</v>
      </c>
      <c r="L6906" s="194" t="n">
        <v>0</v>
      </c>
      <c r="M6906" s="195" t="n">
        <v>0</v>
      </c>
      <c r="N6906" s="196" t="n">
        <v>0</v>
      </c>
      <c r="O6906" s="197" t="n">
        <v>0</v>
      </c>
      <c r="P6906" s="524" t="inlineStr">
        <is>
          <t>Исключено</t>
        </is>
      </c>
      <c r="Q6906" s="104" t="n"/>
    </row>
    <row r="6907" outlineLevel="3" ht="50.25" customHeight="1">
      <c r="A6907" s="3" t="n"/>
      <c r="B6907" s="3" t="n"/>
      <c r="C6907" s="25" t="n"/>
      <c r="D6907" s="271" t="inlineStr">
        <is>
          <t>10.13.38.4.</t>
        </is>
      </c>
      <c r="E6907" s="200" t="inlineStr">
        <is>
          <t>Реле дифференциального давления по воздуху диапазон 20...200 Па, РД30-ДД200, Овен</t>
        </is>
      </c>
      <c r="F6907" s="214" t="inlineStr">
        <is>
          <t>шт.</t>
        </is>
      </c>
      <c r="G6907" s="645" t="n">
        <v>0</v>
      </c>
      <c r="H6907" s="194" t="n">
        <v>1847.12510992114</v>
      </c>
      <c r="I6907" s="195" t="n">
        <v>1553.066532356803</v>
      </c>
      <c r="J6907" s="196" t="n">
        <v>425.0239552847429</v>
      </c>
      <c r="K6907" s="197" t="n">
        <v>3825.215597562686</v>
      </c>
      <c r="L6907" s="194" t="n">
        <v>0</v>
      </c>
      <c r="M6907" s="195" t="n">
        <v>0</v>
      </c>
      <c r="N6907" s="196" t="n">
        <v>0</v>
      </c>
      <c r="O6907" s="197" t="n">
        <v>0</v>
      </c>
      <c r="P6907" s="524" t="inlineStr">
        <is>
          <t>Исключено</t>
        </is>
      </c>
      <c r="Q6907" s="104" t="n"/>
    </row>
    <row r="6908" outlineLevel="3" ht="50.25" customHeight="1">
      <c r="A6908" s="3" t="n"/>
      <c r="B6908" s="3" t="n"/>
      <c r="C6908" s="25" t="n"/>
      <c r="D6908" s="271" t="inlineStr">
        <is>
          <t>10.13.38.5.</t>
        </is>
      </c>
      <c r="E6908" s="200" t="inlineStr">
        <is>
          <t>Реле давления жидкости, диапазон −0,07…0,3 МПа; гистерезис 0,02…0,15 МПа, Rp1/4, макс. 10 бар, 110 °С, РД-2Р-0,3-G1/4", ЗАО «РОСМА»</t>
        </is>
      </c>
      <c r="F6908" s="214" t="inlineStr">
        <is>
          <t>шт.</t>
        </is>
      </c>
      <c r="G6908" s="645" t="n">
        <v>0</v>
      </c>
      <c r="H6908" s="194" t="n">
        <v>2088.40594777742</v>
      </c>
      <c r="I6908" s="195" t="n">
        <v>1553.066532356803</v>
      </c>
      <c r="J6908" s="196" t="n">
        <v>455.1840600167778</v>
      </c>
      <c r="K6908" s="197" t="n">
        <v>4096.656540151001</v>
      </c>
      <c r="L6908" s="194" t="n">
        <v>0</v>
      </c>
      <c r="M6908" s="195" t="n">
        <v>0</v>
      </c>
      <c r="N6908" s="196" t="n">
        <v>0</v>
      </c>
      <c r="O6908" s="197" t="n">
        <v>0</v>
      </c>
      <c r="P6908" s="524" t="inlineStr">
        <is>
          <t>Исключено</t>
        </is>
      </c>
      <c r="Q6908" s="104" t="n"/>
    </row>
    <row r="6909" outlineLevel="3" ht="50.25" customHeight="1">
      <c r="A6909" s="3" t="n"/>
      <c r="B6909" s="3" t="n"/>
      <c r="C6909" s="25" t="n"/>
      <c r="D6909" s="271" t="inlineStr">
        <is>
          <t>10.13.38.6.</t>
        </is>
      </c>
      <c r="E6909" s="200" t="inlineStr">
        <is>
          <t>Регулятор скорости, 230В, 396Вт, 1,8А, CTY-1.8A, Cityron</t>
        </is>
      </c>
      <c r="F6909" s="214" t="inlineStr">
        <is>
          <t>шт.</t>
        </is>
      </c>
      <c r="G6909" s="645" t="n">
        <v>0</v>
      </c>
      <c r="H6909" s="194" t="n">
        <v>9611.977505769253</v>
      </c>
      <c r="I6909" s="195" t="n">
        <v>5176.888441189341</v>
      </c>
      <c r="J6909" s="196" t="n">
        <v>1848.608243369824</v>
      </c>
      <c r="K6909" s="197" t="n">
        <v>16637.47419032842</v>
      </c>
      <c r="L6909" s="194" t="n">
        <v>0</v>
      </c>
      <c r="M6909" s="195" t="n">
        <v>0</v>
      </c>
      <c r="N6909" s="196" t="n">
        <v>0</v>
      </c>
      <c r="O6909" s="197" t="n">
        <v>0</v>
      </c>
      <c r="P6909" s="524" t="inlineStr">
        <is>
          <t>Исключено</t>
        </is>
      </c>
      <c r="Q6909" s="104" t="n"/>
    </row>
    <row r="6910" outlineLevel="3" ht="50.25" customHeight="1">
      <c r="A6910" s="3" t="n"/>
      <c r="B6910" s="3" t="n"/>
      <c r="C6910" s="25" t="n"/>
      <c r="D6910" s="271" t="inlineStr">
        <is>
          <t>10.13.38.7.</t>
        </is>
      </c>
      <c r="E6910" s="200" t="inlineStr">
        <is>
          <t>Датчик температуры наружного/внутреннего воздуха, PT1000, -50..+120°С, ДТС3005-PT1000.B2, ЗАО "Овен"</t>
        </is>
      </c>
      <c r="F6910" s="214" t="inlineStr">
        <is>
          <t>шт.</t>
        </is>
      </c>
      <c r="G6910" s="645" t="n">
        <v>0</v>
      </c>
      <c r="H6910" s="194" t="n">
        <v>1893.303200914106</v>
      </c>
      <c r="I6910" s="195" t="n">
        <v>1553.066532356803</v>
      </c>
      <c r="J6910" s="196" t="n">
        <v>430.7962166588636</v>
      </c>
      <c r="K6910" s="197" t="n">
        <v>3877.165949929773</v>
      </c>
      <c r="L6910" s="194" t="n">
        <v>0</v>
      </c>
      <c r="M6910" s="195" t="n">
        <v>0</v>
      </c>
      <c r="N6910" s="196" t="n">
        <v>0</v>
      </c>
      <c r="O6910" s="197" t="n">
        <v>0</v>
      </c>
      <c r="P6910" s="524" t="inlineStr">
        <is>
          <t>Исключено</t>
        </is>
      </c>
      <c r="Q6910" s="104" t="n"/>
    </row>
    <row r="6911" outlineLevel="3" ht="50.25" customHeight="1">
      <c r="A6911" s="3" t="n"/>
      <c r="B6911" s="3" t="n"/>
      <c r="C6911" s="25" t="n"/>
      <c r="D6911" s="271" t="inlineStr">
        <is>
          <t>10.13.38.8.</t>
        </is>
      </c>
      <c r="E6911" s="200" t="inlineStr">
        <is>
          <t>Датчик температуры, канальный, PT1000, длина погружной части 200 мм, -50...120°С, ДТС3015-PT1000.B2.200, ЗАО "Овен"</t>
        </is>
      </c>
      <c r="F6911" s="214" t="inlineStr">
        <is>
          <t>шт.</t>
        </is>
      </c>
      <c r="G6911" s="645" t="n">
        <v>0</v>
      </c>
      <c r="H6911" s="194" t="n">
        <v>3001.578303621853</v>
      </c>
      <c r="I6911" s="195" t="n">
        <v>1553.066532356803</v>
      </c>
      <c r="J6911" s="196" t="n">
        <v>569.3306044973319</v>
      </c>
      <c r="K6911" s="197" t="n">
        <v>5123.975440475988</v>
      </c>
      <c r="L6911" s="194" t="n">
        <v>0</v>
      </c>
      <c r="M6911" s="195" t="n">
        <v>0</v>
      </c>
      <c r="N6911" s="196" t="n">
        <v>0</v>
      </c>
      <c r="O6911" s="197" t="n">
        <v>0</v>
      </c>
      <c r="P6911" s="524" t="inlineStr">
        <is>
          <t>Исключено</t>
        </is>
      </c>
      <c r="Q6911" s="104" t="n"/>
    </row>
    <row r="6912" outlineLevel="3" ht="50.25" customHeight="1">
      <c r="A6912" s="3" t="n"/>
      <c r="B6912" s="3" t="n"/>
      <c r="C6912" s="25" t="n"/>
      <c r="D6912" s="271" t="inlineStr">
        <is>
          <t>10.13.38.9.</t>
        </is>
      </c>
      <c r="E6912" s="200" t="inlineStr">
        <is>
          <t>Датчик температуры, погружной, PT1000, длина погружной части 70 мм, -50...120°С, ДТС3105-PT1000.B2.70, ЗАО "Овен"</t>
        </is>
      </c>
      <c r="F6912" s="214" t="inlineStr">
        <is>
          <t>шт.</t>
        </is>
      </c>
      <c r="G6912" s="645" t="n">
        <v>0</v>
      </c>
      <c r="H6912" s="194" t="n">
        <v>3047.756578390133</v>
      </c>
      <c r="I6912" s="195" t="n">
        <v>1553.066532356803</v>
      </c>
      <c r="J6912" s="196" t="n">
        <v>575.1028888433669</v>
      </c>
      <c r="K6912" s="197" t="n">
        <v>5175.925999590302</v>
      </c>
      <c r="L6912" s="194" t="n">
        <v>0</v>
      </c>
      <c r="M6912" s="195" t="n">
        <v>0</v>
      </c>
      <c r="N6912" s="196" t="n">
        <v>0</v>
      </c>
      <c r="O6912" s="197" t="n">
        <v>0</v>
      </c>
      <c r="P6912" s="524" t="inlineStr">
        <is>
          <t>Исключено</t>
        </is>
      </c>
      <c r="Q6912" s="104" t="n"/>
    </row>
    <row r="6913" outlineLevel="3" ht="50.25" customHeight="1">
      <c r="A6913" s="3" t="n"/>
      <c r="B6913" s="3" t="n"/>
      <c r="C6913" s="25" t="n"/>
      <c r="D6913" s="271" t="inlineStr">
        <is>
          <t>10.13.38.10.</t>
        </is>
      </c>
      <c r="E6913" s="200" t="inlineStr">
        <is>
          <t>Термостат защиты от замерзания с капиллярным датчиком 6 м, -30...15 °С, MTR-K6, Овен</t>
        </is>
      </c>
      <c r="F6913" s="214" t="inlineStr">
        <is>
          <t>шт.</t>
        </is>
      </c>
      <c r="G6913" s="645" t="n">
        <v>0</v>
      </c>
      <c r="H6913" s="194" t="n">
        <v>6695.828707239448</v>
      </c>
      <c r="I6913" s="195" t="n">
        <v>3235.555275743339</v>
      </c>
      <c r="J6913" s="196" t="n">
        <v>1241.422997872848</v>
      </c>
      <c r="K6913" s="197" t="n">
        <v>11172.80698085564</v>
      </c>
      <c r="L6913" s="194" t="n">
        <v>0</v>
      </c>
      <c r="M6913" s="195" t="n">
        <v>0</v>
      </c>
      <c r="N6913" s="196" t="n">
        <v>0</v>
      </c>
      <c r="O6913" s="197" t="n">
        <v>0</v>
      </c>
      <c r="P6913" s="524" t="inlineStr">
        <is>
          <t>Исключено</t>
        </is>
      </c>
      <c r="Q6913" s="104" t="n"/>
    </row>
    <row r="6914" outlineLevel="2" ht="50.25" customHeight="1">
      <c r="A6914" s="3" t="n"/>
      <c r="B6914" s="3" t="n"/>
      <c r="C6914" s="240" t="n"/>
      <c r="D6914" s="391" t="inlineStr">
        <is>
          <t>10.13.39.</t>
        </is>
      </c>
      <c r="E6914" s="410" t="inlineStr">
        <is>
          <t>Щит систем вентиляции ЩСВ-П1.9В1.10</t>
        </is>
      </c>
      <c r="F6914" s="411" t="inlineStr">
        <is>
          <t>комплект</t>
        </is>
      </c>
      <c r="G6914" s="421" t="n">
        <v>1</v>
      </c>
      <c r="H6914" s="434">
        <f>IFERROR(L6914/G6914,0)</f>
        <v/>
      </c>
      <c r="I6914" s="435">
        <f>IFERROR(M6914/G6914,0)</f>
        <v/>
      </c>
      <c r="J6914" s="436">
        <f>IFERROR(N6914/G6914,0)</f>
        <v/>
      </c>
      <c r="K6914" s="432">
        <f>+IFERROR(O6914/G6914,0)</f>
        <v/>
      </c>
      <c r="L6914" s="434">
        <f>SUBTOTAL(9,L6915:L6940)</f>
        <v/>
      </c>
      <c r="M6914" s="435">
        <f>SUBTOTAL(9,M6915:M6940)</f>
        <v/>
      </c>
      <c r="N6914" s="436">
        <f>SUBTOTAL(9,N6915:N6940)</f>
        <v/>
      </c>
      <c r="O6914" s="437">
        <f>SUBTOTAL(9,O6915:O6940)</f>
        <v/>
      </c>
      <c r="P6914" s="652" t="inlineStr">
        <is>
          <t>Исключено</t>
        </is>
      </c>
      <c r="Q6914" s="243" t="n"/>
    </row>
    <row r="6915" outlineLevel="3" ht="50.25" customHeight="1">
      <c r="A6915" s="3" t="n"/>
      <c r="B6915" s="3" t="n"/>
      <c r="C6915" s="25" t="n"/>
      <c r="D6915" s="271" t="inlineStr">
        <is>
          <t>10.13.39.1.</t>
        </is>
      </c>
      <c r="E6915" s="200" t="inlineStr">
        <is>
          <t>Контроллер программируемый логический Pixel2 1020, дисплей и клавиатура, 8хDI, 6xDOr, 2xDOo, 8xAi, 2xAO, Pixel2 1020-70-4, ООО "Сегнетикс"</t>
        </is>
      </c>
      <c r="F6915" s="214" t="inlineStr">
        <is>
          <t>шт.</t>
        </is>
      </c>
      <c r="G6915" s="645" t="n">
        <v>1</v>
      </c>
      <c r="H6915" s="194" t="n"/>
      <c r="I6915" s="195" t="n">
        <v>0</v>
      </c>
      <c r="J6915" s="196" t="n">
        <v>0</v>
      </c>
      <c r="K6915" s="197" t="n">
        <v>0</v>
      </c>
      <c r="L6915" s="194" t="n">
        <v>0</v>
      </c>
      <c r="M6915" s="195" t="n">
        <v>0</v>
      </c>
      <c r="N6915" s="196" t="n">
        <v>0</v>
      </c>
      <c r="O6915" s="197" t="n">
        <v>0</v>
      </c>
      <c r="P6915" s="118" t="inlineStr">
        <is>
          <t>Включено</t>
        </is>
      </c>
      <c r="Q6915" s="104" t="n"/>
    </row>
    <row r="6916" outlineLevel="3" ht="50.25" customHeight="1">
      <c r="A6916" s="3" t="n"/>
      <c r="B6916" s="3" t="n"/>
      <c r="C6916" s="25" t="n"/>
      <c r="D6916" s="271" t="inlineStr">
        <is>
          <t>10.13.39.2.</t>
        </is>
      </c>
      <c r="E6916" s="200" t="inlineStr">
        <is>
          <t>Реле промежуточное, 3 п.к. контакта 8А, МРП-3-1 AC230В УХЛ4, ЗАО "Меандр"</t>
        </is>
      </c>
      <c r="F6916" s="214" t="inlineStr">
        <is>
          <t>шт.</t>
        </is>
      </c>
      <c r="G6916" s="645" t="n">
        <v>1</v>
      </c>
      <c r="H6916" s="194" t="n"/>
      <c r="I6916" s="195" t="n">
        <v>0</v>
      </c>
      <c r="J6916" s="196" t="n">
        <v>0</v>
      </c>
      <c r="K6916" s="197" t="n">
        <v>0</v>
      </c>
      <c r="L6916" s="194" t="n">
        <v>0</v>
      </c>
      <c r="M6916" s="195" t="n">
        <v>0</v>
      </c>
      <c r="N6916" s="196" t="n">
        <v>0</v>
      </c>
      <c r="O6916" s="197" t="n">
        <v>0</v>
      </c>
      <c r="P6916" s="118" t="inlineStr">
        <is>
          <t>Включено</t>
        </is>
      </c>
      <c r="Q6916" s="104" t="n"/>
    </row>
    <row r="6917" outlineLevel="3" ht="50.25" customHeight="1">
      <c r="A6917" s="3" t="n"/>
      <c r="B6917" s="3" t="n"/>
      <c r="C6917" s="25" t="n"/>
      <c r="D6917" s="271" t="inlineStr">
        <is>
          <t>10.13.39.3.</t>
        </is>
      </c>
      <c r="E6917" s="200" t="inlineStr">
        <is>
          <t>Лампа сигнальная в сборе, со встроенным светодиодом, зеленая, 230-240В AC, SB4BVM3, Systeme Electric</t>
        </is>
      </c>
      <c r="F6917" s="214" t="inlineStr">
        <is>
          <t>шт.</t>
        </is>
      </c>
      <c r="G6917" s="645" t="n">
        <v>3</v>
      </c>
      <c r="H6917" s="194" t="n"/>
      <c r="I6917" s="195" t="n">
        <v>0</v>
      </c>
      <c r="J6917" s="196" t="n">
        <v>0</v>
      </c>
      <c r="K6917" s="197" t="n">
        <v>0</v>
      </c>
      <c r="L6917" s="194" t="n">
        <v>0</v>
      </c>
      <c r="M6917" s="195" t="n">
        <v>0</v>
      </c>
      <c r="N6917" s="196" t="n">
        <v>0</v>
      </c>
      <c r="O6917" s="197" t="n">
        <v>0</v>
      </c>
      <c r="P6917" s="118" t="inlineStr">
        <is>
          <t>Включено</t>
        </is>
      </c>
      <c r="Q6917" s="104" t="n"/>
    </row>
    <row r="6918" outlineLevel="3" ht="50.25" customHeight="1">
      <c r="A6918" s="3" t="n"/>
      <c r="B6918" s="3" t="n"/>
      <c r="C6918" s="25" t="n"/>
      <c r="D6918" s="271" t="inlineStr">
        <is>
          <t>10.13.39.4.</t>
        </is>
      </c>
      <c r="E6918" s="200" t="inlineStr">
        <is>
          <t>Лампа сигнальная в сборе, со встроенным светодиодом, красная, 230-240В AC, SB4BVM4, Systeme Electric</t>
        </is>
      </c>
      <c r="F6918" s="214" t="inlineStr">
        <is>
          <t>шт.</t>
        </is>
      </c>
      <c r="G6918" s="645" t="n">
        <v>1</v>
      </c>
      <c r="H6918" s="194" t="n"/>
      <c r="I6918" s="195" t="n">
        <v>0</v>
      </c>
      <c r="J6918" s="196" t="n">
        <v>0</v>
      </c>
      <c r="K6918" s="197" t="n">
        <v>0</v>
      </c>
      <c r="L6918" s="194" t="n">
        <v>0</v>
      </c>
      <c r="M6918" s="195" t="n">
        <v>0</v>
      </c>
      <c r="N6918" s="196" t="n">
        <v>0</v>
      </c>
      <c r="O6918" s="197" t="n">
        <v>0</v>
      </c>
      <c r="P6918" s="118" t="inlineStr">
        <is>
          <t>Включено</t>
        </is>
      </c>
      <c r="Q6918" s="104" t="n"/>
    </row>
    <row r="6919" outlineLevel="3" ht="50.25" customHeight="1">
      <c r="A6919" s="3" t="n"/>
      <c r="B6919" s="3" t="n"/>
      <c r="C6919" s="25" t="n"/>
      <c r="D6919" s="271" t="inlineStr">
        <is>
          <t>10.13.39.5.</t>
        </is>
      </c>
      <c r="E6919" s="200" t="inlineStr">
        <is>
          <t>Реле промежуточное, 2 п.к. контакта 16А, МРП-2 AC230В УХЛ4, ЗАО "Меандр"</t>
        </is>
      </c>
      <c r="F6919" s="214" t="inlineStr">
        <is>
          <t>шт.</t>
        </is>
      </c>
      <c r="G6919" s="645" t="n">
        <v>1</v>
      </c>
      <c r="H6919" s="194" t="n"/>
      <c r="I6919" s="195" t="n">
        <v>0</v>
      </c>
      <c r="J6919" s="196" t="n">
        <v>0</v>
      </c>
      <c r="K6919" s="197" t="n">
        <v>0</v>
      </c>
      <c r="L6919" s="194" t="n">
        <v>0</v>
      </c>
      <c r="M6919" s="195" t="n">
        <v>0</v>
      </c>
      <c r="N6919" s="196" t="n">
        <v>0</v>
      </c>
      <c r="O6919" s="197" t="n">
        <v>0</v>
      </c>
      <c r="P6919" s="118" t="inlineStr">
        <is>
          <t>Включено</t>
        </is>
      </c>
      <c r="Q6919" s="104" t="n"/>
    </row>
    <row r="6920" outlineLevel="3" ht="50.25" customHeight="1">
      <c r="A6920" s="3" t="n"/>
      <c r="B6920" s="3" t="n"/>
      <c r="C6920" s="25" t="n"/>
      <c r="D6920" s="271" t="inlineStr">
        <is>
          <t>10.13.39.6.</t>
        </is>
      </c>
      <c r="E6920" s="200" t="inlineStr">
        <is>
          <t>Реле промежуточное, 3 п.к. контакта 8А, МРП-3-1 ACDC220В УХЛ4, ЗАО "Меандр"</t>
        </is>
      </c>
      <c r="F6920" s="214" t="inlineStr">
        <is>
          <t>шт.</t>
        </is>
      </c>
      <c r="G6920" s="645" t="n">
        <v>2</v>
      </c>
      <c r="H6920" s="194" t="n"/>
      <c r="I6920" s="195" t="n">
        <v>0</v>
      </c>
      <c r="J6920" s="196" t="n">
        <v>0</v>
      </c>
      <c r="K6920" s="197" t="n">
        <v>0</v>
      </c>
      <c r="L6920" s="194" t="n">
        <v>0</v>
      </c>
      <c r="M6920" s="195" t="n">
        <v>0</v>
      </c>
      <c r="N6920" s="196" t="n">
        <v>0</v>
      </c>
      <c r="O6920" s="197" t="n">
        <v>0</v>
      </c>
      <c r="P6920" s="118" t="inlineStr">
        <is>
          <t>Включено</t>
        </is>
      </c>
      <c r="Q6920" s="104" t="n"/>
    </row>
    <row r="6921" outlineLevel="3" ht="50.25" customHeight="1">
      <c r="A6921" s="3" t="n"/>
      <c r="B6921" s="3" t="n"/>
      <c r="C6921" s="25" t="n"/>
      <c r="D6921" s="271" t="inlineStr">
        <is>
          <t>10.13.39.7.</t>
        </is>
      </c>
      <c r="E6921" s="200" t="inlineStr">
        <is>
          <t>Реле промежуточное, 2 п.к. и 2 н.о. контакта 8А, МРП-4 ACDC230В УХЛ4, ЗАО "Меандр"</t>
        </is>
      </c>
      <c r="F6921" s="214" t="inlineStr">
        <is>
          <t>шт.</t>
        </is>
      </c>
      <c r="G6921" s="645" t="n">
        <v>3</v>
      </c>
      <c r="H6921" s="194" t="n"/>
      <c r="I6921" s="195" t="n">
        <v>0</v>
      </c>
      <c r="J6921" s="196" t="n">
        <v>0</v>
      </c>
      <c r="K6921" s="197" t="n">
        <v>0</v>
      </c>
      <c r="L6921" s="194" t="n">
        <v>0</v>
      </c>
      <c r="M6921" s="195" t="n">
        <v>0</v>
      </c>
      <c r="N6921" s="196" t="n">
        <v>0</v>
      </c>
      <c r="O6921" s="197" t="n">
        <v>0</v>
      </c>
      <c r="P6921" s="118" t="inlineStr">
        <is>
          <t>Включено</t>
        </is>
      </c>
      <c r="Q6921" s="104" t="n"/>
    </row>
    <row r="6922" outlineLevel="3" ht="50.25" customHeight="1">
      <c r="A6922" s="3" t="n"/>
      <c r="B6922" s="3" t="n"/>
      <c r="C6922" s="25" t="n"/>
      <c r="D6922" s="271" t="inlineStr">
        <is>
          <t>10.13.39.8.</t>
        </is>
      </c>
      <c r="E6922" s="200" t="inlineStr">
        <is>
          <t>Контактор модульный 2 н.о., 16A AC, 230В АС, C9C32216, Systeme Electric</t>
        </is>
      </c>
      <c r="F6922" s="214" t="inlineStr">
        <is>
          <t>шт.</t>
        </is>
      </c>
      <c r="G6922" s="645" t="n">
        <v>1</v>
      </c>
      <c r="H6922" s="194" t="n"/>
      <c r="I6922" s="195" t="n">
        <v>0</v>
      </c>
      <c r="J6922" s="196" t="n">
        <v>0</v>
      </c>
      <c r="K6922" s="197" t="n">
        <v>0</v>
      </c>
      <c r="L6922" s="194" t="n">
        <v>0</v>
      </c>
      <c r="M6922" s="195" t="n">
        <v>0</v>
      </c>
      <c r="N6922" s="196" t="n">
        <v>0</v>
      </c>
      <c r="O6922" s="197" t="n">
        <v>0</v>
      </c>
      <c r="P6922" s="118" t="inlineStr">
        <is>
          <t>Включено</t>
        </is>
      </c>
      <c r="Q6922" s="104" t="n"/>
    </row>
    <row r="6923" outlineLevel="3" ht="50.25" customHeight="1">
      <c r="A6923" s="3" t="n"/>
      <c r="B6923" s="3" t="n"/>
      <c r="C6923" s="25" t="n"/>
      <c r="D6923" s="271" t="inlineStr">
        <is>
          <t>10.13.39.9.</t>
        </is>
      </c>
      <c r="E6923" s="200" t="inlineStr">
        <is>
          <t>Выключатель нагрузки, однополюсный, номинальный ток 40 А, 6 кА, C9S16140, Systeme Electric</t>
        </is>
      </c>
      <c r="F6923" s="214" t="inlineStr">
        <is>
          <t>шт.</t>
        </is>
      </c>
      <c r="G6923" s="645" t="n">
        <v>1</v>
      </c>
      <c r="H6923" s="194" t="n"/>
      <c r="I6923" s="195" t="n">
        <v>0</v>
      </c>
      <c r="J6923" s="196" t="n">
        <v>0</v>
      </c>
      <c r="K6923" s="197" t="n">
        <v>0</v>
      </c>
      <c r="L6923" s="194" t="n">
        <v>0</v>
      </c>
      <c r="M6923" s="195" t="n">
        <v>0</v>
      </c>
      <c r="N6923" s="196" t="n">
        <v>0</v>
      </c>
      <c r="O6923" s="197" t="n">
        <v>0</v>
      </c>
      <c r="P6923" s="118" t="inlineStr">
        <is>
          <t>Включено</t>
        </is>
      </c>
      <c r="Q6923" s="104" t="n"/>
    </row>
    <row r="6924" outlineLevel="3" ht="50.25" customHeight="1">
      <c r="A6924" s="3" t="n"/>
      <c r="B6924" s="3" t="n"/>
      <c r="C6924" s="25" t="n"/>
      <c r="D6924" s="271" t="inlineStr">
        <is>
          <t>10.13.39.10.</t>
        </is>
      </c>
      <c r="E6924" s="200" t="inlineStr">
        <is>
          <t>Автоматический выключатель, термомагнитный, однополюсный, кривая С, номинальный ток 6 А, 4.5 кА, C9 F 34 1 06, Systeme Electric</t>
        </is>
      </c>
      <c r="F6924" s="214" t="inlineStr">
        <is>
          <t>шт.</t>
        </is>
      </c>
      <c r="G6924" s="645" t="n">
        <v>4</v>
      </c>
      <c r="H6924" s="194" t="n"/>
      <c r="I6924" s="195" t="n">
        <v>0</v>
      </c>
      <c r="J6924" s="196" t="n">
        <v>0</v>
      </c>
      <c r="K6924" s="197" t="n">
        <v>0</v>
      </c>
      <c r="L6924" s="194" t="n">
        <v>0</v>
      </c>
      <c r="M6924" s="195" t="n">
        <v>0</v>
      </c>
      <c r="N6924" s="196" t="n">
        <v>0</v>
      </c>
      <c r="O6924" s="197" t="n">
        <v>0</v>
      </c>
      <c r="P6924" s="118" t="inlineStr">
        <is>
          <t>Включено</t>
        </is>
      </c>
      <c r="Q6924" s="104" t="n"/>
    </row>
    <row r="6925" outlineLevel="3" ht="50.25" customHeight="1">
      <c r="A6925" s="3" t="n"/>
      <c r="B6925" s="3" t="n"/>
      <c r="C6925" s="25" t="n"/>
      <c r="D6925" s="271" t="inlineStr">
        <is>
          <t>10.13.39.11.</t>
        </is>
      </c>
      <c r="E6925" s="200" t="inlineStr">
        <is>
          <t>Автомат защиты двигателя, диапазон уставки 1,0...1,6 А, GM2 P06, Systeme Electric</t>
        </is>
      </c>
      <c r="F6925" s="214" t="inlineStr">
        <is>
          <t>шт.</t>
        </is>
      </c>
      <c r="G6925" s="645" t="n">
        <v>1</v>
      </c>
      <c r="H6925" s="194" t="n"/>
      <c r="I6925" s="195" t="n">
        <v>0</v>
      </c>
      <c r="J6925" s="196" t="n">
        <v>0</v>
      </c>
      <c r="K6925" s="197" t="n">
        <v>0</v>
      </c>
      <c r="L6925" s="194" t="n">
        <v>0</v>
      </c>
      <c r="M6925" s="195" t="n">
        <v>0</v>
      </c>
      <c r="N6925" s="196" t="n">
        <v>0</v>
      </c>
      <c r="O6925" s="197" t="n">
        <v>0</v>
      </c>
      <c r="P6925" s="118" t="inlineStr">
        <is>
          <t>Включено</t>
        </is>
      </c>
      <c r="Q6925" s="104" t="n"/>
    </row>
    <row r="6926" outlineLevel="3" ht="50.25" customHeight="1">
      <c r="A6926" s="3" t="n"/>
      <c r="B6926" s="3" t="n"/>
      <c r="C6926" s="25" t="n"/>
      <c r="D6926" s="271" t="inlineStr">
        <is>
          <t>10.13.39.12.</t>
        </is>
      </c>
      <c r="E6926" s="200" t="inlineStr">
        <is>
          <t>Переключатель 3-х позиционный с фиксацией, 2 н.о., черный, удлиненная ручка, SB4BJ33, Systeme Electric</t>
        </is>
      </c>
      <c r="F6926" s="214" t="inlineStr">
        <is>
          <t>шт.</t>
        </is>
      </c>
      <c r="G6926" s="645" t="n">
        <v>3</v>
      </c>
      <c r="H6926" s="194" t="n"/>
      <c r="I6926" s="195" t="n">
        <v>0</v>
      </c>
      <c r="J6926" s="196" t="n">
        <v>0</v>
      </c>
      <c r="K6926" s="197" t="n">
        <v>0</v>
      </c>
      <c r="L6926" s="194" t="n">
        <v>0</v>
      </c>
      <c r="M6926" s="195" t="n">
        <v>0</v>
      </c>
      <c r="N6926" s="196" t="n">
        <v>0</v>
      </c>
      <c r="O6926" s="197" t="n">
        <v>0</v>
      </c>
      <c r="P6926" s="118" t="inlineStr">
        <is>
          <t>Включено</t>
        </is>
      </c>
      <c r="Q6926" s="104" t="n"/>
    </row>
    <row r="6927" outlineLevel="3" ht="50.25" customHeight="1">
      <c r="A6927" s="3" t="n"/>
      <c r="B6927" s="3" t="n"/>
      <c r="C6927" s="25" t="n"/>
      <c r="D6927" s="271" t="inlineStr">
        <is>
          <t>10.13.39.13.</t>
        </is>
      </c>
      <c r="E6927" s="200" t="inlineStr">
        <is>
          <t>Контактный блок 1 НО, SBE101, Systeme Electric</t>
        </is>
      </c>
      <c r="F6927" s="214" t="inlineStr">
        <is>
          <t>шт.</t>
        </is>
      </c>
      <c r="G6927" s="645" t="n">
        <v>6</v>
      </c>
      <c r="H6927" s="194" t="n"/>
      <c r="I6927" s="195" t="n">
        <v>0</v>
      </c>
      <c r="J6927" s="196" t="n">
        <v>0</v>
      </c>
      <c r="K6927" s="197" t="n">
        <v>0</v>
      </c>
      <c r="L6927" s="194" t="n">
        <v>0</v>
      </c>
      <c r="M6927" s="195" t="n">
        <v>0</v>
      </c>
      <c r="N6927" s="196" t="n">
        <v>0</v>
      </c>
      <c r="O6927" s="197" t="n">
        <v>0</v>
      </c>
      <c r="P6927" s="118" t="inlineStr">
        <is>
          <t>Включено</t>
        </is>
      </c>
      <c r="Q6927" s="104" t="n"/>
    </row>
    <row r="6928" outlineLevel="3" ht="50.25" customHeight="1">
      <c r="A6928" s="3" t="n"/>
      <c r="B6928" s="3" t="n"/>
      <c r="C6928" s="25" t="n"/>
      <c r="D6928" s="271" t="inlineStr">
        <is>
          <t>10.13.39.14.</t>
        </is>
      </c>
      <c r="E6928" s="200" t="inlineStr">
        <is>
          <t>Автоматический выключатель, термомагнитный, двухполюсный, кривая С, номинальный ток 6 А, 4.5 кА, C9 F 34 2 06, Systeme Electric</t>
        </is>
      </c>
      <c r="F6928" s="214" t="inlineStr">
        <is>
          <t>шт.</t>
        </is>
      </c>
      <c r="G6928" s="645" t="n">
        <v>2</v>
      </c>
      <c r="H6928" s="194" t="n"/>
      <c r="I6928" s="195" t="n">
        <v>0</v>
      </c>
      <c r="J6928" s="196" t="n">
        <v>0</v>
      </c>
      <c r="K6928" s="197" t="n">
        <v>0</v>
      </c>
      <c r="L6928" s="194" t="n">
        <v>0</v>
      </c>
      <c r="M6928" s="195" t="n">
        <v>0</v>
      </c>
      <c r="N6928" s="196" t="n">
        <v>0</v>
      </c>
      <c r="O6928" s="197" t="n">
        <v>0</v>
      </c>
      <c r="P6928" s="118" t="inlineStr">
        <is>
          <t>Включено</t>
        </is>
      </c>
      <c r="Q6928" s="104" t="n"/>
    </row>
    <row r="6929" outlineLevel="3" ht="50.25" customHeight="1">
      <c r="A6929" s="3" t="n"/>
      <c r="B6929" s="3" t="n"/>
      <c r="C6929" s="25" t="n"/>
      <c r="D6929" s="271" t="inlineStr">
        <is>
          <t>10.13.39.15.</t>
        </is>
      </c>
      <c r="E6929" s="200" t="inlineStr">
        <is>
          <t>Трансформатор цепей управления, понижающий 220/24В, 63 ВА, ОСМ Т 220/24-0,063-50, -</t>
        </is>
      </c>
      <c r="F6929" s="214" t="inlineStr">
        <is>
          <t>шт.</t>
        </is>
      </c>
      <c r="G6929" s="645" t="n">
        <v>1</v>
      </c>
      <c r="H6929" s="194" t="n"/>
      <c r="I6929" s="195" t="n">
        <v>0</v>
      </c>
      <c r="J6929" s="196" t="n">
        <v>0</v>
      </c>
      <c r="K6929" s="197" t="n">
        <v>0</v>
      </c>
      <c r="L6929" s="194" t="n">
        <v>0</v>
      </c>
      <c r="M6929" s="195" t="n">
        <v>0</v>
      </c>
      <c r="N6929" s="196" t="n">
        <v>0</v>
      </c>
      <c r="O6929" s="197" t="n">
        <v>0</v>
      </c>
      <c r="P6929" s="118" t="inlineStr">
        <is>
          <t>Включено</t>
        </is>
      </c>
      <c r="Q6929" s="104" t="n"/>
    </row>
    <row r="6930" outlineLevel="3" ht="50.25" customHeight="1">
      <c r="A6930" s="3" t="n"/>
      <c r="B6930" s="3" t="n"/>
      <c r="C6930" s="25" t="n"/>
      <c r="D6930" s="271" t="inlineStr">
        <is>
          <t>10.13.39.16.</t>
        </is>
      </c>
      <c r="E6930" s="200" t="inlineStr">
        <is>
          <t>Клемма винтовая 2.5 мм.кв. 800В, 24A, синяя, TB2.5N, Провенто</t>
        </is>
      </c>
      <c r="F6930" s="214" t="inlineStr">
        <is>
          <t>шт.</t>
        </is>
      </c>
      <c r="G6930" s="645" t="n">
        <v>5</v>
      </c>
      <c r="H6930" s="194" t="n"/>
      <c r="I6930" s="195" t="n">
        <v>0</v>
      </c>
      <c r="J6930" s="196" t="n">
        <v>0</v>
      </c>
      <c r="K6930" s="197" t="n">
        <v>0</v>
      </c>
      <c r="L6930" s="194" t="n">
        <v>0</v>
      </c>
      <c r="M6930" s="195" t="n">
        <v>0</v>
      </c>
      <c r="N6930" s="196" t="n">
        <v>0</v>
      </c>
      <c r="O6930" s="197" t="n">
        <v>0</v>
      </c>
      <c r="P6930" s="118" t="inlineStr">
        <is>
          <t>Включено</t>
        </is>
      </c>
      <c r="Q6930" s="104" t="n"/>
    </row>
    <row r="6931" outlineLevel="3" ht="50.25" customHeight="1">
      <c r="A6931" s="3" t="n"/>
      <c r="B6931" s="3" t="n"/>
      <c r="C6931" s="25" t="n"/>
      <c r="D6931" s="271" t="inlineStr">
        <is>
          <t>10.13.39.17.</t>
        </is>
      </c>
      <c r="E6931" s="200" t="inlineStr">
        <is>
          <t>Торцевая крышка для клемм 2.5-10 мм.кв., синяя, T2.5-10EC.N, Провенто</t>
        </is>
      </c>
      <c r="F6931" s="214" t="inlineStr">
        <is>
          <t>шт.</t>
        </is>
      </c>
      <c r="G6931" s="645" t="n">
        <v>2</v>
      </c>
      <c r="H6931" s="194" t="n"/>
      <c r="I6931" s="195" t="n">
        <v>0</v>
      </c>
      <c r="J6931" s="196" t="n">
        <v>0</v>
      </c>
      <c r="K6931" s="197" t="n">
        <v>0</v>
      </c>
      <c r="L6931" s="194" t="n">
        <v>0</v>
      </c>
      <c r="M6931" s="195" t="n">
        <v>0</v>
      </c>
      <c r="N6931" s="196" t="n">
        <v>0</v>
      </c>
      <c r="O6931" s="197" t="n">
        <v>0</v>
      </c>
      <c r="P6931" s="118" t="inlineStr">
        <is>
          <t>Включено</t>
        </is>
      </c>
      <c r="Q6931" s="104" t="n"/>
    </row>
    <row r="6932" outlineLevel="3" ht="50.25" customHeight="1">
      <c r="A6932" s="3" t="n"/>
      <c r="B6932" s="3" t="n"/>
      <c r="C6932" s="25" t="n"/>
      <c r="D6932" s="271" t="inlineStr">
        <is>
          <t>10.13.39.18.</t>
        </is>
      </c>
      <c r="E6932" s="200" t="inlineStr">
        <is>
          <t>Клемма винтовая, двухуровневая 2,5 мм.кв., 500В, 24A, серая серая, TB2.5DL, Провенто</t>
        </is>
      </c>
      <c r="F6932" s="214" t="inlineStr">
        <is>
          <t>шт.</t>
        </is>
      </c>
      <c r="G6932" s="645" t="n">
        <v>11</v>
      </c>
      <c r="H6932" s="194" t="n"/>
      <c r="I6932" s="195" t="n">
        <v>0</v>
      </c>
      <c r="J6932" s="196" t="n">
        <v>0</v>
      </c>
      <c r="K6932" s="197" t="n">
        <v>0</v>
      </c>
      <c r="L6932" s="194" t="n">
        <v>0</v>
      </c>
      <c r="M6932" s="195" t="n">
        <v>0</v>
      </c>
      <c r="N6932" s="196" t="n">
        <v>0</v>
      </c>
      <c r="O6932" s="197" t="n">
        <v>0</v>
      </c>
      <c r="P6932" s="118" t="inlineStr">
        <is>
          <t>Включено</t>
        </is>
      </c>
      <c r="Q6932" s="104" t="n"/>
    </row>
    <row r="6933" outlineLevel="3" ht="50.25" customHeight="1">
      <c r="A6933" s="3" t="n"/>
      <c r="B6933" s="3" t="n"/>
      <c r="C6933" s="25" t="n"/>
      <c r="D6933" s="271" t="inlineStr">
        <is>
          <t>10.13.39.19.</t>
        </is>
      </c>
      <c r="E6933" s="200" t="inlineStr">
        <is>
          <t>Клемма заземления винтовая 2.5 мм.кв. 800В, желто-зеленая, TB2.5E, Провенто</t>
        </is>
      </c>
      <c r="F6933" s="214" t="inlineStr">
        <is>
          <t>шт.</t>
        </is>
      </c>
      <c r="G6933" s="645" t="n">
        <v>5</v>
      </c>
      <c r="H6933" s="194" t="n"/>
      <c r="I6933" s="195" t="n">
        <v>0</v>
      </c>
      <c r="J6933" s="196" t="n">
        <v>0</v>
      </c>
      <c r="K6933" s="197" t="n">
        <v>0</v>
      </c>
      <c r="L6933" s="194" t="n">
        <v>0</v>
      </c>
      <c r="M6933" s="195" t="n">
        <v>0</v>
      </c>
      <c r="N6933" s="196" t="n">
        <v>0</v>
      </c>
      <c r="O6933" s="197" t="n">
        <v>0</v>
      </c>
      <c r="P6933" s="118" t="inlineStr">
        <is>
          <t>Включено</t>
        </is>
      </c>
      <c r="Q6933" s="104" t="n"/>
    </row>
    <row r="6934" outlineLevel="3" ht="50.25" customHeight="1">
      <c r="A6934" s="3" t="n"/>
      <c r="B6934" s="3" t="n"/>
      <c r="C6934" s="25" t="n"/>
      <c r="D6934" s="271" t="inlineStr">
        <is>
          <t>10.13.39.20.</t>
        </is>
      </c>
      <c r="E6934" s="200" t="inlineStr">
        <is>
          <t>Розетка РДЕ-47 (под евро вилку) EKF PROxima, EKF.mdse-47-pro, EKF</t>
        </is>
      </c>
      <c r="F6934" s="214" t="inlineStr">
        <is>
          <t>шт.</t>
        </is>
      </c>
      <c r="G6934" s="645" t="n">
        <v>1</v>
      </c>
      <c r="H6934" s="194" t="n"/>
      <c r="I6934" s="195" t="n">
        <v>0</v>
      </c>
      <c r="J6934" s="196" t="n">
        <v>0</v>
      </c>
      <c r="K6934" s="197" t="n">
        <v>0</v>
      </c>
      <c r="L6934" s="194" t="n">
        <v>0</v>
      </c>
      <c r="M6934" s="195" t="n">
        <v>0</v>
      </c>
      <c r="N6934" s="196" t="n">
        <v>0</v>
      </c>
      <c r="O6934" s="197" t="n">
        <v>0</v>
      </c>
      <c r="P6934" s="118" t="inlineStr">
        <is>
          <t>Включено</t>
        </is>
      </c>
      <c r="Q6934" s="104" t="n"/>
    </row>
    <row r="6935" outlineLevel="3" ht="50.25" customHeight="1">
      <c r="A6935" s="3" t="n"/>
      <c r="B6935" s="3" t="n"/>
      <c r="C6935" s="25" t="n"/>
      <c r="D6935" s="271" t="inlineStr">
        <is>
          <t>10.13.39.21.</t>
        </is>
      </c>
      <c r="E6935" s="200" t="inlineStr">
        <is>
          <t>Клемма винтовая 2.5 мм.кв. 800В, 24A, серая, TB2.5, Провенто</t>
        </is>
      </c>
      <c r="F6935" s="214" t="inlineStr">
        <is>
          <t>шт.</t>
        </is>
      </c>
      <c r="G6935" s="645" t="n">
        <v>7</v>
      </c>
      <c r="H6935" s="194" t="n"/>
      <c r="I6935" s="195" t="n">
        <v>0</v>
      </c>
      <c r="J6935" s="196" t="n">
        <v>0</v>
      </c>
      <c r="K6935" s="197" t="n">
        <v>0</v>
      </c>
      <c r="L6935" s="194" t="n">
        <v>0</v>
      </c>
      <c r="M6935" s="195" t="n">
        <v>0</v>
      </c>
      <c r="N6935" s="196" t="n">
        <v>0</v>
      </c>
      <c r="O6935" s="197" t="n">
        <v>0</v>
      </c>
      <c r="P6935" s="118" t="inlineStr">
        <is>
          <t>Включено</t>
        </is>
      </c>
      <c r="Q6935" s="104" t="n"/>
    </row>
    <row r="6936" outlineLevel="3" ht="50.25" customHeight="1">
      <c r="A6936" s="3" t="n"/>
      <c r="B6936" s="3" t="n"/>
      <c r="C6936" s="25" t="n"/>
      <c r="D6936" s="271" t="inlineStr">
        <is>
          <t>10.13.39.22.</t>
        </is>
      </c>
      <c r="E6936" s="200" t="inlineStr">
        <is>
          <t>Торцевая крышка для клемм 2.5-10 мм.кв., серая, T2.5-10EC, Провенто</t>
        </is>
      </c>
      <c r="F6936" s="214" t="inlineStr">
        <is>
          <t>шт.</t>
        </is>
      </c>
      <c r="G6936" s="645" t="n">
        <v>2</v>
      </c>
      <c r="H6936" s="194" t="n"/>
      <c r="I6936" s="195" t="n">
        <v>0</v>
      </c>
      <c r="J6936" s="196" t="n">
        <v>0</v>
      </c>
      <c r="K6936" s="197" t="n">
        <v>0</v>
      </c>
      <c r="L6936" s="194" t="n">
        <v>0</v>
      </c>
      <c r="M6936" s="195" t="n">
        <v>0</v>
      </c>
      <c r="N6936" s="196" t="n">
        <v>0</v>
      </c>
      <c r="O6936" s="197" t="n">
        <v>0</v>
      </c>
      <c r="P6936" s="118" t="inlineStr">
        <is>
          <t>Включено</t>
        </is>
      </c>
      <c r="Q6936" s="104" t="n"/>
    </row>
    <row r="6937" outlineLevel="3" ht="50.25" customHeight="1">
      <c r="A6937" s="3" t="n"/>
      <c r="B6937" s="3" t="n"/>
      <c r="C6937" s="25" t="n"/>
      <c r="D6937" s="271" t="inlineStr">
        <is>
          <t>10.13.39.23.</t>
        </is>
      </c>
      <c r="E6937" s="200" t="inlineStr">
        <is>
          <t>Торцевая крышка для двухуровневых клемм 2.5-4 мм.кв., серая, T2.5-4EC.DL, Провенто</t>
        </is>
      </c>
      <c r="F6937" s="214" t="inlineStr">
        <is>
          <t>шт.</t>
        </is>
      </c>
      <c r="G6937" s="645" t="n">
        <v>2</v>
      </c>
      <c r="H6937" s="194" t="n"/>
      <c r="I6937" s="195" t="n">
        <v>0</v>
      </c>
      <c r="J6937" s="196" t="n">
        <v>0</v>
      </c>
      <c r="K6937" s="197" t="n">
        <v>0</v>
      </c>
      <c r="L6937" s="194" t="n">
        <v>0</v>
      </c>
      <c r="M6937" s="195" t="n">
        <v>0</v>
      </c>
      <c r="N6937" s="196" t="n">
        <v>0</v>
      </c>
      <c r="O6937" s="197" t="n">
        <v>0</v>
      </c>
      <c r="P6937" s="118" t="inlineStr">
        <is>
          <t>Включено</t>
        </is>
      </c>
      <c r="Q6937" s="104" t="n"/>
    </row>
    <row r="6938" outlineLevel="3" ht="50.25" customHeight="1">
      <c r="A6938" s="3" t="n"/>
      <c r="B6938" s="3" t="n"/>
      <c r="C6938" s="25" t="n"/>
      <c r="D6938" s="271" t="inlineStr">
        <is>
          <t>10.13.39.24.</t>
        </is>
      </c>
      <c r="E6938" s="200" t="inlineStr">
        <is>
          <t>Компактный распределительный шкаф MES 600х400х250, MES 60.40.25, Провенто</t>
        </is>
      </c>
      <c r="F6938" s="214" t="inlineStr">
        <is>
          <t>шт.</t>
        </is>
      </c>
      <c r="G6938" s="645" t="n">
        <v>1</v>
      </c>
      <c r="H6938" s="194" t="n"/>
      <c r="I6938" s="195" t="n">
        <v>0</v>
      </c>
      <c r="J6938" s="196" t="n">
        <v>0</v>
      </c>
      <c r="K6938" s="197" t="n">
        <v>0</v>
      </c>
      <c r="L6938" s="194" t="n">
        <v>0</v>
      </c>
      <c r="M6938" s="195" t="n">
        <v>0</v>
      </c>
      <c r="N6938" s="196" t="n">
        <v>0</v>
      </c>
      <c r="O6938" s="197" t="n">
        <v>0</v>
      </c>
      <c r="P6938" s="118" t="inlineStr">
        <is>
          <t>Включено</t>
        </is>
      </c>
      <c r="Q6938" s="104" t="n"/>
    </row>
    <row r="6939" outlineLevel="3" ht="50.25" customHeight="1">
      <c r="A6939" s="3" t="n"/>
      <c r="B6939" s="3" t="n"/>
      <c r="C6939" s="25" t="n"/>
      <c r="D6939" s="271" t="inlineStr">
        <is>
          <t>10.13.39.25.</t>
        </is>
      </c>
      <c r="E6939" s="200" t="inlineStr">
        <is>
          <t>Монтажная DIN рейка 35х7.5х2000мм, DR07.2000, Провенто</t>
        </is>
      </c>
      <c r="F6939" s="214" t="inlineStr">
        <is>
          <t>шт.</t>
        </is>
      </c>
      <c r="G6939" s="645" t="n">
        <v>1</v>
      </c>
      <c r="H6939" s="194" t="n"/>
      <c r="I6939" s="195" t="n">
        <v>0</v>
      </c>
      <c r="J6939" s="196" t="n">
        <v>0</v>
      </c>
      <c r="K6939" s="197" t="n">
        <v>0</v>
      </c>
      <c r="L6939" s="194" t="n">
        <v>0</v>
      </c>
      <c r="M6939" s="195" t="n">
        <v>0</v>
      </c>
      <c r="N6939" s="196" t="n">
        <v>0</v>
      </c>
      <c r="O6939" s="197" t="n">
        <v>0</v>
      </c>
      <c r="P6939" s="118" t="inlineStr">
        <is>
          <t>Включено</t>
        </is>
      </c>
      <c r="Q6939" s="104" t="n"/>
    </row>
    <row r="6940" outlineLevel="3" ht="50.25" customHeight="1">
      <c r="A6940" s="3" t="n"/>
      <c r="B6940" s="3" t="n"/>
      <c r="C6940" s="25" t="n"/>
      <c r="D6940" s="271" t="inlineStr">
        <is>
          <t>10.13.39.26.</t>
        </is>
      </c>
      <c r="E6940" s="200" t="inlineStr">
        <is>
          <t>Кабельный канал перфорированный 60x80x2000мм, WD60.80P, Провенто</t>
        </is>
      </c>
      <c r="F6940" s="214" t="inlineStr">
        <is>
          <t>пог.м.</t>
        </is>
      </c>
      <c r="G6940" s="645" t="n">
        <v>1</v>
      </c>
      <c r="H6940" s="194" t="n"/>
      <c r="I6940" s="195" t="n">
        <v>0</v>
      </c>
      <c r="J6940" s="196" t="n">
        <v>0</v>
      </c>
      <c r="K6940" s="197" t="n">
        <v>0</v>
      </c>
      <c r="L6940" s="194" t="n">
        <v>0</v>
      </c>
      <c r="M6940" s="195" t="n">
        <v>0</v>
      </c>
      <c r="N6940" s="196" t="n">
        <v>0</v>
      </c>
      <c r="O6940" s="197" t="n">
        <v>0</v>
      </c>
      <c r="P6940" s="118" t="inlineStr">
        <is>
          <t>Включено</t>
        </is>
      </c>
      <c r="Q6940" s="104" t="n"/>
    </row>
    <row r="6941" outlineLevel="2" ht="50.25" customHeight="1">
      <c r="A6941" s="3" t="n"/>
      <c r="B6941" s="3" t="n"/>
      <c r="C6941" s="240" t="n"/>
      <c r="D6941" s="391" t="inlineStr">
        <is>
          <t>10.13.40.</t>
        </is>
      </c>
      <c r="E6941" s="410" t="inlineStr">
        <is>
          <t>Щит систем вентиляции ЩСВ-П1.10, оборудование и датчики по месту</t>
        </is>
      </c>
      <c r="F6941" s="411" t="inlineStr">
        <is>
          <t>комплект</t>
        </is>
      </c>
      <c r="G6941" s="421" t="n">
        <v>1</v>
      </c>
      <c r="H6941" s="428">
        <f>IFERROR(L6941/G6941,0)</f>
        <v/>
      </c>
      <c r="I6941" s="429">
        <f>IFERROR(M6941/G6941,0)</f>
        <v/>
      </c>
      <c r="J6941" s="430">
        <f>IFERROR(N6941/G6941,0)</f>
        <v/>
      </c>
      <c r="K6941" s="432">
        <f>+IFERROR(O6941/G6941,0)</f>
        <v/>
      </c>
      <c r="L6941" s="431">
        <f>SUBTOTAL(9,L6942:L6952)</f>
        <v/>
      </c>
      <c r="M6941" s="429">
        <f>SUBTOTAL(9,M6942:M6952)</f>
        <v/>
      </c>
      <c r="N6941" s="430">
        <f>SUBTOTAL(9,N6942:N6952)</f>
        <v/>
      </c>
      <c r="O6941" s="433">
        <f>SUBTOTAL(9,O6942:O6952)</f>
        <v/>
      </c>
      <c r="P6941" s="394" t="n"/>
      <c r="Q6941" s="243" t="n"/>
    </row>
    <row r="6942" outlineLevel="3" ht="50.25" customHeight="1">
      <c r="A6942" s="3" t="n"/>
      <c r="B6942" s="3" t="n"/>
      <c r="C6942" s="25" t="n"/>
      <c r="D6942" s="271" t="inlineStr">
        <is>
          <t>10.13.40.1.</t>
        </is>
      </c>
      <c r="E6942" s="200" t="inlineStr">
        <is>
          <t>Привод клапана</t>
        </is>
      </c>
      <c r="F6942" s="214" t="inlineStr">
        <is>
          <t>шт.</t>
        </is>
      </c>
      <c r="G6942" s="645" t="n">
        <v>0</v>
      </c>
      <c r="H6942" s="194" t="n">
        <v>28861.33039384376</v>
      </c>
      <c r="I6942" s="195" t="n">
        <v>6471.110551486678</v>
      </c>
      <c r="J6942" s="196" t="n">
        <v>4416.555118166304</v>
      </c>
      <c r="K6942" s="197" t="n">
        <v>39748.99606349674</v>
      </c>
      <c r="L6942" s="194" t="n">
        <v>0</v>
      </c>
      <c r="M6942" s="195" t="n">
        <v>0</v>
      </c>
      <c r="N6942" s="196" t="n">
        <v>0</v>
      </c>
      <c r="O6942" s="197" t="n">
        <v>0</v>
      </c>
      <c r="P6942" s="524" t="inlineStr">
        <is>
          <t>Исключено</t>
        </is>
      </c>
      <c r="Q6942" s="104" t="n"/>
    </row>
    <row r="6943" outlineLevel="3" ht="50.25" customHeight="1">
      <c r="A6943" s="3" t="n"/>
      <c r="B6943" s="3" t="n"/>
      <c r="C6943" s="25" t="n"/>
      <c r="D6943" s="271" t="inlineStr">
        <is>
          <t>10.13.40.2.</t>
        </is>
      </c>
      <c r="E6943" s="200" t="inlineStr">
        <is>
          <t>Привод с пружинным возвратом, 2-х позиционный, 10 Нм, ~220 В, NF230A, Belimo</t>
        </is>
      </c>
      <c r="F6943" s="214" t="inlineStr">
        <is>
          <t>шт.</t>
        </is>
      </c>
      <c r="G6943" s="645" t="n">
        <v>0</v>
      </c>
      <c r="H6943" s="194" t="n">
        <v>16508.68076180785</v>
      </c>
      <c r="I6943" s="195" t="n">
        <v>10353.77688237868</v>
      </c>
      <c r="J6943" s="196" t="n">
        <v>3357.807205523316</v>
      </c>
      <c r="K6943" s="197" t="n">
        <v>30220.26484970985</v>
      </c>
      <c r="L6943" s="194" t="n">
        <v>0</v>
      </c>
      <c r="M6943" s="195" t="n">
        <v>0</v>
      </c>
      <c r="N6943" s="196" t="n">
        <v>0</v>
      </c>
      <c r="O6943" s="197" t="n">
        <v>0</v>
      </c>
      <c r="P6943" s="524" t="inlineStr">
        <is>
          <t>Исключено</t>
        </is>
      </c>
      <c r="Q6943" s="104" t="n"/>
    </row>
    <row r="6944" outlineLevel="3" ht="50.25" customHeight="1">
      <c r="A6944" s="3" t="n"/>
      <c r="B6944" s="3" t="n"/>
      <c r="C6944" s="25" t="n"/>
      <c r="D6944" s="271" t="inlineStr">
        <is>
          <t>10.13.40.3.</t>
        </is>
      </c>
      <c r="E6944" s="200" t="inlineStr">
        <is>
          <t>Привод с пружинным возвратом, 2-х позиционный, 10 Нм, ~220 В, с выключателями конечных положений, NF230A-S2, Belimo</t>
        </is>
      </c>
      <c r="F6944" s="214" t="inlineStr">
        <is>
          <t>шт.</t>
        </is>
      </c>
      <c r="G6944" s="645" t="n">
        <v>0</v>
      </c>
      <c r="H6944" s="194" t="n">
        <v>16508.68094558316</v>
      </c>
      <c r="I6944" s="195" t="n">
        <v>10353.77688237868</v>
      </c>
      <c r="J6944" s="196" t="n">
        <v>3357.807228495231</v>
      </c>
      <c r="K6944" s="197" t="n">
        <v>30220.26505645708</v>
      </c>
      <c r="L6944" s="194" t="n">
        <v>0</v>
      </c>
      <c r="M6944" s="195" t="n">
        <v>0</v>
      </c>
      <c r="N6944" s="196" t="n">
        <v>0</v>
      </c>
      <c r="O6944" s="197" t="n">
        <v>0</v>
      </c>
      <c r="P6944" s="524" t="inlineStr">
        <is>
          <t>Исключено</t>
        </is>
      </c>
      <c r="Q6944" s="104" t="n"/>
    </row>
    <row r="6945" outlineLevel="3" ht="50.25" customHeight="1">
      <c r="A6945" s="3" t="n"/>
      <c r="B6945" s="3" t="n"/>
      <c r="C6945" s="25" t="n"/>
      <c r="D6945" s="271" t="inlineStr">
        <is>
          <t>10.13.40.4.</t>
        </is>
      </c>
      <c r="E6945" s="200" t="inlineStr">
        <is>
          <t>Реле дифференциального давления по воздуху диапазон 50...500 Па, РД30-ДД500, Овен</t>
        </is>
      </c>
      <c r="F6945" s="214" t="inlineStr">
        <is>
          <t>шт.</t>
        </is>
      </c>
      <c r="G6945" s="645" t="n">
        <v>0</v>
      </c>
      <c r="H6945" s="194" t="n">
        <v>1847.12510992114</v>
      </c>
      <c r="I6945" s="195" t="n">
        <v>1553.066532356803</v>
      </c>
      <c r="J6945" s="196" t="n">
        <v>425.0239552847429</v>
      </c>
      <c r="K6945" s="197" t="n">
        <v>3825.215597562686</v>
      </c>
      <c r="L6945" s="194" t="n">
        <v>0</v>
      </c>
      <c r="M6945" s="195" t="n">
        <v>0</v>
      </c>
      <c r="N6945" s="196" t="n">
        <v>0</v>
      </c>
      <c r="O6945" s="197" t="n">
        <v>0</v>
      </c>
      <c r="P6945" s="524" t="inlineStr">
        <is>
          <t>Исключено</t>
        </is>
      </c>
      <c r="Q6945" s="104" t="n"/>
    </row>
    <row r="6946" outlineLevel="3" ht="50.25" customHeight="1">
      <c r="A6946" s="3" t="n"/>
      <c r="B6946" s="3" t="n"/>
      <c r="C6946" s="25" t="n"/>
      <c r="D6946" s="271" t="inlineStr">
        <is>
          <t>10.13.40.5.</t>
        </is>
      </c>
      <c r="E6946" s="200" t="inlineStr">
        <is>
          <t>Реле дифференциального давления по воздуху диапазон 20...200 Па, РД30-ДД200, Овен</t>
        </is>
      </c>
      <c r="F6946" s="214" t="inlineStr">
        <is>
          <t>шт.</t>
        </is>
      </c>
      <c r="G6946" s="645" t="n">
        <v>0</v>
      </c>
      <c r="H6946" s="194" t="n">
        <v>1847.12510992114</v>
      </c>
      <c r="I6946" s="195" t="n">
        <v>1553.066532356803</v>
      </c>
      <c r="J6946" s="196" t="n">
        <v>425.0239552847429</v>
      </c>
      <c r="K6946" s="197" t="n">
        <v>3825.215597562686</v>
      </c>
      <c r="L6946" s="194" t="n">
        <v>0</v>
      </c>
      <c r="M6946" s="195" t="n">
        <v>0</v>
      </c>
      <c r="N6946" s="196" t="n">
        <v>0</v>
      </c>
      <c r="O6946" s="197" t="n">
        <v>0</v>
      </c>
      <c r="P6946" s="524" t="inlineStr">
        <is>
          <t>Исключено</t>
        </is>
      </c>
      <c r="Q6946" s="104" t="n"/>
    </row>
    <row r="6947" outlineLevel="3" ht="50.25" customHeight="1">
      <c r="A6947" s="3" t="n"/>
      <c r="B6947" s="3" t="n"/>
      <c r="C6947" s="25" t="n"/>
      <c r="D6947" s="271" t="inlineStr">
        <is>
          <t>10.13.40.6.</t>
        </is>
      </c>
      <c r="E6947" s="200" t="inlineStr">
        <is>
          <t>Реле давления жидкости, диапазон −0,07…0,3 МПа; гистерезис 0,02…0,15 МПа, Rp1/4, макс. 10 бар, 110 °С, РД-2Р-0,3-G1/4", ЗАО «РОСМА»</t>
        </is>
      </c>
      <c r="F6947" s="214" t="inlineStr">
        <is>
          <t>шт.</t>
        </is>
      </c>
      <c r="G6947" s="645" t="n">
        <v>0</v>
      </c>
      <c r="H6947" s="194" t="n">
        <v>2088.40594777742</v>
      </c>
      <c r="I6947" s="195" t="n">
        <v>1553.066532356803</v>
      </c>
      <c r="J6947" s="196" t="n">
        <v>455.1840600167778</v>
      </c>
      <c r="K6947" s="197" t="n">
        <v>4096.656540151001</v>
      </c>
      <c r="L6947" s="194" t="n">
        <v>0</v>
      </c>
      <c r="M6947" s="195" t="n">
        <v>0</v>
      </c>
      <c r="N6947" s="196" t="n">
        <v>0</v>
      </c>
      <c r="O6947" s="197" t="n">
        <v>0</v>
      </c>
      <c r="P6947" s="524" t="inlineStr">
        <is>
          <t>Исключено</t>
        </is>
      </c>
      <c r="Q6947" s="104" t="n"/>
    </row>
    <row r="6948" outlineLevel="3" ht="50.25" customHeight="1">
      <c r="A6948" s="3" t="n"/>
      <c r="B6948" s="3" t="n"/>
      <c r="C6948" s="25" t="n"/>
      <c r="D6948" s="271" t="inlineStr">
        <is>
          <t>10.13.40.7.</t>
        </is>
      </c>
      <c r="E6948" s="200" t="inlineStr">
        <is>
          <t>Преобразователь частотный, встроенный фильтр ЭМС категории С2 или С3, 380 В, 5.5 кВт, 14 А, IP55, STV900U55N4, System Electric</t>
        </is>
      </c>
      <c r="F6948" s="214" t="inlineStr">
        <is>
          <t>шт.</t>
        </is>
      </c>
      <c r="G6948" s="645" t="n">
        <v>0</v>
      </c>
      <c r="H6948" s="194" t="n">
        <v>65249.69550035098</v>
      </c>
      <c r="I6948" s="195" t="n">
        <v>20707.55376475737</v>
      </c>
      <c r="J6948" s="196" t="n">
        <v>10744.65615813854</v>
      </c>
      <c r="K6948" s="197" t="n">
        <v>96701.90542324689</v>
      </c>
      <c r="L6948" s="194" t="n">
        <v>0</v>
      </c>
      <c r="M6948" s="195" t="n">
        <v>0</v>
      </c>
      <c r="N6948" s="196" t="n">
        <v>0</v>
      </c>
      <c r="O6948" s="197" t="n">
        <v>0</v>
      </c>
      <c r="P6948" s="524" t="inlineStr">
        <is>
          <t>Исключено</t>
        </is>
      </c>
      <c r="Q6948" s="104" t="n"/>
    </row>
    <row r="6949" outlineLevel="3" ht="50.25" customHeight="1">
      <c r="A6949" s="3" t="n"/>
      <c r="B6949" s="3" t="n"/>
      <c r="C6949" s="25" t="n"/>
      <c r="D6949" s="271" t="inlineStr">
        <is>
          <t>10.13.40.8.</t>
        </is>
      </c>
      <c r="E6949" s="200" t="inlineStr">
        <is>
          <t>Датчик температуры наружного/внутреннего воздуха, PT1000, -50..+120°С, ДТС3005-PT1000.B2, ЗАО "Овен"</t>
        </is>
      </c>
      <c r="F6949" s="214" t="inlineStr">
        <is>
          <t>шт.</t>
        </is>
      </c>
      <c r="G6949" s="645" t="n">
        <v>0</v>
      </c>
      <c r="H6949" s="194" t="n">
        <v>1893.303200914106</v>
      </c>
      <c r="I6949" s="195" t="n">
        <v>1553.066532356803</v>
      </c>
      <c r="J6949" s="196" t="n">
        <v>430.7962166588636</v>
      </c>
      <c r="K6949" s="197" t="n">
        <v>3877.165949929773</v>
      </c>
      <c r="L6949" s="194" t="n">
        <v>0</v>
      </c>
      <c r="M6949" s="195" t="n">
        <v>0</v>
      </c>
      <c r="N6949" s="196" t="n">
        <v>0</v>
      </c>
      <c r="O6949" s="197" t="n">
        <v>0</v>
      </c>
      <c r="P6949" s="524" t="inlineStr">
        <is>
          <t>Исключено</t>
        </is>
      </c>
      <c r="Q6949" s="104" t="n"/>
    </row>
    <row r="6950" outlineLevel="3" ht="50.25" customHeight="1">
      <c r="A6950" s="3" t="n"/>
      <c r="B6950" s="3" t="n"/>
      <c r="C6950" s="25" t="n"/>
      <c r="D6950" s="271" t="inlineStr">
        <is>
          <t>10.13.40.9.</t>
        </is>
      </c>
      <c r="E6950" s="200" t="inlineStr">
        <is>
          <t>Датчик температуры, канальный, PT1000, длина погружной части 200 мм, -50...120°С, ДТС3015-PT1000.B2.200, ЗАО "Овен"</t>
        </is>
      </c>
      <c r="F6950" s="214" t="inlineStr">
        <is>
          <t>шт.</t>
        </is>
      </c>
      <c r="G6950" s="645" t="n">
        <v>0</v>
      </c>
      <c r="H6950" s="194" t="n">
        <v>3001.578487397167</v>
      </c>
      <c r="I6950" s="195" t="n">
        <v>1553.066532356803</v>
      </c>
      <c r="J6950" s="196" t="n">
        <v>569.3306274692462</v>
      </c>
      <c r="K6950" s="197" t="n">
        <v>5123.975647223216</v>
      </c>
      <c r="L6950" s="194" t="n">
        <v>0</v>
      </c>
      <c r="M6950" s="195" t="n">
        <v>0</v>
      </c>
      <c r="N6950" s="196" t="n">
        <v>0</v>
      </c>
      <c r="O6950" s="197" t="n">
        <v>0</v>
      </c>
      <c r="P6950" s="524" t="inlineStr">
        <is>
          <t>Исключено</t>
        </is>
      </c>
      <c r="Q6950" s="104" t="n"/>
    </row>
    <row r="6951" outlineLevel="3" ht="50.25" customHeight="1">
      <c r="A6951" s="3" t="n"/>
      <c r="B6951" s="3" t="n"/>
      <c r="C6951" s="25" t="n"/>
      <c r="D6951" s="271" t="inlineStr">
        <is>
          <t>10.13.40.10.</t>
        </is>
      </c>
      <c r="E6951" s="200" t="inlineStr">
        <is>
          <t>Датчик температуры, погружной, PT1000, длина погружной части 70 мм, -50...120°С, ДТС3105-PT1000.B2.70, ЗАО "Овен"</t>
        </is>
      </c>
      <c r="F6951" s="214" t="inlineStr">
        <is>
          <t>шт.</t>
        </is>
      </c>
      <c r="G6951" s="645" t="n">
        <v>0</v>
      </c>
      <c r="H6951" s="194" t="n">
        <v>3047.756578390133</v>
      </c>
      <c r="I6951" s="195" t="n">
        <v>1553.066532356803</v>
      </c>
      <c r="J6951" s="196" t="n">
        <v>575.1028888433669</v>
      </c>
      <c r="K6951" s="197" t="n">
        <v>5175.925999590302</v>
      </c>
      <c r="L6951" s="194" t="n">
        <v>0</v>
      </c>
      <c r="M6951" s="195" t="n">
        <v>0</v>
      </c>
      <c r="N6951" s="196" t="n">
        <v>0</v>
      </c>
      <c r="O6951" s="197" t="n">
        <v>0</v>
      </c>
      <c r="P6951" s="524" t="inlineStr">
        <is>
          <t>Исключено</t>
        </is>
      </c>
      <c r="Q6951" s="104" t="n"/>
    </row>
    <row r="6952" outlineLevel="3" ht="50.25" customHeight="1">
      <c r="A6952" s="3" t="n"/>
      <c r="B6952" s="3" t="n"/>
      <c r="C6952" s="25" t="n"/>
      <c r="D6952" s="271" t="inlineStr">
        <is>
          <t>10.13.40.11.</t>
        </is>
      </c>
      <c r="E6952" s="200" t="inlineStr">
        <is>
          <t>Термостат защиты от замерзания с капиллярным датчиком 6 м, -30...15 °С, MTR-K6, Овен</t>
        </is>
      </c>
      <c r="F6952" s="214" t="inlineStr">
        <is>
          <t>шт.</t>
        </is>
      </c>
      <c r="G6952" s="645" t="n">
        <v>0</v>
      </c>
      <c r="H6952" s="194" t="n">
        <v>6695.828707239448</v>
      </c>
      <c r="I6952" s="195" t="n">
        <v>3235.555275743339</v>
      </c>
      <c r="J6952" s="196" t="n">
        <v>1241.422997872848</v>
      </c>
      <c r="K6952" s="197" t="n">
        <v>11172.80698085564</v>
      </c>
      <c r="L6952" s="194" t="n">
        <v>0</v>
      </c>
      <c r="M6952" s="195" t="n">
        <v>0</v>
      </c>
      <c r="N6952" s="196" t="n">
        <v>0</v>
      </c>
      <c r="O6952" s="197" t="n">
        <v>0</v>
      </c>
      <c r="P6952" s="524" t="inlineStr">
        <is>
          <t>Исключено</t>
        </is>
      </c>
      <c r="Q6952" s="104" t="n"/>
    </row>
    <row r="6953" outlineLevel="2" ht="50.25" customHeight="1">
      <c r="A6953" s="3" t="n"/>
      <c r="B6953" s="3" t="n"/>
      <c r="C6953" s="240" t="n"/>
      <c r="D6953" s="391" t="inlineStr">
        <is>
          <t>10.13.41.</t>
        </is>
      </c>
      <c r="E6953" s="410" t="inlineStr">
        <is>
          <t>Щит систем вентиляции ЩСВ-П1.10</t>
        </is>
      </c>
      <c r="F6953" s="411" t="inlineStr">
        <is>
          <t>комплект</t>
        </is>
      </c>
      <c r="G6953" s="421" t="n">
        <v>1</v>
      </c>
      <c r="H6953" s="434">
        <f>IFERROR(L6953/G6953,0)</f>
        <v/>
      </c>
      <c r="I6953" s="435">
        <f>IFERROR(M6953/G6953,0)</f>
        <v/>
      </c>
      <c r="J6953" s="436">
        <f>IFERROR(N6953/G6953,0)</f>
        <v/>
      </c>
      <c r="K6953" s="432">
        <f>+IFERROR(O6953/G6953,0)</f>
        <v/>
      </c>
      <c r="L6953" s="434">
        <f>SUBTOTAL(9,L6954:L6982)</f>
        <v/>
      </c>
      <c r="M6953" s="435">
        <f>SUBTOTAL(9,M6954:M6982)</f>
        <v/>
      </c>
      <c r="N6953" s="436">
        <f>SUBTOTAL(9,N6954:N6982)</f>
        <v/>
      </c>
      <c r="O6953" s="437">
        <f>SUBTOTAL(9,O6954:O6982)</f>
        <v/>
      </c>
      <c r="P6953" s="652" t="inlineStr">
        <is>
          <t>Исключено</t>
        </is>
      </c>
      <c r="Q6953" s="243" t="n"/>
    </row>
    <row r="6954" outlineLevel="3" ht="50.25" customHeight="1">
      <c r="A6954" s="3" t="n"/>
      <c r="B6954" s="3" t="n"/>
      <c r="C6954" s="25" t="n"/>
      <c r="D6954" s="271" t="inlineStr">
        <is>
          <t>10.13.41.1.</t>
        </is>
      </c>
      <c r="E6954" s="200" t="inlineStr">
        <is>
          <t>Контроллер программируемый логический Pixel2 1020, дисплей и клавиатура, 8хDI, 6xDOr, 2xDOo, 8xAi, 2xAO, Pixel2 1020-70-4, ООО "Сегнетикс"</t>
        </is>
      </c>
      <c r="F6954" s="214" t="inlineStr">
        <is>
          <t>шт.</t>
        </is>
      </c>
      <c r="G6954" s="645" t="n">
        <v>1</v>
      </c>
      <c r="H6954" s="194" t="n"/>
      <c r="I6954" s="195" t="n">
        <v>0</v>
      </c>
      <c r="J6954" s="196" t="n">
        <v>0</v>
      </c>
      <c r="K6954" s="197" t="n">
        <v>0</v>
      </c>
      <c r="L6954" s="194" t="n">
        <v>0</v>
      </c>
      <c r="M6954" s="195" t="n">
        <v>0</v>
      </c>
      <c r="N6954" s="196" t="n">
        <v>0</v>
      </c>
      <c r="O6954" s="197" t="n">
        <v>0</v>
      </c>
      <c r="P6954" s="118" t="inlineStr">
        <is>
          <t>Включено</t>
        </is>
      </c>
      <c r="Q6954" s="104" t="n"/>
    </row>
    <row r="6955" outlineLevel="3" ht="50.25" customHeight="1">
      <c r="A6955" s="3" t="n"/>
      <c r="B6955" s="3" t="n"/>
      <c r="C6955" s="25" t="n"/>
      <c r="D6955" s="271" t="inlineStr">
        <is>
          <t>10.13.41.2.</t>
        </is>
      </c>
      <c r="E6955" s="200" t="inlineStr">
        <is>
          <t>Модуль ввода-вывода MRL, 8AI, 4DO реле, MRL-1000-10-0, ООО "Сегнетикс"</t>
        </is>
      </c>
      <c r="F6955" s="214" t="inlineStr">
        <is>
          <t>шт.</t>
        </is>
      </c>
      <c r="G6955" s="645" t="n">
        <v>2</v>
      </c>
      <c r="H6955" s="194" t="n"/>
      <c r="I6955" s="195" t="n">
        <v>0</v>
      </c>
      <c r="J6955" s="196" t="n">
        <v>0</v>
      </c>
      <c r="K6955" s="197" t="n">
        <v>0</v>
      </c>
      <c r="L6955" s="194" t="n">
        <v>0</v>
      </c>
      <c r="M6955" s="195" t="n">
        <v>0</v>
      </c>
      <c r="N6955" s="196" t="n">
        <v>0</v>
      </c>
      <c r="O6955" s="197" t="n">
        <v>0</v>
      </c>
      <c r="P6955" s="118" t="inlineStr">
        <is>
          <t>Включено</t>
        </is>
      </c>
      <c r="Q6955" s="104" t="n"/>
    </row>
    <row r="6956" outlineLevel="3" ht="50.25" customHeight="1">
      <c r="A6956" s="3" t="n"/>
      <c r="B6956" s="3" t="n"/>
      <c r="C6956" s="25" t="n"/>
      <c r="D6956" s="271" t="inlineStr">
        <is>
          <t>10.13.41.3.</t>
        </is>
      </c>
      <c r="E6956" s="200" t="inlineStr">
        <is>
          <t>Реле промежуточное, 3 п.к. контакта 8А, МРП-3-1 AC230В УХЛ4, ЗАО "Меандр"</t>
        </is>
      </c>
      <c r="F6956" s="214" t="inlineStr">
        <is>
          <t>шт.</t>
        </is>
      </c>
      <c r="G6956" s="645" t="n">
        <v>1</v>
      </c>
      <c r="H6956" s="194" t="n"/>
      <c r="I6956" s="195" t="n">
        <v>0</v>
      </c>
      <c r="J6956" s="196" t="n">
        <v>0</v>
      </c>
      <c r="K6956" s="197" t="n">
        <v>0</v>
      </c>
      <c r="L6956" s="194" t="n">
        <v>0</v>
      </c>
      <c r="M6956" s="195" t="n">
        <v>0</v>
      </c>
      <c r="N6956" s="196" t="n">
        <v>0</v>
      </c>
      <c r="O6956" s="197" t="n">
        <v>0</v>
      </c>
      <c r="P6956" s="118" t="inlineStr">
        <is>
          <t>Включено</t>
        </is>
      </c>
      <c r="Q6956" s="104" t="n"/>
    </row>
    <row r="6957" outlineLevel="3" ht="50.25" customHeight="1">
      <c r="A6957" s="3" t="n"/>
      <c r="B6957" s="3" t="n"/>
      <c r="C6957" s="25" t="n"/>
      <c r="D6957" s="271" t="inlineStr">
        <is>
          <t>10.13.41.4.</t>
        </is>
      </c>
      <c r="E6957" s="200" t="inlineStr">
        <is>
          <t>Лампа сигнальная в сборе, со встроенным светодиодом, зеленая, 230-240В AC, SB4BVM3, Systeme Electric</t>
        </is>
      </c>
      <c r="F6957" s="214" t="inlineStr">
        <is>
          <t>шт.</t>
        </is>
      </c>
      <c r="G6957" s="645" t="n">
        <v>2</v>
      </c>
      <c r="H6957" s="194" t="n"/>
      <c r="I6957" s="195" t="n">
        <v>0</v>
      </c>
      <c r="J6957" s="196" t="n">
        <v>0</v>
      </c>
      <c r="K6957" s="197" t="n">
        <v>0</v>
      </c>
      <c r="L6957" s="194" t="n">
        <v>0</v>
      </c>
      <c r="M6957" s="195" t="n">
        <v>0</v>
      </c>
      <c r="N6957" s="196" t="n">
        <v>0</v>
      </c>
      <c r="O6957" s="197" t="n">
        <v>0</v>
      </c>
      <c r="P6957" s="118" t="inlineStr">
        <is>
          <t>Включено</t>
        </is>
      </c>
      <c r="Q6957" s="104" t="n"/>
    </row>
    <row r="6958" outlineLevel="3" ht="50.25" customHeight="1">
      <c r="A6958" s="3" t="n"/>
      <c r="B6958" s="3" t="n"/>
      <c r="C6958" s="25" t="n"/>
      <c r="D6958" s="271" t="inlineStr">
        <is>
          <t>10.13.41.5.</t>
        </is>
      </c>
      <c r="E6958" s="200" t="inlineStr">
        <is>
          <t>Лампа сигнальная в сборе, со встроенным светодиодом, красная, 230-240В AC, SB4BVM4, Systeme Electric</t>
        </is>
      </c>
      <c r="F6958" s="214" t="inlineStr">
        <is>
          <t>шт.</t>
        </is>
      </c>
      <c r="G6958" s="645" t="n">
        <v>1</v>
      </c>
      <c r="H6958" s="194" t="n"/>
      <c r="I6958" s="195" t="n">
        <v>0</v>
      </c>
      <c r="J6958" s="196" t="n">
        <v>0</v>
      </c>
      <c r="K6958" s="197" t="n">
        <v>0</v>
      </c>
      <c r="L6958" s="194" t="n">
        <v>0</v>
      </c>
      <c r="M6958" s="195" t="n">
        <v>0</v>
      </c>
      <c r="N6958" s="196" t="n">
        <v>0</v>
      </c>
      <c r="O6958" s="197" t="n">
        <v>0</v>
      </c>
      <c r="P6958" s="118" t="inlineStr">
        <is>
          <t>Включено</t>
        </is>
      </c>
      <c r="Q6958" s="104" t="n"/>
    </row>
    <row r="6959" outlineLevel="3" ht="50.25" customHeight="1">
      <c r="A6959" s="3" t="n"/>
      <c r="B6959" s="3" t="n"/>
      <c r="C6959" s="25" t="n"/>
      <c r="D6959" s="271" t="inlineStr">
        <is>
          <t>10.13.41.6.</t>
        </is>
      </c>
      <c r="E6959" s="200" t="inlineStr">
        <is>
          <t>Реле промежуточное, 2 п.к. контакта 16А, МРП-2 AC230В УХЛ4, ЗАО "Меандр"</t>
        </is>
      </c>
      <c r="F6959" s="214" t="inlineStr">
        <is>
          <t>шт.</t>
        </is>
      </c>
      <c r="G6959" s="645" t="n">
        <v>1</v>
      </c>
      <c r="H6959" s="194" t="n"/>
      <c r="I6959" s="195" t="n">
        <v>0</v>
      </c>
      <c r="J6959" s="196" t="n">
        <v>0</v>
      </c>
      <c r="K6959" s="197" t="n">
        <v>0</v>
      </c>
      <c r="L6959" s="194" t="n">
        <v>0</v>
      </c>
      <c r="M6959" s="195" t="n">
        <v>0</v>
      </c>
      <c r="N6959" s="196" t="n">
        <v>0</v>
      </c>
      <c r="O6959" s="197" t="n">
        <v>0</v>
      </c>
      <c r="P6959" s="118" t="inlineStr">
        <is>
          <t>Включено</t>
        </is>
      </c>
      <c r="Q6959" s="104" t="n"/>
    </row>
    <row r="6960" outlineLevel="3" ht="50.25" customHeight="1">
      <c r="A6960" s="3" t="n"/>
      <c r="B6960" s="3" t="n"/>
      <c r="C6960" s="25" t="n"/>
      <c r="D6960" s="271" t="inlineStr">
        <is>
          <t>10.13.41.7.</t>
        </is>
      </c>
      <c r="E6960" s="200" t="inlineStr">
        <is>
          <t>Реле промежуточное, 3 п.к. контакта 8А, МРП-3-1 ACDC220В УХЛ4, ЗАО "Меандр"</t>
        </is>
      </c>
      <c r="F6960" s="214" t="inlineStr">
        <is>
          <t>шт.</t>
        </is>
      </c>
      <c r="G6960" s="645" t="n">
        <v>1</v>
      </c>
      <c r="H6960" s="194" t="n"/>
      <c r="I6960" s="195" t="n">
        <v>0</v>
      </c>
      <c r="J6960" s="196" t="n">
        <v>0</v>
      </c>
      <c r="K6960" s="197" t="n">
        <v>0</v>
      </c>
      <c r="L6960" s="194" t="n">
        <v>0</v>
      </c>
      <c r="M6960" s="195" t="n">
        <v>0</v>
      </c>
      <c r="N6960" s="196" t="n">
        <v>0</v>
      </c>
      <c r="O6960" s="197" t="n">
        <v>0</v>
      </c>
      <c r="P6960" s="118" t="inlineStr">
        <is>
          <t>Включено</t>
        </is>
      </c>
      <c r="Q6960" s="104" t="n"/>
    </row>
    <row r="6961" outlineLevel="3" ht="50.25" customHeight="1">
      <c r="A6961" s="3" t="n"/>
      <c r="B6961" s="3" t="n"/>
      <c r="C6961" s="25" t="n"/>
      <c r="D6961" s="271" t="inlineStr">
        <is>
          <t>10.13.41.8.</t>
        </is>
      </c>
      <c r="E6961" s="200" t="inlineStr">
        <is>
          <t>Реле термисторной защиты электродвигателя, 1 н.о. и 1 н.з. контакт, катушка 220В, РТ-М01-1-15 АС230В УХЛ4, ЗАО "Меандр"</t>
        </is>
      </c>
      <c r="F6961" s="214" t="inlineStr">
        <is>
          <t>шт.</t>
        </is>
      </c>
      <c r="G6961" s="645" t="n">
        <v>1</v>
      </c>
      <c r="H6961" s="194" t="n"/>
      <c r="I6961" s="195" t="n">
        <v>0</v>
      </c>
      <c r="J6961" s="196" t="n">
        <v>0</v>
      </c>
      <c r="K6961" s="197" t="n">
        <v>0</v>
      </c>
      <c r="L6961" s="194" t="n">
        <v>0</v>
      </c>
      <c r="M6961" s="195" t="n">
        <v>0</v>
      </c>
      <c r="N6961" s="196" t="n">
        <v>0</v>
      </c>
      <c r="O6961" s="197" t="n">
        <v>0</v>
      </c>
      <c r="P6961" s="118" t="inlineStr">
        <is>
          <t>Включено</t>
        </is>
      </c>
      <c r="Q6961" s="104" t="n"/>
    </row>
    <row r="6962" outlineLevel="3" ht="50.25" customHeight="1">
      <c r="A6962" s="3" t="n"/>
      <c r="B6962" s="3" t="n"/>
      <c r="C6962" s="25" t="n"/>
      <c r="D6962" s="271" t="inlineStr">
        <is>
          <t>10.13.41.9.</t>
        </is>
      </c>
      <c r="E6962" s="200" t="inlineStr">
        <is>
          <t>Реле промежуточное, 2 п.к. и 2 н.о. контакта 8А, МРП-4 ACDC230В УХЛ4, ЗАО "Меандр"</t>
        </is>
      </c>
      <c r="F6962" s="214" t="inlineStr">
        <is>
          <t>шт.</t>
        </is>
      </c>
      <c r="G6962" s="645" t="n">
        <v>6</v>
      </c>
      <c r="H6962" s="194" t="n"/>
      <c r="I6962" s="195" t="n">
        <v>0</v>
      </c>
      <c r="J6962" s="196" t="n">
        <v>0</v>
      </c>
      <c r="K6962" s="197" t="n">
        <v>0</v>
      </c>
      <c r="L6962" s="194" t="n">
        <v>0</v>
      </c>
      <c r="M6962" s="195" t="n">
        <v>0</v>
      </c>
      <c r="N6962" s="196" t="n">
        <v>0</v>
      </c>
      <c r="O6962" s="197" t="n">
        <v>0</v>
      </c>
      <c r="P6962" s="118" t="inlineStr">
        <is>
          <t>Включено</t>
        </is>
      </c>
      <c r="Q6962" s="104" t="n"/>
    </row>
    <row r="6963" outlineLevel="3" ht="50.25" customHeight="1">
      <c r="A6963" s="3" t="n"/>
      <c r="B6963" s="3" t="n"/>
      <c r="C6963" s="25" t="n"/>
      <c r="D6963" s="271" t="inlineStr">
        <is>
          <t>10.13.41.10.</t>
        </is>
      </c>
      <c r="E6963" s="200" t="inlineStr">
        <is>
          <t>Контактор модульный 2 н.о., 16A AC, 230В АС, C9C32216, Systeme Electric</t>
        </is>
      </c>
      <c r="F6963" s="214" t="inlineStr">
        <is>
          <t>шт.</t>
        </is>
      </c>
      <c r="G6963" s="645" t="n">
        <v>1</v>
      </c>
      <c r="H6963" s="194" t="n"/>
      <c r="I6963" s="195" t="n">
        <v>0</v>
      </c>
      <c r="J6963" s="196" t="n">
        <v>0</v>
      </c>
      <c r="K6963" s="197" t="n">
        <v>0</v>
      </c>
      <c r="L6963" s="194" t="n">
        <v>0</v>
      </c>
      <c r="M6963" s="195" t="n">
        <v>0</v>
      </c>
      <c r="N6963" s="196" t="n">
        <v>0</v>
      </c>
      <c r="O6963" s="197" t="n">
        <v>0</v>
      </c>
      <c r="P6963" s="118" t="inlineStr">
        <is>
          <t>Включено</t>
        </is>
      </c>
      <c r="Q6963" s="104" t="n"/>
    </row>
    <row r="6964" outlineLevel="3" ht="50.25" customHeight="1">
      <c r="A6964" s="3" t="n"/>
      <c r="B6964" s="3" t="n"/>
      <c r="C6964" s="25" t="n"/>
      <c r="D6964" s="271" t="inlineStr">
        <is>
          <t>10.13.41.11.</t>
        </is>
      </c>
      <c r="E6964" s="200" t="inlineStr">
        <is>
          <t>Выключатель нагрузки, трехполюсный, номинальный ток 40 А, 6 кА, C9S16340, Systeme Electric</t>
        </is>
      </c>
      <c r="F6964" s="214" t="inlineStr">
        <is>
          <t>шт.</t>
        </is>
      </c>
      <c r="G6964" s="645" t="n">
        <v>1</v>
      </c>
      <c r="H6964" s="194" t="n"/>
      <c r="I6964" s="195" t="n">
        <v>0</v>
      </c>
      <c r="J6964" s="196" t="n">
        <v>0</v>
      </c>
      <c r="K6964" s="197" t="n">
        <v>0</v>
      </c>
      <c r="L6964" s="194" t="n">
        <v>0</v>
      </c>
      <c r="M6964" s="195" t="n">
        <v>0</v>
      </c>
      <c r="N6964" s="196" t="n">
        <v>0</v>
      </c>
      <c r="O6964" s="197" t="n">
        <v>0</v>
      </c>
      <c r="P6964" s="118" t="inlineStr">
        <is>
          <t>Включено</t>
        </is>
      </c>
      <c r="Q6964" s="104" t="n"/>
    </row>
    <row r="6965" outlineLevel="3" ht="50.25" customHeight="1">
      <c r="A6965" s="3" t="n"/>
      <c r="B6965" s="3" t="n"/>
      <c r="C6965" s="25" t="n"/>
      <c r="D6965" s="271" t="inlineStr">
        <is>
          <t>10.13.41.12.</t>
        </is>
      </c>
      <c r="E6965" s="200" t="inlineStr">
        <is>
          <t>Автоматический выключатель, термомагнитный, трехполюсный, кривая С, номинальный ток 25 А, 4.5 кА, C9 F 34 3 25, Systeme Electric</t>
        </is>
      </c>
      <c r="F6965" s="214" t="inlineStr">
        <is>
          <t>шт.</t>
        </is>
      </c>
      <c r="G6965" s="645" t="n">
        <v>1</v>
      </c>
      <c r="H6965" s="194" t="n"/>
      <c r="I6965" s="195" t="n">
        <v>0</v>
      </c>
      <c r="J6965" s="196" t="n">
        <v>0</v>
      </c>
      <c r="K6965" s="197" t="n">
        <v>0</v>
      </c>
      <c r="L6965" s="194" t="n">
        <v>0</v>
      </c>
      <c r="M6965" s="195" t="n">
        <v>0</v>
      </c>
      <c r="N6965" s="196" t="n">
        <v>0</v>
      </c>
      <c r="O6965" s="197" t="n">
        <v>0</v>
      </c>
      <c r="P6965" s="118" t="inlineStr">
        <is>
          <t>Включено</t>
        </is>
      </c>
      <c r="Q6965" s="104" t="n"/>
    </row>
    <row r="6966" outlineLevel="3" ht="50.25" customHeight="1">
      <c r="A6966" s="3" t="n"/>
      <c r="B6966" s="3" t="n"/>
      <c r="C6966" s="25" t="n"/>
      <c r="D6966" s="271" t="inlineStr">
        <is>
          <t>10.13.41.13.</t>
        </is>
      </c>
      <c r="E6966" s="200" t="inlineStr">
        <is>
          <t>Автомат защиты двигателя, диапазон уставки 1,0...1,6 А, GM2 P06, Systeme Electric</t>
        </is>
      </c>
      <c r="F6966" s="214" t="inlineStr">
        <is>
          <t>шт.</t>
        </is>
      </c>
      <c r="G6966" s="645" t="n">
        <v>1</v>
      </c>
      <c r="H6966" s="194" t="n"/>
      <c r="I6966" s="195" t="n">
        <v>0</v>
      </c>
      <c r="J6966" s="196" t="n">
        <v>0</v>
      </c>
      <c r="K6966" s="197" t="n">
        <v>0</v>
      </c>
      <c r="L6966" s="194" t="n">
        <v>0</v>
      </c>
      <c r="M6966" s="195" t="n">
        <v>0</v>
      </c>
      <c r="N6966" s="196" t="n">
        <v>0</v>
      </c>
      <c r="O6966" s="197" t="n">
        <v>0</v>
      </c>
      <c r="P6966" s="118" t="inlineStr">
        <is>
          <t>Включено</t>
        </is>
      </c>
      <c r="Q6966" s="104" t="n"/>
    </row>
    <row r="6967" outlineLevel="3" ht="50.25" customHeight="1">
      <c r="A6967" s="3" t="n"/>
      <c r="B6967" s="3" t="n"/>
      <c r="C6967" s="25" t="n"/>
      <c r="D6967" s="271" t="inlineStr">
        <is>
          <t>10.13.41.14.</t>
        </is>
      </c>
      <c r="E6967" s="200" t="inlineStr">
        <is>
          <t>Переключатель 3-х позиционный с фиксацией, 2 н.о., черный, удлиненная ручка, SB4BJ33, Systeme Electric</t>
        </is>
      </c>
      <c r="F6967" s="214" t="inlineStr">
        <is>
          <t>шт.</t>
        </is>
      </c>
      <c r="G6967" s="645" t="n">
        <v>2</v>
      </c>
      <c r="H6967" s="194" t="n"/>
      <c r="I6967" s="195" t="n">
        <v>0</v>
      </c>
      <c r="J6967" s="196" t="n">
        <v>0</v>
      </c>
      <c r="K6967" s="197" t="n">
        <v>0</v>
      </c>
      <c r="L6967" s="194" t="n">
        <v>0</v>
      </c>
      <c r="M6967" s="195" t="n">
        <v>0</v>
      </c>
      <c r="N6967" s="196" t="n">
        <v>0</v>
      </c>
      <c r="O6967" s="197" t="n">
        <v>0</v>
      </c>
      <c r="P6967" s="118" t="inlineStr">
        <is>
          <t>Включено</t>
        </is>
      </c>
      <c r="Q6967" s="104" t="n"/>
    </row>
    <row r="6968" outlineLevel="3" ht="50.25" customHeight="1">
      <c r="A6968" s="3" t="n"/>
      <c r="B6968" s="3" t="n"/>
      <c r="C6968" s="25" t="n"/>
      <c r="D6968" s="271" t="inlineStr">
        <is>
          <t>10.13.41.15.</t>
        </is>
      </c>
      <c r="E6968" s="200" t="inlineStr">
        <is>
          <t>Контактный блок 1 НО, SBE101, Systeme Electric</t>
        </is>
      </c>
      <c r="F6968" s="214" t="inlineStr">
        <is>
          <t>шт.</t>
        </is>
      </c>
      <c r="G6968" s="645" t="n">
        <v>4</v>
      </c>
      <c r="H6968" s="194" t="n"/>
      <c r="I6968" s="195" t="n">
        <v>0</v>
      </c>
      <c r="J6968" s="196" t="n">
        <v>0</v>
      </c>
      <c r="K6968" s="197" t="n">
        <v>0</v>
      </c>
      <c r="L6968" s="194" t="n">
        <v>0</v>
      </c>
      <c r="M6968" s="195" t="n">
        <v>0</v>
      </c>
      <c r="N6968" s="196" t="n">
        <v>0</v>
      </c>
      <c r="O6968" s="197" t="n">
        <v>0</v>
      </c>
      <c r="P6968" s="118" t="inlineStr">
        <is>
          <t>Включено</t>
        </is>
      </c>
      <c r="Q6968" s="104" t="n"/>
    </row>
    <row r="6969" outlineLevel="3" ht="50.25" customHeight="1">
      <c r="A6969" s="3" t="n"/>
      <c r="B6969" s="3" t="n"/>
      <c r="C6969" s="25" t="n"/>
      <c r="D6969" s="271" t="inlineStr">
        <is>
          <t>10.13.41.16.</t>
        </is>
      </c>
      <c r="E6969" s="200" t="inlineStr">
        <is>
          <t>Автоматический выключатель, термомагнитный, однополюсный, кривая С, номинальный ток 6 А, 4.5 кА, C9 F 34 1 06, Systeme Electric</t>
        </is>
      </c>
      <c r="F6969" s="214" t="inlineStr">
        <is>
          <t>шт.</t>
        </is>
      </c>
      <c r="G6969" s="645" t="n">
        <v>3</v>
      </c>
      <c r="H6969" s="194" t="n"/>
      <c r="I6969" s="195" t="n">
        <v>0</v>
      </c>
      <c r="J6969" s="196" t="n">
        <v>0</v>
      </c>
      <c r="K6969" s="197" t="n">
        <v>0</v>
      </c>
      <c r="L6969" s="194" t="n">
        <v>0</v>
      </c>
      <c r="M6969" s="195" t="n">
        <v>0</v>
      </c>
      <c r="N6969" s="196" t="n">
        <v>0</v>
      </c>
      <c r="O6969" s="197" t="n">
        <v>0</v>
      </c>
      <c r="P6969" s="118" t="inlineStr">
        <is>
          <t>Включено</t>
        </is>
      </c>
      <c r="Q6969" s="104" t="n"/>
    </row>
    <row r="6970" outlineLevel="3" ht="50.25" customHeight="1">
      <c r="A6970" s="3" t="n"/>
      <c r="B6970" s="3" t="n"/>
      <c r="C6970" s="25" t="n"/>
      <c r="D6970" s="271" t="inlineStr">
        <is>
          <t>10.13.41.17.</t>
        </is>
      </c>
      <c r="E6970" s="200" t="inlineStr">
        <is>
          <t>Автоматический выключатель, термомагнитный, двухполюсный, кривая С, номинальный ток 6 А, 4.5 кА, C9 F 34 2 06, Systeme Electric</t>
        </is>
      </c>
      <c r="F6970" s="214" t="inlineStr">
        <is>
          <t>шт.</t>
        </is>
      </c>
      <c r="G6970" s="645" t="n">
        <v>2</v>
      </c>
      <c r="H6970" s="194" t="n"/>
      <c r="I6970" s="195" t="n">
        <v>0</v>
      </c>
      <c r="J6970" s="196" t="n">
        <v>0</v>
      </c>
      <c r="K6970" s="197" t="n">
        <v>0</v>
      </c>
      <c r="L6970" s="194" t="n">
        <v>0</v>
      </c>
      <c r="M6970" s="195" t="n">
        <v>0</v>
      </c>
      <c r="N6970" s="196" t="n">
        <v>0</v>
      </c>
      <c r="O6970" s="197" t="n">
        <v>0</v>
      </c>
      <c r="P6970" s="118" t="inlineStr">
        <is>
          <t>Включено</t>
        </is>
      </c>
      <c r="Q6970" s="104" t="n"/>
    </row>
    <row r="6971" outlineLevel="3" ht="50.25" customHeight="1">
      <c r="A6971" s="3" t="n"/>
      <c r="B6971" s="3" t="n"/>
      <c r="C6971" s="25" t="n"/>
      <c r="D6971" s="271" t="inlineStr">
        <is>
          <t>10.13.41.18.</t>
        </is>
      </c>
      <c r="E6971" s="200" t="inlineStr">
        <is>
          <t>Трансформатор цепей управления, понижающий 220/24В, 63 ВА, ОСМ Т 220/24-0,063-50, -</t>
        </is>
      </c>
      <c r="F6971" s="214" t="inlineStr">
        <is>
          <t>шт.</t>
        </is>
      </c>
      <c r="G6971" s="645" t="n">
        <v>1</v>
      </c>
      <c r="H6971" s="194" t="n"/>
      <c r="I6971" s="195" t="n">
        <v>0</v>
      </c>
      <c r="J6971" s="196" t="n">
        <v>0</v>
      </c>
      <c r="K6971" s="197" t="n">
        <v>0</v>
      </c>
      <c r="L6971" s="194" t="n">
        <v>0</v>
      </c>
      <c r="M6971" s="195" t="n">
        <v>0</v>
      </c>
      <c r="N6971" s="196" t="n">
        <v>0</v>
      </c>
      <c r="O6971" s="197" t="n">
        <v>0</v>
      </c>
      <c r="P6971" s="118" t="inlineStr">
        <is>
          <t>Включено</t>
        </is>
      </c>
      <c r="Q6971" s="104" t="n"/>
    </row>
    <row r="6972" outlineLevel="3" ht="50.25" customHeight="1">
      <c r="A6972" s="3" t="n"/>
      <c r="B6972" s="3" t="n"/>
      <c r="C6972" s="25" t="n"/>
      <c r="D6972" s="271" t="inlineStr">
        <is>
          <t>10.13.41.19.</t>
        </is>
      </c>
      <c r="E6972" s="200" t="inlineStr">
        <is>
          <t>Клемма винтовая 2.5 мм.кв. 800В, 24A, синяя, TB2.5N, Провенто</t>
        </is>
      </c>
      <c r="F6972" s="214" t="inlineStr">
        <is>
          <t>шт.</t>
        </is>
      </c>
      <c r="G6972" s="645" t="n">
        <v>7</v>
      </c>
      <c r="H6972" s="194" t="n"/>
      <c r="I6972" s="195" t="n">
        <v>0</v>
      </c>
      <c r="J6972" s="196" t="n">
        <v>0</v>
      </c>
      <c r="K6972" s="197" t="n">
        <v>0</v>
      </c>
      <c r="L6972" s="194" t="n">
        <v>0</v>
      </c>
      <c r="M6972" s="195" t="n">
        <v>0</v>
      </c>
      <c r="N6972" s="196" t="n">
        <v>0</v>
      </c>
      <c r="O6972" s="197" t="n">
        <v>0</v>
      </c>
      <c r="P6972" s="118" t="inlineStr">
        <is>
          <t>Включено</t>
        </is>
      </c>
      <c r="Q6972" s="104" t="n"/>
    </row>
    <row r="6973" outlineLevel="3" ht="50.25" customHeight="1">
      <c r="A6973" s="3" t="n"/>
      <c r="B6973" s="3" t="n"/>
      <c r="C6973" s="25" t="n"/>
      <c r="D6973" s="271" t="inlineStr">
        <is>
          <t>10.13.41.20.</t>
        </is>
      </c>
      <c r="E6973" s="200" t="inlineStr">
        <is>
          <t>Торцевая крышка для клемм 2.5-10 мм.кв., синяя, T2.5-10EC.N, Провенто</t>
        </is>
      </c>
      <c r="F6973" s="214" t="inlineStr">
        <is>
          <t>шт.</t>
        </is>
      </c>
      <c r="G6973" s="645" t="n">
        <v>2</v>
      </c>
      <c r="H6973" s="194" t="n"/>
      <c r="I6973" s="195" t="n">
        <v>0</v>
      </c>
      <c r="J6973" s="196" t="n">
        <v>0</v>
      </c>
      <c r="K6973" s="197" t="n">
        <v>0</v>
      </c>
      <c r="L6973" s="194" t="n">
        <v>0</v>
      </c>
      <c r="M6973" s="195" t="n">
        <v>0</v>
      </c>
      <c r="N6973" s="196" t="n">
        <v>0</v>
      </c>
      <c r="O6973" s="197" t="n">
        <v>0</v>
      </c>
      <c r="P6973" s="118" t="inlineStr">
        <is>
          <t>Включено</t>
        </is>
      </c>
      <c r="Q6973" s="104" t="n"/>
    </row>
    <row r="6974" outlineLevel="3" ht="50.25" customHeight="1">
      <c r="A6974" s="3" t="n"/>
      <c r="B6974" s="3" t="n"/>
      <c r="C6974" s="25" t="n"/>
      <c r="D6974" s="271" t="inlineStr">
        <is>
          <t>10.13.41.21.</t>
        </is>
      </c>
      <c r="E6974" s="200" t="inlineStr">
        <is>
          <t>Клемма винтовая, двухуровневая 2,5 мм.кв., 500В, 24A, серая серая, TB2.5DL, Провенто</t>
        </is>
      </c>
      <c r="F6974" s="214" t="inlineStr">
        <is>
          <t>шт.</t>
        </is>
      </c>
      <c r="G6974" s="645" t="n">
        <v>18</v>
      </c>
      <c r="H6974" s="194" t="n"/>
      <c r="I6974" s="195" t="n">
        <v>0</v>
      </c>
      <c r="J6974" s="196" t="n">
        <v>0</v>
      </c>
      <c r="K6974" s="197" t="n">
        <v>0</v>
      </c>
      <c r="L6974" s="194" t="n">
        <v>0</v>
      </c>
      <c r="M6974" s="195" t="n">
        <v>0</v>
      </c>
      <c r="N6974" s="196" t="n">
        <v>0</v>
      </c>
      <c r="O6974" s="197" t="n">
        <v>0</v>
      </c>
      <c r="P6974" s="118" t="inlineStr">
        <is>
          <t>Включено</t>
        </is>
      </c>
      <c r="Q6974" s="104" t="n"/>
    </row>
    <row r="6975" outlineLevel="3" ht="50.25" customHeight="1">
      <c r="A6975" s="3" t="n"/>
      <c r="B6975" s="3" t="n"/>
      <c r="C6975" s="25" t="n"/>
      <c r="D6975" s="271" t="inlineStr">
        <is>
          <t>10.13.41.22.</t>
        </is>
      </c>
      <c r="E6975" s="200" t="inlineStr">
        <is>
          <t>Клемма заземления винтовая 2.5 мм.кв. 800В, желто-зеленая, TB2.5E, Провенто</t>
        </is>
      </c>
      <c r="F6975" s="214" t="inlineStr">
        <is>
          <t>шт.</t>
        </is>
      </c>
      <c r="G6975" s="645" t="n">
        <v>6</v>
      </c>
      <c r="H6975" s="194" t="n"/>
      <c r="I6975" s="195" t="n">
        <v>0</v>
      </c>
      <c r="J6975" s="196" t="n">
        <v>0</v>
      </c>
      <c r="K6975" s="197" t="n">
        <v>0</v>
      </c>
      <c r="L6975" s="194" t="n">
        <v>0</v>
      </c>
      <c r="M6975" s="195" t="n">
        <v>0</v>
      </c>
      <c r="N6975" s="196" t="n">
        <v>0</v>
      </c>
      <c r="O6975" s="197" t="n">
        <v>0</v>
      </c>
      <c r="P6975" s="118" t="inlineStr">
        <is>
          <t>Включено</t>
        </is>
      </c>
      <c r="Q6975" s="104" t="n"/>
    </row>
    <row r="6976" outlineLevel="3" ht="50.25" customHeight="1">
      <c r="A6976" s="3" t="n"/>
      <c r="B6976" s="3" t="n"/>
      <c r="C6976" s="25" t="n"/>
      <c r="D6976" s="271" t="inlineStr">
        <is>
          <t>10.13.41.23.</t>
        </is>
      </c>
      <c r="E6976" s="200" t="inlineStr">
        <is>
          <t>Розетка РДЕ-47 (под евро вилку) EKF PROxima, EKF.mdse-47-pro, EKF</t>
        </is>
      </c>
      <c r="F6976" s="214" t="inlineStr">
        <is>
          <t>шт.</t>
        </is>
      </c>
      <c r="G6976" s="645" t="n">
        <v>1</v>
      </c>
      <c r="H6976" s="194" t="n"/>
      <c r="I6976" s="195" t="n">
        <v>0</v>
      </c>
      <c r="J6976" s="196" t="n">
        <v>0</v>
      </c>
      <c r="K6976" s="197" t="n">
        <v>0</v>
      </c>
      <c r="L6976" s="194" t="n">
        <v>0</v>
      </c>
      <c r="M6976" s="195" t="n">
        <v>0</v>
      </c>
      <c r="N6976" s="196" t="n">
        <v>0</v>
      </c>
      <c r="O6976" s="197" t="n">
        <v>0</v>
      </c>
      <c r="P6976" s="118" t="inlineStr">
        <is>
          <t>Включено</t>
        </is>
      </c>
      <c r="Q6976" s="104" t="n"/>
    </row>
    <row r="6977" outlineLevel="3" ht="50.25" customHeight="1">
      <c r="A6977" s="3" t="n"/>
      <c r="B6977" s="3" t="n"/>
      <c r="C6977" s="25" t="n"/>
      <c r="D6977" s="271" t="inlineStr">
        <is>
          <t>10.13.41.24.</t>
        </is>
      </c>
      <c r="E6977" s="200" t="inlineStr">
        <is>
          <t>Клемма винтовая 2.5 мм.кв. 800В, 24A, серая, TB2.5, Провенто</t>
        </is>
      </c>
      <c r="F6977" s="214" t="inlineStr">
        <is>
          <t>шт.</t>
        </is>
      </c>
      <c r="G6977" s="645" t="n">
        <v>19</v>
      </c>
      <c r="H6977" s="194" t="n"/>
      <c r="I6977" s="195" t="n">
        <v>0</v>
      </c>
      <c r="J6977" s="196" t="n">
        <v>0</v>
      </c>
      <c r="K6977" s="197" t="n">
        <v>0</v>
      </c>
      <c r="L6977" s="194" t="n">
        <v>0</v>
      </c>
      <c r="M6977" s="195" t="n">
        <v>0</v>
      </c>
      <c r="N6977" s="196" t="n">
        <v>0</v>
      </c>
      <c r="O6977" s="197" t="n">
        <v>0</v>
      </c>
      <c r="P6977" s="118" t="inlineStr">
        <is>
          <t>Включено</t>
        </is>
      </c>
      <c r="Q6977" s="104" t="n"/>
    </row>
    <row r="6978" outlineLevel="3" ht="50.25" customHeight="1">
      <c r="A6978" s="3" t="n"/>
      <c r="B6978" s="3" t="n"/>
      <c r="C6978" s="25" t="n"/>
      <c r="D6978" s="271" t="inlineStr">
        <is>
          <t>10.13.41.25.</t>
        </is>
      </c>
      <c r="E6978" s="200" t="inlineStr">
        <is>
          <t>Торцевая крышка для клемм 2.5-10 мм.кв., серая, T2.5-10EC, Провенто</t>
        </is>
      </c>
      <c r="F6978" s="214" t="inlineStr">
        <is>
          <t>шт.</t>
        </is>
      </c>
      <c r="G6978" s="645" t="n">
        <v>2</v>
      </c>
      <c r="H6978" s="194" t="n"/>
      <c r="I6978" s="195" t="n">
        <v>0</v>
      </c>
      <c r="J6978" s="196" t="n">
        <v>0</v>
      </c>
      <c r="K6978" s="197" t="n">
        <v>0</v>
      </c>
      <c r="L6978" s="194" t="n">
        <v>0</v>
      </c>
      <c r="M6978" s="195" t="n">
        <v>0</v>
      </c>
      <c r="N6978" s="196" t="n">
        <v>0</v>
      </c>
      <c r="O6978" s="197" t="n">
        <v>0</v>
      </c>
      <c r="P6978" s="118" t="inlineStr">
        <is>
          <t>Включено</t>
        </is>
      </c>
      <c r="Q6978" s="104" t="n"/>
    </row>
    <row r="6979" outlineLevel="3" ht="50.25" customHeight="1">
      <c r="A6979" s="3" t="n"/>
      <c r="B6979" s="3" t="n"/>
      <c r="C6979" s="25" t="n"/>
      <c r="D6979" s="271" t="inlineStr">
        <is>
          <t>10.13.41.26.</t>
        </is>
      </c>
      <c r="E6979" s="200" t="inlineStr">
        <is>
          <t>Торцевая крышка для двухуровневых клемм 2.5-4 мм.кв., серая, T2.5-4EC.DL, Провенто</t>
        </is>
      </c>
      <c r="F6979" s="214" t="inlineStr">
        <is>
          <t>шт.</t>
        </is>
      </c>
      <c r="G6979" s="645" t="n">
        <v>2</v>
      </c>
      <c r="H6979" s="194" t="n"/>
      <c r="I6979" s="195" t="n">
        <v>0</v>
      </c>
      <c r="J6979" s="196" t="n">
        <v>0</v>
      </c>
      <c r="K6979" s="197" t="n">
        <v>0</v>
      </c>
      <c r="L6979" s="194" t="n">
        <v>0</v>
      </c>
      <c r="M6979" s="195" t="n">
        <v>0</v>
      </c>
      <c r="N6979" s="196" t="n">
        <v>0</v>
      </c>
      <c r="O6979" s="197" t="n">
        <v>0</v>
      </c>
      <c r="P6979" s="118" t="inlineStr">
        <is>
          <t>Включено</t>
        </is>
      </c>
      <c r="Q6979" s="104" t="n"/>
    </row>
    <row r="6980" outlineLevel="3" ht="50.25" customHeight="1">
      <c r="A6980" s="3" t="n"/>
      <c r="B6980" s="3" t="n"/>
      <c r="C6980" s="25" t="n"/>
      <c r="D6980" s="271" t="inlineStr">
        <is>
          <t>10.13.41.27.</t>
        </is>
      </c>
      <c r="E6980" s="200" t="inlineStr">
        <is>
          <t>Компактный распределительный шкаф MES 1000х800х300, MES 100.80.30, Провенто</t>
        </is>
      </c>
      <c r="F6980" s="214" t="inlineStr">
        <is>
          <t>шт.</t>
        </is>
      </c>
      <c r="G6980" s="645" t="n">
        <v>1</v>
      </c>
      <c r="H6980" s="194" t="n"/>
      <c r="I6980" s="195" t="n">
        <v>0</v>
      </c>
      <c r="J6980" s="196" t="n">
        <v>0</v>
      </c>
      <c r="K6980" s="197" t="n">
        <v>0</v>
      </c>
      <c r="L6980" s="194" t="n">
        <v>0</v>
      </c>
      <c r="M6980" s="195" t="n">
        <v>0</v>
      </c>
      <c r="N6980" s="196" t="n">
        <v>0</v>
      </c>
      <c r="O6980" s="197" t="n">
        <v>0</v>
      </c>
      <c r="P6980" s="118" t="inlineStr">
        <is>
          <t>Включено</t>
        </is>
      </c>
      <c r="Q6980" s="104" t="n"/>
    </row>
    <row r="6981" outlineLevel="3" ht="50.25" customHeight="1">
      <c r="A6981" s="3" t="n"/>
      <c r="B6981" s="3" t="n"/>
      <c r="C6981" s="25" t="n"/>
      <c r="D6981" s="271" t="inlineStr">
        <is>
          <t>10.13.41.28.</t>
        </is>
      </c>
      <c r="E6981" s="200" t="inlineStr">
        <is>
          <t>Монтажная DIN рейка 35х7.5х2000мм, DR07.2000, Провенто</t>
        </is>
      </c>
      <c r="F6981" s="214" t="inlineStr">
        <is>
          <t>шт.</t>
        </is>
      </c>
      <c r="G6981" s="645" t="n">
        <v>2</v>
      </c>
      <c r="H6981" s="194" t="n"/>
      <c r="I6981" s="195" t="n">
        <v>0</v>
      </c>
      <c r="J6981" s="196" t="n">
        <v>0</v>
      </c>
      <c r="K6981" s="197" t="n">
        <v>0</v>
      </c>
      <c r="L6981" s="194" t="n">
        <v>0</v>
      </c>
      <c r="M6981" s="195" t="n">
        <v>0</v>
      </c>
      <c r="N6981" s="196" t="n">
        <v>0</v>
      </c>
      <c r="O6981" s="197" t="n">
        <v>0</v>
      </c>
      <c r="P6981" s="118" t="inlineStr">
        <is>
          <t>Включено</t>
        </is>
      </c>
      <c r="Q6981" s="104" t="n"/>
    </row>
    <row r="6982" outlineLevel="3" ht="50.25" customHeight="1">
      <c r="A6982" s="3" t="n"/>
      <c r="B6982" s="3" t="n"/>
      <c r="C6982" s="25" t="n"/>
      <c r="D6982" s="271" t="inlineStr">
        <is>
          <t>10.13.41.29.</t>
        </is>
      </c>
      <c r="E6982" s="200" t="inlineStr">
        <is>
          <t>Кабельный канал перфорированный 60x80x2000мм, WD60.80P, Провенто</t>
        </is>
      </c>
      <c r="F6982" s="214" t="inlineStr">
        <is>
          <t>пог.м.</t>
        </is>
      </c>
      <c r="G6982" s="645" t="n">
        <v>3</v>
      </c>
      <c r="H6982" s="194" t="n"/>
      <c r="I6982" s="195" t="n">
        <v>0</v>
      </c>
      <c r="J6982" s="196" t="n">
        <v>0</v>
      </c>
      <c r="K6982" s="197" t="n">
        <v>0</v>
      </c>
      <c r="L6982" s="194" t="n">
        <v>0</v>
      </c>
      <c r="M6982" s="195" t="n">
        <v>0</v>
      </c>
      <c r="N6982" s="196" t="n">
        <v>0</v>
      </c>
      <c r="O6982" s="197" t="n">
        <v>0</v>
      </c>
      <c r="P6982" s="118" t="inlineStr">
        <is>
          <t>Включено</t>
        </is>
      </c>
      <c r="Q6982" s="104" t="n"/>
    </row>
    <row r="6983" outlineLevel="2" ht="50.25" customHeight="1">
      <c r="A6983" s="3" t="n"/>
      <c r="B6983" s="3" t="n"/>
      <c r="C6983" s="240" t="n"/>
      <c r="D6983" s="391" t="inlineStr">
        <is>
          <t>10.13.42.</t>
        </is>
      </c>
      <c r="E6983" s="410" t="inlineStr">
        <is>
          <t>Щит систем вентиляции ЩСВ-ПВ1.11 оборудование и датчики по месту</t>
        </is>
      </c>
      <c r="F6983" s="411" t="inlineStr">
        <is>
          <t>комплект</t>
        </is>
      </c>
      <c r="G6983" s="421" t="n">
        <v>1</v>
      </c>
      <c r="H6983" s="428">
        <f>IFERROR(L6983/G6983,0)</f>
        <v/>
      </c>
      <c r="I6983" s="429">
        <f>IFERROR(M6983/G6983,0)</f>
        <v/>
      </c>
      <c r="J6983" s="430">
        <f>IFERROR(N6983/G6983,0)</f>
        <v/>
      </c>
      <c r="K6983" s="432">
        <f>+IFERROR(O6983/G6983,0)</f>
        <v/>
      </c>
      <c r="L6983" s="431">
        <f>SUBTOTAL(9,L6984:L6994)</f>
        <v/>
      </c>
      <c r="M6983" s="429">
        <f>SUBTOTAL(9,M6984:M6994)</f>
        <v/>
      </c>
      <c r="N6983" s="430">
        <f>SUBTOTAL(9,N6984:N6994)</f>
        <v/>
      </c>
      <c r="O6983" s="433">
        <f>SUBTOTAL(9,O6984:O6994)</f>
        <v/>
      </c>
      <c r="P6983" s="394" t="n"/>
      <c r="Q6983" s="243" t="n"/>
    </row>
    <row r="6984" outlineLevel="3" ht="50.25" customHeight="1">
      <c r="A6984" s="3" t="n"/>
      <c r="B6984" s="3" t="n"/>
      <c r="C6984" s="25" t="n"/>
      <c r="D6984" s="271" t="inlineStr">
        <is>
          <t>10.13.42.1.</t>
        </is>
      </c>
      <c r="E6984" s="200" t="inlineStr">
        <is>
          <t>Привод клапана</t>
        </is>
      </c>
      <c r="F6984" s="214" t="inlineStr">
        <is>
          <t>шт.</t>
        </is>
      </c>
      <c r="G6984" s="645" t="n">
        <v>0</v>
      </c>
      <c r="H6984" s="194" t="n">
        <v>28861.33039384376</v>
      </c>
      <c r="I6984" s="195" t="n">
        <v>6471.110551486678</v>
      </c>
      <c r="J6984" s="196" t="n">
        <v>4416.555118166304</v>
      </c>
      <c r="K6984" s="197" t="n">
        <v>39748.99606349674</v>
      </c>
      <c r="L6984" s="194" t="n">
        <v>0</v>
      </c>
      <c r="M6984" s="195" t="n">
        <v>0</v>
      </c>
      <c r="N6984" s="196" t="n">
        <v>0</v>
      </c>
      <c r="O6984" s="197" t="n">
        <v>0</v>
      </c>
      <c r="P6984" s="524" t="inlineStr">
        <is>
          <t>Исключено</t>
        </is>
      </c>
      <c r="Q6984" s="104" t="n"/>
    </row>
    <row r="6985" outlineLevel="3" ht="50.25" customHeight="1">
      <c r="A6985" s="3" t="n"/>
      <c r="B6985" s="3" t="n"/>
      <c r="C6985" s="25" t="n"/>
      <c r="D6985" s="271" t="inlineStr">
        <is>
          <t>10.13.42.2.</t>
        </is>
      </c>
      <c r="E6985" s="200" t="inlineStr">
        <is>
          <t>Привод с пружинным возвратом, 2-х позиционный, 4 Нм, ~220 В, LF230, Belimo</t>
        </is>
      </c>
      <c r="F6985" s="214" t="inlineStr">
        <is>
          <t>шт.</t>
        </is>
      </c>
      <c r="G6985" s="645" t="n">
        <v>0</v>
      </c>
      <c r="H6985" s="194" t="n">
        <v>13507.10264196131</v>
      </c>
      <c r="I6985" s="195" t="n">
        <v>10353.77688237868</v>
      </c>
      <c r="J6985" s="196" t="n">
        <v>2982.609940542499</v>
      </c>
      <c r="K6985" s="197" t="n">
        <v>26843.48946488249</v>
      </c>
      <c r="L6985" s="194" t="n">
        <v>0</v>
      </c>
      <c r="M6985" s="195" t="n">
        <v>0</v>
      </c>
      <c r="N6985" s="196" t="n">
        <v>0</v>
      </c>
      <c r="O6985" s="197" t="n">
        <v>0</v>
      </c>
      <c r="P6985" s="524" t="inlineStr">
        <is>
          <t>Исключено</t>
        </is>
      </c>
      <c r="Q6985" s="104" t="n"/>
    </row>
    <row r="6986" outlineLevel="3" ht="50.25" customHeight="1">
      <c r="A6986" s="3" t="n"/>
      <c r="B6986" s="3" t="n"/>
      <c r="C6986" s="25" t="n"/>
      <c r="D6986" s="271" t="inlineStr">
        <is>
          <t>10.13.42.3.</t>
        </is>
      </c>
      <c r="E6986" s="200" t="inlineStr">
        <is>
          <t>Гидростат канальный, одноступенчатый, 15...95 % Rh, HMH, Regin</t>
        </is>
      </c>
      <c r="F6986" s="214" t="inlineStr">
        <is>
          <t>шт.</t>
        </is>
      </c>
      <c r="G6986" s="645" t="n">
        <v>0</v>
      </c>
      <c r="H6986" s="194" t="n">
        <v>27129.65051140503</v>
      </c>
      <c r="I6986" s="195" t="n">
        <v>12942.22110297336</v>
      </c>
      <c r="J6986" s="196" t="n">
        <v>5008.983951797298</v>
      </c>
      <c r="K6986" s="197" t="n">
        <v>45080.85556617568</v>
      </c>
      <c r="L6986" s="194" t="n">
        <v>0</v>
      </c>
      <c r="M6986" s="195" t="n">
        <v>0</v>
      </c>
      <c r="N6986" s="196" t="n">
        <v>0</v>
      </c>
      <c r="O6986" s="197" t="n">
        <v>0</v>
      </c>
      <c r="P6986" s="524" t="inlineStr">
        <is>
          <t>Исключено</t>
        </is>
      </c>
      <c r="Q6986" s="104" t="n"/>
    </row>
    <row r="6987" outlineLevel="3" ht="50.25" customHeight="1">
      <c r="A6987" s="3" t="n"/>
      <c r="B6987" s="3" t="n"/>
      <c r="C6987" s="25" t="n"/>
      <c r="D6987" s="271" t="inlineStr">
        <is>
          <t>10.13.42.4.</t>
        </is>
      </c>
      <c r="E6987" s="200" t="inlineStr">
        <is>
          <t>Реле дифференциального давления по воздуху диапазон 50...500 Па, РД30-ДД500, Овен</t>
        </is>
      </c>
      <c r="F6987" s="214" t="inlineStr">
        <is>
          <t>шт.</t>
        </is>
      </c>
      <c r="G6987" s="645" t="n">
        <v>0</v>
      </c>
      <c r="H6987" s="194" t="n">
        <v>1847.12510992114</v>
      </c>
      <c r="I6987" s="195" t="n">
        <v>1553.066532356803</v>
      </c>
      <c r="J6987" s="196" t="n">
        <v>425.0239552847429</v>
      </c>
      <c r="K6987" s="197" t="n">
        <v>3825.215597562686</v>
      </c>
      <c r="L6987" s="194" t="n">
        <v>0</v>
      </c>
      <c r="M6987" s="195" t="n">
        <v>0</v>
      </c>
      <c r="N6987" s="196" t="n">
        <v>0</v>
      </c>
      <c r="O6987" s="197" t="n">
        <v>0</v>
      </c>
      <c r="P6987" s="524" t="inlineStr">
        <is>
          <t>Исключено</t>
        </is>
      </c>
      <c r="Q6987" s="104" t="n"/>
    </row>
    <row r="6988" outlineLevel="3" ht="50.25" customHeight="1">
      <c r="A6988" s="3" t="n"/>
      <c r="B6988" s="3" t="n"/>
      <c r="C6988" s="25" t="n"/>
      <c r="D6988" s="271" t="inlineStr">
        <is>
          <t>10.13.42.5.</t>
        </is>
      </c>
      <c r="E6988" s="200" t="inlineStr">
        <is>
          <t>Реле дифференциального давления по воздуху диапазон 20...200 Па, РД30-ДД200, Овен</t>
        </is>
      </c>
      <c r="F6988" s="214" t="inlineStr">
        <is>
          <t>шт.</t>
        </is>
      </c>
      <c r="G6988" s="645" t="n">
        <v>0</v>
      </c>
      <c r="H6988" s="194" t="n">
        <v>1847.12510992114</v>
      </c>
      <c r="I6988" s="195" t="n">
        <v>1553.066532356803</v>
      </c>
      <c r="J6988" s="196" t="n">
        <v>425.0239552847429</v>
      </c>
      <c r="K6988" s="197" t="n">
        <v>3825.215597562686</v>
      </c>
      <c r="L6988" s="194" t="n">
        <v>0</v>
      </c>
      <c r="M6988" s="195" t="n">
        <v>0</v>
      </c>
      <c r="N6988" s="196" t="n">
        <v>0</v>
      </c>
      <c r="O6988" s="197" t="n">
        <v>0</v>
      </c>
      <c r="P6988" s="524" t="inlineStr">
        <is>
          <t>Исключено</t>
        </is>
      </c>
      <c r="Q6988" s="104" t="n"/>
    </row>
    <row r="6989" outlineLevel="3" ht="50.25" customHeight="1">
      <c r="A6989" s="3" t="n"/>
      <c r="B6989" s="3" t="n"/>
      <c r="C6989" s="25" t="n"/>
      <c r="D6989" s="271" t="inlineStr">
        <is>
          <t>10.13.42.6.</t>
        </is>
      </c>
      <c r="E6989" s="200" t="inlineStr">
        <is>
          <t>Реле давления жидкости, диапазон −0,07…0,3 МПа; гистерезис 0,02…0,15 МПа, Rp1/4, макс. 10 бар, 110 °С, РД-2Р-0,3-G1/4", ЗАО «РОСМА»</t>
        </is>
      </c>
      <c r="F6989" s="214" t="inlineStr">
        <is>
          <t>шт.</t>
        </is>
      </c>
      <c r="G6989" s="645" t="n">
        <v>0</v>
      </c>
      <c r="H6989" s="194" t="n">
        <v>2088.40594777742</v>
      </c>
      <c r="I6989" s="195" t="n">
        <v>1553.066532356803</v>
      </c>
      <c r="J6989" s="196" t="n">
        <v>455.1840600167778</v>
      </c>
      <c r="K6989" s="197" t="n">
        <v>4096.656540151001</v>
      </c>
      <c r="L6989" s="194" t="n">
        <v>0</v>
      </c>
      <c r="M6989" s="195" t="n">
        <v>0</v>
      </c>
      <c r="N6989" s="196" t="n">
        <v>0</v>
      </c>
      <c r="O6989" s="197" t="n">
        <v>0</v>
      </c>
      <c r="P6989" s="524" t="inlineStr">
        <is>
          <t>Исключено</t>
        </is>
      </c>
      <c r="Q6989" s="104" t="n"/>
    </row>
    <row r="6990" outlineLevel="3" ht="50.25" customHeight="1">
      <c r="A6990" s="3" t="n"/>
      <c r="B6990" s="3" t="n"/>
      <c r="C6990" s="25" t="n"/>
      <c r="D6990" s="271" t="inlineStr">
        <is>
          <t>10.13.42.7.</t>
        </is>
      </c>
      <c r="E6990" s="200" t="inlineStr">
        <is>
          <t>Регулятор скорости, 230В, 396Вт, 1,8А, CTY-1.8A, Cityron</t>
        </is>
      </c>
      <c r="F6990" s="214" t="inlineStr">
        <is>
          <t>шт.</t>
        </is>
      </c>
      <c r="G6990" s="645" t="n">
        <v>0</v>
      </c>
      <c r="H6990" s="194" t="n">
        <v>9611.977505769253</v>
      </c>
      <c r="I6990" s="195" t="n">
        <v>5176.888441189341</v>
      </c>
      <c r="J6990" s="196" t="n">
        <v>1848.608243369824</v>
      </c>
      <c r="K6990" s="197" t="n">
        <v>16637.47419032842</v>
      </c>
      <c r="L6990" s="194" t="n">
        <v>0</v>
      </c>
      <c r="M6990" s="195" t="n">
        <v>0</v>
      </c>
      <c r="N6990" s="196" t="n">
        <v>0</v>
      </c>
      <c r="O6990" s="197" t="n">
        <v>0</v>
      </c>
      <c r="P6990" s="524" t="inlineStr">
        <is>
          <t>Исключено</t>
        </is>
      </c>
      <c r="Q6990" s="104" t="n"/>
    </row>
    <row r="6991" outlineLevel="3" ht="50.25" customHeight="1">
      <c r="A6991" s="3" t="n"/>
      <c r="B6991" s="3" t="n"/>
      <c r="C6991" s="25" t="n"/>
      <c r="D6991" s="271" t="inlineStr">
        <is>
          <t>10.13.42.8.</t>
        </is>
      </c>
      <c r="E6991" s="200" t="inlineStr">
        <is>
          <t>Датчик температуры наружного/внутреннего воздуха, PT1000, -50..+120°С, ДТС3005-PT1000.B2, ЗАО "Овен"</t>
        </is>
      </c>
      <c r="F6991" s="214" t="inlineStr">
        <is>
          <t>шт.</t>
        </is>
      </c>
      <c r="G6991" s="645" t="n">
        <v>0</v>
      </c>
      <c r="H6991" s="194" t="n">
        <v>1893.303200914106</v>
      </c>
      <c r="I6991" s="195" t="n">
        <v>1553.066532356803</v>
      </c>
      <c r="J6991" s="196" t="n">
        <v>430.7962166588636</v>
      </c>
      <c r="K6991" s="197" t="n">
        <v>3877.165949929773</v>
      </c>
      <c r="L6991" s="194" t="n">
        <v>0</v>
      </c>
      <c r="M6991" s="195" t="n">
        <v>0</v>
      </c>
      <c r="N6991" s="196" t="n">
        <v>0</v>
      </c>
      <c r="O6991" s="197" t="n">
        <v>0</v>
      </c>
      <c r="P6991" s="524" t="inlineStr">
        <is>
          <t>Исключено</t>
        </is>
      </c>
      <c r="Q6991" s="104" t="n"/>
    </row>
    <row r="6992" outlineLevel="3" ht="50.25" customHeight="1">
      <c r="A6992" s="3" t="n"/>
      <c r="B6992" s="3" t="n"/>
      <c r="C6992" s="25" t="n"/>
      <c r="D6992" s="271" t="inlineStr">
        <is>
          <t>10.13.42.9.</t>
        </is>
      </c>
      <c r="E6992" s="200" t="inlineStr">
        <is>
          <t>Датчик температуры, погружной, PT1000, длина погружной части 70 мм, -50...120°С, ДТС3105-PT1000.B2.70, ЗАО "Овен"</t>
        </is>
      </c>
      <c r="F6992" s="214" t="inlineStr">
        <is>
          <t>шт.</t>
        </is>
      </c>
      <c r="G6992" s="645" t="n">
        <v>0</v>
      </c>
      <c r="H6992" s="194" t="n">
        <v>3047.756578390133</v>
      </c>
      <c r="I6992" s="195" t="n">
        <v>1553.066532356803</v>
      </c>
      <c r="J6992" s="196" t="n">
        <v>575.1028888433669</v>
      </c>
      <c r="K6992" s="197" t="n">
        <v>5175.925999590302</v>
      </c>
      <c r="L6992" s="194" t="n">
        <v>0</v>
      </c>
      <c r="M6992" s="195" t="n">
        <v>0</v>
      </c>
      <c r="N6992" s="196" t="n">
        <v>0</v>
      </c>
      <c r="O6992" s="197" t="n">
        <v>0</v>
      </c>
      <c r="P6992" s="524" t="inlineStr">
        <is>
          <t>Исключено</t>
        </is>
      </c>
      <c r="Q6992" s="104" t="n"/>
    </row>
    <row r="6993" outlineLevel="3" ht="50.25" customHeight="1">
      <c r="A6993" s="3" t="n"/>
      <c r="B6993" s="3" t="n"/>
      <c r="C6993" s="25" t="n"/>
      <c r="D6993" s="271" t="inlineStr">
        <is>
          <t>10.13.42.10.</t>
        </is>
      </c>
      <c r="E6993" s="200" t="inlineStr">
        <is>
          <t>Преобразователь влажности 0...100 % и температуры -40…+80 °С, канальный, 4...20 мА, ПВТ101-К.270.И, ЗАО "Овен"</t>
        </is>
      </c>
      <c r="F6993" s="214" t="inlineStr">
        <is>
          <t>шт.</t>
        </is>
      </c>
      <c r="G6993" s="645" t="n">
        <v>0</v>
      </c>
      <c r="H6993" s="194" t="n">
        <v>15354.22775188245</v>
      </c>
      <c r="I6993" s="195" t="n">
        <v>7765.332661784012</v>
      </c>
      <c r="J6993" s="196" t="n">
        <v>2889.945051708308</v>
      </c>
      <c r="K6993" s="197" t="n">
        <v>26009.50546537477</v>
      </c>
      <c r="L6993" s="194" t="n">
        <v>0</v>
      </c>
      <c r="M6993" s="195" t="n">
        <v>0</v>
      </c>
      <c r="N6993" s="196" t="n">
        <v>0</v>
      </c>
      <c r="O6993" s="197" t="n">
        <v>0</v>
      </c>
      <c r="P6993" s="524" t="inlineStr">
        <is>
          <t>Исключено</t>
        </is>
      </c>
      <c r="Q6993" s="104" t="n"/>
    </row>
    <row r="6994" outlineLevel="3" ht="50.25" customHeight="1">
      <c r="A6994" s="3" t="n"/>
      <c r="B6994" s="3" t="n"/>
      <c r="C6994" s="25" t="n"/>
      <c r="D6994" s="271" t="inlineStr">
        <is>
          <t>10.13.42.11.</t>
        </is>
      </c>
      <c r="E6994" s="200" t="inlineStr">
        <is>
          <t>Термостат защиты от замерзания с капиллярным датчиком 6 м, -30...15 °С, MTR-K6, Овен</t>
        </is>
      </c>
      <c r="F6994" s="214" t="inlineStr">
        <is>
          <t>шт.</t>
        </is>
      </c>
      <c r="G6994" s="645" t="n">
        <v>0</v>
      </c>
      <c r="H6994" s="194" t="n">
        <v>6695.828707239448</v>
      </c>
      <c r="I6994" s="195" t="n">
        <v>3235.555275743339</v>
      </c>
      <c r="J6994" s="196" t="n">
        <v>1241.422997872848</v>
      </c>
      <c r="K6994" s="197" t="n">
        <v>11172.80698085564</v>
      </c>
      <c r="L6994" s="194" t="n">
        <v>0</v>
      </c>
      <c r="M6994" s="195" t="n">
        <v>0</v>
      </c>
      <c r="N6994" s="196" t="n">
        <v>0</v>
      </c>
      <c r="O6994" s="197" t="n">
        <v>0</v>
      </c>
      <c r="P6994" s="524" t="inlineStr">
        <is>
          <t>Исключено</t>
        </is>
      </c>
      <c r="Q6994" s="104" t="n"/>
    </row>
    <row r="6995" outlineLevel="2" ht="50.25" customHeight="1">
      <c r="A6995" s="3" t="n"/>
      <c r="B6995" s="3" t="n"/>
      <c r="C6995" s="240" t="n"/>
      <c r="D6995" s="391" t="inlineStr">
        <is>
          <t>10.13.43.</t>
        </is>
      </c>
      <c r="E6995" s="410" t="inlineStr">
        <is>
          <t>Щит систем вентиляции ЩСВ-ПВ1.11</t>
        </is>
      </c>
      <c r="F6995" s="411" t="inlineStr">
        <is>
          <t>комплект</t>
        </is>
      </c>
      <c r="G6995" s="421" t="n">
        <v>1</v>
      </c>
      <c r="H6995" s="434">
        <f>IFERROR(L6995/G6995,0)</f>
        <v/>
      </c>
      <c r="I6995" s="435">
        <f>IFERROR(M6995/G6995,0)</f>
        <v/>
      </c>
      <c r="J6995" s="436">
        <f>IFERROR(N6995/G6995,0)</f>
        <v/>
      </c>
      <c r="K6995" s="432">
        <f>+IFERROR(O6995/G6995,0)</f>
        <v/>
      </c>
      <c r="L6995" s="434">
        <f>SUBTOTAL(9,L6996:L7023)</f>
        <v/>
      </c>
      <c r="M6995" s="435">
        <f>SUBTOTAL(9,M6996:M7023)</f>
        <v/>
      </c>
      <c r="N6995" s="436">
        <f>SUBTOTAL(9,N6996:N7023)</f>
        <v/>
      </c>
      <c r="O6995" s="437">
        <f>SUBTOTAL(9,O6996:O7023)</f>
        <v/>
      </c>
      <c r="P6995" s="652" t="inlineStr">
        <is>
          <t>Исключено</t>
        </is>
      </c>
      <c r="Q6995" s="243" t="n"/>
    </row>
    <row r="6996" outlineLevel="3" ht="50.25" customHeight="1">
      <c r="A6996" s="3" t="n"/>
      <c r="B6996" s="3" t="n"/>
      <c r="C6996" s="25" t="n"/>
      <c r="D6996" s="271" t="inlineStr">
        <is>
          <t>10.13.43.1.</t>
        </is>
      </c>
      <c r="E6996" s="200" t="inlineStr">
        <is>
          <t>Контроллер программируемый логический Pixel2 1020, дисплей и клавиатура, 8хDI, 6xDOr, 2xDOo, 8xAi, 2xAO, Pixel2 1020-70-4, ООО "Сегнетикс"</t>
        </is>
      </c>
      <c r="F6996" s="214" t="inlineStr">
        <is>
          <t>шт.</t>
        </is>
      </c>
      <c r="G6996" s="645" t="n">
        <v>1</v>
      </c>
      <c r="H6996" s="194" t="n"/>
      <c r="I6996" s="195" t="n">
        <v>0</v>
      </c>
      <c r="J6996" s="196" t="n">
        <v>0</v>
      </c>
      <c r="K6996" s="197" t="n">
        <v>0</v>
      </c>
      <c r="L6996" s="194" t="n">
        <v>0</v>
      </c>
      <c r="M6996" s="195" t="n">
        <v>0</v>
      </c>
      <c r="N6996" s="196" t="n">
        <v>0</v>
      </c>
      <c r="O6996" s="197" t="n">
        <v>0</v>
      </c>
      <c r="P6996" s="118" t="inlineStr">
        <is>
          <t>Включено</t>
        </is>
      </c>
      <c r="Q6996" s="104" t="n"/>
    </row>
    <row r="6997" outlineLevel="3" ht="50.25" customHeight="1">
      <c r="A6997" s="3" t="n"/>
      <c r="B6997" s="3" t="n"/>
      <c r="C6997" s="25" t="n"/>
      <c r="D6997" s="271" t="inlineStr">
        <is>
          <t>10.13.43.2.</t>
        </is>
      </c>
      <c r="E6997" s="200" t="inlineStr">
        <is>
          <t>Реле промежуточное, 3 п.к. контакта 8А, МРП-3-1 AC230В УХЛ4, ЗАО "Меандр"</t>
        </is>
      </c>
      <c r="F6997" s="214" t="inlineStr">
        <is>
          <t>шт.</t>
        </is>
      </c>
      <c r="G6997" s="645" t="n">
        <v>1</v>
      </c>
      <c r="H6997" s="194" t="n"/>
      <c r="I6997" s="195" t="n">
        <v>0</v>
      </c>
      <c r="J6997" s="196" t="n">
        <v>0</v>
      </c>
      <c r="K6997" s="197" t="n">
        <v>0</v>
      </c>
      <c r="L6997" s="194" t="n">
        <v>0</v>
      </c>
      <c r="M6997" s="195" t="n">
        <v>0</v>
      </c>
      <c r="N6997" s="196" t="n">
        <v>0</v>
      </c>
      <c r="O6997" s="197" t="n">
        <v>0</v>
      </c>
      <c r="P6997" s="118" t="inlineStr">
        <is>
          <t>Включено</t>
        </is>
      </c>
      <c r="Q6997" s="104" t="n"/>
    </row>
    <row r="6998" outlineLevel="3" ht="50.25" customHeight="1">
      <c r="A6998" s="3" t="n"/>
      <c r="B6998" s="3" t="n"/>
      <c r="C6998" s="25" t="n"/>
      <c r="D6998" s="271" t="inlineStr">
        <is>
          <t>10.13.43.3.</t>
        </is>
      </c>
      <c r="E6998" s="200" t="inlineStr">
        <is>
          <t>Лампа сигнальная в сборе, со встроенным светодиодом, зеленая, 230-240В AC, SB4BVM3, Systeme Electric</t>
        </is>
      </c>
      <c r="F6998" s="214" t="inlineStr">
        <is>
          <t>шт.</t>
        </is>
      </c>
      <c r="G6998" s="645" t="n">
        <v>3</v>
      </c>
      <c r="H6998" s="194" t="n"/>
      <c r="I6998" s="195" t="n">
        <v>0</v>
      </c>
      <c r="J6998" s="196" t="n">
        <v>0</v>
      </c>
      <c r="K6998" s="197" t="n">
        <v>0</v>
      </c>
      <c r="L6998" s="194" t="n">
        <v>0</v>
      </c>
      <c r="M6998" s="195" t="n">
        <v>0</v>
      </c>
      <c r="N6998" s="196" t="n">
        <v>0</v>
      </c>
      <c r="O6998" s="197" t="n">
        <v>0</v>
      </c>
      <c r="P6998" s="118" t="inlineStr">
        <is>
          <t>Включено</t>
        </is>
      </c>
      <c r="Q6998" s="104" t="n"/>
    </row>
    <row r="6999" outlineLevel="3" ht="50.25" customHeight="1">
      <c r="A6999" s="3" t="n"/>
      <c r="B6999" s="3" t="n"/>
      <c r="C6999" s="25" t="n"/>
      <c r="D6999" s="271" t="inlineStr">
        <is>
          <t>10.13.43.4.</t>
        </is>
      </c>
      <c r="E6999" s="200" t="inlineStr">
        <is>
          <t>Лампа сигнальная в сборе, со встроенным светодиодом, красная, 230-240В AC, SB4BVM4, Systeme Electric</t>
        </is>
      </c>
      <c r="F6999" s="214" t="inlineStr">
        <is>
          <t>шт.</t>
        </is>
      </c>
      <c r="G6999" s="645" t="n">
        <v>1</v>
      </c>
      <c r="H6999" s="194" t="n"/>
      <c r="I6999" s="195" t="n">
        <v>0</v>
      </c>
      <c r="J6999" s="196" t="n">
        <v>0</v>
      </c>
      <c r="K6999" s="197" t="n">
        <v>0</v>
      </c>
      <c r="L6999" s="194" t="n">
        <v>0</v>
      </c>
      <c r="M6999" s="195" t="n">
        <v>0</v>
      </c>
      <c r="N6999" s="196" t="n">
        <v>0</v>
      </c>
      <c r="O6999" s="197" t="n">
        <v>0</v>
      </c>
      <c r="P6999" s="118" t="inlineStr">
        <is>
          <t>Включено</t>
        </is>
      </c>
      <c r="Q6999" s="104" t="n"/>
    </row>
    <row r="7000" outlineLevel="3" ht="50.25" customHeight="1">
      <c r="A7000" s="3" t="n"/>
      <c r="B7000" s="3" t="n"/>
      <c r="C7000" s="25" t="n"/>
      <c r="D7000" s="271" t="inlineStr">
        <is>
          <t>10.13.43.5.</t>
        </is>
      </c>
      <c r="E7000" s="200" t="inlineStr">
        <is>
          <t>Модуль вводы-вывода MRL, 16DI, MRL-2200-10-0, ООО "Сегнетикс"</t>
        </is>
      </c>
      <c r="F7000" s="214" t="inlineStr">
        <is>
          <t>шт.</t>
        </is>
      </c>
      <c r="G7000" s="645" t="n">
        <v>1</v>
      </c>
      <c r="H7000" s="194" t="n"/>
      <c r="I7000" s="195" t="n">
        <v>0</v>
      </c>
      <c r="J7000" s="196" t="n">
        <v>0</v>
      </c>
      <c r="K7000" s="197" t="n">
        <v>0</v>
      </c>
      <c r="L7000" s="194" t="n">
        <v>0</v>
      </c>
      <c r="M7000" s="195" t="n">
        <v>0</v>
      </c>
      <c r="N7000" s="196" t="n">
        <v>0</v>
      </c>
      <c r="O7000" s="197" t="n">
        <v>0</v>
      </c>
      <c r="P7000" s="118" t="inlineStr">
        <is>
          <t>Включено</t>
        </is>
      </c>
      <c r="Q7000" s="104" t="n"/>
    </row>
    <row r="7001" outlineLevel="3" ht="50.25" customHeight="1">
      <c r="A7001" s="3" t="n"/>
      <c r="B7001" s="3" t="n"/>
      <c r="C7001" s="25" t="n"/>
      <c r="D7001" s="271" t="inlineStr">
        <is>
          <t>10.13.43.6.</t>
        </is>
      </c>
      <c r="E7001" s="200" t="inlineStr">
        <is>
          <t>Реле промежуточное, 2 п.к. контакта 16А, МРП-2 AC230В УХЛ4, ЗАО "Меандр"</t>
        </is>
      </c>
      <c r="F7001" s="214" t="inlineStr">
        <is>
          <t>шт.</t>
        </is>
      </c>
      <c r="G7001" s="645" t="n">
        <v>1</v>
      </c>
      <c r="H7001" s="194" t="n"/>
      <c r="I7001" s="195" t="n">
        <v>0</v>
      </c>
      <c r="J7001" s="196" t="n">
        <v>0</v>
      </c>
      <c r="K7001" s="197" t="n">
        <v>0</v>
      </c>
      <c r="L7001" s="194" t="n">
        <v>0</v>
      </c>
      <c r="M7001" s="195" t="n">
        <v>0</v>
      </c>
      <c r="N7001" s="196" t="n">
        <v>0</v>
      </c>
      <c r="O7001" s="197" t="n">
        <v>0</v>
      </c>
      <c r="P7001" s="118" t="inlineStr">
        <is>
          <t>Включено</t>
        </is>
      </c>
      <c r="Q7001" s="104" t="n"/>
    </row>
    <row r="7002" outlineLevel="3" ht="50.25" customHeight="1">
      <c r="A7002" s="3" t="n"/>
      <c r="B7002" s="3" t="n"/>
      <c r="C7002" s="25" t="n"/>
      <c r="D7002" s="271" t="inlineStr">
        <is>
          <t>10.13.43.7.</t>
        </is>
      </c>
      <c r="E7002" s="200" t="inlineStr">
        <is>
          <t>Реле промежуточное, 3 п.к. контакта 8А, МРП-3-1 ACDC220В УХЛ4, ЗАО "Меандр"</t>
        </is>
      </c>
      <c r="F7002" s="214" t="inlineStr">
        <is>
          <t>шт.</t>
        </is>
      </c>
      <c r="G7002" s="645" t="n">
        <v>2</v>
      </c>
      <c r="H7002" s="194" t="n"/>
      <c r="I7002" s="195" t="n">
        <v>0</v>
      </c>
      <c r="J7002" s="196" t="n">
        <v>0</v>
      </c>
      <c r="K7002" s="197" t="n">
        <v>0</v>
      </c>
      <c r="L7002" s="194" t="n">
        <v>0</v>
      </c>
      <c r="M7002" s="195" t="n">
        <v>0</v>
      </c>
      <c r="N7002" s="196" t="n">
        <v>0</v>
      </c>
      <c r="O7002" s="197" t="n">
        <v>0</v>
      </c>
      <c r="P7002" s="118" t="inlineStr">
        <is>
          <t>Включено</t>
        </is>
      </c>
      <c r="Q7002" s="104" t="n"/>
    </row>
    <row r="7003" outlineLevel="3" ht="50.25" customHeight="1">
      <c r="A7003" s="3" t="n"/>
      <c r="B7003" s="3" t="n"/>
      <c r="C7003" s="25" t="n"/>
      <c r="D7003" s="271" t="inlineStr">
        <is>
          <t>10.13.43.8.</t>
        </is>
      </c>
      <c r="E7003" s="200" t="inlineStr">
        <is>
          <t>Реле промежуточное, 2 п.к. и 2 н.о. контакта 8А, МРП-4 ACDC230В УХЛ4, ЗАО "Меандр"</t>
        </is>
      </c>
      <c r="F7003" s="214" t="inlineStr">
        <is>
          <t>шт.</t>
        </is>
      </c>
      <c r="G7003" s="645" t="n">
        <v>4</v>
      </c>
      <c r="H7003" s="194" t="n"/>
      <c r="I7003" s="195" t="n">
        <v>0</v>
      </c>
      <c r="J7003" s="196" t="n">
        <v>0</v>
      </c>
      <c r="K7003" s="197" t="n">
        <v>0</v>
      </c>
      <c r="L7003" s="194" t="n">
        <v>0</v>
      </c>
      <c r="M7003" s="195" t="n">
        <v>0</v>
      </c>
      <c r="N7003" s="196" t="n">
        <v>0</v>
      </c>
      <c r="O7003" s="197" t="n">
        <v>0</v>
      </c>
      <c r="P7003" s="118" t="inlineStr">
        <is>
          <t>Включено</t>
        </is>
      </c>
      <c r="Q7003" s="104" t="n"/>
    </row>
    <row r="7004" outlineLevel="3" ht="50.25" customHeight="1">
      <c r="A7004" s="3" t="n"/>
      <c r="B7004" s="3" t="n"/>
      <c r="C7004" s="25" t="n"/>
      <c r="D7004" s="271" t="inlineStr">
        <is>
          <t>10.13.43.9.</t>
        </is>
      </c>
      <c r="E7004" s="200" t="inlineStr">
        <is>
          <t>Контактор модульный 2 н.о., 16A AC, 230В АС, C9C32216, Systeme Electric</t>
        </is>
      </c>
      <c r="F7004" s="214" t="inlineStr">
        <is>
          <t>шт.</t>
        </is>
      </c>
      <c r="G7004" s="645" t="n">
        <v>1</v>
      </c>
      <c r="H7004" s="194" t="n"/>
      <c r="I7004" s="195" t="n">
        <v>0</v>
      </c>
      <c r="J7004" s="196" t="n">
        <v>0</v>
      </c>
      <c r="K7004" s="197" t="n">
        <v>0</v>
      </c>
      <c r="L7004" s="194" t="n">
        <v>0</v>
      </c>
      <c r="M7004" s="195" t="n">
        <v>0</v>
      </c>
      <c r="N7004" s="196" t="n">
        <v>0</v>
      </c>
      <c r="O7004" s="197" t="n">
        <v>0</v>
      </c>
      <c r="P7004" s="118" t="inlineStr">
        <is>
          <t>Включено</t>
        </is>
      </c>
      <c r="Q7004" s="104" t="n"/>
    </row>
    <row r="7005" outlineLevel="3" ht="50.25" customHeight="1">
      <c r="A7005" s="3" t="n"/>
      <c r="B7005" s="3" t="n"/>
      <c r="C7005" s="25" t="n"/>
      <c r="D7005" s="271" t="inlineStr">
        <is>
          <t>10.13.43.10.</t>
        </is>
      </c>
      <c r="E7005" s="200" t="inlineStr">
        <is>
          <t>Блок питания, выходное напряжение 24В DC / 1.25A, 30 Вт, БП30Б-Д4-24С, ЗАО "Овен"</t>
        </is>
      </c>
      <c r="F7005" s="214" t="inlineStr">
        <is>
          <t>шт.</t>
        </is>
      </c>
      <c r="G7005" s="645" t="n">
        <v>1</v>
      </c>
      <c r="H7005" s="194" t="n"/>
      <c r="I7005" s="195" t="n">
        <v>0</v>
      </c>
      <c r="J7005" s="196" t="n">
        <v>0</v>
      </c>
      <c r="K7005" s="197" t="n">
        <v>0</v>
      </c>
      <c r="L7005" s="194" t="n">
        <v>0</v>
      </c>
      <c r="M7005" s="195" t="n">
        <v>0</v>
      </c>
      <c r="N7005" s="196" t="n">
        <v>0</v>
      </c>
      <c r="O7005" s="197" t="n">
        <v>0</v>
      </c>
      <c r="P7005" s="118" t="inlineStr">
        <is>
          <t>Включено</t>
        </is>
      </c>
      <c r="Q7005" s="104" t="n"/>
    </row>
    <row r="7006" outlineLevel="3" ht="50.25" customHeight="1">
      <c r="A7006" s="3" t="n"/>
      <c r="B7006" s="3" t="n"/>
      <c r="C7006" s="25" t="n"/>
      <c r="D7006" s="271" t="inlineStr">
        <is>
          <t>10.13.43.11.</t>
        </is>
      </c>
      <c r="E7006" s="200" t="inlineStr">
        <is>
          <t>Выключатель нагрузки, однополюсный, номинальный ток 40 А, 6 кА, C9S16140, Systeme Electric</t>
        </is>
      </c>
      <c r="F7006" s="214" t="inlineStr">
        <is>
          <t>шт.</t>
        </is>
      </c>
      <c r="G7006" s="645" t="n">
        <v>1</v>
      </c>
      <c r="H7006" s="194" t="n"/>
      <c r="I7006" s="195" t="n">
        <v>0</v>
      </c>
      <c r="J7006" s="196" t="n">
        <v>0</v>
      </c>
      <c r="K7006" s="197" t="n">
        <v>0</v>
      </c>
      <c r="L7006" s="194" t="n">
        <v>0</v>
      </c>
      <c r="M7006" s="195" t="n">
        <v>0</v>
      </c>
      <c r="N7006" s="196" t="n">
        <v>0</v>
      </c>
      <c r="O7006" s="197" t="n">
        <v>0</v>
      </c>
      <c r="P7006" s="118" t="inlineStr">
        <is>
          <t>Включено</t>
        </is>
      </c>
      <c r="Q7006" s="104" t="n"/>
    </row>
    <row r="7007" outlineLevel="3" ht="50.25" customHeight="1">
      <c r="A7007" s="3" t="n"/>
      <c r="B7007" s="3" t="n"/>
      <c r="C7007" s="25" t="n"/>
      <c r="D7007" s="271" t="inlineStr">
        <is>
          <t>10.13.43.12.</t>
        </is>
      </c>
      <c r="E7007" s="200" t="inlineStr">
        <is>
          <t>Автоматический выключатель, термомагнитный, однополюсный, кривая С, номинальный ток 6 А, 4.5 кА, C9 F 34 1 06, Systeme Electric</t>
        </is>
      </c>
      <c r="F7007" s="214" t="inlineStr">
        <is>
          <t>шт.</t>
        </is>
      </c>
      <c r="G7007" s="645" t="n">
        <v>5</v>
      </c>
      <c r="H7007" s="194" t="n"/>
      <c r="I7007" s="195" t="n">
        <v>0</v>
      </c>
      <c r="J7007" s="196" t="n">
        <v>0</v>
      </c>
      <c r="K7007" s="197" t="n">
        <v>0</v>
      </c>
      <c r="L7007" s="194" t="n">
        <v>0</v>
      </c>
      <c r="M7007" s="195" t="n">
        <v>0</v>
      </c>
      <c r="N7007" s="196" t="n">
        <v>0</v>
      </c>
      <c r="O7007" s="197" t="n">
        <v>0</v>
      </c>
      <c r="P7007" s="118" t="inlineStr">
        <is>
          <t>Включено</t>
        </is>
      </c>
      <c r="Q7007" s="104" t="n"/>
    </row>
    <row r="7008" outlineLevel="3" ht="50.25" customHeight="1">
      <c r="A7008" s="3" t="n"/>
      <c r="B7008" s="3" t="n"/>
      <c r="C7008" s="25" t="n"/>
      <c r="D7008" s="271" t="inlineStr">
        <is>
          <t>10.13.43.13.</t>
        </is>
      </c>
      <c r="E7008" s="200" t="inlineStr">
        <is>
          <t>Автомат защиты двигателя, диапазон уставки 1,0...1,6 А, GM2 P06, Systeme Electric</t>
        </is>
      </c>
      <c r="F7008" s="214" t="inlineStr">
        <is>
          <t>шт.</t>
        </is>
      </c>
      <c r="G7008" s="645" t="n">
        <v>1</v>
      </c>
      <c r="H7008" s="194" t="n"/>
      <c r="I7008" s="195" t="n">
        <v>0</v>
      </c>
      <c r="J7008" s="196" t="n">
        <v>0</v>
      </c>
      <c r="K7008" s="197" t="n">
        <v>0</v>
      </c>
      <c r="L7008" s="194" t="n">
        <v>0</v>
      </c>
      <c r="M7008" s="195" t="n">
        <v>0</v>
      </c>
      <c r="N7008" s="196" t="n">
        <v>0</v>
      </c>
      <c r="O7008" s="197" t="n">
        <v>0</v>
      </c>
      <c r="P7008" s="118" t="inlineStr">
        <is>
          <t>Включено</t>
        </is>
      </c>
      <c r="Q7008" s="104" t="n"/>
    </row>
    <row r="7009" outlineLevel="3" ht="50.25" customHeight="1">
      <c r="A7009" s="3" t="n"/>
      <c r="B7009" s="3" t="n"/>
      <c r="C7009" s="25" t="n"/>
      <c r="D7009" s="271" t="inlineStr">
        <is>
          <t>10.13.43.14.</t>
        </is>
      </c>
      <c r="E7009" s="200" t="inlineStr">
        <is>
          <t>Переключатель 3-х позиционный с фиксацией, 2 н.о., черный, удлиненная ручка, SB4BJ33, Systeme Electric</t>
        </is>
      </c>
      <c r="F7009" s="214" t="inlineStr">
        <is>
          <t>шт.</t>
        </is>
      </c>
      <c r="G7009" s="645" t="n">
        <v>3</v>
      </c>
      <c r="H7009" s="194" t="n"/>
      <c r="I7009" s="195" t="n">
        <v>0</v>
      </c>
      <c r="J7009" s="196" t="n">
        <v>0</v>
      </c>
      <c r="K7009" s="197" t="n">
        <v>0</v>
      </c>
      <c r="L7009" s="194" t="n">
        <v>0</v>
      </c>
      <c r="M7009" s="195" t="n">
        <v>0</v>
      </c>
      <c r="N7009" s="196" t="n">
        <v>0</v>
      </c>
      <c r="O7009" s="197" t="n">
        <v>0</v>
      </c>
      <c r="P7009" s="118" t="inlineStr">
        <is>
          <t>Включено</t>
        </is>
      </c>
      <c r="Q7009" s="104" t="n"/>
    </row>
    <row r="7010" outlineLevel="3" ht="50.25" customHeight="1">
      <c r="A7010" s="3" t="n"/>
      <c r="B7010" s="3" t="n"/>
      <c r="C7010" s="25" t="n"/>
      <c r="D7010" s="271" t="inlineStr">
        <is>
          <t>10.13.43.15.</t>
        </is>
      </c>
      <c r="E7010" s="200" t="inlineStr">
        <is>
          <t>Контактный блок 1 НО, SBE101, Systeme Electric</t>
        </is>
      </c>
      <c r="F7010" s="214" t="inlineStr">
        <is>
          <t>шт.</t>
        </is>
      </c>
      <c r="G7010" s="645" t="n">
        <v>6</v>
      </c>
      <c r="H7010" s="194" t="n"/>
      <c r="I7010" s="195" t="n">
        <v>0</v>
      </c>
      <c r="J7010" s="196" t="n">
        <v>0</v>
      </c>
      <c r="K7010" s="197" t="n">
        <v>0</v>
      </c>
      <c r="L7010" s="194" t="n">
        <v>0</v>
      </c>
      <c r="M7010" s="195" t="n">
        <v>0</v>
      </c>
      <c r="N7010" s="196" t="n">
        <v>0</v>
      </c>
      <c r="O7010" s="197" t="n">
        <v>0</v>
      </c>
      <c r="P7010" s="118" t="inlineStr">
        <is>
          <t>Включено</t>
        </is>
      </c>
      <c r="Q7010" s="104" t="n"/>
    </row>
    <row r="7011" outlineLevel="3" ht="50.25" customHeight="1">
      <c r="A7011" s="3" t="n"/>
      <c r="B7011" s="3" t="n"/>
      <c r="C7011" s="25" t="n"/>
      <c r="D7011" s="271" t="inlineStr">
        <is>
          <t>10.13.43.16.</t>
        </is>
      </c>
      <c r="E7011" s="200" t="inlineStr">
        <is>
          <t>Автоматический выключатель, термомагнитный, двухполюсный, кривая С, номинальный ток 6 А, 4.5 кА, C9 F 34 2 06, Systeme Electric</t>
        </is>
      </c>
      <c r="F7011" s="214" t="inlineStr">
        <is>
          <t>шт.</t>
        </is>
      </c>
      <c r="G7011" s="645" t="n">
        <v>2</v>
      </c>
      <c r="H7011" s="194" t="n"/>
      <c r="I7011" s="195" t="n">
        <v>0</v>
      </c>
      <c r="J7011" s="196" t="n">
        <v>0</v>
      </c>
      <c r="K7011" s="197" t="n">
        <v>0</v>
      </c>
      <c r="L7011" s="194" t="n">
        <v>0</v>
      </c>
      <c r="M7011" s="195" t="n">
        <v>0</v>
      </c>
      <c r="N7011" s="196" t="n">
        <v>0</v>
      </c>
      <c r="O7011" s="197" t="n">
        <v>0</v>
      </c>
      <c r="P7011" s="118" t="inlineStr">
        <is>
          <t>Включено</t>
        </is>
      </c>
      <c r="Q7011" s="104" t="n"/>
    </row>
    <row r="7012" outlineLevel="3" ht="50.25" customHeight="1">
      <c r="A7012" s="3" t="n"/>
      <c r="B7012" s="3" t="n"/>
      <c r="C7012" s="25" t="n"/>
      <c r="D7012" s="271" t="inlineStr">
        <is>
          <t>10.13.43.17.</t>
        </is>
      </c>
      <c r="E7012" s="200" t="inlineStr">
        <is>
          <t>Трансформатор цепей управления, понижающий 220/24В, 63 ВА, ОСМ Т 220/24-0,063-50, -</t>
        </is>
      </c>
      <c r="F7012" s="214" t="inlineStr">
        <is>
          <t>шт.</t>
        </is>
      </c>
      <c r="G7012" s="645" t="n">
        <v>1</v>
      </c>
      <c r="H7012" s="194" t="n"/>
      <c r="I7012" s="195" t="n">
        <v>0</v>
      </c>
      <c r="J7012" s="196" t="n">
        <v>0</v>
      </c>
      <c r="K7012" s="197" t="n">
        <v>0</v>
      </c>
      <c r="L7012" s="194" t="n">
        <v>0</v>
      </c>
      <c r="M7012" s="195" t="n">
        <v>0</v>
      </c>
      <c r="N7012" s="196" t="n">
        <v>0</v>
      </c>
      <c r="O7012" s="197" t="n">
        <v>0</v>
      </c>
      <c r="P7012" s="118" t="inlineStr">
        <is>
          <t>Включено</t>
        </is>
      </c>
      <c r="Q7012" s="104" t="n"/>
    </row>
    <row r="7013" outlineLevel="3" ht="50.25" customHeight="1">
      <c r="A7013" s="3" t="n"/>
      <c r="B7013" s="3" t="n"/>
      <c r="C7013" s="25" t="n"/>
      <c r="D7013" s="271" t="inlineStr">
        <is>
          <t>10.13.43.18.</t>
        </is>
      </c>
      <c r="E7013" s="200" t="inlineStr">
        <is>
          <t>Клемма винтовая 2.5 мм.кв. 800В, 24A, синяя, TB2.5N, Провенто</t>
        </is>
      </c>
      <c r="F7013" s="214" t="inlineStr">
        <is>
          <t>шт.</t>
        </is>
      </c>
      <c r="G7013" s="645" t="n">
        <v>5</v>
      </c>
      <c r="H7013" s="194" t="n"/>
      <c r="I7013" s="195" t="n">
        <v>0</v>
      </c>
      <c r="J7013" s="196" t="n">
        <v>0</v>
      </c>
      <c r="K7013" s="197" t="n">
        <v>0</v>
      </c>
      <c r="L7013" s="194" t="n">
        <v>0</v>
      </c>
      <c r="M7013" s="195" t="n">
        <v>0</v>
      </c>
      <c r="N7013" s="196" t="n">
        <v>0</v>
      </c>
      <c r="O7013" s="197" t="n">
        <v>0</v>
      </c>
      <c r="P7013" s="118" t="inlineStr">
        <is>
          <t>Включено</t>
        </is>
      </c>
      <c r="Q7013" s="104" t="n"/>
    </row>
    <row r="7014" outlineLevel="3" ht="50.25" customHeight="1">
      <c r="A7014" s="3" t="n"/>
      <c r="B7014" s="3" t="n"/>
      <c r="C7014" s="25" t="n"/>
      <c r="D7014" s="271" t="inlineStr">
        <is>
          <t>10.13.43.19.</t>
        </is>
      </c>
      <c r="E7014" s="200" t="inlineStr">
        <is>
          <t>Торцевая крышка для клемм 2.5-10 мм.кв., синяя, T2.5-10EC.N, Провенто</t>
        </is>
      </c>
      <c r="F7014" s="214" t="inlineStr">
        <is>
          <t>шт.</t>
        </is>
      </c>
      <c r="G7014" s="645" t="n">
        <v>2</v>
      </c>
      <c r="H7014" s="194" t="n"/>
      <c r="I7014" s="195" t="n">
        <v>0</v>
      </c>
      <c r="J7014" s="196" t="n">
        <v>0</v>
      </c>
      <c r="K7014" s="197" t="n">
        <v>0</v>
      </c>
      <c r="L7014" s="194" t="n">
        <v>0</v>
      </c>
      <c r="M7014" s="195" t="n">
        <v>0</v>
      </c>
      <c r="N7014" s="196" t="n">
        <v>0</v>
      </c>
      <c r="O7014" s="197" t="n">
        <v>0</v>
      </c>
      <c r="P7014" s="118" t="inlineStr">
        <is>
          <t>Включено</t>
        </is>
      </c>
      <c r="Q7014" s="104" t="n"/>
    </row>
    <row r="7015" outlineLevel="3" ht="50.25" customHeight="1">
      <c r="A7015" s="3" t="n"/>
      <c r="B7015" s="3" t="n"/>
      <c r="C7015" s="25" t="n"/>
      <c r="D7015" s="271" t="inlineStr">
        <is>
          <t>10.13.43.20.</t>
        </is>
      </c>
      <c r="E7015" s="200" t="inlineStr">
        <is>
          <t>Клемма винтовая, двухуровневая 2,5 мм.кв., 500В, 24A, серая серая, TB2.5DL, Провенто</t>
        </is>
      </c>
      <c r="F7015" s="214" t="inlineStr">
        <is>
          <t>шт.</t>
        </is>
      </c>
      <c r="G7015" s="645" t="n">
        <v>17</v>
      </c>
      <c r="H7015" s="194" t="n"/>
      <c r="I7015" s="195" t="n">
        <v>0</v>
      </c>
      <c r="J7015" s="196" t="n">
        <v>0</v>
      </c>
      <c r="K7015" s="197" t="n">
        <v>0</v>
      </c>
      <c r="L7015" s="194" t="n">
        <v>0</v>
      </c>
      <c r="M7015" s="195" t="n">
        <v>0</v>
      </c>
      <c r="N7015" s="196" t="n">
        <v>0</v>
      </c>
      <c r="O7015" s="197" t="n">
        <v>0</v>
      </c>
      <c r="P7015" s="118" t="inlineStr">
        <is>
          <t>Включено</t>
        </is>
      </c>
      <c r="Q7015" s="104" t="n"/>
    </row>
    <row r="7016" outlineLevel="3" ht="50.25" customHeight="1">
      <c r="A7016" s="3" t="n"/>
      <c r="B7016" s="3" t="n"/>
      <c r="C7016" s="25" t="n"/>
      <c r="D7016" s="271" t="inlineStr">
        <is>
          <t>10.13.43.21.</t>
        </is>
      </c>
      <c r="E7016" s="200" t="inlineStr">
        <is>
          <t>Клемма заземления винтовая 2.5 мм.кв. 800В, желто-зеленая, TB2.5E, Провенто</t>
        </is>
      </c>
      <c r="F7016" s="214" t="inlineStr">
        <is>
          <t>шт.</t>
        </is>
      </c>
      <c r="G7016" s="645" t="n">
        <v>5</v>
      </c>
      <c r="H7016" s="194" t="n"/>
      <c r="I7016" s="195" t="n">
        <v>0</v>
      </c>
      <c r="J7016" s="196" t="n">
        <v>0</v>
      </c>
      <c r="K7016" s="197" t="n">
        <v>0</v>
      </c>
      <c r="L7016" s="194" t="n">
        <v>0</v>
      </c>
      <c r="M7016" s="195" t="n">
        <v>0</v>
      </c>
      <c r="N7016" s="196" t="n">
        <v>0</v>
      </c>
      <c r="O7016" s="197" t="n">
        <v>0</v>
      </c>
      <c r="P7016" s="118" t="inlineStr">
        <is>
          <t>Включено</t>
        </is>
      </c>
      <c r="Q7016" s="104" t="n"/>
    </row>
    <row r="7017" outlineLevel="3" ht="50.25" customHeight="1">
      <c r="A7017" s="3" t="n"/>
      <c r="B7017" s="3" t="n"/>
      <c r="C7017" s="25" t="n"/>
      <c r="D7017" s="271" t="inlineStr">
        <is>
          <t>10.13.43.22.</t>
        </is>
      </c>
      <c r="E7017" s="200" t="inlineStr">
        <is>
          <t>Розетка РДЕ-47 (под евро вилку) EKF PROxima, EKF.mdse-47-pro, EKF</t>
        </is>
      </c>
      <c r="F7017" s="214" t="inlineStr">
        <is>
          <t>шт.</t>
        </is>
      </c>
      <c r="G7017" s="645" t="n">
        <v>1</v>
      </c>
      <c r="H7017" s="194" t="n"/>
      <c r="I7017" s="195" t="n">
        <v>0</v>
      </c>
      <c r="J7017" s="196" t="n">
        <v>0</v>
      </c>
      <c r="K7017" s="197" t="n">
        <v>0</v>
      </c>
      <c r="L7017" s="194" t="n">
        <v>0</v>
      </c>
      <c r="M7017" s="195" t="n">
        <v>0</v>
      </c>
      <c r="N7017" s="196" t="n">
        <v>0</v>
      </c>
      <c r="O7017" s="197" t="n">
        <v>0</v>
      </c>
      <c r="P7017" s="118" t="inlineStr">
        <is>
          <t>Включено</t>
        </is>
      </c>
      <c r="Q7017" s="104" t="n"/>
    </row>
    <row r="7018" outlineLevel="3" ht="50.25" customHeight="1">
      <c r="A7018" s="3" t="n"/>
      <c r="B7018" s="3" t="n"/>
      <c r="C7018" s="25" t="n"/>
      <c r="D7018" s="271" t="inlineStr">
        <is>
          <t>10.13.43.23.</t>
        </is>
      </c>
      <c r="E7018" s="200" t="inlineStr">
        <is>
          <t>Клемма винтовая 2.5 мм.кв. 800В, 24A, серая, TB2.5, Провенто</t>
        </is>
      </c>
      <c r="F7018" s="214" t="inlineStr">
        <is>
          <t>шт.</t>
        </is>
      </c>
      <c r="G7018" s="645" t="n">
        <v>7</v>
      </c>
      <c r="H7018" s="194" t="n"/>
      <c r="I7018" s="195" t="n">
        <v>0</v>
      </c>
      <c r="J7018" s="196" t="n">
        <v>0</v>
      </c>
      <c r="K7018" s="197" t="n">
        <v>0</v>
      </c>
      <c r="L7018" s="194" t="n">
        <v>0</v>
      </c>
      <c r="M7018" s="195" t="n">
        <v>0</v>
      </c>
      <c r="N7018" s="196" t="n">
        <v>0</v>
      </c>
      <c r="O7018" s="197" t="n">
        <v>0</v>
      </c>
      <c r="P7018" s="118" t="inlineStr">
        <is>
          <t>Включено</t>
        </is>
      </c>
      <c r="Q7018" s="104" t="n"/>
    </row>
    <row r="7019" outlineLevel="3" ht="50.25" customHeight="1">
      <c r="A7019" s="3" t="n"/>
      <c r="B7019" s="3" t="n"/>
      <c r="C7019" s="25" t="n"/>
      <c r="D7019" s="271" t="inlineStr">
        <is>
          <t>10.13.43.24.</t>
        </is>
      </c>
      <c r="E7019" s="200" t="inlineStr">
        <is>
          <t>Торцевая крышка для клемм 2.5-10 мм.кв., серая, T2.5-10EC, Провенто</t>
        </is>
      </c>
      <c r="F7019" s="214" t="inlineStr">
        <is>
          <t>шт.</t>
        </is>
      </c>
      <c r="G7019" s="645" t="n">
        <v>2</v>
      </c>
      <c r="H7019" s="194" t="n"/>
      <c r="I7019" s="195" t="n">
        <v>0</v>
      </c>
      <c r="J7019" s="196" t="n">
        <v>0</v>
      </c>
      <c r="K7019" s="197" t="n">
        <v>0</v>
      </c>
      <c r="L7019" s="194" t="n">
        <v>0</v>
      </c>
      <c r="M7019" s="195" t="n">
        <v>0</v>
      </c>
      <c r="N7019" s="196" t="n">
        <v>0</v>
      </c>
      <c r="O7019" s="197" t="n">
        <v>0</v>
      </c>
      <c r="P7019" s="118" t="inlineStr">
        <is>
          <t>Включено</t>
        </is>
      </c>
      <c r="Q7019" s="104" t="n"/>
    </row>
    <row r="7020" outlineLevel="3" ht="50.25" customHeight="1">
      <c r="A7020" s="3" t="n"/>
      <c r="B7020" s="3" t="n"/>
      <c r="C7020" s="25" t="n"/>
      <c r="D7020" s="271" t="inlineStr">
        <is>
          <t>10.13.43.25.</t>
        </is>
      </c>
      <c r="E7020" s="200" t="inlineStr">
        <is>
          <t>Торцевая крышка для двухуровневых клемм 2.5-4 мм.кв., серая, T2.5-4EC.DL, Провенто</t>
        </is>
      </c>
      <c r="F7020" s="214" t="inlineStr">
        <is>
          <t>шт.</t>
        </is>
      </c>
      <c r="G7020" s="645" t="n">
        <v>2</v>
      </c>
      <c r="H7020" s="194" t="n"/>
      <c r="I7020" s="195" t="n">
        <v>0</v>
      </c>
      <c r="J7020" s="196" t="n">
        <v>0</v>
      </c>
      <c r="K7020" s="197" t="n">
        <v>0</v>
      </c>
      <c r="L7020" s="194" t="n">
        <v>0</v>
      </c>
      <c r="M7020" s="195" t="n">
        <v>0</v>
      </c>
      <c r="N7020" s="196" t="n">
        <v>0</v>
      </c>
      <c r="O7020" s="197" t="n">
        <v>0</v>
      </c>
      <c r="P7020" s="118" t="inlineStr">
        <is>
          <t>Включено</t>
        </is>
      </c>
      <c r="Q7020" s="104" t="n"/>
    </row>
    <row r="7021" outlineLevel="3" ht="50.25" customHeight="1">
      <c r="A7021" s="3" t="n"/>
      <c r="B7021" s="3" t="n"/>
      <c r="C7021" s="25" t="n"/>
      <c r="D7021" s="271" t="inlineStr">
        <is>
          <t>10.13.43.26.</t>
        </is>
      </c>
      <c r="E7021" s="200" t="inlineStr">
        <is>
          <t>Компактный распределительный шкаф MES 600х500х250, MES 60.50.25, Провенто</t>
        </is>
      </c>
      <c r="F7021" s="214" t="inlineStr">
        <is>
          <t>шт.</t>
        </is>
      </c>
      <c r="G7021" s="645" t="n">
        <v>1</v>
      </c>
      <c r="H7021" s="194" t="n"/>
      <c r="I7021" s="195" t="n">
        <v>0</v>
      </c>
      <c r="J7021" s="196" t="n">
        <v>0</v>
      </c>
      <c r="K7021" s="197" t="n">
        <v>0</v>
      </c>
      <c r="L7021" s="194" t="n">
        <v>0</v>
      </c>
      <c r="M7021" s="195" t="n">
        <v>0</v>
      </c>
      <c r="N7021" s="196" t="n">
        <v>0</v>
      </c>
      <c r="O7021" s="197" t="n">
        <v>0</v>
      </c>
      <c r="P7021" s="118" t="inlineStr">
        <is>
          <t>Включено</t>
        </is>
      </c>
      <c r="Q7021" s="104" t="n"/>
    </row>
    <row r="7022" outlineLevel="3" ht="50.25" customHeight="1">
      <c r="A7022" s="3" t="n"/>
      <c r="B7022" s="3" t="n"/>
      <c r="C7022" s="25" t="n"/>
      <c r="D7022" s="271" t="inlineStr">
        <is>
          <t>10.13.43.27.</t>
        </is>
      </c>
      <c r="E7022" s="200" t="inlineStr">
        <is>
          <t>Монтажная DIN рейка 35х7.5х2000мм, DR07.2000, Провенто</t>
        </is>
      </c>
      <c r="F7022" s="214" t="inlineStr">
        <is>
          <t>шт.</t>
        </is>
      </c>
      <c r="G7022" s="645" t="n">
        <v>1</v>
      </c>
      <c r="H7022" s="194" t="n"/>
      <c r="I7022" s="195" t="n">
        <v>0</v>
      </c>
      <c r="J7022" s="196" t="n">
        <v>0</v>
      </c>
      <c r="K7022" s="197" t="n">
        <v>0</v>
      </c>
      <c r="L7022" s="194" t="n">
        <v>0</v>
      </c>
      <c r="M7022" s="195" t="n">
        <v>0</v>
      </c>
      <c r="N7022" s="196" t="n">
        <v>0</v>
      </c>
      <c r="O7022" s="197" t="n">
        <v>0</v>
      </c>
      <c r="P7022" s="118" t="inlineStr">
        <is>
          <t>Включено</t>
        </is>
      </c>
      <c r="Q7022" s="104" t="n"/>
    </row>
    <row r="7023" outlineLevel="3" ht="50.25" customHeight="1">
      <c r="A7023" s="3" t="n"/>
      <c r="B7023" s="3" t="n"/>
      <c r="C7023" s="25" t="n"/>
      <c r="D7023" s="271" t="inlineStr">
        <is>
          <t>10.13.43.28.</t>
        </is>
      </c>
      <c r="E7023" s="200" t="inlineStr">
        <is>
          <t>Кабельный канал перфорированный 60x80x2000мм, WD60.80P, Провенто</t>
        </is>
      </c>
      <c r="F7023" s="214" t="inlineStr">
        <is>
          <t>пог.м.</t>
        </is>
      </c>
      <c r="G7023" s="645" t="n">
        <v>1</v>
      </c>
      <c r="H7023" s="194" t="n"/>
      <c r="I7023" s="195" t="n">
        <v>0</v>
      </c>
      <c r="J7023" s="196" t="n">
        <v>0</v>
      </c>
      <c r="K7023" s="197" t="n">
        <v>0</v>
      </c>
      <c r="L7023" s="194" t="n">
        <v>0</v>
      </c>
      <c r="M7023" s="195" t="n">
        <v>0</v>
      </c>
      <c r="N7023" s="196" t="n">
        <v>0</v>
      </c>
      <c r="O7023" s="197" t="n">
        <v>0</v>
      </c>
      <c r="P7023" s="118" t="inlineStr">
        <is>
          <t>Включено</t>
        </is>
      </c>
      <c r="Q7023" s="104" t="n"/>
    </row>
    <row r="7024" outlineLevel="2" ht="50.25" customHeight="1">
      <c r="A7024" s="3" t="n"/>
      <c r="B7024" s="3" t="n"/>
      <c r="C7024" s="240" t="n"/>
      <c r="D7024" s="391" t="inlineStr">
        <is>
          <t>10.13.44.</t>
        </is>
      </c>
      <c r="E7024" s="410" t="inlineStr">
        <is>
          <t>Щит систем вентиляции ЩСВ-П2.1 оборудование и датчики по месту</t>
        </is>
      </c>
      <c r="F7024" s="411" t="inlineStr">
        <is>
          <t>комплект</t>
        </is>
      </c>
      <c r="G7024" s="421" t="n">
        <v>1</v>
      </c>
      <c r="H7024" s="428">
        <f>IFERROR(L7024/G7024,0)</f>
        <v/>
      </c>
      <c r="I7024" s="429">
        <f>IFERROR(M7024/G7024,0)</f>
        <v/>
      </c>
      <c r="J7024" s="430">
        <f>IFERROR(N7024/G7024,0)</f>
        <v/>
      </c>
      <c r="K7024" s="432">
        <f>+IFERROR(O7024/G7024,0)</f>
        <v/>
      </c>
      <c r="L7024" s="431">
        <f>SUBTOTAL(9,L7025:L7034)</f>
        <v/>
      </c>
      <c r="M7024" s="429">
        <f>SUBTOTAL(9,M7025:M7034)</f>
        <v/>
      </c>
      <c r="N7024" s="430">
        <f>SUBTOTAL(9,N7025:N7034)</f>
        <v/>
      </c>
      <c r="O7024" s="433">
        <f>SUBTOTAL(9,O7025:O7034)</f>
        <v/>
      </c>
      <c r="P7024" s="394" t="n"/>
      <c r="Q7024" s="243" t="n"/>
    </row>
    <row r="7025" outlineLevel="3" ht="50.25" customHeight="1">
      <c r="A7025" s="3" t="n"/>
      <c r="B7025" s="3" t="n"/>
      <c r="C7025" s="25" t="n"/>
      <c r="D7025" s="271" t="inlineStr">
        <is>
          <t>10.13.44.1.</t>
        </is>
      </c>
      <c r="E7025" s="200" t="inlineStr">
        <is>
          <t>Привод клапана</t>
        </is>
      </c>
      <c r="F7025" s="214" t="inlineStr">
        <is>
          <t>шт.</t>
        </is>
      </c>
      <c r="G7025" s="645" t="n">
        <v>0</v>
      </c>
      <c r="H7025" s="194" t="n">
        <v>28861.33039384376</v>
      </c>
      <c r="I7025" s="195" t="n">
        <v>6471.110551486678</v>
      </c>
      <c r="J7025" s="196" t="n">
        <v>4416.555118166304</v>
      </c>
      <c r="K7025" s="197" t="n">
        <v>39748.99606349674</v>
      </c>
      <c r="L7025" s="194" t="n">
        <v>0</v>
      </c>
      <c r="M7025" s="195" t="n">
        <v>0</v>
      </c>
      <c r="N7025" s="196" t="n">
        <v>0</v>
      </c>
      <c r="O7025" s="197" t="n">
        <v>0</v>
      </c>
      <c r="P7025" s="524" t="inlineStr">
        <is>
          <t>Исключено</t>
        </is>
      </c>
      <c r="Q7025" s="104" t="n"/>
    </row>
    <row r="7026" outlineLevel="3" ht="50.25" customHeight="1">
      <c r="A7026" s="3" t="n"/>
      <c r="B7026" s="3" t="n"/>
      <c r="C7026" s="25" t="n"/>
      <c r="D7026" s="271" t="inlineStr">
        <is>
          <t>10.13.44.2.</t>
        </is>
      </c>
      <c r="E7026" s="200" t="inlineStr">
        <is>
          <t>Привод с пружинным возвратом, 2-х позиционный, 10 Нм, ~220 В, NF230A, Belimo</t>
        </is>
      </c>
      <c r="F7026" s="214" t="inlineStr">
        <is>
          <t>шт.</t>
        </is>
      </c>
      <c r="G7026" s="645" t="n">
        <v>0</v>
      </c>
      <c r="H7026" s="194" t="n">
        <v>16508.68076180785</v>
      </c>
      <c r="I7026" s="195" t="n">
        <v>10353.77688237868</v>
      </c>
      <c r="J7026" s="196" t="n">
        <v>3357.807205523316</v>
      </c>
      <c r="K7026" s="197" t="n">
        <v>30220.26484970985</v>
      </c>
      <c r="L7026" s="194" t="n">
        <v>0</v>
      </c>
      <c r="M7026" s="195" t="n">
        <v>0</v>
      </c>
      <c r="N7026" s="196" t="n">
        <v>0</v>
      </c>
      <c r="O7026" s="197" t="n">
        <v>0</v>
      </c>
      <c r="P7026" s="524" t="inlineStr">
        <is>
          <t>Исключено</t>
        </is>
      </c>
      <c r="Q7026" s="104" t="n"/>
    </row>
    <row r="7027" outlineLevel="3" ht="50.25" customHeight="1">
      <c r="A7027" s="3" t="n"/>
      <c r="B7027" s="3" t="n"/>
      <c r="C7027" s="25" t="n"/>
      <c r="D7027" s="271" t="inlineStr">
        <is>
          <t>10.13.44.3.</t>
        </is>
      </c>
      <c r="E7027" s="200" t="inlineStr">
        <is>
          <t>Реле дифференциального давления по воздуху диапазон 50...500 Па, РД30-ДД500, Овен</t>
        </is>
      </c>
      <c r="F7027" s="214" t="inlineStr">
        <is>
          <t>шт.</t>
        </is>
      </c>
      <c r="G7027" s="645" t="n">
        <v>0</v>
      </c>
      <c r="H7027" s="194" t="n">
        <v>1847.12510992114</v>
      </c>
      <c r="I7027" s="195" t="n">
        <v>1553.066532356803</v>
      </c>
      <c r="J7027" s="196" t="n">
        <v>425.0239552847429</v>
      </c>
      <c r="K7027" s="197" t="n">
        <v>3825.215597562686</v>
      </c>
      <c r="L7027" s="194" t="n">
        <v>0</v>
      </c>
      <c r="M7027" s="195" t="n">
        <v>0</v>
      </c>
      <c r="N7027" s="196" t="n">
        <v>0</v>
      </c>
      <c r="O7027" s="197" t="n">
        <v>0</v>
      </c>
      <c r="P7027" s="524" t="inlineStr">
        <is>
          <t>Исключено</t>
        </is>
      </c>
      <c r="Q7027" s="104" t="n"/>
    </row>
    <row r="7028" outlineLevel="3" ht="50.25" customHeight="1">
      <c r="A7028" s="3" t="n"/>
      <c r="B7028" s="3" t="n"/>
      <c r="C7028" s="25" t="n"/>
      <c r="D7028" s="271" t="inlineStr">
        <is>
          <t>10.13.44.4.</t>
        </is>
      </c>
      <c r="E7028" s="200" t="inlineStr">
        <is>
          <t>Реле дифференциального давления по воздуху диапазон 20...200 Па, РД30-ДД200, Овен</t>
        </is>
      </c>
      <c r="F7028" s="214" t="inlineStr">
        <is>
          <t>шт.</t>
        </is>
      </c>
      <c r="G7028" s="645" t="n">
        <v>0</v>
      </c>
      <c r="H7028" s="194" t="n">
        <v>1847.12510992114</v>
      </c>
      <c r="I7028" s="195" t="n">
        <v>1553.066532356803</v>
      </c>
      <c r="J7028" s="196" t="n">
        <v>425.0239552847429</v>
      </c>
      <c r="K7028" s="197" t="n">
        <v>3825.215597562686</v>
      </c>
      <c r="L7028" s="194" t="n">
        <v>0</v>
      </c>
      <c r="M7028" s="195" t="n">
        <v>0</v>
      </c>
      <c r="N7028" s="196" t="n">
        <v>0</v>
      </c>
      <c r="O7028" s="197" t="n">
        <v>0</v>
      </c>
      <c r="P7028" s="524" t="inlineStr">
        <is>
          <t>Исключено</t>
        </is>
      </c>
      <c r="Q7028" s="104" t="n"/>
    </row>
    <row r="7029" outlineLevel="3" ht="50.25" customHeight="1">
      <c r="A7029" s="3" t="n"/>
      <c r="B7029" s="3" t="n"/>
      <c r="C7029" s="25" t="n"/>
      <c r="D7029" s="271" t="inlineStr">
        <is>
          <t>10.13.44.5.</t>
        </is>
      </c>
      <c r="E7029" s="200" t="inlineStr">
        <is>
          <t>Реле давления жидкости, диапазон −0,07…0,3 МПа; гистерезис 0,02…0,15 МПа, Rp1/4, макс. 10 бар, 110 °С, РД-2Р-0,3-G1/4", ЗАО «РОСМА»</t>
        </is>
      </c>
      <c r="F7029" s="214" t="inlineStr">
        <is>
          <t>шт.</t>
        </is>
      </c>
      <c r="G7029" s="645" t="n">
        <v>0</v>
      </c>
      <c r="H7029" s="194" t="n">
        <v>2088.40594777742</v>
      </c>
      <c r="I7029" s="195" t="n">
        <v>1553.066532356803</v>
      </c>
      <c r="J7029" s="196" t="n">
        <v>455.1840600167778</v>
      </c>
      <c r="K7029" s="197" t="n">
        <v>4096.656540151001</v>
      </c>
      <c r="L7029" s="194" t="n">
        <v>0</v>
      </c>
      <c r="M7029" s="195" t="n">
        <v>0</v>
      </c>
      <c r="N7029" s="196" t="n">
        <v>0</v>
      </c>
      <c r="O7029" s="197" t="n">
        <v>0</v>
      </c>
      <c r="P7029" s="524" t="inlineStr">
        <is>
          <t>Исключено</t>
        </is>
      </c>
      <c r="Q7029" s="104" t="n"/>
    </row>
    <row r="7030" outlineLevel="3" ht="50.25" customHeight="1">
      <c r="A7030" s="3" t="n"/>
      <c r="B7030" s="3" t="n"/>
      <c r="C7030" s="25" t="n"/>
      <c r="D7030" s="271" t="inlineStr">
        <is>
          <t>10.13.44.6.</t>
        </is>
      </c>
      <c r="E7030" s="200" t="inlineStr">
        <is>
          <t>Преобразователь частотный, встроенный фильтр ЭМС категории С2 или С3, 380 В, 1.5 кВт, 3.7 А, IP55, STV900U15N4, System Electric</t>
        </is>
      </c>
      <c r="F7030" s="214" t="inlineStr">
        <is>
          <t>шт.</t>
        </is>
      </c>
      <c r="G7030" s="645" t="n">
        <v>0</v>
      </c>
      <c r="H7030" s="194" t="n">
        <v>43869.22209572834</v>
      </c>
      <c r="I7030" s="195" t="n">
        <v>15530.66532356802</v>
      </c>
      <c r="J7030" s="196" t="n">
        <v>7424.985927412044</v>
      </c>
      <c r="K7030" s="197" t="n">
        <v>66824.87334670839</v>
      </c>
      <c r="L7030" s="194" t="n">
        <v>0</v>
      </c>
      <c r="M7030" s="195" t="n">
        <v>0</v>
      </c>
      <c r="N7030" s="196" t="n">
        <v>0</v>
      </c>
      <c r="O7030" s="197" t="n">
        <v>0</v>
      </c>
      <c r="P7030" s="524" t="inlineStr">
        <is>
          <t>Исключено</t>
        </is>
      </c>
      <c r="Q7030" s="104" t="n"/>
    </row>
    <row r="7031" outlineLevel="3" ht="50.25" customHeight="1">
      <c r="A7031" s="3" t="n"/>
      <c r="B7031" s="3" t="n"/>
      <c r="C7031" s="25" t="n"/>
      <c r="D7031" s="271" t="inlineStr">
        <is>
          <t>10.13.44.7.</t>
        </is>
      </c>
      <c r="E7031" s="200" t="inlineStr">
        <is>
          <t>Датчик температуры наружного/внутреннего воздуха, PT1000, -50..+120°С, ДТС3005-PT1000.B2, ЗАО "Овен"</t>
        </is>
      </c>
      <c r="F7031" s="214" t="inlineStr">
        <is>
          <t>шт.</t>
        </is>
      </c>
      <c r="G7031" s="645" t="n">
        <v>0</v>
      </c>
      <c r="H7031" s="194" t="n">
        <v>1893.303200914106</v>
      </c>
      <c r="I7031" s="195" t="n">
        <v>1553.066532356803</v>
      </c>
      <c r="J7031" s="196" t="n">
        <v>430.7962166588636</v>
      </c>
      <c r="K7031" s="197" t="n">
        <v>3877.165949929773</v>
      </c>
      <c r="L7031" s="194" t="n">
        <v>0</v>
      </c>
      <c r="M7031" s="195" t="n">
        <v>0</v>
      </c>
      <c r="N7031" s="196" t="n">
        <v>0</v>
      </c>
      <c r="O7031" s="197" t="n">
        <v>0</v>
      </c>
      <c r="P7031" s="524" t="inlineStr">
        <is>
          <t>Исключено</t>
        </is>
      </c>
      <c r="Q7031" s="104" t="n"/>
    </row>
    <row r="7032" outlineLevel="3" ht="50.25" customHeight="1">
      <c r="A7032" s="3" t="n"/>
      <c r="B7032" s="3" t="n"/>
      <c r="C7032" s="25" t="n"/>
      <c r="D7032" s="271" t="inlineStr">
        <is>
          <t>10.13.44.8.</t>
        </is>
      </c>
      <c r="E7032" s="200" t="inlineStr">
        <is>
          <t>Датчик температуры, канальный, PT1000, длина погружной части 200 мм, -50...120°С, ДТС3015-PT1000.B2.200, ЗАО "Овен"</t>
        </is>
      </c>
      <c r="F7032" s="214" t="inlineStr">
        <is>
          <t>шт.</t>
        </is>
      </c>
      <c r="G7032" s="645" t="n">
        <v>0</v>
      </c>
      <c r="H7032" s="194" t="n">
        <v>3001.578487397167</v>
      </c>
      <c r="I7032" s="195" t="n">
        <v>1553.066532356803</v>
      </c>
      <c r="J7032" s="196" t="n">
        <v>569.3306274692462</v>
      </c>
      <c r="K7032" s="197" t="n">
        <v>5123.975647223216</v>
      </c>
      <c r="L7032" s="194" t="n">
        <v>0</v>
      </c>
      <c r="M7032" s="195" t="n">
        <v>0</v>
      </c>
      <c r="N7032" s="196" t="n">
        <v>0</v>
      </c>
      <c r="O7032" s="197" t="n">
        <v>0</v>
      </c>
      <c r="P7032" s="524" t="inlineStr">
        <is>
          <t>Исключено</t>
        </is>
      </c>
      <c r="Q7032" s="104" t="n"/>
    </row>
    <row r="7033" outlineLevel="3" ht="50.25" customHeight="1">
      <c r="A7033" s="3" t="n"/>
      <c r="B7033" s="3" t="n"/>
      <c r="C7033" s="25" t="n"/>
      <c r="D7033" s="271" t="inlineStr">
        <is>
          <t>10.13.44.9.</t>
        </is>
      </c>
      <c r="E7033" s="200" t="inlineStr">
        <is>
          <t>Датчик температуры, погружной, PT1000, длина погружной части 70 мм, -50...120°С, ДТС3105-PT1000.B2.70, ЗАО "Овен"</t>
        </is>
      </c>
      <c r="F7033" s="214" t="inlineStr">
        <is>
          <t>шт.</t>
        </is>
      </c>
      <c r="G7033" s="645" t="n">
        <v>0</v>
      </c>
      <c r="H7033" s="194" t="n">
        <v>3047.756578390133</v>
      </c>
      <c r="I7033" s="195" t="n">
        <v>1553.066532356803</v>
      </c>
      <c r="J7033" s="196" t="n">
        <v>575.1028888433669</v>
      </c>
      <c r="K7033" s="197" t="n">
        <v>5175.925999590302</v>
      </c>
      <c r="L7033" s="194" t="n">
        <v>0</v>
      </c>
      <c r="M7033" s="195" t="n">
        <v>0</v>
      </c>
      <c r="N7033" s="196" t="n">
        <v>0</v>
      </c>
      <c r="O7033" s="197" t="n">
        <v>0</v>
      </c>
      <c r="P7033" s="524" t="inlineStr">
        <is>
          <t>Исключено</t>
        </is>
      </c>
      <c r="Q7033" s="104" t="n"/>
    </row>
    <row r="7034" outlineLevel="3" ht="50.25" customHeight="1">
      <c r="A7034" s="3" t="n"/>
      <c r="B7034" s="3" t="n"/>
      <c r="C7034" s="25" t="n"/>
      <c r="D7034" s="271" t="inlineStr">
        <is>
          <t>10.13.44.10.</t>
        </is>
      </c>
      <c r="E7034" s="200" t="inlineStr">
        <is>
          <t>Термостат защиты от замерзания с капиллярным датчиком 6 м, -30...15 °С, MTR-K6, Овен</t>
        </is>
      </c>
      <c r="F7034" s="214" t="inlineStr">
        <is>
          <t>шт.</t>
        </is>
      </c>
      <c r="G7034" s="645" t="n">
        <v>0</v>
      </c>
      <c r="H7034" s="194" t="n">
        <v>6695.828707239448</v>
      </c>
      <c r="I7034" s="195" t="n">
        <v>3235.555275743339</v>
      </c>
      <c r="J7034" s="196" t="n">
        <v>1241.422997872848</v>
      </c>
      <c r="K7034" s="197" t="n">
        <v>11172.80698085564</v>
      </c>
      <c r="L7034" s="194" t="n">
        <v>0</v>
      </c>
      <c r="M7034" s="195" t="n">
        <v>0</v>
      </c>
      <c r="N7034" s="196" t="n">
        <v>0</v>
      </c>
      <c r="O7034" s="197" t="n">
        <v>0</v>
      </c>
      <c r="P7034" s="524" t="inlineStr">
        <is>
          <t>Исключено</t>
        </is>
      </c>
      <c r="Q7034" s="104" t="n"/>
    </row>
    <row r="7035" outlineLevel="2" ht="50.25" customHeight="1">
      <c r="A7035" s="3" t="n"/>
      <c r="B7035" s="3" t="n"/>
      <c r="C7035" s="240" t="n"/>
      <c r="D7035" s="391" t="inlineStr">
        <is>
          <t>10.13.45.</t>
        </is>
      </c>
      <c r="E7035" s="410" t="inlineStr">
        <is>
          <t>Щит систем вентиляции ЩСВ-П2.1</t>
        </is>
      </c>
      <c r="F7035" s="411" t="inlineStr">
        <is>
          <t>комплект</t>
        </is>
      </c>
      <c r="G7035" s="421" t="n">
        <v>1</v>
      </c>
      <c r="H7035" s="434">
        <f>IFERROR(L7035/G7035,0)</f>
        <v/>
      </c>
      <c r="I7035" s="435">
        <f>IFERROR(M7035/G7035,0)</f>
        <v/>
      </c>
      <c r="J7035" s="436">
        <f>IFERROR(N7035/G7035,0)</f>
        <v/>
      </c>
      <c r="K7035" s="432">
        <f>+IFERROR(O7035/G7035,0)</f>
        <v/>
      </c>
      <c r="L7035" s="434">
        <f>SUBTOTAL(9,L7036:L7063)</f>
        <v/>
      </c>
      <c r="M7035" s="435">
        <f>SUBTOTAL(9,M7036:M7063)</f>
        <v/>
      </c>
      <c r="N7035" s="436">
        <f>SUBTOTAL(9,N7036:N7063)</f>
        <v/>
      </c>
      <c r="O7035" s="437">
        <f>SUBTOTAL(9,O7036:O7063)</f>
        <v/>
      </c>
      <c r="P7035" s="652" t="inlineStr">
        <is>
          <t>Исключено</t>
        </is>
      </c>
      <c r="Q7035" s="243" t="n"/>
    </row>
    <row r="7036" outlineLevel="3" ht="50.25" customHeight="1">
      <c r="A7036" s="3" t="n"/>
      <c r="B7036" s="3" t="n"/>
      <c r="C7036" s="25" t="n"/>
      <c r="D7036" s="271" t="inlineStr">
        <is>
          <t>10.13.45.1.</t>
        </is>
      </c>
      <c r="E7036" s="200" t="inlineStr">
        <is>
          <t>Контроллер программируемый логический Pixel2 1020, дисплей и клавиатура, 8хDI, 6xDOr, 2xDOo, 8xAi, 2xAO, Pixel2 1020-70-4, ООО "Сегнетикс"</t>
        </is>
      </c>
      <c r="F7036" s="214" t="inlineStr">
        <is>
          <t>шт.</t>
        </is>
      </c>
      <c r="G7036" s="645" t="n">
        <v>1</v>
      </c>
      <c r="H7036" s="194" t="n"/>
      <c r="I7036" s="195" t="n">
        <v>0</v>
      </c>
      <c r="J7036" s="196" t="n">
        <v>0</v>
      </c>
      <c r="K7036" s="197" t="n">
        <v>0</v>
      </c>
      <c r="L7036" s="194" t="n">
        <v>0</v>
      </c>
      <c r="M7036" s="195" t="n">
        <v>0</v>
      </c>
      <c r="N7036" s="196" t="n">
        <v>0</v>
      </c>
      <c r="O7036" s="197" t="n">
        <v>0</v>
      </c>
      <c r="P7036" s="118" t="inlineStr">
        <is>
          <t>Включено</t>
        </is>
      </c>
      <c r="Q7036" s="104" t="n"/>
    </row>
    <row r="7037" outlineLevel="3" ht="50.25" customHeight="1">
      <c r="A7037" s="3" t="n"/>
      <c r="B7037" s="3" t="n"/>
      <c r="C7037" s="25" t="n"/>
      <c r="D7037" s="271" t="inlineStr">
        <is>
          <t>10.13.45.2.</t>
        </is>
      </c>
      <c r="E7037" s="200" t="inlineStr">
        <is>
          <t>Реле промежуточное, 3 п.к. контакта 8А, МРП-3-1 AC230В УХЛ4, ЗАО "Меандр"</t>
        </is>
      </c>
      <c r="F7037" s="214" t="inlineStr">
        <is>
          <t>шт.</t>
        </is>
      </c>
      <c r="G7037" s="645" t="n">
        <v>1</v>
      </c>
      <c r="H7037" s="194" t="n"/>
      <c r="I7037" s="195" t="n">
        <v>0</v>
      </c>
      <c r="J7037" s="196" t="n">
        <v>0</v>
      </c>
      <c r="K7037" s="197" t="n">
        <v>0</v>
      </c>
      <c r="L7037" s="194" t="n">
        <v>0</v>
      </c>
      <c r="M7037" s="195" t="n">
        <v>0</v>
      </c>
      <c r="N7037" s="196" t="n">
        <v>0</v>
      </c>
      <c r="O7037" s="197" t="n">
        <v>0</v>
      </c>
      <c r="P7037" s="118" t="inlineStr">
        <is>
          <t>Включено</t>
        </is>
      </c>
      <c r="Q7037" s="104" t="n"/>
    </row>
    <row r="7038" outlineLevel="3" ht="50.25" customHeight="1">
      <c r="A7038" s="3" t="n"/>
      <c r="B7038" s="3" t="n"/>
      <c r="C7038" s="25" t="n"/>
      <c r="D7038" s="271" t="inlineStr">
        <is>
          <t>10.13.45.3.</t>
        </is>
      </c>
      <c r="E7038" s="200" t="inlineStr">
        <is>
          <t>Лампа сигнальная в сборе, со встроенным светодиодом, зеленая, 230-240В AC, SB4BVM3, Systeme Electric</t>
        </is>
      </c>
      <c r="F7038" s="214" t="inlineStr">
        <is>
          <t>шт.</t>
        </is>
      </c>
      <c r="G7038" s="645" t="n">
        <v>2</v>
      </c>
      <c r="H7038" s="194" t="n"/>
      <c r="I7038" s="195" t="n">
        <v>0</v>
      </c>
      <c r="J7038" s="196" t="n">
        <v>0</v>
      </c>
      <c r="K7038" s="197" t="n">
        <v>0</v>
      </c>
      <c r="L7038" s="194" t="n">
        <v>0</v>
      </c>
      <c r="M7038" s="195" t="n">
        <v>0</v>
      </c>
      <c r="N7038" s="196" t="n">
        <v>0</v>
      </c>
      <c r="O7038" s="197" t="n">
        <v>0</v>
      </c>
      <c r="P7038" s="118" t="inlineStr">
        <is>
          <t>Включено</t>
        </is>
      </c>
      <c r="Q7038" s="104" t="n"/>
    </row>
    <row r="7039" outlineLevel="3" ht="50.25" customHeight="1">
      <c r="A7039" s="3" t="n"/>
      <c r="B7039" s="3" t="n"/>
      <c r="C7039" s="25" t="n"/>
      <c r="D7039" s="271" t="inlineStr">
        <is>
          <t>10.13.45.4.</t>
        </is>
      </c>
      <c r="E7039" s="200" t="inlineStr">
        <is>
          <t>Лампа сигнальная в сборе, со встроенным светодиодом, красная, 230-240В AC, SB4BVM4, Systeme Electric</t>
        </is>
      </c>
      <c r="F7039" s="214" t="inlineStr">
        <is>
          <t>шт.</t>
        </is>
      </c>
      <c r="G7039" s="645" t="n">
        <v>1</v>
      </c>
      <c r="H7039" s="194" t="n"/>
      <c r="I7039" s="195" t="n">
        <v>0</v>
      </c>
      <c r="J7039" s="196" t="n">
        <v>0</v>
      </c>
      <c r="K7039" s="197" t="n">
        <v>0</v>
      </c>
      <c r="L7039" s="194" t="n">
        <v>0</v>
      </c>
      <c r="M7039" s="195" t="n">
        <v>0</v>
      </c>
      <c r="N7039" s="196" t="n">
        <v>0</v>
      </c>
      <c r="O7039" s="197" t="n">
        <v>0</v>
      </c>
      <c r="P7039" s="118" t="inlineStr">
        <is>
          <t>Включено</t>
        </is>
      </c>
      <c r="Q7039" s="104" t="n"/>
    </row>
    <row r="7040" outlineLevel="3" ht="50.25" customHeight="1">
      <c r="A7040" s="3" t="n"/>
      <c r="B7040" s="3" t="n"/>
      <c r="C7040" s="25" t="n"/>
      <c r="D7040" s="271" t="inlineStr">
        <is>
          <t>10.13.45.5.</t>
        </is>
      </c>
      <c r="E7040" s="200" t="inlineStr">
        <is>
          <t>Реле промежуточное, 2 п.к. контакта 16А, МРП-2 AC230В УХЛ4, ЗАО "Меандр"</t>
        </is>
      </c>
      <c r="F7040" s="214" t="inlineStr">
        <is>
          <t>шт.</t>
        </is>
      </c>
      <c r="G7040" s="645" t="n">
        <v>1</v>
      </c>
      <c r="H7040" s="194" t="n"/>
      <c r="I7040" s="195" t="n">
        <v>0</v>
      </c>
      <c r="J7040" s="196" t="n">
        <v>0</v>
      </c>
      <c r="K7040" s="197" t="n">
        <v>0</v>
      </c>
      <c r="L7040" s="194" t="n">
        <v>0</v>
      </c>
      <c r="M7040" s="195" t="n">
        <v>0</v>
      </c>
      <c r="N7040" s="196" t="n">
        <v>0</v>
      </c>
      <c r="O7040" s="197" t="n">
        <v>0</v>
      </c>
      <c r="P7040" s="118" t="inlineStr">
        <is>
          <t>Включено</t>
        </is>
      </c>
      <c r="Q7040" s="104" t="n"/>
    </row>
    <row r="7041" outlineLevel="3" ht="50.25" customHeight="1">
      <c r="A7041" s="3" t="n"/>
      <c r="B7041" s="3" t="n"/>
      <c r="C7041" s="25" t="n"/>
      <c r="D7041" s="271" t="inlineStr">
        <is>
          <t>10.13.45.6.</t>
        </is>
      </c>
      <c r="E7041" s="200" t="inlineStr">
        <is>
          <t>Реле промежуточное, 3 п.к. контакта 8А, МРП-3-1 ACDC220В УХЛ4, ЗАО "Меандр"</t>
        </is>
      </c>
      <c r="F7041" s="214" t="inlineStr">
        <is>
          <t>шт.</t>
        </is>
      </c>
      <c r="G7041" s="645" t="n">
        <v>1</v>
      </c>
      <c r="H7041" s="194" t="n"/>
      <c r="I7041" s="195" t="n">
        <v>0</v>
      </c>
      <c r="J7041" s="196" t="n">
        <v>0</v>
      </c>
      <c r="K7041" s="197" t="n">
        <v>0</v>
      </c>
      <c r="L7041" s="194" t="n">
        <v>0</v>
      </c>
      <c r="M7041" s="195" t="n">
        <v>0</v>
      </c>
      <c r="N7041" s="196" t="n">
        <v>0</v>
      </c>
      <c r="O7041" s="197" t="n">
        <v>0</v>
      </c>
      <c r="P7041" s="118" t="inlineStr">
        <is>
          <t>Включено</t>
        </is>
      </c>
      <c r="Q7041" s="104" t="n"/>
    </row>
    <row r="7042" outlineLevel="3" ht="50.25" customHeight="1">
      <c r="A7042" s="3" t="n"/>
      <c r="B7042" s="3" t="n"/>
      <c r="C7042" s="25" t="n"/>
      <c r="D7042" s="271" t="inlineStr">
        <is>
          <t>10.13.45.7.</t>
        </is>
      </c>
      <c r="E7042" s="200" t="inlineStr">
        <is>
          <t>Реле термисторной защиты электродвигателя, 1 н.о. и 1 н.з. контакт, катушка 220В, РТ-М01-1-15 АС230В УХЛ4, ЗАО "Меандр"</t>
        </is>
      </c>
      <c r="F7042" s="214" t="inlineStr">
        <is>
          <t>шт.</t>
        </is>
      </c>
      <c r="G7042" s="645" t="n">
        <v>1</v>
      </c>
      <c r="H7042" s="194" t="n"/>
      <c r="I7042" s="195" t="n">
        <v>0</v>
      </c>
      <c r="J7042" s="196" t="n">
        <v>0</v>
      </c>
      <c r="K7042" s="197" t="n">
        <v>0</v>
      </c>
      <c r="L7042" s="194" t="n">
        <v>0</v>
      </c>
      <c r="M7042" s="195" t="n">
        <v>0</v>
      </c>
      <c r="N7042" s="196" t="n">
        <v>0</v>
      </c>
      <c r="O7042" s="197" t="n">
        <v>0</v>
      </c>
      <c r="P7042" s="118" t="inlineStr">
        <is>
          <t>Включено</t>
        </is>
      </c>
      <c r="Q7042" s="104" t="n"/>
    </row>
    <row r="7043" outlineLevel="3" ht="50.25" customHeight="1">
      <c r="A7043" s="3" t="n"/>
      <c r="B7043" s="3" t="n"/>
      <c r="C7043" s="25" t="n"/>
      <c r="D7043" s="271" t="inlineStr">
        <is>
          <t>10.13.45.8.</t>
        </is>
      </c>
      <c r="E7043" s="200" t="inlineStr">
        <is>
          <t>Реле промежуточное, 2 п.к. и 2 н.о. контакта 8А, МРП-4 ACDC230В УХЛ4, ЗАО "Меандр"</t>
        </is>
      </c>
      <c r="F7043" s="214" t="inlineStr">
        <is>
          <t>шт.</t>
        </is>
      </c>
      <c r="G7043" s="645" t="n">
        <v>2</v>
      </c>
      <c r="H7043" s="194" t="n"/>
      <c r="I7043" s="195" t="n">
        <v>0</v>
      </c>
      <c r="J7043" s="196" t="n">
        <v>0</v>
      </c>
      <c r="K7043" s="197" t="n">
        <v>0</v>
      </c>
      <c r="L7043" s="194" t="n">
        <v>0</v>
      </c>
      <c r="M7043" s="195" t="n">
        <v>0</v>
      </c>
      <c r="N7043" s="196" t="n">
        <v>0</v>
      </c>
      <c r="O7043" s="197" t="n">
        <v>0</v>
      </c>
      <c r="P7043" s="118" t="inlineStr">
        <is>
          <t>Включено</t>
        </is>
      </c>
      <c r="Q7043" s="104" t="n"/>
    </row>
    <row r="7044" outlineLevel="3" ht="50.25" customHeight="1">
      <c r="A7044" s="3" t="n"/>
      <c r="B7044" s="3" t="n"/>
      <c r="C7044" s="25" t="n"/>
      <c r="D7044" s="271" t="inlineStr">
        <is>
          <t>10.13.45.9.</t>
        </is>
      </c>
      <c r="E7044" s="200" t="inlineStr">
        <is>
          <t>Контактор модульный 2 н.о., 16A AC, 230В АС, C9C32216, Systeme Electric</t>
        </is>
      </c>
      <c r="F7044" s="214" t="inlineStr">
        <is>
          <t>шт.</t>
        </is>
      </c>
      <c r="G7044" s="645" t="n">
        <v>1</v>
      </c>
      <c r="H7044" s="194" t="n"/>
      <c r="I7044" s="195" t="n">
        <v>0</v>
      </c>
      <c r="J7044" s="196" t="n">
        <v>0</v>
      </c>
      <c r="K7044" s="197" t="n">
        <v>0</v>
      </c>
      <c r="L7044" s="194" t="n">
        <v>0</v>
      </c>
      <c r="M7044" s="195" t="n">
        <v>0</v>
      </c>
      <c r="N7044" s="196" t="n">
        <v>0</v>
      </c>
      <c r="O7044" s="197" t="n">
        <v>0</v>
      </c>
      <c r="P7044" s="118" t="inlineStr">
        <is>
          <t>Включено</t>
        </is>
      </c>
      <c r="Q7044" s="104" t="n"/>
    </row>
    <row r="7045" outlineLevel="3" ht="50.25" customHeight="1">
      <c r="A7045" s="3" t="n"/>
      <c r="B7045" s="3" t="n"/>
      <c r="C7045" s="25" t="n"/>
      <c r="D7045" s="271" t="inlineStr">
        <is>
          <t>10.13.45.10.</t>
        </is>
      </c>
      <c r="E7045" s="200" t="inlineStr">
        <is>
          <t>Выключатель нагрузки, трехполюсный, номинальный ток 40 А, 6 кА, C9S16340, Systeme Electric</t>
        </is>
      </c>
      <c r="F7045" s="214" t="inlineStr">
        <is>
          <t>шт.</t>
        </is>
      </c>
      <c r="G7045" s="645" t="n">
        <v>1</v>
      </c>
      <c r="H7045" s="194" t="n"/>
      <c r="I7045" s="195" t="n">
        <v>0</v>
      </c>
      <c r="J7045" s="196" t="n">
        <v>0</v>
      </c>
      <c r="K7045" s="197" t="n">
        <v>0</v>
      </c>
      <c r="L7045" s="194" t="n">
        <v>0</v>
      </c>
      <c r="M7045" s="195" t="n">
        <v>0</v>
      </c>
      <c r="N7045" s="196" t="n">
        <v>0</v>
      </c>
      <c r="O7045" s="197" t="n">
        <v>0</v>
      </c>
      <c r="P7045" s="118" t="inlineStr">
        <is>
          <t>Включено</t>
        </is>
      </c>
      <c r="Q7045" s="104" t="n"/>
    </row>
    <row r="7046" outlineLevel="3" ht="50.25" customHeight="1">
      <c r="A7046" s="3" t="n"/>
      <c r="B7046" s="3" t="n"/>
      <c r="C7046" s="25" t="n"/>
      <c r="D7046" s="271" t="inlineStr">
        <is>
          <t>10.13.45.11.</t>
        </is>
      </c>
      <c r="E7046" s="200" t="inlineStr">
        <is>
          <t>Автоматический выключатель, термомагнитный, трехполюсный, кривая С, номинальный ток 10 А, 4.5 кА, C9 F 34 3 10, Systeme Electric</t>
        </is>
      </c>
      <c r="F7046" s="214" t="inlineStr">
        <is>
          <t>шт.</t>
        </is>
      </c>
      <c r="G7046" s="645" t="n">
        <v>1</v>
      </c>
      <c r="H7046" s="194" t="n"/>
      <c r="I7046" s="195" t="n">
        <v>0</v>
      </c>
      <c r="J7046" s="196" t="n">
        <v>0</v>
      </c>
      <c r="K7046" s="197" t="n">
        <v>0</v>
      </c>
      <c r="L7046" s="194" t="n">
        <v>0</v>
      </c>
      <c r="M7046" s="195" t="n">
        <v>0</v>
      </c>
      <c r="N7046" s="196" t="n">
        <v>0</v>
      </c>
      <c r="O7046" s="197" t="n">
        <v>0</v>
      </c>
      <c r="P7046" s="118" t="inlineStr">
        <is>
          <t>Включено</t>
        </is>
      </c>
      <c r="Q7046" s="104" t="n"/>
    </row>
    <row r="7047" outlineLevel="3" ht="50.25" customHeight="1">
      <c r="A7047" s="3" t="n"/>
      <c r="B7047" s="3" t="n"/>
      <c r="C7047" s="25" t="n"/>
      <c r="D7047" s="271" t="inlineStr">
        <is>
          <t>10.13.45.12.</t>
        </is>
      </c>
      <c r="E7047" s="200" t="inlineStr">
        <is>
          <t>Автомат защиты двигателя, диапазон уставки 1,0...1,6 А, GM2 P06, Systeme Electric</t>
        </is>
      </c>
      <c r="F7047" s="214" t="inlineStr">
        <is>
          <t>шт.</t>
        </is>
      </c>
      <c r="G7047" s="645" t="n">
        <v>1</v>
      </c>
      <c r="H7047" s="194" t="n"/>
      <c r="I7047" s="195" t="n">
        <v>0</v>
      </c>
      <c r="J7047" s="196" t="n">
        <v>0</v>
      </c>
      <c r="K7047" s="197" t="n">
        <v>0</v>
      </c>
      <c r="L7047" s="194" t="n">
        <v>0</v>
      </c>
      <c r="M7047" s="195" t="n">
        <v>0</v>
      </c>
      <c r="N7047" s="196" t="n">
        <v>0</v>
      </c>
      <c r="O7047" s="197" t="n">
        <v>0</v>
      </c>
      <c r="P7047" s="118" t="inlineStr">
        <is>
          <t>Включено</t>
        </is>
      </c>
      <c r="Q7047" s="104" t="n"/>
    </row>
    <row r="7048" outlineLevel="3" ht="50.25" customHeight="1">
      <c r="A7048" s="3" t="n"/>
      <c r="B7048" s="3" t="n"/>
      <c r="C7048" s="25" t="n"/>
      <c r="D7048" s="271" t="inlineStr">
        <is>
          <t>10.13.45.13.</t>
        </is>
      </c>
      <c r="E7048" s="200" t="inlineStr">
        <is>
          <t>Переключатель 3-х позиционный с фиксацией, 2 н.о., черный, удлиненная ручка, SB4BJ33, Systeme Electric</t>
        </is>
      </c>
      <c r="F7048" s="214" t="inlineStr">
        <is>
          <t>шт.</t>
        </is>
      </c>
      <c r="G7048" s="645" t="n">
        <v>2</v>
      </c>
      <c r="H7048" s="194" t="n"/>
      <c r="I7048" s="195" t="n">
        <v>0</v>
      </c>
      <c r="J7048" s="196" t="n">
        <v>0</v>
      </c>
      <c r="K7048" s="197" t="n">
        <v>0</v>
      </c>
      <c r="L7048" s="194" t="n">
        <v>0</v>
      </c>
      <c r="M7048" s="195" t="n">
        <v>0</v>
      </c>
      <c r="N7048" s="196" t="n">
        <v>0</v>
      </c>
      <c r="O7048" s="197" t="n">
        <v>0</v>
      </c>
      <c r="P7048" s="118" t="inlineStr">
        <is>
          <t>Включено</t>
        </is>
      </c>
      <c r="Q7048" s="104" t="n"/>
    </row>
    <row r="7049" outlineLevel="3" ht="50.25" customHeight="1">
      <c r="A7049" s="3" t="n"/>
      <c r="B7049" s="3" t="n"/>
      <c r="C7049" s="25" t="n"/>
      <c r="D7049" s="271" t="inlineStr">
        <is>
          <t>10.13.45.14.</t>
        </is>
      </c>
      <c r="E7049" s="200" t="inlineStr">
        <is>
          <t>Контактный блок 1 НО, SBE101, Systeme Electric</t>
        </is>
      </c>
      <c r="F7049" s="214" t="inlineStr">
        <is>
          <t>шт.</t>
        </is>
      </c>
      <c r="G7049" s="645" t="n">
        <v>4</v>
      </c>
      <c r="H7049" s="194" t="n"/>
      <c r="I7049" s="195" t="n">
        <v>0</v>
      </c>
      <c r="J7049" s="196" t="n">
        <v>0</v>
      </c>
      <c r="K7049" s="197" t="n">
        <v>0</v>
      </c>
      <c r="L7049" s="194" t="n">
        <v>0</v>
      </c>
      <c r="M7049" s="195" t="n">
        <v>0</v>
      </c>
      <c r="N7049" s="196" t="n">
        <v>0</v>
      </c>
      <c r="O7049" s="197" t="n">
        <v>0</v>
      </c>
      <c r="P7049" s="118" t="inlineStr">
        <is>
          <t>Включено</t>
        </is>
      </c>
      <c r="Q7049" s="104" t="n"/>
    </row>
    <row r="7050" outlineLevel="3" ht="50.25" customHeight="1">
      <c r="A7050" s="3" t="n"/>
      <c r="B7050" s="3" t="n"/>
      <c r="C7050" s="25" t="n"/>
      <c r="D7050" s="271" t="inlineStr">
        <is>
          <t>10.13.45.15.</t>
        </is>
      </c>
      <c r="E7050" s="200" t="inlineStr">
        <is>
          <t>Автоматический выключатель, термомагнитный, однополюсный, кривая С, номинальный ток 6 А, 4.5 кА, C9 F 34 1 06, Systeme Electric</t>
        </is>
      </c>
      <c r="F7050" s="214" t="inlineStr">
        <is>
          <t>шт.</t>
        </is>
      </c>
      <c r="G7050" s="645" t="n">
        <v>2</v>
      </c>
      <c r="H7050" s="194" t="n"/>
      <c r="I7050" s="195" t="n">
        <v>0</v>
      </c>
      <c r="J7050" s="196" t="n">
        <v>0</v>
      </c>
      <c r="K7050" s="197" t="n">
        <v>0</v>
      </c>
      <c r="L7050" s="194" t="n">
        <v>0</v>
      </c>
      <c r="M7050" s="195" t="n">
        <v>0</v>
      </c>
      <c r="N7050" s="196" t="n">
        <v>0</v>
      </c>
      <c r="O7050" s="197" t="n">
        <v>0</v>
      </c>
      <c r="P7050" s="118" t="inlineStr">
        <is>
          <t>Включено</t>
        </is>
      </c>
      <c r="Q7050" s="104" t="n"/>
    </row>
    <row r="7051" outlineLevel="3" ht="50.25" customHeight="1">
      <c r="A7051" s="3" t="n"/>
      <c r="B7051" s="3" t="n"/>
      <c r="C7051" s="25" t="n"/>
      <c r="D7051" s="271" t="inlineStr">
        <is>
          <t>10.13.45.16.</t>
        </is>
      </c>
      <c r="E7051" s="200" t="inlineStr">
        <is>
          <t>Автоматический выключатель, термомагнитный, двухполюсный, кривая С, номинальный ток 6 А, 4.5 кА, C9 F 34 2 06, Systeme Electric</t>
        </is>
      </c>
      <c r="F7051" s="214" t="inlineStr">
        <is>
          <t>шт.</t>
        </is>
      </c>
      <c r="G7051" s="645" t="n">
        <v>2</v>
      </c>
      <c r="H7051" s="194" t="n"/>
      <c r="I7051" s="195" t="n">
        <v>0</v>
      </c>
      <c r="J7051" s="196" t="n">
        <v>0</v>
      </c>
      <c r="K7051" s="197" t="n">
        <v>0</v>
      </c>
      <c r="L7051" s="194" t="n">
        <v>0</v>
      </c>
      <c r="M7051" s="195" t="n">
        <v>0</v>
      </c>
      <c r="N7051" s="196" t="n">
        <v>0</v>
      </c>
      <c r="O7051" s="197" t="n">
        <v>0</v>
      </c>
      <c r="P7051" s="118" t="inlineStr">
        <is>
          <t>Включено</t>
        </is>
      </c>
      <c r="Q7051" s="104" t="n"/>
    </row>
    <row r="7052" outlineLevel="3" ht="50.25" customHeight="1">
      <c r="A7052" s="3" t="n"/>
      <c r="B7052" s="3" t="n"/>
      <c r="C7052" s="25" t="n"/>
      <c r="D7052" s="271" t="inlineStr">
        <is>
          <t>10.13.45.17.</t>
        </is>
      </c>
      <c r="E7052" s="200" t="inlineStr">
        <is>
          <t>Трансформатор цепей управления, понижающий 220/24В, 63 ВА, ОСМ Т 220/24-0,063-50, -</t>
        </is>
      </c>
      <c r="F7052" s="214" t="inlineStr">
        <is>
          <t>шт.</t>
        </is>
      </c>
      <c r="G7052" s="645" t="n">
        <v>1</v>
      </c>
      <c r="H7052" s="194" t="n"/>
      <c r="I7052" s="195" t="n">
        <v>0</v>
      </c>
      <c r="J7052" s="196" t="n">
        <v>0</v>
      </c>
      <c r="K7052" s="197" t="n">
        <v>0</v>
      </c>
      <c r="L7052" s="194" t="n">
        <v>0</v>
      </c>
      <c r="M7052" s="195" t="n">
        <v>0</v>
      </c>
      <c r="N7052" s="196" t="n">
        <v>0</v>
      </c>
      <c r="O7052" s="197" t="n">
        <v>0</v>
      </c>
      <c r="P7052" s="118" t="inlineStr">
        <is>
          <t>Включено</t>
        </is>
      </c>
      <c r="Q7052" s="104" t="n"/>
    </row>
    <row r="7053" outlineLevel="3" ht="50.25" customHeight="1">
      <c r="A7053" s="3" t="n"/>
      <c r="B7053" s="3" t="n"/>
      <c r="C7053" s="25" t="n"/>
      <c r="D7053" s="271" t="inlineStr">
        <is>
          <t>10.13.45.18.</t>
        </is>
      </c>
      <c r="E7053" s="200" t="inlineStr">
        <is>
          <t>Клемма винтовая 2.5 мм.кв. 800В, 24A, синяя, TB2.5N, Провенто</t>
        </is>
      </c>
      <c r="F7053" s="214" t="inlineStr">
        <is>
          <t>шт.</t>
        </is>
      </c>
      <c r="G7053" s="645" t="n">
        <v>5</v>
      </c>
      <c r="H7053" s="194" t="n"/>
      <c r="I7053" s="195" t="n">
        <v>0</v>
      </c>
      <c r="J7053" s="196" t="n">
        <v>0</v>
      </c>
      <c r="K7053" s="197" t="n">
        <v>0</v>
      </c>
      <c r="L7053" s="194" t="n">
        <v>0</v>
      </c>
      <c r="M7053" s="195" t="n">
        <v>0</v>
      </c>
      <c r="N7053" s="196" t="n">
        <v>0</v>
      </c>
      <c r="O7053" s="197" t="n">
        <v>0</v>
      </c>
      <c r="P7053" s="118" t="inlineStr">
        <is>
          <t>Включено</t>
        </is>
      </c>
      <c r="Q7053" s="104" t="n"/>
    </row>
    <row r="7054" outlineLevel="3" ht="50.25" customHeight="1">
      <c r="A7054" s="3" t="n"/>
      <c r="B7054" s="3" t="n"/>
      <c r="C7054" s="25" t="n"/>
      <c r="D7054" s="271" t="inlineStr">
        <is>
          <t>10.13.45.19.</t>
        </is>
      </c>
      <c r="E7054" s="200" t="inlineStr">
        <is>
          <t>Торцевая крышка для клемм 2.5-10 мм.кв., синяя, T2.5-10EC.N, Провенто</t>
        </is>
      </c>
      <c r="F7054" s="214" t="inlineStr">
        <is>
          <t>шт.</t>
        </is>
      </c>
      <c r="G7054" s="645" t="n">
        <v>2</v>
      </c>
      <c r="H7054" s="194" t="n"/>
      <c r="I7054" s="195" t="n">
        <v>0</v>
      </c>
      <c r="J7054" s="196" t="n">
        <v>0</v>
      </c>
      <c r="K7054" s="197" t="n">
        <v>0</v>
      </c>
      <c r="L7054" s="194" t="n">
        <v>0</v>
      </c>
      <c r="M7054" s="195" t="n">
        <v>0</v>
      </c>
      <c r="N7054" s="196" t="n">
        <v>0</v>
      </c>
      <c r="O7054" s="197" t="n">
        <v>0</v>
      </c>
      <c r="P7054" s="118" t="inlineStr">
        <is>
          <t>Включено</t>
        </is>
      </c>
      <c r="Q7054" s="104" t="n"/>
    </row>
    <row r="7055" outlineLevel="3" ht="50.25" customHeight="1">
      <c r="A7055" s="3" t="n"/>
      <c r="B7055" s="3" t="n"/>
      <c r="C7055" s="25" t="n"/>
      <c r="D7055" s="271" t="inlineStr">
        <is>
          <t>10.13.45.20.</t>
        </is>
      </c>
      <c r="E7055" s="200" t="inlineStr">
        <is>
          <t>Клемма винтовая, двухуровневая 2,5 мм.кв., 500В, 24A, серая серая, TB2.5DL, Провенто</t>
        </is>
      </c>
      <c r="F7055" s="214" t="inlineStr">
        <is>
          <t>шт.</t>
        </is>
      </c>
      <c r="G7055" s="645" t="n">
        <v>12</v>
      </c>
      <c r="H7055" s="194" t="n"/>
      <c r="I7055" s="195" t="n">
        <v>0</v>
      </c>
      <c r="J7055" s="196" t="n">
        <v>0</v>
      </c>
      <c r="K7055" s="197" t="n">
        <v>0</v>
      </c>
      <c r="L7055" s="194" t="n">
        <v>0</v>
      </c>
      <c r="M7055" s="195" t="n">
        <v>0</v>
      </c>
      <c r="N7055" s="196" t="n">
        <v>0</v>
      </c>
      <c r="O7055" s="197" t="n">
        <v>0</v>
      </c>
      <c r="P7055" s="118" t="inlineStr">
        <is>
          <t>Включено</t>
        </is>
      </c>
      <c r="Q7055" s="104" t="n"/>
    </row>
    <row r="7056" outlineLevel="3" ht="50.25" customHeight="1">
      <c r="A7056" s="3" t="n"/>
      <c r="B7056" s="3" t="n"/>
      <c r="C7056" s="25" t="n"/>
      <c r="D7056" s="271" t="inlineStr">
        <is>
          <t>10.13.45.21.</t>
        </is>
      </c>
      <c r="E7056" s="200" t="inlineStr">
        <is>
          <t>Клемма заземления винтовая 2.5 мм.кв. 800В, желто-зеленая, TB2.5E, Провенто</t>
        </is>
      </c>
      <c r="F7056" s="214" t="inlineStr">
        <is>
          <t>шт.</t>
        </is>
      </c>
      <c r="G7056" s="645" t="n">
        <v>5</v>
      </c>
      <c r="H7056" s="194" t="n"/>
      <c r="I7056" s="195" t="n">
        <v>0</v>
      </c>
      <c r="J7056" s="196" t="n">
        <v>0</v>
      </c>
      <c r="K7056" s="197" t="n">
        <v>0</v>
      </c>
      <c r="L7056" s="194" t="n">
        <v>0</v>
      </c>
      <c r="M7056" s="195" t="n">
        <v>0</v>
      </c>
      <c r="N7056" s="196" t="n">
        <v>0</v>
      </c>
      <c r="O7056" s="197" t="n">
        <v>0</v>
      </c>
      <c r="P7056" s="118" t="inlineStr">
        <is>
          <t>Включено</t>
        </is>
      </c>
      <c r="Q7056" s="104" t="n"/>
    </row>
    <row r="7057" outlineLevel="3" ht="50.25" customHeight="1">
      <c r="A7057" s="3" t="n"/>
      <c r="B7057" s="3" t="n"/>
      <c r="C7057" s="25" t="n"/>
      <c r="D7057" s="271" t="inlineStr">
        <is>
          <t>10.13.45.22.</t>
        </is>
      </c>
      <c r="E7057" s="200" t="inlineStr">
        <is>
          <t>Розетка РДЕ-47 (под евро вилку) EKF PROxima, EKF.mdse-47-pro, EKF</t>
        </is>
      </c>
      <c r="F7057" s="214" t="inlineStr">
        <is>
          <t>шт.</t>
        </is>
      </c>
      <c r="G7057" s="645" t="n">
        <v>1</v>
      </c>
      <c r="H7057" s="194" t="n"/>
      <c r="I7057" s="195" t="n">
        <v>0</v>
      </c>
      <c r="J7057" s="196" t="n">
        <v>0</v>
      </c>
      <c r="K7057" s="197" t="n">
        <v>0</v>
      </c>
      <c r="L7057" s="194" t="n">
        <v>0</v>
      </c>
      <c r="M7057" s="195" t="n">
        <v>0</v>
      </c>
      <c r="N7057" s="196" t="n">
        <v>0</v>
      </c>
      <c r="O7057" s="197" t="n">
        <v>0</v>
      </c>
      <c r="P7057" s="118" t="inlineStr">
        <is>
          <t>Включено</t>
        </is>
      </c>
      <c r="Q7057" s="104" t="n"/>
    </row>
    <row r="7058" outlineLevel="3" ht="50.25" customHeight="1">
      <c r="A7058" s="3" t="n"/>
      <c r="B7058" s="3" t="n"/>
      <c r="C7058" s="25" t="n"/>
      <c r="D7058" s="271" t="inlineStr">
        <is>
          <t>10.13.45.23.</t>
        </is>
      </c>
      <c r="E7058" s="200" t="inlineStr">
        <is>
          <t>Клемма винтовая 2.5 мм.кв. 800В, 24A, серая, TB2.5, Провенто</t>
        </is>
      </c>
      <c r="F7058" s="214" t="inlineStr">
        <is>
          <t>шт.</t>
        </is>
      </c>
      <c r="G7058" s="645" t="n">
        <v>7</v>
      </c>
      <c r="H7058" s="194" t="n"/>
      <c r="I7058" s="195" t="n">
        <v>0</v>
      </c>
      <c r="J7058" s="196" t="n">
        <v>0</v>
      </c>
      <c r="K7058" s="197" t="n">
        <v>0</v>
      </c>
      <c r="L7058" s="194" t="n">
        <v>0</v>
      </c>
      <c r="M7058" s="195" t="n">
        <v>0</v>
      </c>
      <c r="N7058" s="196" t="n">
        <v>0</v>
      </c>
      <c r="O7058" s="197" t="n">
        <v>0</v>
      </c>
      <c r="P7058" s="118" t="inlineStr">
        <is>
          <t>Включено</t>
        </is>
      </c>
      <c r="Q7058" s="104" t="n"/>
    </row>
    <row r="7059" outlineLevel="3" ht="50.25" customHeight="1">
      <c r="A7059" s="3" t="n"/>
      <c r="B7059" s="3" t="n"/>
      <c r="C7059" s="25" t="n"/>
      <c r="D7059" s="271" t="inlineStr">
        <is>
          <t>10.13.45.24.</t>
        </is>
      </c>
      <c r="E7059" s="200" t="inlineStr">
        <is>
          <t>Торцевая крышка для клемм 2.5-10 мм.кв., серая, T2.5-10EC, Провенто</t>
        </is>
      </c>
      <c r="F7059" s="214" t="inlineStr">
        <is>
          <t>шт.</t>
        </is>
      </c>
      <c r="G7059" s="645" t="n">
        <v>2</v>
      </c>
      <c r="H7059" s="194" t="n"/>
      <c r="I7059" s="195" t="n">
        <v>0</v>
      </c>
      <c r="J7059" s="196" t="n">
        <v>0</v>
      </c>
      <c r="K7059" s="197" t="n">
        <v>0</v>
      </c>
      <c r="L7059" s="194" t="n">
        <v>0</v>
      </c>
      <c r="M7059" s="195" t="n">
        <v>0</v>
      </c>
      <c r="N7059" s="196" t="n">
        <v>0</v>
      </c>
      <c r="O7059" s="197" t="n">
        <v>0</v>
      </c>
      <c r="P7059" s="118" t="inlineStr">
        <is>
          <t>Включено</t>
        </is>
      </c>
      <c r="Q7059" s="104" t="n"/>
    </row>
    <row r="7060" outlineLevel="3" ht="50.25" customHeight="1">
      <c r="A7060" s="3" t="n"/>
      <c r="B7060" s="3" t="n"/>
      <c r="C7060" s="25" t="n"/>
      <c r="D7060" s="271" t="inlineStr">
        <is>
          <t>10.13.45.25.</t>
        </is>
      </c>
      <c r="E7060" s="200" t="inlineStr">
        <is>
          <t>Торцевая крышка для двухуровневых клемм 2.5-4 мм.кв., серая, T2.5-4EC.DL, Провенто</t>
        </is>
      </c>
      <c r="F7060" s="214" t="inlineStr">
        <is>
          <t>шт.</t>
        </is>
      </c>
      <c r="G7060" s="645" t="n">
        <v>2</v>
      </c>
      <c r="H7060" s="194" t="n"/>
      <c r="I7060" s="195" t="n">
        <v>0</v>
      </c>
      <c r="J7060" s="196" t="n">
        <v>0</v>
      </c>
      <c r="K7060" s="197" t="n">
        <v>0</v>
      </c>
      <c r="L7060" s="194" t="n">
        <v>0</v>
      </c>
      <c r="M7060" s="195" t="n">
        <v>0</v>
      </c>
      <c r="N7060" s="196" t="n">
        <v>0</v>
      </c>
      <c r="O7060" s="197" t="n">
        <v>0</v>
      </c>
      <c r="P7060" s="118" t="inlineStr">
        <is>
          <t>Включено</t>
        </is>
      </c>
      <c r="Q7060" s="104" t="n"/>
    </row>
    <row r="7061" outlineLevel="3" ht="50.25" customHeight="1">
      <c r="A7061" s="3" t="n"/>
      <c r="B7061" s="3" t="n"/>
      <c r="C7061" s="25" t="n"/>
      <c r="D7061" s="271" t="inlineStr">
        <is>
          <t>10.13.45.26.</t>
        </is>
      </c>
      <c r="E7061" s="200" t="inlineStr">
        <is>
          <t>Компактный распределительный шкаф MES 600х400х250, MES 60.40.25, Провенто</t>
        </is>
      </c>
      <c r="F7061" s="214" t="inlineStr">
        <is>
          <t>шт.</t>
        </is>
      </c>
      <c r="G7061" s="645" t="n">
        <v>1</v>
      </c>
      <c r="H7061" s="194" t="n"/>
      <c r="I7061" s="195" t="n">
        <v>0</v>
      </c>
      <c r="J7061" s="196" t="n">
        <v>0</v>
      </c>
      <c r="K7061" s="197" t="n">
        <v>0</v>
      </c>
      <c r="L7061" s="194" t="n">
        <v>0</v>
      </c>
      <c r="M7061" s="195" t="n">
        <v>0</v>
      </c>
      <c r="N7061" s="196" t="n">
        <v>0</v>
      </c>
      <c r="O7061" s="197" t="n">
        <v>0</v>
      </c>
      <c r="P7061" s="118" t="inlineStr">
        <is>
          <t>Включено</t>
        </is>
      </c>
      <c r="Q7061" s="104" t="n"/>
    </row>
    <row r="7062" outlineLevel="3" ht="50.25" customHeight="1">
      <c r="A7062" s="3" t="n"/>
      <c r="B7062" s="3" t="n"/>
      <c r="C7062" s="25" t="n"/>
      <c r="D7062" s="271" t="inlineStr">
        <is>
          <t>10.13.45.27.</t>
        </is>
      </c>
      <c r="E7062" s="200" t="inlineStr">
        <is>
          <t>Монтажная DIN рейка 35х7.5х2000мм, DR07.2000, Провенто</t>
        </is>
      </c>
      <c r="F7062" s="214" t="inlineStr">
        <is>
          <t>шт.</t>
        </is>
      </c>
      <c r="G7062" s="645" t="n">
        <v>1</v>
      </c>
      <c r="H7062" s="194" t="n"/>
      <c r="I7062" s="195" t="n">
        <v>0</v>
      </c>
      <c r="J7062" s="196" t="n">
        <v>0</v>
      </c>
      <c r="K7062" s="197" t="n">
        <v>0</v>
      </c>
      <c r="L7062" s="194" t="n">
        <v>0</v>
      </c>
      <c r="M7062" s="195" t="n">
        <v>0</v>
      </c>
      <c r="N7062" s="196" t="n">
        <v>0</v>
      </c>
      <c r="O7062" s="197" t="n">
        <v>0</v>
      </c>
      <c r="P7062" s="118" t="inlineStr">
        <is>
          <t>Включено</t>
        </is>
      </c>
      <c r="Q7062" s="104" t="n"/>
    </row>
    <row r="7063" outlineLevel="3" ht="50.25" customHeight="1">
      <c r="A7063" s="3" t="n"/>
      <c r="B7063" s="3" t="n"/>
      <c r="C7063" s="25" t="n"/>
      <c r="D7063" s="271" t="inlineStr">
        <is>
          <t>10.13.45.28.</t>
        </is>
      </c>
      <c r="E7063" s="200" t="inlineStr">
        <is>
          <t>Кабельный канал перфорированный 40x80x2000мм, WD40.80P, Провенто</t>
        </is>
      </c>
      <c r="F7063" s="214" t="inlineStr">
        <is>
          <t>пог.м.</t>
        </is>
      </c>
      <c r="G7063" s="645" t="n">
        <v>1</v>
      </c>
      <c r="H7063" s="194" t="n"/>
      <c r="I7063" s="195" t="n">
        <v>0</v>
      </c>
      <c r="J7063" s="196" t="n">
        <v>0</v>
      </c>
      <c r="K7063" s="197" t="n">
        <v>0</v>
      </c>
      <c r="L7063" s="194" t="n">
        <v>0</v>
      </c>
      <c r="M7063" s="195" t="n">
        <v>0</v>
      </c>
      <c r="N7063" s="196" t="n">
        <v>0</v>
      </c>
      <c r="O7063" s="197" t="n">
        <v>0</v>
      </c>
      <c r="P7063" s="118" t="inlineStr">
        <is>
          <t>Включено</t>
        </is>
      </c>
      <c r="Q7063" s="104" t="n"/>
    </row>
    <row r="7064" outlineLevel="2" ht="50.25" customHeight="1">
      <c r="A7064" s="3" t="n"/>
      <c r="B7064" s="3" t="n"/>
      <c r="C7064" s="240" t="n"/>
      <c r="D7064" s="391" t="inlineStr">
        <is>
          <t>10.13.46.</t>
        </is>
      </c>
      <c r="E7064" s="410" t="inlineStr">
        <is>
          <t>Щит систем вентиляции ЩСВ-П2.2 оборудование и датчики по месту</t>
        </is>
      </c>
      <c r="F7064" s="411" t="inlineStr">
        <is>
          <t>комплект</t>
        </is>
      </c>
      <c r="G7064" s="421" t="n">
        <v>1</v>
      </c>
      <c r="H7064" s="428">
        <f>IFERROR(L7064/G7064,0)</f>
        <v/>
      </c>
      <c r="I7064" s="429">
        <f>IFERROR(M7064/G7064,0)</f>
        <v/>
      </c>
      <c r="J7064" s="430">
        <f>IFERROR(N7064/G7064,0)</f>
        <v/>
      </c>
      <c r="K7064" s="432">
        <f>+IFERROR(O7064/G7064,0)</f>
        <v/>
      </c>
      <c r="L7064" s="431">
        <f>SUBTOTAL(9,L7065:L7074)</f>
        <v/>
      </c>
      <c r="M7064" s="429">
        <f>SUBTOTAL(9,M7065:M7074)</f>
        <v/>
      </c>
      <c r="N7064" s="430">
        <f>SUBTOTAL(9,N7065:N7074)</f>
        <v/>
      </c>
      <c r="O7064" s="433">
        <f>SUBTOTAL(9,O7065:O7074)</f>
        <v/>
      </c>
      <c r="P7064" s="394" t="n"/>
      <c r="Q7064" s="243" t="n"/>
    </row>
    <row r="7065" outlineLevel="3" ht="50.25" customHeight="1">
      <c r="A7065" s="3" t="n"/>
      <c r="B7065" s="3" t="n"/>
      <c r="C7065" s="25" t="n"/>
      <c r="D7065" s="271" t="inlineStr">
        <is>
          <t>10.13.46.1.</t>
        </is>
      </c>
      <c r="E7065" s="200" t="inlineStr">
        <is>
          <t>Привод клапана</t>
        </is>
      </c>
      <c r="F7065" s="214" t="inlineStr">
        <is>
          <t>шт.</t>
        </is>
      </c>
      <c r="G7065" s="645" t="n">
        <v>0</v>
      </c>
      <c r="H7065" s="194" t="n">
        <v>28861.33039384376</v>
      </c>
      <c r="I7065" s="195" t="n">
        <v>6471.110551486678</v>
      </c>
      <c r="J7065" s="196" t="n">
        <v>4416.555118166304</v>
      </c>
      <c r="K7065" s="197" t="n">
        <v>39748.99606349674</v>
      </c>
      <c r="L7065" s="194" t="n">
        <v>0</v>
      </c>
      <c r="M7065" s="195" t="n">
        <v>0</v>
      </c>
      <c r="N7065" s="196" t="n">
        <v>0</v>
      </c>
      <c r="O7065" s="197" t="n">
        <v>0</v>
      </c>
      <c r="P7065" s="524" t="inlineStr">
        <is>
          <t>Исключено</t>
        </is>
      </c>
      <c r="Q7065" s="104" t="n"/>
    </row>
    <row r="7066" outlineLevel="3" ht="50.25" customHeight="1">
      <c r="A7066" s="3" t="n"/>
      <c r="B7066" s="3" t="n"/>
      <c r="C7066" s="25" t="n"/>
      <c r="D7066" s="271" t="inlineStr">
        <is>
          <t>10.13.46.2.</t>
        </is>
      </c>
      <c r="E7066" s="200" t="inlineStr">
        <is>
          <t>Привод с пружинным возвратом, 2-х позиционный, 10 Нм, ~220 В, NF230A, Belimo</t>
        </is>
      </c>
      <c r="F7066" s="214" t="inlineStr">
        <is>
          <t>шт.</t>
        </is>
      </c>
      <c r="G7066" s="645" t="n">
        <v>0</v>
      </c>
      <c r="H7066" s="194" t="n">
        <v>16508.68076180785</v>
      </c>
      <c r="I7066" s="195" t="n">
        <v>10353.77688237868</v>
      </c>
      <c r="J7066" s="196" t="n">
        <v>3357.807205523316</v>
      </c>
      <c r="K7066" s="197" t="n">
        <v>30220.26484970985</v>
      </c>
      <c r="L7066" s="194" t="n">
        <v>0</v>
      </c>
      <c r="M7066" s="195" t="n">
        <v>0</v>
      </c>
      <c r="N7066" s="196" t="n">
        <v>0</v>
      </c>
      <c r="O7066" s="197" t="n">
        <v>0</v>
      </c>
      <c r="P7066" s="524" t="inlineStr">
        <is>
          <t>Исключено</t>
        </is>
      </c>
      <c r="Q7066" s="104" t="n"/>
    </row>
    <row r="7067" outlineLevel="3" ht="50.25" customHeight="1">
      <c r="A7067" s="3" t="n"/>
      <c r="B7067" s="3" t="n"/>
      <c r="C7067" s="25" t="n"/>
      <c r="D7067" s="271" t="inlineStr">
        <is>
          <t>10.13.46.3.</t>
        </is>
      </c>
      <c r="E7067" s="200" t="inlineStr">
        <is>
          <t>Реле дифференциального давления по воздуху диапазон 50...500 Па, РД30-ДД500, Овен</t>
        </is>
      </c>
      <c r="F7067" s="214" t="inlineStr">
        <is>
          <t>шт.</t>
        </is>
      </c>
      <c r="G7067" s="645" t="n">
        <v>0</v>
      </c>
      <c r="H7067" s="194" t="n">
        <v>1847.12510992114</v>
      </c>
      <c r="I7067" s="195" t="n">
        <v>1553.066532356803</v>
      </c>
      <c r="J7067" s="196" t="n">
        <v>425.0239552847429</v>
      </c>
      <c r="K7067" s="197" t="n">
        <v>3825.215597562686</v>
      </c>
      <c r="L7067" s="194" t="n">
        <v>0</v>
      </c>
      <c r="M7067" s="195" t="n">
        <v>0</v>
      </c>
      <c r="N7067" s="196" t="n">
        <v>0</v>
      </c>
      <c r="O7067" s="197" t="n">
        <v>0</v>
      </c>
      <c r="P7067" s="524" t="inlineStr">
        <is>
          <t>Исключено</t>
        </is>
      </c>
      <c r="Q7067" s="104" t="n"/>
    </row>
    <row r="7068" outlineLevel="3" ht="50.25" customHeight="1">
      <c r="A7068" s="3" t="n"/>
      <c r="B7068" s="3" t="n"/>
      <c r="C7068" s="25" t="n"/>
      <c r="D7068" s="271" t="inlineStr">
        <is>
          <t>10.13.46.4.</t>
        </is>
      </c>
      <c r="E7068" s="200" t="inlineStr">
        <is>
          <t>Реле дифференциального давления по воздуху диапазон 20...200 Па, РД30-ДД200, Овен</t>
        </is>
      </c>
      <c r="F7068" s="214" t="inlineStr">
        <is>
          <t>шт.</t>
        </is>
      </c>
      <c r="G7068" s="645" t="n">
        <v>0</v>
      </c>
      <c r="H7068" s="194" t="n">
        <v>1847.12510992114</v>
      </c>
      <c r="I7068" s="195" t="n">
        <v>1553.066532356803</v>
      </c>
      <c r="J7068" s="196" t="n">
        <v>425.0239552847429</v>
      </c>
      <c r="K7068" s="197" t="n">
        <v>3825.215597562686</v>
      </c>
      <c r="L7068" s="194" t="n">
        <v>0</v>
      </c>
      <c r="M7068" s="195" t="n">
        <v>0</v>
      </c>
      <c r="N7068" s="196" t="n">
        <v>0</v>
      </c>
      <c r="O7068" s="197" t="n">
        <v>0</v>
      </c>
      <c r="P7068" s="524" t="inlineStr">
        <is>
          <t>Исключено</t>
        </is>
      </c>
      <c r="Q7068" s="104" t="n"/>
    </row>
    <row r="7069" outlineLevel="3" ht="50.25" customHeight="1">
      <c r="A7069" s="3" t="n"/>
      <c r="B7069" s="3" t="n"/>
      <c r="C7069" s="25" t="n"/>
      <c r="D7069" s="271" t="inlineStr">
        <is>
          <t>10.13.46.5.</t>
        </is>
      </c>
      <c r="E7069" s="200" t="inlineStr">
        <is>
          <t>Реле давления жидкости, диапазон −0,07…0,3 МПа; гистерезис 0,02…0,15 МПа, Rp1/4, макс. 10 бар, 110 °С, РД-2Р-0,3-G1/4", ЗАО «РОСМА»</t>
        </is>
      </c>
      <c r="F7069" s="214" t="inlineStr">
        <is>
          <t>шт.</t>
        </is>
      </c>
      <c r="G7069" s="645" t="n">
        <v>0</v>
      </c>
      <c r="H7069" s="194" t="n">
        <v>2088.40594777742</v>
      </c>
      <c r="I7069" s="195" t="n">
        <v>1553.066532356803</v>
      </c>
      <c r="J7069" s="196" t="n">
        <v>455.1840600167778</v>
      </c>
      <c r="K7069" s="197" t="n">
        <v>4096.656540151001</v>
      </c>
      <c r="L7069" s="194" t="n">
        <v>0</v>
      </c>
      <c r="M7069" s="195" t="n">
        <v>0</v>
      </c>
      <c r="N7069" s="196" t="n">
        <v>0</v>
      </c>
      <c r="O7069" s="197" t="n">
        <v>0</v>
      </c>
      <c r="P7069" s="524" t="inlineStr">
        <is>
          <t>Исключено</t>
        </is>
      </c>
      <c r="Q7069" s="104" t="n"/>
    </row>
    <row r="7070" outlineLevel="3" ht="50.25" customHeight="1">
      <c r="A7070" s="3" t="n"/>
      <c r="B7070" s="3" t="n"/>
      <c r="C7070" s="25" t="n"/>
      <c r="D7070" s="271" t="inlineStr">
        <is>
          <t>10.13.46.6.</t>
        </is>
      </c>
      <c r="E7070" s="200" t="inlineStr">
        <is>
          <t>Преобразователь частотный, встроенный фильтр ЭМС категории С2 или С3, 380 В, 2.2 кВт, 5.0 А, IP55, STV900U22N4, System Electric</t>
        </is>
      </c>
      <c r="F7070" s="214" t="inlineStr">
        <is>
          <t>шт.</t>
        </is>
      </c>
      <c r="G7070" s="645" t="n">
        <v>0</v>
      </c>
      <c r="H7070" s="194" t="n">
        <v>45300.74401916216</v>
      </c>
      <c r="I7070" s="195" t="n">
        <v>18119.1095441627</v>
      </c>
      <c r="J7070" s="196" t="n">
        <v>7927.481695415608</v>
      </c>
      <c r="K7070" s="197" t="n">
        <v>71347.33525874047</v>
      </c>
      <c r="L7070" s="194" t="n">
        <v>0</v>
      </c>
      <c r="M7070" s="195" t="n">
        <v>0</v>
      </c>
      <c r="N7070" s="196" t="n">
        <v>0</v>
      </c>
      <c r="O7070" s="197" t="n">
        <v>0</v>
      </c>
      <c r="P7070" s="524" t="inlineStr">
        <is>
          <t>Исключено</t>
        </is>
      </c>
      <c r="Q7070" s="104" t="n"/>
    </row>
    <row r="7071" outlineLevel="3" ht="50.25" customHeight="1">
      <c r="A7071" s="3" t="n"/>
      <c r="B7071" s="3" t="n"/>
      <c r="C7071" s="25" t="n"/>
      <c r="D7071" s="271" t="inlineStr">
        <is>
          <t>10.13.46.7.</t>
        </is>
      </c>
      <c r="E7071" s="200" t="inlineStr">
        <is>
          <t>Датчик температуры наружного/внутреннего воздуха, PT1000, -50..+120°С, ДТС3005-PT1000.B2, ЗАО "Овен"</t>
        </is>
      </c>
      <c r="F7071" s="214" t="inlineStr">
        <is>
          <t>шт.</t>
        </is>
      </c>
      <c r="G7071" s="645" t="n">
        <v>0</v>
      </c>
      <c r="H7071" s="194" t="n">
        <v>1893.303200914106</v>
      </c>
      <c r="I7071" s="195" t="n">
        <v>1553.066532356803</v>
      </c>
      <c r="J7071" s="196" t="n">
        <v>430.7962166588636</v>
      </c>
      <c r="K7071" s="197" t="n">
        <v>3877.165949929773</v>
      </c>
      <c r="L7071" s="194" t="n">
        <v>0</v>
      </c>
      <c r="M7071" s="195" t="n">
        <v>0</v>
      </c>
      <c r="N7071" s="196" t="n">
        <v>0</v>
      </c>
      <c r="O7071" s="197" t="n">
        <v>0</v>
      </c>
      <c r="P7071" s="524" t="inlineStr">
        <is>
          <t>Исключено</t>
        </is>
      </c>
      <c r="Q7071" s="104" t="n"/>
    </row>
    <row r="7072" outlineLevel="3" ht="50.25" customHeight="1">
      <c r="A7072" s="3" t="n"/>
      <c r="B7072" s="3" t="n"/>
      <c r="C7072" s="25" t="n"/>
      <c r="D7072" s="271" t="inlineStr">
        <is>
          <t>10.13.46.8.</t>
        </is>
      </c>
      <c r="E7072" s="200" t="inlineStr">
        <is>
          <t>Датчик температуры, канальный, PT1000, длина погружной части 200 мм, -50...120°С, ДТС3015-PT1000.B2.200, ЗАО "Овен"</t>
        </is>
      </c>
      <c r="F7072" s="214" t="inlineStr">
        <is>
          <t>шт.</t>
        </is>
      </c>
      <c r="G7072" s="645" t="n">
        <v>0</v>
      </c>
      <c r="H7072" s="194" t="n">
        <v>3001.578487397167</v>
      </c>
      <c r="I7072" s="195" t="n">
        <v>1553.066532356803</v>
      </c>
      <c r="J7072" s="196" t="n">
        <v>569.3306274692462</v>
      </c>
      <c r="K7072" s="197" t="n">
        <v>5123.975647223216</v>
      </c>
      <c r="L7072" s="194" t="n">
        <v>0</v>
      </c>
      <c r="M7072" s="195" t="n">
        <v>0</v>
      </c>
      <c r="N7072" s="196" t="n">
        <v>0</v>
      </c>
      <c r="O7072" s="197" t="n">
        <v>0</v>
      </c>
      <c r="P7072" s="524" t="inlineStr">
        <is>
          <t>Исключено</t>
        </is>
      </c>
      <c r="Q7072" s="104" t="n"/>
    </row>
    <row r="7073" outlineLevel="3" ht="50.25" customHeight="1">
      <c r="A7073" s="3" t="n"/>
      <c r="B7073" s="3" t="n"/>
      <c r="C7073" s="25" t="n"/>
      <c r="D7073" s="271" t="inlineStr">
        <is>
          <t>10.13.46.9.</t>
        </is>
      </c>
      <c r="E7073" s="200" t="inlineStr">
        <is>
          <t>Датчик температуры, погружной, PT1000, длина погружной части 70 мм, -50...120°С, ДТС3105-PT1000.B2.70, ЗАО "Овен"</t>
        </is>
      </c>
      <c r="F7073" s="214" t="inlineStr">
        <is>
          <t>шт.</t>
        </is>
      </c>
      <c r="G7073" s="645" t="n">
        <v>0</v>
      </c>
      <c r="H7073" s="194" t="n">
        <v>3047.756578390133</v>
      </c>
      <c r="I7073" s="195" t="n">
        <v>1553.066532356803</v>
      </c>
      <c r="J7073" s="196" t="n">
        <v>575.1028888433669</v>
      </c>
      <c r="K7073" s="197" t="n">
        <v>5175.925999590302</v>
      </c>
      <c r="L7073" s="194" t="n">
        <v>0</v>
      </c>
      <c r="M7073" s="195" t="n">
        <v>0</v>
      </c>
      <c r="N7073" s="196" t="n">
        <v>0</v>
      </c>
      <c r="O7073" s="197" t="n">
        <v>0</v>
      </c>
      <c r="P7073" s="524" t="inlineStr">
        <is>
          <t>Исключено</t>
        </is>
      </c>
      <c r="Q7073" s="104" t="n"/>
    </row>
    <row r="7074" outlineLevel="3" ht="50.25" customHeight="1">
      <c r="A7074" s="3" t="n"/>
      <c r="B7074" s="3" t="n"/>
      <c r="C7074" s="25" t="n"/>
      <c r="D7074" s="271" t="inlineStr">
        <is>
          <t>10.13.46.10.</t>
        </is>
      </c>
      <c r="E7074" s="200" t="inlineStr">
        <is>
          <t>Термостат защиты от замерзания с капиллярным датчиком 6 м, -30...15 °С, MTR-K6, Овен</t>
        </is>
      </c>
      <c r="F7074" s="214" t="inlineStr">
        <is>
          <t>шт.</t>
        </is>
      </c>
      <c r="G7074" s="645" t="n">
        <v>0</v>
      </c>
      <c r="H7074" s="194" t="n">
        <v>6695.828707239448</v>
      </c>
      <c r="I7074" s="195" t="n">
        <v>3235.555275743339</v>
      </c>
      <c r="J7074" s="196" t="n">
        <v>1241.422997872848</v>
      </c>
      <c r="K7074" s="197" t="n">
        <v>11172.80698085564</v>
      </c>
      <c r="L7074" s="194" t="n">
        <v>0</v>
      </c>
      <c r="M7074" s="195" t="n">
        <v>0</v>
      </c>
      <c r="N7074" s="196" t="n">
        <v>0</v>
      </c>
      <c r="O7074" s="197" t="n">
        <v>0</v>
      </c>
      <c r="P7074" s="524" t="inlineStr">
        <is>
          <t>Исключено</t>
        </is>
      </c>
      <c r="Q7074" s="104" t="n"/>
    </row>
    <row r="7075" outlineLevel="2" ht="50.25" customHeight="1">
      <c r="A7075" s="3" t="n"/>
      <c r="B7075" s="3" t="n"/>
      <c r="C7075" s="240" t="n"/>
      <c r="D7075" s="391" t="inlineStr">
        <is>
          <t>10.13.47.</t>
        </is>
      </c>
      <c r="E7075" s="410" t="inlineStr">
        <is>
          <t>Щит систем вентиляции ЩСВ-П2.2</t>
        </is>
      </c>
      <c r="F7075" s="411" t="inlineStr">
        <is>
          <t>комплект</t>
        </is>
      </c>
      <c r="G7075" s="421" t="n">
        <v>1</v>
      </c>
      <c r="H7075" s="434">
        <f>IFERROR(L7075/G7075,0)</f>
        <v/>
      </c>
      <c r="I7075" s="435">
        <f>IFERROR(M7075/G7075,0)</f>
        <v/>
      </c>
      <c r="J7075" s="436">
        <f>IFERROR(N7075/G7075,0)</f>
        <v/>
      </c>
      <c r="K7075" s="432">
        <f>+IFERROR(O7075/G7075,0)</f>
        <v/>
      </c>
      <c r="L7075" s="434">
        <f>SUBTOTAL(9,L7076:L7103)</f>
        <v/>
      </c>
      <c r="M7075" s="435">
        <f>SUBTOTAL(9,M7076:M7103)</f>
        <v/>
      </c>
      <c r="N7075" s="436">
        <f>SUBTOTAL(9,N7076:N7103)</f>
        <v/>
      </c>
      <c r="O7075" s="437">
        <f>SUBTOTAL(9,O7076:O7103)</f>
        <v/>
      </c>
      <c r="P7075" s="652" t="inlineStr">
        <is>
          <t>Исключено</t>
        </is>
      </c>
      <c r="Q7075" s="243" t="n"/>
    </row>
    <row r="7076" outlineLevel="3" ht="50.25" customHeight="1">
      <c r="A7076" s="3" t="n"/>
      <c r="B7076" s="3" t="n"/>
      <c r="C7076" s="25" t="n"/>
      <c r="D7076" s="271" t="inlineStr">
        <is>
          <t>10.13.47.1.</t>
        </is>
      </c>
      <c r="E7076" s="200" t="inlineStr">
        <is>
          <t>Контроллер программируемый логический Pixel2 1020, дисплей и клавиатура, 8хDI, 6xDOr, 2xDOo, 8xAi, 2xAO, Pixel2 1020-70-4, ООО "Сегнетикс"</t>
        </is>
      </c>
      <c r="F7076" s="214" t="inlineStr">
        <is>
          <t>шт.</t>
        </is>
      </c>
      <c r="G7076" s="645" t="n">
        <v>1</v>
      </c>
      <c r="H7076" s="194" t="n"/>
      <c r="I7076" s="195" t="n">
        <v>0</v>
      </c>
      <c r="J7076" s="196" t="n">
        <v>0</v>
      </c>
      <c r="K7076" s="197" t="n">
        <v>0</v>
      </c>
      <c r="L7076" s="194" t="n">
        <v>0</v>
      </c>
      <c r="M7076" s="195" t="n">
        <v>0</v>
      </c>
      <c r="N7076" s="196" t="n">
        <v>0</v>
      </c>
      <c r="O7076" s="197" t="n">
        <v>0</v>
      </c>
      <c r="P7076" s="118" t="inlineStr">
        <is>
          <t>Включено</t>
        </is>
      </c>
      <c r="Q7076" s="104" t="n"/>
    </row>
    <row r="7077" outlineLevel="3" ht="50.25" customHeight="1">
      <c r="A7077" s="3" t="n"/>
      <c r="B7077" s="3" t="n"/>
      <c r="C7077" s="25" t="n"/>
      <c r="D7077" s="271" t="inlineStr">
        <is>
          <t>10.13.47.2.</t>
        </is>
      </c>
      <c r="E7077" s="200" t="inlineStr">
        <is>
          <t>Реле промежуточное, 3 п.к. контакта 8А, МРП-3-1 AC230В УХЛ4, ЗАО "Меандр"</t>
        </is>
      </c>
      <c r="F7077" s="214" t="inlineStr">
        <is>
          <t>шт.</t>
        </is>
      </c>
      <c r="G7077" s="645" t="n">
        <v>1</v>
      </c>
      <c r="H7077" s="194" t="n"/>
      <c r="I7077" s="195" t="n">
        <v>0</v>
      </c>
      <c r="J7077" s="196" t="n">
        <v>0</v>
      </c>
      <c r="K7077" s="197" t="n">
        <v>0</v>
      </c>
      <c r="L7077" s="194" t="n">
        <v>0</v>
      </c>
      <c r="M7077" s="195" t="n">
        <v>0</v>
      </c>
      <c r="N7077" s="196" t="n">
        <v>0</v>
      </c>
      <c r="O7077" s="197" t="n">
        <v>0</v>
      </c>
      <c r="P7077" s="118" t="inlineStr">
        <is>
          <t>Включено</t>
        </is>
      </c>
      <c r="Q7077" s="104" t="n"/>
    </row>
    <row r="7078" outlineLevel="3" ht="50.25" customHeight="1">
      <c r="A7078" s="3" t="n"/>
      <c r="B7078" s="3" t="n"/>
      <c r="C7078" s="25" t="n"/>
      <c r="D7078" s="271" t="inlineStr">
        <is>
          <t>10.13.47.3.</t>
        </is>
      </c>
      <c r="E7078" s="200" t="inlineStr">
        <is>
          <t>Лампа сигнальная в сборе, со встроенным светодиодом, зеленая, 230-240В AC, SB4BVM3, Systeme Electric</t>
        </is>
      </c>
      <c r="F7078" s="214" t="inlineStr">
        <is>
          <t>шт.</t>
        </is>
      </c>
      <c r="G7078" s="645" t="n">
        <v>2</v>
      </c>
      <c r="H7078" s="194" t="n"/>
      <c r="I7078" s="195" t="n">
        <v>0</v>
      </c>
      <c r="J7078" s="196" t="n">
        <v>0</v>
      </c>
      <c r="K7078" s="197" t="n">
        <v>0</v>
      </c>
      <c r="L7078" s="194" t="n">
        <v>0</v>
      </c>
      <c r="M7078" s="195" t="n">
        <v>0</v>
      </c>
      <c r="N7078" s="196" t="n">
        <v>0</v>
      </c>
      <c r="O7078" s="197" t="n">
        <v>0</v>
      </c>
      <c r="P7078" s="118" t="inlineStr">
        <is>
          <t>Включено</t>
        </is>
      </c>
      <c r="Q7078" s="104" t="n"/>
    </row>
    <row r="7079" outlineLevel="3" ht="50.25" customHeight="1">
      <c r="A7079" s="3" t="n"/>
      <c r="B7079" s="3" t="n"/>
      <c r="C7079" s="25" t="n"/>
      <c r="D7079" s="271" t="inlineStr">
        <is>
          <t>10.13.47.4.</t>
        </is>
      </c>
      <c r="E7079" s="200" t="inlineStr">
        <is>
          <t>Лампа сигнальная в сборе, со встроенным светодиодом, красная, 230-240В AC, SB4BVM4, Systeme Electric</t>
        </is>
      </c>
      <c r="F7079" s="214" t="inlineStr">
        <is>
          <t>шт.</t>
        </is>
      </c>
      <c r="G7079" s="645" t="n">
        <v>1</v>
      </c>
      <c r="H7079" s="194" t="n"/>
      <c r="I7079" s="195" t="n">
        <v>0</v>
      </c>
      <c r="J7079" s="196" t="n">
        <v>0</v>
      </c>
      <c r="K7079" s="197" t="n">
        <v>0</v>
      </c>
      <c r="L7079" s="194" t="n">
        <v>0</v>
      </c>
      <c r="M7079" s="195" t="n">
        <v>0</v>
      </c>
      <c r="N7079" s="196" t="n">
        <v>0</v>
      </c>
      <c r="O7079" s="197" t="n">
        <v>0</v>
      </c>
      <c r="P7079" s="118" t="inlineStr">
        <is>
          <t>Включено</t>
        </is>
      </c>
      <c r="Q7079" s="104" t="n"/>
    </row>
    <row r="7080" outlineLevel="3" ht="50.25" customHeight="1">
      <c r="A7080" s="3" t="n"/>
      <c r="B7080" s="3" t="n"/>
      <c r="C7080" s="25" t="n"/>
      <c r="D7080" s="271" t="inlineStr">
        <is>
          <t>10.13.47.5.</t>
        </is>
      </c>
      <c r="E7080" s="200" t="inlineStr">
        <is>
          <t>Реле промежуточное, 2 п.к. контакта 16А, МРП-2 AC230В УХЛ4, ЗАО "Меандр"</t>
        </is>
      </c>
      <c r="F7080" s="214" t="inlineStr">
        <is>
          <t>шт.</t>
        </is>
      </c>
      <c r="G7080" s="645" t="n">
        <v>1</v>
      </c>
      <c r="H7080" s="194" t="n"/>
      <c r="I7080" s="195" t="n">
        <v>0</v>
      </c>
      <c r="J7080" s="196" t="n">
        <v>0</v>
      </c>
      <c r="K7080" s="197" t="n">
        <v>0</v>
      </c>
      <c r="L7080" s="194" t="n">
        <v>0</v>
      </c>
      <c r="M7080" s="195" t="n">
        <v>0</v>
      </c>
      <c r="N7080" s="196" t="n">
        <v>0</v>
      </c>
      <c r="O7080" s="197" t="n">
        <v>0</v>
      </c>
      <c r="P7080" s="118" t="inlineStr">
        <is>
          <t>Включено</t>
        </is>
      </c>
      <c r="Q7080" s="104" t="n"/>
    </row>
    <row r="7081" outlineLevel="3" ht="50.25" customHeight="1">
      <c r="A7081" s="3" t="n"/>
      <c r="B7081" s="3" t="n"/>
      <c r="C7081" s="25" t="n"/>
      <c r="D7081" s="271" t="inlineStr">
        <is>
          <t>10.13.47.6.</t>
        </is>
      </c>
      <c r="E7081" s="200" t="inlineStr">
        <is>
          <t>Реле промежуточное, 3 п.к. контакта 8А, МРП-3-1 ACDC220В УХЛ4, ЗАО "Меандр"</t>
        </is>
      </c>
      <c r="F7081" s="214" t="inlineStr">
        <is>
          <t>шт.</t>
        </is>
      </c>
      <c r="G7081" s="645" t="n">
        <v>1</v>
      </c>
      <c r="H7081" s="194" t="n"/>
      <c r="I7081" s="195" t="n">
        <v>0</v>
      </c>
      <c r="J7081" s="196" t="n">
        <v>0</v>
      </c>
      <c r="K7081" s="197" t="n">
        <v>0</v>
      </c>
      <c r="L7081" s="194" t="n">
        <v>0</v>
      </c>
      <c r="M7081" s="195" t="n">
        <v>0</v>
      </c>
      <c r="N7081" s="196" t="n">
        <v>0</v>
      </c>
      <c r="O7081" s="197" t="n">
        <v>0</v>
      </c>
      <c r="P7081" s="118" t="inlineStr">
        <is>
          <t>Включено</t>
        </is>
      </c>
      <c r="Q7081" s="104" t="n"/>
    </row>
    <row r="7082" outlineLevel="3" ht="50.25" customHeight="1">
      <c r="A7082" s="3" t="n"/>
      <c r="B7082" s="3" t="n"/>
      <c r="C7082" s="25" t="n"/>
      <c r="D7082" s="271" t="inlineStr">
        <is>
          <t>10.13.47.7.</t>
        </is>
      </c>
      <c r="E7082" s="200" t="inlineStr">
        <is>
          <t>Реле термисторной защиты электродвигателя, 1 н.о. и 1 н.з. контакт, катушка 220В, РТ-М01-1-15 АС230В УХЛ4, ЗАО "Меандр"</t>
        </is>
      </c>
      <c r="F7082" s="214" t="inlineStr">
        <is>
          <t>шт.</t>
        </is>
      </c>
      <c r="G7082" s="645" t="n">
        <v>1</v>
      </c>
      <c r="H7082" s="194" t="n"/>
      <c r="I7082" s="195" t="n">
        <v>0</v>
      </c>
      <c r="J7082" s="196" t="n">
        <v>0</v>
      </c>
      <c r="K7082" s="197" t="n">
        <v>0</v>
      </c>
      <c r="L7082" s="194" t="n">
        <v>0</v>
      </c>
      <c r="M7082" s="195" t="n">
        <v>0</v>
      </c>
      <c r="N7082" s="196" t="n">
        <v>0</v>
      </c>
      <c r="O7082" s="197" t="n">
        <v>0</v>
      </c>
      <c r="P7082" s="118" t="inlineStr">
        <is>
          <t>Включено</t>
        </is>
      </c>
      <c r="Q7082" s="104" t="n"/>
    </row>
    <row r="7083" outlineLevel="3" ht="50.25" customHeight="1">
      <c r="A7083" s="3" t="n"/>
      <c r="B7083" s="3" t="n"/>
      <c r="C7083" s="25" t="n"/>
      <c r="D7083" s="271" t="inlineStr">
        <is>
          <t>10.13.47.8.</t>
        </is>
      </c>
      <c r="E7083" s="200" t="inlineStr">
        <is>
          <t>Реле промежуточное, 2 п.к. и 2 н.о. контакта 8А, МРП-4 ACDC230В УХЛ4, ЗАО "Меандр"</t>
        </is>
      </c>
      <c r="F7083" s="214" t="inlineStr">
        <is>
          <t>шт.</t>
        </is>
      </c>
      <c r="G7083" s="645" t="n">
        <v>2</v>
      </c>
      <c r="H7083" s="194" t="n"/>
      <c r="I7083" s="195" t="n">
        <v>0</v>
      </c>
      <c r="J7083" s="196" t="n">
        <v>0</v>
      </c>
      <c r="K7083" s="197" t="n">
        <v>0</v>
      </c>
      <c r="L7083" s="194" t="n">
        <v>0</v>
      </c>
      <c r="M7083" s="195" t="n">
        <v>0</v>
      </c>
      <c r="N7083" s="196" t="n">
        <v>0</v>
      </c>
      <c r="O7083" s="197" t="n">
        <v>0</v>
      </c>
      <c r="P7083" s="118" t="inlineStr">
        <is>
          <t>Включено</t>
        </is>
      </c>
      <c r="Q7083" s="104" t="n"/>
    </row>
    <row r="7084" outlineLevel="3" ht="50.25" customHeight="1">
      <c r="A7084" s="3" t="n"/>
      <c r="B7084" s="3" t="n"/>
      <c r="C7084" s="25" t="n"/>
      <c r="D7084" s="271" t="inlineStr">
        <is>
          <t>10.13.47.9.</t>
        </is>
      </c>
      <c r="E7084" s="200" t="inlineStr">
        <is>
          <t>Контактор модульный 2 н.о., 16A AC, 230В АС, C9C32216, Systeme Electric</t>
        </is>
      </c>
      <c r="F7084" s="214" t="inlineStr">
        <is>
          <t>шт.</t>
        </is>
      </c>
      <c r="G7084" s="645" t="n">
        <v>1</v>
      </c>
      <c r="H7084" s="194" t="n"/>
      <c r="I7084" s="195" t="n">
        <v>0</v>
      </c>
      <c r="J7084" s="196" t="n">
        <v>0</v>
      </c>
      <c r="K7084" s="197" t="n">
        <v>0</v>
      </c>
      <c r="L7084" s="194" t="n">
        <v>0</v>
      </c>
      <c r="M7084" s="195" t="n">
        <v>0</v>
      </c>
      <c r="N7084" s="196" t="n">
        <v>0</v>
      </c>
      <c r="O7084" s="197" t="n">
        <v>0</v>
      </c>
      <c r="P7084" s="118" t="inlineStr">
        <is>
          <t>Включено</t>
        </is>
      </c>
      <c r="Q7084" s="104" t="n"/>
    </row>
    <row r="7085" outlineLevel="3" ht="50.25" customHeight="1">
      <c r="A7085" s="3" t="n"/>
      <c r="B7085" s="3" t="n"/>
      <c r="C7085" s="25" t="n"/>
      <c r="D7085" s="271" t="inlineStr">
        <is>
          <t>10.13.47.10.</t>
        </is>
      </c>
      <c r="E7085" s="200" t="inlineStr">
        <is>
          <t>Выключатель нагрузки, трехполюсный, номинальный ток 40 А, 6 кА, C9S16340, Systeme Electric</t>
        </is>
      </c>
      <c r="F7085" s="214" t="inlineStr">
        <is>
          <t>шт.</t>
        </is>
      </c>
      <c r="G7085" s="645" t="n">
        <v>1</v>
      </c>
      <c r="H7085" s="194" t="n"/>
      <c r="I7085" s="195" t="n">
        <v>0</v>
      </c>
      <c r="J7085" s="196" t="n">
        <v>0</v>
      </c>
      <c r="K7085" s="197" t="n">
        <v>0</v>
      </c>
      <c r="L7085" s="194" t="n">
        <v>0</v>
      </c>
      <c r="M7085" s="195" t="n">
        <v>0</v>
      </c>
      <c r="N7085" s="196" t="n">
        <v>0</v>
      </c>
      <c r="O7085" s="197" t="n">
        <v>0</v>
      </c>
      <c r="P7085" s="118" t="inlineStr">
        <is>
          <t>Включено</t>
        </is>
      </c>
      <c r="Q7085" s="104" t="n"/>
    </row>
    <row r="7086" outlineLevel="3" ht="50.25" customHeight="1">
      <c r="A7086" s="3" t="n"/>
      <c r="B7086" s="3" t="n"/>
      <c r="C7086" s="25" t="n"/>
      <c r="D7086" s="271" t="inlineStr">
        <is>
          <t>10.13.47.11.</t>
        </is>
      </c>
      <c r="E7086" s="200" t="inlineStr">
        <is>
          <t>Автоматический выключатель, термомагнитный, трехполюсный, кривая С, номинальный ток 16 А, 4.5 кА, C9 F 34 3 16, Systeme Electric</t>
        </is>
      </c>
      <c r="F7086" s="214" t="inlineStr">
        <is>
          <t>шт.</t>
        </is>
      </c>
      <c r="G7086" s="645" t="n">
        <v>1</v>
      </c>
      <c r="H7086" s="194" t="n"/>
      <c r="I7086" s="195" t="n">
        <v>0</v>
      </c>
      <c r="J7086" s="196" t="n">
        <v>0</v>
      </c>
      <c r="K7086" s="197" t="n">
        <v>0</v>
      </c>
      <c r="L7086" s="194" t="n">
        <v>0</v>
      </c>
      <c r="M7086" s="195" t="n">
        <v>0</v>
      </c>
      <c r="N7086" s="196" t="n">
        <v>0</v>
      </c>
      <c r="O7086" s="197" t="n">
        <v>0</v>
      </c>
      <c r="P7086" s="118" t="inlineStr">
        <is>
          <t>Включено</t>
        </is>
      </c>
      <c r="Q7086" s="104" t="n"/>
    </row>
    <row r="7087" outlineLevel="3" ht="50.25" customHeight="1">
      <c r="A7087" s="3" t="n"/>
      <c r="B7087" s="3" t="n"/>
      <c r="C7087" s="25" t="n"/>
      <c r="D7087" s="271" t="inlineStr">
        <is>
          <t>10.13.47.12.</t>
        </is>
      </c>
      <c r="E7087" s="200" t="inlineStr">
        <is>
          <t>Автомат защиты двигателя, диапазон уставки 1,0...1,6 А, GM2 P06, Systeme Electric</t>
        </is>
      </c>
      <c r="F7087" s="214" t="inlineStr">
        <is>
          <t>шт.</t>
        </is>
      </c>
      <c r="G7087" s="645" t="n">
        <v>1</v>
      </c>
      <c r="H7087" s="194" t="n"/>
      <c r="I7087" s="195" t="n">
        <v>0</v>
      </c>
      <c r="J7087" s="196" t="n">
        <v>0</v>
      </c>
      <c r="K7087" s="197" t="n">
        <v>0</v>
      </c>
      <c r="L7087" s="194" t="n">
        <v>0</v>
      </c>
      <c r="M7087" s="195" t="n">
        <v>0</v>
      </c>
      <c r="N7087" s="196" t="n">
        <v>0</v>
      </c>
      <c r="O7087" s="197" t="n">
        <v>0</v>
      </c>
      <c r="P7087" s="118" t="inlineStr">
        <is>
          <t>Включено</t>
        </is>
      </c>
      <c r="Q7087" s="104" t="n"/>
    </row>
    <row r="7088" outlineLevel="3" ht="50.25" customHeight="1">
      <c r="A7088" s="3" t="n"/>
      <c r="B7088" s="3" t="n"/>
      <c r="C7088" s="25" t="n"/>
      <c r="D7088" s="271" t="inlineStr">
        <is>
          <t>10.13.47.13.</t>
        </is>
      </c>
      <c r="E7088" s="200" t="inlineStr">
        <is>
          <t>Переключатель 3-х позиционный с фиксацией, 2 н.о., черный, удлиненная ручка, SB4BJ33, Systeme Electric</t>
        </is>
      </c>
      <c r="F7088" s="214" t="inlineStr">
        <is>
          <t>шт.</t>
        </is>
      </c>
      <c r="G7088" s="645" t="n">
        <v>2</v>
      </c>
      <c r="H7088" s="194" t="n"/>
      <c r="I7088" s="195" t="n">
        <v>0</v>
      </c>
      <c r="J7088" s="196" t="n">
        <v>0</v>
      </c>
      <c r="K7088" s="197" t="n">
        <v>0</v>
      </c>
      <c r="L7088" s="194" t="n">
        <v>0</v>
      </c>
      <c r="M7088" s="195" t="n">
        <v>0</v>
      </c>
      <c r="N7088" s="196" t="n">
        <v>0</v>
      </c>
      <c r="O7088" s="197" t="n">
        <v>0</v>
      </c>
      <c r="P7088" s="118" t="inlineStr">
        <is>
          <t>Включено</t>
        </is>
      </c>
      <c r="Q7088" s="104" t="n"/>
    </row>
    <row r="7089" outlineLevel="3" ht="50.25" customHeight="1">
      <c r="A7089" s="3" t="n"/>
      <c r="B7089" s="3" t="n"/>
      <c r="C7089" s="25" t="n"/>
      <c r="D7089" s="271" t="inlineStr">
        <is>
          <t>10.13.47.14.</t>
        </is>
      </c>
      <c r="E7089" s="200" t="inlineStr">
        <is>
          <t>Контактный блок 1 НО, SBE101, Systeme Electric</t>
        </is>
      </c>
      <c r="F7089" s="214" t="inlineStr">
        <is>
          <t>шт.</t>
        </is>
      </c>
      <c r="G7089" s="645" t="n">
        <v>4</v>
      </c>
      <c r="H7089" s="194" t="n"/>
      <c r="I7089" s="195" t="n">
        <v>0</v>
      </c>
      <c r="J7089" s="196" t="n">
        <v>0</v>
      </c>
      <c r="K7089" s="197" t="n">
        <v>0</v>
      </c>
      <c r="L7089" s="194" t="n">
        <v>0</v>
      </c>
      <c r="M7089" s="195" t="n">
        <v>0</v>
      </c>
      <c r="N7089" s="196" t="n">
        <v>0</v>
      </c>
      <c r="O7089" s="197" t="n">
        <v>0</v>
      </c>
      <c r="P7089" s="118" t="inlineStr">
        <is>
          <t>Включено</t>
        </is>
      </c>
      <c r="Q7089" s="104" t="n"/>
    </row>
    <row r="7090" outlineLevel="3" ht="50.25" customHeight="1">
      <c r="A7090" s="3" t="n"/>
      <c r="B7090" s="3" t="n"/>
      <c r="C7090" s="25" t="n"/>
      <c r="D7090" s="271" t="inlineStr">
        <is>
          <t>10.13.47.15.</t>
        </is>
      </c>
      <c r="E7090" s="200" t="inlineStr">
        <is>
          <t>Автоматический выключатель, термомагнитный, однополюсный, кривая С, номинальный ток 6 А, 4.5 кА, C9 F 34 1 06, Systeme Electric</t>
        </is>
      </c>
      <c r="F7090" s="214" t="inlineStr">
        <is>
          <t>шт.</t>
        </is>
      </c>
      <c r="G7090" s="645" t="n">
        <v>2</v>
      </c>
      <c r="H7090" s="194" t="n"/>
      <c r="I7090" s="195" t="n">
        <v>0</v>
      </c>
      <c r="J7090" s="196" t="n">
        <v>0</v>
      </c>
      <c r="K7090" s="197" t="n">
        <v>0</v>
      </c>
      <c r="L7090" s="194" t="n">
        <v>0</v>
      </c>
      <c r="M7090" s="195" t="n">
        <v>0</v>
      </c>
      <c r="N7090" s="196" t="n">
        <v>0</v>
      </c>
      <c r="O7090" s="197" t="n">
        <v>0</v>
      </c>
      <c r="P7090" s="118" t="inlineStr">
        <is>
          <t>Включено</t>
        </is>
      </c>
      <c r="Q7090" s="104" t="n"/>
    </row>
    <row r="7091" outlineLevel="3" ht="50.25" customHeight="1">
      <c r="A7091" s="3" t="n"/>
      <c r="B7091" s="3" t="n"/>
      <c r="C7091" s="25" t="n"/>
      <c r="D7091" s="271" t="inlineStr">
        <is>
          <t>10.13.47.16.</t>
        </is>
      </c>
      <c r="E7091" s="200" t="inlineStr">
        <is>
          <t>Автоматический выключатель, термомагнитный, двухполюсный, кривая С, номинальный ток 6 А, 4.5 кА, C9 F 34 2 06, Systeme Electric</t>
        </is>
      </c>
      <c r="F7091" s="214" t="inlineStr">
        <is>
          <t>шт.</t>
        </is>
      </c>
      <c r="G7091" s="645" t="n">
        <v>2</v>
      </c>
      <c r="H7091" s="194" t="n"/>
      <c r="I7091" s="195" t="n">
        <v>0</v>
      </c>
      <c r="J7091" s="196" t="n">
        <v>0</v>
      </c>
      <c r="K7091" s="197" t="n">
        <v>0</v>
      </c>
      <c r="L7091" s="194" t="n">
        <v>0</v>
      </c>
      <c r="M7091" s="195" t="n">
        <v>0</v>
      </c>
      <c r="N7091" s="196" t="n">
        <v>0</v>
      </c>
      <c r="O7091" s="197" t="n">
        <v>0</v>
      </c>
      <c r="P7091" s="118" t="inlineStr">
        <is>
          <t>Включено</t>
        </is>
      </c>
      <c r="Q7091" s="104" t="n"/>
    </row>
    <row r="7092" outlineLevel="3" ht="50.25" customHeight="1">
      <c r="A7092" s="3" t="n"/>
      <c r="B7092" s="3" t="n"/>
      <c r="C7092" s="25" t="n"/>
      <c r="D7092" s="271" t="inlineStr">
        <is>
          <t>10.13.47.17.</t>
        </is>
      </c>
      <c r="E7092" s="200" t="inlineStr">
        <is>
          <t>Трансформатор цепей управления, понижающий 220/24В, 63 ВА, ОСМ Т 220/24-0,063-50, -</t>
        </is>
      </c>
      <c r="F7092" s="214" t="inlineStr">
        <is>
          <t>шт.</t>
        </is>
      </c>
      <c r="G7092" s="645" t="n">
        <v>1</v>
      </c>
      <c r="H7092" s="194" t="n"/>
      <c r="I7092" s="195" t="n">
        <v>0</v>
      </c>
      <c r="J7092" s="196" t="n">
        <v>0</v>
      </c>
      <c r="K7092" s="197" t="n">
        <v>0</v>
      </c>
      <c r="L7092" s="194" t="n">
        <v>0</v>
      </c>
      <c r="M7092" s="195" t="n">
        <v>0</v>
      </c>
      <c r="N7092" s="196" t="n">
        <v>0</v>
      </c>
      <c r="O7092" s="197" t="n">
        <v>0</v>
      </c>
      <c r="P7092" s="118" t="inlineStr">
        <is>
          <t>Включено</t>
        </is>
      </c>
      <c r="Q7092" s="104" t="n"/>
    </row>
    <row r="7093" outlineLevel="3" ht="50.25" customHeight="1">
      <c r="A7093" s="3" t="n"/>
      <c r="B7093" s="3" t="n"/>
      <c r="C7093" s="25" t="n"/>
      <c r="D7093" s="271" t="inlineStr">
        <is>
          <t>10.13.47.18.</t>
        </is>
      </c>
      <c r="E7093" s="200" t="inlineStr">
        <is>
          <t>Клемма винтовая 2.5 мм.кв. 800В, 24A, синяя, TB2.5N, Провенто</t>
        </is>
      </c>
      <c r="F7093" s="214" t="inlineStr">
        <is>
          <t>шт.</t>
        </is>
      </c>
      <c r="G7093" s="645" t="n">
        <v>5</v>
      </c>
      <c r="H7093" s="194" t="n"/>
      <c r="I7093" s="195" t="n">
        <v>0</v>
      </c>
      <c r="J7093" s="196" t="n">
        <v>0</v>
      </c>
      <c r="K7093" s="197" t="n">
        <v>0</v>
      </c>
      <c r="L7093" s="194" t="n">
        <v>0</v>
      </c>
      <c r="M7093" s="195" t="n">
        <v>0</v>
      </c>
      <c r="N7093" s="196" t="n">
        <v>0</v>
      </c>
      <c r="O7093" s="197" t="n">
        <v>0</v>
      </c>
      <c r="P7093" s="118" t="inlineStr">
        <is>
          <t>Включено</t>
        </is>
      </c>
      <c r="Q7093" s="104" t="n"/>
    </row>
    <row r="7094" outlineLevel="3" ht="50.25" customHeight="1">
      <c r="A7094" s="3" t="n"/>
      <c r="B7094" s="3" t="n"/>
      <c r="C7094" s="25" t="n"/>
      <c r="D7094" s="271" t="inlineStr">
        <is>
          <t>10.13.47.19.</t>
        </is>
      </c>
      <c r="E7094" s="200" t="inlineStr">
        <is>
          <t>Торцевая крышка для клемм 2.5-10 мм.кв., синяя, T2.5-10EC.N, Провенто</t>
        </is>
      </c>
      <c r="F7094" s="214" t="inlineStr">
        <is>
          <t>шт.</t>
        </is>
      </c>
      <c r="G7094" s="645" t="n">
        <v>2</v>
      </c>
      <c r="H7094" s="194" t="n"/>
      <c r="I7094" s="195" t="n">
        <v>0</v>
      </c>
      <c r="J7094" s="196" t="n">
        <v>0</v>
      </c>
      <c r="K7094" s="197" t="n">
        <v>0</v>
      </c>
      <c r="L7094" s="194" t="n">
        <v>0</v>
      </c>
      <c r="M7094" s="195" t="n">
        <v>0</v>
      </c>
      <c r="N7094" s="196" t="n">
        <v>0</v>
      </c>
      <c r="O7094" s="197" t="n">
        <v>0</v>
      </c>
      <c r="P7094" s="118" t="inlineStr">
        <is>
          <t>Включено</t>
        </is>
      </c>
      <c r="Q7094" s="104" t="n"/>
    </row>
    <row r="7095" outlineLevel="3" ht="50.25" customHeight="1">
      <c r="A7095" s="3" t="n"/>
      <c r="B7095" s="3" t="n"/>
      <c r="C7095" s="25" t="n"/>
      <c r="D7095" s="271" t="inlineStr">
        <is>
          <t>10.13.47.20.</t>
        </is>
      </c>
      <c r="E7095" s="200" t="inlineStr">
        <is>
          <t>Клемма винтовая, двухуровневая 2,5 мм.кв., 500В, 24A, серая серая, TB2.5DL, Провенто</t>
        </is>
      </c>
      <c r="F7095" s="214" t="inlineStr">
        <is>
          <t>шт.</t>
        </is>
      </c>
      <c r="G7095" s="645" t="n">
        <v>12</v>
      </c>
      <c r="H7095" s="194" t="n"/>
      <c r="I7095" s="195" t="n">
        <v>0</v>
      </c>
      <c r="J7095" s="196" t="n">
        <v>0</v>
      </c>
      <c r="K7095" s="197" t="n">
        <v>0</v>
      </c>
      <c r="L7095" s="194" t="n">
        <v>0</v>
      </c>
      <c r="M7095" s="195" t="n">
        <v>0</v>
      </c>
      <c r="N7095" s="196" t="n">
        <v>0</v>
      </c>
      <c r="O7095" s="197" t="n">
        <v>0</v>
      </c>
      <c r="P7095" s="118" t="inlineStr">
        <is>
          <t>Включено</t>
        </is>
      </c>
      <c r="Q7095" s="104" t="n"/>
    </row>
    <row r="7096" outlineLevel="3" ht="50.25" customHeight="1">
      <c r="A7096" s="3" t="n"/>
      <c r="B7096" s="3" t="n"/>
      <c r="C7096" s="25" t="n"/>
      <c r="D7096" s="271" t="inlineStr">
        <is>
          <t>10.13.47.21.</t>
        </is>
      </c>
      <c r="E7096" s="200" t="inlineStr">
        <is>
          <t>Клемма заземления винтовая 2.5 мм.кв. 800В, желто-зеленая, TB2.5E, Провенто</t>
        </is>
      </c>
      <c r="F7096" s="214" t="inlineStr">
        <is>
          <t>шт.</t>
        </is>
      </c>
      <c r="G7096" s="645" t="n">
        <v>5</v>
      </c>
      <c r="H7096" s="194" t="n"/>
      <c r="I7096" s="195" t="n">
        <v>0</v>
      </c>
      <c r="J7096" s="196" t="n">
        <v>0</v>
      </c>
      <c r="K7096" s="197" t="n">
        <v>0</v>
      </c>
      <c r="L7096" s="194" t="n">
        <v>0</v>
      </c>
      <c r="M7096" s="195" t="n">
        <v>0</v>
      </c>
      <c r="N7096" s="196" t="n">
        <v>0</v>
      </c>
      <c r="O7096" s="197" t="n">
        <v>0</v>
      </c>
      <c r="P7096" s="118" t="inlineStr">
        <is>
          <t>Включено</t>
        </is>
      </c>
      <c r="Q7096" s="104" t="n"/>
    </row>
    <row r="7097" outlineLevel="3" ht="50.25" customHeight="1">
      <c r="A7097" s="3" t="n"/>
      <c r="B7097" s="3" t="n"/>
      <c r="C7097" s="25" t="n"/>
      <c r="D7097" s="271" t="inlineStr">
        <is>
          <t>10.13.47.22.</t>
        </is>
      </c>
      <c r="E7097" s="200" t="inlineStr">
        <is>
          <t>Розетка РДЕ-47 (под евро вилку) EKF PROxima, EKF.mdse-47-pro, EKF</t>
        </is>
      </c>
      <c r="F7097" s="214" t="inlineStr">
        <is>
          <t>шт.</t>
        </is>
      </c>
      <c r="G7097" s="645" t="n">
        <v>1</v>
      </c>
      <c r="H7097" s="194" t="n"/>
      <c r="I7097" s="195" t="n">
        <v>0</v>
      </c>
      <c r="J7097" s="196" t="n">
        <v>0</v>
      </c>
      <c r="K7097" s="197" t="n">
        <v>0</v>
      </c>
      <c r="L7097" s="194" t="n">
        <v>0</v>
      </c>
      <c r="M7097" s="195" t="n">
        <v>0</v>
      </c>
      <c r="N7097" s="196" t="n">
        <v>0</v>
      </c>
      <c r="O7097" s="197" t="n">
        <v>0</v>
      </c>
      <c r="P7097" s="118" t="inlineStr">
        <is>
          <t>Включено</t>
        </is>
      </c>
      <c r="Q7097" s="104" t="n"/>
    </row>
    <row r="7098" outlineLevel="3" ht="50.25" customHeight="1">
      <c r="A7098" s="3" t="n"/>
      <c r="B7098" s="3" t="n"/>
      <c r="C7098" s="25" t="n"/>
      <c r="D7098" s="271" t="inlineStr">
        <is>
          <t>10.13.47.23.</t>
        </is>
      </c>
      <c r="E7098" s="200" t="inlineStr">
        <is>
          <t>Клемма винтовая 2.5 мм.кв. 800В, 24A, серая, TB2.5, Провенто</t>
        </is>
      </c>
      <c r="F7098" s="214" t="inlineStr">
        <is>
          <t>шт.</t>
        </is>
      </c>
      <c r="G7098" s="645" t="n">
        <v>7</v>
      </c>
      <c r="H7098" s="194" t="n"/>
      <c r="I7098" s="195" t="n">
        <v>0</v>
      </c>
      <c r="J7098" s="196" t="n">
        <v>0</v>
      </c>
      <c r="K7098" s="197" t="n">
        <v>0</v>
      </c>
      <c r="L7098" s="194" t="n">
        <v>0</v>
      </c>
      <c r="M7098" s="195" t="n">
        <v>0</v>
      </c>
      <c r="N7098" s="196" t="n">
        <v>0</v>
      </c>
      <c r="O7098" s="197" t="n">
        <v>0</v>
      </c>
      <c r="P7098" s="118" t="inlineStr">
        <is>
          <t>Включено</t>
        </is>
      </c>
      <c r="Q7098" s="104" t="n"/>
    </row>
    <row r="7099" outlineLevel="3" ht="50.25" customHeight="1">
      <c r="A7099" s="3" t="n"/>
      <c r="B7099" s="3" t="n"/>
      <c r="C7099" s="25" t="n"/>
      <c r="D7099" s="271" t="inlineStr">
        <is>
          <t>10.13.47.24.</t>
        </is>
      </c>
      <c r="E7099" s="200" t="inlineStr">
        <is>
          <t>Торцевая крышка для клемм 2.5-10 мм.кв., серая, T2.5-10EC, Провенто</t>
        </is>
      </c>
      <c r="F7099" s="214" t="inlineStr">
        <is>
          <t>шт.</t>
        </is>
      </c>
      <c r="G7099" s="645" t="n">
        <v>2</v>
      </c>
      <c r="H7099" s="194" t="n"/>
      <c r="I7099" s="195" t="n">
        <v>0</v>
      </c>
      <c r="J7099" s="196" t="n">
        <v>0</v>
      </c>
      <c r="K7099" s="197" t="n">
        <v>0</v>
      </c>
      <c r="L7099" s="194" t="n">
        <v>0</v>
      </c>
      <c r="M7099" s="195" t="n">
        <v>0</v>
      </c>
      <c r="N7099" s="196" t="n">
        <v>0</v>
      </c>
      <c r="O7099" s="197" t="n">
        <v>0</v>
      </c>
      <c r="P7099" s="118" t="inlineStr">
        <is>
          <t>Включено</t>
        </is>
      </c>
      <c r="Q7099" s="104" t="n"/>
    </row>
    <row r="7100" outlineLevel="3" ht="50.25" customHeight="1">
      <c r="A7100" s="3" t="n"/>
      <c r="B7100" s="3" t="n"/>
      <c r="C7100" s="25" t="n"/>
      <c r="D7100" s="271" t="inlineStr">
        <is>
          <t>10.13.47.25.</t>
        </is>
      </c>
      <c r="E7100" s="200" t="inlineStr">
        <is>
          <t>Торцевая крышка для двухуровневых клемм 2.5-4 мм.кв., серая, T2.5-4EC.DL, Провенто</t>
        </is>
      </c>
      <c r="F7100" s="214" t="inlineStr">
        <is>
          <t>шт.</t>
        </is>
      </c>
      <c r="G7100" s="645" t="n">
        <v>2</v>
      </c>
      <c r="H7100" s="194" t="n"/>
      <c r="I7100" s="195" t="n">
        <v>0</v>
      </c>
      <c r="J7100" s="196" t="n">
        <v>0</v>
      </c>
      <c r="K7100" s="197" t="n">
        <v>0</v>
      </c>
      <c r="L7100" s="194" t="n">
        <v>0</v>
      </c>
      <c r="M7100" s="195" t="n">
        <v>0</v>
      </c>
      <c r="N7100" s="196" t="n">
        <v>0</v>
      </c>
      <c r="O7100" s="197" t="n">
        <v>0</v>
      </c>
      <c r="P7100" s="118" t="inlineStr">
        <is>
          <t>Включено</t>
        </is>
      </c>
      <c r="Q7100" s="104" t="n"/>
    </row>
    <row r="7101" outlineLevel="3" ht="50.25" customHeight="1">
      <c r="A7101" s="3" t="n"/>
      <c r="B7101" s="3" t="n"/>
      <c r="C7101" s="25" t="n"/>
      <c r="D7101" s="271" t="inlineStr">
        <is>
          <t>10.13.47.26.</t>
        </is>
      </c>
      <c r="E7101" s="200" t="inlineStr">
        <is>
          <t>Компактный распределительный шкаф MES 600х400х250, MES 60.40.25, Провенто</t>
        </is>
      </c>
      <c r="F7101" s="214" t="inlineStr">
        <is>
          <t>шт.</t>
        </is>
      </c>
      <c r="G7101" s="645" t="n">
        <v>1</v>
      </c>
      <c r="H7101" s="194" t="n"/>
      <c r="I7101" s="195" t="n">
        <v>0</v>
      </c>
      <c r="J7101" s="196" t="n">
        <v>0</v>
      </c>
      <c r="K7101" s="197" t="n">
        <v>0</v>
      </c>
      <c r="L7101" s="194" t="n">
        <v>0</v>
      </c>
      <c r="M7101" s="195" t="n">
        <v>0</v>
      </c>
      <c r="N7101" s="196" t="n">
        <v>0</v>
      </c>
      <c r="O7101" s="197" t="n">
        <v>0</v>
      </c>
      <c r="P7101" s="118" t="inlineStr">
        <is>
          <t>Включено</t>
        </is>
      </c>
      <c r="Q7101" s="104" t="n"/>
    </row>
    <row r="7102" outlineLevel="3" ht="50.25" customHeight="1">
      <c r="A7102" s="3" t="n"/>
      <c r="B7102" s="3" t="n"/>
      <c r="C7102" s="25" t="n"/>
      <c r="D7102" s="271" t="inlineStr">
        <is>
          <t>10.13.47.27.</t>
        </is>
      </c>
      <c r="E7102" s="200" t="inlineStr">
        <is>
          <t>Монтажная DIN рейка 35х7.5х2000мм, DR07.2000, Провенто</t>
        </is>
      </c>
      <c r="F7102" s="214" t="inlineStr">
        <is>
          <t>шт.</t>
        </is>
      </c>
      <c r="G7102" s="645" t="n">
        <v>1</v>
      </c>
      <c r="H7102" s="194" t="n"/>
      <c r="I7102" s="195" t="n">
        <v>0</v>
      </c>
      <c r="J7102" s="196" t="n">
        <v>0</v>
      </c>
      <c r="K7102" s="197" t="n">
        <v>0</v>
      </c>
      <c r="L7102" s="194" t="n">
        <v>0</v>
      </c>
      <c r="M7102" s="195" t="n">
        <v>0</v>
      </c>
      <c r="N7102" s="196" t="n">
        <v>0</v>
      </c>
      <c r="O7102" s="197" t="n">
        <v>0</v>
      </c>
      <c r="P7102" s="118" t="inlineStr">
        <is>
          <t>Включено</t>
        </is>
      </c>
      <c r="Q7102" s="104" t="n"/>
    </row>
    <row r="7103" outlineLevel="3" ht="50.25" customHeight="1">
      <c r="A7103" s="3" t="n"/>
      <c r="B7103" s="3" t="n"/>
      <c r="C7103" s="25" t="n"/>
      <c r="D7103" s="271" t="inlineStr">
        <is>
          <t>10.13.47.28.</t>
        </is>
      </c>
      <c r="E7103" s="200" t="inlineStr">
        <is>
          <t>Кабельный канал перфорированный 40x80x2000мм, WD40.80P, Провенто</t>
        </is>
      </c>
      <c r="F7103" s="214" t="inlineStr">
        <is>
          <t>пог.м.</t>
        </is>
      </c>
      <c r="G7103" s="645" t="n">
        <v>1</v>
      </c>
      <c r="H7103" s="194" t="n"/>
      <c r="I7103" s="195" t="n">
        <v>0</v>
      </c>
      <c r="J7103" s="196" t="n">
        <v>0</v>
      </c>
      <c r="K7103" s="197" t="n">
        <v>0</v>
      </c>
      <c r="L7103" s="194" t="n">
        <v>0</v>
      </c>
      <c r="M7103" s="195" t="n">
        <v>0</v>
      </c>
      <c r="N7103" s="196" t="n">
        <v>0</v>
      </c>
      <c r="O7103" s="197" t="n">
        <v>0</v>
      </c>
      <c r="P7103" s="118" t="inlineStr">
        <is>
          <t>Включено</t>
        </is>
      </c>
      <c r="Q7103" s="104" t="n"/>
    </row>
    <row r="7104" outlineLevel="2" ht="50.25" customHeight="1">
      <c r="A7104" s="3" t="n"/>
      <c r="B7104" s="3" t="n"/>
      <c r="C7104" s="240" t="n"/>
      <c r="D7104" s="391" t="inlineStr">
        <is>
          <t>10.13.48.</t>
        </is>
      </c>
      <c r="E7104" s="410" t="inlineStr">
        <is>
          <t>Щит систем вентиляции ЩСВ-П2.3. Оборудование и датчики по месту</t>
        </is>
      </c>
      <c r="F7104" s="411" t="inlineStr">
        <is>
          <t>комплект</t>
        </is>
      </c>
      <c r="G7104" s="421" t="n">
        <v>1</v>
      </c>
      <c r="H7104" s="428">
        <f>IFERROR(L7104/G7104,0)</f>
        <v/>
      </c>
      <c r="I7104" s="429">
        <f>IFERROR(M7104/G7104,0)</f>
        <v/>
      </c>
      <c r="J7104" s="430">
        <f>IFERROR(N7104/G7104,0)</f>
        <v/>
      </c>
      <c r="K7104" s="432">
        <f>+IFERROR(O7104/G7104,0)</f>
        <v/>
      </c>
      <c r="L7104" s="431">
        <f>SUBTOTAL(9,L7105:L7114)</f>
        <v/>
      </c>
      <c r="M7104" s="429">
        <f>SUBTOTAL(9,M7105:M7114)</f>
        <v/>
      </c>
      <c r="N7104" s="430">
        <f>SUBTOTAL(9,N7105:N7114)</f>
        <v/>
      </c>
      <c r="O7104" s="433">
        <f>SUBTOTAL(9,O7105:O7114)</f>
        <v/>
      </c>
      <c r="P7104" s="394" t="n"/>
      <c r="Q7104" s="243" t="n"/>
    </row>
    <row r="7105" outlineLevel="3" ht="50.25" customHeight="1">
      <c r="A7105" s="3" t="n"/>
      <c r="B7105" s="3" t="n"/>
      <c r="C7105" s="25" t="n"/>
      <c r="D7105" s="271" t="inlineStr">
        <is>
          <t>10.13.48.1.</t>
        </is>
      </c>
      <c r="E7105" s="200" t="inlineStr">
        <is>
          <t>Привод клапана</t>
        </is>
      </c>
      <c r="F7105" s="214" t="inlineStr">
        <is>
          <t>шт.</t>
        </is>
      </c>
      <c r="G7105" s="645" t="n">
        <v>0</v>
      </c>
      <c r="H7105" s="194" t="n">
        <v>28861.33039384376</v>
      </c>
      <c r="I7105" s="195" t="n">
        <v>6471.110551486678</v>
      </c>
      <c r="J7105" s="196" t="n">
        <v>4416.555118166304</v>
      </c>
      <c r="K7105" s="197" t="n">
        <v>39748.99606349674</v>
      </c>
      <c r="L7105" s="194" t="n">
        <v>0</v>
      </c>
      <c r="M7105" s="195" t="n">
        <v>0</v>
      </c>
      <c r="N7105" s="196" t="n">
        <v>0</v>
      </c>
      <c r="O7105" s="197" t="n">
        <v>0</v>
      </c>
      <c r="P7105" s="524" t="inlineStr">
        <is>
          <t>Исключено</t>
        </is>
      </c>
      <c r="Q7105" s="104" t="n"/>
    </row>
    <row r="7106" outlineLevel="3" ht="50.25" customHeight="1">
      <c r="A7106" s="3" t="n"/>
      <c r="B7106" s="3" t="n"/>
      <c r="C7106" s="25" t="n"/>
      <c r="D7106" s="271" t="inlineStr">
        <is>
          <t>10.13.48.2.</t>
        </is>
      </c>
      <c r="E7106" s="200" t="inlineStr">
        <is>
          <t>Привод с пружинным возвратом, 2-х позиционный, 10 Нм, ~220 В, NF230A, Belimo</t>
        </is>
      </c>
      <c r="F7106" s="214" t="inlineStr">
        <is>
          <t>шт.</t>
        </is>
      </c>
      <c r="G7106" s="645" t="n">
        <v>0</v>
      </c>
      <c r="H7106" s="194" t="n">
        <v>16508.68076180785</v>
      </c>
      <c r="I7106" s="195" t="n">
        <v>10353.77688237868</v>
      </c>
      <c r="J7106" s="196" t="n">
        <v>3357.807205523316</v>
      </c>
      <c r="K7106" s="197" t="n">
        <v>30220.26484970985</v>
      </c>
      <c r="L7106" s="194" t="n">
        <v>0</v>
      </c>
      <c r="M7106" s="195" t="n">
        <v>0</v>
      </c>
      <c r="N7106" s="196" t="n">
        <v>0</v>
      </c>
      <c r="O7106" s="197" t="n">
        <v>0</v>
      </c>
      <c r="P7106" s="524" t="inlineStr">
        <is>
          <t>Исключено</t>
        </is>
      </c>
      <c r="Q7106" s="104" t="n"/>
    </row>
    <row r="7107" outlineLevel="3" ht="50.25" customHeight="1">
      <c r="A7107" s="3" t="n"/>
      <c r="B7107" s="3" t="n"/>
      <c r="C7107" s="25" t="n"/>
      <c r="D7107" s="271" t="inlineStr">
        <is>
          <t>10.13.48.3.</t>
        </is>
      </c>
      <c r="E7107" s="200" t="inlineStr">
        <is>
          <t>Реле дифференциального давления по воздуху диапазон 50...500 Па, РД30-ДД500, Овен</t>
        </is>
      </c>
      <c r="F7107" s="214" t="inlineStr">
        <is>
          <t>шт.</t>
        </is>
      </c>
      <c r="G7107" s="645" t="n">
        <v>0</v>
      </c>
      <c r="H7107" s="194" t="n">
        <v>1847.12510992114</v>
      </c>
      <c r="I7107" s="195" t="n">
        <v>1553.066532356803</v>
      </c>
      <c r="J7107" s="196" t="n">
        <v>425.0239552847429</v>
      </c>
      <c r="K7107" s="197" t="n">
        <v>3825.215597562686</v>
      </c>
      <c r="L7107" s="194" t="n">
        <v>0</v>
      </c>
      <c r="M7107" s="195" t="n">
        <v>0</v>
      </c>
      <c r="N7107" s="196" t="n">
        <v>0</v>
      </c>
      <c r="O7107" s="197" t="n">
        <v>0</v>
      </c>
      <c r="P7107" s="524" t="inlineStr">
        <is>
          <t>Исключено</t>
        </is>
      </c>
      <c r="Q7107" s="104" t="n"/>
    </row>
    <row r="7108" outlineLevel="3" ht="50.25" customHeight="1">
      <c r="A7108" s="3" t="n"/>
      <c r="B7108" s="3" t="n"/>
      <c r="C7108" s="25" t="n"/>
      <c r="D7108" s="271" t="inlineStr">
        <is>
          <t>10.13.48.4.</t>
        </is>
      </c>
      <c r="E7108" s="200" t="inlineStr">
        <is>
          <t>Реле дифференциального давления по воздуху диапазон 20...200 Па, РД30-ДД200, Овен</t>
        </is>
      </c>
      <c r="F7108" s="214" t="inlineStr">
        <is>
          <t>шт.</t>
        </is>
      </c>
      <c r="G7108" s="645" t="n">
        <v>0</v>
      </c>
      <c r="H7108" s="194" t="n">
        <v>1847.12510992114</v>
      </c>
      <c r="I7108" s="195" t="n">
        <v>1553.066532356803</v>
      </c>
      <c r="J7108" s="196" t="n">
        <v>425.0239552847429</v>
      </c>
      <c r="K7108" s="197" t="n">
        <v>3825.215597562686</v>
      </c>
      <c r="L7108" s="194" t="n">
        <v>0</v>
      </c>
      <c r="M7108" s="195" t="n">
        <v>0</v>
      </c>
      <c r="N7108" s="196" t="n">
        <v>0</v>
      </c>
      <c r="O7108" s="197" t="n">
        <v>0</v>
      </c>
      <c r="P7108" s="524" t="inlineStr">
        <is>
          <t>Исключено</t>
        </is>
      </c>
      <c r="Q7108" s="104" t="n"/>
    </row>
    <row r="7109" outlineLevel="3" ht="50.25" customHeight="1">
      <c r="A7109" s="3" t="n"/>
      <c r="B7109" s="3" t="n"/>
      <c r="C7109" s="25" t="n"/>
      <c r="D7109" s="271" t="inlineStr">
        <is>
          <t>10.13.48.5.</t>
        </is>
      </c>
      <c r="E7109" s="200" t="inlineStr">
        <is>
          <t>Реле давления жидкости, диапазон −0,07…0,3 МПа; гистерезис 0,02…0,15 МПа, Rp1/4, макс. 10 бар, 110 °С, РД-2Р-0,3-G1/4", ЗАО «РОСМА»</t>
        </is>
      </c>
      <c r="F7109" s="214" t="inlineStr">
        <is>
          <t>шт.</t>
        </is>
      </c>
      <c r="G7109" s="645" t="n">
        <v>0</v>
      </c>
      <c r="H7109" s="194" t="n">
        <v>2088.40594777742</v>
      </c>
      <c r="I7109" s="195" t="n">
        <v>1553.066532356803</v>
      </c>
      <c r="J7109" s="196" t="n">
        <v>455.1840600167778</v>
      </c>
      <c r="K7109" s="197" t="n">
        <v>4096.656540151001</v>
      </c>
      <c r="L7109" s="194" t="n">
        <v>0</v>
      </c>
      <c r="M7109" s="195" t="n">
        <v>0</v>
      </c>
      <c r="N7109" s="196" t="n">
        <v>0</v>
      </c>
      <c r="O7109" s="197" t="n">
        <v>0</v>
      </c>
      <c r="P7109" s="524" t="inlineStr">
        <is>
          <t>Исключено</t>
        </is>
      </c>
      <c r="Q7109" s="104" t="n"/>
    </row>
    <row r="7110" outlineLevel="3" ht="50.25" customHeight="1">
      <c r="A7110" s="3" t="n"/>
      <c r="B7110" s="3" t="n"/>
      <c r="C7110" s="25" t="n"/>
      <c r="D7110" s="271" t="inlineStr">
        <is>
          <t>10.13.48.6.</t>
        </is>
      </c>
      <c r="E7110" s="200" t="inlineStr">
        <is>
          <t>Преобразователь частотный, встроенный фильтр ЭМС категории С2 или С3, 380 В, 2.2 кВт, 5.0 А, IP55, STV900U22N4, System Electric</t>
        </is>
      </c>
      <c r="F7110" s="214" t="inlineStr">
        <is>
          <t>шт.</t>
        </is>
      </c>
      <c r="G7110" s="645" t="n">
        <v>0</v>
      </c>
      <c r="H7110" s="194" t="n">
        <v>45300.74401916216</v>
      </c>
      <c r="I7110" s="195" t="n">
        <v>18119.1095441627</v>
      </c>
      <c r="J7110" s="196" t="n">
        <v>7927.481695415608</v>
      </c>
      <c r="K7110" s="197" t="n">
        <v>71347.33525874047</v>
      </c>
      <c r="L7110" s="194" t="n">
        <v>0</v>
      </c>
      <c r="M7110" s="195" t="n">
        <v>0</v>
      </c>
      <c r="N7110" s="196" t="n">
        <v>0</v>
      </c>
      <c r="O7110" s="197" t="n">
        <v>0</v>
      </c>
      <c r="P7110" s="524" t="inlineStr">
        <is>
          <t>Исключено</t>
        </is>
      </c>
      <c r="Q7110" s="104" t="n"/>
    </row>
    <row r="7111" outlineLevel="3" ht="50.25" customHeight="1">
      <c r="A7111" s="3" t="n"/>
      <c r="B7111" s="3" t="n"/>
      <c r="C7111" s="25" t="n"/>
      <c r="D7111" s="271" t="inlineStr">
        <is>
          <t>10.13.48.7.</t>
        </is>
      </c>
      <c r="E7111" s="200" t="inlineStr">
        <is>
          <t>Датчик температуры наружного/внутреннего воздуха, PT1000, -50..+120°С, ДТС3005-PT1000.B2, ЗАО "Овен"</t>
        </is>
      </c>
      <c r="F7111" s="214" t="inlineStr">
        <is>
          <t>шт.</t>
        </is>
      </c>
      <c r="G7111" s="645" t="n">
        <v>0</v>
      </c>
      <c r="H7111" s="194" t="n">
        <v>1893.303200914106</v>
      </c>
      <c r="I7111" s="195" t="n">
        <v>1553.066532356803</v>
      </c>
      <c r="J7111" s="196" t="n">
        <v>430.7962166588636</v>
      </c>
      <c r="K7111" s="197" t="n">
        <v>3877.165949929773</v>
      </c>
      <c r="L7111" s="194" t="n">
        <v>0</v>
      </c>
      <c r="M7111" s="195" t="n">
        <v>0</v>
      </c>
      <c r="N7111" s="196" t="n">
        <v>0</v>
      </c>
      <c r="O7111" s="197" t="n">
        <v>0</v>
      </c>
      <c r="P7111" s="524" t="inlineStr">
        <is>
          <t>Исключено</t>
        </is>
      </c>
      <c r="Q7111" s="104" t="n"/>
    </row>
    <row r="7112" outlineLevel="3" ht="50.25" customHeight="1">
      <c r="A7112" s="3" t="n"/>
      <c r="B7112" s="3" t="n"/>
      <c r="C7112" s="25" t="n"/>
      <c r="D7112" s="271" t="inlineStr">
        <is>
          <t>10.13.48.8.</t>
        </is>
      </c>
      <c r="E7112" s="200" t="inlineStr">
        <is>
          <t>Датчик температуры, канальный, PT1000, длина погружной части 200 мм, -50...120°С, ДТС3015-PT1000.B2.200, ЗАО "Овен"</t>
        </is>
      </c>
      <c r="F7112" s="214" t="inlineStr">
        <is>
          <t>шт.</t>
        </is>
      </c>
      <c r="G7112" s="645" t="n">
        <v>0</v>
      </c>
      <c r="H7112" s="194" t="n">
        <v>3001.578487397167</v>
      </c>
      <c r="I7112" s="195" t="n">
        <v>1553.066532356803</v>
      </c>
      <c r="J7112" s="196" t="n">
        <v>569.3306274692462</v>
      </c>
      <c r="K7112" s="197" t="n">
        <v>5123.975647223216</v>
      </c>
      <c r="L7112" s="194" t="n">
        <v>0</v>
      </c>
      <c r="M7112" s="195" t="n">
        <v>0</v>
      </c>
      <c r="N7112" s="196" t="n">
        <v>0</v>
      </c>
      <c r="O7112" s="197" t="n">
        <v>0</v>
      </c>
      <c r="P7112" s="524" t="inlineStr">
        <is>
          <t>Исключено</t>
        </is>
      </c>
      <c r="Q7112" s="104" t="n"/>
    </row>
    <row r="7113" outlineLevel="3" ht="50.25" customHeight="1">
      <c r="A7113" s="3" t="n"/>
      <c r="B7113" s="3" t="n"/>
      <c r="C7113" s="25" t="n"/>
      <c r="D7113" s="271" t="inlineStr">
        <is>
          <t>10.13.48.9.</t>
        </is>
      </c>
      <c r="E7113" s="200" t="inlineStr">
        <is>
          <t>Датчик температуры, погружной, PT1000, длина погружной части 70 мм, -50...120°С, ДТС3105-PT1000.B2.70, ЗАО "Овен"</t>
        </is>
      </c>
      <c r="F7113" s="214" t="inlineStr">
        <is>
          <t>шт.</t>
        </is>
      </c>
      <c r="G7113" s="645" t="n">
        <v>0</v>
      </c>
      <c r="H7113" s="194" t="n">
        <v>3047.756578390133</v>
      </c>
      <c r="I7113" s="195" t="n">
        <v>1553.066532356803</v>
      </c>
      <c r="J7113" s="196" t="n">
        <v>575.1028888433669</v>
      </c>
      <c r="K7113" s="197" t="n">
        <v>5175.925999590302</v>
      </c>
      <c r="L7113" s="194" t="n">
        <v>0</v>
      </c>
      <c r="M7113" s="195" t="n">
        <v>0</v>
      </c>
      <c r="N7113" s="196" t="n">
        <v>0</v>
      </c>
      <c r="O7113" s="197" t="n">
        <v>0</v>
      </c>
      <c r="P7113" s="524" t="inlineStr">
        <is>
          <t>Исключено</t>
        </is>
      </c>
      <c r="Q7113" s="104" t="n"/>
    </row>
    <row r="7114" outlineLevel="3" ht="50.25" customHeight="1">
      <c r="A7114" s="3" t="n"/>
      <c r="B7114" s="3" t="n"/>
      <c r="C7114" s="25" t="n"/>
      <c r="D7114" s="271" t="inlineStr">
        <is>
          <t>10.13.48.10.</t>
        </is>
      </c>
      <c r="E7114" s="200" t="inlineStr">
        <is>
          <t>Термостат защиты от замерзания с капиллярным датчиком 6 м, -30...15 °С, MTR-K6, Овен</t>
        </is>
      </c>
      <c r="F7114" s="214" t="inlineStr">
        <is>
          <t>шт.</t>
        </is>
      </c>
      <c r="G7114" s="645" t="n">
        <v>0</v>
      </c>
      <c r="H7114" s="194" t="n">
        <v>6695.828707239448</v>
      </c>
      <c r="I7114" s="195" t="n">
        <v>3235.555275743339</v>
      </c>
      <c r="J7114" s="196" t="n">
        <v>1241.422997872848</v>
      </c>
      <c r="K7114" s="197" t="n">
        <v>11172.80698085564</v>
      </c>
      <c r="L7114" s="194" t="n">
        <v>0</v>
      </c>
      <c r="M7114" s="195" t="n">
        <v>0</v>
      </c>
      <c r="N7114" s="196" t="n">
        <v>0</v>
      </c>
      <c r="O7114" s="197" t="n">
        <v>0</v>
      </c>
      <c r="P7114" s="524" t="inlineStr">
        <is>
          <t>Исключено</t>
        </is>
      </c>
      <c r="Q7114" s="104" t="n"/>
    </row>
    <row r="7115" outlineLevel="2" ht="50.25" customHeight="1">
      <c r="A7115" s="3" t="n"/>
      <c r="B7115" s="3" t="n"/>
      <c r="C7115" s="240" t="n"/>
      <c r="D7115" s="391" t="inlineStr">
        <is>
          <t>10.13.49.</t>
        </is>
      </c>
      <c r="E7115" s="410" t="inlineStr">
        <is>
          <t>Щит систем вентиляции ЩСВ-П2.3</t>
        </is>
      </c>
      <c r="F7115" s="411" t="inlineStr">
        <is>
          <t>комплект</t>
        </is>
      </c>
      <c r="G7115" s="421" t="n">
        <v>1</v>
      </c>
      <c r="H7115" s="434">
        <f>IFERROR(L7115/G7115,0)</f>
        <v/>
      </c>
      <c r="I7115" s="435">
        <f>IFERROR(M7115/G7115,0)</f>
        <v/>
      </c>
      <c r="J7115" s="436">
        <f>IFERROR(N7115/G7115,0)</f>
        <v/>
      </c>
      <c r="K7115" s="432">
        <f>+IFERROR(O7115/G7115,0)</f>
        <v/>
      </c>
      <c r="L7115" s="434">
        <f>SUBTOTAL(9,L7116:L7143)</f>
        <v/>
      </c>
      <c r="M7115" s="435">
        <f>SUBTOTAL(9,M7116:M7143)</f>
        <v/>
      </c>
      <c r="N7115" s="436">
        <f>SUBTOTAL(9,N7116:N7143)</f>
        <v/>
      </c>
      <c r="O7115" s="437">
        <f>SUBTOTAL(9,O7116:O7143)</f>
        <v/>
      </c>
      <c r="P7115" s="652" t="inlineStr">
        <is>
          <t>Исключено</t>
        </is>
      </c>
      <c r="Q7115" s="243" t="n"/>
    </row>
    <row r="7116" outlineLevel="3" ht="50.25" customHeight="1">
      <c r="A7116" s="3" t="n"/>
      <c r="B7116" s="3" t="n"/>
      <c r="C7116" s="25" t="n"/>
      <c r="D7116" s="271" t="inlineStr">
        <is>
          <t>10.13.49.1.</t>
        </is>
      </c>
      <c r="E7116" s="200" t="inlineStr">
        <is>
          <t>Контроллер программируемый логический Pixel2 1020, дисплей и клавиатура, 8хDI, 6xDOr, 2xDOo, 8xAi, 2xAO, Pixel2 1020-70-4, ООО "Сегнетикс"</t>
        </is>
      </c>
      <c r="F7116" s="214" t="inlineStr">
        <is>
          <t>шт.</t>
        </is>
      </c>
      <c r="G7116" s="645" t="n">
        <v>1</v>
      </c>
      <c r="H7116" s="194" t="n"/>
      <c r="I7116" s="195" t="n">
        <v>0</v>
      </c>
      <c r="J7116" s="196" t="n">
        <v>0</v>
      </c>
      <c r="K7116" s="197" t="n">
        <v>0</v>
      </c>
      <c r="L7116" s="194" t="n">
        <v>0</v>
      </c>
      <c r="M7116" s="195" t="n">
        <v>0</v>
      </c>
      <c r="N7116" s="196" t="n">
        <v>0</v>
      </c>
      <c r="O7116" s="197" t="n">
        <v>0</v>
      </c>
      <c r="P7116" s="118" t="inlineStr">
        <is>
          <t>Включено</t>
        </is>
      </c>
      <c r="Q7116" s="104" t="n"/>
    </row>
    <row r="7117" outlineLevel="3" ht="50.25" customHeight="1">
      <c r="A7117" s="3" t="n"/>
      <c r="B7117" s="3" t="n"/>
      <c r="C7117" s="25" t="n"/>
      <c r="D7117" s="271" t="inlineStr">
        <is>
          <t>10.13.49.2.</t>
        </is>
      </c>
      <c r="E7117" s="200" t="inlineStr">
        <is>
          <t>Реле промежуточное, 3 п.к. контакта 8А, МРП-3-1 AC230В УХЛ4, ЗАО "Меандр"</t>
        </is>
      </c>
      <c r="F7117" s="214" t="inlineStr">
        <is>
          <t>шт.</t>
        </is>
      </c>
      <c r="G7117" s="645" t="n">
        <v>1</v>
      </c>
      <c r="H7117" s="194" t="n"/>
      <c r="I7117" s="195" t="n">
        <v>0</v>
      </c>
      <c r="J7117" s="196" t="n">
        <v>0</v>
      </c>
      <c r="K7117" s="197" t="n">
        <v>0</v>
      </c>
      <c r="L7117" s="194" t="n">
        <v>0</v>
      </c>
      <c r="M7117" s="195" t="n">
        <v>0</v>
      </c>
      <c r="N7117" s="196" t="n">
        <v>0</v>
      </c>
      <c r="O7117" s="197" t="n">
        <v>0</v>
      </c>
      <c r="P7117" s="118" t="inlineStr">
        <is>
          <t>Включено</t>
        </is>
      </c>
      <c r="Q7117" s="104" t="n"/>
    </row>
    <row r="7118" outlineLevel="3" ht="50.25" customHeight="1">
      <c r="A7118" s="3" t="n"/>
      <c r="B7118" s="3" t="n"/>
      <c r="C7118" s="25" t="n"/>
      <c r="D7118" s="271" t="inlineStr">
        <is>
          <t>10.13.49.3.</t>
        </is>
      </c>
      <c r="E7118" s="200" t="inlineStr">
        <is>
          <t>Лампа сигнальная в сборе, со встроенным светодиодом, зеленая, 230-240В AC, SB4BVM3, Systeme Electric</t>
        </is>
      </c>
      <c r="F7118" s="214" t="inlineStr">
        <is>
          <t>шт.</t>
        </is>
      </c>
      <c r="G7118" s="645" t="n">
        <v>2</v>
      </c>
      <c r="H7118" s="194" t="n"/>
      <c r="I7118" s="195" t="n">
        <v>0</v>
      </c>
      <c r="J7118" s="196" t="n">
        <v>0</v>
      </c>
      <c r="K7118" s="197" t="n">
        <v>0</v>
      </c>
      <c r="L7118" s="194" t="n">
        <v>0</v>
      </c>
      <c r="M7118" s="195" t="n">
        <v>0</v>
      </c>
      <c r="N7118" s="196" t="n">
        <v>0</v>
      </c>
      <c r="O7118" s="197" t="n">
        <v>0</v>
      </c>
      <c r="P7118" s="118" t="inlineStr">
        <is>
          <t>Включено</t>
        </is>
      </c>
      <c r="Q7118" s="104" t="n"/>
    </row>
    <row r="7119" outlineLevel="3" ht="50.25" customHeight="1">
      <c r="A7119" s="3" t="n"/>
      <c r="B7119" s="3" t="n"/>
      <c r="C7119" s="25" t="n"/>
      <c r="D7119" s="271" t="inlineStr">
        <is>
          <t>10.13.49.4.</t>
        </is>
      </c>
      <c r="E7119" s="200" t="inlineStr">
        <is>
          <t>Лампа сигнальная в сборе, со встроенным светодиодом, красная, 230-240В AC, SB4BVM4, Systeme Electric</t>
        </is>
      </c>
      <c r="F7119" s="214" t="inlineStr">
        <is>
          <t>шт.</t>
        </is>
      </c>
      <c r="G7119" s="645" t="n">
        <v>1</v>
      </c>
      <c r="H7119" s="194" t="n"/>
      <c r="I7119" s="195" t="n">
        <v>0</v>
      </c>
      <c r="J7119" s="196" t="n">
        <v>0</v>
      </c>
      <c r="K7119" s="197" t="n">
        <v>0</v>
      </c>
      <c r="L7119" s="194" t="n">
        <v>0</v>
      </c>
      <c r="M7119" s="195" t="n">
        <v>0</v>
      </c>
      <c r="N7119" s="196" t="n">
        <v>0</v>
      </c>
      <c r="O7119" s="197" t="n">
        <v>0</v>
      </c>
      <c r="P7119" s="118" t="inlineStr">
        <is>
          <t>Включено</t>
        </is>
      </c>
      <c r="Q7119" s="104" t="n"/>
    </row>
    <row r="7120" outlineLevel="3" ht="50.25" customHeight="1">
      <c r="A7120" s="3" t="n"/>
      <c r="B7120" s="3" t="n"/>
      <c r="C7120" s="25" t="n"/>
      <c r="D7120" s="271" t="inlineStr">
        <is>
          <t>10.13.49.5.</t>
        </is>
      </c>
      <c r="E7120" s="200" t="inlineStr">
        <is>
          <t>Реле промежуточное, 2 п.к. контакта 16А, МРП-2 AC230В УХЛ4, ЗАО "Меандр"</t>
        </is>
      </c>
      <c r="F7120" s="214" t="inlineStr">
        <is>
          <t>шт.</t>
        </is>
      </c>
      <c r="G7120" s="645" t="n">
        <v>1</v>
      </c>
      <c r="H7120" s="194" t="n"/>
      <c r="I7120" s="195" t="n">
        <v>0</v>
      </c>
      <c r="J7120" s="196" t="n">
        <v>0</v>
      </c>
      <c r="K7120" s="197" t="n">
        <v>0</v>
      </c>
      <c r="L7120" s="194" t="n">
        <v>0</v>
      </c>
      <c r="M7120" s="195" t="n">
        <v>0</v>
      </c>
      <c r="N7120" s="196" t="n">
        <v>0</v>
      </c>
      <c r="O7120" s="197" t="n">
        <v>0</v>
      </c>
      <c r="P7120" s="118" t="inlineStr">
        <is>
          <t>Включено</t>
        </is>
      </c>
      <c r="Q7120" s="104" t="n"/>
    </row>
    <row r="7121" outlineLevel="3" ht="50.25" customHeight="1">
      <c r="A7121" s="3" t="n"/>
      <c r="B7121" s="3" t="n"/>
      <c r="C7121" s="25" t="n"/>
      <c r="D7121" s="271" t="inlineStr">
        <is>
          <t>10.13.49.6.</t>
        </is>
      </c>
      <c r="E7121" s="200" t="inlineStr">
        <is>
          <t>Реле промежуточное, 3 п.к. контакта 8А, МРП-3-1 ACDC220В УХЛ4, ЗАО "Меандр"</t>
        </is>
      </c>
      <c r="F7121" s="214" t="inlineStr">
        <is>
          <t>шт.</t>
        </is>
      </c>
      <c r="G7121" s="645" t="n">
        <v>1</v>
      </c>
      <c r="H7121" s="194" t="n"/>
      <c r="I7121" s="195" t="n">
        <v>0</v>
      </c>
      <c r="J7121" s="196" t="n">
        <v>0</v>
      </c>
      <c r="K7121" s="197" t="n">
        <v>0</v>
      </c>
      <c r="L7121" s="194" t="n">
        <v>0</v>
      </c>
      <c r="M7121" s="195" t="n">
        <v>0</v>
      </c>
      <c r="N7121" s="196" t="n">
        <v>0</v>
      </c>
      <c r="O7121" s="197" t="n">
        <v>0</v>
      </c>
      <c r="P7121" s="118" t="inlineStr">
        <is>
          <t>Включено</t>
        </is>
      </c>
      <c r="Q7121" s="104" t="n"/>
    </row>
    <row r="7122" outlineLevel="3" ht="50.25" customHeight="1">
      <c r="A7122" s="3" t="n"/>
      <c r="B7122" s="3" t="n"/>
      <c r="C7122" s="25" t="n"/>
      <c r="D7122" s="271" t="inlineStr">
        <is>
          <t>10.13.49.7.</t>
        </is>
      </c>
      <c r="E7122" s="200" t="inlineStr">
        <is>
          <t>Реле термисторной защиты электродвигателя, 1 н.о. и 1 н.з. контакт, катушка 220В, РТ-М01-1-15 АС230В УХЛ4, ЗАО "Меандр"</t>
        </is>
      </c>
      <c r="F7122" s="214" t="inlineStr">
        <is>
          <t>шт.</t>
        </is>
      </c>
      <c r="G7122" s="645" t="n">
        <v>1</v>
      </c>
      <c r="H7122" s="194" t="n"/>
      <c r="I7122" s="195" t="n">
        <v>0</v>
      </c>
      <c r="J7122" s="196" t="n">
        <v>0</v>
      </c>
      <c r="K7122" s="197" t="n">
        <v>0</v>
      </c>
      <c r="L7122" s="194" t="n">
        <v>0</v>
      </c>
      <c r="M7122" s="195" t="n">
        <v>0</v>
      </c>
      <c r="N7122" s="196" t="n">
        <v>0</v>
      </c>
      <c r="O7122" s="197" t="n">
        <v>0</v>
      </c>
      <c r="P7122" s="118" t="inlineStr">
        <is>
          <t>Включено</t>
        </is>
      </c>
      <c r="Q7122" s="104" t="n"/>
    </row>
    <row r="7123" outlineLevel="3" ht="50.25" customHeight="1">
      <c r="A7123" s="3" t="n"/>
      <c r="B7123" s="3" t="n"/>
      <c r="C7123" s="25" t="n"/>
      <c r="D7123" s="271" t="inlineStr">
        <is>
          <t>10.13.49.8.</t>
        </is>
      </c>
      <c r="E7123" s="200" t="inlineStr">
        <is>
          <t>Реле промежуточное, 2 п.к. и 2 н.о. контакта 8А, МРП-4 ACDC230В УХЛ4, ЗАО "Меандр"</t>
        </is>
      </c>
      <c r="F7123" s="214" t="inlineStr">
        <is>
          <t>шт.</t>
        </is>
      </c>
      <c r="G7123" s="645" t="n">
        <v>2</v>
      </c>
      <c r="H7123" s="194" t="n"/>
      <c r="I7123" s="195" t="n">
        <v>0</v>
      </c>
      <c r="J7123" s="196" t="n">
        <v>0</v>
      </c>
      <c r="K7123" s="197" t="n">
        <v>0</v>
      </c>
      <c r="L7123" s="194" t="n">
        <v>0</v>
      </c>
      <c r="M7123" s="195" t="n">
        <v>0</v>
      </c>
      <c r="N7123" s="196" t="n">
        <v>0</v>
      </c>
      <c r="O7123" s="197" t="n">
        <v>0</v>
      </c>
      <c r="P7123" s="118" t="inlineStr">
        <is>
          <t>Включено</t>
        </is>
      </c>
      <c r="Q7123" s="104" t="n"/>
    </row>
    <row r="7124" outlineLevel="3" ht="50.25" customHeight="1">
      <c r="A7124" s="3" t="n"/>
      <c r="B7124" s="3" t="n"/>
      <c r="C7124" s="25" t="n"/>
      <c r="D7124" s="271" t="inlineStr">
        <is>
          <t>10.13.49.9.</t>
        </is>
      </c>
      <c r="E7124" s="200" t="inlineStr">
        <is>
          <t>Контактор модульный 2 н.о., 16A AC, 230В АС, C9C32216, Systeme Electric</t>
        </is>
      </c>
      <c r="F7124" s="214" t="inlineStr">
        <is>
          <t>шт.</t>
        </is>
      </c>
      <c r="G7124" s="645" t="n">
        <v>1</v>
      </c>
      <c r="H7124" s="194" t="n"/>
      <c r="I7124" s="195" t="n">
        <v>0</v>
      </c>
      <c r="J7124" s="196" t="n">
        <v>0</v>
      </c>
      <c r="K7124" s="197" t="n">
        <v>0</v>
      </c>
      <c r="L7124" s="194" t="n">
        <v>0</v>
      </c>
      <c r="M7124" s="195" t="n">
        <v>0</v>
      </c>
      <c r="N7124" s="196" t="n">
        <v>0</v>
      </c>
      <c r="O7124" s="197" t="n">
        <v>0</v>
      </c>
      <c r="P7124" s="118" t="inlineStr">
        <is>
          <t>Включено</t>
        </is>
      </c>
      <c r="Q7124" s="104" t="n"/>
    </row>
    <row r="7125" outlineLevel="3" ht="50.25" customHeight="1">
      <c r="A7125" s="3" t="n"/>
      <c r="B7125" s="3" t="n"/>
      <c r="C7125" s="25" t="n"/>
      <c r="D7125" s="271" t="inlineStr">
        <is>
          <t>10.13.49.10.</t>
        </is>
      </c>
      <c r="E7125" s="200" t="inlineStr">
        <is>
          <t>Выключатель нагрузки, трехполюсный, номинальный ток 40 А, 6 кА, C9S16340, Systeme Electric</t>
        </is>
      </c>
      <c r="F7125" s="214" t="inlineStr">
        <is>
          <t>шт.</t>
        </is>
      </c>
      <c r="G7125" s="645" t="n">
        <v>1</v>
      </c>
      <c r="H7125" s="194" t="n"/>
      <c r="I7125" s="195" t="n">
        <v>0</v>
      </c>
      <c r="J7125" s="196" t="n">
        <v>0</v>
      </c>
      <c r="K7125" s="197" t="n">
        <v>0</v>
      </c>
      <c r="L7125" s="194" t="n">
        <v>0</v>
      </c>
      <c r="M7125" s="195" t="n">
        <v>0</v>
      </c>
      <c r="N7125" s="196" t="n">
        <v>0</v>
      </c>
      <c r="O7125" s="197" t="n">
        <v>0</v>
      </c>
      <c r="P7125" s="118" t="inlineStr">
        <is>
          <t>Включено</t>
        </is>
      </c>
      <c r="Q7125" s="104" t="n"/>
    </row>
    <row r="7126" outlineLevel="3" ht="50.25" customHeight="1">
      <c r="A7126" s="3" t="n"/>
      <c r="B7126" s="3" t="n"/>
      <c r="C7126" s="25" t="n"/>
      <c r="D7126" s="271" t="inlineStr">
        <is>
          <t>10.13.49.11.</t>
        </is>
      </c>
      <c r="E7126" s="200" t="inlineStr">
        <is>
          <t>Автоматический выключатель, термомагнитный, трехполюсный, кривая С, номинальный ток 16 А, 4.5 кА, C9 F 34 3 16, Systeme Electric</t>
        </is>
      </c>
      <c r="F7126" s="214" t="inlineStr">
        <is>
          <t>шт.</t>
        </is>
      </c>
      <c r="G7126" s="645" t="n">
        <v>1</v>
      </c>
      <c r="H7126" s="194" t="n"/>
      <c r="I7126" s="195" t="n">
        <v>0</v>
      </c>
      <c r="J7126" s="196" t="n">
        <v>0</v>
      </c>
      <c r="K7126" s="197" t="n">
        <v>0</v>
      </c>
      <c r="L7126" s="194" t="n">
        <v>0</v>
      </c>
      <c r="M7126" s="195" t="n">
        <v>0</v>
      </c>
      <c r="N7126" s="196" t="n">
        <v>0</v>
      </c>
      <c r="O7126" s="197" t="n">
        <v>0</v>
      </c>
      <c r="P7126" s="118" t="inlineStr">
        <is>
          <t>Включено</t>
        </is>
      </c>
      <c r="Q7126" s="104" t="n"/>
    </row>
    <row r="7127" outlineLevel="3" ht="50.25" customHeight="1">
      <c r="A7127" s="3" t="n"/>
      <c r="B7127" s="3" t="n"/>
      <c r="C7127" s="25" t="n"/>
      <c r="D7127" s="271" t="inlineStr">
        <is>
          <t>10.13.49.12.</t>
        </is>
      </c>
      <c r="E7127" s="200" t="inlineStr">
        <is>
          <t>Автомат защиты двигателя, диапазон уставки 1,0...1,6 А, GM2 P06, Systeme Electric</t>
        </is>
      </c>
      <c r="F7127" s="214" t="inlineStr">
        <is>
          <t>шт.</t>
        </is>
      </c>
      <c r="G7127" s="645" t="n">
        <v>1</v>
      </c>
      <c r="H7127" s="194" t="n"/>
      <c r="I7127" s="195" t="n">
        <v>0</v>
      </c>
      <c r="J7127" s="196" t="n">
        <v>0</v>
      </c>
      <c r="K7127" s="197" t="n">
        <v>0</v>
      </c>
      <c r="L7127" s="194" t="n">
        <v>0</v>
      </c>
      <c r="M7127" s="195" t="n">
        <v>0</v>
      </c>
      <c r="N7127" s="196" t="n">
        <v>0</v>
      </c>
      <c r="O7127" s="197" t="n">
        <v>0</v>
      </c>
      <c r="P7127" s="118" t="inlineStr">
        <is>
          <t>Включено</t>
        </is>
      </c>
      <c r="Q7127" s="104" t="n"/>
    </row>
    <row r="7128" outlineLevel="3" ht="50.25" customHeight="1">
      <c r="A7128" s="3" t="n"/>
      <c r="B7128" s="3" t="n"/>
      <c r="C7128" s="25" t="n"/>
      <c r="D7128" s="271" t="inlineStr">
        <is>
          <t>10.13.49.13.</t>
        </is>
      </c>
      <c r="E7128" s="200" t="inlineStr">
        <is>
          <t>Переключатель 3-х позиционный с фиксацией, 2 н.о., черный, удлиненная ручка, SB4BJ33, Systeme Electric</t>
        </is>
      </c>
      <c r="F7128" s="214" t="inlineStr">
        <is>
          <t>шт.</t>
        </is>
      </c>
      <c r="G7128" s="645" t="n">
        <v>2</v>
      </c>
      <c r="H7128" s="194" t="n"/>
      <c r="I7128" s="195" t="n">
        <v>0</v>
      </c>
      <c r="J7128" s="196" t="n">
        <v>0</v>
      </c>
      <c r="K7128" s="197" t="n">
        <v>0</v>
      </c>
      <c r="L7128" s="194" t="n">
        <v>0</v>
      </c>
      <c r="M7128" s="195" t="n">
        <v>0</v>
      </c>
      <c r="N7128" s="196" t="n">
        <v>0</v>
      </c>
      <c r="O7128" s="197" t="n">
        <v>0</v>
      </c>
      <c r="P7128" s="118" t="inlineStr">
        <is>
          <t>Включено</t>
        </is>
      </c>
      <c r="Q7128" s="104" t="n"/>
    </row>
    <row r="7129" outlineLevel="3" ht="50.25" customHeight="1">
      <c r="A7129" s="3" t="n"/>
      <c r="B7129" s="3" t="n"/>
      <c r="C7129" s="25" t="n"/>
      <c r="D7129" s="271" t="inlineStr">
        <is>
          <t>10.13.49.14.</t>
        </is>
      </c>
      <c r="E7129" s="200" t="inlineStr">
        <is>
          <t>Контактный блок 1 НО, SBE101, Systeme Electric</t>
        </is>
      </c>
      <c r="F7129" s="214" t="inlineStr">
        <is>
          <t>шт.</t>
        </is>
      </c>
      <c r="G7129" s="645" t="n">
        <v>4</v>
      </c>
      <c r="H7129" s="194" t="n"/>
      <c r="I7129" s="195" t="n">
        <v>0</v>
      </c>
      <c r="J7129" s="196" t="n">
        <v>0</v>
      </c>
      <c r="K7129" s="197" t="n">
        <v>0</v>
      </c>
      <c r="L7129" s="194" t="n">
        <v>0</v>
      </c>
      <c r="M7129" s="195" t="n">
        <v>0</v>
      </c>
      <c r="N7129" s="196" t="n">
        <v>0</v>
      </c>
      <c r="O7129" s="197" t="n">
        <v>0</v>
      </c>
      <c r="P7129" s="118" t="inlineStr">
        <is>
          <t>Включено</t>
        </is>
      </c>
      <c r="Q7129" s="104" t="n"/>
    </row>
    <row r="7130" outlineLevel="3" ht="50.25" customHeight="1">
      <c r="A7130" s="3" t="n"/>
      <c r="B7130" s="3" t="n"/>
      <c r="C7130" s="25" t="n"/>
      <c r="D7130" s="271" t="inlineStr">
        <is>
          <t>10.13.49.15.</t>
        </is>
      </c>
      <c r="E7130" s="200" t="inlineStr">
        <is>
          <t>Автоматический выключатель, термомагнитный, однополюсный, кривая С, номинальный ток 6 А, 4.5 кА, C9 F 34 1 06, Systeme Electric</t>
        </is>
      </c>
      <c r="F7130" s="214" t="inlineStr">
        <is>
          <t>шт.</t>
        </is>
      </c>
      <c r="G7130" s="645" t="n">
        <v>2</v>
      </c>
      <c r="H7130" s="194" t="n"/>
      <c r="I7130" s="195" t="n">
        <v>0</v>
      </c>
      <c r="J7130" s="196" t="n">
        <v>0</v>
      </c>
      <c r="K7130" s="197" t="n">
        <v>0</v>
      </c>
      <c r="L7130" s="194" t="n">
        <v>0</v>
      </c>
      <c r="M7130" s="195" t="n">
        <v>0</v>
      </c>
      <c r="N7130" s="196" t="n">
        <v>0</v>
      </c>
      <c r="O7130" s="197" t="n">
        <v>0</v>
      </c>
      <c r="P7130" s="118" t="inlineStr">
        <is>
          <t>Включено</t>
        </is>
      </c>
      <c r="Q7130" s="104" t="n"/>
    </row>
    <row r="7131" outlineLevel="3" ht="50.25" customHeight="1">
      <c r="A7131" s="3" t="n"/>
      <c r="B7131" s="3" t="n"/>
      <c r="C7131" s="25" t="n"/>
      <c r="D7131" s="271" t="inlineStr">
        <is>
          <t>10.13.49.16.</t>
        </is>
      </c>
      <c r="E7131" s="200" t="inlineStr">
        <is>
          <t>Автоматический выключатель, термомагнитный, двухполюсный, кривая С, номинальный ток 6 А, 4.5 кА, C9 F 34 2 06, Systeme Electric</t>
        </is>
      </c>
      <c r="F7131" s="214" t="inlineStr">
        <is>
          <t>шт.</t>
        </is>
      </c>
      <c r="G7131" s="645" t="n">
        <v>2</v>
      </c>
      <c r="H7131" s="194" t="n"/>
      <c r="I7131" s="195" t="n">
        <v>0</v>
      </c>
      <c r="J7131" s="196" t="n">
        <v>0</v>
      </c>
      <c r="K7131" s="197" t="n">
        <v>0</v>
      </c>
      <c r="L7131" s="194" t="n">
        <v>0</v>
      </c>
      <c r="M7131" s="195" t="n">
        <v>0</v>
      </c>
      <c r="N7131" s="196" t="n">
        <v>0</v>
      </c>
      <c r="O7131" s="197" t="n">
        <v>0</v>
      </c>
      <c r="P7131" s="118" t="inlineStr">
        <is>
          <t>Включено</t>
        </is>
      </c>
      <c r="Q7131" s="104" t="n"/>
    </row>
    <row r="7132" outlineLevel="3" ht="50.25" customHeight="1">
      <c r="A7132" s="3" t="n"/>
      <c r="B7132" s="3" t="n"/>
      <c r="C7132" s="25" t="n"/>
      <c r="D7132" s="271" t="inlineStr">
        <is>
          <t>10.13.49.17.</t>
        </is>
      </c>
      <c r="E7132" s="200" t="inlineStr">
        <is>
          <t>Трансформатор цепей управления, понижающий 220/24В, 63 ВА, ОСМ Т 220/24-0,063-50, -</t>
        </is>
      </c>
      <c r="F7132" s="214" t="inlineStr">
        <is>
          <t>шт.</t>
        </is>
      </c>
      <c r="G7132" s="645" t="n">
        <v>1</v>
      </c>
      <c r="H7132" s="194" t="n"/>
      <c r="I7132" s="195" t="n">
        <v>0</v>
      </c>
      <c r="J7132" s="196" t="n">
        <v>0</v>
      </c>
      <c r="K7132" s="197" t="n">
        <v>0</v>
      </c>
      <c r="L7132" s="194" t="n">
        <v>0</v>
      </c>
      <c r="M7132" s="195" t="n">
        <v>0</v>
      </c>
      <c r="N7132" s="196" t="n">
        <v>0</v>
      </c>
      <c r="O7132" s="197" t="n">
        <v>0</v>
      </c>
      <c r="P7132" s="118" t="inlineStr">
        <is>
          <t>Включено</t>
        </is>
      </c>
      <c r="Q7132" s="104" t="n"/>
    </row>
    <row r="7133" outlineLevel="3" ht="50.25" customHeight="1">
      <c r="A7133" s="3" t="n"/>
      <c r="B7133" s="3" t="n"/>
      <c r="C7133" s="25" t="n"/>
      <c r="D7133" s="271" t="inlineStr">
        <is>
          <t>10.13.49.18.</t>
        </is>
      </c>
      <c r="E7133" s="200" t="inlineStr">
        <is>
          <t>Клемма винтовая 2.5 мм.кв. 800В, 24A, синяя, TB2.5N, Провенто</t>
        </is>
      </c>
      <c r="F7133" s="214" t="inlineStr">
        <is>
          <t>шт.</t>
        </is>
      </c>
      <c r="G7133" s="645" t="n">
        <v>5</v>
      </c>
      <c r="H7133" s="194" t="n"/>
      <c r="I7133" s="195" t="n">
        <v>0</v>
      </c>
      <c r="J7133" s="196" t="n">
        <v>0</v>
      </c>
      <c r="K7133" s="197" t="n">
        <v>0</v>
      </c>
      <c r="L7133" s="194" t="n">
        <v>0</v>
      </c>
      <c r="M7133" s="195" t="n">
        <v>0</v>
      </c>
      <c r="N7133" s="196" t="n">
        <v>0</v>
      </c>
      <c r="O7133" s="197" t="n">
        <v>0</v>
      </c>
      <c r="P7133" s="118" t="inlineStr">
        <is>
          <t>Включено</t>
        </is>
      </c>
      <c r="Q7133" s="104" t="n"/>
    </row>
    <row r="7134" outlineLevel="3" ht="50.25" customHeight="1">
      <c r="A7134" s="3" t="n"/>
      <c r="B7134" s="3" t="n"/>
      <c r="C7134" s="25" t="n"/>
      <c r="D7134" s="271" t="inlineStr">
        <is>
          <t>10.13.49.19.</t>
        </is>
      </c>
      <c r="E7134" s="200" t="inlineStr">
        <is>
          <t>Торцевая крышка для клемм 2.5-10 мм.кв., синяя, T2.5-10EC.N, Провенто</t>
        </is>
      </c>
      <c r="F7134" s="214" t="inlineStr">
        <is>
          <t>шт.</t>
        </is>
      </c>
      <c r="G7134" s="645" t="n">
        <v>2</v>
      </c>
      <c r="H7134" s="194" t="n"/>
      <c r="I7134" s="195" t="n">
        <v>0</v>
      </c>
      <c r="J7134" s="196" t="n">
        <v>0</v>
      </c>
      <c r="K7134" s="197" t="n">
        <v>0</v>
      </c>
      <c r="L7134" s="194" t="n">
        <v>0</v>
      </c>
      <c r="M7134" s="195" t="n">
        <v>0</v>
      </c>
      <c r="N7134" s="196" t="n">
        <v>0</v>
      </c>
      <c r="O7134" s="197" t="n">
        <v>0</v>
      </c>
      <c r="P7134" s="118" t="inlineStr">
        <is>
          <t>Включено</t>
        </is>
      </c>
      <c r="Q7134" s="104" t="n"/>
    </row>
    <row r="7135" outlineLevel="3" ht="50.25" customHeight="1">
      <c r="A7135" s="3" t="n"/>
      <c r="B7135" s="3" t="n"/>
      <c r="C7135" s="25" t="n"/>
      <c r="D7135" s="271" t="inlineStr">
        <is>
          <t>10.13.49.20.</t>
        </is>
      </c>
      <c r="E7135" s="200" t="inlineStr">
        <is>
          <t>Клемма винтовая, двухуровневая 2,5 мм.кв., 500В, 24A, серая серая, TB2.5DL, Провенто</t>
        </is>
      </c>
      <c r="F7135" s="214" t="inlineStr">
        <is>
          <t>шт.</t>
        </is>
      </c>
      <c r="G7135" s="645" t="n">
        <v>12</v>
      </c>
      <c r="H7135" s="194" t="n"/>
      <c r="I7135" s="195" t="n">
        <v>0</v>
      </c>
      <c r="J7135" s="196" t="n">
        <v>0</v>
      </c>
      <c r="K7135" s="197" t="n">
        <v>0</v>
      </c>
      <c r="L7135" s="194" t="n">
        <v>0</v>
      </c>
      <c r="M7135" s="195" t="n">
        <v>0</v>
      </c>
      <c r="N7135" s="196" t="n">
        <v>0</v>
      </c>
      <c r="O7135" s="197" t="n">
        <v>0</v>
      </c>
      <c r="P7135" s="118" t="inlineStr">
        <is>
          <t>Включено</t>
        </is>
      </c>
      <c r="Q7135" s="104" t="n"/>
    </row>
    <row r="7136" outlineLevel="3" ht="50.25" customHeight="1">
      <c r="A7136" s="3" t="n"/>
      <c r="B7136" s="3" t="n"/>
      <c r="C7136" s="25" t="n"/>
      <c r="D7136" s="271" t="inlineStr">
        <is>
          <t>10.13.49.21.</t>
        </is>
      </c>
      <c r="E7136" s="200" t="inlineStr">
        <is>
          <t>Клемма заземления винтовая 2.5 мм.кв. 800В, желто-зеленая, TB2.5E, Провенто</t>
        </is>
      </c>
      <c r="F7136" s="214" t="inlineStr">
        <is>
          <t>шт.</t>
        </is>
      </c>
      <c r="G7136" s="645" t="n">
        <v>5</v>
      </c>
      <c r="H7136" s="194" t="n"/>
      <c r="I7136" s="195" t="n">
        <v>0</v>
      </c>
      <c r="J7136" s="196" t="n">
        <v>0</v>
      </c>
      <c r="K7136" s="197" t="n">
        <v>0</v>
      </c>
      <c r="L7136" s="194" t="n">
        <v>0</v>
      </c>
      <c r="M7136" s="195" t="n">
        <v>0</v>
      </c>
      <c r="N7136" s="196" t="n">
        <v>0</v>
      </c>
      <c r="O7136" s="197" t="n">
        <v>0</v>
      </c>
      <c r="P7136" s="118" t="inlineStr">
        <is>
          <t>Включено</t>
        </is>
      </c>
      <c r="Q7136" s="104" t="n"/>
    </row>
    <row r="7137" outlineLevel="3" ht="50.25" customHeight="1">
      <c r="A7137" s="3" t="n"/>
      <c r="B7137" s="3" t="n"/>
      <c r="C7137" s="25" t="n"/>
      <c r="D7137" s="271" t="inlineStr">
        <is>
          <t>10.13.49.22.</t>
        </is>
      </c>
      <c r="E7137" s="200" t="inlineStr">
        <is>
          <t>Розетка РДЕ-47 (под евро вилку) EKF PROxima, EKF.mdse-47-pro, EKF</t>
        </is>
      </c>
      <c r="F7137" s="214" t="inlineStr">
        <is>
          <t>шт.</t>
        </is>
      </c>
      <c r="G7137" s="645" t="n">
        <v>1</v>
      </c>
      <c r="H7137" s="194" t="n"/>
      <c r="I7137" s="195" t="n">
        <v>0</v>
      </c>
      <c r="J7137" s="196" t="n">
        <v>0</v>
      </c>
      <c r="K7137" s="197" t="n">
        <v>0</v>
      </c>
      <c r="L7137" s="194" t="n">
        <v>0</v>
      </c>
      <c r="M7137" s="195" t="n">
        <v>0</v>
      </c>
      <c r="N7137" s="196" t="n">
        <v>0</v>
      </c>
      <c r="O7137" s="197" t="n">
        <v>0</v>
      </c>
      <c r="P7137" s="118" t="inlineStr">
        <is>
          <t>Включено</t>
        </is>
      </c>
      <c r="Q7137" s="104" t="n"/>
    </row>
    <row r="7138" outlineLevel="3" ht="50.25" customHeight="1">
      <c r="A7138" s="3" t="n"/>
      <c r="B7138" s="3" t="n"/>
      <c r="C7138" s="25" t="n"/>
      <c r="D7138" s="271" t="inlineStr">
        <is>
          <t>10.13.49.23.</t>
        </is>
      </c>
      <c r="E7138" s="200" t="inlineStr">
        <is>
          <t>Клемма винтовая 2.5 мм.кв. 800В, 24A, серая, TB2.5, Провенто</t>
        </is>
      </c>
      <c r="F7138" s="214" t="inlineStr">
        <is>
          <t>шт.</t>
        </is>
      </c>
      <c r="G7138" s="645" t="n">
        <v>7</v>
      </c>
      <c r="H7138" s="194" t="n"/>
      <c r="I7138" s="195" t="n">
        <v>0</v>
      </c>
      <c r="J7138" s="196" t="n">
        <v>0</v>
      </c>
      <c r="K7138" s="197" t="n">
        <v>0</v>
      </c>
      <c r="L7138" s="194" t="n">
        <v>0</v>
      </c>
      <c r="M7138" s="195" t="n">
        <v>0</v>
      </c>
      <c r="N7138" s="196" t="n">
        <v>0</v>
      </c>
      <c r="O7138" s="197" t="n">
        <v>0</v>
      </c>
      <c r="P7138" s="118" t="inlineStr">
        <is>
          <t>Включено</t>
        </is>
      </c>
      <c r="Q7138" s="104" t="n"/>
    </row>
    <row r="7139" outlineLevel="3" ht="50.25" customHeight="1">
      <c r="A7139" s="3" t="n"/>
      <c r="B7139" s="3" t="n"/>
      <c r="C7139" s="25" t="n"/>
      <c r="D7139" s="271" t="inlineStr">
        <is>
          <t>10.13.49.24.</t>
        </is>
      </c>
      <c r="E7139" s="200" t="inlineStr">
        <is>
          <t>Торцевая крышка для клемм 2.5-10 мм.кв., серая, T2.5-10EC, Провенто</t>
        </is>
      </c>
      <c r="F7139" s="214" t="inlineStr">
        <is>
          <t>шт.</t>
        </is>
      </c>
      <c r="G7139" s="645" t="n">
        <v>2</v>
      </c>
      <c r="H7139" s="194" t="n"/>
      <c r="I7139" s="195" t="n">
        <v>0</v>
      </c>
      <c r="J7139" s="196" t="n">
        <v>0</v>
      </c>
      <c r="K7139" s="197" t="n">
        <v>0</v>
      </c>
      <c r="L7139" s="194" t="n">
        <v>0</v>
      </c>
      <c r="M7139" s="195" t="n">
        <v>0</v>
      </c>
      <c r="N7139" s="196" t="n">
        <v>0</v>
      </c>
      <c r="O7139" s="197" t="n">
        <v>0</v>
      </c>
      <c r="P7139" s="118" t="inlineStr">
        <is>
          <t>Включено</t>
        </is>
      </c>
      <c r="Q7139" s="104" t="n"/>
    </row>
    <row r="7140" outlineLevel="3" ht="50.25" customHeight="1">
      <c r="A7140" s="3" t="n"/>
      <c r="B7140" s="3" t="n"/>
      <c r="C7140" s="25" t="n"/>
      <c r="D7140" s="271" t="inlineStr">
        <is>
          <t>10.13.49.25.</t>
        </is>
      </c>
      <c r="E7140" s="200" t="inlineStr">
        <is>
          <t>Торцевая крышка для двухуровневых клемм 2.5-4 мм.кв., серая, T2.5-4EC.DL, Провенто</t>
        </is>
      </c>
      <c r="F7140" s="214" t="inlineStr">
        <is>
          <t>шт.</t>
        </is>
      </c>
      <c r="G7140" s="645" t="n">
        <v>2</v>
      </c>
      <c r="H7140" s="194" t="n"/>
      <c r="I7140" s="195" t="n">
        <v>0</v>
      </c>
      <c r="J7140" s="196" t="n">
        <v>0</v>
      </c>
      <c r="K7140" s="197" t="n">
        <v>0</v>
      </c>
      <c r="L7140" s="194" t="n">
        <v>0</v>
      </c>
      <c r="M7140" s="195" t="n">
        <v>0</v>
      </c>
      <c r="N7140" s="196" t="n">
        <v>0</v>
      </c>
      <c r="O7140" s="197" t="n">
        <v>0</v>
      </c>
      <c r="P7140" s="118" t="inlineStr">
        <is>
          <t>Включено</t>
        </is>
      </c>
      <c r="Q7140" s="104" t="n"/>
    </row>
    <row r="7141" outlineLevel="3" ht="50.25" customHeight="1">
      <c r="A7141" s="3" t="n"/>
      <c r="B7141" s="3" t="n"/>
      <c r="C7141" s="25" t="n"/>
      <c r="D7141" s="271" t="inlineStr">
        <is>
          <t>10.13.49.26.</t>
        </is>
      </c>
      <c r="E7141" s="200" t="inlineStr">
        <is>
          <t>Компактный распределительный шкаф MES 600х400х250, MES 60.40.25, Провенто</t>
        </is>
      </c>
      <c r="F7141" s="214" t="inlineStr">
        <is>
          <t>шт.</t>
        </is>
      </c>
      <c r="G7141" s="645" t="n">
        <v>1</v>
      </c>
      <c r="H7141" s="194" t="n"/>
      <c r="I7141" s="195" t="n">
        <v>0</v>
      </c>
      <c r="J7141" s="196" t="n">
        <v>0</v>
      </c>
      <c r="K7141" s="197" t="n">
        <v>0</v>
      </c>
      <c r="L7141" s="194" t="n">
        <v>0</v>
      </c>
      <c r="M7141" s="195" t="n">
        <v>0</v>
      </c>
      <c r="N7141" s="196" t="n">
        <v>0</v>
      </c>
      <c r="O7141" s="197" t="n">
        <v>0</v>
      </c>
      <c r="P7141" s="118" t="inlineStr">
        <is>
          <t>Включено</t>
        </is>
      </c>
      <c r="Q7141" s="104" t="n"/>
    </row>
    <row r="7142" outlineLevel="3" ht="50.25" customHeight="1">
      <c r="A7142" s="3" t="n"/>
      <c r="B7142" s="3" t="n"/>
      <c r="C7142" s="25" t="n"/>
      <c r="D7142" s="271" t="inlineStr">
        <is>
          <t>10.13.49.27.</t>
        </is>
      </c>
      <c r="E7142" s="200" t="inlineStr">
        <is>
          <t>Монтажная DIN рейка 35х7.5х2000мм, DR07.2000, Провенто</t>
        </is>
      </c>
      <c r="F7142" s="214" t="inlineStr">
        <is>
          <t>шт.</t>
        </is>
      </c>
      <c r="G7142" s="645" t="n">
        <v>1</v>
      </c>
      <c r="H7142" s="194" t="n"/>
      <c r="I7142" s="195" t="n">
        <v>0</v>
      </c>
      <c r="J7142" s="196" t="n">
        <v>0</v>
      </c>
      <c r="K7142" s="197" t="n">
        <v>0</v>
      </c>
      <c r="L7142" s="194" t="n">
        <v>0</v>
      </c>
      <c r="M7142" s="195" t="n">
        <v>0</v>
      </c>
      <c r="N7142" s="196" t="n">
        <v>0</v>
      </c>
      <c r="O7142" s="197" t="n">
        <v>0</v>
      </c>
      <c r="P7142" s="118" t="inlineStr">
        <is>
          <t>Включено</t>
        </is>
      </c>
      <c r="Q7142" s="104" t="n"/>
    </row>
    <row r="7143" outlineLevel="3" ht="50.25" customHeight="1">
      <c r="A7143" s="3" t="n"/>
      <c r="B7143" s="3" t="n"/>
      <c r="C7143" s="25" t="n"/>
      <c r="D7143" s="271" t="inlineStr">
        <is>
          <t>10.13.49.28.</t>
        </is>
      </c>
      <c r="E7143" s="200" t="inlineStr">
        <is>
          <t>Кабельный канал перфорированный 40x80x2000мм, WD40.80P, Провенто</t>
        </is>
      </c>
      <c r="F7143" s="214" t="inlineStr">
        <is>
          <t>пог.м.</t>
        </is>
      </c>
      <c r="G7143" s="645" t="n">
        <v>1</v>
      </c>
      <c r="H7143" s="194" t="n"/>
      <c r="I7143" s="195" t="n">
        <v>0</v>
      </c>
      <c r="J7143" s="196" t="n">
        <v>0</v>
      </c>
      <c r="K7143" s="197" t="n">
        <v>0</v>
      </c>
      <c r="L7143" s="194" t="n">
        <v>0</v>
      </c>
      <c r="M7143" s="195" t="n">
        <v>0</v>
      </c>
      <c r="N7143" s="196" t="n">
        <v>0</v>
      </c>
      <c r="O7143" s="197" t="n">
        <v>0</v>
      </c>
      <c r="P7143" s="118" t="inlineStr">
        <is>
          <t>Включено</t>
        </is>
      </c>
      <c r="Q7143" s="104" t="n"/>
    </row>
    <row r="7144" outlineLevel="2" ht="50.25" customHeight="1">
      <c r="A7144" s="3" t="n"/>
      <c r="B7144" s="3" t="n"/>
      <c r="C7144" s="240" t="n"/>
      <c r="D7144" s="391" t="inlineStr">
        <is>
          <t>10.13.50.</t>
        </is>
      </c>
      <c r="E7144" s="410" t="inlineStr">
        <is>
          <t>Щит систем вентиляции ЩСВ-П2.4 Оборудование и датчики по месту</t>
        </is>
      </c>
      <c r="F7144" s="411" t="inlineStr">
        <is>
          <t>комплект</t>
        </is>
      </c>
      <c r="G7144" s="421" t="n">
        <v>1</v>
      </c>
      <c r="H7144" s="428">
        <f>IFERROR(L7144/G7144,0)</f>
        <v/>
      </c>
      <c r="I7144" s="429">
        <f>IFERROR(M7144/G7144,0)</f>
        <v/>
      </c>
      <c r="J7144" s="430">
        <f>IFERROR(N7144/G7144,0)</f>
        <v/>
      </c>
      <c r="K7144" s="432">
        <f>+IFERROR(O7144/G7144,0)</f>
        <v/>
      </c>
      <c r="L7144" s="431">
        <f>SUBTOTAL(9,L7145:L7154)</f>
        <v/>
      </c>
      <c r="M7144" s="429">
        <f>SUBTOTAL(9,M7145:M7154)</f>
        <v/>
      </c>
      <c r="N7144" s="430">
        <f>SUBTOTAL(9,N7145:N7154)</f>
        <v/>
      </c>
      <c r="O7144" s="433">
        <f>SUBTOTAL(9,O7145:O7154)</f>
        <v/>
      </c>
      <c r="P7144" s="394" t="n"/>
      <c r="Q7144" s="243" t="n"/>
    </row>
    <row r="7145" outlineLevel="3" ht="50.25" customHeight="1">
      <c r="A7145" s="3" t="n"/>
      <c r="B7145" s="3" t="n"/>
      <c r="C7145" s="25" t="n"/>
      <c r="D7145" s="271" t="inlineStr">
        <is>
          <t>10.13.50.1.</t>
        </is>
      </c>
      <c r="E7145" s="200" t="inlineStr">
        <is>
          <t>Привод клапана</t>
        </is>
      </c>
      <c r="F7145" s="214" t="inlineStr">
        <is>
          <t>шт.</t>
        </is>
      </c>
      <c r="G7145" s="645" t="n">
        <v>0</v>
      </c>
      <c r="H7145" s="194" t="n">
        <v>28861.33039384376</v>
      </c>
      <c r="I7145" s="195" t="n">
        <v>6471.110551486678</v>
      </c>
      <c r="J7145" s="196" t="n">
        <v>4416.555118166304</v>
      </c>
      <c r="K7145" s="197" t="n">
        <v>39748.99606349674</v>
      </c>
      <c r="L7145" s="194" t="n">
        <v>0</v>
      </c>
      <c r="M7145" s="195" t="n">
        <v>0</v>
      </c>
      <c r="N7145" s="196" t="n">
        <v>0</v>
      </c>
      <c r="O7145" s="197" t="n">
        <v>0</v>
      </c>
      <c r="P7145" s="524" t="inlineStr">
        <is>
          <t>Исключено</t>
        </is>
      </c>
      <c r="Q7145" s="104" t="n"/>
    </row>
    <row r="7146" outlineLevel="3" ht="50.25" customHeight="1">
      <c r="A7146" s="3" t="n"/>
      <c r="B7146" s="3" t="n"/>
      <c r="C7146" s="25" t="n"/>
      <c r="D7146" s="271" t="inlineStr">
        <is>
          <t>10.13.50.2.</t>
        </is>
      </c>
      <c r="E7146" s="200" t="inlineStr">
        <is>
          <t>Привод с пружинным возвратом, 2-х позиционный, 10 Нм, ~220 В, NF230A, Belimo</t>
        </is>
      </c>
      <c r="F7146" s="214" t="inlineStr">
        <is>
          <t>шт.</t>
        </is>
      </c>
      <c r="G7146" s="645" t="n">
        <v>0</v>
      </c>
      <c r="H7146" s="194" t="n">
        <v>16508.68076180785</v>
      </c>
      <c r="I7146" s="195" t="n">
        <v>10353.77688237868</v>
      </c>
      <c r="J7146" s="196" t="n">
        <v>3357.807205523316</v>
      </c>
      <c r="K7146" s="197" t="n">
        <v>30220.26484970985</v>
      </c>
      <c r="L7146" s="194" t="n">
        <v>0</v>
      </c>
      <c r="M7146" s="195" t="n">
        <v>0</v>
      </c>
      <c r="N7146" s="196" t="n">
        <v>0</v>
      </c>
      <c r="O7146" s="197" t="n">
        <v>0</v>
      </c>
      <c r="P7146" s="524" t="inlineStr">
        <is>
          <t>Исключено</t>
        </is>
      </c>
      <c r="Q7146" s="104" t="n"/>
    </row>
    <row r="7147" outlineLevel="3" ht="50.25" customHeight="1">
      <c r="A7147" s="3" t="n"/>
      <c r="B7147" s="3" t="n"/>
      <c r="C7147" s="25" t="n"/>
      <c r="D7147" s="271" t="inlineStr">
        <is>
          <t>10.13.50.3.</t>
        </is>
      </c>
      <c r="E7147" s="200" t="inlineStr">
        <is>
          <t>Реле дифференциального давления по воздуху диапазон 50...500 Па, РД30-ДД500, Овен</t>
        </is>
      </c>
      <c r="F7147" s="214" t="inlineStr">
        <is>
          <t>шт.</t>
        </is>
      </c>
      <c r="G7147" s="645" t="n">
        <v>0</v>
      </c>
      <c r="H7147" s="194" t="n">
        <v>1847.12510992114</v>
      </c>
      <c r="I7147" s="195" t="n">
        <v>1553.066532356803</v>
      </c>
      <c r="J7147" s="196" t="n">
        <v>425.0239552847429</v>
      </c>
      <c r="K7147" s="197" t="n">
        <v>3825.215597562686</v>
      </c>
      <c r="L7147" s="194" t="n">
        <v>0</v>
      </c>
      <c r="M7147" s="195" t="n">
        <v>0</v>
      </c>
      <c r="N7147" s="196" t="n">
        <v>0</v>
      </c>
      <c r="O7147" s="197" t="n">
        <v>0</v>
      </c>
      <c r="P7147" s="524" t="inlineStr">
        <is>
          <t>Исключено</t>
        </is>
      </c>
      <c r="Q7147" s="104" t="n"/>
    </row>
    <row r="7148" outlineLevel="3" ht="50.25" customHeight="1">
      <c r="A7148" s="3" t="n"/>
      <c r="B7148" s="3" t="n"/>
      <c r="C7148" s="25" t="n"/>
      <c r="D7148" s="271" t="inlineStr">
        <is>
          <t>10.13.50.4.</t>
        </is>
      </c>
      <c r="E7148" s="200" t="inlineStr">
        <is>
          <t>Реле дифференциального давления по воздуху диапазон 20...200 Па, РД30-ДД200, Овен</t>
        </is>
      </c>
      <c r="F7148" s="214" t="inlineStr">
        <is>
          <t>шт.</t>
        </is>
      </c>
      <c r="G7148" s="645" t="n">
        <v>0</v>
      </c>
      <c r="H7148" s="194" t="n">
        <v>1847.12510992114</v>
      </c>
      <c r="I7148" s="195" t="n">
        <v>1553.066532356803</v>
      </c>
      <c r="J7148" s="196" t="n">
        <v>425.0239552847429</v>
      </c>
      <c r="K7148" s="197" t="n">
        <v>3825.215597562686</v>
      </c>
      <c r="L7148" s="194" t="n">
        <v>0</v>
      </c>
      <c r="M7148" s="195" t="n">
        <v>0</v>
      </c>
      <c r="N7148" s="196" t="n">
        <v>0</v>
      </c>
      <c r="O7148" s="197" t="n">
        <v>0</v>
      </c>
      <c r="P7148" s="524" t="inlineStr">
        <is>
          <t>Исключено</t>
        </is>
      </c>
      <c r="Q7148" s="104" t="n"/>
    </row>
    <row r="7149" outlineLevel="3" ht="50.25" customHeight="1">
      <c r="A7149" s="3" t="n"/>
      <c r="B7149" s="3" t="n"/>
      <c r="C7149" s="25" t="n"/>
      <c r="D7149" s="271" t="inlineStr">
        <is>
          <t>10.13.50.5.</t>
        </is>
      </c>
      <c r="E7149" s="200" t="inlineStr">
        <is>
          <t>Реле давления жидкости, диапазон −0,07…0,3 МПа; гистерезис 0,02…0,15 МПа, Rp1/4, макс. 10 бар, 110 °С, РД-2Р-0,3-G1/4", ЗАО «РОСМА»</t>
        </is>
      </c>
      <c r="F7149" s="214" t="inlineStr">
        <is>
          <t>шт.</t>
        </is>
      </c>
      <c r="G7149" s="645" t="n">
        <v>0</v>
      </c>
      <c r="H7149" s="194" t="n">
        <v>2088.40594777742</v>
      </c>
      <c r="I7149" s="195" t="n">
        <v>1553.066532356803</v>
      </c>
      <c r="J7149" s="196" t="n">
        <v>455.1840600167778</v>
      </c>
      <c r="K7149" s="197" t="n">
        <v>4096.656540151001</v>
      </c>
      <c r="L7149" s="194" t="n">
        <v>0</v>
      </c>
      <c r="M7149" s="195" t="n">
        <v>0</v>
      </c>
      <c r="N7149" s="196" t="n">
        <v>0</v>
      </c>
      <c r="O7149" s="197" t="n">
        <v>0</v>
      </c>
      <c r="P7149" s="524" t="inlineStr">
        <is>
          <t>Исключено</t>
        </is>
      </c>
      <c r="Q7149" s="104" t="n"/>
    </row>
    <row r="7150" outlineLevel="3" ht="50.25" customHeight="1">
      <c r="A7150" s="3" t="n"/>
      <c r="B7150" s="3" t="n"/>
      <c r="C7150" s="25" t="n"/>
      <c r="D7150" s="271" t="inlineStr">
        <is>
          <t>10.13.50.6.</t>
        </is>
      </c>
      <c r="E7150" s="200" t="inlineStr">
        <is>
          <t>Преобразователь частотный, встроенный фильтр ЭМС категории С2 или С3, 380 В, 2.2 кВт, 5.0 А, IP55, STV900U22N4, System Electric</t>
        </is>
      </c>
      <c r="F7150" s="214" t="inlineStr">
        <is>
          <t>шт.</t>
        </is>
      </c>
      <c r="G7150" s="645" t="n">
        <v>0</v>
      </c>
      <c r="H7150" s="194" t="n">
        <v>45300.74401916216</v>
      </c>
      <c r="I7150" s="195" t="n">
        <v>18119.1095441627</v>
      </c>
      <c r="J7150" s="196" t="n">
        <v>7927.481695415608</v>
      </c>
      <c r="K7150" s="197" t="n">
        <v>71347.33525874047</v>
      </c>
      <c r="L7150" s="194" t="n">
        <v>0</v>
      </c>
      <c r="M7150" s="195" t="n">
        <v>0</v>
      </c>
      <c r="N7150" s="196" t="n">
        <v>0</v>
      </c>
      <c r="O7150" s="197" t="n">
        <v>0</v>
      </c>
      <c r="P7150" s="524" t="inlineStr">
        <is>
          <t>Исключено</t>
        </is>
      </c>
      <c r="Q7150" s="104" t="n"/>
    </row>
    <row r="7151" outlineLevel="3" ht="50.25" customHeight="1">
      <c r="A7151" s="3" t="n"/>
      <c r="B7151" s="3" t="n"/>
      <c r="C7151" s="25" t="n"/>
      <c r="D7151" s="271" t="inlineStr">
        <is>
          <t>10.13.50.7.</t>
        </is>
      </c>
      <c r="E7151" s="200" t="inlineStr">
        <is>
          <t>Датчик температуры наружного/внутреннего воздуха, PT1000, -50..+120°С, ДТС3005-PT1000.B2, ЗАО "Овен"</t>
        </is>
      </c>
      <c r="F7151" s="214" t="inlineStr">
        <is>
          <t>шт.</t>
        </is>
      </c>
      <c r="G7151" s="645" t="n">
        <v>0</v>
      </c>
      <c r="H7151" s="194" t="n">
        <v>1893.303200914106</v>
      </c>
      <c r="I7151" s="195" t="n">
        <v>1553.066532356803</v>
      </c>
      <c r="J7151" s="196" t="n">
        <v>430.7962166588636</v>
      </c>
      <c r="K7151" s="197" t="n">
        <v>3877.165949929773</v>
      </c>
      <c r="L7151" s="194" t="n">
        <v>0</v>
      </c>
      <c r="M7151" s="195" t="n">
        <v>0</v>
      </c>
      <c r="N7151" s="196" t="n">
        <v>0</v>
      </c>
      <c r="O7151" s="197" t="n">
        <v>0</v>
      </c>
      <c r="P7151" s="524" t="inlineStr">
        <is>
          <t>Исключено</t>
        </is>
      </c>
      <c r="Q7151" s="104" t="n"/>
    </row>
    <row r="7152" outlineLevel="3" ht="50.25" customHeight="1">
      <c r="A7152" s="3" t="n"/>
      <c r="B7152" s="3" t="n"/>
      <c r="C7152" s="25" t="n"/>
      <c r="D7152" s="271" t="inlineStr">
        <is>
          <t>10.13.50.8.</t>
        </is>
      </c>
      <c r="E7152" s="200" t="inlineStr">
        <is>
          <t>Датчик температуры, канальный, PT1000, длина погружной части 200 мм, -50...120°С, ДТС3015-PT1000.B2.200, ЗАО "Овен"</t>
        </is>
      </c>
      <c r="F7152" s="214" t="inlineStr">
        <is>
          <t>шт.</t>
        </is>
      </c>
      <c r="G7152" s="645" t="n">
        <v>0</v>
      </c>
      <c r="H7152" s="194" t="n">
        <v>3001.578487397167</v>
      </c>
      <c r="I7152" s="195" t="n">
        <v>1553.066532356803</v>
      </c>
      <c r="J7152" s="196" t="n">
        <v>569.3306274692462</v>
      </c>
      <c r="K7152" s="197" t="n">
        <v>5123.975647223216</v>
      </c>
      <c r="L7152" s="194" t="n">
        <v>0</v>
      </c>
      <c r="M7152" s="195" t="n">
        <v>0</v>
      </c>
      <c r="N7152" s="196" t="n">
        <v>0</v>
      </c>
      <c r="O7152" s="197" t="n">
        <v>0</v>
      </c>
      <c r="P7152" s="524" t="inlineStr">
        <is>
          <t>Исключено</t>
        </is>
      </c>
      <c r="Q7152" s="104" t="n"/>
    </row>
    <row r="7153" outlineLevel="3" ht="50.25" customHeight="1">
      <c r="A7153" s="3" t="n"/>
      <c r="B7153" s="3" t="n"/>
      <c r="C7153" s="25" t="n"/>
      <c r="D7153" s="271" t="inlineStr">
        <is>
          <t>10.13.50.9.</t>
        </is>
      </c>
      <c r="E7153" s="200" t="inlineStr">
        <is>
          <t>Датчик температуры, погружной, PT1000, длина погружной части 70 мм, -50...120°С, ДТС3105-PT1000.B2.70, ЗАО "Овен"</t>
        </is>
      </c>
      <c r="F7153" s="214" t="inlineStr">
        <is>
          <t>шт.</t>
        </is>
      </c>
      <c r="G7153" s="645" t="n">
        <v>0</v>
      </c>
      <c r="H7153" s="194" t="n">
        <v>3047.756578390133</v>
      </c>
      <c r="I7153" s="195" t="n">
        <v>1553.066532356803</v>
      </c>
      <c r="J7153" s="196" t="n">
        <v>575.1028888433669</v>
      </c>
      <c r="K7153" s="197" t="n">
        <v>5175.925999590302</v>
      </c>
      <c r="L7153" s="194" t="n">
        <v>0</v>
      </c>
      <c r="M7153" s="195" t="n">
        <v>0</v>
      </c>
      <c r="N7153" s="196" t="n">
        <v>0</v>
      </c>
      <c r="O7153" s="197" t="n">
        <v>0</v>
      </c>
      <c r="P7153" s="524" t="inlineStr">
        <is>
          <t>Исключено</t>
        </is>
      </c>
      <c r="Q7153" s="104" t="n"/>
    </row>
    <row r="7154" outlineLevel="3" ht="50.25" customHeight="1">
      <c r="A7154" s="3" t="n"/>
      <c r="B7154" s="3" t="n"/>
      <c r="C7154" s="25" t="n"/>
      <c r="D7154" s="271" t="inlineStr">
        <is>
          <t>10.13.50.10.</t>
        </is>
      </c>
      <c r="E7154" s="200" t="inlineStr">
        <is>
          <t>Термостат защиты от замерзания с капиллярным датчиком 6 м, -30...15 °С, MTR-K6, Овен</t>
        </is>
      </c>
      <c r="F7154" s="214" t="inlineStr">
        <is>
          <t>шт.</t>
        </is>
      </c>
      <c r="G7154" s="645" t="n">
        <v>0</v>
      </c>
      <c r="H7154" s="194" t="n">
        <v>6695.828707239448</v>
      </c>
      <c r="I7154" s="195" t="n">
        <v>3235.555275743339</v>
      </c>
      <c r="J7154" s="196" t="n">
        <v>1241.422997872848</v>
      </c>
      <c r="K7154" s="197" t="n">
        <v>11172.80698085564</v>
      </c>
      <c r="L7154" s="194" t="n">
        <v>0</v>
      </c>
      <c r="M7154" s="195" t="n">
        <v>0</v>
      </c>
      <c r="N7154" s="196" t="n">
        <v>0</v>
      </c>
      <c r="O7154" s="197" t="n">
        <v>0</v>
      </c>
      <c r="P7154" s="524" t="inlineStr">
        <is>
          <t>Исключено</t>
        </is>
      </c>
      <c r="Q7154" s="104" t="n"/>
    </row>
    <row r="7155" outlineLevel="2" ht="50.25" customHeight="1">
      <c r="A7155" s="3" t="n"/>
      <c r="B7155" s="3" t="n"/>
      <c r="C7155" s="240" t="n"/>
      <c r="D7155" s="391" t="inlineStr">
        <is>
          <t>10.13.51.</t>
        </is>
      </c>
      <c r="E7155" s="410" t="inlineStr">
        <is>
          <t>Щит систем вентиляции ЩСВ-П2.4</t>
        </is>
      </c>
      <c r="F7155" s="411" t="inlineStr">
        <is>
          <t>комплект</t>
        </is>
      </c>
      <c r="G7155" s="421" t="n">
        <v>1</v>
      </c>
      <c r="H7155" s="434">
        <f>IFERROR(L7155/G7155,0)</f>
        <v/>
      </c>
      <c r="I7155" s="435">
        <f>IFERROR(M7155/G7155,0)</f>
        <v/>
      </c>
      <c r="J7155" s="436">
        <f>IFERROR(N7155/G7155,0)</f>
        <v/>
      </c>
      <c r="K7155" s="432">
        <f>+IFERROR(O7155/G7155,0)</f>
        <v/>
      </c>
      <c r="L7155" s="434">
        <f>SUBTOTAL(9,L7156:L7183)</f>
        <v/>
      </c>
      <c r="M7155" s="435">
        <f>SUBTOTAL(9,M7156:M7183)</f>
        <v/>
      </c>
      <c r="N7155" s="436">
        <f>SUBTOTAL(9,N7156:N7183)</f>
        <v/>
      </c>
      <c r="O7155" s="437">
        <f>SUBTOTAL(9,O7156:O7183)</f>
        <v/>
      </c>
      <c r="P7155" s="652" t="inlineStr">
        <is>
          <t>Исключено</t>
        </is>
      </c>
      <c r="Q7155" s="243" t="n"/>
    </row>
    <row r="7156" outlineLevel="3" ht="50.25" customHeight="1">
      <c r="A7156" s="3" t="n"/>
      <c r="B7156" s="3" t="n"/>
      <c r="C7156" s="25" t="n"/>
      <c r="D7156" s="271" t="inlineStr">
        <is>
          <t>10.13.51.1.</t>
        </is>
      </c>
      <c r="E7156" s="200" t="inlineStr">
        <is>
          <t>Контроллер программируемый логический Pixel2 1020, дисплей и клавиатура, 8хDI, 6xDOr, 2xDOo, 8xAi, 2xAO, Pixel2 1020-70-4, ООО "Сегнетикс"</t>
        </is>
      </c>
      <c r="F7156" s="214" t="inlineStr">
        <is>
          <t>шт.</t>
        </is>
      </c>
      <c r="G7156" s="645" t="n">
        <v>1</v>
      </c>
      <c r="H7156" s="194" t="n"/>
      <c r="I7156" s="195" t="n">
        <v>0</v>
      </c>
      <c r="J7156" s="196" t="n">
        <v>0</v>
      </c>
      <c r="K7156" s="197" t="n">
        <v>0</v>
      </c>
      <c r="L7156" s="194" t="n">
        <v>0</v>
      </c>
      <c r="M7156" s="195" t="n">
        <v>0</v>
      </c>
      <c r="N7156" s="196" t="n">
        <v>0</v>
      </c>
      <c r="O7156" s="197" t="n">
        <v>0</v>
      </c>
      <c r="P7156" s="118" t="inlineStr">
        <is>
          <t>Включено</t>
        </is>
      </c>
      <c r="Q7156" s="104" t="n"/>
    </row>
    <row r="7157" outlineLevel="3" ht="50.25" customHeight="1">
      <c r="A7157" s="3" t="n"/>
      <c r="B7157" s="3" t="n"/>
      <c r="C7157" s="25" t="n"/>
      <c r="D7157" s="271" t="inlineStr">
        <is>
          <t>10.13.51.2.</t>
        </is>
      </c>
      <c r="E7157" s="200" t="inlineStr">
        <is>
          <t>Реле промежуточное, 3 п.к. контакта 8А, МРП-3-1 AC230В УХЛ4, ЗАО "Меандр"</t>
        </is>
      </c>
      <c r="F7157" s="214" t="inlineStr">
        <is>
          <t>шт.</t>
        </is>
      </c>
      <c r="G7157" s="645" t="n">
        <v>1</v>
      </c>
      <c r="H7157" s="194" t="n"/>
      <c r="I7157" s="195" t="n">
        <v>0</v>
      </c>
      <c r="J7157" s="196" t="n">
        <v>0</v>
      </c>
      <c r="K7157" s="197" t="n">
        <v>0</v>
      </c>
      <c r="L7157" s="194" t="n">
        <v>0</v>
      </c>
      <c r="M7157" s="195" t="n">
        <v>0</v>
      </c>
      <c r="N7157" s="196" t="n">
        <v>0</v>
      </c>
      <c r="O7157" s="197" t="n">
        <v>0</v>
      </c>
      <c r="P7157" s="118" t="inlineStr">
        <is>
          <t>Включено</t>
        </is>
      </c>
      <c r="Q7157" s="104" t="n"/>
    </row>
    <row r="7158" outlineLevel="3" ht="50.25" customHeight="1">
      <c r="A7158" s="3" t="n"/>
      <c r="B7158" s="3" t="n"/>
      <c r="C7158" s="25" t="n"/>
      <c r="D7158" s="271" t="inlineStr">
        <is>
          <t>10.13.51.3.</t>
        </is>
      </c>
      <c r="E7158" s="200" t="inlineStr">
        <is>
          <t>Лампа сигнальная в сборе, со встроенным светодиодом, зеленая, 230-240В AC, SB4BVM3, Systeme Electric</t>
        </is>
      </c>
      <c r="F7158" s="214" t="inlineStr">
        <is>
          <t>шт.</t>
        </is>
      </c>
      <c r="G7158" s="645" t="n">
        <v>2</v>
      </c>
      <c r="H7158" s="194" t="n"/>
      <c r="I7158" s="195" t="n">
        <v>0</v>
      </c>
      <c r="J7158" s="196" t="n">
        <v>0</v>
      </c>
      <c r="K7158" s="197" t="n">
        <v>0</v>
      </c>
      <c r="L7158" s="194" t="n">
        <v>0</v>
      </c>
      <c r="M7158" s="195" t="n">
        <v>0</v>
      </c>
      <c r="N7158" s="196" t="n">
        <v>0</v>
      </c>
      <c r="O7158" s="197" t="n">
        <v>0</v>
      </c>
      <c r="P7158" s="118" t="inlineStr">
        <is>
          <t>Включено</t>
        </is>
      </c>
      <c r="Q7158" s="104" t="n"/>
    </row>
    <row r="7159" outlineLevel="3" ht="50.25" customHeight="1">
      <c r="A7159" s="3" t="n"/>
      <c r="B7159" s="3" t="n"/>
      <c r="C7159" s="25" t="n"/>
      <c r="D7159" s="271" t="inlineStr">
        <is>
          <t>10.13.51.4.</t>
        </is>
      </c>
      <c r="E7159" s="200" t="inlineStr">
        <is>
          <t>Лампа сигнальная в сборе, со встроенным светодиодом, красная, 230-240В AC, SB4BVM4, Systeme Electric</t>
        </is>
      </c>
      <c r="F7159" s="214" t="inlineStr">
        <is>
          <t>шт.</t>
        </is>
      </c>
      <c r="G7159" s="645" t="n">
        <v>1</v>
      </c>
      <c r="H7159" s="194" t="n"/>
      <c r="I7159" s="195" t="n">
        <v>0</v>
      </c>
      <c r="J7159" s="196" t="n">
        <v>0</v>
      </c>
      <c r="K7159" s="197" t="n">
        <v>0</v>
      </c>
      <c r="L7159" s="194" t="n">
        <v>0</v>
      </c>
      <c r="M7159" s="195" t="n">
        <v>0</v>
      </c>
      <c r="N7159" s="196" t="n">
        <v>0</v>
      </c>
      <c r="O7159" s="197" t="n">
        <v>0</v>
      </c>
      <c r="P7159" s="118" t="inlineStr">
        <is>
          <t>Включено</t>
        </is>
      </c>
      <c r="Q7159" s="104" t="n"/>
    </row>
    <row r="7160" outlineLevel="3" ht="50.25" customHeight="1">
      <c r="A7160" s="3" t="n"/>
      <c r="B7160" s="3" t="n"/>
      <c r="C7160" s="25" t="n"/>
      <c r="D7160" s="271" t="inlineStr">
        <is>
          <t>10.13.51.5.</t>
        </is>
      </c>
      <c r="E7160" s="200" t="inlineStr">
        <is>
          <t>Реле промежуточное, 2 п.к. контакта 16А, МРП-2 AC230В УХЛ4, ЗАО "Меандр"</t>
        </is>
      </c>
      <c r="F7160" s="214" t="inlineStr">
        <is>
          <t>шт.</t>
        </is>
      </c>
      <c r="G7160" s="645" t="n">
        <v>1</v>
      </c>
      <c r="H7160" s="194" t="n"/>
      <c r="I7160" s="195" t="n">
        <v>0</v>
      </c>
      <c r="J7160" s="196" t="n">
        <v>0</v>
      </c>
      <c r="K7160" s="197" t="n">
        <v>0</v>
      </c>
      <c r="L7160" s="194" t="n">
        <v>0</v>
      </c>
      <c r="M7160" s="195" t="n">
        <v>0</v>
      </c>
      <c r="N7160" s="196" t="n">
        <v>0</v>
      </c>
      <c r="O7160" s="197" t="n">
        <v>0</v>
      </c>
      <c r="P7160" s="118" t="inlineStr">
        <is>
          <t>Включено</t>
        </is>
      </c>
      <c r="Q7160" s="104" t="n"/>
    </row>
    <row r="7161" outlineLevel="3" ht="50.25" customHeight="1">
      <c r="A7161" s="3" t="n"/>
      <c r="B7161" s="3" t="n"/>
      <c r="C7161" s="25" t="n"/>
      <c r="D7161" s="271" t="inlineStr">
        <is>
          <t>10.13.51.6.</t>
        </is>
      </c>
      <c r="E7161" s="200" t="inlineStr">
        <is>
          <t>Реле промежуточное, 3 п.к. контакта 8А, МРП-3-1 ACDC220В УХЛ4, ЗАО "Меандр"</t>
        </is>
      </c>
      <c r="F7161" s="214" t="inlineStr">
        <is>
          <t>шт.</t>
        </is>
      </c>
      <c r="G7161" s="645" t="n">
        <v>1</v>
      </c>
      <c r="H7161" s="194" t="n"/>
      <c r="I7161" s="195" t="n">
        <v>0</v>
      </c>
      <c r="J7161" s="196" t="n">
        <v>0</v>
      </c>
      <c r="K7161" s="197" t="n">
        <v>0</v>
      </c>
      <c r="L7161" s="194" t="n">
        <v>0</v>
      </c>
      <c r="M7161" s="195" t="n">
        <v>0</v>
      </c>
      <c r="N7161" s="196" t="n">
        <v>0</v>
      </c>
      <c r="O7161" s="197" t="n">
        <v>0</v>
      </c>
      <c r="P7161" s="118" t="inlineStr">
        <is>
          <t>Включено</t>
        </is>
      </c>
      <c r="Q7161" s="104" t="n"/>
    </row>
    <row r="7162" outlineLevel="3" ht="50.25" customHeight="1">
      <c r="A7162" s="3" t="n"/>
      <c r="B7162" s="3" t="n"/>
      <c r="C7162" s="25" t="n"/>
      <c r="D7162" s="271" t="inlineStr">
        <is>
          <t>10.13.51.7.</t>
        </is>
      </c>
      <c r="E7162" s="200" t="inlineStr">
        <is>
          <t>Реле термисторной защиты электродвигателя, 1 н.о. и 1 н.з. контакт, катушка 220В, РТ-М01-1-15 АС230В УХЛ4, ЗАО "Меандр"</t>
        </is>
      </c>
      <c r="F7162" s="214" t="inlineStr">
        <is>
          <t>шт.</t>
        </is>
      </c>
      <c r="G7162" s="645" t="n">
        <v>1</v>
      </c>
      <c r="H7162" s="194" t="n"/>
      <c r="I7162" s="195" t="n">
        <v>0</v>
      </c>
      <c r="J7162" s="196" t="n">
        <v>0</v>
      </c>
      <c r="K7162" s="197" t="n">
        <v>0</v>
      </c>
      <c r="L7162" s="194" t="n">
        <v>0</v>
      </c>
      <c r="M7162" s="195" t="n">
        <v>0</v>
      </c>
      <c r="N7162" s="196" t="n">
        <v>0</v>
      </c>
      <c r="O7162" s="197" t="n">
        <v>0</v>
      </c>
      <c r="P7162" s="118" t="inlineStr">
        <is>
          <t>Включено</t>
        </is>
      </c>
      <c r="Q7162" s="104" t="n"/>
    </row>
    <row r="7163" outlineLevel="3" ht="50.25" customHeight="1">
      <c r="A7163" s="3" t="n"/>
      <c r="B7163" s="3" t="n"/>
      <c r="C7163" s="25" t="n"/>
      <c r="D7163" s="271" t="inlineStr">
        <is>
          <t>10.13.51.8.</t>
        </is>
      </c>
      <c r="E7163" s="200" t="inlineStr">
        <is>
          <t>Реле промежуточное, 2 п.к. и 2 н.о. контакта 8А, МРП-4 ACDC230В УХЛ4, ЗАО "Меандр"</t>
        </is>
      </c>
      <c r="F7163" s="214" t="inlineStr">
        <is>
          <t>шт.</t>
        </is>
      </c>
      <c r="G7163" s="645" t="n">
        <v>2</v>
      </c>
      <c r="H7163" s="194" t="n"/>
      <c r="I7163" s="195" t="n">
        <v>0</v>
      </c>
      <c r="J7163" s="196" t="n">
        <v>0</v>
      </c>
      <c r="K7163" s="197" t="n">
        <v>0</v>
      </c>
      <c r="L7163" s="194" t="n">
        <v>0</v>
      </c>
      <c r="M7163" s="195" t="n">
        <v>0</v>
      </c>
      <c r="N7163" s="196" t="n">
        <v>0</v>
      </c>
      <c r="O7163" s="197" t="n">
        <v>0</v>
      </c>
      <c r="P7163" s="118" t="inlineStr">
        <is>
          <t>Включено</t>
        </is>
      </c>
      <c r="Q7163" s="104" t="n"/>
    </row>
    <row r="7164" outlineLevel="3" ht="50.25" customHeight="1">
      <c r="A7164" s="3" t="n"/>
      <c r="B7164" s="3" t="n"/>
      <c r="C7164" s="25" t="n"/>
      <c r="D7164" s="271" t="inlineStr">
        <is>
          <t>10.13.51.9.</t>
        </is>
      </c>
      <c r="E7164" s="200" t="inlineStr">
        <is>
          <t>Контактор модульный 2 н.о., 16A AC, 230В АС, C9C32216, Systeme Electric</t>
        </is>
      </c>
      <c r="F7164" s="214" t="inlineStr">
        <is>
          <t>шт.</t>
        </is>
      </c>
      <c r="G7164" s="645" t="n">
        <v>1</v>
      </c>
      <c r="H7164" s="194" t="n"/>
      <c r="I7164" s="195" t="n">
        <v>0</v>
      </c>
      <c r="J7164" s="196" t="n">
        <v>0</v>
      </c>
      <c r="K7164" s="197" t="n">
        <v>0</v>
      </c>
      <c r="L7164" s="194" t="n">
        <v>0</v>
      </c>
      <c r="M7164" s="195" t="n">
        <v>0</v>
      </c>
      <c r="N7164" s="196" t="n">
        <v>0</v>
      </c>
      <c r="O7164" s="197" t="n">
        <v>0</v>
      </c>
      <c r="P7164" s="118" t="inlineStr">
        <is>
          <t>Включено</t>
        </is>
      </c>
      <c r="Q7164" s="104" t="n"/>
    </row>
    <row r="7165" outlineLevel="3" ht="50.25" customHeight="1">
      <c r="A7165" s="3" t="n"/>
      <c r="B7165" s="3" t="n"/>
      <c r="C7165" s="25" t="n"/>
      <c r="D7165" s="271" t="inlineStr">
        <is>
          <t>10.13.51.10.</t>
        </is>
      </c>
      <c r="E7165" s="200" t="inlineStr">
        <is>
          <t>Выключатель нагрузки, трехполюсный, номинальный ток 40 А, 6 кА, C9S16340, Systeme Electric</t>
        </is>
      </c>
      <c r="F7165" s="214" t="inlineStr">
        <is>
          <t>шт.</t>
        </is>
      </c>
      <c r="G7165" s="645" t="n">
        <v>1</v>
      </c>
      <c r="H7165" s="194" t="n"/>
      <c r="I7165" s="195" t="n">
        <v>0</v>
      </c>
      <c r="J7165" s="196" t="n">
        <v>0</v>
      </c>
      <c r="K7165" s="197" t="n">
        <v>0</v>
      </c>
      <c r="L7165" s="194" t="n">
        <v>0</v>
      </c>
      <c r="M7165" s="195" t="n">
        <v>0</v>
      </c>
      <c r="N7165" s="196" t="n">
        <v>0</v>
      </c>
      <c r="O7165" s="197" t="n">
        <v>0</v>
      </c>
      <c r="P7165" s="118" t="inlineStr">
        <is>
          <t>Включено</t>
        </is>
      </c>
      <c r="Q7165" s="104" t="n"/>
    </row>
    <row r="7166" outlineLevel="3" ht="50.25" customHeight="1">
      <c r="A7166" s="3" t="n"/>
      <c r="B7166" s="3" t="n"/>
      <c r="C7166" s="25" t="n"/>
      <c r="D7166" s="271" t="inlineStr">
        <is>
          <t>10.13.51.11.</t>
        </is>
      </c>
      <c r="E7166" s="200" t="inlineStr">
        <is>
          <t>Автоматический выключатель, термомагнитный, трехполюсный, кривая С, номинальный ток 16 А, 4.5 кА, C9 F 34 3 16, Systeme Electric</t>
        </is>
      </c>
      <c r="F7166" s="214" t="inlineStr">
        <is>
          <t>шт.</t>
        </is>
      </c>
      <c r="G7166" s="645" t="n">
        <v>1</v>
      </c>
      <c r="H7166" s="194" t="n"/>
      <c r="I7166" s="195" t="n">
        <v>0</v>
      </c>
      <c r="J7166" s="196" t="n">
        <v>0</v>
      </c>
      <c r="K7166" s="197" t="n">
        <v>0</v>
      </c>
      <c r="L7166" s="194" t="n">
        <v>0</v>
      </c>
      <c r="M7166" s="195" t="n">
        <v>0</v>
      </c>
      <c r="N7166" s="196" t="n">
        <v>0</v>
      </c>
      <c r="O7166" s="197" t="n">
        <v>0</v>
      </c>
      <c r="P7166" s="118" t="inlineStr">
        <is>
          <t>Включено</t>
        </is>
      </c>
      <c r="Q7166" s="104" t="n"/>
    </row>
    <row r="7167" outlineLevel="3" ht="50.25" customHeight="1">
      <c r="A7167" s="3" t="n"/>
      <c r="B7167" s="3" t="n"/>
      <c r="C7167" s="25" t="n"/>
      <c r="D7167" s="271" t="inlineStr">
        <is>
          <t>10.13.51.12.</t>
        </is>
      </c>
      <c r="E7167" s="200" t="inlineStr">
        <is>
          <t>Автомат защиты двигателя, диапазон уставки 1,0...1,6 А, GM2 P06, Systeme Electric</t>
        </is>
      </c>
      <c r="F7167" s="214" t="inlineStr">
        <is>
          <t>шт.</t>
        </is>
      </c>
      <c r="G7167" s="645" t="n">
        <v>1</v>
      </c>
      <c r="H7167" s="194" t="n"/>
      <c r="I7167" s="195" t="n">
        <v>0</v>
      </c>
      <c r="J7167" s="196" t="n">
        <v>0</v>
      </c>
      <c r="K7167" s="197" t="n">
        <v>0</v>
      </c>
      <c r="L7167" s="194" t="n">
        <v>0</v>
      </c>
      <c r="M7167" s="195" t="n">
        <v>0</v>
      </c>
      <c r="N7167" s="196" t="n">
        <v>0</v>
      </c>
      <c r="O7167" s="197" t="n">
        <v>0</v>
      </c>
      <c r="P7167" s="118" t="inlineStr">
        <is>
          <t>Включено</t>
        </is>
      </c>
      <c r="Q7167" s="104" t="n"/>
    </row>
    <row r="7168" outlineLevel="3" ht="50.25" customHeight="1">
      <c r="A7168" s="3" t="n"/>
      <c r="B7168" s="3" t="n"/>
      <c r="C7168" s="25" t="n"/>
      <c r="D7168" s="271" t="inlineStr">
        <is>
          <t>10.13.51.13.</t>
        </is>
      </c>
      <c r="E7168" s="200" t="inlineStr">
        <is>
          <t>Переключатель 3-х позиционный с фиксацией, 2 н.о., черный, удлиненная ручка, SB4BJ33, Systeme Electric</t>
        </is>
      </c>
      <c r="F7168" s="214" t="inlineStr">
        <is>
          <t>шт.</t>
        </is>
      </c>
      <c r="G7168" s="645" t="n">
        <v>2</v>
      </c>
      <c r="H7168" s="194" t="n"/>
      <c r="I7168" s="195" t="n">
        <v>0</v>
      </c>
      <c r="J7168" s="196" t="n">
        <v>0</v>
      </c>
      <c r="K7168" s="197" t="n">
        <v>0</v>
      </c>
      <c r="L7168" s="194" t="n">
        <v>0</v>
      </c>
      <c r="M7168" s="195" t="n">
        <v>0</v>
      </c>
      <c r="N7168" s="196" t="n">
        <v>0</v>
      </c>
      <c r="O7168" s="197" t="n">
        <v>0</v>
      </c>
      <c r="P7168" s="118" t="inlineStr">
        <is>
          <t>Включено</t>
        </is>
      </c>
      <c r="Q7168" s="104" t="n"/>
    </row>
    <row r="7169" outlineLevel="3" ht="50.25" customHeight="1">
      <c r="A7169" s="3" t="n"/>
      <c r="B7169" s="3" t="n"/>
      <c r="C7169" s="25" t="n"/>
      <c r="D7169" s="271" t="inlineStr">
        <is>
          <t>10.13.51.14.</t>
        </is>
      </c>
      <c r="E7169" s="200" t="inlineStr">
        <is>
          <t>Контактный блок 1 НО, SBE101, Systeme Electric</t>
        </is>
      </c>
      <c r="F7169" s="214" t="inlineStr">
        <is>
          <t>шт.</t>
        </is>
      </c>
      <c r="G7169" s="645" t="n">
        <v>4</v>
      </c>
      <c r="H7169" s="194" t="n"/>
      <c r="I7169" s="195" t="n">
        <v>0</v>
      </c>
      <c r="J7169" s="196" t="n">
        <v>0</v>
      </c>
      <c r="K7169" s="197" t="n">
        <v>0</v>
      </c>
      <c r="L7169" s="194" t="n">
        <v>0</v>
      </c>
      <c r="M7169" s="195" t="n">
        <v>0</v>
      </c>
      <c r="N7169" s="196" t="n">
        <v>0</v>
      </c>
      <c r="O7169" s="197" t="n">
        <v>0</v>
      </c>
      <c r="P7169" s="118" t="inlineStr">
        <is>
          <t>Включено</t>
        </is>
      </c>
      <c r="Q7169" s="104" t="n"/>
    </row>
    <row r="7170" outlineLevel="3" ht="50.25" customHeight="1">
      <c r="A7170" s="3" t="n"/>
      <c r="B7170" s="3" t="n"/>
      <c r="C7170" s="25" t="n"/>
      <c r="D7170" s="271" t="inlineStr">
        <is>
          <t>10.13.51.15.</t>
        </is>
      </c>
      <c r="E7170" s="200" t="inlineStr">
        <is>
          <t>Автоматический выключатель, термомагнитный, однополюсный, кривая С, номинальный ток 6 А, 4.5 кА, C9 F 34 1 06, Systeme Electric</t>
        </is>
      </c>
      <c r="F7170" s="214" t="inlineStr">
        <is>
          <t>шт.</t>
        </is>
      </c>
      <c r="G7170" s="645" t="n">
        <v>2</v>
      </c>
      <c r="H7170" s="194" t="n"/>
      <c r="I7170" s="195" t="n">
        <v>0</v>
      </c>
      <c r="J7170" s="196" t="n">
        <v>0</v>
      </c>
      <c r="K7170" s="197" t="n">
        <v>0</v>
      </c>
      <c r="L7170" s="194" t="n">
        <v>0</v>
      </c>
      <c r="M7170" s="195" t="n">
        <v>0</v>
      </c>
      <c r="N7170" s="196" t="n">
        <v>0</v>
      </c>
      <c r="O7170" s="197" t="n">
        <v>0</v>
      </c>
      <c r="P7170" s="118" t="inlineStr">
        <is>
          <t>Включено</t>
        </is>
      </c>
      <c r="Q7170" s="104" t="n"/>
    </row>
    <row r="7171" outlineLevel="3" ht="50.25" customHeight="1">
      <c r="A7171" s="3" t="n"/>
      <c r="B7171" s="3" t="n"/>
      <c r="C7171" s="25" t="n"/>
      <c r="D7171" s="271" t="inlineStr">
        <is>
          <t>10.13.51.16.</t>
        </is>
      </c>
      <c r="E7171" s="200" t="inlineStr">
        <is>
          <t>Автоматический выключатель, термомагнитный, двухполюсный, кривая С, номинальный ток 6 А, 4.5 кА, C9 F 34 2 06, Systeme Electric</t>
        </is>
      </c>
      <c r="F7171" s="214" t="inlineStr">
        <is>
          <t>шт.</t>
        </is>
      </c>
      <c r="G7171" s="645" t="n">
        <v>2</v>
      </c>
      <c r="H7171" s="194" t="n"/>
      <c r="I7171" s="195" t="n">
        <v>0</v>
      </c>
      <c r="J7171" s="196" t="n">
        <v>0</v>
      </c>
      <c r="K7171" s="197" t="n">
        <v>0</v>
      </c>
      <c r="L7171" s="194" t="n">
        <v>0</v>
      </c>
      <c r="M7171" s="195" t="n">
        <v>0</v>
      </c>
      <c r="N7171" s="196" t="n">
        <v>0</v>
      </c>
      <c r="O7171" s="197" t="n">
        <v>0</v>
      </c>
      <c r="P7171" s="118" t="inlineStr">
        <is>
          <t>Включено</t>
        </is>
      </c>
      <c r="Q7171" s="104" t="n"/>
    </row>
    <row r="7172" outlineLevel="3" ht="50.25" customHeight="1">
      <c r="A7172" s="3" t="n"/>
      <c r="B7172" s="3" t="n"/>
      <c r="C7172" s="25" t="n"/>
      <c r="D7172" s="271" t="inlineStr">
        <is>
          <t>10.13.51.17.</t>
        </is>
      </c>
      <c r="E7172" s="200" t="inlineStr">
        <is>
          <t>Трансформатор цепей управления, понижающий 220/24В, 63 ВА, ОСМ Т 220/24-0,063-50, -</t>
        </is>
      </c>
      <c r="F7172" s="214" t="inlineStr">
        <is>
          <t>шт.</t>
        </is>
      </c>
      <c r="G7172" s="645" t="n">
        <v>1</v>
      </c>
      <c r="H7172" s="194" t="n"/>
      <c r="I7172" s="195" t="n">
        <v>0</v>
      </c>
      <c r="J7172" s="196" t="n">
        <v>0</v>
      </c>
      <c r="K7172" s="197" t="n">
        <v>0</v>
      </c>
      <c r="L7172" s="194" t="n">
        <v>0</v>
      </c>
      <c r="M7172" s="195" t="n">
        <v>0</v>
      </c>
      <c r="N7172" s="196" t="n">
        <v>0</v>
      </c>
      <c r="O7172" s="197" t="n">
        <v>0</v>
      </c>
      <c r="P7172" s="118" t="inlineStr">
        <is>
          <t>Включено</t>
        </is>
      </c>
      <c r="Q7172" s="104" t="n"/>
    </row>
    <row r="7173" outlineLevel="3" ht="50.25" customHeight="1">
      <c r="A7173" s="3" t="n"/>
      <c r="B7173" s="3" t="n"/>
      <c r="C7173" s="25" t="n"/>
      <c r="D7173" s="271" t="inlineStr">
        <is>
          <t>10.13.51.18.</t>
        </is>
      </c>
      <c r="E7173" s="200" t="inlineStr">
        <is>
          <t>Клемма винтовая 2.5 мм.кв. 800В, 24A, синяя, TB2.5N, Провенто</t>
        </is>
      </c>
      <c r="F7173" s="214" t="inlineStr">
        <is>
          <t>шт.</t>
        </is>
      </c>
      <c r="G7173" s="645" t="n">
        <v>5</v>
      </c>
      <c r="H7173" s="194" t="n"/>
      <c r="I7173" s="195" t="n">
        <v>0</v>
      </c>
      <c r="J7173" s="196" t="n">
        <v>0</v>
      </c>
      <c r="K7173" s="197" t="n">
        <v>0</v>
      </c>
      <c r="L7173" s="194" t="n">
        <v>0</v>
      </c>
      <c r="M7173" s="195" t="n">
        <v>0</v>
      </c>
      <c r="N7173" s="196" t="n">
        <v>0</v>
      </c>
      <c r="O7173" s="197" t="n">
        <v>0</v>
      </c>
      <c r="P7173" s="118" t="inlineStr">
        <is>
          <t>Включено</t>
        </is>
      </c>
      <c r="Q7173" s="104" t="n"/>
    </row>
    <row r="7174" outlineLevel="3" ht="50.25" customHeight="1">
      <c r="A7174" s="3" t="n"/>
      <c r="B7174" s="3" t="n"/>
      <c r="C7174" s="25" t="n"/>
      <c r="D7174" s="271" t="inlineStr">
        <is>
          <t>10.13.51.19.</t>
        </is>
      </c>
      <c r="E7174" s="200" t="inlineStr">
        <is>
          <t>Торцевая крышка для клемм 2.5-10 мм.кв., синяя, T2.5-10EC.N, Провенто</t>
        </is>
      </c>
      <c r="F7174" s="214" t="inlineStr">
        <is>
          <t>шт.</t>
        </is>
      </c>
      <c r="G7174" s="645" t="n">
        <v>2</v>
      </c>
      <c r="H7174" s="194" t="n"/>
      <c r="I7174" s="195" t="n">
        <v>0</v>
      </c>
      <c r="J7174" s="196" t="n">
        <v>0</v>
      </c>
      <c r="K7174" s="197" t="n">
        <v>0</v>
      </c>
      <c r="L7174" s="194" t="n">
        <v>0</v>
      </c>
      <c r="M7174" s="195" t="n">
        <v>0</v>
      </c>
      <c r="N7174" s="196" t="n">
        <v>0</v>
      </c>
      <c r="O7174" s="197" t="n">
        <v>0</v>
      </c>
      <c r="P7174" s="118" t="inlineStr">
        <is>
          <t>Включено</t>
        </is>
      </c>
      <c r="Q7174" s="104" t="n"/>
    </row>
    <row r="7175" outlineLevel="3" ht="50.25" customHeight="1">
      <c r="A7175" s="3" t="n"/>
      <c r="B7175" s="3" t="n"/>
      <c r="C7175" s="25" t="n"/>
      <c r="D7175" s="271" t="inlineStr">
        <is>
          <t>10.13.51.20.</t>
        </is>
      </c>
      <c r="E7175" s="200" t="inlineStr">
        <is>
          <t>Клемма винтовая, двухуровневая 2,5 мм.кв., 500В, 24A, серая серая, TB2.5DL, Провенто</t>
        </is>
      </c>
      <c r="F7175" s="214" t="inlineStr">
        <is>
          <t>шт.</t>
        </is>
      </c>
      <c r="G7175" s="645" t="n">
        <v>12</v>
      </c>
      <c r="H7175" s="194" t="n"/>
      <c r="I7175" s="195" t="n">
        <v>0</v>
      </c>
      <c r="J7175" s="196" t="n">
        <v>0</v>
      </c>
      <c r="K7175" s="197" t="n">
        <v>0</v>
      </c>
      <c r="L7175" s="194" t="n">
        <v>0</v>
      </c>
      <c r="M7175" s="195" t="n">
        <v>0</v>
      </c>
      <c r="N7175" s="196" t="n">
        <v>0</v>
      </c>
      <c r="O7175" s="197" t="n">
        <v>0</v>
      </c>
      <c r="P7175" s="118" t="inlineStr">
        <is>
          <t>Включено</t>
        </is>
      </c>
      <c r="Q7175" s="104" t="n"/>
    </row>
    <row r="7176" outlineLevel="3" ht="50.25" customHeight="1">
      <c r="A7176" s="3" t="n"/>
      <c r="B7176" s="3" t="n"/>
      <c r="C7176" s="25" t="n"/>
      <c r="D7176" s="271" t="inlineStr">
        <is>
          <t>10.13.51.21.</t>
        </is>
      </c>
      <c r="E7176" s="200" t="inlineStr">
        <is>
          <t>Клемма заземления винтовая 2.5 мм.кв. 800В, желто-зеленая, TB2.5E, Провенто</t>
        </is>
      </c>
      <c r="F7176" s="214" t="inlineStr">
        <is>
          <t>шт.</t>
        </is>
      </c>
      <c r="G7176" s="645" t="n">
        <v>5</v>
      </c>
      <c r="H7176" s="194" t="n"/>
      <c r="I7176" s="195" t="n">
        <v>0</v>
      </c>
      <c r="J7176" s="196" t="n">
        <v>0</v>
      </c>
      <c r="K7176" s="197" t="n">
        <v>0</v>
      </c>
      <c r="L7176" s="194" t="n">
        <v>0</v>
      </c>
      <c r="M7176" s="195" t="n">
        <v>0</v>
      </c>
      <c r="N7176" s="196" t="n">
        <v>0</v>
      </c>
      <c r="O7176" s="197" t="n">
        <v>0</v>
      </c>
      <c r="P7176" s="118" t="inlineStr">
        <is>
          <t>Включено</t>
        </is>
      </c>
      <c r="Q7176" s="104" t="n"/>
    </row>
    <row r="7177" outlineLevel="3" ht="50.25" customHeight="1">
      <c r="A7177" s="3" t="n"/>
      <c r="B7177" s="3" t="n"/>
      <c r="C7177" s="25" t="n"/>
      <c r="D7177" s="271" t="inlineStr">
        <is>
          <t>10.13.51.22.</t>
        </is>
      </c>
      <c r="E7177" s="200" t="inlineStr">
        <is>
          <t>Розетка РДЕ-47 (под евро вилку) EKF PROxima, EKF.mdse-47-pro, EKF</t>
        </is>
      </c>
      <c r="F7177" s="214" t="inlineStr">
        <is>
          <t>шт.</t>
        </is>
      </c>
      <c r="G7177" s="645" t="n">
        <v>1</v>
      </c>
      <c r="H7177" s="194" t="n"/>
      <c r="I7177" s="195" t="n">
        <v>0</v>
      </c>
      <c r="J7177" s="196" t="n">
        <v>0</v>
      </c>
      <c r="K7177" s="197" t="n">
        <v>0</v>
      </c>
      <c r="L7177" s="194" t="n">
        <v>0</v>
      </c>
      <c r="M7177" s="195" t="n">
        <v>0</v>
      </c>
      <c r="N7177" s="196" t="n">
        <v>0</v>
      </c>
      <c r="O7177" s="197" t="n">
        <v>0</v>
      </c>
      <c r="P7177" s="118" t="inlineStr">
        <is>
          <t>Включено</t>
        </is>
      </c>
      <c r="Q7177" s="104" t="n"/>
    </row>
    <row r="7178" outlineLevel="3" ht="50.25" customHeight="1">
      <c r="A7178" s="3" t="n"/>
      <c r="B7178" s="3" t="n"/>
      <c r="C7178" s="25" t="n"/>
      <c r="D7178" s="271" t="inlineStr">
        <is>
          <t>10.13.51.23.</t>
        </is>
      </c>
      <c r="E7178" s="200" t="inlineStr">
        <is>
          <t>Клемма винтовая 2.5 мм.кв. 800В, 24A, серая, TB2.5, Провенто</t>
        </is>
      </c>
      <c r="F7178" s="214" t="inlineStr">
        <is>
          <t>шт.</t>
        </is>
      </c>
      <c r="G7178" s="645" t="n">
        <v>7</v>
      </c>
      <c r="H7178" s="194" t="n"/>
      <c r="I7178" s="195" t="n">
        <v>0</v>
      </c>
      <c r="J7178" s="196" t="n">
        <v>0</v>
      </c>
      <c r="K7178" s="197" t="n">
        <v>0</v>
      </c>
      <c r="L7178" s="194" t="n">
        <v>0</v>
      </c>
      <c r="M7178" s="195" t="n">
        <v>0</v>
      </c>
      <c r="N7178" s="196" t="n">
        <v>0</v>
      </c>
      <c r="O7178" s="197" t="n">
        <v>0</v>
      </c>
      <c r="P7178" s="118" t="inlineStr">
        <is>
          <t>Включено</t>
        </is>
      </c>
      <c r="Q7178" s="104" t="n"/>
    </row>
    <row r="7179" outlineLevel="3" ht="50.25" customHeight="1">
      <c r="A7179" s="3" t="n"/>
      <c r="B7179" s="3" t="n"/>
      <c r="C7179" s="25" t="n"/>
      <c r="D7179" s="271" t="inlineStr">
        <is>
          <t>10.13.51.24.</t>
        </is>
      </c>
      <c r="E7179" s="200" t="inlineStr">
        <is>
          <t>Торцевая крышка для клемм 2.5-10 мм.кв., серая, T2.5-10EC, Провенто</t>
        </is>
      </c>
      <c r="F7179" s="214" t="inlineStr">
        <is>
          <t>шт.</t>
        </is>
      </c>
      <c r="G7179" s="645" t="n">
        <v>2</v>
      </c>
      <c r="H7179" s="194" t="n"/>
      <c r="I7179" s="195" t="n">
        <v>0</v>
      </c>
      <c r="J7179" s="196" t="n">
        <v>0</v>
      </c>
      <c r="K7179" s="197" t="n">
        <v>0</v>
      </c>
      <c r="L7179" s="194" t="n">
        <v>0</v>
      </c>
      <c r="M7179" s="195" t="n">
        <v>0</v>
      </c>
      <c r="N7179" s="196" t="n">
        <v>0</v>
      </c>
      <c r="O7179" s="197" t="n">
        <v>0</v>
      </c>
      <c r="P7179" s="118" t="inlineStr">
        <is>
          <t>Включено</t>
        </is>
      </c>
      <c r="Q7179" s="104" t="n"/>
    </row>
    <row r="7180" outlineLevel="3" ht="50.25" customHeight="1">
      <c r="A7180" s="3" t="n"/>
      <c r="B7180" s="3" t="n"/>
      <c r="C7180" s="25" t="n"/>
      <c r="D7180" s="271" t="inlineStr">
        <is>
          <t>10.13.51.25.</t>
        </is>
      </c>
      <c r="E7180" s="200" t="inlineStr">
        <is>
          <t>Торцевая крышка для двухуровневых клемм 2.5-4 мм.кв., серая, T2.5-4EC.DL, Провенто</t>
        </is>
      </c>
      <c r="F7180" s="214" t="inlineStr">
        <is>
          <t>шт.</t>
        </is>
      </c>
      <c r="G7180" s="645" t="n">
        <v>2</v>
      </c>
      <c r="H7180" s="194" t="n"/>
      <c r="I7180" s="195" t="n">
        <v>0</v>
      </c>
      <c r="J7180" s="196" t="n">
        <v>0</v>
      </c>
      <c r="K7180" s="197" t="n">
        <v>0</v>
      </c>
      <c r="L7180" s="194" t="n">
        <v>0</v>
      </c>
      <c r="M7180" s="195" t="n">
        <v>0</v>
      </c>
      <c r="N7180" s="196" t="n">
        <v>0</v>
      </c>
      <c r="O7180" s="197" t="n">
        <v>0</v>
      </c>
      <c r="P7180" s="118" t="inlineStr">
        <is>
          <t>Включено</t>
        </is>
      </c>
      <c r="Q7180" s="104" t="n"/>
    </row>
    <row r="7181" outlineLevel="3" ht="50.25" customHeight="1">
      <c r="A7181" s="3" t="n"/>
      <c r="B7181" s="3" t="n"/>
      <c r="C7181" s="25" t="n"/>
      <c r="D7181" s="271" t="inlineStr">
        <is>
          <t>10.13.51.26.</t>
        </is>
      </c>
      <c r="E7181" s="200" t="inlineStr">
        <is>
          <t>Компактный распределительный шкаф MES 600х400х250, MES 60.40.25, Провенто</t>
        </is>
      </c>
      <c r="F7181" s="214" t="inlineStr">
        <is>
          <t>шт.</t>
        </is>
      </c>
      <c r="G7181" s="645" t="n">
        <v>1</v>
      </c>
      <c r="H7181" s="194" t="n"/>
      <c r="I7181" s="195" t="n">
        <v>0</v>
      </c>
      <c r="J7181" s="196" t="n">
        <v>0</v>
      </c>
      <c r="K7181" s="197" t="n">
        <v>0</v>
      </c>
      <c r="L7181" s="194" t="n">
        <v>0</v>
      </c>
      <c r="M7181" s="195" t="n">
        <v>0</v>
      </c>
      <c r="N7181" s="196" t="n">
        <v>0</v>
      </c>
      <c r="O7181" s="197" t="n">
        <v>0</v>
      </c>
      <c r="P7181" s="118" t="inlineStr">
        <is>
          <t>Включено</t>
        </is>
      </c>
      <c r="Q7181" s="104" t="n"/>
    </row>
    <row r="7182" outlineLevel="3" ht="50.25" customHeight="1">
      <c r="A7182" s="3" t="n"/>
      <c r="B7182" s="3" t="n"/>
      <c r="C7182" s="25" t="n"/>
      <c r="D7182" s="271" t="inlineStr">
        <is>
          <t>10.13.51.27.</t>
        </is>
      </c>
      <c r="E7182" s="200" t="inlineStr">
        <is>
          <t>Монтажная DIN рейка 35х7.5х2000мм, DR07.2000, Провенто</t>
        </is>
      </c>
      <c r="F7182" s="214" t="inlineStr">
        <is>
          <t>шт.</t>
        </is>
      </c>
      <c r="G7182" s="645" t="n">
        <v>1</v>
      </c>
      <c r="H7182" s="194" t="n"/>
      <c r="I7182" s="195" t="n">
        <v>0</v>
      </c>
      <c r="J7182" s="196" t="n">
        <v>0</v>
      </c>
      <c r="K7182" s="197" t="n">
        <v>0</v>
      </c>
      <c r="L7182" s="194" t="n">
        <v>0</v>
      </c>
      <c r="M7182" s="195" t="n">
        <v>0</v>
      </c>
      <c r="N7182" s="196" t="n">
        <v>0</v>
      </c>
      <c r="O7182" s="197" t="n">
        <v>0</v>
      </c>
      <c r="P7182" s="118" t="inlineStr">
        <is>
          <t>Включено</t>
        </is>
      </c>
      <c r="Q7182" s="104" t="n"/>
    </row>
    <row r="7183" outlineLevel="3" ht="50.25" customHeight="1">
      <c r="A7183" s="3" t="n"/>
      <c r="B7183" s="3" t="n"/>
      <c r="C7183" s="25" t="n"/>
      <c r="D7183" s="271" t="inlineStr">
        <is>
          <t>10.13.51.28.</t>
        </is>
      </c>
      <c r="E7183" s="200" t="inlineStr">
        <is>
          <t>Кабельный канал перфорированный 40x80x2000мм, WD40.80P, Провенто</t>
        </is>
      </c>
      <c r="F7183" s="214" t="inlineStr">
        <is>
          <t>пог.м.</t>
        </is>
      </c>
      <c r="G7183" s="645" t="n">
        <v>1</v>
      </c>
      <c r="H7183" s="194" t="n"/>
      <c r="I7183" s="195" t="n">
        <v>0</v>
      </c>
      <c r="J7183" s="196" t="n">
        <v>0</v>
      </c>
      <c r="K7183" s="197" t="n">
        <v>0</v>
      </c>
      <c r="L7183" s="194" t="n">
        <v>0</v>
      </c>
      <c r="M7183" s="195" t="n">
        <v>0</v>
      </c>
      <c r="N7183" s="196" t="n">
        <v>0</v>
      </c>
      <c r="O7183" s="197" t="n">
        <v>0</v>
      </c>
      <c r="P7183" s="118" t="inlineStr">
        <is>
          <t>Включено</t>
        </is>
      </c>
      <c r="Q7183" s="104" t="n"/>
    </row>
    <row r="7184" outlineLevel="2" ht="50.25" customHeight="1">
      <c r="A7184" s="3" t="n"/>
      <c r="B7184" s="3" t="n"/>
      <c r="C7184" s="240" t="n"/>
      <c r="D7184" s="391" t="inlineStr">
        <is>
          <t>10.13.52.</t>
        </is>
      </c>
      <c r="E7184" s="410" t="inlineStr">
        <is>
          <t>Щит систем вентиляции ЩСВ-П2.5В2.5.1 Оборудование и датчики по месту</t>
        </is>
      </c>
      <c r="F7184" s="411" t="inlineStr">
        <is>
          <t>комплект</t>
        </is>
      </c>
      <c r="G7184" s="421" t="n">
        <v>1</v>
      </c>
      <c r="H7184" s="428">
        <f>IFERROR(L7184/G7184,0)</f>
        <v/>
      </c>
      <c r="I7184" s="429">
        <f>IFERROR(M7184/G7184,0)</f>
        <v/>
      </c>
      <c r="J7184" s="430">
        <f>IFERROR(N7184/G7184,0)</f>
        <v/>
      </c>
      <c r="K7184" s="432">
        <f>+IFERROR(O7184/G7184,0)</f>
        <v/>
      </c>
      <c r="L7184" s="431">
        <f>SUBTOTAL(9,L7185:L7189)</f>
        <v/>
      </c>
      <c r="M7184" s="429">
        <f>SUBTOTAL(9,M7185:M7189)</f>
        <v/>
      </c>
      <c r="N7184" s="430">
        <f>SUBTOTAL(9,N7185:N7189)</f>
        <v/>
      </c>
      <c r="O7184" s="433">
        <f>SUBTOTAL(9,O7185:O7189)</f>
        <v/>
      </c>
      <c r="P7184" s="394" t="n"/>
      <c r="Q7184" s="243" t="n"/>
    </row>
    <row r="7185" outlineLevel="3" ht="50.25" customHeight="1">
      <c r="A7185" s="3" t="n"/>
      <c r="B7185" s="3" t="n"/>
      <c r="C7185" s="25" t="n"/>
      <c r="D7185" s="271" t="inlineStr">
        <is>
          <t>10.13.52.1.</t>
        </is>
      </c>
      <c r="E7185" s="200" t="inlineStr">
        <is>
          <t>Привод с пружинным возвратом, 2-х позиционный, 4 Нм, ~220 В, LF230, Belimo</t>
        </is>
      </c>
      <c r="F7185" s="214" t="inlineStr">
        <is>
          <t>шт.</t>
        </is>
      </c>
      <c r="G7185" s="645" t="n">
        <v>0</v>
      </c>
      <c r="H7185" s="194" t="n">
        <v>13507.10264196131</v>
      </c>
      <c r="I7185" s="195" t="n">
        <v>10353.77688237868</v>
      </c>
      <c r="J7185" s="196" t="n">
        <v>2982.609940542499</v>
      </c>
      <c r="K7185" s="197" t="n">
        <v>26843.48946488249</v>
      </c>
      <c r="L7185" s="194" t="n">
        <v>0</v>
      </c>
      <c r="M7185" s="195" t="n">
        <v>0</v>
      </c>
      <c r="N7185" s="196" t="n">
        <v>0</v>
      </c>
      <c r="O7185" s="197" t="n">
        <v>0</v>
      </c>
      <c r="P7185" s="524" t="inlineStr">
        <is>
          <t>Исключено</t>
        </is>
      </c>
      <c r="Q7185" s="104" t="n"/>
    </row>
    <row r="7186" outlineLevel="3" ht="50.25" customHeight="1">
      <c r="A7186" s="3" t="n"/>
      <c r="B7186" s="3" t="n"/>
      <c r="C7186" s="25" t="n"/>
      <c r="D7186" s="271" t="inlineStr">
        <is>
          <t>10.13.52.2.</t>
        </is>
      </c>
      <c r="E7186" s="200" t="inlineStr">
        <is>
          <t>Реле дифференциального давления по воздуху диапазон 50...500 Па, РД30-ДД500, Овен</t>
        </is>
      </c>
      <c r="F7186" s="214" t="inlineStr">
        <is>
          <t>шт.</t>
        </is>
      </c>
      <c r="G7186" s="645" t="n">
        <v>0</v>
      </c>
      <c r="H7186" s="194" t="n">
        <v>1847.12510992114</v>
      </c>
      <c r="I7186" s="195" t="n">
        <v>1553.066532356803</v>
      </c>
      <c r="J7186" s="196" t="n">
        <v>425.0239552847429</v>
      </c>
      <c r="K7186" s="197" t="n">
        <v>3825.215597562686</v>
      </c>
      <c r="L7186" s="194" t="n">
        <v>0</v>
      </c>
      <c r="M7186" s="195" t="n">
        <v>0</v>
      </c>
      <c r="N7186" s="196" t="n">
        <v>0</v>
      </c>
      <c r="O7186" s="197" t="n">
        <v>0</v>
      </c>
      <c r="P7186" s="524" t="inlineStr">
        <is>
          <t>Исключено</t>
        </is>
      </c>
      <c r="Q7186" s="104" t="n"/>
    </row>
    <row r="7187" outlineLevel="3" ht="50.25" customHeight="1">
      <c r="A7187" s="3" t="n"/>
      <c r="B7187" s="3" t="n"/>
      <c r="C7187" s="25" t="n"/>
      <c r="D7187" s="271" t="inlineStr">
        <is>
          <t>10.13.52.3.</t>
        </is>
      </c>
      <c r="E7187" s="200" t="inlineStr">
        <is>
          <t>Реле дифференциального давления по воздуху диапазон 20...200 Па, РД30-ДД200, Овен</t>
        </is>
      </c>
      <c r="F7187" s="214" t="inlineStr">
        <is>
          <t>шт.</t>
        </is>
      </c>
      <c r="G7187" s="645" t="n">
        <v>0</v>
      </c>
      <c r="H7187" s="194" t="n">
        <v>1847.12510992114</v>
      </c>
      <c r="I7187" s="195" t="n">
        <v>1553.066532356803</v>
      </c>
      <c r="J7187" s="196" t="n">
        <v>425.0239552847429</v>
      </c>
      <c r="K7187" s="197" t="n">
        <v>3825.215597562686</v>
      </c>
      <c r="L7187" s="194" t="n">
        <v>0</v>
      </c>
      <c r="M7187" s="195" t="n">
        <v>0</v>
      </c>
      <c r="N7187" s="196" t="n">
        <v>0</v>
      </c>
      <c r="O7187" s="197" t="n">
        <v>0</v>
      </c>
      <c r="P7187" s="524" t="inlineStr">
        <is>
          <t>Исключено</t>
        </is>
      </c>
      <c r="Q7187" s="104" t="n"/>
    </row>
    <row r="7188" outlineLevel="3" ht="50.25" customHeight="1">
      <c r="A7188" s="3" t="n"/>
      <c r="B7188" s="3" t="n"/>
      <c r="C7188" s="25" t="n"/>
      <c r="D7188" s="271" t="inlineStr">
        <is>
          <t>10.13.52.4.</t>
        </is>
      </c>
      <c r="E7188" s="200" t="inlineStr">
        <is>
          <t>Регулятор скорости, 230В, 396Вт, 1,8А, CTY-1.8A, Cityron</t>
        </is>
      </c>
      <c r="F7188" s="214" t="inlineStr">
        <is>
          <t>шт.</t>
        </is>
      </c>
      <c r="G7188" s="645" t="n">
        <v>0</v>
      </c>
      <c r="H7188" s="194" t="n">
        <v>9611.977505769253</v>
      </c>
      <c r="I7188" s="195" t="n">
        <v>5176.888441189341</v>
      </c>
      <c r="J7188" s="196" t="n">
        <v>1848.608243369824</v>
      </c>
      <c r="K7188" s="197" t="n">
        <v>16637.47419032842</v>
      </c>
      <c r="L7188" s="194" t="n">
        <v>0</v>
      </c>
      <c r="M7188" s="195" t="n">
        <v>0</v>
      </c>
      <c r="N7188" s="196" t="n">
        <v>0</v>
      </c>
      <c r="O7188" s="197" t="n">
        <v>0</v>
      </c>
      <c r="P7188" s="524" t="inlineStr">
        <is>
          <t>Исключено</t>
        </is>
      </c>
      <c r="Q7188" s="104" t="n"/>
    </row>
    <row r="7189" outlineLevel="3" ht="50.25" customHeight="1">
      <c r="A7189" s="3" t="n"/>
      <c r="B7189" s="3" t="n"/>
      <c r="C7189" s="25" t="n"/>
      <c r="D7189" s="271" t="inlineStr">
        <is>
          <t>10.13.52.5.</t>
        </is>
      </c>
      <c r="E7189" s="200" t="inlineStr">
        <is>
          <t>Датчик температуры, канальный, PT1000, длина погружной части 200 мм, -50...120°С, ДТС3015-PT1000.B2.200, ЗАО "Овен"</t>
        </is>
      </c>
      <c r="F7189" s="214" t="inlineStr">
        <is>
          <t>шт.</t>
        </is>
      </c>
      <c r="G7189" s="645" t="n">
        <v>0</v>
      </c>
      <c r="H7189" s="194" t="n">
        <v>3001.578487397167</v>
      </c>
      <c r="I7189" s="195" t="n">
        <v>1553.066532356803</v>
      </c>
      <c r="J7189" s="196" t="n">
        <v>569.3306274692462</v>
      </c>
      <c r="K7189" s="197" t="n">
        <v>5123.975647223216</v>
      </c>
      <c r="L7189" s="194" t="n">
        <v>0</v>
      </c>
      <c r="M7189" s="195" t="n">
        <v>0</v>
      </c>
      <c r="N7189" s="196" t="n">
        <v>0</v>
      </c>
      <c r="O7189" s="197" t="n">
        <v>0</v>
      </c>
      <c r="P7189" s="524" t="inlineStr">
        <is>
          <t>Исключено</t>
        </is>
      </c>
      <c r="Q7189" s="104" t="n"/>
    </row>
    <row r="7190" outlineLevel="2" ht="50.25" customHeight="1">
      <c r="A7190" s="3" t="n"/>
      <c r="B7190" s="3" t="n"/>
      <c r="C7190" s="240" t="n"/>
      <c r="D7190" s="391" t="inlineStr">
        <is>
          <t>10.13.53.</t>
        </is>
      </c>
      <c r="E7190" s="410" t="inlineStr">
        <is>
          <t>Щит систем вентиляции ЩСВ-П2.5В2.5.1</t>
        </is>
      </c>
      <c r="F7190" s="411" t="inlineStr">
        <is>
          <t>комплект</t>
        </is>
      </c>
      <c r="G7190" s="421" t="n">
        <v>1</v>
      </c>
      <c r="H7190" s="434">
        <f>IFERROR(L7190/G7190,0)</f>
        <v/>
      </c>
      <c r="I7190" s="435">
        <f>IFERROR(M7190/G7190,0)</f>
        <v/>
      </c>
      <c r="J7190" s="436">
        <f>IFERROR(N7190/G7190,0)</f>
        <v/>
      </c>
      <c r="K7190" s="432">
        <f>+IFERROR(O7190/G7190,0)</f>
        <v/>
      </c>
      <c r="L7190" s="434">
        <f>SUBTOTAL(9,L7191:L7216)</f>
        <v/>
      </c>
      <c r="M7190" s="435">
        <f>SUBTOTAL(9,M7191:M7216)</f>
        <v/>
      </c>
      <c r="N7190" s="436">
        <f>SUBTOTAL(9,N7191:N7216)</f>
        <v/>
      </c>
      <c r="O7190" s="437">
        <f>SUBTOTAL(9,O7191:O7216)</f>
        <v/>
      </c>
      <c r="P7190" s="652" t="inlineStr">
        <is>
          <t>Исключено</t>
        </is>
      </c>
      <c r="Q7190" s="243" t="n"/>
    </row>
    <row r="7191" outlineLevel="3" ht="50.25" customHeight="1">
      <c r="A7191" s="3" t="n"/>
      <c r="B7191" s="3" t="n"/>
      <c r="C7191" s="25" t="n"/>
      <c r="D7191" s="271" t="inlineStr">
        <is>
          <t>10.13.53.1.</t>
        </is>
      </c>
      <c r="E7191" s="200" t="inlineStr">
        <is>
          <t>Контроллер программируемый логический Pixel2 1020, дисплей и клавиатура, 8хDI, 6xDOr, 2xDOo, 8xAi, 2xAO, Pixel2 1020-70-4, ООО "Сегнетикс"</t>
        </is>
      </c>
      <c r="F7191" s="214" t="inlineStr">
        <is>
          <t>шт.</t>
        </is>
      </c>
      <c r="G7191" s="645" t="n">
        <v>1</v>
      </c>
      <c r="H7191" s="194" t="n"/>
      <c r="I7191" s="195" t="n">
        <v>0</v>
      </c>
      <c r="J7191" s="196" t="n">
        <v>0</v>
      </c>
      <c r="K7191" s="197" t="n">
        <v>0</v>
      </c>
      <c r="L7191" s="194" t="n">
        <v>0</v>
      </c>
      <c r="M7191" s="195" t="n">
        <v>0</v>
      </c>
      <c r="N7191" s="196" t="n">
        <v>0</v>
      </c>
      <c r="O7191" s="197" t="n">
        <v>0</v>
      </c>
      <c r="P7191" s="118" t="inlineStr">
        <is>
          <t>Включено</t>
        </is>
      </c>
      <c r="Q7191" s="104" t="n"/>
    </row>
    <row r="7192" outlineLevel="3" ht="50.25" customHeight="1">
      <c r="A7192" s="3" t="n"/>
      <c r="B7192" s="3" t="n"/>
      <c r="C7192" s="25" t="n"/>
      <c r="D7192" s="271" t="inlineStr">
        <is>
          <t>10.13.53.2.</t>
        </is>
      </c>
      <c r="E7192" s="200" t="inlineStr">
        <is>
          <t>Реле промежуточное, 3 п.к. контакта 8А, МРП-3-1 AC230В УХЛ4, ЗАО "Меандр"</t>
        </is>
      </c>
      <c r="F7192" s="214" t="inlineStr">
        <is>
          <t>шт.</t>
        </is>
      </c>
      <c r="G7192" s="645" t="n">
        <v>1</v>
      </c>
      <c r="H7192" s="194" t="n"/>
      <c r="I7192" s="195" t="n">
        <v>0</v>
      </c>
      <c r="J7192" s="196" t="n">
        <v>0</v>
      </c>
      <c r="K7192" s="197" t="n">
        <v>0</v>
      </c>
      <c r="L7192" s="194" t="n">
        <v>0</v>
      </c>
      <c r="M7192" s="195" t="n">
        <v>0</v>
      </c>
      <c r="N7192" s="196" t="n">
        <v>0</v>
      </c>
      <c r="O7192" s="197" t="n">
        <v>0</v>
      </c>
      <c r="P7192" s="118" t="inlineStr">
        <is>
          <t>Включено</t>
        </is>
      </c>
      <c r="Q7192" s="104" t="n"/>
    </row>
    <row r="7193" outlineLevel="3" ht="50.25" customHeight="1">
      <c r="A7193" s="3" t="n"/>
      <c r="B7193" s="3" t="n"/>
      <c r="C7193" s="25" t="n"/>
      <c r="D7193" s="271" t="inlineStr">
        <is>
          <t>10.13.53.3.</t>
        </is>
      </c>
      <c r="E7193" s="200" t="inlineStr">
        <is>
          <t>Лампа сигнальная в сборе, со встроенным светодиодом, зеленая, 230-240В AC, SB4BVM3, Systeme Electric</t>
        </is>
      </c>
      <c r="F7193" s="214" t="inlineStr">
        <is>
          <t>шт.</t>
        </is>
      </c>
      <c r="G7193" s="645" t="n">
        <v>2</v>
      </c>
      <c r="H7193" s="194" t="n"/>
      <c r="I7193" s="195" t="n">
        <v>0</v>
      </c>
      <c r="J7193" s="196" t="n">
        <v>0</v>
      </c>
      <c r="K7193" s="197" t="n">
        <v>0</v>
      </c>
      <c r="L7193" s="194" t="n">
        <v>0</v>
      </c>
      <c r="M7193" s="195" t="n">
        <v>0</v>
      </c>
      <c r="N7193" s="196" t="n">
        <v>0</v>
      </c>
      <c r="O7193" s="197" t="n">
        <v>0</v>
      </c>
      <c r="P7193" s="118" t="inlineStr">
        <is>
          <t>Включено</t>
        </is>
      </c>
      <c r="Q7193" s="104" t="n"/>
    </row>
    <row r="7194" outlineLevel="3" ht="50.25" customHeight="1">
      <c r="A7194" s="3" t="n"/>
      <c r="B7194" s="3" t="n"/>
      <c r="C7194" s="25" t="n"/>
      <c r="D7194" s="271" t="inlineStr">
        <is>
          <t>10.13.53.4.</t>
        </is>
      </c>
      <c r="E7194" s="200" t="inlineStr">
        <is>
          <t>Лампа сигнальная в сборе, со встроенным светодиодом, красная, 230-240В AC, SB4BVM4, Systeme Electric</t>
        </is>
      </c>
      <c r="F7194" s="214" t="inlineStr">
        <is>
          <t>шт.</t>
        </is>
      </c>
      <c r="G7194" s="645" t="n">
        <v>1</v>
      </c>
      <c r="H7194" s="194" t="n"/>
      <c r="I7194" s="195" t="n">
        <v>0</v>
      </c>
      <c r="J7194" s="196" t="n">
        <v>0</v>
      </c>
      <c r="K7194" s="197" t="n">
        <v>0</v>
      </c>
      <c r="L7194" s="194" t="n">
        <v>0</v>
      </c>
      <c r="M7194" s="195" t="n">
        <v>0</v>
      </c>
      <c r="N7194" s="196" t="n">
        <v>0</v>
      </c>
      <c r="O7194" s="197" t="n">
        <v>0</v>
      </c>
      <c r="P7194" s="118" t="inlineStr">
        <is>
          <t>Включено</t>
        </is>
      </c>
      <c r="Q7194" s="104" t="n"/>
    </row>
    <row r="7195" outlineLevel="3" ht="50.25" customHeight="1">
      <c r="A7195" s="3" t="n"/>
      <c r="B7195" s="3" t="n"/>
      <c r="C7195" s="25" t="n"/>
      <c r="D7195" s="271" t="inlineStr">
        <is>
          <t>10.13.53.5.</t>
        </is>
      </c>
      <c r="E7195" s="200" t="inlineStr">
        <is>
          <t>Реле промежуточное, 2 п.к. и 2 н.о. контакта 8А, МРП-4 ACDC230В УХЛ4, ЗАО "Меандр"</t>
        </is>
      </c>
      <c r="F7195" s="214" t="inlineStr">
        <is>
          <t>шт.</t>
        </is>
      </c>
      <c r="G7195" s="645" t="n">
        <v>4</v>
      </c>
      <c r="H7195" s="194" t="n"/>
      <c r="I7195" s="195" t="n">
        <v>0</v>
      </c>
      <c r="J7195" s="196" t="n">
        <v>0</v>
      </c>
      <c r="K7195" s="197" t="n">
        <v>0</v>
      </c>
      <c r="L7195" s="194" t="n">
        <v>0</v>
      </c>
      <c r="M7195" s="195" t="n">
        <v>0</v>
      </c>
      <c r="N7195" s="196" t="n">
        <v>0</v>
      </c>
      <c r="O7195" s="197" t="n">
        <v>0</v>
      </c>
      <c r="P7195" s="118" t="inlineStr">
        <is>
          <t>Включено</t>
        </is>
      </c>
      <c r="Q7195" s="104" t="n"/>
    </row>
    <row r="7196" outlineLevel="3" ht="50.25" customHeight="1">
      <c r="A7196" s="3" t="n"/>
      <c r="B7196" s="3" t="n"/>
      <c r="C7196" s="25" t="n"/>
      <c r="D7196" s="271" t="inlineStr">
        <is>
          <t>10.13.53.6.</t>
        </is>
      </c>
      <c r="E7196" s="200" t="inlineStr">
        <is>
          <t>Реле промежуточное, 3 п.к. контакта 8А, МРП-3-1 ACDC220В УХЛ4, ЗАО "Меандр"</t>
        </is>
      </c>
      <c r="F7196" s="214" t="inlineStr">
        <is>
          <t>шт.</t>
        </is>
      </c>
      <c r="G7196" s="645" t="n">
        <v>1</v>
      </c>
      <c r="H7196" s="194" t="n"/>
      <c r="I7196" s="195" t="n">
        <v>0</v>
      </c>
      <c r="J7196" s="196" t="n">
        <v>0</v>
      </c>
      <c r="K7196" s="197" t="n">
        <v>0</v>
      </c>
      <c r="L7196" s="194" t="n">
        <v>0</v>
      </c>
      <c r="M7196" s="195" t="n">
        <v>0</v>
      </c>
      <c r="N7196" s="196" t="n">
        <v>0</v>
      </c>
      <c r="O7196" s="197" t="n">
        <v>0</v>
      </c>
      <c r="P7196" s="118" t="inlineStr">
        <is>
          <t>Включено</t>
        </is>
      </c>
      <c r="Q7196" s="104" t="n"/>
    </row>
    <row r="7197" outlineLevel="3" ht="50.25" customHeight="1">
      <c r="A7197" s="3" t="n"/>
      <c r="B7197" s="3" t="n"/>
      <c r="C7197" s="25" t="n"/>
      <c r="D7197" s="271" t="inlineStr">
        <is>
          <t>10.13.53.7.</t>
        </is>
      </c>
      <c r="E7197" s="200" t="inlineStr">
        <is>
          <t>Контактор модульный 4 н.о., 40A AC, 230В АС, C9C32440, Systeme Electric</t>
        </is>
      </c>
      <c r="F7197" s="214" t="inlineStr">
        <is>
          <t>шт.</t>
        </is>
      </c>
      <c r="G7197" s="645" t="n">
        <v>1</v>
      </c>
      <c r="H7197" s="194" t="n"/>
      <c r="I7197" s="195" t="n">
        <v>0</v>
      </c>
      <c r="J7197" s="196" t="n">
        <v>0</v>
      </c>
      <c r="K7197" s="197" t="n">
        <v>0</v>
      </c>
      <c r="L7197" s="194" t="n">
        <v>0</v>
      </c>
      <c r="M7197" s="195" t="n">
        <v>0</v>
      </c>
      <c r="N7197" s="196" t="n">
        <v>0</v>
      </c>
      <c r="O7197" s="197" t="n">
        <v>0</v>
      </c>
      <c r="P7197" s="118" t="inlineStr">
        <is>
          <t>Включено</t>
        </is>
      </c>
      <c r="Q7197" s="104" t="n"/>
    </row>
    <row r="7198" outlineLevel="3" ht="50.25" customHeight="1">
      <c r="A7198" s="3" t="n"/>
      <c r="B7198" s="3" t="n"/>
      <c r="C7198" s="25" t="n"/>
      <c r="D7198" s="271" t="inlineStr">
        <is>
          <t>10.13.53.8.</t>
        </is>
      </c>
      <c r="E7198" s="200" t="inlineStr">
        <is>
          <t>Выключатель нагрузки, однополюсный, номинальный ток 40 А, 6 кА, C9S16140, Systeme Electric</t>
        </is>
      </c>
      <c r="F7198" s="214" t="inlineStr">
        <is>
          <t>шт.</t>
        </is>
      </c>
      <c r="G7198" s="645" t="n">
        <v>1</v>
      </c>
      <c r="H7198" s="194" t="n"/>
      <c r="I7198" s="195" t="n">
        <v>0</v>
      </c>
      <c r="J7198" s="196" t="n">
        <v>0</v>
      </c>
      <c r="K7198" s="197" t="n">
        <v>0</v>
      </c>
      <c r="L7198" s="194" t="n">
        <v>0</v>
      </c>
      <c r="M7198" s="195" t="n">
        <v>0</v>
      </c>
      <c r="N7198" s="196" t="n">
        <v>0</v>
      </c>
      <c r="O7198" s="197" t="n">
        <v>0</v>
      </c>
      <c r="P7198" s="118" t="inlineStr">
        <is>
          <t>Включено</t>
        </is>
      </c>
      <c r="Q7198" s="104" t="n"/>
    </row>
    <row r="7199" outlineLevel="3" ht="50.25" customHeight="1">
      <c r="A7199" s="3" t="n"/>
      <c r="B7199" s="3" t="n"/>
      <c r="C7199" s="25" t="n"/>
      <c r="D7199" s="271" t="inlineStr">
        <is>
          <t>10.13.53.9.</t>
        </is>
      </c>
      <c r="E7199" s="200" t="inlineStr">
        <is>
          <t>Автоматический выключатель, термомагнитный, однополюсный, кривая С, номинальный ток 6 А, 4.5 кА, C9 F 34 1 06, Systeme Electric</t>
        </is>
      </c>
      <c r="F7199" s="214" t="inlineStr">
        <is>
          <t>шт.</t>
        </is>
      </c>
      <c r="G7199" s="645" t="n">
        <v>4</v>
      </c>
      <c r="H7199" s="194" t="n"/>
      <c r="I7199" s="195" t="n">
        <v>0</v>
      </c>
      <c r="J7199" s="196" t="n">
        <v>0</v>
      </c>
      <c r="K7199" s="197" t="n">
        <v>0</v>
      </c>
      <c r="L7199" s="194" t="n">
        <v>0</v>
      </c>
      <c r="M7199" s="195" t="n">
        <v>0</v>
      </c>
      <c r="N7199" s="196" t="n">
        <v>0</v>
      </c>
      <c r="O7199" s="197" t="n">
        <v>0</v>
      </c>
      <c r="P7199" s="118" t="inlineStr">
        <is>
          <t>Включено</t>
        </is>
      </c>
      <c r="Q7199" s="104" t="n"/>
    </row>
    <row r="7200" outlineLevel="3" ht="50.25" customHeight="1">
      <c r="A7200" s="3" t="n"/>
      <c r="B7200" s="3" t="n"/>
      <c r="C7200" s="25" t="n"/>
      <c r="D7200" s="271" t="inlineStr">
        <is>
          <t>10.13.53.10.</t>
        </is>
      </c>
      <c r="E7200" s="200" t="inlineStr">
        <is>
          <t>Автоматический выключатель, термомагнитный, двухполюсный, кривая С, номинальный ток 16 А, 4.5 кА, C9 F 34 2 16, Systeme Electric</t>
        </is>
      </c>
      <c r="F7200" s="214" t="inlineStr">
        <is>
          <t>шт.</t>
        </is>
      </c>
      <c r="G7200" s="645" t="n">
        <v>1</v>
      </c>
      <c r="H7200" s="194" t="n"/>
      <c r="I7200" s="195" t="n">
        <v>0</v>
      </c>
      <c r="J7200" s="196" t="n">
        <v>0</v>
      </c>
      <c r="K7200" s="197" t="n">
        <v>0</v>
      </c>
      <c r="L7200" s="194" t="n">
        <v>0</v>
      </c>
      <c r="M7200" s="195" t="n">
        <v>0</v>
      </c>
      <c r="N7200" s="196" t="n">
        <v>0</v>
      </c>
      <c r="O7200" s="197" t="n">
        <v>0</v>
      </c>
      <c r="P7200" s="118" t="inlineStr">
        <is>
          <t>Включено</t>
        </is>
      </c>
      <c r="Q7200" s="104" t="n"/>
    </row>
    <row r="7201" outlineLevel="3" ht="50.25" customHeight="1">
      <c r="A7201" s="3" t="n"/>
      <c r="B7201" s="3" t="n"/>
      <c r="C7201" s="25" t="n"/>
      <c r="D7201" s="271" t="inlineStr">
        <is>
          <t>10.13.53.11.</t>
        </is>
      </c>
      <c r="E7201" s="200" t="inlineStr">
        <is>
          <t>Переключатель 3-х позиционный с фиксацией, 2 н.о., черный, удлиненная ручка, SB4BJ33, Systeme Electric</t>
        </is>
      </c>
      <c r="F7201" s="214" t="inlineStr">
        <is>
          <t>шт.</t>
        </is>
      </c>
      <c r="G7201" s="645" t="n">
        <v>2</v>
      </c>
      <c r="H7201" s="194" t="n"/>
      <c r="I7201" s="195" t="n">
        <v>0</v>
      </c>
      <c r="J7201" s="196" t="n">
        <v>0</v>
      </c>
      <c r="K7201" s="197" t="n">
        <v>0</v>
      </c>
      <c r="L7201" s="194" t="n">
        <v>0</v>
      </c>
      <c r="M7201" s="195" t="n">
        <v>0</v>
      </c>
      <c r="N7201" s="196" t="n">
        <v>0</v>
      </c>
      <c r="O7201" s="197" t="n">
        <v>0</v>
      </c>
      <c r="P7201" s="118" t="inlineStr">
        <is>
          <t>Включено</t>
        </is>
      </c>
      <c r="Q7201" s="104" t="n"/>
    </row>
    <row r="7202" outlineLevel="3" ht="50.25" customHeight="1">
      <c r="A7202" s="3" t="n"/>
      <c r="B7202" s="3" t="n"/>
      <c r="C7202" s="25" t="n"/>
      <c r="D7202" s="271" t="inlineStr">
        <is>
          <t>10.13.53.12.</t>
        </is>
      </c>
      <c r="E7202" s="200" t="inlineStr">
        <is>
          <t>Контактный блок 1 НО, SBE101, Systeme Electric</t>
        </is>
      </c>
      <c r="F7202" s="214" t="inlineStr">
        <is>
          <t>шт.</t>
        </is>
      </c>
      <c r="G7202" s="645" t="n">
        <v>4</v>
      </c>
      <c r="H7202" s="194" t="n"/>
      <c r="I7202" s="195" t="n">
        <v>0</v>
      </c>
      <c r="J7202" s="196" t="n">
        <v>0</v>
      </c>
      <c r="K7202" s="197" t="n">
        <v>0</v>
      </c>
      <c r="L7202" s="194" t="n">
        <v>0</v>
      </c>
      <c r="M7202" s="195" t="n">
        <v>0</v>
      </c>
      <c r="N7202" s="196" t="n">
        <v>0</v>
      </c>
      <c r="O7202" s="197" t="n">
        <v>0</v>
      </c>
      <c r="P7202" s="118" t="inlineStr">
        <is>
          <t>Включено</t>
        </is>
      </c>
      <c r="Q7202" s="104" t="n"/>
    </row>
    <row r="7203" outlineLevel="3" ht="50.25" customHeight="1">
      <c r="A7203" s="3" t="n"/>
      <c r="B7203" s="3" t="n"/>
      <c r="C7203" s="25" t="n"/>
      <c r="D7203" s="271" t="inlineStr">
        <is>
          <t>10.13.53.13.</t>
        </is>
      </c>
      <c r="E7203" s="200" t="inlineStr">
        <is>
          <t>Автоматический выключатель, термомагнитный, двухполюсный, кривая С, номинальный ток 6 А, 4.5 кА, C9 F 34 2 06, Systeme Electric</t>
        </is>
      </c>
      <c r="F7203" s="214" t="inlineStr">
        <is>
          <t>шт.</t>
        </is>
      </c>
      <c r="G7203" s="645" t="n">
        <v>2</v>
      </c>
      <c r="H7203" s="194" t="n"/>
      <c r="I7203" s="195" t="n">
        <v>0</v>
      </c>
      <c r="J7203" s="196" t="n">
        <v>0</v>
      </c>
      <c r="K7203" s="197" t="n">
        <v>0</v>
      </c>
      <c r="L7203" s="194" t="n">
        <v>0</v>
      </c>
      <c r="M7203" s="195" t="n">
        <v>0</v>
      </c>
      <c r="N7203" s="196" t="n">
        <v>0</v>
      </c>
      <c r="O7203" s="197" t="n">
        <v>0</v>
      </c>
      <c r="P7203" s="118" t="inlineStr">
        <is>
          <t>Включено</t>
        </is>
      </c>
      <c r="Q7203" s="104" t="n"/>
    </row>
    <row r="7204" outlineLevel="3" ht="50.25" customHeight="1">
      <c r="A7204" s="3" t="n"/>
      <c r="B7204" s="3" t="n"/>
      <c r="C7204" s="25" t="n"/>
      <c r="D7204" s="271" t="inlineStr">
        <is>
          <t>10.13.53.14.</t>
        </is>
      </c>
      <c r="E7204" s="200" t="inlineStr">
        <is>
          <t>Регулятор электронагревателя, выход 16 A (min. 1 A), ~1, 220 В, макс. 3,6 кВт/ ~2, 380 В макс. 6,4 кВт, Pulser-X/D, Regin</t>
        </is>
      </c>
      <c r="F7204" s="214" t="inlineStr">
        <is>
          <t>шт.</t>
        </is>
      </c>
      <c r="G7204" s="645" t="n">
        <v>1</v>
      </c>
      <c r="H7204" s="194" t="n"/>
      <c r="I7204" s="195" t="n">
        <v>0</v>
      </c>
      <c r="J7204" s="196" t="n">
        <v>0</v>
      </c>
      <c r="K7204" s="197" t="n">
        <v>0</v>
      </c>
      <c r="L7204" s="194" t="n">
        <v>0</v>
      </c>
      <c r="M7204" s="195" t="n">
        <v>0</v>
      </c>
      <c r="N7204" s="196" t="n">
        <v>0</v>
      </c>
      <c r="O7204" s="197" t="n">
        <v>0</v>
      </c>
      <c r="P7204" s="118" t="inlineStr">
        <is>
          <t>Включено</t>
        </is>
      </c>
      <c r="Q7204" s="104" t="n"/>
    </row>
    <row r="7205" outlineLevel="3" ht="50.25" customHeight="1">
      <c r="A7205" s="3" t="n"/>
      <c r="B7205" s="3" t="n"/>
      <c r="C7205" s="25" t="n"/>
      <c r="D7205" s="271" t="inlineStr">
        <is>
          <t>10.13.53.15.</t>
        </is>
      </c>
      <c r="E7205" s="200" t="inlineStr">
        <is>
          <t>Трансформатор цепей управления, понижающий 220/24В, 63 ВА, ОСМ Т 220/24-0,063-50, -</t>
        </is>
      </c>
      <c r="F7205" s="214" t="inlineStr">
        <is>
          <t>шт.</t>
        </is>
      </c>
      <c r="G7205" s="645" t="n">
        <v>1</v>
      </c>
      <c r="H7205" s="194" t="n"/>
      <c r="I7205" s="195" t="n">
        <v>0</v>
      </c>
      <c r="J7205" s="196" t="n">
        <v>0</v>
      </c>
      <c r="K7205" s="197" t="n">
        <v>0</v>
      </c>
      <c r="L7205" s="194" t="n">
        <v>0</v>
      </c>
      <c r="M7205" s="195" t="n">
        <v>0</v>
      </c>
      <c r="N7205" s="196" t="n">
        <v>0</v>
      </c>
      <c r="O7205" s="197" t="n">
        <v>0</v>
      </c>
      <c r="P7205" s="118" t="inlineStr">
        <is>
          <t>Включено</t>
        </is>
      </c>
      <c r="Q7205" s="104" t="n"/>
    </row>
    <row r="7206" outlineLevel="3" ht="50.25" customHeight="1">
      <c r="A7206" s="3" t="n"/>
      <c r="B7206" s="3" t="n"/>
      <c r="C7206" s="25" t="n"/>
      <c r="D7206" s="271" t="inlineStr">
        <is>
          <t>10.13.53.16.</t>
        </is>
      </c>
      <c r="E7206" s="200" t="inlineStr">
        <is>
          <t>Клемма винтовая 2.5 мм.кв. 800В, 24A, синяя, TB2.5N, Провенто</t>
        </is>
      </c>
      <c r="F7206" s="214" t="inlineStr">
        <is>
          <t>шт.</t>
        </is>
      </c>
      <c r="G7206" s="645" t="n">
        <v>5</v>
      </c>
      <c r="H7206" s="194" t="n"/>
      <c r="I7206" s="195" t="n">
        <v>0</v>
      </c>
      <c r="J7206" s="196" t="n">
        <v>0</v>
      </c>
      <c r="K7206" s="197" t="n">
        <v>0</v>
      </c>
      <c r="L7206" s="194" t="n">
        <v>0</v>
      </c>
      <c r="M7206" s="195" t="n">
        <v>0</v>
      </c>
      <c r="N7206" s="196" t="n">
        <v>0</v>
      </c>
      <c r="O7206" s="197" t="n">
        <v>0</v>
      </c>
      <c r="P7206" s="118" t="inlineStr">
        <is>
          <t>Включено</t>
        </is>
      </c>
      <c r="Q7206" s="104" t="n"/>
    </row>
    <row r="7207" outlineLevel="3" ht="50.25" customHeight="1">
      <c r="A7207" s="3" t="n"/>
      <c r="B7207" s="3" t="n"/>
      <c r="C7207" s="25" t="n"/>
      <c r="D7207" s="271" t="inlineStr">
        <is>
          <t>10.13.53.17.</t>
        </is>
      </c>
      <c r="E7207" s="200" t="inlineStr">
        <is>
          <t>Торцевая крышка для клемм 2.5-10 мм.кв., синяя, T2.5-10EC.N, Провенто</t>
        </is>
      </c>
      <c r="F7207" s="214" t="inlineStr">
        <is>
          <t>шт.</t>
        </is>
      </c>
      <c r="G7207" s="645" t="n">
        <v>2</v>
      </c>
      <c r="H7207" s="194" t="n"/>
      <c r="I7207" s="195" t="n">
        <v>0</v>
      </c>
      <c r="J7207" s="196" t="n">
        <v>0</v>
      </c>
      <c r="K7207" s="197" t="n">
        <v>0</v>
      </c>
      <c r="L7207" s="194" t="n">
        <v>0</v>
      </c>
      <c r="M7207" s="195" t="n">
        <v>0</v>
      </c>
      <c r="N7207" s="196" t="n">
        <v>0</v>
      </c>
      <c r="O7207" s="197" t="n">
        <v>0</v>
      </c>
      <c r="P7207" s="118" t="inlineStr">
        <is>
          <t>Включено</t>
        </is>
      </c>
      <c r="Q7207" s="104" t="n"/>
    </row>
    <row r="7208" outlineLevel="3" ht="50.25" customHeight="1">
      <c r="A7208" s="3" t="n"/>
      <c r="B7208" s="3" t="n"/>
      <c r="C7208" s="25" t="n"/>
      <c r="D7208" s="271" t="inlineStr">
        <is>
          <t>10.13.53.18.</t>
        </is>
      </c>
      <c r="E7208" s="200" t="inlineStr">
        <is>
          <t>Клемма винтовая, двухуровневая 2,5 мм.кв., 500В, 24A, серая серая, TB2.5DL, Провенто</t>
        </is>
      </c>
      <c r="F7208" s="214" t="inlineStr">
        <is>
          <t>шт.</t>
        </is>
      </c>
      <c r="G7208" s="645" t="n">
        <v>11</v>
      </c>
      <c r="H7208" s="194" t="n"/>
      <c r="I7208" s="195" t="n">
        <v>0</v>
      </c>
      <c r="J7208" s="196" t="n">
        <v>0</v>
      </c>
      <c r="K7208" s="197" t="n">
        <v>0</v>
      </c>
      <c r="L7208" s="194" t="n">
        <v>0</v>
      </c>
      <c r="M7208" s="195" t="n">
        <v>0</v>
      </c>
      <c r="N7208" s="196" t="n">
        <v>0</v>
      </c>
      <c r="O7208" s="197" t="n">
        <v>0</v>
      </c>
      <c r="P7208" s="118" t="inlineStr">
        <is>
          <t>Включено</t>
        </is>
      </c>
      <c r="Q7208" s="104" t="n"/>
    </row>
    <row r="7209" outlineLevel="3" ht="50.25" customHeight="1">
      <c r="A7209" s="3" t="n"/>
      <c r="B7209" s="3" t="n"/>
      <c r="C7209" s="25" t="n"/>
      <c r="D7209" s="271" t="inlineStr">
        <is>
          <t>10.13.53.19.</t>
        </is>
      </c>
      <c r="E7209" s="200" t="inlineStr">
        <is>
          <t>Клемма заземления винтовая 2.5 мм.кв. 800В, желто-зеленая, TB2.5E, Провенто</t>
        </is>
      </c>
      <c r="F7209" s="214" t="inlineStr">
        <is>
          <t>шт.</t>
        </is>
      </c>
      <c r="G7209" s="645" t="n">
        <v>5</v>
      </c>
      <c r="H7209" s="194" t="n"/>
      <c r="I7209" s="195" t="n">
        <v>0</v>
      </c>
      <c r="J7209" s="196" t="n">
        <v>0</v>
      </c>
      <c r="K7209" s="197" t="n">
        <v>0</v>
      </c>
      <c r="L7209" s="194" t="n">
        <v>0</v>
      </c>
      <c r="M7209" s="195" t="n">
        <v>0</v>
      </c>
      <c r="N7209" s="196" t="n">
        <v>0</v>
      </c>
      <c r="O7209" s="197" t="n">
        <v>0</v>
      </c>
      <c r="P7209" s="118" t="inlineStr">
        <is>
          <t>Включено</t>
        </is>
      </c>
      <c r="Q7209" s="104" t="n"/>
    </row>
    <row r="7210" outlineLevel="3" ht="50.25" customHeight="1">
      <c r="A7210" s="3" t="n"/>
      <c r="B7210" s="3" t="n"/>
      <c r="C7210" s="25" t="n"/>
      <c r="D7210" s="271" t="inlineStr">
        <is>
          <t>10.13.53.20.</t>
        </is>
      </c>
      <c r="E7210" s="200" t="inlineStr">
        <is>
          <t>Розетка РДЕ-47 (под евро вилку) EKF PROxima, EKF.mdse-47-pro, EKF</t>
        </is>
      </c>
      <c r="F7210" s="214" t="inlineStr">
        <is>
          <t>шт.</t>
        </is>
      </c>
      <c r="G7210" s="645" t="n">
        <v>1</v>
      </c>
      <c r="H7210" s="194" t="n"/>
      <c r="I7210" s="195" t="n">
        <v>0</v>
      </c>
      <c r="J7210" s="196" t="n">
        <v>0</v>
      </c>
      <c r="K7210" s="197" t="n">
        <v>0</v>
      </c>
      <c r="L7210" s="194" t="n">
        <v>0</v>
      </c>
      <c r="M7210" s="195" t="n">
        <v>0</v>
      </c>
      <c r="N7210" s="196" t="n">
        <v>0</v>
      </c>
      <c r="O7210" s="197" t="n">
        <v>0</v>
      </c>
      <c r="P7210" s="118" t="inlineStr">
        <is>
          <t>Включено</t>
        </is>
      </c>
      <c r="Q7210" s="104" t="n"/>
    </row>
    <row r="7211" outlineLevel="3" ht="50.25" customHeight="1">
      <c r="A7211" s="3" t="n"/>
      <c r="B7211" s="3" t="n"/>
      <c r="C7211" s="25" t="n"/>
      <c r="D7211" s="271" t="inlineStr">
        <is>
          <t>10.13.53.21.</t>
        </is>
      </c>
      <c r="E7211" s="200" t="inlineStr">
        <is>
          <t>Клемма винтовая 2.5 мм.кв. 800В, 24A, серая, TB2.5, Провенто</t>
        </is>
      </c>
      <c r="F7211" s="214" t="inlineStr">
        <is>
          <t>шт.</t>
        </is>
      </c>
      <c r="G7211" s="645" t="n">
        <v>7</v>
      </c>
      <c r="H7211" s="194" t="n"/>
      <c r="I7211" s="195" t="n">
        <v>0</v>
      </c>
      <c r="J7211" s="196" t="n">
        <v>0</v>
      </c>
      <c r="K7211" s="197" t="n">
        <v>0</v>
      </c>
      <c r="L7211" s="194" t="n">
        <v>0</v>
      </c>
      <c r="M7211" s="195" t="n">
        <v>0</v>
      </c>
      <c r="N7211" s="196" t="n">
        <v>0</v>
      </c>
      <c r="O7211" s="197" t="n">
        <v>0</v>
      </c>
      <c r="P7211" s="118" t="inlineStr">
        <is>
          <t>Включено</t>
        </is>
      </c>
      <c r="Q7211" s="104" t="n"/>
    </row>
    <row r="7212" outlineLevel="3" ht="50.25" customHeight="1">
      <c r="A7212" s="3" t="n"/>
      <c r="B7212" s="3" t="n"/>
      <c r="C7212" s="25" t="n"/>
      <c r="D7212" s="271" t="inlineStr">
        <is>
          <t>10.13.53.22.</t>
        </is>
      </c>
      <c r="E7212" s="200" t="inlineStr">
        <is>
          <t>Торцевая крышка для клемм 2.5-10 мм.кв., серая, T2.5-10EC, Провенто</t>
        </is>
      </c>
      <c r="F7212" s="214" t="inlineStr">
        <is>
          <t>шт.</t>
        </is>
      </c>
      <c r="G7212" s="645" t="n">
        <v>2</v>
      </c>
      <c r="H7212" s="194" t="n"/>
      <c r="I7212" s="195" t="n">
        <v>0</v>
      </c>
      <c r="J7212" s="196" t="n">
        <v>0</v>
      </c>
      <c r="K7212" s="197" t="n">
        <v>0</v>
      </c>
      <c r="L7212" s="194" t="n">
        <v>0</v>
      </c>
      <c r="M7212" s="195" t="n">
        <v>0</v>
      </c>
      <c r="N7212" s="196" t="n">
        <v>0</v>
      </c>
      <c r="O7212" s="197" t="n">
        <v>0</v>
      </c>
      <c r="P7212" s="118" t="inlineStr">
        <is>
          <t>Включено</t>
        </is>
      </c>
      <c r="Q7212" s="104" t="n"/>
    </row>
    <row r="7213" outlineLevel="3" ht="50.25" customHeight="1">
      <c r="A7213" s="3" t="n"/>
      <c r="B7213" s="3" t="n"/>
      <c r="C7213" s="25" t="n"/>
      <c r="D7213" s="271" t="inlineStr">
        <is>
          <t>10.13.53.23.</t>
        </is>
      </c>
      <c r="E7213" s="200" t="inlineStr">
        <is>
          <t>Торцевая крышка для двухуровневых клемм 2.5-4 мм.кв., серая, T2.5-4EC.DL, Провенто</t>
        </is>
      </c>
      <c r="F7213" s="214" t="inlineStr">
        <is>
          <t>шт.</t>
        </is>
      </c>
      <c r="G7213" s="645" t="n">
        <v>2</v>
      </c>
      <c r="H7213" s="194" t="n"/>
      <c r="I7213" s="195" t="n">
        <v>0</v>
      </c>
      <c r="J7213" s="196" t="n">
        <v>0</v>
      </c>
      <c r="K7213" s="197" t="n">
        <v>0</v>
      </c>
      <c r="L7213" s="194" t="n">
        <v>0</v>
      </c>
      <c r="M7213" s="195" t="n">
        <v>0</v>
      </c>
      <c r="N7213" s="196" t="n">
        <v>0</v>
      </c>
      <c r="O7213" s="197" t="n">
        <v>0</v>
      </c>
      <c r="P7213" s="118" t="inlineStr">
        <is>
          <t>Включено</t>
        </is>
      </c>
      <c r="Q7213" s="104" t="n"/>
    </row>
    <row r="7214" outlineLevel="3" ht="50.25" customHeight="1">
      <c r="A7214" s="3" t="n"/>
      <c r="B7214" s="3" t="n"/>
      <c r="C7214" s="25" t="n"/>
      <c r="D7214" s="271" t="inlineStr">
        <is>
          <t>10.13.53.24.</t>
        </is>
      </c>
      <c r="E7214" s="200" t="inlineStr">
        <is>
          <t>Компактный распределительный шкаф MES 600х500х250, MES 60.50.25, Провенто</t>
        </is>
      </c>
      <c r="F7214" s="214" t="inlineStr">
        <is>
          <t>шт.</t>
        </is>
      </c>
      <c r="G7214" s="645" t="n">
        <v>1</v>
      </c>
      <c r="H7214" s="194" t="n"/>
      <c r="I7214" s="195" t="n">
        <v>0</v>
      </c>
      <c r="J7214" s="196" t="n">
        <v>0</v>
      </c>
      <c r="K7214" s="197" t="n">
        <v>0</v>
      </c>
      <c r="L7214" s="194" t="n">
        <v>0</v>
      </c>
      <c r="M7214" s="195" t="n">
        <v>0</v>
      </c>
      <c r="N7214" s="196" t="n">
        <v>0</v>
      </c>
      <c r="O7214" s="197" t="n">
        <v>0</v>
      </c>
      <c r="P7214" s="118" t="inlineStr">
        <is>
          <t>Включено</t>
        </is>
      </c>
      <c r="Q7214" s="104" t="n"/>
    </row>
    <row r="7215" outlineLevel="3" ht="50.25" customHeight="1">
      <c r="A7215" s="3" t="n"/>
      <c r="B7215" s="3" t="n"/>
      <c r="C7215" s="25" t="n"/>
      <c r="D7215" s="271" t="inlineStr">
        <is>
          <t>10.13.53.25.</t>
        </is>
      </c>
      <c r="E7215" s="200" t="inlineStr">
        <is>
          <t>Монтажная DIN рейка 35х7.5х2000мм, DR07.2000, Провенто</t>
        </is>
      </c>
      <c r="F7215" s="214" t="inlineStr">
        <is>
          <t>шт.</t>
        </is>
      </c>
      <c r="G7215" s="645" t="n">
        <v>1</v>
      </c>
      <c r="H7215" s="194" t="n"/>
      <c r="I7215" s="195" t="n">
        <v>0</v>
      </c>
      <c r="J7215" s="196" t="n">
        <v>0</v>
      </c>
      <c r="K7215" s="197" t="n">
        <v>0</v>
      </c>
      <c r="L7215" s="194" t="n">
        <v>0</v>
      </c>
      <c r="M7215" s="195" t="n">
        <v>0</v>
      </c>
      <c r="N7215" s="196" t="n">
        <v>0</v>
      </c>
      <c r="O7215" s="197" t="n">
        <v>0</v>
      </c>
      <c r="P7215" s="118" t="inlineStr">
        <is>
          <t>Включено</t>
        </is>
      </c>
      <c r="Q7215" s="104" t="n"/>
    </row>
    <row r="7216" outlineLevel="3" ht="50.25" customHeight="1">
      <c r="A7216" s="3" t="n"/>
      <c r="B7216" s="3" t="n"/>
      <c r="C7216" s="25" t="n"/>
      <c r="D7216" s="271" t="inlineStr">
        <is>
          <t>10.13.53.26.</t>
        </is>
      </c>
      <c r="E7216" s="200" t="inlineStr">
        <is>
          <t>Кабельный канал перфорированный 60x80x2000мм, WD60.80P, Провенто</t>
        </is>
      </c>
      <c r="F7216" s="214" t="inlineStr">
        <is>
          <t>пог.м.</t>
        </is>
      </c>
      <c r="G7216" s="645" t="n">
        <v>1</v>
      </c>
      <c r="H7216" s="194" t="n"/>
      <c r="I7216" s="195" t="n">
        <v>0</v>
      </c>
      <c r="J7216" s="196" t="n">
        <v>0</v>
      </c>
      <c r="K7216" s="197" t="n">
        <v>0</v>
      </c>
      <c r="L7216" s="194" t="n">
        <v>0</v>
      </c>
      <c r="M7216" s="195" t="n">
        <v>0</v>
      </c>
      <c r="N7216" s="196" t="n">
        <v>0</v>
      </c>
      <c r="O7216" s="197" t="n">
        <v>0</v>
      </c>
      <c r="P7216" s="118" t="inlineStr">
        <is>
          <t>Включено</t>
        </is>
      </c>
      <c r="Q7216" s="104" t="n"/>
    </row>
    <row r="7217" outlineLevel="2" ht="50.25" customHeight="1">
      <c r="A7217" s="3" t="n"/>
      <c r="B7217" s="3" t="n"/>
      <c r="C7217" s="240" t="n"/>
      <c r="D7217" s="391" t="inlineStr">
        <is>
          <t>10.13.54.</t>
        </is>
      </c>
      <c r="E7217" s="410" t="inlineStr">
        <is>
          <t>Щит систем вентиляции ЩСВ-В1.1 Оборудование и датчики по месту</t>
        </is>
      </c>
      <c r="F7217" s="411" t="inlineStr">
        <is>
          <t>комплект</t>
        </is>
      </c>
      <c r="G7217" s="421" t="n">
        <v>1</v>
      </c>
      <c r="H7217" s="428">
        <f>IFERROR(L7217/G7217,0)</f>
        <v/>
      </c>
      <c r="I7217" s="429">
        <f>IFERROR(M7217/G7217,0)</f>
        <v/>
      </c>
      <c r="J7217" s="430">
        <f>IFERROR(N7217/G7217,0)</f>
        <v/>
      </c>
      <c r="K7217" s="432">
        <f>+IFERROR(O7217/G7217,0)</f>
        <v/>
      </c>
      <c r="L7217" s="431">
        <f>SUBTOTAL(9,L7218:L7219)</f>
        <v/>
      </c>
      <c r="M7217" s="429">
        <f>SUBTOTAL(9,M7218:M7219)</f>
        <v/>
      </c>
      <c r="N7217" s="430">
        <f>SUBTOTAL(9,N7218:N7219)</f>
        <v/>
      </c>
      <c r="O7217" s="433">
        <f>SUBTOTAL(9,O7218:O7219)</f>
        <v/>
      </c>
      <c r="P7217" s="394" t="n"/>
      <c r="Q7217" s="243" t="n"/>
    </row>
    <row r="7218" outlineLevel="3" ht="50.25" customHeight="1">
      <c r="A7218" s="3" t="n"/>
      <c r="B7218" s="3" t="n"/>
      <c r="C7218" s="25" t="n"/>
      <c r="D7218" s="271" t="inlineStr">
        <is>
          <t>10.13.54.1.</t>
        </is>
      </c>
      <c r="E7218" s="200" t="inlineStr">
        <is>
          <t>Привод с пружинным возвратом, 2-х позиционный, 10 Нм, ~220 В, NF230A, Belimo</t>
        </is>
      </c>
      <c r="F7218" s="214" t="inlineStr">
        <is>
          <t>шт.</t>
        </is>
      </c>
      <c r="G7218" s="645" t="n">
        <v>0</v>
      </c>
      <c r="H7218" s="194" t="n">
        <v>16508.68076180785</v>
      </c>
      <c r="I7218" s="195" t="n">
        <v>10353.77688237868</v>
      </c>
      <c r="J7218" s="196" t="n">
        <v>3357.807205523316</v>
      </c>
      <c r="K7218" s="197" t="n">
        <v>30220.26484970985</v>
      </c>
      <c r="L7218" s="194" t="n">
        <v>0</v>
      </c>
      <c r="M7218" s="195" t="n">
        <v>0</v>
      </c>
      <c r="N7218" s="196" t="n">
        <v>0</v>
      </c>
      <c r="O7218" s="197" t="n">
        <v>0</v>
      </c>
      <c r="P7218" s="524" t="inlineStr">
        <is>
          <t>Исключено</t>
        </is>
      </c>
      <c r="Q7218" s="104" t="n"/>
    </row>
    <row r="7219" outlineLevel="3" ht="50.25" customHeight="1">
      <c r="A7219" s="3" t="n"/>
      <c r="B7219" s="3" t="n"/>
      <c r="C7219" s="25" t="n"/>
      <c r="D7219" s="271" t="inlineStr">
        <is>
          <t>10.13.54.2.</t>
        </is>
      </c>
      <c r="E7219" s="200" t="inlineStr">
        <is>
          <t>Преобразователь частотный, встроенный фильтр ЭМС категории С2 или С3, 380 В, 5.5 кВт, 14 А, IP55, STV900U55N4, System Electric</t>
        </is>
      </c>
      <c r="F7219" s="214" t="inlineStr">
        <is>
          <t>шт.</t>
        </is>
      </c>
      <c r="G7219" s="645" t="n">
        <v>0</v>
      </c>
      <c r="H7219" s="194" t="n">
        <v>65249.69550035098</v>
      </c>
      <c r="I7219" s="195" t="n">
        <v>20707.55376475737</v>
      </c>
      <c r="J7219" s="196" t="n">
        <v>10744.65615813854</v>
      </c>
      <c r="K7219" s="197" t="n">
        <v>96701.90542324689</v>
      </c>
      <c r="L7219" s="194" t="n">
        <v>0</v>
      </c>
      <c r="M7219" s="195" t="n">
        <v>0</v>
      </c>
      <c r="N7219" s="196" t="n">
        <v>0</v>
      </c>
      <c r="O7219" s="197" t="n">
        <v>0</v>
      </c>
      <c r="P7219" s="524" t="inlineStr">
        <is>
          <t>Исключено</t>
        </is>
      </c>
      <c r="Q7219" s="104" t="n"/>
    </row>
    <row r="7220" outlineLevel="2" ht="50.25" customHeight="1">
      <c r="A7220" s="3" t="n"/>
      <c r="B7220" s="3" t="n"/>
      <c r="C7220" s="240" t="n"/>
      <c r="D7220" s="391" t="inlineStr">
        <is>
          <t>10.13.55.</t>
        </is>
      </c>
      <c r="E7220" s="410" t="inlineStr">
        <is>
          <t>Щит систем вентиляции ЩСВ-В1.1</t>
        </is>
      </c>
      <c r="F7220" s="411" t="inlineStr">
        <is>
          <t>комплект</t>
        </is>
      </c>
      <c r="G7220" s="421" t="n">
        <v>1</v>
      </c>
      <c r="H7220" s="434">
        <f>IFERROR(L7220/G7220,0)</f>
        <v/>
      </c>
      <c r="I7220" s="435">
        <f>IFERROR(M7220/G7220,0)</f>
        <v/>
      </c>
      <c r="J7220" s="436">
        <f>IFERROR(N7220/G7220,0)</f>
        <v/>
      </c>
      <c r="K7220" s="432">
        <f>+IFERROR(O7220/G7220,0)</f>
        <v/>
      </c>
      <c r="L7220" s="434">
        <f>SUBTOTAL(9,L7221:L7236)</f>
        <v/>
      </c>
      <c r="M7220" s="435">
        <f>SUBTOTAL(9,M7221:M7236)</f>
        <v/>
      </c>
      <c r="N7220" s="436">
        <f>SUBTOTAL(9,N7221:N7236)</f>
        <v/>
      </c>
      <c r="O7220" s="437">
        <f>SUBTOTAL(9,O7221:O7236)</f>
        <v/>
      </c>
      <c r="P7220" s="652" t="inlineStr">
        <is>
          <t>Исключено</t>
        </is>
      </c>
      <c r="Q7220" s="243" t="n"/>
    </row>
    <row r="7221" outlineLevel="3" ht="50.25" customHeight="1">
      <c r="A7221" s="3" t="n"/>
      <c r="B7221" s="3" t="n"/>
      <c r="C7221" s="25" t="n"/>
      <c r="D7221" s="271" t="inlineStr">
        <is>
          <t>10.13.55.1.</t>
        </is>
      </c>
      <c r="E7221" s="200" t="inlineStr">
        <is>
          <t>Лампа сигнальная в сборе, со встроенным светодиодом, зеленая, 230-240В AC, SB4BVM3, Systeme Electric</t>
        </is>
      </c>
      <c r="F7221" s="214" t="inlineStr">
        <is>
          <t>шт.</t>
        </is>
      </c>
      <c r="G7221" s="645" t="n">
        <v>1</v>
      </c>
      <c r="H7221" s="194" t="n"/>
      <c r="I7221" s="195" t="n">
        <v>0</v>
      </c>
      <c r="J7221" s="196" t="n">
        <v>0</v>
      </c>
      <c r="K7221" s="197" t="n">
        <v>0</v>
      </c>
      <c r="L7221" s="194" t="n">
        <v>0</v>
      </c>
      <c r="M7221" s="195" t="n">
        <v>0</v>
      </c>
      <c r="N7221" s="196" t="n">
        <v>0</v>
      </c>
      <c r="O7221" s="197" t="n">
        <v>0</v>
      </c>
      <c r="P7221" s="118" t="inlineStr">
        <is>
          <t>Включено</t>
        </is>
      </c>
      <c r="Q7221" s="104" t="n"/>
    </row>
    <row r="7222" outlineLevel="3" ht="50.25" customHeight="1">
      <c r="A7222" s="3" t="n"/>
      <c r="B7222" s="3" t="n"/>
      <c r="C7222" s="25" t="n"/>
      <c r="D7222" s="271" t="inlineStr">
        <is>
          <t>10.13.55.2.</t>
        </is>
      </c>
      <c r="E7222" s="200" t="inlineStr">
        <is>
          <t>Реле промежуточное, 3 п.к. контакта 8А, МРП-3-1 ACDC220В УХЛ4, ЗАО "Меандр"</t>
        </is>
      </c>
      <c r="F7222" s="214" t="inlineStr">
        <is>
          <t>шт.</t>
        </is>
      </c>
      <c r="G7222" s="645" t="n">
        <v>1</v>
      </c>
      <c r="H7222" s="194" t="n"/>
      <c r="I7222" s="195" t="n">
        <v>0</v>
      </c>
      <c r="J7222" s="196" t="n">
        <v>0</v>
      </c>
      <c r="K7222" s="197" t="n">
        <v>0</v>
      </c>
      <c r="L7222" s="194" t="n">
        <v>0</v>
      </c>
      <c r="M7222" s="195" t="n">
        <v>0</v>
      </c>
      <c r="N7222" s="196" t="n">
        <v>0</v>
      </c>
      <c r="O7222" s="197" t="n">
        <v>0</v>
      </c>
      <c r="P7222" s="118" t="inlineStr">
        <is>
          <t>Включено</t>
        </is>
      </c>
      <c r="Q7222" s="104" t="n"/>
    </row>
    <row r="7223" outlineLevel="3" ht="50.25" customHeight="1">
      <c r="A7223" s="3" t="n"/>
      <c r="B7223" s="3" t="n"/>
      <c r="C7223" s="25" t="n"/>
      <c r="D7223" s="271" t="inlineStr">
        <is>
          <t>10.13.55.3.</t>
        </is>
      </c>
      <c r="E7223" s="200" t="inlineStr">
        <is>
          <t>Реле промежуточное, 2 п.к. контакта 16А, МРП-2 ACDC24В УХЛ4, ЗАО "Меандр"</t>
        </is>
      </c>
      <c r="F7223" s="214" t="inlineStr">
        <is>
          <t>шт.</t>
        </is>
      </c>
      <c r="G7223" s="645" t="n">
        <v>1</v>
      </c>
      <c r="H7223" s="194" t="n"/>
      <c r="I7223" s="195" t="n">
        <v>0</v>
      </c>
      <c r="J7223" s="196" t="n">
        <v>0</v>
      </c>
      <c r="K7223" s="197" t="n">
        <v>0</v>
      </c>
      <c r="L7223" s="194" t="n">
        <v>0</v>
      </c>
      <c r="M7223" s="195" t="n">
        <v>0</v>
      </c>
      <c r="N7223" s="196" t="n">
        <v>0</v>
      </c>
      <c r="O7223" s="197" t="n">
        <v>0</v>
      </c>
      <c r="P7223" s="118" t="inlineStr">
        <is>
          <t>Включено</t>
        </is>
      </c>
      <c r="Q7223" s="104" t="n"/>
    </row>
    <row r="7224" outlineLevel="3" ht="50.25" customHeight="1">
      <c r="A7224" s="3" t="n"/>
      <c r="B7224" s="3" t="n"/>
      <c r="C7224" s="25" t="n"/>
      <c r="D7224" s="271" t="inlineStr">
        <is>
          <t>10.13.55.4.</t>
        </is>
      </c>
      <c r="E7224" s="200" t="inlineStr">
        <is>
          <t>Реле термисторной защиты электродвигателя, 1 н.о. и 1 н.з. контакт, катушка 220В, РТ-М01-1-15 АС230В УХЛ4, ЗАО "Меандр"</t>
        </is>
      </c>
      <c r="F7224" s="214" t="inlineStr">
        <is>
          <t>шт.</t>
        </is>
      </c>
      <c r="G7224" s="645" t="n">
        <v>1</v>
      </c>
      <c r="H7224" s="194" t="n"/>
      <c r="I7224" s="195" t="n">
        <v>0</v>
      </c>
      <c r="J7224" s="196" t="n">
        <v>0</v>
      </c>
      <c r="K7224" s="197" t="n">
        <v>0</v>
      </c>
      <c r="L7224" s="194" t="n">
        <v>0</v>
      </c>
      <c r="M7224" s="195" t="n">
        <v>0</v>
      </c>
      <c r="N7224" s="196" t="n">
        <v>0</v>
      </c>
      <c r="O7224" s="197" t="n">
        <v>0</v>
      </c>
      <c r="P7224" s="118" t="inlineStr">
        <is>
          <t>Включено</t>
        </is>
      </c>
      <c r="Q7224" s="104" t="n"/>
    </row>
    <row r="7225" outlineLevel="3" ht="50.25" customHeight="1">
      <c r="A7225" s="3" t="n"/>
      <c r="B7225" s="3" t="n"/>
      <c r="C7225" s="25" t="n"/>
      <c r="D7225" s="271" t="inlineStr">
        <is>
          <t>10.13.55.5.</t>
        </is>
      </c>
      <c r="E7225" s="200" t="inlineStr">
        <is>
          <t>Автоматический выключатель, термомагнитный, трехполюсный, кривая С, номинальный ток 25 А, 4.5 кА, C9 F 34 3 25, Systeme Electric</t>
        </is>
      </c>
      <c r="F7225" s="214" t="inlineStr">
        <is>
          <t>шт.</t>
        </is>
      </c>
      <c r="G7225" s="645" t="n">
        <v>1</v>
      </c>
      <c r="H7225" s="194" t="n"/>
      <c r="I7225" s="195" t="n">
        <v>0</v>
      </c>
      <c r="J7225" s="196" t="n">
        <v>0</v>
      </c>
      <c r="K7225" s="197" t="n">
        <v>0</v>
      </c>
      <c r="L7225" s="194" t="n">
        <v>0</v>
      </c>
      <c r="M7225" s="195" t="n">
        <v>0</v>
      </c>
      <c r="N7225" s="196" t="n">
        <v>0</v>
      </c>
      <c r="O7225" s="197" t="n">
        <v>0</v>
      </c>
      <c r="P7225" s="118" t="inlineStr">
        <is>
          <t>Включено</t>
        </is>
      </c>
      <c r="Q7225" s="104" t="n"/>
    </row>
    <row r="7226" outlineLevel="3" ht="50.25" customHeight="1">
      <c r="A7226" s="3" t="n"/>
      <c r="B7226" s="3" t="n"/>
      <c r="C7226" s="25" t="n"/>
      <c r="D7226" s="271" t="inlineStr">
        <is>
          <t>10.13.55.6.</t>
        </is>
      </c>
      <c r="E7226" s="200" t="inlineStr">
        <is>
          <t>Переключатель 3-х позиционный с фиксацией, 2 н.о., черный, удлиненная ручка, SB4BJ33, Systeme Electric</t>
        </is>
      </c>
      <c r="F7226" s="214" t="inlineStr">
        <is>
          <t>шт.</t>
        </is>
      </c>
      <c r="G7226" s="645" t="n">
        <v>1</v>
      </c>
      <c r="H7226" s="194" t="n"/>
      <c r="I7226" s="195" t="n">
        <v>0</v>
      </c>
      <c r="J7226" s="196" t="n">
        <v>0</v>
      </c>
      <c r="K7226" s="197" t="n">
        <v>0</v>
      </c>
      <c r="L7226" s="194" t="n">
        <v>0</v>
      </c>
      <c r="M7226" s="195" t="n">
        <v>0</v>
      </c>
      <c r="N7226" s="196" t="n">
        <v>0</v>
      </c>
      <c r="O7226" s="197" t="n">
        <v>0</v>
      </c>
      <c r="P7226" s="118" t="inlineStr">
        <is>
          <t>Включено</t>
        </is>
      </c>
      <c r="Q7226" s="104" t="n"/>
    </row>
    <row r="7227" outlineLevel="3" ht="50.25" customHeight="1">
      <c r="A7227" s="3" t="n"/>
      <c r="B7227" s="3" t="n"/>
      <c r="C7227" s="25" t="n"/>
      <c r="D7227" s="271" t="inlineStr">
        <is>
          <t>10.13.55.7.</t>
        </is>
      </c>
      <c r="E7227" s="200" t="inlineStr">
        <is>
          <t>Контактный блок 1 НО, SBE101, Systeme Electric</t>
        </is>
      </c>
      <c r="F7227" s="214" t="inlineStr">
        <is>
          <t>шт.</t>
        </is>
      </c>
      <c r="G7227" s="645" t="n">
        <v>2</v>
      </c>
      <c r="H7227" s="194" t="n"/>
      <c r="I7227" s="195" t="n">
        <v>0</v>
      </c>
      <c r="J7227" s="196" t="n">
        <v>0</v>
      </c>
      <c r="K7227" s="197" t="n">
        <v>0</v>
      </c>
      <c r="L7227" s="194" t="n">
        <v>0</v>
      </c>
      <c r="M7227" s="195" t="n">
        <v>0</v>
      </c>
      <c r="N7227" s="196" t="n">
        <v>0</v>
      </c>
      <c r="O7227" s="197" t="n">
        <v>0</v>
      </c>
      <c r="P7227" s="118" t="inlineStr">
        <is>
          <t>Включено</t>
        </is>
      </c>
      <c r="Q7227" s="104" t="n"/>
    </row>
    <row r="7228" outlineLevel="3" ht="50.25" customHeight="1">
      <c r="A7228" s="3" t="n"/>
      <c r="B7228" s="3" t="n"/>
      <c r="C7228" s="25" t="n"/>
      <c r="D7228" s="271" t="inlineStr">
        <is>
          <t>10.13.55.8.</t>
        </is>
      </c>
      <c r="E7228" s="200" t="inlineStr">
        <is>
          <t>Клемма винтовая 2.5 мм.кв. 800В, 24A, синяя, TB2.5N, Провенто</t>
        </is>
      </c>
      <c r="F7228" s="214" t="inlineStr">
        <is>
          <t>шт.</t>
        </is>
      </c>
      <c r="G7228" s="645" t="n">
        <v>3</v>
      </c>
      <c r="H7228" s="194" t="n"/>
      <c r="I7228" s="195" t="n">
        <v>0</v>
      </c>
      <c r="J7228" s="196" t="n">
        <v>0</v>
      </c>
      <c r="K7228" s="197" t="n">
        <v>0</v>
      </c>
      <c r="L7228" s="194" t="n">
        <v>0</v>
      </c>
      <c r="M7228" s="195" t="n">
        <v>0</v>
      </c>
      <c r="N7228" s="196" t="n">
        <v>0</v>
      </c>
      <c r="O7228" s="197" t="n">
        <v>0</v>
      </c>
      <c r="P7228" s="118" t="inlineStr">
        <is>
          <t>Включено</t>
        </is>
      </c>
      <c r="Q7228" s="104" t="n"/>
    </row>
    <row r="7229" outlineLevel="3" ht="50.25" customHeight="1">
      <c r="A7229" s="3" t="n"/>
      <c r="B7229" s="3" t="n"/>
      <c r="C7229" s="25" t="n"/>
      <c r="D7229" s="271" t="inlineStr">
        <is>
          <t>10.13.55.9.</t>
        </is>
      </c>
      <c r="E7229" s="200" t="inlineStr">
        <is>
          <t>Торцевая крышка для клемм 2.5-10 мм.кв., синяя, T2.5-10EC.N, Провенто</t>
        </is>
      </c>
      <c r="F7229" s="214" t="inlineStr">
        <is>
          <t>шт.</t>
        </is>
      </c>
      <c r="G7229" s="645" t="n">
        <v>2</v>
      </c>
      <c r="H7229" s="194" t="n"/>
      <c r="I7229" s="195" t="n">
        <v>0</v>
      </c>
      <c r="J7229" s="196" t="n">
        <v>0</v>
      </c>
      <c r="K7229" s="197" t="n">
        <v>0</v>
      </c>
      <c r="L7229" s="194" t="n">
        <v>0</v>
      </c>
      <c r="M7229" s="195" t="n">
        <v>0</v>
      </c>
      <c r="N7229" s="196" t="n">
        <v>0</v>
      </c>
      <c r="O7229" s="197" t="n">
        <v>0</v>
      </c>
      <c r="P7229" s="118" t="inlineStr">
        <is>
          <t>Включено</t>
        </is>
      </c>
      <c r="Q7229" s="104" t="n"/>
    </row>
    <row r="7230" outlineLevel="3" ht="50.25" customHeight="1">
      <c r="A7230" s="3" t="n"/>
      <c r="B7230" s="3" t="n"/>
      <c r="C7230" s="25" t="n"/>
      <c r="D7230" s="271" t="inlineStr">
        <is>
          <t>10.13.55.10.</t>
        </is>
      </c>
      <c r="E7230" s="200" t="inlineStr">
        <is>
          <t>Клемма заземления винтовая 2.5 мм.кв. 800В, желто-зеленая, TB2.5E, Провенто</t>
        </is>
      </c>
      <c r="F7230" s="214" t="inlineStr">
        <is>
          <t>шт.</t>
        </is>
      </c>
      <c r="G7230" s="645" t="n">
        <v>3</v>
      </c>
      <c r="H7230" s="194" t="n"/>
      <c r="I7230" s="195" t="n">
        <v>0</v>
      </c>
      <c r="J7230" s="196" t="n">
        <v>0</v>
      </c>
      <c r="K7230" s="197" t="n">
        <v>0</v>
      </c>
      <c r="L7230" s="194" t="n">
        <v>0</v>
      </c>
      <c r="M7230" s="195" t="n">
        <v>0</v>
      </c>
      <c r="N7230" s="196" t="n">
        <v>0</v>
      </c>
      <c r="O7230" s="197" t="n">
        <v>0</v>
      </c>
      <c r="P7230" s="118" t="inlineStr">
        <is>
          <t>Включено</t>
        </is>
      </c>
      <c r="Q7230" s="104" t="n"/>
    </row>
    <row r="7231" outlineLevel="3" ht="50.25" customHeight="1">
      <c r="A7231" s="3" t="n"/>
      <c r="B7231" s="3" t="n"/>
      <c r="C7231" s="25" t="n"/>
      <c r="D7231" s="271" t="inlineStr">
        <is>
          <t>10.13.55.11.</t>
        </is>
      </c>
      <c r="E7231" s="200" t="inlineStr">
        <is>
          <t>Клемма винтовая 2.5 мм.кв. 800В, 24A, серая, TB2.5, Провенто</t>
        </is>
      </c>
      <c r="F7231" s="214" t="inlineStr">
        <is>
          <t>шт.</t>
        </is>
      </c>
      <c r="G7231" s="645" t="n">
        <v>5</v>
      </c>
      <c r="H7231" s="194" t="n"/>
      <c r="I7231" s="195" t="n">
        <v>0</v>
      </c>
      <c r="J7231" s="196" t="n">
        <v>0</v>
      </c>
      <c r="K7231" s="197" t="n">
        <v>0</v>
      </c>
      <c r="L7231" s="194" t="n">
        <v>0</v>
      </c>
      <c r="M7231" s="195" t="n">
        <v>0</v>
      </c>
      <c r="N7231" s="196" t="n">
        <v>0</v>
      </c>
      <c r="O7231" s="197" t="n">
        <v>0</v>
      </c>
      <c r="P7231" s="118" t="inlineStr">
        <is>
          <t>Включено</t>
        </is>
      </c>
      <c r="Q7231" s="104" t="n"/>
    </row>
    <row r="7232" outlineLevel="3" ht="50.25" customHeight="1">
      <c r="A7232" s="3" t="n"/>
      <c r="B7232" s="3" t="n"/>
      <c r="C7232" s="25" t="n"/>
      <c r="D7232" s="271" t="inlineStr">
        <is>
          <t>10.13.55.12.</t>
        </is>
      </c>
      <c r="E7232" s="200" t="inlineStr">
        <is>
          <t>Торцевая крышка для клемм 2.5-10 мм.кв., серая, T2.5-10EC, Провенто</t>
        </is>
      </c>
      <c r="F7232" s="214" t="inlineStr">
        <is>
          <t>шт.</t>
        </is>
      </c>
      <c r="G7232" s="645" t="n">
        <v>2</v>
      </c>
      <c r="H7232" s="194" t="n"/>
      <c r="I7232" s="195" t="n">
        <v>0</v>
      </c>
      <c r="J7232" s="196" t="n">
        <v>0</v>
      </c>
      <c r="K7232" s="197" t="n">
        <v>0</v>
      </c>
      <c r="L7232" s="194" t="n">
        <v>0</v>
      </c>
      <c r="M7232" s="195" t="n">
        <v>0</v>
      </c>
      <c r="N7232" s="196" t="n">
        <v>0</v>
      </c>
      <c r="O7232" s="197" t="n">
        <v>0</v>
      </c>
      <c r="P7232" s="118" t="inlineStr">
        <is>
          <t>Включено</t>
        </is>
      </c>
      <c r="Q7232" s="104" t="n"/>
    </row>
    <row r="7233" outlineLevel="3" ht="50.25" customHeight="1">
      <c r="A7233" s="3" t="n"/>
      <c r="B7233" s="3" t="n"/>
      <c r="C7233" s="25" t="n"/>
      <c r="D7233" s="271" t="inlineStr">
        <is>
          <t>10.13.55.13.</t>
        </is>
      </c>
      <c r="E7233" s="200" t="inlineStr">
        <is>
          <t>Клемма винтовая, двухуровневая 2,5 мм.кв., 500В, 24A, серая серая, TB2.5DL, Провенто</t>
        </is>
      </c>
      <c r="F7233" s="214" t="inlineStr">
        <is>
          <t>шт.</t>
        </is>
      </c>
      <c r="G7233" s="645" t="n">
        <v>7</v>
      </c>
      <c r="H7233" s="194" t="n"/>
      <c r="I7233" s="195" t="n">
        <v>0</v>
      </c>
      <c r="J7233" s="196" t="n">
        <v>0</v>
      </c>
      <c r="K7233" s="197" t="n">
        <v>0</v>
      </c>
      <c r="L7233" s="194" t="n">
        <v>0</v>
      </c>
      <c r="M7233" s="195" t="n">
        <v>0</v>
      </c>
      <c r="N7233" s="196" t="n">
        <v>0</v>
      </c>
      <c r="O7233" s="197" t="n">
        <v>0</v>
      </c>
      <c r="P7233" s="118" t="inlineStr">
        <is>
          <t>Включено</t>
        </is>
      </c>
      <c r="Q7233" s="104" t="n"/>
    </row>
    <row r="7234" outlineLevel="3" ht="50.25" customHeight="1">
      <c r="A7234" s="3" t="n"/>
      <c r="B7234" s="3" t="n"/>
      <c r="C7234" s="25" t="n"/>
      <c r="D7234" s="271" t="inlineStr">
        <is>
          <t>10.13.55.14.</t>
        </is>
      </c>
      <c r="E7234" s="200" t="inlineStr">
        <is>
          <t>Торцевая крышка для двухуровневых клемм 2.5-4 мм.кв., серая, T2.5-4EC.DL, Провенто</t>
        </is>
      </c>
      <c r="F7234" s="214" t="inlineStr">
        <is>
          <t>шт.</t>
        </is>
      </c>
      <c r="G7234" s="645" t="n">
        <v>2</v>
      </c>
      <c r="H7234" s="194" t="n"/>
      <c r="I7234" s="195" t="n">
        <v>0</v>
      </c>
      <c r="J7234" s="196" t="n">
        <v>0</v>
      </c>
      <c r="K7234" s="197" t="n">
        <v>0</v>
      </c>
      <c r="L7234" s="194" t="n">
        <v>0</v>
      </c>
      <c r="M7234" s="195" t="n">
        <v>0</v>
      </c>
      <c r="N7234" s="196" t="n">
        <v>0</v>
      </c>
      <c r="O7234" s="197" t="n">
        <v>0</v>
      </c>
      <c r="P7234" s="118" t="inlineStr">
        <is>
          <t>Включено</t>
        </is>
      </c>
      <c r="Q7234" s="104" t="n"/>
    </row>
    <row r="7235" outlineLevel="3" ht="50.25" customHeight="1">
      <c r="A7235" s="3" t="n"/>
      <c r="B7235" s="3" t="n"/>
      <c r="C7235" s="25" t="n"/>
      <c r="D7235" s="271" t="inlineStr">
        <is>
          <t>10.13.55.15.</t>
        </is>
      </c>
      <c r="E7235" s="200" t="inlineStr">
        <is>
          <t>Компактный распределительный шкаф MES 300х200х120, MES 30.20.12, Провенто</t>
        </is>
      </c>
      <c r="F7235" s="214" t="inlineStr">
        <is>
          <t>шт.</t>
        </is>
      </c>
      <c r="G7235" s="645" t="n">
        <v>1</v>
      </c>
      <c r="H7235" s="194" t="n"/>
      <c r="I7235" s="195" t="n">
        <v>0</v>
      </c>
      <c r="J7235" s="196" t="n">
        <v>0</v>
      </c>
      <c r="K7235" s="197" t="n">
        <v>0</v>
      </c>
      <c r="L7235" s="194" t="n">
        <v>0</v>
      </c>
      <c r="M7235" s="195" t="n">
        <v>0</v>
      </c>
      <c r="N7235" s="196" t="n">
        <v>0</v>
      </c>
      <c r="O7235" s="197" t="n">
        <v>0</v>
      </c>
      <c r="P7235" s="118" t="inlineStr">
        <is>
          <t>Включено</t>
        </is>
      </c>
      <c r="Q7235" s="104" t="n"/>
    </row>
    <row r="7236" outlineLevel="3" ht="50.25" customHeight="1">
      <c r="A7236" s="3" t="n"/>
      <c r="B7236" s="3" t="n"/>
      <c r="C7236" s="25" t="n"/>
      <c r="D7236" s="271" t="inlineStr">
        <is>
          <t>10.13.55.16.</t>
        </is>
      </c>
      <c r="E7236" s="200" t="inlineStr">
        <is>
          <t>Монтажная DIN рейка 35х7.5х2000мм, DR07.2000, Провенто</t>
        </is>
      </c>
      <c r="F7236" s="214" t="inlineStr">
        <is>
          <t>шт.</t>
        </is>
      </c>
      <c r="G7236" s="645" t="n">
        <v>1</v>
      </c>
      <c r="H7236" s="194" t="n"/>
      <c r="I7236" s="195" t="n">
        <v>0</v>
      </c>
      <c r="J7236" s="196" t="n">
        <v>0</v>
      </c>
      <c r="K7236" s="197" t="n">
        <v>0</v>
      </c>
      <c r="L7236" s="194" t="n">
        <v>0</v>
      </c>
      <c r="M7236" s="195" t="n">
        <v>0</v>
      </c>
      <c r="N7236" s="196" t="n">
        <v>0</v>
      </c>
      <c r="O7236" s="197" t="n">
        <v>0</v>
      </c>
      <c r="P7236" s="118" t="inlineStr">
        <is>
          <t>Включено</t>
        </is>
      </c>
      <c r="Q7236" s="104" t="n"/>
    </row>
    <row r="7237" outlineLevel="2" ht="50.25" customHeight="1">
      <c r="A7237" s="3" t="n"/>
      <c r="B7237" s="3" t="n"/>
      <c r="C7237" s="240" t="n"/>
      <c r="D7237" s="391" t="inlineStr">
        <is>
          <t>10.13.56.</t>
        </is>
      </c>
      <c r="E7237" s="410" t="inlineStr">
        <is>
          <t>Щит систем вентиляции ЩСВ-В1.2 Оборудование и датчики по месту</t>
        </is>
      </c>
      <c r="F7237" s="411" t="inlineStr">
        <is>
          <t>комплект</t>
        </is>
      </c>
      <c r="G7237" s="421" t="n">
        <v>1</v>
      </c>
      <c r="H7237" s="428">
        <f>IFERROR(L7237/G7237,0)</f>
        <v/>
      </c>
      <c r="I7237" s="429">
        <f>IFERROR(M7237/G7237,0)</f>
        <v/>
      </c>
      <c r="J7237" s="430">
        <f>IFERROR(N7237/G7237,0)</f>
        <v/>
      </c>
      <c r="K7237" s="432">
        <f>+IFERROR(O7237/G7237,0)</f>
        <v/>
      </c>
      <c r="L7237" s="431">
        <f>SUBTOTAL(9,L7238:L7239)</f>
        <v/>
      </c>
      <c r="M7237" s="429">
        <f>SUBTOTAL(9,M7238:M7239)</f>
        <v/>
      </c>
      <c r="N7237" s="430">
        <f>SUBTOTAL(9,N7238:N7239)</f>
        <v/>
      </c>
      <c r="O7237" s="433">
        <f>SUBTOTAL(9,O7238:O7239)</f>
        <v/>
      </c>
      <c r="P7237" s="394" t="n"/>
      <c r="Q7237" s="243" t="n"/>
    </row>
    <row r="7238" outlineLevel="3" ht="50.25" customHeight="1">
      <c r="A7238" s="3" t="n"/>
      <c r="B7238" s="3" t="n"/>
      <c r="C7238" s="25" t="n"/>
      <c r="D7238" s="271" t="inlineStr">
        <is>
          <t>10.13.56.1.</t>
        </is>
      </c>
      <c r="E7238" s="200" t="inlineStr">
        <is>
          <t>Привод с пружинным возвратом, 2-х позиционный, 10 Нм, ~220 В, NF230A, Belimo</t>
        </is>
      </c>
      <c r="F7238" s="214" t="inlineStr">
        <is>
          <t>шт.</t>
        </is>
      </c>
      <c r="G7238" s="645" t="n">
        <v>0</v>
      </c>
      <c r="H7238" s="194" t="n">
        <v>16508.68076180785</v>
      </c>
      <c r="I7238" s="195" t="n">
        <v>10353.77688237868</v>
      </c>
      <c r="J7238" s="196" t="n">
        <v>3357.807205523316</v>
      </c>
      <c r="K7238" s="197" t="n">
        <v>30220.26484970985</v>
      </c>
      <c r="L7238" s="194" t="n">
        <v>0</v>
      </c>
      <c r="M7238" s="195" t="n">
        <v>0</v>
      </c>
      <c r="N7238" s="196" t="n">
        <v>0</v>
      </c>
      <c r="O7238" s="197" t="n">
        <v>0</v>
      </c>
      <c r="P7238" s="524" t="inlineStr">
        <is>
          <t>Исключено</t>
        </is>
      </c>
      <c r="Q7238" s="104" t="n"/>
    </row>
    <row r="7239" outlineLevel="3" ht="50.25" customHeight="1">
      <c r="A7239" s="3" t="n"/>
      <c r="B7239" s="3" t="n"/>
      <c r="C7239" s="25" t="n"/>
      <c r="D7239" s="271" t="inlineStr">
        <is>
          <t>10.13.56.2.</t>
        </is>
      </c>
      <c r="E7239" s="200" t="inlineStr">
        <is>
          <t>Преобразователь частотный, встроенный фильтр ЭМС категории С2 или С3, 380 В, 1.5 кВт, 3.7 А, IP55, STV900U15N4, System Electric</t>
        </is>
      </c>
      <c r="F7239" s="214" t="inlineStr">
        <is>
          <t>шт.</t>
        </is>
      </c>
      <c r="G7239" s="645" t="n">
        <v>0</v>
      </c>
      <c r="H7239" s="194" t="n">
        <v>43869.22209572834</v>
      </c>
      <c r="I7239" s="195" t="n">
        <v>15530.66532356802</v>
      </c>
      <c r="J7239" s="196" t="n">
        <v>7424.985927412044</v>
      </c>
      <c r="K7239" s="197" t="n">
        <v>66824.87334670839</v>
      </c>
      <c r="L7239" s="194" t="n">
        <v>0</v>
      </c>
      <c r="M7239" s="195" t="n">
        <v>0</v>
      </c>
      <c r="N7239" s="196" t="n">
        <v>0</v>
      </c>
      <c r="O7239" s="197" t="n">
        <v>0</v>
      </c>
      <c r="P7239" s="524" t="inlineStr">
        <is>
          <t>Исключено</t>
        </is>
      </c>
      <c r="Q7239" s="104" t="n"/>
    </row>
    <row r="7240" outlineLevel="2" ht="50.25" customHeight="1">
      <c r="A7240" s="3" t="n"/>
      <c r="B7240" s="3" t="n"/>
      <c r="C7240" s="240" t="n"/>
      <c r="D7240" s="391" t="inlineStr">
        <is>
          <t>10.13.57.</t>
        </is>
      </c>
      <c r="E7240" s="410" t="inlineStr">
        <is>
          <t>Щит систем вентиляции ЩСВ-В1.2</t>
        </is>
      </c>
      <c r="F7240" s="411" t="inlineStr">
        <is>
          <t>комплект</t>
        </is>
      </c>
      <c r="G7240" s="421" t="n">
        <v>1</v>
      </c>
      <c r="H7240" s="434">
        <f>IFERROR(L7240/G7240,0)</f>
        <v/>
      </c>
      <c r="I7240" s="435">
        <f>IFERROR(M7240/G7240,0)</f>
        <v/>
      </c>
      <c r="J7240" s="436">
        <f>IFERROR(N7240/G7240,0)</f>
        <v/>
      </c>
      <c r="K7240" s="432">
        <f>+IFERROR(O7240/G7240,0)</f>
        <v/>
      </c>
      <c r="L7240" s="434">
        <f>SUBTOTAL(9,L7241:L7255)</f>
        <v/>
      </c>
      <c r="M7240" s="435">
        <f>SUBTOTAL(9,M7241:M7255)</f>
        <v/>
      </c>
      <c r="N7240" s="436">
        <f>SUBTOTAL(9,N7241:N7255)</f>
        <v/>
      </c>
      <c r="O7240" s="437">
        <f>SUBTOTAL(9,O7241:O7255)</f>
        <v/>
      </c>
      <c r="P7240" s="652" t="inlineStr">
        <is>
          <t>Исключено</t>
        </is>
      </c>
      <c r="Q7240" s="243" t="n"/>
    </row>
    <row r="7241" outlineLevel="3" ht="50.25" customHeight="1">
      <c r="A7241" s="3" t="n"/>
      <c r="B7241" s="3" t="n"/>
      <c r="C7241" s="25" t="n"/>
      <c r="D7241" s="271" t="inlineStr">
        <is>
          <t>10.13.57.1.</t>
        </is>
      </c>
      <c r="E7241" s="200" t="inlineStr">
        <is>
          <t>Лампа сигнальная в сборе, со встроенным светодиодом, зеленая, 230-240В AC, SB4BVM3, Systeme Electric</t>
        </is>
      </c>
      <c r="F7241" s="214" t="inlineStr">
        <is>
          <t>шт.</t>
        </is>
      </c>
      <c r="G7241" s="645" t="n">
        <v>1</v>
      </c>
      <c r="H7241" s="194" t="n"/>
      <c r="I7241" s="195" t="n">
        <v>0</v>
      </c>
      <c r="J7241" s="196" t="n">
        <v>0</v>
      </c>
      <c r="K7241" s="197" t="n">
        <v>0</v>
      </c>
      <c r="L7241" s="194" t="n">
        <v>0</v>
      </c>
      <c r="M7241" s="195" t="n">
        <v>0</v>
      </c>
      <c r="N7241" s="196" t="n">
        <v>0</v>
      </c>
      <c r="O7241" s="197" t="n">
        <v>0</v>
      </c>
      <c r="P7241" s="118" t="inlineStr">
        <is>
          <t>Включено</t>
        </is>
      </c>
      <c r="Q7241" s="104" t="n"/>
    </row>
    <row r="7242" outlineLevel="3" ht="50.25" customHeight="1">
      <c r="A7242" s="3" t="n"/>
      <c r="B7242" s="3" t="n"/>
      <c r="C7242" s="25" t="n"/>
      <c r="D7242" s="271" t="inlineStr">
        <is>
          <t>10.13.57.2.</t>
        </is>
      </c>
      <c r="E7242" s="200" t="inlineStr">
        <is>
          <t>Реле промежуточное, 3 п.к. контакта 8А, МРП-3-1 ACDC220В УХЛ4, ЗАО "Меандр"</t>
        </is>
      </c>
      <c r="F7242" s="214" t="inlineStr">
        <is>
          <t>шт.</t>
        </is>
      </c>
      <c r="G7242" s="645" t="n">
        <v>1</v>
      </c>
      <c r="H7242" s="194" t="n"/>
      <c r="I7242" s="195" t="n">
        <v>0</v>
      </c>
      <c r="J7242" s="196" t="n">
        <v>0</v>
      </c>
      <c r="K7242" s="197" t="n">
        <v>0</v>
      </c>
      <c r="L7242" s="194" t="n">
        <v>0</v>
      </c>
      <c r="M7242" s="195" t="n">
        <v>0</v>
      </c>
      <c r="N7242" s="196" t="n">
        <v>0</v>
      </c>
      <c r="O7242" s="197" t="n">
        <v>0</v>
      </c>
      <c r="P7242" s="118" t="inlineStr">
        <is>
          <t>Включено</t>
        </is>
      </c>
      <c r="Q7242" s="104" t="n"/>
    </row>
    <row r="7243" outlineLevel="3" ht="50.25" customHeight="1">
      <c r="A7243" s="3" t="n"/>
      <c r="B7243" s="3" t="n"/>
      <c r="C7243" s="25" t="n"/>
      <c r="D7243" s="271" t="inlineStr">
        <is>
          <t>10.13.57.3.</t>
        </is>
      </c>
      <c r="E7243" s="200" t="inlineStr">
        <is>
          <t>Реле промежуточное, 2 п.к. контакта 16А, МРП-2 ACDC24В УХЛ4, ЗАО "Меандр"</t>
        </is>
      </c>
      <c r="F7243" s="214" t="inlineStr">
        <is>
          <t>шт.</t>
        </is>
      </c>
      <c r="G7243" s="645" t="n">
        <v>1</v>
      </c>
      <c r="H7243" s="194" t="n"/>
      <c r="I7243" s="195" t="n">
        <v>0</v>
      </c>
      <c r="J7243" s="196" t="n">
        <v>0</v>
      </c>
      <c r="K7243" s="197" t="n">
        <v>0</v>
      </c>
      <c r="L7243" s="194" t="n">
        <v>0</v>
      </c>
      <c r="M7243" s="195" t="n">
        <v>0</v>
      </c>
      <c r="N7243" s="196" t="n">
        <v>0</v>
      </c>
      <c r="O7243" s="197" t="n">
        <v>0</v>
      </c>
      <c r="P7243" s="118" t="inlineStr">
        <is>
          <t>Включено</t>
        </is>
      </c>
      <c r="Q7243" s="104" t="n"/>
    </row>
    <row r="7244" outlineLevel="3" ht="50.25" customHeight="1">
      <c r="A7244" s="3" t="n"/>
      <c r="B7244" s="3" t="n"/>
      <c r="C7244" s="25" t="n"/>
      <c r="D7244" s="271" t="inlineStr">
        <is>
          <t>10.13.57.4.</t>
        </is>
      </c>
      <c r="E7244" s="200" t="inlineStr">
        <is>
          <t>Реле термисторной защиты электродвигателя, 1 н.о. и 1 н.з. контакт, катушка 220В, РТ-М01-1-15 АС230В УХЛ4, ЗАО "Меандр"</t>
        </is>
      </c>
      <c r="F7244" s="214" t="inlineStr">
        <is>
          <t>шт.</t>
        </is>
      </c>
      <c r="G7244" s="645" t="n">
        <v>1</v>
      </c>
      <c r="H7244" s="194" t="n"/>
      <c r="I7244" s="195" t="n">
        <v>0</v>
      </c>
      <c r="J7244" s="196" t="n">
        <v>0</v>
      </c>
      <c r="K7244" s="197" t="n">
        <v>0</v>
      </c>
      <c r="L7244" s="194" t="n">
        <v>0</v>
      </c>
      <c r="M7244" s="195" t="n">
        <v>0</v>
      </c>
      <c r="N7244" s="196" t="n">
        <v>0</v>
      </c>
      <c r="O7244" s="197" t="n">
        <v>0</v>
      </c>
      <c r="P7244" s="118" t="inlineStr">
        <is>
          <t>Включено</t>
        </is>
      </c>
      <c r="Q7244" s="104" t="n"/>
    </row>
    <row r="7245" outlineLevel="3" ht="50.25" customHeight="1">
      <c r="A7245" s="3" t="n"/>
      <c r="B7245" s="3" t="n"/>
      <c r="C7245" s="25" t="n"/>
      <c r="D7245" s="271" t="inlineStr">
        <is>
          <t>10.13.57.5.</t>
        </is>
      </c>
      <c r="E7245" s="200" t="inlineStr">
        <is>
          <t>Автоматический выключатель, термомагнитный, трехполюсный, кривая С, номинальный ток 10 А, 4.5 кА, C9 F 34 3 10, Systeme Electric</t>
        </is>
      </c>
      <c r="F7245" s="214" t="inlineStr">
        <is>
          <t>шт.</t>
        </is>
      </c>
      <c r="G7245" s="645" t="n">
        <v>1</v>
      </c>
      <c r="H7245" s="194" t="n"/>
      <c r="I7245" s="195" t="n">
        <v>0</v>
      </c>
      <c r="J7245" s="196" t="n">
        <v>0</v>
      </c>
      <c r="K7245" s="197" t="n">
        <v>0</v>
      </c>
      <c r="L7245" s="194" t="n">
        <v>0</v>
      </c>
      <c r="M7245" s="195" t="n">
        <v>0</v>
      </c>
      <c r="N7245" s="196" t="n">
        <v>0</v>
      </c>
      <c r="O7245" s="197" t="n">
        <v>0</v>
      </c>
      <c r="P7245" s="118" t="inlineStr">
        <is>
          <t>Включено</t>
        </is>
      </c>
      <c r="Q7245" s="104" t="n"/>
    </row>
    <row r="7246" outlineLevel="3" ht="50.25" customHeight="1">
      <c r="A7246" s="3" t="n"/>
      <c r="B7246" s="3" t="n"/>
      <c r="C7246" s="25" t="n"/>
      <c r="D7246" s="271" t="inlineStr">
        <is>
          <t>10.13.57.6.</t>
        </is>
      </c>
      <c r="E7246" s="200" t="inlineStr">
        <is>
          <t>Переключатель 3-х позиционный с фиксацией, 2 н.о., черный, удлиненная ручка, SB4BJ33, Systeme Electric</t>
        </is>
      </c>
      <c r="F7246" s="214" t="inlineStr">
        <is>
          <t>шт.</t>
        </is>
      </c>
      <c r="G7246" s="645" t="n">
        <v>1</v>
      </c>
      <c r="H7246" s="194" t="n"/>
      <c r="I7246" s="195" t="n">
        <v>0</v>
      </c>
      <c r="J7246" s="196" t="n">
        <v>0</v>
      </c>
      <c r="K7246" s="197" t="n">
        <v>0</v>
      </c>
      <c r="L7246" s="194" t="n">
        <v>0</v>
      </c>
      <c r="M7246" s="195" t="n">
        <v>0</v>
      </c>
      <c r="N7246" s="196" t="n">
        <v>0</v>
      </c>
      <c r="O7246" s="197" t="n">
        <v>0</v>
      </c>
      <c r="P7246" s="118" t="inlineStr">
        <is>
          <t>Включено</t>
        </is>
      </c>
      <c r="Q7246" s="104" t="n"/>
    </row>
    <row r="7247" outlineLevel="3" ht="50.25" customHeight="1">
      <c r="A7247" s="3" t="n"/>
      <c r="B7247" s="3" t="n"/>
      <c r="C7247" s="25" t="n"/>
      <c r="D7247" s="271" t="inlineStr">
        <is>
          <t>10.13.57.7.</t>
        </is>
      </c>
      <c r="E7247" s="200" t="inlineStr">
        <is>
          <t>Контактный блок 1 НО, SBE101, Systeme Electric</t>
        </is>
      </c>
      <c r="F7247" s="214" t="inlineStr">
        <is>
          <t>шт.</t>
        </is>
      </c>
      <c r="G7247" s="645" t="n">
        <v>2</v>
      </c>
      <c r="H7247" s="194" t="n"/>
      <c r="I7247" s="195" t="n">
        <v>0</v>
      </c>
      <c r="J7247" s="196" t="n">
        <v>0</v>
      </c>
      <c r="K7247" s="197" t="n">
        <v>0</v>
      </c>
      <c r="L7247" s="194" t="n">
        <v>0</v>
      </c>
      <c r="M7247" s="195" t="n">
        <v>0</v>
      </c>
      <c r="N7247" s="196" t="n">
        <v>0</v>
      </c>
      <c r="O7247" s="197" t="n">
        <v>0</v>
      </c>
      <c r="P7247" s="118" t="inlineStr">
        <is>
          <t>Включено</t>
        </is>
      </c>
      <c r="Q7247" s="104" t="n"/>
    </row>
    <row r="7248" outlineLevel="3" ht="50.25" customHeight="1">
      <c r="A7248" s="3" t="n"/>
      <c r="B7248" s="3" t="n"/>
      <c r="C7248" s="25" t="n"/>
      <c r="D7248" s="271" t="inlineStr">
        <is>
          <t>10.13.57.8.</t>
        </is>
      </c>
      <c r="E7248" s="200" t="inlineStr">
        <is>
          <t>Клемма винтовая 10 мм.кв. 800В, 57A, синяя, TB10N, Провенто</t>
        </is>
      </c>
      <c r="F7248" s="214" t="inlineStr">
        <is>
          <t>шт.</t>
        </is>
      </c>
      <c r="G7248" s="645" t="n">
        <v>1</v>
      </c>
      <c r="H7248" s="194" t="n"/>
      <c r="I7248" s="195" t="n">
        <v>0</v>
      </c>
      <c r="J7248" s="196" t="n">
        <v>0</v>
      </c>
      <c r="K7248" s="197" t="n">
        <v>0</v>
      </c>
      <c r="L7248" s="194" t="n">
        <v>0</v>
      </c>
      <c r="M7248" s="195" t="n">
        <v>0</v>
      </c>
      <c r="N7248" s="196" t="n">
        <v>0</v>
      </c>
      <c r="O7248" s="197" t="n">
        <v>0</v>
      </c>
      <c r="P7248" s="118" t="inlineStr">
        <is>
          <t>Включено</t>
        </is>
      </c>
      <c r="Q7248" s="104" t="n"/>
    </row>
    <row r="7249" outlineLevel="3" ht="50.25" customHeight="1">
      <c r="A7249" s="3" t="n"/>
      <c r="B7249" s="3" t="n"/>
      <c r="C7249" s="25" t="n"/>
      <c r="D7249" s="271" t="inlineStr">
        <is>
          <t>10.13.57.9.</t>
        </is>
      </c>
      <c r="E7249" s="200" t="inlineStr">
        <is>
          <t>Клемма винтовая 2.5 мм.кв. 800В, 24A, синяя, TB2.5N, Провенто</t>
        </is>
      </c>
      <c r="F7249" s="214" t="inlineStr">
        <is>
          <t>шт.</t>
        </is>
      </c>
      <c r="G7249" s="645" t="n">
        <v>3</v>
      </c>
      <c r="H7249" s="194" t="n"/>
      <c r="I7249" s="195" t="n">
        <v>0</v>
      </c>
      <c r="J7249" s="196" t="n">
        <v>0</v>
      </c>
      <c r="K7249" s="197" t="n">
        <v>0</v>
      </c>
      <c r="L7249" s="194" t="n">
        <v>0</v>
      </c>
      <c r="M7249" s="195" t="n">
        <v>0</v>
      </c>
      <c r="N7249" s="196" t="n">
        <v>0</v>
      </c>
      <c r="O7249" s="197" t="n">
        <v>0</v>
      </c>
      <c r="P7249" s="118" t="inlineStr">
        <is>
          <t>Включено</t>
        </is>
      </c>
      <c r="Q7249" s="104" t="n"/>
    </row>
    <row r="7250" outlineLevel="3" ht="50.25" customHeight="1">
      <c r="A7250" s="3" t="n"/>
      <c r="B7250" s="3" t="n"/>
      <c r="C7250" s="25" t="n"/>
      <c r="D7250" s="271" t="inlineStr">
        <is>
          <t>10.13.57.10.</t>
        </is>
      </c>
      <c r="E7250" s="200" t="inlineStr">
        <is>
          <t>Клемма заземления винтовая 2.5 мм.кв. 800В, желто-зеленая, TB2.5E, Провенто</t>
        </is>
      </c>
      <c r="F7250" s="214" t="inlineStr">
        <is>
          <t>шт.</t>
        </is>
      </c>
      <c r="G7250" s="645" t="n">
        <v>3</v>
      </c>
      <c r="H7250" s="194" t="n"/>
      <c r="I7250" s="195" t="n">
        <v>0</v>
      </c>
      <c r="J7250" s="196" t="n">
        <v>0</v>
      </c>
      <c r="K7250" s="197" t="n">
        <v>0</v>
      </c>
      <c r="L7250" s="194" t="n">
        <v>0</v>
      </c>
      <c r="M7250" s="195" t="n">
        <v>0</v>
      </c>
      <c r="N7250" s="196" t="n">
        <v>0</v>
      </c>
      <c r="O7250" s="197" t="n">
        <v>0</v>
      </c>
      <c r="P7250" s="118" t="inlineStr">
        <is>
          <t>Включено</t>
        </is>
      </c>
      <c r="Q7250" s="104" t="n"/>
    </row>
    <row r="7251" outlineLevel="3" ht="50.25" customHeight="1">
      <c r="A7251" s="3" t="n"/>
      <c r="B7251" s="3" t="n"/>
      <c r="C7251" s="25" t="n"/>
      <c r="D7251" s="271" t="inlineStr">
        <is>
          <t>10.13.57.11.</t>
        </is>
      </c>
      <c r="E7251" s="200" t="inlineStr">
        <is>
          <t>Клемма заземления винтовая 10 мм.кв. 800В, желто-зеленая, TB10E, Провенто</t>
        </is>
      </c>
      <c r="F7251" s="214" t="inlineStr">
        <is>
          <t>шт.</t>
        </is>
      </c>
      <c r="G7251" s="645" t="n">
        <v>1</v>
      </c>
      <c r="H7251" s="194" t="n"/>
      <c r="I7251" s="195" t="n">
        <v>0</v>
      </c>
      <c r="J7251" s="196" t="n">
        <v>0</v>
      </c>
      <c r="K7251" s="197" t="n">
        <v>0</v>
      </c>
      <c r="L7251" s="194" t="n">
        <v>0</v>
      </c>
      <c r="M7251" s="195" t="n">
        <v>0</v>
      </c>
      <c r="N7251" s="196" t="n">
        <v>0</v>
      </c>
      <c r="O7251" s="197" t="n">
        <v>0</v>
      </c>
      <c r="P7251" s="118" t="inlineStr">
        <is>
          <t>Включено</t>
        </is>
      </c>
      <c r="Q7251" s="104" t="n"/>
    </row>
    <row r="7252" outlineLevel="3" ht="50.25" customHeight="1">
      <c r="A7252" s="3" t="n"/>
      <c r="B7252" s="3" t="n"/>
      <c r="C7252" s="25" t="n"/>
      <c r="D7252" s="271" t="inlineStr">
        <is>
          <t>10.13.57.12.</t>
        </is>
      </c>
      <c r="E7252" s="200" t="inlineStr">
        <is>
          <t>Клемма винтовая 2.5 мм.кв. 800В, 24A, серая, TB2.5, Провенто</t>
        </is>
      </c>
      <c r="F7252" s="214" t="inlineStr">
        <is>
          <t>шт.</t>
        </is>
      </c>
      <c r="G7252" s="645" t="n">
        <v>16</v>
      </c>
      <c r="H7252" s="194" t="n"/>
      <c r="I7252" s="195" t="n">
        <v>0</v>
      </c>
      <c r="J7252" s="196" t="n">
        <v>0</v>
      </c>
      <c r="K7252" s="197" t="n">
        <v>0</v>
      </c>
      <c r="L7252" s="194" t="n">
        <v>0</v>
      </c>
      <c r="M7252" s="195" t="n">
        <v>0</v>
      </c>
      <c r="N7252" s="196" t="n">
        <v>0</v>
      </c>
      <c r="O7252" s="197" t="n">
        <v>0</v>
      </c>
      <c r="P7252" s="118" t="inlineStr">
        <is>
          <t>Включено</t>
        </is>
      </c>
      <c r="Q7252" s="104" t="n"/>
    </row>
    <row r="7253" outlineLevel="3" ht="50.25" customHeight="1">
      <c r="A7253" s="3" t="n"/>
      <c r="B7253" s="3" t="n"/>
      <c r="C7253" s="25" t="n"/>
      <c r="D7253" s="271" t="inlineStr">
        <is>
          <t>10.13.57.13.</t>
        </is>
      </c>
      <c r="E7253" s="200" t="inlineStr">
        <is>
          <t>Торцевая крышка для клемм 2.5-10 мм.кв., серая, T2.5-10EC, Провенто</t>
        </is>
      </c>
      <c r="F7253" s="214" t="inlineStr">
        <is>
          <t>шт.</t>
        </is>
      </c>
      <c r="G7253" s="645" t="n">
        <v>4</v>
      </c>
      <c r="H7253" s="194" t="n"/>
      <c r="I7253" s="195" t="n">
        <v>0</v>
      </c>
      <c r="J7253" s="196" t="n">
        <v>0</v>
      </c>
      <c r="K7253" s="197" t="n">
        <v>0</v>
      </c>
      <c r="L7253" s="194" t="n">
        <v>0</v>
      </c>
      <c r="M7253" s="195" t="n">
        <v>0</v>
      </c>
      <c r="N7253" s="196" t="n">
        <v>0</v>
      </c>
      <c r="O7253" s="197" t="n">
        <v>0</v>
      </c>
      <c r="P7253" s="118" t="inlineStr">
        <is>
          <t>Включено</t>
        </is>
      </c>
      <c r="Q7253" s="104" t="n"/>
    </row>
    <row r="7254" outlineLevel="3" ht="50.25" customHeight="1">
      <c r="A7254" s="3" t="n"/>
      <c r="B7254" s="3" t="n"/>
      <c r="C7254" s="25" t="n"/>
      <c r="D7254" s="271" t="inlineStr">
        <is>
          <t>10.13.57.14.</t>
        </is>
      </c>
      <c r="E7254" s="200" t="inlineStr">
        <is>
          <t>Компактный распределительный шкаф MES 300х200х120, MES 30.20.12, Провенто</t>
        </is>
      </c>
      <c r="F7254" s="214" t="inlineStr">
        <is>
          <t>шт.</t>
        </is>
      </c>
      <c r="G7254" s="645" t="n">
        <v>1</v>
      </c>
      <c r="H7254" s="194" t="n"/>
      <c r="I7254" s="195" t="n">
        <v>0</v>
      </c>
      <c r="J7254" s="196" t="n">
        <v>0</v>
      </c>
      <c r="K7254" s="197" t="n">
        <v>0</v>
      </c>
      <c r="L7254" s="194" t="n">
        <v>0</v>
      </c>
      <c r="M7254" s="195" t="n">
        <v>0</v>
      </c>
      <c r="N7254" s="196" t="n">
        <v>0</v>
      </c>
      <c r="O7254" s="197" t="n">
        <v>0</v>
      </c>
      <c r="P7254" s="118" t="inlineStr">
        <is>
          <t>Включено</t>
        </is>
      </c>
      <c r="Q7254" s="104" t="n"/>
    </row>
    <row r="7255" outlineLevel="3" ht="50.25" customHeight="1">
      <c r="A7255" s="3" t="n"/>
      <c r="B7255" s="3" t="n"/>
      <c r="C7255" s="25" t="n"/>
      <c r="D7255" s="271" t="inlineStr">
        <is>
          <t>10.13.57.15.</t>
        </is>
      </c>
      <c r="E7255" s="200" t="inlineStr">
        <is>
          <t>Монтажная DIN рейка 35х7.5х2000мм, DR07.2000, Провенто</t>
        </is>
      </c>
      <c r="F7255" s="214" t="inlineStr">
        <is>
          <t>шт.</t>
        </is>
      </c>
      <c r="G7255" s="645" t="n">
        <v>1</v>
      </c>
      <c r="H7255" s="194" t="n"/>
      <c r="I7255" s="195" t="n">
        <v>0</v>
      </c>
      <c r="J7255" s="196" t="n">
        <v>0</v>
      </c>
      <c r="K7255" s="197" t="n">
        <v>0</v>
      </c>
      <c r="L7255" s="194" t="n">
        <v>0</v>
      </c>
      <c r="M7255" s="195" t="n">
        <v>0</v>
      </c>
      <c r="N7255" s="196" t="n">
        <v>0</v>
      </c>
      <c r="O7255" s="197" t="n">
        <v>0</v>
      </c>
      <c r="P7255" s="118" t="inlineStr">
        <is>
          <t>Включено</t>
        </is>
      </c>
      <c r="Q7255" s="104" t="n"/>
    </row>
    <row r="7256" outlineLevel="2" ht="50.25" customHeight="1">
      <c r="A7256" s="3" t="n"/>
      <c r="B7256" s="3" t="n"/>
      <c r="C7256" s="240" t="n"/>
      <c r="D7256" s="391" t="inlineStr">
        <is>
          <t>10.13.58.</t>
        </is>
      </c>
      <c r="E7256" s="410" t="inlineStr">
        <is>
          <t>Щит систем вентиляции ЩСВ-В1.7 Оборудование и датчики по месту</t>
        </is>
      </c>
      <c r="F7256" s="411" t="inlineStr">
        <is>
          <t>комплект</t>
        </is>
      </c>
      <c r="G7256" s="421" t="n">
        <v>1</v>
      </c>
      <c r="H7256" s="428">
        <f>IFERROR(L7256/G7256,0)</f>
        <v/>
      </c>
      <c r="I7256" s="429">
        <f>IFERROR(M7256/G7256,0)</f>
        <v/>
      </c>
      <c r="J7256" s="430">
        <f>IFERROR(N7256/G7256,0)</f>
        <v/>
      </c>
      <c r="K7256" s="432">
        <f>+IFERROR(O7256/G7256,0)</f>
        <v/>
      </c>
      <c r="L7256" s="431">
        <f>SUBTOTAL(9,L7257:L7258)</f>
        <v/>
      </c>
      <c r="M7256" s="429">
        <f>SUBTOTAL(9,M7257:M7258)</f>
        <v/>
      </c>
      <c r="N7256" s="430">
        <f>SUBTOTAL(9,N7257:N7258)</f>
        <v/>
      </c>
      <c r="O7256" s="433">
        <f>SUBTOTAL(9,O7257:O7258)</f>
        <v/>
      </c>
      <c r="P7256" s="394" t="n"/>
      <c r="Q7256" s="243" t="n"/>
    </row>
    <row r="7257" outlineLevel="3" ht="50.25" customHeight="1">
      <c r="A7257" s="3" t="n"/>
      <c r="B7257" s="3" t="n"/>
      <c r="C7257" s="25" t="n"/>
      <c r="D7257" s="271" t="inlineStr">
        <is>
          <t>10.13.58.1.</t>
        </is>
      </c>
      <c r="E7257" s="200" t="inlineStr">
        <is>
          <t>Привод с пружинным возвратом, 2-х позиционный, 4 Нм, ~220 В, LF230, Belimo</t>
        </is>
      </c>
      <c r="F7257" s="214" t="inlineStr">
        <is>
          <t>шт.</t>
        </is>
      </c>
      <c r="G7257" s="645" t="n">
        <v>0</v>
      </c>
      <c r="H7257" s="194" t="n">
        <v>13507.10264196131</v>
      </c>
      <c r="I7257" s="195" t="n">
        <v>10353.77688237868</v>
      </c>
      <c r="J7257" s="196" t="n">
        <v>2982.609940542499</v>
      </c>
      <c r="K7257" s="197" t="n">
        <v>26843.48946488249</v>
      </c>
      <c r="L7257" s="194" t="n">
        <v>0</v>
      </c>
      <c r="M7257" s="195" t="n">
        <v>0</v>
      </c>
      <c r="N7257" s="196" t="n">
        <v>0</v>
      </c>
      <c r="O7257" s="197" t="n">
        <v>0</v>
      </c>
      <c r="P7257" s="524" t="inlineStr">
        <is>
          <t>Исключено</t>
        </is>
      </c>
      <c r="Q7257" s="104" t="n"/>
    </row>
    <row r="7258" outlineLevel="3" ht="50.25" customHeight="1">
      <c r="A7258" s="3" t="n"/>
      <c r="B7258" s="3" t="n"/>
      <c r="C7258" s="25" t="n"/>
      <c r="D7258" s="271" t="inlineStr">
        <is>
          <t>10.13.58.2.</t>
        </is>
      </c>
      <c r="E7258" s="200" t="inlineStr">
        <is>
          <t>Регулятор скорости, 230В, 396Вт, 1,8А, CTY-1.8A, Cityron</t>
        </is>
      </c>
      <c r="F7258" s="214" t="inlineStr">
        <is>
          <t>шт.</t>
        </is>
      </c>
      <c r="G7258" s="645" t="n">
        <v>0</v>
      </c>
      <c r="H7258" s="194" t="n">
        <v>9611.97732199394</v>
      </c>
      <c r="I7258" s="195" t="n">
        <v>5176.888441189341</v>
      </c>
      <c r="J7258" s="196" t="n">
        <v>1848.60822039791</v>
      </c>
      <c r="K7258" s="197" t="n">
        <v>16637.47398358119</v>
      </c>
      <c r="L7258" s="194" t="n">
        <v>0</v>
      </c>
      <c r="M7258" s="195" t="n">
        <v>0</v>
      </c>
      <c r="N7258" s="196" t="n">
        <v>0</v>
      </c>
      <c r="O7258" s="197" t="n">
        <v>0</v>
      </c>
      <c r="P7258" s="524" t="inlineStr">
        <is>
          <t>Исключено</t>
        </is>
      </c>
      <c r="Q7258" s="104" t="n"/>
    </row>
    <row r="7259" outlineLevel="2" ht="50.25" customHeight="1">
      <c r="A7259" s="3" t="n"/>
      <c r="B7259" s="3" t="n"/>
      <c r="C7259" s="240" t="n"/>
      <c r="D7259" s="391" t="inlineStr">
        <is>
          <t>10.13.59.</t>
        </is>
      </c>
      <c r="E7259" s="410" t="inlineStr">
        <is>
          <t>Щит систем вентиляции ЩСВ-В1.7</t>
        </is>
      </c>
      <c r="F7259" s="411" t="inlineStr">
        <is>
          <t>комплект</t>
        </is>
      </c>
      <c r="G7259" s="421" t="n">
        <v>1</v>
      </c>
      <c r="H7259" s="434">
        <f>IFERROR(L7259/G7259,0)</f>
        <v/>
      </c>
      <c r="I7259" s="435">
        <f>IFERROR(M7259/G7259,0)</f>
        <v/>
      </c>
      <c r="J7259" s="436">
        <f>IFERROR(N7259/G7259,0)</f>
        <v/>
      </c>
      <c r="K7259" s="432">
        <f>+IFERROR(O7259/G7259,0)</f>
        <v/>
      </c>
      <c r="L7259" s="434">
        <f>SUBTOTAL(9,L7260:L7274)</f>
        <v/>
      </c>
      <c r="M7259" s="435">
        <f>SUBTOTAL(9,M7260:M7274)</f>
        <v/>
      </c>
      <c r="N7259" s="436">
        <f>SUBTOTAL(9,N7260:N7274)</f>
        <v/>
      </c>
      <c r="O7259" s="437">
        <f>SUBTOTAL(9,O7260:O7274)</f>
        <v/>
      </c>
      <c r="P7259" s="652" t="inlineStr">
        <is>
          <t>Исключено</t>
        </is>
      </c>
      <c r="Q7259" s="243" t="n"/>
    </row>
    <row r="7260" outlineLevel="3" ht="50.25" customHeight="1">
      <c r="A7260" s="3" t="n"/>
      <c r="B7260" s="3" t="n"/>
      <c r="C7260" s="25" t="n"/>
      <c r="D7260" s="271" t="inlineStr">
        <is>
          <t>10.13.59.1.</t>
        </is>
      </c>
      <c r="E7260" s="200" t="inlineStr">
        <is>
          <t>Лампа сигнальная в сборе, со встроенным светодиодом, зеленая, 230-240В AC, SB4BVM3, Systeme Electric</t>
        </is>
      </c>
      <c r="F7260" s="214" t="inlineStr">
        <is>
          <t>шт.</t>
        </is>
      </c>
      <c r="G7260" s="645" t="n">
        <v>1</v>
      </c>
      <c r="H7260" s="194" t="n"/>
      <c r="I7260" s="195" t="n">
        <v>0</v>
      </c>
      <c r="J7260" s="196" t="n">
        <v>0</v>
      </c>
      <c r="K7260" s="197" t="n">
        <v>0</v>
      </c>
      <c r="L7260" s="194" t="n">
        <v>0</v>
      </c>
      <c r="M7260" s="195" t="n">
        <v>0</v>
      </c>
      <c r="N7260" s="196" t="n">
        <v>0</v>
      </c>
      <c r="O7260" s="197" t="n">
        <v>0</v>
      </c>
      <c r="P7260" s="118" t="inlineStr">
        <is>
          <t>Включено</t>
        </is>
      </c>
      <c r="Q7260" s="104" t="n"/>
    </row>
    <row r="7261" outlineLevel="3" ht="50.25" customHeight="1">
      <c r="A7261" s="3" t="n"/>
      <c r="B7261" s="3" t="n"/>
      <c r="C7261" s="25" t="n"/>
      <c r="D7261" s="271" t="inlineStr">
        <is>
          <t>10.13.59.2.</t>
        </is>
      </c>
      <c r="E7261" s="200" t="inlineStr">
        <is>
          <t>Реле промежуточное, 3 п.к. контакта 8А, МРП-3-1 ACDC220В УХЛ4, ЗАО "Меандр"</t>
        </is>
      </c>
      <c r="F7261" s="214" t="inlineStr">
        <is>
          <t>шт.</t>
        </is>
      </c>
      <c r="G7261" s="645" t="n">
        <v>1</v>
      </c>
      <c r="H7261" s="194" t="n"/>
      <c r="I7261" s="195" t="n">
        <v>0</v>
      </c>
      <c r="J7261" s="196" t="n">
        <v>0</v>
      </c>
      <c r="K7261" s="197" t="n">
        <v>0</v>
      </c>
      <c r="L7261" s="194" t="n">
        <v>0</v>
      </c>
      <c r="M7261" s="195" t="n">
        <v>0</v>
      </c>
      <c r="N7261" s="196" t="n">
        <v>0</v>
      </c>
      <c r="O7261" s="197" t="n">
        <v>0</v>
      </c>
      <c r="P7261" s="118" t="inlineStr">
        <is>
          <t>Включено</t>
        </is>
      </c>
      <c r="Q7261" s="104" t="n"/>
    </row>
    <row r="7262" outlineLevel="3" ht="50.25" customHeight="1">
      <c r="A7262" s="3" t="n"/>
      <c r="B7262" s="3" t="n"/>
      <c r="C7262" s="25" t="n"/>
      <c r="D7262" s="271" t="inlineStr">
        <is>
          <t>10.13.59.3.</t>
        </is>
      </c>
      <c r="E7262" s="200" t="inlineStr">
        <is>
          <t>Реле промежуточное, 2 п.к. контакта 16А, МРП-2 ACDC24В УХЛ4, ЗАО "Меандр"</t>
        </is>
      </c>
      <c r="F7262" s="214" t="inlineStr">
        <is>
          <t>шт.</t>
        </is>
      </c>
      <c r="G7262" s="645" t="n">
        <v>1</v>
      </c>
      <c r="H7262" s="194" t="n"/>
      <c r="I7262" s="195" t="n">
        <v>0</v>
      </c>
      <c r="J7262" s="196" t="n">
        <v>0</v>
      </c>
      <c r="K7262" s="197" t="n">
        <v>0</v>
      </c>
      <c r="L7262" s="194" t="n">
        <v>0</v>
      </c>
      <c r="M7262" s="195" t="n">
        <v>0</v>
      </c>
      <c r="N7262" s="196" t="n">
        <v>0</v>
      </c>
      <c r="O7262" s="197" t="n">
        <v>0</v>
      </c>
      <c r="P7262" s="118" t="inlineStr">
        <is>
          <t>Включено</t>
        </is>
      </c>
      <c r="Q7262" s="104" t="n"/>
    </row>
    <row r="7263" outlineLevel="3" ht="50.25" customHeight="1">
      <c r="A7263" s="3" t="n"/>
      <c r="B7263" s="3" t="n"/>
      <c r="C7263" s="25" t="n"/>
      <c r="D7263" s="271" t="inlineStr">
        <is>
          <t>10.13.59.4.</t>
        </is>
      </c>
      <c r="E7263" s="200" t="inlineStr">
        <is>
          <t>Автоматический выключатель, термомагнитный, однополюсный, кривая С, номинальный ток 6 А, 4.5 кА, C9 F 34 1 06, Systeme Electric</t>
        </is>
      </c>
      <c r="F7263" s="214" t="inlineStr">
        <is>
          <t>шт.</t>
        </is>
      </c>
      <c r="G7263" s="645" t="n">
        <v>1</v>
      </c>
      <c r="H7263" s="194" t="n"/>
      <c r="I7263" s="195" t="n">
        <v>0</v>
      </c>
      <c r="J7263" s="196" t="n">
        <v>0</v>
      </c>
      <c r="K7263" s="197" t="n">
        <v>0</v>
      </c>
      <c r="L7263" s="194" t="n">
        <v>0</v>
      </c>
      <c r="M7263" s="195" t="n">
        <v>0</v>
      </c>
      <c r="N7263" s="196" t="n">
        <v>0</v>
      </c>
      <c r="O7263" s="197" t="n">
        <v>0</v>
      </c>
      <c r="P7263" s="118" t="inlineStr">
        <is>
          <t>Включено</t>
        </is>
      </c>
      <c r="Q7263" s="104" t="n"/>
    </row>
    <row r="7264" outlineLevel="3" ht="50.25" customHeight="1">
      <c r="A7264" s="3" t="n"/>
      <c r="B7264" s="3" t="n"/>
      <c r="C7264" s="25" t="n"/>
      <c r="D7264" s="271" t="inlineStr">
        <is>
          <t>10.13.59.5.</t>
        </is>
      </c>
      <c r="E7264" s="200" t="inlineStr">
        <is>
          <t>Переключатель 3-х позиционный с фиксацией, 2 н.о., черный, удлиненная ручка, SB4BJ33, Systeme Electric</t>
        </is>
      </c>
      <c r="F7264" s="214" t="inlineStr">
        <is>
          <t>шт.</t>
        </is>
      </c>
      <c r="G7264" s="645" t="n">
        <v>1</v>
      </c>
      <c r="H7264" s="194" t="n"/>
      <c r="I7264" s="195" t="n">
        <v>0</v>
      </c>
      <c r="J7264" s="196" t="n">
        <v>0</v>
      </c>
      <c r="K7264" s="197" t="n">
        <v>0</v>
      </c>
      <c r="L7264" s="194" t="n">
        <v>0</v>
      </c>
      <c r="M7264" s="195" t="n">
        <v>0</v>
      </c>
      <c r="N7264" s="196" t="n">
        <v>0</v>
      </c>
      <c r="O7264" s="197" t="n">
        <v>0</v>
      </c>
      <c r="P7264" s="118" t="inlineStr">
        <is>
          <t>Включено</t>
        </is>
      </c>
      <c r="Q7264" s="104" t="n"/>
    </row>
    <row r="7265" outlineLevel="3" ht="50.25" customHeight="1">
      <c r="A7265" s="3" t="n"/>
      <c r="B7265" s="3" t="n"/>
      <c r="C7265" s="25" t="n"/>
      <c r="D7265" s="271" t="inlineStr">
        <is>
          <t>10.13.59.6.</t>
        </is>
      </c>
      <c r="E7265" s="200" t="inlineStr">
        <is>
          <t>Контактный блок 1 НО, SBE101, Systeme Electric</t>
        </is>
      </c>
      <c r="F7265" s="214" t="inlineStr">
        <is>
          <t>шт.</t>
        </is>
      </c>
      <c r="G7265" s="645" t="n">
        <v>2</v>
      </c>
      <c r="H7265" s="194" t="n"/>
      <c r="I7265" s="195" t="n">
        <v>0</v>
      </c>
      <c r="J7265" s="196" t="n">
        <v>0</v>
      </c>
      <c r="K7265" s="197" t="n">
        <v>0</v>
      </c>
      <c r="L7265" s="194" t="n">
        <v>0</v>
      </c>
      <c r="M7265" s="195" t="n">
        <v>0</v>
      </c>
      <c r="N7265" s="196" t="n">
        <v>0</v>
      </c>
      <c r="O7265" s="197" t="n">
        <v>0</v>
      </c>
      <c r="P7265" s="118" t="inlineStr">
        <is>
          <t>Включено</t>
        </is>
      </c>
      <c r="Q7265" s="104" t="n"/>
    </row>
    <row r="7266" outlineLevel="3" ht="50.25" customHeight="1">
      <c r="A7266" s="3" t="n"/>
      <c r="B7266" s="3" t="n"/>
      <c r="C7266" s="25" t="n"/>
      <c r="D7266" s="271" t="inlineStr">
        <is>
          <t>10.13.59.7.</t>
        </is>
      </c>
      <c r="E7266" s="200" t="inlineStr">
        <is>
          <t>Клемма винтовая 10 мм.кв. 800В, 57A, синяя, TB10N, Провенто</t>
        </is>
      </c>
      <c r="F7266" s="214" t="inlineStr">
        <is>
          <t>шт.</t>
        </is>
      </c>
      <c r="G7266" s="645" t="n">
        <v>1</v>
      </c>
      <c r="H7266" s="194" t="n"/>
      <c r="I7266" s="195" t="n">
        <v>0</v>
      </c>
      <c r="J7266" s="196" t="n">
        <v>0</v>
      </c>
      <c r="K7266" s="197" t="n">
        <v>0</v>
      </c>
      <c r="L7266" s="194" t="n">
        <v>0</v>
      </c>
      <c r="M7266" s="195" t="n">
        <v>0</v>
      </c>
      <c r="N7266" s="196" t="n">
        <v>0</v>
      </c>
      <c r="O7266" s="197" t="n">
        <v>0</v>
      </c>
      <c r="P7266" s="118" t="inlineStr">
        <is>
          <t>Включено</t>
        </is>
      </c>
      <c r="Q7266" s="104" t="n"/>
    </row>
    <row r="7267" outlineLevel="3" ht="50.25" customHeight="1">
      <c r="A7267" s="3" t="n"/>
      <c r="B7267" s="3" t="n"/>
      <c r="C7267" s="25" t="n"/>
      <c r="D7267" s="271" t="inlineStr">
        <is>
          <t>10.13.59.8.</t>
        </is>
      </c>
      <c r="E7267" s="200" t="inlineStr">
        <is>
          <t>Клемма винтовая 2.5 мм.кв. 800В, 24A, синяя, TB2.5N, Провенто</t>
        </is>
      </c>
      <c r="F7267" s="214" t="inlineStr">
        <is>
          <t>шт.</t>
        </is>
      </c>
      <c r="G7267" s="645" t="n">
        <v>3</v>
      </c>
      <c r="H7267" s="194" t="n"/>
      <c r="I7267" s="195" t="n">
        <v>0</v>
      </c>
      <c r="J7267" s="196" t="n">
        <v>0</v>
      </c>
      <c r="K7267" s="197" t="n">
        <v>0</v>
      </c>
      <c r="L7267" s="194" t="n">
        <v>0</v>
      </c>
      <c r="M7267" s="195" t="n">
        <v>0</v>
      </c>
      <c r="N7267" s="196" t="n">
        <v>0</v>
      </c>
      <c r="O7267" s="197" t="n">
        <v>0</v>
      </c>
      <c r="P7267" s="118" t="inlineStr">
        <is>
          <t>Включено</t>
        </is>
      </c>
      <c r="Q7267" s="104" t="n"/>
    </row>
    <row r="7268" outlineLevel="3" ht="50.25" customHeight="1">
      <c r="A7268" s="3" t="n"/>
      <c r="B7268" s="3" t="n"/>
      <c r="C7268" s="25" t="n"/>
      <c r="D7268" s="271" t="inlineStr">
        <is>
          <t>10.13.59.9.</t>
        </is>
      </c>
      <c r="E7268" s="200" t="inlineStr">
        <is>
          <t>Клемма заземления винтовая 2.5 мм.кв. 800В, желто-зеленая, TB2.5E, Провенто</t>
        </is>
      </c>
      <c r="F7268" s="214" t="inlineStr">
        <is>
          <t>шт.</t>
        </is>
      </c>
      <c r="G7268" s="645" t="n">
        <v>3</v>
      </c>
      <c r="H7268" s="194" t="n"/>
      <c r="I7268" s="195" t="n">
        <v>0</v>
      </c>
      <c r="J7268" s="196" t="n">
        <v>0</v>
      </c>
      <c r="K7268" s="197" t="n">
        <v>0</v>
      </c>
      <c r="L7268" s="194" t="n">
        <v>0</v>
      </c>
      <c r="M7268" s="195" t="n">
        <v>0</v>
      </c>
      <c r="N7268" s="196" t="n">
        <v>0</v>
      </c>
      <c r="O7268" s="197" t="n">
        <v>0</v>
      </c>
      <c r="P7268" s="118" t="inlineStr">
        <is>
          <t>Включено</t>
        </is>
      </c>
      <c r="Q7268" s="104" t="n"/>
    </row>
    <row r="7269" outlineLevel="3" ht="50.25" customHeight="1">
      <c r="A7269" s="3" t="n"/>
      <c r="B7269" s="3" t="n"/>
      <c r="C7269" s="25" t="n"/>
      <c r="D7269" s="271" t="inlineStr">
        <is>
          <t>10.13.59.10.</t>
        </is>
      </c>
      <c r="E7269" s="200" t="inlineStr">
        <is>
          <t>Клемма заземления винтовая 10 мм.кв. 800В, желто-зеленая, TB10E, Провенто</t>
        </is>
      </c>
      <c r="F7269" s="214" t="inlineStr">
        <is>
          <t>шт.</t>
        </is>
      </c>
      <c r="G7269" s="645" t="n">
        <v>1</v>
      </c>
      <c r="H7269" s="194" t="n"/>
      <c r="I7269" s="195" t="n">
        <v>0</v>
      </c>
      <c r="J7269" s="196" t="n">
        <v>0</v>
      </c>
      <c r="K7269" s="197" t="n">
        <v>0</v>
      </c>
      <c r="L7269" s="194" t="n">
        <v>0</v>
      </c>
      <c r="M7269" s="195" t="n">
        <v>0</v>
      </c>
      <c r="N7269" s="196" t="n">
        <v>0</v>
      </c>
      <c r="O7269" s="197" t="n">
        <v>0</v>
      </c>
      <c r="P7269" s="118" t="inlineStr">
        <is>
          <t>Включено</t>
        </is>
      </c>
      <c r="Q7269" s="104" t="n"/>
    </row>
    <row r="7270" outlineLevel="3" ht="50.25" customHeight="1">
      <c r="A7270" s="3" t="n"/>
      <c r="B7270" s="3" t="n"/>
      <c r="C7270" s="25" t="n"/>
      <c r="D7270" s="271" t="inlineStr">
        <is>
          <t>10.13.59.11.</t>
        </is>
      </c>
      <c r="E7270" s="200" t="inlineStr">
        <is>
          <t>Клемма винтовая 2.5 мм.кв. 800В, 24A, серая, TB2.5, Провенто</t>
        </is>
      </c>
      <c r="F7270" s="214" t="inlineStr">
        <is>
          <t>шт.</t>
        </is>
      </c>
      <c r="G7270" s="645" t="n">
        <v>9</v>
      </c>
      <c r="H7270" s="194" t="n"/>
      <c r="I7270" s="195" t="n">
        <v>0</v>
      </c>
      <c r="J7270" s="196" t="n">
        <v>0</v>
      </c>
      <c r="K7270" s="197" t="n">
        <v>0</v>
      </c>
      <c r="L7270" s="194" t="n">
        <v>0</v>
      </c>
      <c r="M7270" s="195" t="n">
        <v>0</v>
      </c>
      <c r="N7270" s="196" t="n">
        <v>0</v>
      </c>
      <c r="O7270" s="197" t="n">
        <v>0</v>
      </c>
      <c r="P7270" s="118" t="inlineStr">
        <is>
          <t>Включено</t>
        </is>
      </c>
      <c r="Q7270" s="104" t="n"/>
    </row>
    <row r="7271" outlineLevel="3" ht="50.25" customHeight="1">
      <c r="A7271" s="3" t="n"/>
      <c r="B7271" s="3" t="n"/>
      <c r="C7271" s="25" t="n"/>
      <c r="D7271" s="271" t="inlineStr">
        <is>
          <t>10.13.59.12.</t>
        </is>
      </c>
      <c r="E7271" s="200" t="inlineStr">
        <is>
          <t>Торцевая крышка для клемм 2.5-10 мм.кв., серая, T2.5-10EC, Провенто</t>
        </is>
      </c>
      <c r="F7271" s="214" t="inlineStr">
        <is>
          <t>шт.</t>
        </is>
      </c>
      <c r="G7271" s="645" t="n">
        <v>4</v>
      </c>
      <c r="H7271" s="194" t="n"/>
      <c r="I7271" s="195" t="n">
        <v>0</v>
      </c>
      <c r="J7271" s="196" t="n">
        <v>0</v>
      </c>
      <c r="K7271" s="197" t="n">
        <v>0</v>
      </c>
      <c r="L7271" s="194" t="n">
        <v>0</v>
      </c>
      <c r="M7271" s="195" t="n">
        <v>0</v>
      </c>
      <c r="N7271" s="196" t="n">
        <v>0</v>
      </c>
      <c r="O7271" s="197" t="n">
        <v>0</v>
      </c>
      <c r="P7271" s="118" t="inlineStr">
        <is>
          <t>Включено</t>
        </is>
      </c>
      <c r="Q7271" s="104" t="n"/>
    </row>
    <row r="7272" outlineLevel="3" ht="50.25" customHeight="1">
      <c r="A7272" s="3" t="n"/>
      <c r="B7272" s="3" t="n"/>
      <c r="C7272" s="25" t="n"/>
      <c r="D7272" s="271" t="inlineStr">
        <is>
          <t>10.13.59.13.</t>
        </is>
      </c>
      <c r="E7272" s="200" t="inlineStr">
        <is>
          <t>Компактный распределительный шкаф MES 300х200х120, MES 30.20.12, Провенто</t>
        </is>
      </c>
      <c r="F7272" s="214" t="inlineStr">
        <is>
          <t>шт.</t>
        </is>
      </c>
      <c r="G7272" s="645" t="n">
        <v>1</v>
      </c>
      <c r="H7272" s="194" t="n"/>
      <c r="I7272" s="195" t="n">
        <v>0</v>
      </c>
      <c r="J7272" s="196" t="n">
        <v>0</v>
      </c>
      <c r="K7272" s="197" t="n">
        <v>0</v>
      </c>
      <c r="L7272" s="194" t="n">
        <v>0</v>
      </c>
      <c r="M7272" s="195" t="n">
        <v>0</v>
      </c>
      <c r="N7272" s="196" t="n">
        <v>0</v>
      </c>
      <c r="O7272" s="197" t="n">
        <v>0</v>
      </c>
      <c r="P7272" s="118" t="inlineStr">
        <is>
          <t>Включено</t>
        </is>
      </c>
      <c r="Q7272" s="104" t="n"/>
    </row>
    <row r="7273" outlineLevel="3" ht="50.25" customHeight="1">
      <c r="A7273" s="3" t="n"/>
      <c r="B7273" s="3" t="n"/>
      <c r="C7273" s="25" t="n"/>
      <c r="D7273" s="271" t="inlineStr">
        <is>
          <t>10.13.59.14.</t>
        </is>
      </c>
      <c r="E7273" s="200" t="inlineStr">
        <is>
          <t>Монтажная DIN рейка 35х7.5х2000мм, DR07.2000, Провенто</t>
        </is>
      </c>
      <c r="F7273" s="214" t="inlineStr">
        <is>
          <t>шт.</t>
        </is>
      </c>
      <c r="G7273" s="645" t="n">
        <v>1</v>
      </c>
      <c r="H7273" s="194" t="n"/>
      <c r="I7273" s="195" t="n">
        <v>0</v>
      </c>
      <c r="J7273" s="196" t="n">
        <v>0</v>
      </c>
      <c r="K7273" s="197" t="n">
        <v>0</v>
      </c>
      <c r="L7273" s="194" t="n">
        <v>0</v>
      </c>
      <c r="M7273" s="195" t="n">
        <v>0</v>
      </c>
      <c r="N7273" s="196" t="n">
        <v>0</v>
      </c>
      <c r="O7273" s="197" t="n">
        <v>0</v>
      </c>
      <c r="P7273" s="118" t="inlineStr">
        <is>
          <t>Включено</t>
        </is>
      </c>
      <c r="Q7273" s="104" t="n"/>
    </row>
    <row r="7274" outlineLevel="3" ht="50.25" customHeight="1">
      <c r="A7274" s="3" t="n"/>
      <c r="B7274" s="3" t="n"/>
      <c r="C7274" s="25" t="n"/>
      <c r="D7274" s="271" t="inlineStr">
        <is>
          <t>10.13.59.15.</t>
        </is>
      </c>
      <c r="E7274" s="200" t="inlineStr">
        <is>
          <t>Кабельный канал перфорированный 40x60x2000мм, WD40.60P, Провенто</t>
        </is>
      </c>
      <c r="F7274" s="214" t="inlineStr">
        <is>
          <t>пог.м.</t>
        </is>
      </c>
      <c r="G7274" s="645" t="n">
        <v>1</v>
      </c>
      <c r="H7274" s="194" t="n"/>
      <c r="I7274" s="195" t="n">
        <v>0</v>
      </c>
      <c r="J7274" s="196" t="n">
        <v>0</v>
      </c>
      <c r="K7274" s="197" t="n">
        <v>0</v>
      </c>
      <c r="L7274" s="194" t="n">
        <v>0</v>
      </c>
      <c r="M7274" s="195" t="n">
        <v>0</v>
      </c>
      <c r="N7274" s="196" t="n">
        <v>0</v>
      </c>
      <c r="O7274" s="197" t="n">
        <v>0</v>
      </c>
      <c r="P7274" s="118" t="inlineStr">
        <is>
          <t>Включено</t>
        </is>
      </c>
      <c r="Q7274" s="104" t="n"/>
    </row>
    <row r="7275" outlineLevel="2" ht="50.25" customHeight="1">
      <c r="A7275" s="3" t="n"/>
      <c r="B7275" s="3" t="n"/>
      <c r="C7275" s="240" t="n"/>
      <c r="D7275" s="391" t="inlineStr">
        <is>
          <t>10.13.60.</t>
        </is>
      </c>
      <c r="E7275" s="410" t="inlineStr">
        <is>
          <t>Щит систем вентиляции ЩСВ-В1.9 Оборудование и датчики по месту</t>
        </is>
      </c>
      <c r="F7275" s="411" t="inlineStr">
        <is>
          <t>комплект</t>
        </is>
      </c>
      <c r="G7275" s="421" t="n">
        <v>1</v>
      </c>
      <c r="H7275" s="428">
        <f>IFERROR(L7275/G7275,0)</f>
        <v/>
      </c>
      <c r="I7275" s="429">
        <f>IFERROR(M7275/G7275,0)</f>
        <v/>
      </c>
      <c r="J7275" s="430">
        <f>IFERROR(N7275/G7275,0)</f>
        <v/>
      </c>
      <c r="K7275" s="432">
        <f>+IFERROR(O7275/G7275,0)</f>
        <v/>
      </c>
      <c r="L7275" s="431">
        <f>SUBTOTAL(9,L7276:L7277)</f>
        <v/>
      </c>
      <c r="M7275" s="429">
        <f>SUBTOTAL(9,M7276:M7277)</f>
        <v/>
      </c>
      <c r="N7275" s="430">
        <f>SUBTOTAL(9,N7276:N7277)</f>
        <v/>
      </c>
      <c r="O7275" s="433">
        <f>SUBTOTAL(9,O7276:O7277)</f>
        <v/>
      </c>
      <c r="P7275" s="394" t="n"/>
      <c r="Q7275" s="243" t="n"/>
    </row>
    <row r="7276" outlineLevel="3" ht="50.25" customHeight="1">
      <c r="A7276" s="3" t="n"/>
      <c r="B7276" s="3" t="n"/>
      <c r="C7276" s="25" t="n"/>
      <c r="D7276" s="271" t="inlineStr">
        <is>
          <t>10.13.60.1.</t>
        </is>
      </c>
      <c r="E7276" s="200" t="inlineStr">
        <is>
          <t>Привод с пружинным возвратом, 2-х позиционный, 4 Нм, ~220 В, LF230, Belimo</t>
        </is>
      </c>
      <c r="F7276" s="214" t="inlineStr">
        <is>
          <t>шт.</t>
        </is>
      </c>
      <c r="G7276" s="645" t="n">
        <v>0</v>
      </c>
      <c r="H7276" s="194" t="n">
        <v>13507.10264196131</v>
      </c>
      <c r="I7276" s="195" t="n">
        <v>10353.77688237868</v>
      </c>
      <c r="J7276" s="196" t="n">
        <v>2982.609940542499</v>
      </c>
      <c r="K7276" s="197" t="n">
        <v>26843.48946488249</v>
      </c>
      <c r="L7276" s="194" t="n">
        <v>0</v>
      </c>
      <c r="M7276" s="195" t="n">
        <v>0</v>
      </c>
      <c r="N7276" s="196" t="n">
        <v>0</v>
      </c>
      <c r="O7276" s="197" t="n">
        <v>0</v>
      </c>
      <c r="P7276" s="524" t="inlineStr">
        <is>
          <t>Исключено</t>
        </is>
      </c>
      <c r="Q7276" s="104" t="n"/>
    </row>
    <row r="7277" outlineLevel="3" ht="50.25" customHeight="1">
      <c r="A7277" s="3" t="n"/>
      <c r="B7277" s="3" t="n"/>
      <c r="C7277" s="25" t="n"/>
      <c r="D7277" s="271" t="inlineStr">
        <is>
          <t>10.13.60.2.</t>
        </is>
      </c>
      <c r="E7277" s="200" t="inlineStr">
        <is>
          <t>Регулятор скорости, 230В, 396Вт, 1,8А, CTY-1.8A, Cityron</t>
        </is>
      </c>
      <c r="F7277" s="214" t="inlineStr">
        <is>
          <t>шт.</t>
        </is>
      </c>
      <c r="G7277" s="645" t="n">
        <v>0</v>
      </c>
      <c r="H7277" s="194" t="n">
        <v>9611.97732199394</v>
      </c>
      <c r="I7277" s="195" t="n">
        <v>5176.888441189341</v>
      </c>
      <c r="J7277" s="196" t="n">
        <v>1848.60822039791</v>
      </c>
      <c r="K7277" s="197" t="n">
        <v>16637.47398358119</v>
      </c>
      <c r="L7277" s="194" t="n">
        <v>0</v>
      </c>
      <c r="M7277" s="195" t="n">
        <v>0</v>
      </c>
      <c r="N7277" s="196" t="n">
        <v>0</v>
      </c>
      <c r="O7277" s="197" t="n">
        <v>0</v>
      </c>
      <c r="P7277" s="524" t="inlineStr">
        <is>
          <t>Исключено</t>
        </is>
      </c>
      <c r="Q7277" s="104" t="n"/>
    </row>
    <row r="7278" outlineLevel="2" ht="50.25" customHeight="1">
      <c r="A7278" s="3" t="n"/>
      <c r="B7278" s="3" t="n"/>
      <c r="C7278" s="240" t="n"/>
      <c r="D7278" s="391" t="inlineStr">
        <is>
          <t>10.13.61.</t>
        </is>
      </c>
      <c r="E7278" s="410" t="inlineStr">
        <is>
          <t>Щит систем вентиляции ЩСВ-В1.9</t>
        </is>
      </c>
      <c r="F7278" s="411" t="inlineStr">
        <is>
          <t>комплект</t>
        </is>
      </c>
      <c r="G7278" s="421" t="n">
        <v>1</v>
      </c>
      <c r="H7278" s="434">
        <f>IFERROR(L7278/G7278,0)</f>
        <v/>
      </c>
      <c r="I7278" s="435">
        <f>IFERROR(M7278/G7278,0)</f>
        <v/>
      </c>
      <c r="J7278" s="436">
        <f>IFERROR(N7278/G7278,0)</f>
        <v/>
      </c>
      <c r="K7278" s="432">
        <f>+IFERROR(O7278/G7278,0)</f>
        <v/>
      </c>
      <c r="L7278" s="434">
        <f>SUBTOTAL(9,L7279:L7293)</f>
        <v/>
      </c>
      <c r="M7278" s="435">
        <f>SUBTOTAL(9,M7279:M7293)</f>
        <v/>
      </c>
      <c r="N7278" s="436">
        <f>SUBTOTAL(9,N7279:N7293)</f>
        <v/>
      </c>
      <c r="O7278" s="437">
        <f>SUBTOTAL(9,O7279:O7293)</f>
        <v/>
      </c>
      <c r="P7278" s="652" t="inlineStr">
        <is>
          <t>Исключено</t>
        </is>
      </c>
      <c r="Q7278" s="243" t="n"/>
    </row>
    <row r="7279" outlineLevel="3" ht="50.25" customHeight="1">
      <c r="A7279" s="3" t="n"/>
      <c r="B7279" s="3" t="n"/>
      <c r="C7279" s="25" t="n"/>
      <c r="D7279" s="271" t="inlineStr">
        <is>
          <t>10.13.61.1.</t>
        </is>
      </c>
      <c r="E7279" s="200" t="inlineStr">
        <is>
          <t>Лампа сигнальная в сборе, со встроенным светодиодом, зеленая, 230-240В AC, SB4BVM3, Systeme Electric</t>
        </is>
      </c>
      <c r="F7279" s="214" t="inlineStr">
        <is>
          <t>шт.</t>
        </is>
      </c>
      <c r="G7279" s="645" t="n">
        <v>1</v>
      </c>
      <c r="H7279" s="194" t="n"/>
      <c r="I7279" s="195" t="n">
        <v>0</v>
      </c>
      <c r="J7279" s="196" t="n">
        <v>0</v>
      </c>
      <c r="K7279" s="197" t="n">
        <v>0</v>
      </c>
      <c r="L7279" s="194" t="n">
        <v>0</v>
      </c>
      <c r="M7279" s="195" t="n">
        <v>0</v>
      </c>
      <c r="N7279" s="196" t="n">
        <v>0</v>
      </c>
      <c r="O7279" s="197" t="n">
        <v>0</v>
      </c>
      <c r="P7279" s="118" t="inlineStr">
        <is>
          <t>Включено</t>
        </is>
      </c>
      <c r="Q7279" s="104" t="n"/>
    </row>
    <row r="7280" outlineLevel="3" ht="50.25" customHeight="1">
      <c r="A7280" s="3" t="n"/>
      <c r="B7280" s="3" t="n"/>
      <c r="C7280" s="25" t="n"/>
      <c r="D7280" s="271" t="inlineStr">
        <is>
          <t>10.13.61.2.</t>
        </is>
      </c>
      <c r="E7280" s="200" t="inlineStr">
        <is>
          <t>Реле промежуточное, 3 п.к. контакта 8А, МРП-3-1 ACDC220В УХЛ4, ЗАО "Меандр"</t>
        </is>
      </c>
      <c r="F7280" s="214" t="inlineStr">
        <is>
          <t>шт.</t>
        </is>
      </c>
      <c r="G7280" s="645" t="n">
        <v>1</v>
      </c>
      <c r="H7280" s="194" t="n"/>
      <c r="I7280" s="195" t="n">
        <v>0</v>
      </c>
      <c r="J7280" s="196" t="n">
        <v>0</v>
      </c>
      <c r="K7280" s="197" t="n">
        <v>0</v>
      </c>
      <c r="L7280" s="194" t="n">
        <v>0</v>
      </c>
      <c r="M7280" s="195" t="n">
        <v>0</v>
      </c>
      <c r="N7280" s="196" t="n">
        <v>0</v>
      </c>
      <c r="O7280" s="197" t="n">
        <v>0</v>
      </c>
      <c r="P7280" s="118" t="inlineStr">
        <is>
          <t>Включено</t>
        </is>
      </c>
      <c r="Q7280" s="104" t="n"/>
    </row>
    <row r="7281" outlineLevel="3" ht="50.25" customHeight="1">
      <c r="A7281" s="3" t="n"/>
      <c r="B7281" s="3" t="n"/>
      <c r="C7281" s="25" t="n"/>
      <c r="D7281" s="271" t="inlineStr">
        <is>
          <t>10.13.61.3.</t>
        </is>
      </c>
      <c r="E7281" s="200" t="inlineStr">
        <is>
          <t>Реле промежуточное, 2 п.к. контакта 16А, МРП-2 ACDC24В УХЛ4, ЗАО "Меандр"</t>
        </is>
      </c>
      <c r="F7281" s="214" t="inlineStr">
        <is>
          <t>шт.</t>
        </is>
      </c>
      <c r="G7281" s="645" t="n">
        <v>1</v>
      </c>
      <c r="H7281" s="194" t="n"/>
      <c r="I7281" s="195" t="n">
        <v>0</v>
      </c>
      <c r="J7281" s="196" t="n">
        <v>0</v>
      </c>
      <c r="K7281" s="197" t="n">
        <v>0</v>
      </c>
      <c r="L7281" s="194" t="n">
        <v>0</v>
      </c>
      <c r="M7281" s="195" t="n">
        <v>0</v>
      </c>
      <c r="N7281" s="196" t="n">
        <v>0</v>
      </c>
      <c r="O7281" s="197" t="n">
        <v>0</v>
      </c>
      <c r="P7281" s="118" t="inlineStr">
        <is>
          <t>Включено</t>
        </is>
      </c>
      <c r="Q7281" s="104" t="n"/>
    </row>
    <row r="7282" outlineLevel="3" ht="50.25" customHeight="1">
      <c r="A7282" s="3" t="n"/>
      <c r="B7282" s="3" t="n"/>
      <c r="C7282" s="25" t="n"/>
      <c r="D7282" s="271" t="inlineStr">
        <is>
          <t>10.13.61.4.</t>
        </is>
      </c>
      <c r="E7282" s="200" t="inlineStr">
        <is>
          <t>Автоматический выключатель, термомагнитный, однополюсный, кривая С, номинальный ток 6 А, 4.5 кА, C9 F 34 1 06, Systeme Electric</t>
        </is>
      </c>
      <c r="F7282" s="214" t="inlineStr">
        <is>
          <t>шт.</t>
        </is>
      </c>
      <c r="G7282" s="645" t="n">
        <v>1</v>
      </c>
      <c r="H7282" s="194" t="n"/>
      <c r="I7282" s="195" t="n">
        <v>0</v>
      </c>
      <c r="J7282" s="196" t="n">
        <v>0</v>
      </c>
      <c r="K7282" s="197" t="n">
        <v>0</v>
      </c>
      <c r="L7282" s="194" t="n">
        <v>0</v>
      </c>
      <c r="M7282" s="195" t="n">
        <v>0</v>
      </c>
      <c r="N7282" s="196" t="n">
        <v>0</v>
      </c>
      <c r="O7282" s="197" t="n">
        <v>0</v>
      </c>
      <c r="P7282" s="118" t="inlineStr">
        <is>
          <t>Включено</t>
        </is>
      </c>
      <c r="Q7282" s="104" t="n"/>
    </row>
    <row r="7283" outlineLevel="3" ht="50.25" customHeight="1">
      <c r="A7283" s="3" t="n"/>
      <c r="B7283" s="3" t="n"/>
      <c r="C7283" s="25" t="n"/>
      <c r="D7283" s="271" t="inlineStr">
        <is>
          <t>10.13.61.5.</t>
        </is>
      </c>
      <c r="E7283" s="200" t="inlineStr">
        <is>
          <t>Переключатель 3-х позиционный с фиксацией, 2 н.о., черный, удлиненная ручка, SB4BJ33, Systeme Electric</t>
        </is>
      </c>
      <c r="F7283" s="214" t="inlineStr">
        <is>
          <t>шт.</t>
        </is>
      </c>
      <c r="G7283" s="645" t="n">
        <v>1</v>
      </c>
      <c r="H7283" s="194" t="n"/>
      <c r="I7283" s="195" t="n">
        <v>0</v>
      </c>
      <c r="J7283" s="196" t="n">
        <v>0</v>
      </c>
      <c r="K7283" s="197" t="n">
        <v>0</v>
      </c>
      <c r="L7283" s="194" t="n">
        <v>0</v>
      </c>
      <c r="M7283" s="195" t="n">
        <v>0</v>
      </c>
      <c r="N7283" s="196" t="n">
        <v>0</v>
      </c>
      <c r="O7283" s="197" t="n">
        <v>0</v>
      </c>
      <c r="P7283" s="118" t="inlineStr">
        <is>
          <t>Включено</t>
        </is>
      </c>
      <c r="Q7283" s="104" t="n"/>
    </row>
    <row r="7284" outlineLevel="3" ht="50.25" customHeight="1">
      <c r="A7284" s="3" t="n"/>
      <c r="B7284" s="3" t="n"/>
      <c r="C7284" s="25" t="n"/>
      <c r="D7284" s="271" t="inlineStr">
        <is>
          <t>10.13.61.6.</t>
        </is>
      </c>
      <c r="E7284" s="200" t="inlineStr">
        <is>
          <t>Контактный блок 1 НО, SBE101, Systeme Electric</t>
        </is>
      </c>
      <c r="F7284" s="214" t="inlineStr">
        <is>
          <t>шт.</t>
        </is>
      </c>
      <c r="G7284" s="645" t="n">
        <v>2</v>
      </c>
      <c r="H7284" s="194" t="n"/>
      <c r="I7284" s="195" t="n">
        <v>0</v>
      </c>
      <c r="J7284" s="196" t="n">
        <v>0</v>
      </c>
      <c r="K7284" s="197" t="n">
        <v>0</v>
      </c>
      <c r="L7284" s="194" t="n">
        <v>0</v>
      </c>
      <c r="M7284" s="195" t="n">
        <v>0</v>
      </c>
      <c r="N7284" s="196" t="n">
        <v>0</v>
      </c>
      <c r="O7284" s="197" t="n">
        <v>0</v>
      </c>
      <c r="P7284" s="118" t="inlineStr">
        <is>
          <t>Включено</t>
        </is>
      </c>
      <c r="Q7284" s="104" t="n"/>
    </row>
    <row r="7285" outlineLevel="3" ht="50.25" customHeight="1">
      <c r="A7285" s="3" t="n"/>
      <c r="B7285" s="3" t="n"/>
      <c r="C7285" s="25" t="n"/>
      <c r="D7285" s="271" t="inlineStr">
        <is>
          <t>10.13.61.7.</t>
        </is>
      </c>
      <c r="E7285" s="200" t="inlineStr">
        <is>
          <t>Клемма винтовая 10 мм.кв. 800В, 57A, синяя, TB10N, Провенто</t>
        </is>
      </c>
      <c r="F7285" s="214" t="inlineStr">
        <is>
          <t>шт.</t>
        </is>
      </c>
      <c r="G7285" s="645" t="n">
        <v>1</v>
      </c>
      <c r="H7285" s="194" t="n"/>
      <c r="I7285" s="195" t="n">
        <v>0</v>
      </c>
      <c r="J7285" s="196" t="n">
        <v>0</v>
      </c>
      <c r="K7285" s="197" t="n">
        <v>0</v>
      </c>
      <c r="L7285" s="194" t="n">
        <v>0</v>
      </c>
      <c r="M7285" s="195" t="n">
        <v>0</v>
      </c>
      <c r="N7285" s="196" t="n">
        <v>0</v>
      </c>
      <c r="O7285" s="197" t="n">
        <v>0</v>
      </c>
      <c r="P7285" s="118" t="inlineStr">
        <is>
          <t>Включено</t>
        </is>
      </c>
      <c r="Q7285" s="104" t="n"/>
    </row>
    <row r="7286" outlineLevel="3" ht="50.25" customHeight="1">
      <c r="A7286" s="3" t="n"/>
      <c r="B7286" s="3" t="n"/>
      <c r="C7286" s="25" t="n"/>
      <c r="D7286" s="271" t="inlineStr">
        <is>
          <t>10.13.61.8.</t>
        </is>
      </c>
      <c r="E7286" s="200" t="inlineStr">
        <is>
          <t>Клемма винтовая 2.5 мм.кв. 800В, 24A, синяя, TB2.5N, Провенто</t>
        </is>
      </c>
      <c r="F7286" s="214" t="inlineStr">
        <is>
          <t>шт.</t>
        </is>
      </c>
      <c r="G7286" s="645" t="n">
        <v>3</v>
      </c>
      <c r="H7286" s="194" t="n"/>
      <c r="I7286" s="195" t="n">
        <v>0</v>
      </c>
      <c r="J7286" s="196" t="n">
        <v>0</v>
      </c>
      <c r="K7286" s="197" t="n">
        <v>0</v>
      </c>
      <c r="L7286" s="194" t="n">
        <v>0</v>
      </c>
      <c r="M7286" s="195" t="n">
        <v>0</v>
      </c>
      <c r="N7286" s="196" t="n">
        <v>0</v>
      </c>
      <c r="O7286" s="197" t="n">
        <v>0</v>
      </c>
      <c r="P7286" s="118" t="inlineStr">
        <is>
          <t>Включено</t>
        </is>
      </c>
      <c r="Q7286" s="104" t="n"/>
    </row>
    <row r="7287" outlineLevel="3" ht="50.25" customHeight="1">
      <c r="A7287" s="3" t="n"/>
      <c r="B7287" s="3" t="n"/>
      <c r="C7287" s="25" t="n"/>
      <c r="D7287" s="271" t="inlineStr">
        <is>
          <t>10.13.61.9.</t>
        </is>
      </c>
      <c r="E7287" s="200" t="inlineStr">
        <is>
          <t>Клемма заземления винтовая 2.5 мм.кв. 800В, желто-зеленая, TB2.5E, Провенто</t>
        </is>
      </c>
      <c r="F7287" s="214" t="inlineStr">
        <is>
          <t>шт.</t>
        </is>
      </c>
      <c r="G7287" s="645" t="n">
        <v>3</v>
      </c>
      <c r="H7287" s="194" t="n"/>
      <c r="I7287" s="195" t="n">
        <v>0</v>
      </c>
      <c r="J7287" s="196" t="n">
        <v>0</v>
      </c>
      <c r="K7287" s="197" t="n">
        <v>0</v>
      </c>
      <c r="L7287" s="194" t="n">
        <v>0</v>
      </c>
      <c r="M7287" s="195" t="n">
        <v>0</v>
      </c>
      <c r="N7287" s="196" t="n">
        <v>0</v>
      </c>
      <c r="O7287" s="197" t="n">
        <v>0</v>
      </c>
      <c r="P7287" s="118" t="inlineStr">
        <is>
          <t>Включено</t>
        </is>
      </c>
      <c r="Q7287" s="104" t="n"/>
    </row>
    <row r="7288" outlineLevel="3" ht="50.25" customHeight="1">
      <c r="A7288" s="3" t="n"/>
      <c r="B7288" s="3" t="n"/>
      <c r="C7288" s="25" t="n"/>
      <c r="D7288" s="271" t="inlineStr">
        <is>
          <t>10.13.61.10.</t>
        </is>
      </c>
      <c r="E7288" s="200" t="inlineStr">
        <is>
          <t>Клемма заземления винтовая 10 мм.кв. 800В, желто-зеленая, TB10E, Провенто</t>
        </is>
      </c>
      <c r="F7288" s="214" t="inlineStr">
        <is>
          <t>шт.</t>
        </is>
      </c>
      <c r="G7288" s="645" t="n">
        <v>1</v>
      </c>
      <c r="H7288" s="194" t="n"/>
      <c r="I7288" s="195" t="n">
        <v>0</v>
      </c>
      <c r="J7288" s="196" t="n">
        <v>0</v>
      </c>
      <c r="K7288" s="197" t="n">
        <v>0</v>
      </c>
      <c r="L7288" s="194" t="n">
        <v>0</v>
      </c>
      <c r="M7288" s="195" t="n">
        <v>0</v>
      </c>
      <c r="N7288" s="196" t="n">
        <v>0</v>
      </c>
      <c r="O7288" s="197" t="n">
        <v>0</v>
      </c>
      <c r="P7288" s="118" t="inlineStr">
        <is>
          <t>Включено</t>
        </is>
      </c>
      <c r="Q7288" s="104" t="n"/>
    </row>
    <row r="7289" outlineLevel="3" ht="50.25" customHeight="1">
      <c r="A7289" s="3" t="n"/>
      <c r="B7289" s="3" t="n"/>
      <c r="C7289" s="25" t="n"/>
      <c r="D7289" s="271" t="inlineStr">
        <is>
          <t>10.13.61.11.</t>
        </is>
      </c>
      <c r="E7289" s="200" t="inlineStr">
        <is>
          <t>Клемма винтовая 2.5 мм.кв. 800В, 24A, серая, TB2.5, Провенто</t>
        </is>
      </c>
      <c r="F7289" s="214" t="inlineStr">
        <is>
          <t>шт.</t>
        </is>
      </c>
      <c r="G7289" s="645" t="n">
        <v>9</v>
      </c>
      <c r="H7289" s="194" t="n"/>
      <c r="I7289" s="195" t="n">
        <v>0</v>
      </c>
      <c r="J7289" s="196" t="n">
        <v>0</v>
      </c>
      <c r="K7289" s="197" t="n">
        <v>0</v>
      </c>
      <c r="L7289" s="194" t="n">
        <v>0</v>
      </c>
      <c r="M7289" s="195" t="n">
        <v>0</v>
      </c>
      <c r="N7289" s="196" t="n">
        <v>0</v>
      </c>
      <c r="O7289" s="197" t="n">
        <v>0</v>
      </c>
      <c r="P7289" s="118" t="inlineStr">
        <is>
          <t>Включено</t>
        </is>
      </c>
      <c r="Q7289" s="104" t="n"/>
    </row>
    <row r="7290" outlineLevel="3" ht="50.25" customHeight="1">
      <c r="A7290" s="3" t="n"/>
      <c r="B7290" s="3" t="n"/>
      <c r="C7290" s="25" t="n"/>
      <c r="D7290" s="271" t="inlineStr">
        <is>
          <t>10.13.61.12.</t>
        </is>
      </c>
      <c r="E7290" s="200" t="inlineStr">
        <is>
          <t>Торцевая крышка для клемм 2.5-10 мм.кв., серая, T2.5-10EC, Провенто</t>
        </is>
      </c>
      <c r="F7290" s="214" t="inlineStr">
        <is>
          <t>шт.</t>
        </is>
      </c>
      <c r="G7290" s="645" t="n">
        <v>4</v>
      </c>
      <c r="H7290" s="194" t="n"/>
      <c r="I7290" s="195" t="n">
        <v>0</v>
      </c>
      <c r="J7290" s="196" t="n">
        <v>0</v>
      </c>
      <c r="K7290" s="197" t="n">
        <v>0</v>
      </c>
      <c r="L7290" s="194" t="n">
        <v>0</v>
      </c>
      <c r="M7290" s="195" t="n">
        <v>0</v>
      </c>
      <c r="N7290" s="196" t="n">
        <v>0</v>
      </c>
      <c r="O7290" s="197" t="n">
        <v>0</v>
      </c>
      <c r="P7290" s="118" t="inlineStr">
        <is>
          <t>Включено</t>
        </is>
      </c>
      <c r="Q7290" s="104" t="n"/>
    </row>
    <row r="7291" outlineLevel="3" ht="50.25" customHeight="1">
      <c r="A7291" s="3" t="n"/>
      <c r="B7291" s="3" t="n"/>
      <c r="C7291" s="25" t="n"/>
      <c r="D7291" s="271" t="inlineStr">
        <is>
          <t>10.13.61.13.</t>
        </is>
      </c>
      <c r="E7291" s="200" t="inlineStr">
        <is>
          <t>Компактный распределительный шкаф MES 300х200х120, MES 30.20.12, Провенто</t>
        </is>
      </c>
      <c r="F7291" s="214" t="inlineStr">
        <is>
          <t>шт.</t>
        </is>
      </c>
      <c r="G7291" s="645" t="n">
        <v>1</v>
      </c>
      <c r="H7291" s="194" t="n"/>
      <c r="I7291" s="195" t="n">
        <v>0</v>
      </c>
      <c r="J7291" s="196" t="n">
        <v>0</v>
      </c>
      <c r="K7291" s="197" t="n">
        <v>0</v>
      </c>
      <c r="L7291" s="194" t="n">
        <v>0</v>
      </c>
      <c r="M7291" s="195" t="n">
        <v>0</v>
      </c>
      <c r="N7291" s="196" t="n">
        <v>0</v>
      </c>
      <c r="O7291" s="197" t="n">
        <v>0</v>
      </c>
      <c r="P7291" s="118" t="inlineStr">
        <is>
          <t>Включено</t>
        </is>
      </c>
      <c r="Q7291" s="104" t="n"/>
    </row>
    <row r="7292" outlineLevel="3" ht="50.25" customHeight="1">
      <c r="A7292" s="3" t="n"/>
      <c r="B7292" s="3" t="n"/>
      <c r="C7292" s="25" t="n"/>
      <c r="D7292" s="271" t="inlineStr">
        <is>
          <t>10.13.61.14.</t>
        </is>
      </c>
      <c r="E7292" s="200" t="inlineStr">
        <is>
          <t>Монтажная DIN рейка 35х7.5х2000мм, DR07.2000, Провенто</t>
        </is>
      </c>
      <c r="F7292" s="214" t="inlineStr">
        <is>
          <t>шт.</t>
        </is>
      </c>
      <c r="G7292" s="645" t="n">
        <v>1</v>
      </c>
      <c r="H7292" s="194" t="n"/>
      <c r="I7292" s="195" t="n">
        <v>0</v>
      </c>
      <c r="J7292" s="196" t="n">
        <v>0</v>
      </c>
      <c r="K7292" s="197" t="n">
        <v>0</v>
      </c>
      <c r="L7292" s="194" t="n">
        <v>0</v>
      </c>
      <c r="M7292" s="195" t="n">
        <v>0</v>
      </c>
      <c r="N7292" s="196" t="n">
        <v>0</v>
      </c>
      <c r="O7292" s="197" t="n">
        <v>0</v>
      </c>
      <c r="P7292" s="118" t="inlineStr">
        <is>
          <t>Включено</t>
        </is>
      </c>
      <c r="Q7292" s="104" t="n"/>
    </row>
    <row r="7293" outlineLevel="3" ht="50.25" customHeight="1">
      <c r="A7293" s="3" t="n"/>
      <c r="B7293" s="3" t="n"/>
      <c r="C7293" s="25" t="n"/>
      <c r="D7293" s="271" t="inlineStr">
        <is>
          <t>10.13.61.15.</t>
        </is>
      </c>
      <c r="E7293" s="200" t="inlineStr">
        <is>
          <t>Кабельный канал перфорированный 40x60x2000мм, WD40.60P, Провенто</t>
        </is>
      </c>
      <c r="F7293" s="214" t="inlineStr">
        <is>
          <t>пог.м.</t>
        </is>
      </c>
      <c r="G7293" s="645" t="n">
        <v>1</v>
      </c>
      <c r="H7293" s="194" t="n"/>
      <c r="I7293" s="195" t="n">
        <v>0</v>
      </c>
      <c r="J7293" s="196" t="n">
        <v>0</v>
      </c>
      <c r="K7293" s="197" t="n">
        <v>0</v>
      </c>
      <c r="L7293" s="194" t="n">
        <v>0</v>
      </c>
      <c r="M7293" s="195" t="n">
        <v>0</v>
      </c>
      <c r="N7293" s="196" t="n">
        <v>0</v>
      </c>
      <c r="O7293" s="197" t="n">
        <v>0</v>
      </c>
      <c r="P7293" s="118" t="inlineStr">
        <is>
          <t>Включено</t>
        </is>
      </c>
      <c r="Q7293" s="104" t="n"/>
    </row>
    <row r="7294" outlineLevel="2" ht="50.25" customHeight="1">
      <c r="A7294" s="3" t="n"/>
      <c r="B7294" s="3" t="n"/>
      <c r="C7294" s="240" t="n"/>
      <c r="D7294" s="391" t="inlineStr">
        <is>
          <t>10.13.62.</t>
        </is>
      </c>
      <c r="E7294" s="410" t="inlineStr">
        <is>
          <t>Щит систем вентиляции ЩСВ-В1.11а Оборудование и датчики по месту</t>
        </is>
      </c>
      <c r="F7294" s="411" t="inlineStr">
        <is>
          <t>комплект</t>
        </is>
      </c>
      <c r="G7294" s="421" t="n">
        <v>1</v>
      </c>
      <c r="H7294" s="428">
        <f>IFERROR(L7294/G7294,0)</f>
        <v/>
      </c>
      <c r="I7294" s="429">
        <f>IFERROR(M7294/G7294,0)</f>
        <v/>
      </c>
      <c r="J7294" s="430">
        <f>IFERROR(N7294/G7294,0)</f>
        <v/>
      </c>
      <c r="K7294" s="432">
        <f>+IFERROR(O7294/G7294,0)</f>
        <v/>
      </c>
      <c r="L7294" s="431">
        <f>SUBTOTAL(9,L7295:L7296)</f>
        <v/>
      </c>
      <c r="M7294" s="429">
        <f>SUBTOTAL(9,M7295:M7296)</f>
        <v/>
      </c>
      <c r="N7294" s="430">
        <f>SUBTOTAL(9,N7295:N7296)</f>
        <v/>
      </c>
      <c r="O7294" s="433">
        <f>SUBTOTAL(9,O7295:O7296)</f>
        <v/>
      </c>
      <c r="P7294" s="394" t="n"/>
      <c r="Q7294" s="243" t="n"/>
    </row>
    <row r="7295" outlineLevel="3" ht="50.25" customHeight="1">
      <c r="A7295" s="3" t="n"/>
      <c r="B7295" s="3" t="n"/>
      <c r="C7295" s="25" t="n"/>
      <c r="D7295" s="271" t="inlineStr">
        <is>
          <t>10.13.62.1.</t>
        </is>
      </c>
      <c r="E7295" s="200" t="inlineStr">
        <is>
          <t>Привод с пружинным возвратом, 2-х позиционный, 10 Нм, ~220 В, NF230A, Belimo</t>
        </is>
      </c>
      <c r="F7295" s="214" t="inlineStr">
        <is>
          <t>шт.</t>
        </is>
      </c>
      <c r="G7295" s="645" t="n">
        <v>0</v>
      </c>
      <c r="H7295" s="194" t="n">
        <v>16508.68076180785</v>
      </c>
      <c r="I7295" s="195" t="n">
        <v>10353.77688237868</v>
      </c>
      <c r="J7295" s="196" t="n">
        <v>3357.807205523316</v>
      </c>
      <c r="K7295" s="197" t="n">
        <v>30220.26484970985</v>
      </c>
      <c r="L7295" s="194" t="n">
        <v>0</v>
      </c>
      <c r="M7295" s="195" t="n">
        <v>0</v>
      </c>
      <c r="N7295" s="196" t="n">
        <v>0</v>
      </c>
      <c r="O7295" s="197" t="n">
        <v>0</v>
      </c>
      <c r="P7295" s="524" t="inlineStr">
        <is>
          <t>Исключено</t>
        </is>
      </c>
      <c r="Q7295" s="104" t="n"/>
    </row>
    <row r="7296" outlineLevel="3" ht="50.25" customHeight="1">
      <c r="A7296" s="3" t="n"/>
      <c r="B7296" s="3" t="n"/>
      <c r="C7296" s="25" t="n"/>
      <c r="D7296" s="271" t="inlineStr">
        <is>
          <t>10.13.62.2.</t>
        </is>
      </c>
      <c r="E7296" s="200" t="inlineStr">
        <is>
          <t>Преобразователь частотный, встроенный фильтр ЭМС категории С2 или С3, 380 В, 1.5 кВт, 3.7 А, IP55, STV900U15N4, System Electric</t>
        </is>
      </c>
      <c r="F7296" s="214" t="inlineStr">
        <is>
          <t>шт.</t>
        </is>
      </c>
      <c r="G7296" s="645" t="n">
        <v>0</v>
      </c>
      <c r="H7296" s="194" t="n">
        <v>43869.22209572834</v>
      </c>
      <c r="I7296" s="195" t="n">
        <v>15530.66532356802</v>
      </c>
      <c r="J7296" s="196" t="n">
        <v>7424.985927412044</v>
      </c>
      <c r="K7296" s="197" t="n">
        <v>66824.87334670839</v>
      </c>
      <c r="L7296" s="194" t="n">
        <v>0</v>
      </c>
      <c r="M7296" s="195" t="n">
        <v>0</v>
      </c>
      <c r="N7296" s="196" t="n">
        <v>0</v>
      </c>
      <c r="O7296" s="197" t="n">
        <v>0</v>
      </c>
      <c r="P7296" s="524" t="inlineStr">
        <is>
          <t>Исключено</t>
        </is>
      </c>
      <c r="Q7296" s="104" t="n"/>
    </row>
    <row r="7297" outlineLevel="2" ht="50.25" customHeight="1">
      <c r="A7297" s="3" t="n"/>
      <c r="B7297" s="3" t="n"/>
      <c r="C7297" s="240" t="n"/>
      <c r="D7297" s="391" t="inlineStr">
        <is>
          <t>10.13.63.</t>
        </is>
      </c>
      <c r="E7297" s="410" t="inlineStr">
        <is>
          <t>Щит систем вентиляции ЩСВ-В1.11а</t>
        </is>
      </c>
      <c r="F7297" s="411" t="inlineStr">
        <is>
          <t>комплект</t>
        </is>
      </c>
      <c r="G7297" s="421" t="n">
        <v>1</v>
      </c>
      <c r="H7297" s="434">
        <f>IFERROR(L7297/G7297,0)</f>
        <v/>
      </c>
      <c r="I7297" s="435">
        <f>IFERROR(M7297/G7297,0)</f>
        <v/>
      </c>
      <c r="J7297" s="436">
        <f>IFERROR(N7297/G7297,0)</f>
        <v/>
      </c>
      <c r="K7297" s="432">
        <f>+IFERROR(O7297/G7297,0)</f>
        <v/>
      </c>
      <c r="L7297" s="434">
        <f>SUBTOTAL(9,L7298:L7312)</f>
        <v/>
      </c>
      <c r="M7297" s="435">
        <f>SUBTOTAL(9,M7298:M7312)</f>
        <v/>
      </c>
      <c r="N7297" s="436">
        <f>SUBTOTAL(9,N7298:N7312)</f>
        <v/>
      </c>
      <c r="O7297" s="437">
        <f>SUBTOTAL(9,O7298:O7312)</f>
        <v/>
      </c>
      <c r="P7297" s="652" t="inlineStr">
        <is>
          <t>Исключено</t>
        </is>
      </c>
      <c r="Q7297" s="243" t="n"/>
    </row>
    <row r="7298" outlineLevel="3" ht="50.25" customHeight="1">
      <c r="A7298" s="3" t="n"/>
      <c r="B7298" s="3" t="n"/>
      <c r="C7298" s="25" t="n"/>
      <c r="D7298" s="271" t="inlineStr">
        <is>
          <t>10.13.63.1.</t>
        </is>
      </c>
      <c r="E7298" s="200" t="inlineStr">
        <is>
          <t>Лампа сигнальная в сборе, со встроенным светодиодом, зеленая, 230-240В AC, SB4BVM3, Systeme Electric</t>
        </is>
      </c>
      <c r="F7298" s="214" t="inlineStr">
        <is>
          <t>шт.</t>
        </is>
      </c>
      <c r="G7298" s="645" t="n">
        <v>1</v>
      </c>
      <c r="H7298" s="194" t="n"/>
      <c r="I7298" s="195" t="n">
        <v>0</v>
      </c>
      <c r="J7298" s="196" t="n">
        <v>0</v>
      </c>
      <c r="K7298" s="197" t="n">
        <v>0</v>
      </c>
      <c r="L7298" s="194" t="n">
        <v>0</v>
      </c>
      <c r="M7298" s="195" t="n">
        <v>0</v>
      </c>
      <c r="N7298" s="196" t="n">
        <v>0</v>
      </c>
      <c r="O7298" s="197" t="n">
        <v>0</v>
      </c>
      <c r="P7298" s="118" t="inlineStr">
        <is>
          <t>Включено</t>
        </is>
      </c>
      <c r="Q7298" s="104" t="n"/>
    </row>
    <row r="7299" outlineLevel="3" ht="50.25" customHeight="1">
      <c r="A7299" s="3" t="n"/>
      <c r="B7299" s="3" t="n"/>
      <c r="C7299" s="25" t="n"/>
      <c r="D7299" s="271" t="inlineStr">
        <is>
          <t>10.13.63.2.</t>
        </is>
      </c>
      <c r="E7299" s="200" t="inlineStr">
        <is>
          <t>Реле промежуточное, 3 п.к. контакта 8А, МРП-3-1 ACDC220В УХЛ4, ЗАО "Меандр"</t>
        </is>
      </c>
      <c r="F7299" s="214" t="inlineStr">
        <is>
          <t>шт.</t>
        </is>
      </c>
      <c r="G7299" s="645" t="n">
        <v>1</v>
      </c>
      <c r="H7299" s="194" t="n"/>
      <c r="I7299" s="195" t="n">
        <v>0</v>
      </c>
      <c r="J7299" s="196" t="n">
        <v>0</v>
      </c>
      <c r="K7299" s="197" t="n">
        <v>0</v>
      </c>
      <c r="L7299" s="194" t="n">
        <v>0</v>
      </c>
      <c r="M7299" s="195" t="n">
        <v>0</v>
      </c>
      <c r="N7299" s="196" t="n">
        <v>0</v>
      </c>
      <c r="O7299" s="197" t="n">
        <v>0</v>
      </c>
      <c r="P7299" s="118" t="inlineStr">
        <is>
          <t>Включено</t>
        </is>
      </c>
      <c r="Q7299" s="104" t="n"/>
    </row>
    <row r="7300" outlineLevel="3" ht="50.25" customHeight="1">
      <c r="A7300" s="3" t="n"/>
      <c r="B7300" s="3" t="n"/>
      <c r="C7300" s="25" t="n"/>
      <c r="D7300" s="271" t="inlineStr">
        <is>
          <t>10.13.63.3.</t>
        </is>
      </c>
      <c r="E7300" s="200" t="inlineStr">
        <is>
          <t>Реле промежуточное, 2 п.к. контакта 16А, МРП-2 ACDC24В УХЛ4, ЗАО "Меандр"</t>
        </is>
      </c>
      <c r="F7300" s="214" t="inlineStr">
        <is>
          <t>шт.</t>
        </is>
      </c>
      <c r="G7300" s="645" t="n">
        <v>1</v>
      </c>
      <c r="H7300" s="194" t="n"/>
      <c r="I7300" s="195" t="n">
        <v>0</v>
      </c>
      <c r="J7300" s="196" t="n">
        <v>0</v>
      </c>
      <c r="K7300" s="197" t="n">
        <v>0</v>
      </c>
      <c r="L7300" s="194" t="n">
        <v>0</v>
      </c>
      <c r="M7300" s="195" t="n">
        <v>0</v>
      </c>
      <c r="N7300" s="196" t="n">
        <v>0</v>
      </c>
      <c r="O7300" s="197" t="n">
        <v>0</v>
      </c>
      <c r="P7300" s="118" t="inlineStr">
        <is>
          <t>Включено</t>
        </is>
      </c>
      <c r="Q7300" s="104" t="n"/>
    </row>
    <row r="7301" outlineLevel="3" ht="50.25" customHeight="1">
      <c r="A7301" s="3" t="n"/>
      <c r="B7301" s="3" t="n"/>
      <c r="C7301" s="25" t="n"/>
      <c r="D7301" s="271" t="inlineStr">
        <is>
          <t>10.13.63.4.</t>
        </is>
      </c>
      <c r="E7301" s="200" t="inlineStr">
        <is>
          <t>Реле термисторной защиты электродвигателя, 1 н.о. и 1 н.з. контакт, катушка 220В, РТ-М01-1-15 АС230В УХЛ4, ЗАО "Меандр"</t>
        </is>
      </c>
      <c r="F7301" s="214" t="inlineStr">
        <is>
          <t>шт.</t>
        </is>
      </c>
      <c r="G7301" s="645" t="n">
        <v>1</v>
      </c>
      <c r="H7301" s="194" t="n"/>
      <c r="I7301" s="195" t="n">
        <v>0</v>
      </c>
      <c r="J7301" s="196" t="n">
        <v>0</v>
      </c>
      <c r="K7301" s="197" t="n">
        <v>0</v>
      </c>
      <c r="L7301" s="194" t="n">
        <v>0</v>
      </c>
      <c r="M7301" s="195" t="n">
        <v>0</v>
      </c>
      <c r="N7301" s="196" t="n">
        <v>0</v>
      </c>
      <c r="O7301" s="197" t="n">
        <v>0</v>
      </c>
      <c r="P7301" s="118" t="inlineStr">
        <is>
          <t>Включено</t>
        </is>
      </c>
      <c r="Q7301" s="104" t="n"/>
    </row>
    <row r="7302" outlineLevel="3" ht="50.25" customHeight="1">
      <c r="A7302" s="3" t="n"/>
      <c r="B7302" s="3" t="n"/>
      <c r="C7302" s="25" t="n"/>
      <c r="D7302" s="271" t="inlineStr">
        <is>
          <t>10.13.63.5.</t>
        </is>
      </c>
      <c r="E7302" s="200" t="inlineStr">
        <is>
          <t>Автоматический выключатель, термомагнитный, трехполюсный, кривая С, номинальный ток 10 А, 4.5 кА, C9 F 34 3 10, Systeme Electric</t>
        </is>
      </c>
      <c r="F7302" s="214" t="inlineStr">
        <is>
          <t>шт.</t>
        </is>
      </c>
      <c r="G7302" s="645" t="n">
        <v>1</v>
      </c>
      <c r="H7302" s="194" t="n"/>
      <c r="I7302" s="195" t="n">
        <v>0</v>
      </c>
      <c r="J7302" s="196" t="n">
        <v>0</v>
      </c>
      <c r="K7302" s="197" t="n">
        <v>0</v>
      </c>
      <c r="L7302" s="194" t="n">
        <v>0</v>
      </c>
      <c r="M7302" s="195" t="n">
        <v>0</v>
      </c>
      <c r="N7302" s="196" t="n">
        <v>0</v>
      </c>
      <c r="O7302" s="197" t="n">
        <v>0</v>
      </c>
      <c r="P7302" s="118" t="inlineStr">
        <is>
          <t>Включено</t>
        </is>
      </c>
      <c r="Q7302" s="104" t="n"/>
    </row>
    <row r="7303" outlineLevel="3" ht="50.25" customHeight="1">
      <c r="A7303" s="3" t="n"/>
      <c r="B7303" s="3" t="n"/>
      <c r="C7303" s="25" t="n"/>
      <c r="D7303" s="271" t="inlineStr">
        <is>
          <t>10.13.63.6.</t>
        </is>
      </c>
      <c r="E7303" s="200" t="inlineStr">
        <is>
          <t>Переключатель 3-х позиционный с фиксацией, 2 н.о., черный, удлиненная ручка, SB4BJ33, Systeme Electric</t>
        </is>
      </c>
      <c r="F7303" s="214" t="inlineStr">
        <is>
          <t>шт.</t>
        </is>
      </c>
      <c r="G7303" s="645" t="n">
        <v>1</v>
      </c>
      <c r="H7303" s="194" t="n"/>
      <c r="I7303" s="195" t="n">
        <v>0</v>
      </c>
      <c r="J7303" s="196" t="n">
        <v>0</v>
      </c>
      <c r="K7303" s="197" t="n">
        <v>0</v>
      </c>
      <c r="L7303" s="194" t="n">
        <v>0</v>
      </c>
      <c r="M7303" s="195" t="n">
        <v>0</v>
      </c>
      <c r="N7303" s="196" t="n">
        <v>0</v>
      </c>
      <c r="O7303" s="197" t="n">
        <v>0</v>
      </c>
      <c r="P7303" s="118" t="inlineStr">
        <is>
          <t>Включено</t>
        </is>
      </c>
      <c r="Q7303" s="104" t="n"/>
    </row>
    <row r="7304" outlineLevel="3" ht="50.25" customHeight="1">
      <c r="A7304" s="3" t="n"/>
      <c r="B7304" s="3" t="n"/>
      <c r="C7304" s="25" t="n"/>
      <c r="D7304" s="271" t="inlineStr">
        <is>
          <t>10.13.63.7.</t>
        </is>
      </c>
      <c r="E7304" s="200" t="inlineStr">
        <is>
          <t>Контактный блок 1 НО, SBE101, Systeme Electric</t>
        </is>
      </c>
      <c r="F7304" s="214" t="inlineStr">
        <is>
          <t>шт.</t>
        </is>
      </c>
      <c r="G7304" s="645" t="n">
        <v>2</v>
      </c>
      <c r="H7304" s="194" t="n"/>
      <c r="I7304" s="195" t="n">
        <v>0</v>
      </c>
      <c r="J7304" s="196" t="n">
        <v>0</v>
      </c>
      <c r="K7304" s="197" t="n">
        <v>0</v>
      </c>
      <c r="L7304" s="194" t="n">
        <v>0</v>
      </c>
      <c r="M7304" s="195" t="n">
        <v>0</v>
      </c>
      <c r="N7304" s="196" t="n">
        <v>0</v>
      </c>
      <c r="O7304" s="197" t="n">
        <v>0</v>
      </c>
      <c r="P7304" s="118" t="inlineStr">
        <is>
          <t>Включено</t>
        </is>
      </c>
      <c r="Q7304" s="104" t="n"/>
    </row>
    <row r="7305" outlineLevel="3" ht="50.25" customHeight="1">
      <c r="A7305" s="3" t="n"/>
      <c r="B7305" s="3" t="n"/>
      <c r="C7305" s="25" t="n"/>
      <c r="D7305" s="271" t="inlineStr">
        <is>
          <t>10.13.63.8.</t>
        </is>
      </c>
      <c r="E7305" s="200" t="inlineStr">
        <is>
          <t>Клемма винтовая 10 мм.кв. 800В, 57A, синяя, TB10N, Провенто</t>
        </is>
      </c>
      <c r="F7305" s="214" t="inlineStr">
        <is>
          <t>шт.</t>
        </is>
      </c>
      <c r="G7305" s="645" t="n">
        <v>1</v>
      </c>
      <c r="H7305" s="194" t="n"/>
      <c r="I7305" s="195" t="n">
        <v>0</v>
      </c>
      <c r="J7305" s="196" t="n">
        <v>0</v>
      </c>
      <c r="K7305" s="197" t="n">
        <v>0</v>
      </c>
      <c r="L7305" s="194" t="n">
        <v>0</v>
      </c>
      <c r="M7305" s="195" t="n">
        <v>0</v>
      </c>
      <c r="N7305" s="196" t="n">
        <v>0</v>
      </c>
      <c r="O7305" s="197" t="n">
        <v>0</v>
      </c>
      <c r="P7305" s="118" t="inlineStr">
        <is>
          <t>Включено</t>
        </is>
      </c>
      <c r="Q7305" s="104" t="n"/>
    </row>
    <row r="7306" outlineLevel="3" ht="50.25" customHeight="1">
      <c r="A7306" s="3" t="n"/>
      <c r="B7306" s="3" t="n"/>
      <c r="C7306" s="25" t="n"/>
      <c r="D7306" s="271" t="inlineStr">
        <is>
          <t>10.13.63.9.</t>
        </is>
      </c>
      <c r="E7306" s="200" t="inlineStr">
        <is>
          <t>Клемма винтовая 2.5 мм.кв. 800В, 24A, синяя, TB2.5N, Провенто</t>
        </is>
      </c>
      <c r="F7306" s="214" t="inlineStr">
        <is>
          <t>шт.</t>
        </is>
      </c>
      <c r="G7306" s="645" t="n">
        <v>3</v>
      </c>
      <c r="H7306" s="194" t="n"/>
      <c r="I7306" s="195" t="n">
        <v>0</v>
      </c>
      <c r="J7306" s="196" t="n">
        <v>0</v>
      </c>
      <c r="K7306" s="197" t="n">
        <v>0</v>
      </c>
      <c r="L7306" s="194" t="n">
        <v>0</v>
      </c>
      <c r="M7306" s="195" t="n">
        <v>0</v>
      </c>
      <c r="N7306" s="196" t="n">
        <v>0</v>
      </c>
      <c r="O7306" s="197" t="n">
        <v>0</v>
      </c>
      <c r="P7306" s="118" t="inlineStr">
        <is>
          <t>Включено</t>
        </is>
      </c>
      <c r="Q7306" s="104" t="n"/>
    </row>
    <row r="7307" outlineLevel="3" ht="50.25" customHeight="1">
      <c r="A7307" s="3" t="n"/>
      <c r="B7307" s="3" t="n"/>
      <c r="C7307" s="25" t="n"/>
      <c r="D7307" s="271" t="inlineStr">
        <is>
          <t>10.13.63.10.</t>
        </is>
      </c>
      <c r="E7307" s="200" t="inlineStr">
        <is>
          <t>Клемма заземления винтовая 2.5 мм.кв. 800В, желто-зеленая, TB2.5E, Провенто</t>
        </is>
      </c>
      <c r="F7307" s="214" t="inlineStr">
        <is>
          <t>шт.</t>
        </is>
      </c>
      <c r="G7307" s="645" t="n">
        <v>3</v>
      </c>
      <c r="H7307" s="194" t="n"/>
      <c r="I7307" s="195" t="n">
        <v>0</v>
      </c>
      <c r="J7307" s="196" t="n">
        <v>0</v>
      </c>
      <c r="K7307" s="197" t="n">
        <v>0</v>
      </c>
      <c r="L7307" s="194" t="n">
        <v>0</v>
      </c>
      <c r="M7307" s="195" t="n">
        <v>0</v>
      </c>
      <c r="N7307" s="196" t="n">
        <v>0</v>
      </c>
      <c r="O7307" s="197" t="n">
        <v>0</v>
      </c>
      <c r="P7307" s="118" t="inlineStr">
        <is>
          <t>Включено</t>
        </is>
      </c>
      <c r="Q7307" s="104" t="n"/>
    </row>
    <row r="7308" outlineLevel="3" ht="50.25" customHeight="1">
      <c r="A7308" s="3" t="n"/>
      <c r="B7308" s="3" t="n"/>
      <c r="C7308" s="25" t="n"/>
      <c r="D7308" s="271" t="inlineStr">
        <is>
          <t>10.13.63.11.</t>
        </is>
      </c>
      <c r="E7308" s="200" t="inlineStr">
        <is>
          <t>Клемма заземления винтовая 10 мм.кв. 800В, желто-зеленая, TB10E, Провенто</t>
        </is>
      </c>
      <c r="F7308" s="214" t="inlineStr">
        <is>
          <t>шт.</t>
        </is>
      </c>
      <c r="G7308" s="645" t="n">
        <v>1</v>
      </c>
      <c r="H7308" s="194" t="n"/>
      <c r="I7308" s="195" t="n">
        <v>0</v>
      </c>
      <c r="J7308" s="196" t="n">
        <v>0</v>
      </c>
      <c r="K7308" s="197" t="n">
        <v>0</v>
      </c>
      <c r="L7308" s="194" t="n">
        <v>0</v>
      </c>
      <c r="M7308" s="195" t="n">
        <v>0</v>
      </c>
      <c r="N7308" s="196" t="n">
        <v>0</v>
      </c>
      <c r="O7308" s="197" t="n">
        <v>0</v>
      </c>
      <c r="P7308" s="118" t="inlineStr">
        <is>
          <t>Включено</t>
        </is>
      </c>
      <c r="Q7308" s="104" t="n"/>
    </row>
    <row r="7309" outlineLevel="3" ht="50.25" customHeight="1">
      <c r="A7309" s="3" t="n"/>
      <c r="B7309" s="3" t="n"/>
      <c r="C7309" s="25" t="n"/>
      <c r="D7309" s="271" t="inlineStr">
        <is>
          <t>10.13.63.12.</t>
        </is>
      </c>
      <c r="E7309" s="200" t="inlineStr">
        <is>
          <t>Клемма винтовая 2.5 мм.кв. 800В, 24A, серая, TB2.5, Провенто</t>
        </is>
      </c>
      <c r="F7309" s="214" t="inlineStr">
        <is>
          <t>шт.</t>
        </is>
      </c>
      <c r="G7309" s="645" t="n">
        <v>16</v>
      </c>
      <c r="H7309" s="194" t="n"/>
      <c r="I7309" s="195" t="n">
        <v>0</v>
      </c>
      <c r="J7309" s="196" t="n">
        <v>0</v>
      </c>
      <c r="K7309" s="197" t="n">
        <v>0</v>
      </c>
      <c r="L7309" s="194" t="n">
        <v>0</v>
      </c>
      <c r="M7309" s="195" t="n">
        <v>0</v>
      </c>
      <c r="N7309" s="196" t="n">
        <v>0</v>
      </c>
      <c r="O7309" s="197" t="n">
        <v>0</v>
      </c>
      <c r="P7309" s="118" t="inlineStr">
        <is>
          <t>Включено</t>
        </is>
      </c>
      <c r="Q7309" s="104" t="n"/>
    </row>
    <row r="7310" outlineLevel="3" ht="50.25" customHeight="1">
      <c r="A7310" s="3" t="n"/>
      <c r="B7310" s="3" t="n"/>
      <c r="C7310" s="25" t="n"/>
      <c r="D7310" s="271" t="inlineStr">
        <is>
          <t>10.13.63.13.</t>
        </is>
      </c>
      <c r="E7310" s="200" t="inlineStr">
        <is>
          <t>Торцевая крышка для клемм 2.5-10 мм.кв., серая, T2.5-10EC, Провенто</t>
        </is>
      </c>
      <c r="F7310" s="214" t="inlineStr">
        <is>
          <t>шт.</t>
        </is>
      </c>
      <c r="G7310" s="645" t="n">
        <v>4</v>
      </c>
      <c r="H7310" s="194" t="n"/>
      <c r="I7310" s="195" t="n">
        <v>0</v>
      </c>
      <c r="J7310" s="196" t="n">
        <v>0</v>
      </c>
      <c r="K7310" s="197" t="n">
        <v>0</v>
      </c>
      <c r="L7310" s="194" t="n">
        <v>0</v>
      </c>
      <c r="M7310" s="195" t="n">
        <v>0</v>
      </c>
      <c r="N7310" s="196" t="n">
        <v>0</v>
      </c>
      <c r="O7310" s="197" t="n">
        <v>0</v>
      </c>
      <c r="P7310" s="118" t="inlineStr">
        <is>
          <t>Включено</t>
        </is>
      </c>
      <c r="Q7310" s="104" t="n"/>
    </row>
    <row r="7311" outlineLevel="3" ht="50.25" customHeight="1">
      <c r="A7311" s="3" t="n"/>
      <c r="B7311" s="3" t="n"/>
      <c r="C7311" s="25" t="n"/>
      <c r="D7311" s="271" t="inlineStr">
        <is>
          <t>10.13.63.14.</t>
        </is>
      </c>
      <c r="E7311" s="200" t="inlineStr">
        <is>
          <t>Компактный распределительный шкаф MES 300х200х120, MES 30.20.12, Провенто</t>
        </is>
      </c>
      <c r="F7311" s="214" t="inlineStr">
        <is>
          <t>шт.</t>
        </is>
      </c>
      <c r="G7311" s="645" t="n">
        <v>1</v>
      </c>
      <c r="H7311" s="194" t="n"/>
      <c r="I7311" s="195" t="n">
        <v>0</v>
      </c>
      <c r="J7311" s="196" t="n">
        <v>0</v>
      </c>
      <c r="K7311" s="197" t="n">
        <v>0</v>
      </c>
      <c r="L7311" s="194" t="n">
        <v>0</v>
      </c>
      <c r="M7311" s="195" t="n">
        <v>0</v>
      </c>
      <c r="N7311" s="196" t="n">
        <v>0</v>
      </c>
      <c r="O7311" s="197" t="n">
        <v>0</v>
      </c>
      <c r="P7311" s="118" t="inlineStr">
        <is>
          <t>Включено</t>
        </is>
      </c>
      <c r="Q7311" s="104" t="n"/>
    </row>
    <row r="7312" outlineLevel="3" ht="50.25" customHeight="1">
      <c r="A7312" s="3" t="n"/>
      <c r="B7312" s="3" t="n"/>
      <c r="C7312" s="25" t="n"/>
      <c r="D7312" s="271" t="inlineStr">
        <is>
          <t>10.13.63.15.</t>
        </is>
      </c>
      <c r="E7312" s="200" t="inlineStr">
        <is>
          <t>Монтажная DIN рейка 35х7.5х2000мм, DR07.2000, Провенто</t>
        </is>
      </c>
      <c r="F7312" s="214" t="inlineStr">
        <is>
          <t>шт.</t>
        </is>
      </c>
      <c r="G7312" s="645" t="n">
        <v>1</v>
      </c>
      <c r="H7312" s="194" t="n"/>
      <c r="I7312" s="195" t="n">
        <v>0</v>
      </c>
      <c r="J7312" s="196" t="n">
        <v>0</v>
      </c>
      <c r="K7312" s="197" t="n">
        <v>0</v>
      </c>
      <c r="L7312" s="194" t="n">
        <v>0</v>
      </c>
      <c r="M7312" s="195" t="n">
        <v>0</v>
      </c>
      <c r="N7312" s="196" t="n">
        <v>0</v>
      </c>
      <c r="O7312" s="197" t="n">
        <v>0</v>
      </c>
      <c r="P7312" s="118" t="inlineStr">
        <is>
          <t>Включено</t>
        </is>
      </c>
      <c r="Q7312" s="104" t="n"/>
    </row>
    <row r="7313" outlineLevel="2" ht="50.25" customHeight="1">
      <c r="A7313" s="3" t="n"/>
      <c r="B7313" s="3" t="n"/>
      <c r="C7313" s="240" t="n"/>
      <c r="D7313" s="391" t="inlineStr">
        <is>
          <t>10.13.64.</t>
        </is>
      </c>
      <c r="E7313" s="410" t="inlineStr">
        <is>
          <t>Щит систем вентиляции ЩСВ-В1.13 Оборудование и датчики по месту</t>
        </is>
      </c>
      <c r="F7313" s="411" t="inlineStr">
        <is>
          <t>комплект</t>
        </is>
      </c>
      <c r="G7313" s="421" t="n">
        <v>1</v>
      </c>
      <c r="H7313" s="428">
        <f>IFERROR(L7313/G7313,0)</f>
        <v/>
      </c>
      <c r="I7313" s="429">
        <f>IFERROR(M7313/G7313,0)</f>
        <v/>
      </c>
      <c r="J7313" s="430">
        <f>IFERROR(N7313/G7313,0)</f>
        <v/>
      </c>
      <c r="K7313" s="432">
        <f>+IFERROR(O7313/G7313,0)</f>
        <v/>
      </c>
      <c r="L7313" s="431">
        <f>SUBTOTAL(9,L7314:L7315)</f>
        <v/>
      </c>
      <c r="M7313" s="429">
        <f>SUBTOTAL(9,M7314:M7315)</f>
        <v/>
      </c>
      <c r="N7313" s="430">
        <f>SUBTOTAL(9,N7314:N7315)</f>
        <v/>
      </c>
      <c r="O7313" s="433">
        <f>SUBTOTAL(9,O7314:O7315)</f>
        <v/>
      </c>
      <c r="P7313" s="394" t="n"/>
      <c r="Q7313" s="243" t="n"/>
    </row>
    <row r="7314" outlineLevel="3" ht="50.25" customHeight="1">
      <c r="A7314" s="3" t="n"/>
      <c r="B7314" s="3" t="n"/>
      <c r="C7314" s="25" t="n"/>
      <c r="D7314" s="271" t="inlineStr">
        <is>
          <t>10.13.64.1.</t>
        </is>
      </c>
      <c r="E7314" s="200" t="inlineStr">
        <is>
          <t>Привод с пружинным возвратом, 2-х позиционный, 4 Нм, ~220 В, LF230, Belimo</t>
        </is>
      </c>
      <c r="F7314" s="214" t="inlineStr">
        <is>
          <t>шт.</t>
        </is>
      </c>
      <c r="G7314" s="645" t="n">
        <v>0</v>
      </c>
      <c r="H7314" s="194" t="n">
        <v>13507.10264196131</v>
      </c>
      <c r="I7314" s="195" t="n">
        <v>10353.77688237868</v>
      </c>
      <c r="J7314" s="196" t="n">
        <v>2982.609940542499</v>
      </c>
      <c r="K7314" s="197" t="n">
        <v>26843.48946488249</v>
      </c>
      <c r="L7314" s="194" t="n">
        <v>0</v>
      </c>
      <c r="M7314" s="195" t="n">
        <v>0</v>
      </c>
      <c r="N7314" s="196" t="n">
        <v>0</v>
      </c>
      <c r="O7314" s="197" t="n">
        <v>0</v>
      </c>
      <c r="P7314" s="524" t="inlineStr">
        <is>
          <t>Исключено</t>
        </is>
      </c>
      <c r="Q7314" s="104" t="n"/>
    </row>
    <row r="7315" outlineLevel="3" ht="50.25" customHeight="1">
      <c r="A7315" s="3" t="n"/>
      <c r="B7315" s="3" t="n"/>
      <c r="C7315" s="25" t="n"/>
      <c r="D7315" s="271" t="inlineStr">
        <is>
          <t>10.13.64.2.</t>
        </is>
      </c>
      <c r="E7315" s="200" t="inlineStr">
        <is>
          <t>Регулятор скорости, 230В, 396Вт, 1,8А, CTY-1.8A, Cityron</t>
        </is>
      </c>
      <c r="F7315" s="214" t="inlineStr">
        <is>
          <t>шт.</t>
        </is>
      </c>
      <c r="G7315" s="645" t="n">
        <v>0</v>
      </c>
      <c r="H7315" s="194" t="n">
        <v>9611.97732199394</v>
      </c>
      <c r="I7315" s="195" t="n">
        <v>5176.888441189341</v>
      </c>
      <c r="J7315" s="196" t="n">
        <v>1848.60822039791</v>
      </c>
      <c r="K7315" s="197" t="n">
        <v>16637.47398358119</v>
      </c>
      <c r="L7315" s="194" t="n">
        <v>0</v>
      </c>
      <c r="M7315" s="195" t="n">
        <v>0</v>
      </c>
      <c r="N7315" s="196" t="n">
        <v>0</v>
      </c>
      <c r="O7315" s="197" t="n">
        <v>0</v>
      </c>
      <c r="P7315" s="524" t="inlineStr">
        <is>
          <t>Исключено</t>
        </is>
      </c>
      <c r="Q7315" s="104" t="n"/>
    </row>
    <row r="7316" outlineLevel="2" ht="50.25" customHeight="1">
      <c r="A7316" s="3" t="n"/>
      <c r="B7316" s="3" t="n"/>
      <c r="C7316" s="240" t="n"/>
      <c r="D7316" s="391" t="inlineStr">
        <is>
          <t>10.13.65.</t>
        </is>
      </c>
      <c r="E7316" s="410" t="inlineStr">
        <is>
          <t>Щит систем вентиляции ЩСВ-В1.13</t>
        </is>
      </c>
      <c r="F7316" s="411" t="inlineStr">
        <is>
          <t>комплект</t>
        </is>
      </c>
      <c r="G7316" s="421" t="n">
        <v>1</v>
      </c>
      <c r="H7316" s="434">
        <f>IFERROR(L7316/G7316,0)</f>
        <v/>
      </c>
      <c r="I7316" s="435">
        <f>IFERROR(M7316/G7316,0)</f>
        <v/>
      </c>
      <c r="J7316" s="436">
        <f>IFERROR(N7316/G7316,0)</f>
        <v/>
      </c>
      <c r="K7316" s="432">
        <f>+IFERROR(O7316/G7316,0)</f>
        <v/>
      </c>
      <c r="L7316" s="434">
        <f>SUBTOTAL(9,L7317:L7331)</f>
        <v/>
      </c>
      <c r="M7316" s="435">
        <f>SUBTOTAL(9,M7317:M7331)</f>
        <v/>
      </c>
      <c r="N7316" s="436">
        <f>SUBTOTAL(9,N7317:N7331)</f>
        <v/>
      </c>
      <c r="O7316" s="437">
        <f>SUBTOTAL(9,O7317:O7331)</f>
        <v/>
      </c>
      <c r="P7316" s="652" t="inlineStr">
        <is>
          <t>Исключено</t>
        </is>
      </c>
      <c r="Q7316" s="243" t="n"/>
    </row>
    <row r="7317" outlineLevel="3" ht="50.25" customHeight="1">
      <c r="A7317" s="3" t="n"/>
      <c r="B7317" s="3" t="n"/>
      <c r="C7317" s="25" t="n"/>
      <c r="D7317" s="271" t="inlineStr">
        <is>
          <t>10.13.65.1.</t>
        </is>
      </c>
      <c r="E7317" s="200" t="inlineStr">
        <is>
          <t>Лампа сигнальная в сборе, со встроенным светодиодом, зеленая, 230-240В AC, SB4BVM3, Systeme Electric</t>
        </is>
      </c>
      <c r="F7317" s="214" t="inlineStr">
        <is>
          <t>шт.</t>
        </is>
      </c>
      <c r="G7317" s="645" t="n">
        <v>1</v>
      </c>
      <c r="H7317" s="194" t="n"/>
      <c r="I7317" s="195" t="n">
        <v>0</v>
      </c>
      <c r="J7317" s="196" t="n">
        <v>0</v>
      </c>
      <c r="K7317" s="197" t="n">
        <v>0</v>
      </c>
      <c r="L7317" s="194" t="n">
        <v>0</v>
      </c>
      <c r="M7317" s="195" t="n">
        <v>0</v>
      </c>
      <c r="N7317" s="196" t="n">
        <v>0</v>
      </c>
      <c r="O7317" s="197" t="n">
        <v>0</v>
      </c>
      <c r="P7317" s="118" t="inlineStr">
        <is>
          <t>Включено</t>
        </is>
      </c>
      <c r="Q7317" s="104" t="n"/>
    </row>
    <row r="7318" outlineLevel="3" ht="50.25" customHeight="1">
      <c r="A7318" s="3" t="n"/>
      <c r="B7318" s="3" t="n"/>
      <c r="C7318" s="25" t="n"/>
      <c r="D7318" s="271" t="inlineStr">
        <is>
          <t>10.13.65.2.</t>
        </is>
      </c>
      <c r="E7318" s="200" t="inlineStr">
        <is>
          <t>Реле промежуточное, 3 п.к. контакта 8А, МРП-3-1 ACDC220В УХЛ4, ЗАО "Меандр"</t>
        </is>
      </c>
      <c r="F7318" s="214" t="inlineStr">
        <is>
          <t>шт.</t>
        </is>
      </c>
      <c r="G7318" s="645" t="n">
        <v>1</v>
      </c>
      <c r="H7318" s="194" t="n"/>
      <c r="I7318" s="195" t="n">
        <v>0</v>
      </c>
      <c r="J7318" s="196" t="n">
        <v>0</v>
      </c>
      <c r="K7318" s="197" t="n">
        <v>0</v>
      </c>
      <c r="L7318" s="194" t="n">
        <v>0</v>
      </c>
      <c r="M7318" s="195" t="n">
        <v>0</v>
      </c>
      <c r="N7318" s="196" t="n">
        <v>0</v>
      </c>
      <c r="O7318" s="197" t="n">
        <v>0</v>
      </c>
      <c r="P7318" s="118" t="inlineStr">
        <is>
          <t>Включено</t>
        </is>
      </c>
      <c r="Q7318" s="104" t="n"/>
    </row>
    <row r="7319" outlineLevel="3" ht="50.25" customHeight="1">
      <c r="A7319" s="3" t="n"/>
      <c r="B7319" s="3" t="n"/>
      <c r="C7319" s="25" t="n"/>
      <c r="D7319" s="271" t="inlineStr">
        <is>
          <t>10.13.65.3.</t>
        </is>
      </c>
      <c r="E7319" s="200" t="inlineStr">
        <is>
          <t>Реле промежуточное, 2 п.к. контакта 16А, МРП-2 ACDC24В УХЛ4, ЗАО "Меандр"</t>
        </is>
      </c>
      <c r="F7319" s="214" t="inlineStr">
        <is>
          <t>шт.</t>
        </is>
      </c>
      <c r="G7319" s="645" t="n">
        <v>1</v>
      </c>
      <c r="H7319" s="194" t="n"/>
      <c r="I7319" s="195" t="n">
        <v>0</v>
      </c>
      <c r="J7319" s="196" t="n">
        <v>0</v>
      </c>
      <c r="K7319" s="197" t="n">
        <v>0</v>
      </c>
      <c r="L7319" s="194" t="n">
        <v>0</v>
      </c>
      <c r="M7319" s="195" t="n">
        <v>0</v>
      </c>
      <c r="N7319" s="196" t="n">
        <v>0</v>
      </c>
      <c r="O7319" s="197" t="n">
        <v>0</v>
      </c>
      <c r="P7319" s="118" t="inlineStr">
        <is>
          <t>Включено</t>
        </is>
      </c>
      <c r="Q7319" s="104" t="n"/>
    </row>
    <row r="7320" outlineLevel="3" ht="50.25" customHeight="1">
      <c r="A7320" s="3" t="n"/>
      <c r="B7320" s="3" t="n"/>
      <c r="C7320" s="25" t="n"/>
      <c r="D7320" s="271" t="inlineStr">
        <is>
          <t>10.13.65.4.</t>
        </is>
      </c>
      <c r="E7320" s="200" t="inlineStr">
        <is>
          <t>Автоматический выключатель, термомагнитный, однополюсный, кривая С, номинальный ток 6 А, 4.5 кА, C9 F 34 1 06, Systeme Electric</t>
        </is>
      </c>
      <c r="F7320" s="214" t="inlineStr">
        <is>
          <t>шт.</t>
        </is>
      </c>
      <c r="G7320" s="645" t="n">
        <v>1</v>
      </c>
      <c r="H7320" s="194" t="n"/>
      <c r="I7320" s="195" t="n">
        <v>0</v>
      </c>
      <c r="J7320" s="196" t="n">
        <v>0</v>
      </c>
      <c r="K7320" s="197" t="n">
        <v>0</v>
      </c>
      <c r="L7320" s="194" t="n">
        <v>0</v>
      </c>
      <c r="M7320" s="195" t="n">
        <v>0</v>
      </c>
      <c r="N7320" s="196" t="n">
        <v>0</v>
      </c>
      <c r="O7320" s="197" t="n">
        <v>0</v>
      </c>
      <c r="P7320" s="118" t="inlineStr">
        <is>
          <t>Включено</t>
        </is>
      </c>
      <c r="Q7320" s="104" t="n"/>
    </row>
    <row r="7321" outlineLevel="3" ht="50.25" customHeight="1">
      <c r="A7321" s="3" t="n"/>
      <c r="B7321" s="3" t="n"/>
      <c r="C7321" s="25" t="n"/>
      <c r="D7321" s="271" t="inlineStr">
        <is>
          <t>10.13.65.5.</t>
        </is>
      </c>
      <c r="E7321" s="200" t="inlineStr">
        <is>
          <t>Переключатель 3-х позиционный с фиксацией, 2 н.о., черный, удлиненная ручка, SB4BJ33, Systeme Electric</t>
        </is>
      </c>
      <c r="F7321" s="214" t="inlineStr">
        <is>
          <t>шт.</t>
        </is>
      </c>
      <c r="G7321" s="645" t="n">
        <v>1</v>
      </c>
      <c r="H7321" s="194" t="n"/>
      <c r="I7321" s="195" t="n">
        <v>0</v>
      </c>
      <c r="J7321" s="196" t="n">
        <v>0</v>
      </c>
      <c r="K7321" s="197" t="n">
        <v>0</v>
      </c>
      <c r="L7321" s="194" t="n">
        <v>0</v>
      </c>
      <c r="M7321" s="195" t="n">
        <v>0</v>
      </c>
      <c r="N7321" s="196" t="n">
        <v>0</v>
      </c>
      <c r="O7321" s="197" t="n">
        <v>0</v>
      </c>
      <c r="P7321" s="118" t="inlineStr">
        <is>
          <t>Включено</t>
        </is>
      </c>
      <c r="Q7321" s="104" t="n"/>
    </row>
    <row r="7322" outlineLevel="3" ht="50.25" customHeight="1">
      <c r="A7322" s="3" t="n"/>
      <c r="B7322" s="3" t="n"/>
      <c r="C7322" s="25" t="n"/>
      <c r="D7322" s="271" t="inlineStr">
        <is>
          <t>10.13.65.6.</t>
        </is>
      </c>
      <c r="E7322" s="200" t="inlineStr">
        <is>
          <t>Контактный блок 1 НО, SBE101, Systeme Electric</t>
        </is>
      </c>
      <c r="F7322" s="214" t="inlineStr">
        <is>
          <t>шт.</t>
        </is>
      </c>
      <c r="G7322" s="645" t="n">
        <v>2</v>
      </c>
      <c r="H7322" s="194" t="n"/>
      <c r="I7322" s="195" t="n">
        <v>0</v>
      </c>
      <c r="J7322" s="196" t="n">
        <v>0</v>
      </c>
      <c r="K7322" s="197" t="n">
        <v>0</v>
      </c>
      <c r="L7322" s="194" t="n">
        <v>0</v>
      </c>
      <c r="M7322" s="195" t="n">
        <v>0</v>
      </c>
      <c r="N7322" s="196" t="n">
        <v>0</v>
      </c>
      <c r="O7322" s="197" t="n">
        <v>0</v>
      </c>
      <c r="P7322" s="118" t="inlineStr">
        <is>
          <t>Включено</t>
        </is>
      </c>
      <c r="Q7322" s="104" t="n"/>
    </row>
    <row r="7323" outlineLevel="3" ht="50.25" customHeight="1">
      <c r="A7323" s="3" t="n"/>
      <c r="B7323" s="3" t="n"/>
      <c r="C7323" s="25" t="n"/>
      <c r="D7323" s="271" t="inlineStr">
        <is>
          <t>10.13.65.7.</t>
        </is>
      </c>
      <c r="E7323" s="200" t="inlineStr">
        <is>
          <t>Клемма винтовая 10 мм.кв. 800В, 57A, синяя, TB10N, Провенто</t>
        </is>
      </c>
      <c r="F7323" s="214" t="inlineStr">
        <is>
          <t>шт.</t>
        </is>
      </c>
      <c r="G7323" s="645" t="n">
        <v>1</v>
      </c>
      <c r="H7323" s="194" t="n"/>
      <c r="I7323" s="195" t="n">
        <v>0</v>
      </c>
      <c r="J7323" s="196" t="n">
        <v>0</v>
      </c>
      <c r="K7323" s="197" t="n">
        <v>0</v>
      </c>
      <c r="L7323" s="194" t="n">
        <v>0</v>
      </c>
      <c r="M7323" s="195" t="n">
        <v>0</v>
      </c>
      <c r="N7323" s="196" t="n">
        <v>0</v>
      </c>
      <c r="O7323" s="197" t="n">
        <v>0</v>
      </c>
      <c r="P7323" s="118" t="inlineStr">
        <is>
          <t>Включено</t>
        </is>
      </c>
      <c r="Q7323" s="104" t="n"/>
    </row>
    <row r="7324" outlineLevel="3" ht="50.25" customHeight="1">
      <c r="A7324" s="3" t="n"/>
      <c r="B7324" s="3" t="n"/>
      <c r="C7324" s="25" t="n"/>
      <c r="D7324" s="271" t="inlineStr">
        <is>
          <t>10.13.65.8.</t>
        </is>
      </c>
      <c r="E7324" s="200" t="inlineStr">
        <is>
          <t>Клемма винтовая 2.5 мм.кв. 800В, 24A, синяя, TB2.5N, Провенто</t>
        </is>
      </c>
      <c r="F7324" s="214" t="inlineStr">
        <is>
          <t>шт.</t>
        </is>
      </c>
      <c r="G7324" s="645" t="n">
        <v>3</v>
      </c>
      <c r="H7324" s="194" t="n"/>
      <c r="I7324" s="195" t="n">
        <v>0</v>
      </c>
      <c r="J7324" s="196" t="n">
        <v>0</v>
      </c>
      <c r="K7324" s="197" t="n">
        <v>0</v>
      </c>
      <c r="L7324" s="194" t="n">
        <v>0</v>
      </c>
      <c r="M7324" s="195" t="n">
        <v>0</v>
      </c>
      <c r="N7324" s="196" t="n">
        <v>0</v>
      </c>
      <c r="O7324" s="197" t="n">
        <v>0</v>
      </c>
      <c r="P7324" s="118" t="inlineStr">
        <is>
          <t>Включено</t>
        </is>
      </c>
      <c r="Q7324" s="104" t="n"/>
    </row>
    <row r="7325" outlineLevel="3" ht="50.25" customHeight="1">
      <c r="A7325" s="3" t="n"/>
      <c r="B7325" s="3" t="n"/>
      <c r="C7325" s="25" t="n"/>
      <c r="D7325" s="271" t="inlineStr">
        <is>
          <t>10.13.65.9.</t>
        </is>
      </c>
      <c r="E7325" s="200" t="inlineStr">
        <is>
          <t>Клемма заземления винтовая 2.5 мм.кв. 800В, желто-зеленая, TB2.5E, Провенто</t>
        </is>
      </c>
      <c r="F7325" s="214" t="inlineStr">
        <is>
          <t>шт.</t>
        </is>
      </c>
      <c r="G7325" s="645" t="n">
        <v>3</v>
      </c>
      <c r="H7325" s="194" t="n"/>
      <c r="I7325" s="195" t="n">
        <v>0</v>
      </c>
      <c r="J7325" s="196" t="n">
        <v>0</v>
      </c>
      <c r="K7325" s="197" t="n">
        <v>0</v>
      </c>
      <c r="L7325" s="194" t="n">
        <v>0</v>
      </c>
      <c r="M7325" s="195" t="n">
        <v>0</v>
      </c>
      <c r="N7325" s="196" t="n">
        <v>0</v>
      </c>
      <c r="O7325" s="197" t="n">
        <v>0</v>
      </c>
      <c r="P7325" s="118" t="inlineStr">
        <is>
          <t>Включено</t>
        </is>
      </c>
      <c r="Q7325" s="104" t="n"/>
    </row>
    <row r="7326" outlineLevel="3" ht="50.25" customHeight="1">
      <c r="A7326" s="3" t="n"/>
      <c r="B7326" s="3" t="n"/>
      <c r="C7326" s="25" t="n"/>
      <c r="D7326" s="271" t="inlineStr">
        <is>
          <t>10.13.65.10.</t>
        </is>
      </c>
      <c r="E7326" s="200" t="inlineStr">
        <is>
          <t>Клемма заземления винтовая 10 мм.кв. 800В, желто-зеленая, TB10E, Провенто</t>
        </is>
      </c>
      <c r="F7326" s="214" t="inlineStr">
        <is>
          <t>шт.</t>
        </is>
      </c>
      <c r="G7326" s="645" t="n">
        <v>1</v>
      </c>
      <c r="H7326" s="194" t="n"/>
      <c r="I7326" s="195" t="n">
        <v>0</v>
      </c>
      <c r="J7326" s="196" t="n">
        <v>0</v>
      </c>
      <c r="K7326" s="197" t="n">
        <v>0</v>
      </c>
      <c r="L7326" s="194" t="n">
        <v>0</v>
      </c>
      <c r="M7326" s="195" t="n">
        <v>0</v>
      </c>
      <c r="N7326" s="196" t="n">
        <v>0</v>
      </c>
      <c r="O7326" s="197" t="n">
        <v>0</v>
      </c>
      <c r="P7326" s="118" t="inlineStr">
        <is>
          <t>Включено</t>
        </is>
      </c>
      <c r="Q7326" s="104" t="n"/>
    </row>
    <row r="7327" outlineLevel="3" ht="50.25" customHeight="1">
      <c r="A7327" s="3" t="n"/>
      <c r="B7327" s="3" t="n"/>
      <c r="C7327" s="25" t="n"/>
      <c r="D7327" s="271" t="inlineStr">
        <is>
          <t>10.13.65.11.</t>
        </is>
      </c>
      <c r="E7327" s="200" t="inlineStr">
        <is>
          <t>Клемма винтовая 2.5 мм.кв. 800В, 24A, серая, TB2.5, Провенто</t>
        </is>
      </c>
      <c r="F7327" s="214" t="inlineStr">
        <is>
          <t>шт.</t>
        </is>
      </c>
      <c r="G7327" s="645" t="n">
        <v>9</v>
      </c>
      <c r="H7327" s="194" t="n"/>
      <c r="I7327" s="195" t="n">
        <v>0</v>
      </c>
      <c r="J7327" s="196" t="n">
        <v>0</v>
      </c>
      <c r="K7327" s="197" t="n">
        <v>0</v>
      </c>
      <c r="L7327" s="194" t="n">
        <v>0</v>
      </c>
      <c r="M7327" s="195" t="n">
        <v>0</v>
      </c>
      <c r="N7327" s="196" t="n">
        <v>0</v>
      </c>
      <c r="O7327" s="197" t="n">
        <v>0</v>
      </c>
      <c r="P7327" s="118" t="inlineStr">
        <is>
          <t>Включено</t>
        </is>
      </c>
      <c r="Q7327" s="104" t="n"/>
    </row>
    <row r="7328" outlineLevel="3" ht="50.25" customHeight="1">
      <c r="A7328" s="3" t="n"/>
      <c r="B7328" s="3" t="n"/>
      <c r="C7328" s="25" t="n"/>
      <c r="D7328" s="271" t="inlineStr">
        <is>
          <t>10.13.65.12.</t>
        </is>
      </c>
      <c r="E7328" s="200" t="inlineStr">
        <is>
          <t>Торцевая крышка для клемм 2.5-10 мм.кв., серая, T2.5-10EC, Провенто</t>
        </is>
      </c>
      <c r="F7328" s="214" t="inlineStr">
        <is>
          <t>шт.</t>
        </is>
      </c>
      <c r="G7328" s="645" t="n">
        <v>4</v>
      </c>
      <c r="H7328" s="194" t="n"/>
      <c r="I7328" s="195" t="n">
        <v>0</v>
      </c>
      <c r="J7328" s="196" t="n">
        <v>0</v>
      </c>
      <c r="K7328" s="197" t="n">
        <v>0</v>
      </c>
      <c r="L7328" s="194" t="n">
        <v>0</v>
      </c>
      <c r="M7328" s="195" t="n">
        <v>0</v>
      </c>
      <c r="N7328" s="196" t="n">
        <v>0</v>
      </c>
      <c r="O7328" s="197" t="n">
        <v>0</v>
      </c>
      <c r="P7328" s="118" t="inlineStr">
        <is>
          <t>Включено</t>
        </is>
      </c>
      <c r="Q7328" s="104" t="n"/>
    </row>
    <row r="7329" outlineLevel="3" ht="50.25" customHeight="1">
      <c r="A7329" s="3" t="n"/>
      <c r="B7329" s="3" t="n"/>
      <c r="C7329" s="25" t="n"/>
      <c r="D7329" s="271" t="inlineStr">
        <is>
          <t>10.13.65.13.</t>
        </is>
      </c>
      <c r="E7329" s="200" t="inlineStr">
        <is>
          <t>Компактный распределительный шкаф MES 300х200х120, MES 30.20.12, Провенто</t>
        </is>
      </c>
      <c r="F7329" s="214" t="inlineStr">
        <is>
          <t>шт.</t>
        </is>
      </c>
      <c r="G7329" s="645" t="n">
        <v>1</v>
      </c>
      <c r="H7329" s="194" t="n"/>
      <c r="I7329" s="195" t="n">
        <v>0</v>
      </c>
      <c r="J7329" s="196" t="n">
        <v>0</v>
      </c>
      <c r="K7329" s="197" t="n">
        <v>0</v>
      </c>
      <c r="L7329" s="194" t="n">
        <v>0</v>
      </c>
      <c r="M7329" s="195" t="n">
        <v>0</v>
      </c>
      <c r="N7329" s="196" t="n">
        <v>0</v>
      </c>
      <c r="O7329" s="197" t="n">
        <v>0</v>
      </c>
      <c r="P7329" s="118" t="inlineStr">
        <is>
          <t>Включено</t>
        </is>
      </c>
      <c r="Q7329" s="104" t="n"/>
    </row>
    <row r="7330" outlineLevel="3" ht="50.25" customHeight="1">
      <c r="A7330" s="3" t="n"/>
      <c r="B7330" s="3" t="n"/>
      <c r="C7330" s="25" t="n"/>
      <c r="D7330" s="271" t="inlineStr">
        <is>
          <t>10.13.65.14.</t>
        </is>
      </c>
      <c r="E7330" s="200" t="inlineStr">
        <is>
          <t>Монтажная DIN рейка 35х7.5х2000мм, DR07.2000, Провенто</t>
        </is>
      </c>
      <c r="F7330" s="214" t="inlineStr">
        <is>
          <t>шт.</t>
        </is>
      </c>
      <c r="G7330" s="645" t="n">
        <v>1</v>
      </c>
      <c r="H7330" s="194" t="n"/>
      <c r="I7330" s="195" t="n">
        <v>0</v>
      </c>
      <c r="J7330" s="196" t="n">
        <v>0</v>
      </c>
      <c r="K7330" s="197" t="n">
        <v>0</v>
      </c>
      <c r="L7330" s="194" t="n">
        <v>0</v>
      </c>
      <c r="M7330" s="195" t="n">
        <v>0</v>
      </c>
      <c r="N7330" s="196" t="n">
        <v>0</v>
      </c>
      <c r="O7330" s="197" t="n">
        <v>0</v>
      </c>
      <c r="P7330" s="118" t="inlineStr">
        <is>
          <t>Включено</t>
        </is>
      </c>
      <c r="Q7330" s="104" t="n"/>
    </row>
    <row r="7331" outlineLevel="3" ht="50.25" customHeight="1">
      <c r="A7331" s="3" t="n"/>
      <c r="B7331" s="3" t="n"/>
      <c r="C7331" s="25" t="n"/>
      <c r="D7331" s="271" t="inlineStr">
        <is>
          <t>10.13.65.15.</t>
        </is>
      </c>
      <c r="E7331" s="200" t="inlineStr">
        <is>
          <t>Кабельный канал перфорированный 40x60x2000мм, WD40.60P, Провенто</t>
        </is>
      </c>
      <c r="F7331" s="214" t="inlineStr">
        <is>
          <t>пог.м.</t>
        </is>
      </c>
      <c r="G7331" s="645" t="n">
        <v>1</v>
      </c>
      <c r="H7331" s="194" t="n"/>
      <c r="I7331" s="195" t="n">
        <v>0</v>
      </c>
      <c r="J7331" s="196" t="n">
        <v>0</v>
      </c>
      <c r="K7331" s="197" t="n">
        <v>0</v>
      </c>
      <c r="L7331" s="194" t="n">
        <v>0</v>
      </c>
      <c r="M7331" s="195" t="n">
        <v>0</v>
      </c>
      <c r="N7331" s="196" t="n">
        <v>0</v>
      </c>
      <c r="O7331" s="197" t="n">
        <v>0</v>
      </c>
      <c r="P7331" s="118" t="inlineStr">
        <is>
          <t>Включено</t>
        </is>
      </c>
      <c r="Q7331" s="104" t="n"/>
    </row>
    <row r="7332" outlineLevel="2" ht="50.25" customHeight="1">
      <c r="A7332" s="3" t="n"/>
      <c r="B7332" s="3" t="n"/>
      <c r="C7332" s="240" t="n"/>
      <c r="D7332" s="391" t="inlineStr">
        <is>
          <t>10.13.66.</t>
        </is>
      </c>
      <c r="E7332" s="410" t="inlineStr">
        <is>
          <t>Щит систем вентиляции ЩСВ-В1.14 Оборудование и датчики по месту</t>
        </is>
      </c>
      <c r="F7332" s="411" t="inlineStr">
        <is>
          <t>комплект</t>
        </is>
      </c>
      <c r="G7332" s="421" t="n">
        <v>1</v>
      </c>
      <c r="H7332" s="428">
        <f>IFERROR(L7332/G7332,0)</f>
        <v/>
      </c>
      <c r="I7332" s="429">
        <f>IFERROR(M7332/G7332,0)</f>
        <v/>
      </c>
      <c r="J7332" s="430">
        <f>IFERROR(N7332/G7332,0)</f>
        <v/>
      </c>
      <c r="K7332" s="432">
        <f>+IFERROR(O7332/G7332,0)</f>
        <v/>
      </c>
      <c r="L7332" s="431">
        <f>SUBTOTAL(9,L7333:L7334)</f>
        <v/>
      </c>
      <c r="M7332" s="429">
        <f>SUBTOTAL(9,M7333:M7334)</f>
        <v/>
      </c>
      <c r="N7332" s="430">
        <f>SUBTOTAL(9,N7333:N7334)</f>
        <v/>
      </c>
      <c r="O7332" s="433">
        <f>SUBTOTAL(9,O7333:O7334)</f>
        <v/>
      </c>
      <c r="P7332" s="394" t="n"/>
      <c r="Q7332" s="243" t="n"/>
    </row>
    <row r="7333" outlineLevel="3" ht="50.25" customHeight="1">
      <c r="A7333" s="3" t="n"/>
      <c r="B7333" s="3" t="n"/>
      <c r="C7333" s="25" t="n"/>
      <c r="D7333" s="271" t="inlineStr">
        <is>
          <t>10.13.66.1.</t>
        </is>
      </c>
      <c r="E7333" s="200" t="inlineStr">
        <is>
          <t>Привод с пружинным возвратом, 2-х позиционный, 4 Нм, ~220 В, LF230, Belimo</t>
        </is>
      </c>
      <c r="F7333" s="214" t="inlineStr">
        <is>
          <t>шт.</t>
        </is>
      </c>
      <c r="G7333" s="645" t="n">
        <v>0</v>
      </c>
      <c r="H7333" s="194" t="n">
        <v>13507.10264196131</v>
      </c>
      <c r="I7333" s="195" t="n">
        <v>10353.77688237868</v>
      </c>
      <c r="J7333" s="196" t="n">
        <v>2982.609940542499</v>
      </c>
      <c r="K7333" s="197" t="n">
        <v>26843.48946488249</v>
      </c>
      <c r="L7333" s="194" t="n">
        <v>0</v>
      </c>
      <c r="M7333" s="195" t="n">
        <v>0</v>
      </c>
      <c r="N7333" s="196" t="n">
        <v>0</v>
      </c>
      <c r="O7333" s="197" t="n">
        <v>0</v>
      </c>
      <c r="P7333" s="524" t="inlineStr">
        <is>
          <t>Исключено</t>
        </is>
      </c>
      <c r="Q7333" s="104" t="n"/>
    </row>
    <row r="7334" outlineLevel="3" ht="50.25" customHeight="1">
      <c r="A7334" s="3" t="n"/>
      <c r="B7334" s="3" t="n"/>
      <c r="C7334" s="25" t="n"/>
      <c r="D7334" s="271" t="inlineStr">
        <is>
          <t>10.13.66.2.</t>
        </is>
      </c>
      <c r="E7334" s="200" t="inlineStr">
        <is>
          <t>Регулятор скорости, 230В, 396Вт, 1,8А, CTY-1.8A, Cityron</t>
        </is>
      </c>
      <c r="F7334" s="214" t="inlineStr">
        <is>
          <t>шт.</t>
        </is>
      </c>
      <c r="G7334" s="645" t="n">
        <v>0</v>
      </c>
      <c r="H7334" s="194" t="n">
        <v>9611.97732199394</v>
      </c>
      <c r="I7334" s="195" t="n">
        <v>5176.888441189341</v>
      </c>
      <c r="J7334" s="196" t="n">
        <v>1848.60822039791</v>
      </c>
      <c r="K7334" s="197" t="n">
        <v>16637.47398358119</v>
      </c>
      <c r="L7334" s="194" t="n">
        <v>0</v>
      </c>
      <c r="M7334" s="195" t="n">
        <v>0</v>
      </c>
      <c r="N7334" s="196" t="n">
        <v>0</v>
      </c>
      <c r="O7334" s="197" t="n">
        <v>0</v>
      </c>
      <c r="P7334" s="524" t="inlineStr">
        <is>
          <t>Исключено</t>
        </is>
      </c>
      <c r="Q7334" s="104" t="n"/>
    </row>
    <row r="7335" outlineLevel="2" ht="50.25" customHeight="1">
      <c r="A7335" s="3" t="n"/>
      <c r="B7335" s="3" t="n"/>
      <c r="C7335" s="240" t="n"/>
      <c r="D7335" s="391" t="inlineStr">
        <is>
          <t>10.13.67.</t>
        </is>
      </c>
      <c r="E7335" s="410" t="inlineStr">
        <is>
          <t>Щит систем вентиляции ЩСВ-В1.14</t>
        </is>
      </c>
      <c r="F7335" s="411" t="inlineStr">
        <is>
          <t>комплект</t>
        </is>
      </c>
      <c r="G7335" s="421" t="n">
        <v>1</v>
      </c>
      <c r="H7335" s="434">
        <f>IFERROR(L7335/G7335,0)</f>
        <v/>
      </c>
      <c r="I7335" s="435">
        <f>IFERROR(M7335/G7335,0)</f>
        <v/>
      </c>
      <c r="J7335" s="436">
        <f>IFERROR(N7335/G7335,0)</f>
        <v/>
      </c>
      <c r="K7335" s="432">
        <f>+IFERROR(O7335/G7335,0)</f>
        <v/>
      </c>
      <c r="L7335" s="434">
        <f>SUBTOTAL(9,L7336:L7350)</f>
        <v/>
      </c>
      <c r="M7335" s="435">
        <f>SUBTOTAL(9,M7336:M7350)</f>
        <v/>
      </c>
      <c r="N7335" s="436">
        <f>SUBTOTAL(9,N7336:N7350)</f>
        <v/>
      </c>
      <c r="O7335" s="437">
        <f>SUBTOTAL(9,O7336:O7350)</f>
        <v/>
      </c>
      <c r="P7335" s="652" t="inlineStr">
        <is>
          <t>Исключено</t>
        </is>
      </c>
      <c r="Q7335" s="243" t="n"/>
    </row>
    <row r="7336" outlineLevel="3" ht="50.25" customHeight="1">
      <c r="A7336" s="3" t="n"/>
      <c r="B7336" s="3" t="n"/>
      <c r="C7336" s="25" t="n"/>
      <c r="D7336" s="271" t="inlineStr">
        <is>
          <t>10.13.67.1.</t>
        </is>
      </c>
      <c r="E7336" s="200" t="inlineStr">
        <is>
          <t>Лампа сигнальная в сборе, со встроенным светодиодом, зеленая, 230-240В AC, SB4BVM3, Systeme Electric</t>
        </is>
      </c>
      <c r="F7336" s="214" t="inlineStr">
        <is>
          <t>шт.</t>
        </is>
      </c>
      <c r="G7336" s="645" t="n">
        <v>1</v>
      </c>
      <c r="H7336" s="194" t="n"/>
      <c r="I7336" s="195" t="n">
        <v>0</v>
      </c>
      <c r="J7336" s="196" t="n">
        <v>0</v>
      </c>
      <c r="K7336" s="197" t="n">
        <v>0</v>
      </c>
      <c r="L7336" s="194" t="n">
        <v>0</v>
      </c>
      <c r="M7336" s="195" t="n">
        <v>0</v>
      </c>
      <c r="N7336" s="196" t="n">
        <v>0</v>
      </c>
      <c r="O7336" s="197" t="n">
        <v>0</v>
      </c>
      <c r="P7336" s="118" t="inlineStr">
        <is>
          <t>Включено</t>
        </is>
      </c>
      <c r="Q7336" s="104" t="n"/>
    </row>
    <row r="7337" outlineLevel="3" ht="50.25" customHeight="1">
      <c r="A7337" s="3" t="n"/>
      <c r="B7337" s="3" t="n"/>
      <c r="C7337" s="25" t="n"/>
      <c r="D7337" s="271" t="inlineStr">
        <is>
          <t>10.13.67.2.</t>
        </is>
      </c>
      <c r="E7337" s="200" t="inlineStr">
        <is>
          <t>Реле промежуточное, 3 п.к. контакта 8А, МРП-3-1 ACDC220В УХЛ4, ЗАО "Меандр"</t>
        </is>
      </c>
      <c r="F7337" s="214" t="inlineStr">
        <is>
          <t>шт.</t>
        </is>
      </c>
      <c r="G7337" s="645" t="n">
        <v>1</v>
      </c>
      <c r="H7337" s="194" t="n"/>
      <c r="I7337" s="195" t="n">
        <v>0</v>
      </c>
      <c r="J7337" s="196" t="n">
        <v>0</v>
      </c>
      <c r="K7337" s="197" t="n">
        <v>0</v>
      </c>
      <c r="L7337" s="194" t="n">
        <v>0</v>
      </c>
      <c r="M7337" s="195" t="n">
        <v>0</v>
      </c>
      <c r="N7337" s="196" t="n">
        <v>0</v>
      </c>
      <c r="O7337" s="197" t="n">
        <v>0</v>
      </c>
      <c r="P7337" s="118" t="inlineStr">
        <is>
          <t>Включено</t>
        </is>
      </c>
      <c r="Q7337" s="104" t="n"/>
    </row>
    <row r="7338" outlineLevel="3" ht="50.25" customHeight="1">
      <c r="A7338" s="3" t="n"/>
      <c r="B7338" s="3" t="n"/>
      <c r="C7338" s="25" t="n"/>
      <c r="D7338" s="271" t="inlineStr">
        <is>
          <t>10.13.67.3.</t>
        </is>
      </c>
      <c r="E7338" s="200" t="inlineStr">
        <is>
          <t>Реле промежуточное, 2 п.к. контакта 16А, МРП-2 ACDC24В УХЛ4, ЗАО "Меандр"</t>
        </is>
      </c>
      <c r="F7338" s="214" t="inlineStr">
        <is>
          <t>шт.</t>
        </is>
      </c>
      <c r="G7338" s="645" t="n">
        <v>1</v>
      </c>
      <c r="H7338" s="194" t="n"/>
      <c r="I7338" s="195" t="n">
        <v>0</v>
      </c>
      <c r="J7338" s="196" t="n">
        <v>0</v>
      </c>
      <c r="K7338" s="197" t="n">
        <v>0</v>
      </c>
      <c r="L7338" s="194" t="n">
        <v>0</v>
      </c>
      <c r="M7338" s="195" t="n">
        <v>0</v>
      </c>
      <c r="N7338" s="196" t="n">
        <v>0</v>
      </c>
      <c r="O7338" s="197" t="n">
        <v>0</v>
      </c>
      <c r="P7338" s="118" t="inlineStr">
        <is>
          <t>Включено</t>
        </is>
      </c>
      <c r="Q7338" s="104" t="n"/>
    </row>
    <row r="7339" outlineLevel="3" ht="50.25" customHeight="1">
      <c r="A7339" s="3" t="n"/>
      <c r="B7339" s="3" t="n"/>
      <c r="C7339" s="25" t="n"/>
      <c r="D7339" s="271" t="inlineStr">
        <is>
          <t>10.13.67.4.</t>
        </is>
      </c>
      <c r="E7339" s="200" t="inlineStr">
        <is>
          <t>Автоматический выключатель, термомагнитный, однополюсный, кривая С, номинальный ток 6 А, 4.5 кА, C9 F 34 1 06, Systeme Electric</t>
        </is>
      </c>
      <c r="F7339" s="214" t="inlineStr">
        <is>
          <t>шт.</t>
        </is>
      </c>
      <c r="G7339" s="645" t="n">
        <v>1</v>
      </c>
      <c r="H7339" s="194" t="n"/>
      <c r="I7339" s="195" t="n">
        <v>0</v>
      </c>
      <c r="J7339" s="196" t="n">
        <v>0</v>
      </c>
      <c r="K7339" s="197" t="n">
        <v>0</v>
      </c>
      <c r="L7339" s="194" t="n">
        <v>0</v>
      </c>
      <c r="M7339" s="195" t="n">
        <v>0</v>
      </c>
      <c r="N7339" s="196" t="n">
        <v>0</v>
      </c>
      <c r="O7339" s="197" t="n">
        <v>0</v>
      </c>
      <c r="P7339" s="118" t="inlineStr">
        <is>
          <t>Включено</t>
        </is>
      </c>
      <c r="Q7339" s="104" t="n"/>
    </row>
    <row r="7340" outlineLevel="3" ht="50.25" customHeight="1">
      <c r="A7340" s="3" t="n"/>
      <c r="B7340" s="3" t="n"/>
      <c r="C7340" s="25" t="n"/>
      <c r="D7340" s="271" t="inlineStr">
        <is>
          <t>10.13.67.5.</t>
        </is>
      </c>
      <c r="E7340" s="200" t="inlineStr">
        <is>
          <t>Переключатель 3-х позиционный с фиксацией, 2 н.о., черный, удлиненная ручка, SB4BJ33, Systeme Electric</t>
        </is>
      </c>
      <c r="F7340" s="214" t="inlineStr">
        <is>
          <t>шт.</t>
        </is>
      </c>
      <c r="G7340" s="645" t="n">
        <v>1</v>
      </c>
      <c r="H7340" s="194" t="n"/>
      <c r="I7340" s="195" t="n">
        <v>0</v>
      </c>
      <c r="J7340" s="196" t="n">
        <v>0</v>
      </c>
      <c r="K7340" s="197" t="n">
        <v>0</v>
      </c>
      <c r="L7340" s="194" t="n">
        <v>0</v>
      </c>
      <c r="M7340" s="195" t="n">
        <v>0</v>
      </c>
      <c r="N7340" s="196" t="n">
        <v>0</v>
      </c>
      <c r="O7340" s="197" t="n">
        <v>0</v>
      </c>
      <c r="P7340" s="118" t="inlineStr">
        <is>
          <t>Включено</t>
        </is>
      </c>
      <c r="Q7340" s="104" t="n"/>
    </row>
    <row r="7341" outlineLevel="3" ht="50.25" customHeight="1">
      <c r="A7341" s="3" t="n"/>
      <c r="B7341" s="3" t="n"/>
      <c r="C7341" s="25" t="n"/>
      <c r="D7341" s="271" t="inlineStr">
        <is>
          <t>10.13.67.6.</t>
        </is>
      </c>
      <c r="E7341" s="200" t="inlineStr">
        <is>
          <t>Контактный блок 1 НО, SBE101, Systeme Electric</t>
        </is>
      </c>
      <c r="F7341" s="214" t="inlineStr">
        <is>
          <t>шт.</t>
        </is>
      </c>
      <c r="G7341" s="645" t="n">
        <v>2</v>
      </c>
      <c r="H7341" s="194" t="n"/>
      <c r="I7341" s="195" t="n">
        <v>0</v>
      </c>
      <c r="J7341" s="196" t="n">
        <v>0</v>
      </c>
      <c r="K7341" s="197" t="n">
        <v>0</v>
      </c>
      <c r="L7341" s="194" t="n">
        <v>0</v>
      </c>
      <c r="M7341" s="195" t="n">
        <v>0</v>
      </c>
      <c r="N7341" s="196" t="n">
        <v>0</v>
      </c>
      <c r="O7341" s="197" t="n">
        <v>0</v>
      </c>
      <c r="P7341" s="118" t="inlineStr">
        <is>
          <t>Включено</t>
        </is>
      </c>
      <c r="Q7341" s="104" t="n"/>
    </row>
    <row r="7342" outlineLevel="3" ht="50.25" customHeight="1">
      <c r="A7342" s="3" t="n"/>
      <c r="B7342" s="3" t="n"/>
      <c r="C7342" s="25" t="n"/>
      <c r="D7342" s="271" t="inlineStr">
        <is>
          <t>10.13.67.7.</t>
        </is>
      </c>
      <c r="E7342" s="200" t="inlineStr">
        <is>
          <t>Клемма винтовая 10 мм.кв. 800В, 57A, синяя, TB10N, Провенто</t>
        </is>
      </c>
      <c r="F7342" s="214" t="inlineStr">
        <is>
          <t>шт.</t>
        </is>
      </c>
      <c r="G7342" s="645" t="n">
        <v>1</v>
      </c>
      <c r="H7342" s="194" t="n"/>
      <c r="I7342" s="195" t="n">
        <v>0</v>
      </c>
      <c r="J7342" s="196" t="n">
        <v>0</v>
      </c>
      <c r="K7342" s="197" t="n">
        <v>0</v>
      </c>
      <c r="L7342" s="194" t="n">
        <v>0</v>
      </c>
      <c r="M7342" s="195" t="n">
        <v>0</v>
      </c>
      <c r="N7342" s="196" t="n">
        <v>0</v>
      </c>
      <c r="O7342" s="197" t="n">
        <v>0</v>
      </c>
      <c r="P7342" s="118" t="inlineStr">
        <is>
          <t>Включено</t>
        </is>
      </c>
      <c r="Q7342" s="104" t="n"/>
    </row>
    <row r="7343" outlineLevel="3" ht="50.25" customHeight="1">
      <c r="A7343" s="3" t="n"/>
      <c r="B7343" s="3" t="n"/>
      <c r="C7343" s="25" t="n"/>
      <c r="D7343" s="271" t="inlineStr">
        <is>
          <t>10.13.67.8.</t>
        </is>
      </c>
      <c r="E7343" s="200" t="inlineStr">
        <is>
          <t>Клемма винтовая 2.5 мм.кв. 800В, 24A, синяя, TB2.5N, Провенто</t>
        </is>
      </c>
      <c r="F7343" s="214" t="inlineStr">
        <is>
          <t>шт.</t>
        </is>
      </c>
      <c r="G7343" s="645" t="n">
        <v>3</v>
      </c>
      <c r="H7343" s="194" t="n"/>
      <c r="I7343" s="195" t="n">
        <v>0</v>
      </c>
      <c r="J7343" s="196" t="n">
        <v>0</v>
      </c>
      <c r="K7343" s="197" t="n">
        <v>0</v>
      </c>
      <c r="L7343" s="194" t="n">
        <v>0</v>
      </c>
      <c r="M7343" s="195" t="n">
        <v>0</v>
      </c>
      <c r="N7343" s="196" t="n">
        <v>0</v>
      </c>
      <c r="O7343" s="197" t="n">
        <v>0</v>
      </c>
      <c r="P7343" s="118" t="inlineStr">
        <is>
          <t>Включено</t>
        </is>
      </c>
      <c r="Q7343" s="104" t="n"/>
    </row>
    <row r="7344" outlineLevel="3" ht="50.25" customHeight="1">
      <c r="A7344" s="3" t="n"/>
      <c r="B7344" s="3" t="n"/>
      <c r="C7344" s="25" t="n"/>
      <c r="D7344" s="271" t="inlineStr">
        <is>
          <t>10.13.67.9.</t>
        </is>
      </c>
      <c r="E7344" s="200" t="inlineStr">
        <is>
          <t>Клемма заземления винтовая 2.5 мм.кв. 800В, желто-зеленая, TB2.5E, Провенто</t>
        </is>
      </c>
      <c r="F7344" s="214" t="inlineStr">
        <is>
          <t>шт.</t>
        </is>
      </c>
      <c r="G7344" s="645" t="n">
        <v>3</v>
      </c>
      <c r="H7344" s="194" t="n"/>
      <c r="I7344" s="195" t="n">
        <v>0</v>
      </c>
      <c r="J7344" s="196" t="n">
        <v>0</v>
      </c>
      <c r="K7344" s="197" t="n">
        <v>0</v>
      </c>
      <c r="L7344" s="194" t="n">
        <v>0</v>
      </c>
      <c r="M7344" s="195" t="n">
        <v>0</v>
      </c>
      <c r="N7344" s="196" t="n">
        <v>0</v>
      </c>
      <c r="O7344" s="197" t="n">
        <v>0</v>
      </c>
      <c r="P7344" s="118" t="inlineStr">
        <is>
          <t>Включено</t>
        </is>
      </c>
      <c r="Q7344" s="104" t="n"/>
    </row>
    <row r="7345" outlineLevel="3" ht="50.25" customHeight="1">
      <c r="A7345" s="3" t="n"/>
      <c r="B7345" s="3" t="n"/>
      <c r="C7345" s="25" t="n"/>
      <c r="D7345" s="271" t="inlineStr">
        <is>
          <t>10.13.67.10.</t>
        </is>
      </c>
      <c r="E7345" s="200" t="inlineStr">
        <is>
          <t>Клемма заземления винтовая 10 мм.кв. 800В, желто-зеленая, TB10E, Провенто</t>
        </is>
      </c>
      <c r="F7345" s="214" t="inlineStr">
        <is>
          <t>шт.</t>
        </is>
      </c>
      <c r="G7345" s="645" t="n">
        <v>1</v>
      </c>
      <c r="H7345" s="194" t="n"/>
      <c r="I7345" s="195" t="n">
        <v>0</v>
      </c>
      <c r="J7345" s="196" t="n">
        <v>0</v>
      </c>
      <c r="K7345" s="197" t="n">
        <v>0</v>
      </c>
      <c r="L7345" s="194" t="n">
        <v>0</v>
      </c>
      <c r="M7345" s="195" t="n">
        <v>0</v>
      </c>
      <c r="N7345" s="196" t="n">
        <v>0</v>
      </c>
      <c r="O7345" s="197" t="n">
        <v>0</v>
      </c>
      <c r="P7345" s="118" t="inlineStr">
        <is>
          <t>Включено</t>
        </is>
      </c>
      <c r="Q7345" s="104" t="n"/>
    </row>
    <row r="7346" outlineLevel="3" ht="50.25" customHeight="1">
      <c r="A7346" s="3" t="n"/>
      <c r="B7346" s="3" t="n"/>
      <c r="C7346" s="25" t="n"/>
      <c r="D7346" s="271" t="inlineStr">
        <is>
          <t>10.13.67.11.</t>
        </is>
      </c>
      <c r="E7346" s="200" t="inlineStr">
        <is>
          <t>Клемма винтовая 2.5 мм.кв. 800В, 24A, серая, TB2.5, Провенто</t>
        </is>
      </c>
      <c r="F7346" s="214" t="inlineStr">
        <is>
          <t>шт.</t>
        </is>
      </c>
      <c r="G7346" s="645" t="n">
        <v>9</v>
      </c>
      <c r="H7346" s="194" t="n"/>
      <c r="I7346" s="195" t="n">
        <v>0</v>
      </c>
      <c r="J7346" s="196" t="n">
        <v>0</v>
      </c>
      <c r="K7346" s="197" t="n">
        <v>0</v>
      </c>
      <c r="L7346" s="194" t="n">
        <v>0</v>
      </c>
      <c r="M7346" s="195" t="n">
        <v>0</v>
      </c>
      <c r="N7346" s="196" t="n">
        <v>0</v>
      </c>
      <c r="O7346" s="197" t="n">
        <v>0</v>
      </c>
      <c r="P7346" s="118" t="inlineStr">
        <is>
          <t>Включено</t>
        </is>
      </c>
      <c r="Q7346" s="104" t="n"/>
    </row>
    <row r="7347" outlineLevel="3" ht="50.25" customHeight="1">
      <c r="A7347" s="3" t="n"/>
      <c r="B7347" s="3" t="n"/>
      <c r="C7347" s="25" t="n"/>
      <c r="D7347" s="271" t="inlineStr">
        <is>
          <t>10.13.67.12.</t>
        </is>
      </c>
      <c r="E7347" s="200" t="inlineStr">
        <is>
          <t>Торцевая крышка для клемм 2.5-10 мм.кв., серая, T2.5-10EC, Провенто</t>
        </is>
      </c>
      <c r="F7347" s="214" t="inlineStr">
        <is>
          <t>шт.</t>
        </is>
      </c>
      <c r="G7347" s="645" t="n">
        <v>4</v>
      </c>
      <c r="H7347" s="194" t="n"/>
      <c r="I7347" s="195" t="n">
        <v>0</v>
      </c>
      <c r="J7347" s="196" t="n">
        <v>0</v>
      </c>
      <c r="K7347" s="197" t="n">
        <v>0</v>
      </c>
      <c r="L7347" s="194" t="n">
        <v>0</v>
      </c>
      <c r="M7347" s="195" t="n">
        <v>0</v>
      </c>
      <c r="N7347" s="196" t="n">
        <v>0</v>
      </c>
      <c r="O7347" s="197" t="n">
        <v>0</v>
      </c>
      <c r="P7347" s="118" t="inlineStr">
        <is>
          <t>Включено</t>
        </is>
      </c>
      <c r="Q7347" s="104" t="n"/>
    </row>
    <row r="7348" outlineLevel="3" ht="50.25" customHeight="1">
      <c r="A7348" s="3" t="n"/>
      <c r="B7348" s="3" t="n"/>
      <c r="C7348" s="25" t="n"/>
      <c r="D7348" s="271" t="inlineStr">
        <is>
          <t>10.13.67.13.</t>
        </is>
      </c>
      <c r="E7348" s="200" t="inlineStr">
        <is>
          <t>Компактный распределительный шкаф MES 300х200х120, MES 30.20.12, Провенто</t>
        </is>
      </c>
      <c r="F7348" s="214" t="inlineStr">
        <is>
          <t>шт.</t>
        </is>
      </c>
      <c r="G7348" s="645" t="n">
        <v>1</v>
      </c>
      <c r="H7348" s="194" t="n"/>
      <c r="I7348" s="195" t="n">
        <v>0</v>
      </c>
      <c r="J7348" s="196" t="n">
        <v>0</v>
      </c>
      <c r="K7348" s="197" t="n">
        <v>0</v>
      </c>
      <c r="L7348" s="194" t="n">
        <v>0</v>
      </c>
      <c r="M7348" s="195" t="n">
        <v>0</v>
      </c>
      <c r="N7348" s="196" t="n">
        <v>0</v>
      </c>
      <c r="O7348" s="197" t="n">
        <v>0</v>
      </c>
      <c r="P7348" s="118" t="inlineStr">
        <is>
          <t>Включено</t>
        </is>
      </c>
      <c r="Q7348" s="104" t="n"/>
    </row>
    <row r="7349" outlineLevel="3" ht="50.25" customHeight="1">
      <c r="A7349" s="3" t="n"/>
      <c r="B7349" s="3" t="n"/>
      <c r="C7349" s="25" t="n"/>
      <c r="D7349" s="271" t="inlineStr">
        <is>
          <t>10.13.67.14.</t>
        </is>
      </c>
      <c r="E7349" s="200" t="inlineStr">
        <is>
          <t>Монтажная DIN рейка 35х7.5х2000мм, DR07.2000, Провенто</t>
        </is>
      </c>
      <c r="F7349" s="214" t="inlineStr">
        <is>
          <t>шт.</t>
        </is>
      </c>
      <c r="G7349" s="645" t="n">
        <v>1</v>
      </c>
      <c r="H7349" s="194" t="n"/>
      <c r="I7349" s="195" t="n">
        <v>0</v>
      </c>
      <c r="J7349" s="196" t="n">
        <v>0</v>
      </c>
      <c r="K7349" s="197" t="n">
        <v>0</v>
      </c>
      <c r="L7349" s="194" t="n">
        <v>0</v>
      </c>
      <c r="M7349" s="195" t="n">
        <v>0</v>
      </c>
      <c r="N7349" s="196" t="n">
        <v>0</v>
      </c>
      <c r="O7349" s="197" t="n">
        <v>0</v>
      </c>
      <c r="P7349" s="118" t="inlineStr">
        <is>
          <t>Включено</t>
        </is>
      </c>
      <c r="Q7349" s="104" t="n"/>
    </row>
    <row r="7350" outlineLevel="3" ht="50.25" customHeight="1">
      <c r="A7350" s="3" t="n"/>
      <c r="B7350" s="3" t="n"/>
      <c r="C7350" s="25" t="n"/>
      <c r="D7350" s="271" t="inlineStr">
        <is>
          <t>10.13.67.15.</t>
        </is>
      </c>
      <c r="E7350" s="200" t="inlineStr">
        <is>
          <t>Кабельный канал перфорированный 40x60x2000мм, WD40.60P, Провенто</t>
        </is>
      </c>
      <c r="F7350" s="214" t="inlineStr">
        <is>
          <t>пог.м.</t>
        </is>
      </c>
      <c r="G7350" s="645" t="n">
        <v>1</v>
      </c>
      <c r="H7350" s="194" t="n"/>
      <c r="I7350" s="195" t="n">
        <v>0</v>
      </c>
      <c r="J7350" s="196" t="n">
        <v>0</v>
      </c>
      <c r="K7350" s="197" t="n">
        <v>0</v>
      </c>
      <c r="L7350" s="194" t="n">
        <v>0</v>
      </c>
      <c r="M7350" s="195" t="n">
        <v>0</v>
      </c>
      <c r="N7350" s="196" t="n">
        <v>0</v>
      </c>
      <c r="O7350" s="197" t="n">
        <v>0</v>
      </c>
      <c r="P7350" s="118" t="inlineStr">
        <is>
          <t>Включено</t>
        </is>
      </c>
      <c r="Q7350" s="104" t="n"/>
    </row>
    <row r="7351" outlineLevel="2" ht="50.25" customHeight="1">
      <c r="A7351" s="3" t="n"/>
      <c r="B7351" s="3" t="n"/>
      <c r="C7351" s="240" t="n"/>
      <c r="D7351" s="391" t="inlineStr">
        <is>
          <t>10.13.68.</t>
        </is>
      </c>
      <c r="E7351" s="410" t="inlineStr">
        <is>
          <t>Щит систем вентиляции ЩСВ-В1.17.1 Оборудование и датчики по месту</t>
        </is>
      </c>
      <c r="F7351" s="411" t="inlineStr">
        <is>
          <t>комплект</t>
        </is>
      </c>
      <c r="G7351" s="421" t="n">
        <v>1</v>
      </c>
      <c r="H7351" s="428">
        <f>IFERROR(L7351/G7351,0)</f>
        <v/>
      </c>
      <c r="I7351" s="429">
        <f>IFERROR(M7351/G7351,0)</f>
        <v/>
      </c>
      <c r="J7351" s="430">
        <f>IFERROR(N7351/G7351,0)</f>
        <v/>
      </c>
      <c r="K7351" s="432">
        <f>+IFERROR(O7351/G7351,0)</f>
        <v/>
      </c>
      <c r="L7351" s="431">
        <f>SUBTOTAL(9,L7352:L7353)</f>
        <v/>
      </c>
      <c r="M7351" s="429">
        <f>SUBTOTAL(9,M7352:M7353)</f>
        <v/>
      </c>
      <c r="N7351" s="430">
        <f>SUBTOTAL(9,N7352:N7353)</f>
        <v/>
      </c>
      <c r="O7351" s="433">
        <f>SUBTOTAL(9,O7352:O7353)</f>
        <v/>
      </c>
      <c r="P7351" s="394" t="n"/>
      <c r="Q7351" s="243" t="n"/>
    </row>
    <row r="7352" outlineLevel="3" ht="50.25" customHeight="1">
      <c r="A7352" s="3" t="n"/>
      <c r="B7352" s="3" t="n"/>
      <c r="C7352" s="25" t="n"/>
      <c r="D7352" s="271" t="inlineStr">
        <is>
          <t>10.13.68.1.</t>
        </is>
      </c>
      <c r="E7352" s="200" t="inlineStr">
        <is>
          <t>Привод с пружинным возвратом, 2-х позиционный, 4 Нм, ~220 В, LF230, Belimo</t>
        </is>
      </c>
      <c r="F7352" s="214" t="inlineStr">
        <is>
          <t>шт.</t>
        </is>
      </c>
      <c r="G7352" s="645" t="n">
        <v>0</v>
      </c>
      <c r="H7352" s="194" t="n">
        <v>13507.10264196131</v>
      </c>
      <c r="I7352" s="195" t="n">
        <v>10353.77688237868</v>
      </c>
      <c r="J7352" s="196" t="n">
        <v>2982.609940542499</v>
      </c>
      <c r="K7352" s="197" t="n">
        <v>26843.48946488249</v>
      </c>
      <c r="L7352" s="194" t="n">
        <v>0</v>
      </c>
      <c r="M7352" s="195" t="n">
        <v>0</v>
      </c>
      <c r="N7352" s="196" t="n">
        <v>0</v>
      </c>
      <c r="O7352" s="197" t="n">
        <v>0</v>
      </c>
      <c r="P7352" s="524" t="inlineStr">
        <is>
          <t>Исключено</t>
        </is>
      </c>
      <c r="Q7352" s="104" t="n"/>
    </row>
    <row r="7353" outlineLevel="3" ht="50.25" customHeight="1">
      <c r="A7353" s="3" t="n"/>
      <c r="B7353" s="3" t="n"/>
      <c r="C7353" s="25" t="n"/>
      <c r="D7353" s="271" t="inlineStr">
        <is>
          <t>10.13.68.2.</t>
        </is>
      </c>
      <c r="E7353" s="200" t="inlineStr">
        <is>
          <t>Регулятор скорости, 230В, 396Вт, 1,8А, CTY-1.8A, Cityron</t>
        </is>
      </c>
      <c r="F7353" s="214" t="inlineStr">
        <is>
          <t>шт.</t>
        </is>
      </c>
      <c r="G7353" s="645" t="n">
        <v>0</v>
      </c>
      <c r="H7353" s="194" t="n">
        <v>9611.97732199394</v>
      </c>
      <c r="I7353" s="195" t="n">
        <v>5176.888441189341</v>
      </c>
      <c r="J7353" s="196" t="n">
        <v>1848.60822039791</v>
      </c>
      <c r="K7353" s="197" t="n">
        <v>16637.47398358119</v>
      </c>
      <c r="L7353" s="194" t="n">
        <v>0</v>
      </c>
      <c r="M7353" s="195" t="n">
        <v>0</v>
      </c>
      <c r="N7353" s="196" t="n">
        <v>0</v>
      </c>
      <c r="O7353" s="197" t="n">
        <v>0</v>
      </c>
      <c r="P7353" s="524" t="inlineStr">
        <is>
          <t>Исключено</t>
        </is>
      </c>
      <c r="Q7353" s="104" t="n"/>
    </row>
    <row r="7354" outlineLevel="2" ht="50.25" customHeight="1">
      <c r="A7354" s="3" t="n"/>
      <c r="B7354" s="3" t="n"/>
      <c r="C7354" s="240" t="n"/>
      <c r="D7354" s="391" t="inlineStr">
        <is>
          <t>10.13.69.</t>
        </is>
      </c>
      <c r="E7354" s="410" t="inlineStr">
        <is>
          <t>Щит систем вентиляции ЩСВ-В1.17.1</t>
        </is>
      </c>
      <c r="F7354" s="411" t="inlineStr">
        <is>
          <t>комплект</t>
        </is>
      </c>
      <c r="G7354" s="421" t="n">
        <v>1</v>
      </c>
      <c r="H7354" s="434">
        <f>IFERROR(L7354/G7354,0)</f>
        <v/>
      </c>
      <c r="I7354" s="435">
        <f>IFERROR(M7354/G7354,0)</f>
        <v/>
      </c>
      <c r="J7354" s="436">
        <f>IFERROR(N7354/G7354,0)</f>
        <v/>
      </c>
      <c r="K7354" s="432">
        <f>+IFERROR(O7354/G7354,0)</f>
        <v/>
      </c>
      <c r="L7354" s="434">
        <f>SUBTOTAL(9,L7355:L7369)</f>
        <v/>
      </c>
      <c r="M7354" s="435">
        <f>SUBTOTAL(9,M7355:M7369)</f>
        <v/>
      </c>
      <c r="N7354" s="436">
        <f>SUBTOTAL(9,N7355:N7369)</f>
        <v/>
      </c>
      <c r="O7354" s="437">
        <f>SUBTOTAL(9,O7355:O7369)</f>
        <v/>
      </c>
      <c r="P7354" s="652" t="inlineStr">
        <is>
          <t>Исключено</t>
        </is>
      </c>
      <c r="Q7354" s="243" t="n"/>
    </row>
    <row r="7355" outlineLevel="3" ht="50.25" customHeight="1">
      <c r="A7355" s="3" t="n"/>
      <c r="B7355" s="3" t="n"/>
      <c r="C7355" s="25" t="n"/>
      <c r="D7355" s="271" t="inlineStr">
        <is>
          <t>10.13.69.1.</t>
        </is>
      </c>
      <c r="E7355" s="200" t="inlineStr">
        <is>
          <t>Лампа сигнальная в сборе, со встроенным светодиодом, зеленая, 230-240В AC, SB4BVM3, Systeme Electric</t>
        </is>
      </c>
      <c r="F7355" s="214" t="inlineStr">
        <is>
          <t>шт.</t>
        </is>
      </c>
      <c r="G7355" s="645" t="n">
        <v>1</v>
      </c>
      <c r="H7355" s="194" t="n"/>
      <c r="I7355" s="195" t="n">
        <v>0</v>
      </c>
      <c r="J7355" s="196" t="n">
        <v>0</v>
      </c>
      <c r="K7355" s="197" t="n">
        <v>0</v>
      </c>
      <c r="L7355" s="194" t="n">
        <v>0</v>
      </c>
      <c r="M7355" s="195" t="n">
        <v>0</v>
      </c>
      <c r="N7355" s="196" t="n">
        <v>0</v>
      </c>
      <c r="O7355" s="197" t="n">
        <v>0</v>
      </c>
      <c r="P7355" s="118" t="inlineStr">
        <is>
          <t>Включено</t>
        </is>
      </c>
      <c r="Q7355" s="104" t="n"/>
    </row>
    <row r="7356" outlineLevel="3" ht="50.25" customHeight="1">
      <c r="A7356" s="3" t="n"/>
      <c r="B7356" s="3" t="n"/>
      <c r="C7356" s="25" t="n"/>
      <c r="D7356" s="271" t="inlineStr">
        <is>
          <t>10.13.69.2.</t>
        </is>
      </c>
      <c r="E7356" s="200" t="inlineStr">
        <is>
          <t>Реле промежуточное, 3 п.к. контакта 8А, МРП-3-1 ACDC220В УХЛ4, ЗАО "Меандр"</t>
        </is>
      </c>
      <c r="F7356" s="214" t="inlineStr">
        <is>
          <t>шт.</t>
        </is>
      </c>
      <c r="G7356" s="645" t="n">
        <v>1</v>
      </c>
      <c r="H7356" s="194" t="n"/>
      <c r="I7356" s="195" t="n">
        <v>0</v>
      </c>
      <c r="J7356" s="196" t="n">
        <v>0</v>
      </c>
      <c r="K7356" s="197" t="n">
        <v>0</v>
      </c>
      <c r="L7356" s="194" t="n">
        <v>0</v>
      </c>
      <c r="M7356" s="195" t="n">
        <v>0</v>
      </c>
      <c r="N7356" s="196" t="n">
        <v>0</v>
      </c>
      <c r="O7356" s="197" t="n">
        <v>0</v>
      </c>
      <c r="P7356" s="118" t="inlineStr">
        <is>
          <t>Включено</t>
        </is>
      </c>
      <c r="Q7356" s="104" t="n"/>
    </row>
    <row r="7357" outlineLevel="3" ht="50.25" customHeight="1">
      <c r="A7357" s="3" t="n"/>
      <c r="B7357" s="3" t="n"/>
      <c r="C7357" s="25" t="n"/>
      <c r="D7357" s="271" t="inlineStr">
        <is>
          <t>10.13.69.3.</t>
        </is>
      </c>
      <c r="E7357" s="200" t="inlineStr">
        <is>
          <t>Реле промежуточное, 2 п.к. контакта 16А, МРП-2 ACDC24В УХЛ4, ЗАО "Меандр"</t>
        </is>
      </c>
      <c r="F7357" s="214" t="inlineStr">
        <is>
          <t>шт.</t>
        </is>
      </c>
      <c r="G7357" s="645" t="n">
        <v>1</v>
      </c>
      <c r="H7357" s="194" t="n"/>
      <c r="I7357" s="195" t="n">
        <v>0</v>
      </c>
      <c r="J7357" s="196" t="n">
        <v>0</v>
      </c>
      <c r="K7357" s="197" t="n">
        <v>0</v>
      </c>
      <c r="L7357" s="194" t="n">
        <v>0</v>
      </c>
      <c r="M7357" s="195" t="n">
        <v>0</v>
      </c>
      <c r="N7357" s="196" t="n">
        <v>0</v>
      </c>
      <c r="O7357" s="197" t="n">
        <v>0</v>
      </c>
      <c r="P7357" s="118" t="inlineStr">
        <is>
          <t>Включено</t>
        </is>
      </c>
      <c r="Q7357" s="104" t="n"/>
    </row>
    <row r="7358" outlineLevel="3" ht="50.25" customHeight="1">
      <c r="A7358" s="3" t="n"/>
      <c r="B7358" s="3" t="n"/>
      <c r="C7358" s="25" t="n"/>
      <c r="D7358" s="271" t="inlineStr">
        <is>
          <t>10.13.69.4.</t>
        </is>
      </c>
      <c r="E7358" s="200" t="inlineStr">
        <is>
          <t>Автоматический выключатель, термомагнитный, однополюсный, кривая С, номинальный ток 6 А, 4.5 кА, C9 F 34 1 06, Systeme Electric</t>
        </is>
      </c>
      <c r="F7358" s="214" t="inlineStr">
        <is>
          <t>шт.</t>
        </is>
      </c>
      <c r="G7358" s="645" t="n">
        <v>1</v>
      </c>
      <c r="H7358" s="194" t="n"/>
      <c r="I7358" s="195" t="n">
        <v>0</v>
      </c>
      <c r="J7358" s="196" t="n">
        <v>0</v>
      </c>
      <c r="K7358" s="197" t="n">
        <v>0</v>
      </c>
      <c r="L7358" s="194" t="n">
        <v>0</v>
      </c>
      <c r="M7358" s="195" t="n">
        <v>0</v>
      </c>
      <c r="N7358" s="196" t="n">
        <v>0</v>
      </c>
      <c r="O7358" s="197" t="n">
        <v>0</v>
      </c>
      <c r="P7358" s="118" t="inlineStr">
        <is>
          <t>Включено</t>
        </is>
      </c>
      <c r="Q7358" s="104" t="n"/>
    </row>
    <row r="7359" outlineLevel="3" ht="50.25" customHeight="1">
      <c r="A7359" s="3" t="n"/>
      <c r="B7359" s="3" t="n"/>
      <c r="C7359" s="25" t="n"/>
      <c r="D7359" s="271" t="inlineStr">
        <is>
          <t>10.13.69.5.</t>
        </is>
      </c>
      <c r="E7359" s="200" t="inlineStr">
        <is>
          <t>Переключатель 3-х позиционный с фиксацией, 2 н.о., черный, удлиненная ручка, SB4BJ33, Systeme Electric</t>
        </is>
      </c>
      <c r="F7359" s="214" t="inlineStr">
        <is>
          <t>шт.</t>
        </is>
      </c>
      <c r="G7359" s="645" t="n">
        <v>1</v>
      </c>
      <c r="H7359" s="194" t="n"/>
      <c r="I7359" s="195" t="n">
        <v>0</v>
      </c>
      <c r="J7359" s="196" t="n">
        <v>0</v>
      </c>
      <c r="K7359" s="197" t="n">
        <v>0</v>
      </c>
      <c r="L7359" s="194" t="n">
        <v>0</v>
      </c>
      <c r="M7359" s="195" t="n">
        <v>0</v>
      </c>
      <c r="N7359" s="196" t="n">
        <v>0</v>
      </c>
      <c r="O7359" s="197" t="n">
        <v>0</v>
      </c>
      <c r="P7359" s="118" t="inlineStr">
        <is>
          <t>Включено</t>
        </is>
      </c>
      <c r="Q7359" s="104" t="n"/>
    </row>
    <row r="7360" outlineLevel="3" ht="50.25" customHeight="1">
      <c r="A7360" s="3" t="n"/>
      <c r="B7360" s="3" t="n"/>
      <c r="C7360" s="25" t="n"/>
      <c r="D7360" s="271" t="inlineStr">
        <is>
          <t>10.13.69.6.</t>
        </is>
      </c>
      <c r="E7360" s="200" t="inlineStr">
        <is>
          <t>Контактный блок 1 НО, SBE101, Systeme Electric</t>
        </is>
      </c>
      <c r="F7360" s="214" t="inlineStr">
        <is>
          <t>шт.</t>
        </is>
      </c>
      <c r="G7360" s="645" t="n">
        <v>2</v>
      </c>
      <c r="H7360" s="194" t="n"/>
      <c r="I7360" s="195" t="n">
        <v>0</v>
      </c>
      <c r="J7360" s="196" t="n">
        <v>0</v>
      </c>
      <c r="K7360" s="197" t="n">
        <v>0</v>
      </c>
      <c r="L7360" s="194" t="n">
        <v>0</v>
      </c>
      <c r="M7360" s="195" t="n">
        <v>0</v>
      </c>
      <c r="N7360" s="196" t="n">
        <v>0</v>
      </c>
      <c r="O7360" s="197" t="n">
        <v>0</v>
      </c>
      <c r="P7360" s="118" t="inlineStr">
        <is>
          <t>Включено</t>
        </is>
      </c>
      <c r="Q7360" s="104" t="n"/>
    </row>
    <row r="7361" outlineLevel="3" ht="50.25" customHeight="1">
      <c r="A7361" s="3" t="n"/>
      <c r="B7361" s="3" t="n"/>
      <c r="C7361" s="25" t="n"/>
      <c r="D7361" s="271" t="inlineStr">
        <is>
          <t>10.13.69.7.</t>
        </is>
      </c>
      <c r="E7361" s="200" t="inlineStr">
        <is>
          <t>Клемма винтовая 10 мм.кв. 800В, 57A, синяя, TB10N, Провенто</t>
        </is>
      </c>
      <c r="F7361" s="214" t="inlineStr">
        <is>
          <t>шт.</t>
        </is>
      </c>
      <c r="G7361" s="645" t="n">
        <v>1</v>
      </c>
      <c r="H7361" s="194" t="n"/>
      <c r="I7361" s="195" t="n">
        <v>0</v>
      </c>
      <c r="J7361" s="196" t="n">
        <v>0</v>
      </c>
      <c r="K7361" s="197" t="n">
        <v>0</v>
      </c>
      <c r="L7361" s="194" t="n">
        <v>0</v>
      </c>
      <c r="M7361" s="195" t="n">
        <v>0</v>
      </c>
      <c r="N7361" s="196" t="n">
        <v>0</v>
      </c>
      <c r="O7361" s="197" t="n">
        <v>0</v>
      </c>
      <c r="P7361" s="118" t="inlineStr">
        <is>
          <t>Включено</t>
        </is>
      </c>
      <c r="Q7361" s="104" t="n"/>
    </row>
    <row r="7362" outlineLevel="3" ht="50.25" customHeight="1">
      <c r="A7362" s="3" t="n"/>
      <c r="B7362" s="3" t="n"/>
      <c r="C7362" s="25" t="n"/>
      <c r="D7362" s="271" t="inlineStr">
        <is>
          <t>10.13.69.8.</t>
        </is>
      </c>
      <c r="E7362" s="200" t="inlineStr">
        <is>
          <t>Клемма винтовая 2.5 мм.кв. 800В, 24A, синяя, TB2.5N, Провенто</t>
        </is>
      </c>
      <c r="F7362" s="214" t="inlineStr">
        <is>
          <t>шт.</t>
        </is>
      </c>
      <c r="G7362" s="645" t="n">
        <v>3</v>
      </c>
      <c r="H7362" s="194" t="n"/>
      <c r="I7362" s="195" t="n">
        <v>0</v>
      </c>
      <c r="J7362" s="196" t="n">
        <v>0</v>
      </c>
      <c r="K7362" s="197" t="n">
        <v>0</v>
      </c>
      <c r="L7362" s="194" t="n">
        <v>0</v>
      </c>
      <c r="M7362" s="195" t="n">
        <v>0</v>
      </c>
      <c r="N7362" s="196" t="n">
        <v>0</v>
      </c>
      <c r="O7362" s="197" t="n">
        <v>0</v>
      </c>
      <c r="P7362" s="118" t="inlineStr">
        <is>
          <t>Включено</t>
        </is>
      </c>
      <c r="Q7362" s="104" t="n"/>
    </row>
    <row r="7363" outlineLevel="3" ht="50.25" customHeight="1">
      <c r="A7363" s="3" t="n"/>
      <c r="B7363" s="3" t="n"/>
      <c r="C7363" s="25" t="n"/>
      <c r="D7363" s="271" t="inlineStr">
        <is>
          <t>10.13.69.9.</t>
        </is>
      </c>
      <c r="E7363" s="200" t="inlineStr">
        <is>
          <t>Клемма заземления винтовая 2.5 мм.кв. 800В, желто-зеленая, TB2.5E, Провенто</t>
        </is>
      </c>
      <c r="F7363" s="214" t="inlineStr">
        <is>
          <t>шт.</t>
        </is>
      </c>
      <c r="G7363" s="645" t="n">
        <v>3</v>
      </c>
      <c r="H7363" s="194" t="n"/>
      <c r="I7363" s="195" t="n">
        <v>0</v>
      </c>
      <c r="J7363" s="196" t="n">
        <v>0</v>
      </c>
      <c r="K7363" s="197" t="n">
        <v>0</v>
      </c>
      <c r="L7363" s="194" t="n">
        <v>0</v>
      </c>
      <c r="M7363" s="195" t="n">
        <v>0</v>
      </c>
      <c r="N7363" s="196" t="n">
        <v>0</v>
      </c>
      <c r="O7363" s="197" t="n">
        <v>0</v>
      </c>
      <c r="P7363" s="118" t="inlineStr">
        <is>
          <t>Включено</t>
        </is>
      </c>
      <c r="Q7363" s="104" t="n"/>
    </row>
    <row r="7364" outlineLevel="3" ht="50.25" customHeight="1">
      <c r="A7364" s="3" t="n"/>
      <c r="B7364" s="3" t="n"/>
      <c r="C7364" s="25" t="n"/>
      <c r="D7364" s="271" t="inlineStr">
        <is>
          <t>10.13.69.10.</t>
        </is>
      </c>
      <c r="E7364" s="200" t="inlineStr">
        <is>
          <t>Клемма заземления винтовая 10 мм.кв. 800В, желто-зеленая, TB10E, Провенто</t>
        </is>
      </c>
      <c r="F7364" s="214" t="inlineStr">
        <is>
          <t>шт.</t>
        </is>
      </c>
      <c r="G7364" s="645" t="n">
        <v>1</v>
      </c>
      <c r="H7364" s="194" t="n"/>
      <c r="I7364" s="195" t="n">
        <v>0</v>
      </c>
      <c r="J7364" s="196" t="n">
        <v>0</v>
      </c>
      <c r="K7364" s="197" t="n">
        <v>0</v>
      </c>
      <c r="L7364" s="194" t="n">
        <v>0</v>
      </c>
      <c r="M7364" s="195" t="n">
        <v>0</v>
      </c>
      <c r="N7364" s="196" t="n">
        <v>0</v>
      </c>
      <c r="O7364" s="197" t="n">
        <v>0</v>
      </c>
      <c r="P7364" s="118" t="inlineStr">
        <is>
          <t>Включено</t>
        </is>
      </c>
      <c r="Q7364" s="104" t="n"/>
    </row>
    <row r="7365" outlineLevel="3" ht="50.25" customHeight="1">
      <c r="A7365" s="3" t="n"/>
      <c r="B7365" s="3" t="n"/>
      <c r="C7365" s="25" t="n"/>
      <c r="D7365" s="271" t="inlineStr">
        <is>
          <t>10.13.69.11.</t>
        </is>
      </c>
      <c r="E7365" s="200" t="inlineStr">
        <is>
          <t>Клемма винтовая 2.5 мм.кв. 800В, 24A, серая, TB2.5, Провенто</t>
        </is>
      </c>
      <c r="F7365" s="214" t="inlineStr">
        <is>
          <t>шт.</t>
        </is>
      </c>
      <c r="G7365" s="645" t="n">
        <v>9</v>
      </c>
      <c r="H7365" s="194" t="n"/>
      <c r="I7365" s="195" t="n">
        <v>0</v>
      </c>
      <c r="J7365" s="196" t="n">
        <v>0</v>
      </c>
      <c r="K7365" s="197" t="n">
        <v>0</v>
      </c>
      <c r="L7365" s="194" t="n">
        <v>0</v>
      </c>
      <c r="M7365" s="195" t="n">
        <v>0</v>
      </c>
      <c r="N7365" s="196" t="n">
        <v>0</v>
      </c>
      <c r="O7365" s="197" t="n">
        <v>0</v>
      </c>
      <c r="P7365" s="118" t="inlineStr">
        <is>
          <t>Включено</t>
        </is>
      </c>
      <c r="Q7365" s="104" t="n"/>
    </row>
    <row r="7366" outlineLevel="3" ht="50.25" customHeight="1">
      <c r="A7366" s="3" t="n"/>
      <c r="B7366" s="3" t="n"/>
      <c r="C7366" s="25" t="n"/>
      <c r="D7366" s="271" t="inlineStr">
        <is>
          <t>10.13.69.12.</t>
        </is>
      </c>
      <c r="E7366" s="200" t="inlineStr">
        <is>
          <t>Торцевая крышка для клемм 2.5-10 мм.кв., серая, T2.5-10EC, Провенто</t>
        </is>
      </c>
      <c r="F7366" s="214" t="inlineStr">
        <is>
          <t>шт.</t>
        </is>
      </c>
      <c r="G7366" s="645" t="n">
        <v>4</v>
      </c>
      <c r="H7366" s="194" t="n"/>
      <c r="I7366" s="195" t="n">
        <v>0</v>
      </c>
      <c r="J7366" s="196" t="n">
        <v>0</v>
      </c>
      <c r="K7366" s="197" t="n">
        <v>0</v>
      </c>
      <c r="L7366" s="194" t="n">
        <v>0</v>
      </c>
      <c r="M7366" s="195" t="n">
        <v>0</v>
      </c>
      <c r="N7366" s="196" t="n">
        <v>0</v>
      </c>
      <c r="O7366" s="197" t="n">
        <v>0</v>
      </c>
      <c r="P7366" s="118" t="inlineStr">
        <is>
          <t>Включено</t>
        </is>
      </c>
      <c r="Q7366" s="104" t="n"/>
    </row>
    <row r="7367" outlineLevel="3" ht="50.25" customHeight="1">
      <c r="A7367" s="3" t="n"/>
      <c r="B7367" s="3" t="n"/>
      <c r="C7367" s="25" t="n"/>
      <c r="D7367" s="271" t="inlineStr">
        <is>
          <t>10.13.69.13.</t>
        </is>
      </c>
      <c r="E7367" s="200" t="inlineStr">
        <is>
          <t>Компактный распределительный шкаф MES 300х200х120, MES 30.20.12, Провенто</t>
        </is>
      </c>
      <c r="F7367" s="214" t="inlineStr">
        <is>
          <t>шт.</t>
        </is>
      </c>
      <c r="G7367" s="645" t="n">
        <v>1</v>
      </c>
      <c r="H7367" s="194" t="n"/>
      <c r="I7367" s="195" t="n">
        <v>0</v>
      </c>
      <c r="J7367" s="196" t="n">
        <v>0</v>
      </c>
      <c r="K7367" s="197" t="n">
        <v>0</v>
      </c>
      <c r="L7367" s="194" t="n">
        <v>0</v>
      </c>
      <c r="M7367" s="195" t="n">
        <v>0</v>
      </c>
      <c r="N7367" s="196" t="n">
        <v>0</v>
      </c>
      <c r="O7367" s="197" t="n">
        <v>0</v>
      </c>
      <c r="P7367" s="118" t="inlineStr">
        <is>
          <t>Включено</t>
        </is>
      </c>
      <c r="Q7367" s="104" t="n"/>
    </row>
    <row r="7368" outlineLevel="3" ht="50.25" customHeight="1">
      <c r="A7368" s="3" t="n"/>
      <c r="B7368" s="3" t="n"/>
      <c r="C7368" s="25" t="n"/>
      <c r="D7368" s="271" t="inlineStr">
        <is>
          <t>10.13.69.14.</t>
        </is>
      </c>
      <c r="E7368" s="200" t="inlineStr">
        <is>
          <t>Монтажная DIN рейка 35х7.5х2000мм, DR07.2000, Провенто</t>
        </is>
      </c>
      <c r="F7368" s="214" t="inlineStr">
        <is>
          <t>шт.</t>
        </is>
      </c>
      <c r="G7368" s="645" t="n">
        <v>1</v>
      </c>
      <c r="H7368" s="194" t="n"/>
      <c r="I7368" s="195" t="n">
        <v>0</v>
      </c>
      <c r="J7368" s="196" t="n">
        <v>0</v>
      </c>
      <c r="K7368" s="197" t="n">
        <v>0</v>
      </c>
      <c r="L7368" s="194" t="n">
        <v>0</v>
      </c>
      <c r="M7368" s="195" t="n">
        <v>0</v>
      </c>
      <c r="N7368" s="196" t="n">
        <v>0</v>
      </c>
      <c r="O7368" s="197" t="n">
        <v>0</v>
      </c>
      <c r="P7368" s="118" t="inlineStr">
        <is>
          <t>Включено</t>
        </is>
      </c>
      <c r="Q7368" s="104" t="n"/>
    </row>
    <row r="7369" outlineLevel="3" ht="50.25" customHeight="1">
      <c r="A7369" s="3" t="n"/>
      <c r="B7369" s="3" t="n"/>
      <c r="C7369" s="25" t="n"/>
      <c r="D7369" s="271" t="inlineStr">
        <is>
          <t>10.13.69.15.</t>
        </is>
      </c>
      <c r="E7369" s="200" t="inlineStr">
        <is>
          <t>Кабельный канал перфорированный 40x60x2000мм, WD40.60P, Провенто</t>
        </is>
      </c>
      <c r="F7369" s="214" t="inlineStr">
        <is>
          <t>пог.м.</t>
        </is>
      </c>
      <c r="G7369" s="645" t="n">
        <v>1</v>
      </c>
      <c r="H7369" s="194" t="n"/>
      <c r="I7369" s="195" t="n">
        <v>0</v>
      </c>
      <c r="J7369" s="196" t="n">
        <v>0</v>
      </c>
      <c r="K7369" s="197" t="n">
        <v>0</v>
      </c>
      <c r="L7369" s="194" t="n">
        <v>0</v>
      </c>
      <c r="M7369" s="195" t="n">
        <v>0</v>
      </c>
      <c r="N7369" s="196" t="n">
        <v>0</v>
      </c>
      <c r="O7369" s="197" t="n">
        <v>0</v>
      </c>
      <c r="P7369" s="118" t="inlineStr">
        <is>
          <t>Включено</t>
        </is>
      </c>
      <c r="Q7369" s="104" t="n"/>
    </row>
    <row r="7370" outlineLevel="2" ht="50.25" customHeight="1">
      <c r="A7370" s="3" t="n"/>
      <c r="B7370" s="3" t="n"/>
      <c r="C7370" s="240" t="n"/>
      <c r="D7370" s="391" t="inlineStr">
        <is>
          <t>10.13.70.</t>
        </is>
      </c>
      <c r="E7370" s="410" t="inlineStr">
        <is>
          <t>Щит систем вентиляции ЩСВ-В1.18 Оборудование и датчики по месту</t>
        </is>
      </c>
      <c r="F7370" s="411" t="inlineStr">
        <is>
          <t>комплект</t>
        </is>
      </c>
      <c r="G7370" s="421" t="n">
        <v>1</v>
      </c>
      <c r="H7370" s="428">
        <f>IFERROR(L7370/G7370,0)</f>
        <v/>
      </c>
      <c r="I7370" s="429">
        <f>IFERROR(M7370/G7370,0)</f>
        <v/>
      </c>
      <c r="J7370" s="430">
        <f>IFERROR(N7370/G7370,0)</f>
        <v/>
      </c>
      <c r="K7370" s="432">
        <f>+IFERROR(O7370/G7370,0)</f>
        <v/>
      </c>
      <c r="L7370" s="431">
        <f>SUBTOTAL(9,L7371:L7372)</f>
        <v/>
      </c>
      <c r="M7370" s="429">
        <f>SUBTOTAL(9,M7371:M7372)</f>
        <v/>
      </c>
      <c r="N7370" s="430">
        <f>SUBTOTAL(9,N7371:N7372)</f>
        <v/>
      </c>
      <c r="O7370" s="433">
        <f>SUBTOTAL(9,O7371:O7372)</f>
        <v/>
      </c>
      <c r="P7370" s="394" t="n"/>
      <c r="Q7370" s="243" t="n"/>
    </row>
    <row r="7371" outlineLevel="3" ht="50.25" customHeight="1">
      <c r="A7371" s="3" t="n"/>
      <c r="B7371" s="3" t="n"/>
      <c r="C7371" s="25" t="n"/>
      <c r="D7371" s="271" t="inlineStr">
        <is>
          <t>10.13.70.1.</t>
        </is>
      </c>
      <c r="E7371" s="200" t="inlineStr">
        <is>
          <t>Привод с пружинным возвратом, 2-х позиционный, 4 Нм, ~220 В, LF230, Belimo</t>
        </is>
      </c>
      <c r="F7371" s="214" t="inlineStr">
        <is>
          <t>шт.</t>
        </is>
      </c>
      <c r="G7371" s="645" t="n">
        <v>0</v>
      </c>
      <c r="H7371" s="194" t="n">
        <v>13507.10264196131</v>
      </c>
      <c r="I7371" s="195" t="n">
        <v>10353.77688237868</v>
      </c>
      <c r="J7371" s="196" t="n">
        <v>2982.609940542499</v>
      </c>
      <c r="K7371" s="197" t="n">
        <v>26843.48946488249</v>
      </c>
      <c r="L7371" s="194" t="n">
        <v>0</v>
      </c>
      <c r="M7371" s="195" t="n">
        <v>0</v>
      </c>
      <c r="N7371" s="196" t="n">
        <v>0</v>
      </c>
      <c r="O7371" s="197" t="n">
        <v>0</v>
      </c>
      <c r="P7371" s="524" t="inlineStr">
        <is>
          <t>Исключено</t>
        </is>
      </c>
      <c r="Q7371" s="104" t="n"/>
    </row>
    <row r="7372" outlineLevel="3" ht="50.25" customHeight="1">
      <c r="A7372" s="3" t="n"/>
      <c r="B7372" s="3" t="n"/>
      <c r="C7372" s="25" t="n"/>
      <c r="D7372" s="271" t="inlineStr">
        <is>
          <t>10.13.70.2.</t>
        </is>
      </c>
      <c r="E7372" s="200" t="inlineStr">
        <is>
          <t>Регулятор скорости, 230В, 396Вт, 1,8А, CTY-1.8A, Cityron</t>
        </is>
      </c>
      <c r="F7372" s="214" t="inlineStr">
        <is>
          <t>шт.</t>
        </is>
      </c>
      <c r="G7372" s="645" t="n">
        <v>0</v>
      </c>
      <c r="H7372" s="194" t="n">
        <v>9611.97732199394</v>
      </c>
      <c r="I7372" s="195" t="n">
        <v>5176.888441189341</v>
      </c>
      <c r="J7372" s="196" t="n">
        <v>1848.60822039791</v>
      </c>
      <c r="K7372" s="197" t="n">
        <v>16637.47398358119</v>
      </c>
      <c r="L7372" s="194" t="n">
        <v>0</v>
      </c>
      <c r="M7372" s="195" t="n">
        <v>0</v>
      </c>
      <c r="N7372" s="196" t="n">
        <v>0</v>
      </c>
      <c r="O7372" s="197" t="n">
        <v>0</v>
      </c>
      <c r="P7372" s="524" t="inlineStr">
        <is>
          <t>Исключено</t>
        </is>
      </c>
      <c r="Q7372" s="104" t="n"/>
    </row>
    <row r="7373" outlineLevel="2" ht="50.25" customHeight="1">
      <c r="A7373" s="3" t="n"/>
      <c r="B7373" s="3" t="n"/>
      <c r="C7373" s="240" t="n"/>
      <c r="D7373" s="391" t="inlineStr">
        <is>
          <t>10.13.71.</t>
        </is>
      </c>
      <c r="E7373" s="410" t="inlineStr">
        <is>
          <t>Щит систем вентиляции ЩСВ-В1.18</t>
        </is>
      </c>
      <c r="F7373" s="411" t="inlineStr">
        <is>
          <t>комплект</t>
        </is>
      </c>
      <c r="G7373" s="421" t="n">
        <v>1</v>
      </c>
      <c r="H7373" s="434">
        <f>IFERROR(L7373/G7373,0)</f>
        <v/>
      </c>
      <c r="I7373" s="435">
        <f>IFERROR(M7373/G7373,0)</f>
        <v/>
      </c>
      <c r="J7373" s="436">
        <f>IFERROR(N7373/G7373,0)</f>
        <v/>
      </c>
      <c r="K7373" s="432">
        <f>+IFERROR(O7373/G7373,0)</f>
        <v/>
      </c>
      <c r="L7373" s="434">
        <f>SUBTOTAL(9,L7374:L7388)</f>
        <v/>
      </c>
      <c r="M7373" s="435">
        <f>SUBTOTAL(9,M7374:M7388)</f>
        <v/>
      </c>
      <c r="N7373" s="436">
        <f>SUBTOTAL(9,N7374:N7388)</f>
        <v/>
      </c>
      <c r="O7373" s="437">
        <f>SUBTOTAL(9,O7374:O7388)</f>
        <v/>
      </c>
      <c r="P7373" s="652" t="inlineStr">
        <is>
          <t>Исключено</t>
        </is>
      </c>
      <c r="Q7373" s="243" t="n"/>
    </row>
    <row r="7374" outlineLevel="3" ht="50.25" customHeight="1">
      <c r="A7374" s="3" t="n"/>
      <c r="B7374" s="3" t="n"/>
      <c r="C7374" s="25" t="n"/>
      <c r="D7374" s="271" t="inlineStr">
        <is>
          <t>10.13.71.1.</t>
        </is>
      </c>
      <c r="E7374" s="200" t="inlineStr">
        <is>
          <t>Лампа сигнальная в сборе, со встроенным светодиодом, зеленая, 230-240В AC, SB4BVM3, Systeme Electric</t>
        </is>
      </c>
      <c r="F7374" s="214" t="inlineStr">
        <is>
          <t>шт.</t>
        </is>
      </c>
      <c r="G7374" s="645" t="n">
        <v>1</v>
      </c>
      <c r="H7374" s="194" t="n"/>
      <c r="I7374" s="195" t="n">
        <v>0</v>
      </c>
      <c r="J7374" s="196" t="n">
        <v>0</v>
      </c>
      <c r="K7374" s="197" t="n">
        <v>0</v>
      </c>
      <c r="L7374" s="194" t="n">
        <v>0</v>
      </c>
      <c r="M7374" s="195" t="n">
        <v>0</v>
      </c>
      <c r="N7374" s="196" t="n">
        <v>0</v>
      </c>
      <c r="O7374" s="197" t="n">
        <v>0</v>
      </c>
      <c r="P7374" s="118" t="inlineStr">
        <is>
          <t>Включено</t>
        </is>
      </c>
      <c r="Q7374" s="104" t="n"/>
    </row>
    <row r="7375" outlineLevel="3" ht="50.25" customHeight="1">
      <c r="A7375" s="3" t="n"/>
      <c r="B7375" s="3" t="n"/>
      <c r="C7375" s="25" t="n"/>
      <c r="D7375" s="271" t="inlineStr">
        <is>
          <t>10.13.71.2.</t>
        </is>
      </c>
      <c r="E7375" s="200" t="inlineStr">
        <is>
          <t>Реле промежуточное, 3 п.к. контакта 8А, МРП-3-1 ACDC220В УХЛ4, ЗАО "Меандр"</t>
        </is>
      </c>
      <c r="F7375" s="214" t="inlineStr">
        <is>
          <t>шт.</t>
        </is>
      </c>
      <c r="G7375" s="645" t="n">
        <v>1</v>
      </c>
      <c r="H7375" s="194" t="n"/>
      <c r="I7375" s="195" t="n">
        <v>0</v>
      </c>
      <c r="J7375" s="196" t="n">
        <v>0</v>
      </c>
      <c r="K7375" s="197" t="n">
        <v>0</v>
      </c>
      <c r="L7375" s="194" t="n">
        <v>0</v>
      </c>
      <c r="M7375" s="195" t="n">
        <v>0</v>
      </c>
      <c r="N7375" s="196" t="n">
        <v>0</v>
      </c>
      <c r="O7375" s="197" t="n">
        <v>0</v>
      </c>
      <c r="P7375" s="118" t="inlineStr">
        <is>
          <t>Включено</t>
        </is>
      </c>
      <c r="Q7375" s="104" t="n"/>
    </row>
    <row r="7376" outlineLevel="3" ht="50.25" customHeight="1">
      <c r="A7376" s="3" t="n"/>
      <c r="B7376" s="3" t="n"/>
      <c r="C7376" s="25" t="n"/>
      <c r="D7376" s="271" t="inlineStr">
        <is>
          <t>10.13.71.3.</t>
        </is>
      </c>
      <c r="E7376" s="200" t="inlineStr">
        <is>
          <t>Реле промежуточное, 2 п.к. контакта 16А, МРП-2 ACDC24В УХЛ4, ЗАО "Меандр"</t>
        </is>
      </c>
      <c r="F7376" s="214" t="inlineStr">
        <is>
          <t>шт.</t>
        </is>
      </c>
      <c r="G7376" s="645" t="n">
        <v>1</v>
      </c>
      <c r="H7376" s="194" t="n"/>
      <c r="I7376" s="195" t="n">
        <v>0</v>
      </c>
      <c r="J7376" s="196" t="n">
        <v>0</v>
      </c>
      <c r="K7376" s="197" t="n">
        <v>0</v>
      </c>
      <c r="L7376" s="194" t="n">
        <v>0</v>
      </c>
      <c r="M7376" s="195" t="n">
        <v>0</v>
      </c>
      <c r="N7376" s="196" t="n">
        <v>0</v>
      </c>
      <c r="O7376" s="197" t="n">
        <v>0</v>
      </c>
      <c r="P7376" s="118" t="inlineStr">
        <is>
          <t>Включено</t>
        </is>
      </c>
      <c r="Q7376" s="104" t="n"/>
    </row>
    <row r="7377" outlineLevel="3" ht="50.25" customHeight="1">
      <c r="A7377" s="3" t="n"/>
      <c r="B7377" s="3" t="n"/>
      <c r="C7377" s="25" t="n"/>
      <c r="D7377" s="271" t="inlineStr">
        <is>
          <t>10.13.71.4.</t>
        </is>
      </c>
      <c r="E7377" s="200" t="inlineStr">
        <is>
          <t>Автоматический выключатель, термомагнитный, однополюсный, кривая С, номинальный ток 6 А, 4.5 кА, C9 F 34 1 06, Systeme Electric</t>
        </is>
      </c>
      <c r="F7377" s="214" t="inlineStr">
        <is>
          <t>шт.</t>
        </is>
      </c>
      <c r="G7377" s="645" t="n">
        <v>1</v>
      </c>
      <c r="H7377" s="194" t="n"/>
      <c r="I7377" s="195" t="n">
        <v>0</v>
      </c>
      <c r="J7377" s="196" t="n">
        <v>0</v>
      </c>
      <c r="K7377" s="197" t="n">
        <v>0</v>
      </c>
      <c r="L7377" s="194" t="n">
        <v>0</v>
      </c>
      <c r="M7377" s="195" t="n">
        <v>0</v>
      </c>
      <c r="N7377" s="196" t="n">
        <v>0</v>
      </c>
      <c r="O7377" s="197" t="n">
        <v>0</v>
      </c>
      <c r="P7377" s="118" t="inlineStr">
        <is>
          <t>Включено</t>
        </is>
      </c>
      <c r="Q7377" s="104" t="n"/>
    </row>
    <row r="7378" outlineLevel="3" ht="50.25" customHeight="1">
      <c r="A7378" s="3" t="n"/>
      <c r="B7378" s="3" t="n"/>
      <c r="C7378" s="25" t="n"/>
      <c r="D7378" s="271" t="inlineStr">
        <is>
          <t>10.13.71.5.</t>
        </is>
      </c>
      <c r="E7378" s="200" t="inlineStr">
        <is>
          <t>Переключатель 3-х позиционный с фиксацией, 2 н.о., черный, удлиненная ручка, SB4BJ33, Systeme Electric</t>
        </is>
      </c>
      <c r="F7378" s="214" t="inlineStr">
        <is>
          <t>шт.</t>
        </is>
      </c>
      <c r="G7378" s="645" t="n">
        <v>1</v>
      </c>
      <c r="H7378" s="194" t="n"/>
      <c r="I7378" s="195" t="n">
        <v>0</v>
      </c>
      <c r="J7378" s="196" t="n">
        <v>0</v>
      </c>
      <c r="K7378" s="197" t="n">
        <v>0</v>
      </c>
      <c r="L7378" s="194" t="n">
        <v>0</v>
      </c>
      <c r="M7378" s="195" t="n">
        <v>0</v>
      </c>
      <c r="N7378" s="196" t="n">
        <v>0</v>
      </c>
      <c r="O7378" s="197" t="n">
        <v>0</v>
      </c>
      <c r="P7378" s="118" t="inlineStr">
        <is>
          <t>Включено</t>
        </is>
      </c>
      <c r="Q7378" s="104" t="n"/>
    </row>
    <row r="7379" outlineLevel="3" ht="50.25" customHeight="1">
      <c r="A7379" s="3" t="n"/>
      <c r="B7379" s="3" t="n"/>
      <c r="C7379" s="25" t="n"/>
      <c r="D7379" s="271" t="inlineStr">
        <is>
          <t>10.13.71.6.</t>
        </is>
      </c>
      <c r="E7379" s="200" t="inlineStr">
        <is>
          <t>Контактный блок 1 НО, SBE101, Systeme Electric</t>
        </is>
      </c>
      <c r="F7379" s="214" t="inlineStr">
        <is>
          <t>шт.</t>
        </is>
      </c>
      <c r="G7379" s="645" t="n">
        <v>2</v>
      </c>
      <c r="H7379" s="194" t="n"/>
      <c r="I7379" s="195" t="n">
        <v>0</v>
      </c>
      <c r="J7379" s="196" t="n">
        <v>0</v>
      </c>
      <c r="K7379" s="197" t="n">
        <v>0</v>
      </c>
      <c r="L7379" s="194" t="n">
        <v>0</v>
      </c>
      <c r="M7379" s="195" t="n">
        <v>0</v>
      </c>
      <c r="N7379" s="196" t="n">
        <v>0</v>
      </c>
      <c r="O7379" s="197" t="n">
        <v>0</v>
      </c>
      <c r="P7379" s="118" t="inlineStr">
        <is>
          <t>Включено</t>
        </is>
      </c>
      <c r="Q7379" s="104" t="n"/>
    </row>
    <row r="7380" outlineLevel="3" ht="50.25" customHeight="1">
      <c r="A7380" s="3" t="n"/>
      <c r="B7380" s="3" t="n"/>
      <c r="C7380" s="25" t="n"/>
      <c r="D7380" s="271" t="inlineStr">
        <is>
          <t>10.13.71.7.</t>
        </is>
      </c>
      <c r="E7380" s="200" t="inlineStr">
        <is>
          <t>Клемма винтовая 10 мм.кв. 800В, 57A, синяя, TB10N, Провенто</t>
        </is>
      </c>
      <c r="F7380" s="214" t="inlineStr">
        <is>
          <t>шт.</t>
        </is>
      </c>
      <c r="G7380" s="645" t="n">
        <v>1</v>
      </c>
      <c r="H7380" s="194" t="n"/>
      <c r="I7380" s="195" t="n">
        <v>0</v>
      </c>
      <c r="J7380" s="196" t="n">
        <v>0</v>
      </c>
      <c r="K7380" s="197" t="n">
        <v>0</v>
      </c>
      <c r="L7380" s="194" t="n">
        <v>0</v>
      </c>
      <c r="M7380" s="195" t="n">
        <v>0</v>
      </c>
      <c r="N7380" s="196" t="n">
        <v>0</v>
      </c>
      <c r="O7380" s="197" t="n">
        <v>0</v>
      </c>
      <c r="P7380" s="118" t="inlineStr">
        <is>
          <t>Включено</t>
        </is>
      </c>
      <c r="Q7380" s="104" t="n"/>
    </row>
    <row r="7381" outlineLevel="3" ht="50.25" customHeight="1">
      <c r="A7381" s="3" t="n"/>
      <c r="B7381" s="3" t="n"/>
      <c r="C7381" s="25" t="n"/>
      <c r="D7381" s="271" t="inlineStr">
        <is>
          <t>10.13.71.8.</t>
        </is>
      </c>
      <c r="E7381" s="200" t="inlineStr">
        <is>
          <t>Клемма винтовая 2.5 мм.кв. 800В, 24A, синяя, TB2.5N, Провенто</t>
        </is>
      </c>
      <c r="F7381" s="214" t="inlineStr">
        <is>
          <t>шт.</t>
        </is>
      </c>
      <c r="G7381" s="645" t="n">
        <v>3</v>
      </c>
      <c r="H7381" s="194" t="n"/>
      <c r="I7381" s="195" t="n">
        <v>0</v>
      </c>
      <c r="J7381" s="196" t="n">
        <v>0</v>
      </c>
      <c r="K7381" s="197" t="n">
        <v>0</v>
      </c>
      <c r="L7381" s="194" t="n">
        <v>0</v>
      </c>
      <c r="M7381" s="195" t="n">
        <v>0</v>
      </c>
      <c r="N7381" s="196" t="n">
        <v>0</v>
      </c>
      <c r="O7381" s="197" t="n">
        <v>0</v>
      </c>
      <c r="P7381" s="118" t="inlineStr">
        <is>
          <t>Включено</t>
        </is>
      </c>
      <c r="Q7381" s="104" t="n"/>
    </row>
    <row r="7382" outlineLevel="3" ht="50.25" customHeight="1">
      <c r="A7382" s="3" t="n"/>
      <c r="B7382" s="3" t="n"/>
      <c r="C7382" s="25" t="n"/>
      <c r="D7382" s="271" t="inlineStr">
        <is>
          <t>10.13.71.9.</t>
        </is>
      </c>
      <c r="E7382" s="200" t="inlineStr">
        <is>
          <t>Клемма заземления винтовая 2.5 мм.кв. 800В, желто-зеленая, TB2.5E, Провенто</t>
        </is>
      </c>
      <c r="F7382" s="214" t="inlineStr">
        <is>
          <t>шт.</t>
        </is>
      </c>
      <c r="G7382" s="645" t="n">
        <v>3</v>
      </c>
      <c r="H7382" s="194" t="n"/>
      <c r="I7382" s="195" t="n">
        <v>0</v>
      </c>
      <c r="J7382" s="196" t="n">
        <v>0</v>
      </c>
      <c r="K7382" s="197" t="n">
        <v>0</v>
      </c>
      <c r="L7382" s="194" t="n">
        <v>0</v>
      </c>
      <c r="M7382" s="195" t="n">
        <v>0</v>
      </c>
      <c r="N7382" s="196" t="n">
        <v>0</v>
      </c>
      <c r="O7382" s="197" t="n">
        <v>0</v>
      </c>
      <c r="P7382" s="118" t="inlineStr">
        <is>
          <t>Включено</t>
        </is>
      </c>
      <c r="Q7382" s="104" t="n"/>
    </row>
    <row r="7383" outlineLevel="3" ht="50.25" customHeight="1">
      <c r="A7383" s="3" t="n"/>
      <c r="B7383" s="3" t="n"/>
      <c r="C7383" s="25" t="n"/>
      <c r="D7383" s="271" t="inlineStr">
        <is>
          <t>10.13.71.10.</t>
        </is>
      </c>
      <c r="E7383" s="200" t="inlineStr">
        <is>
          <t>Клемма заземления винтовая 10 мм.кв. 800В, желто-зеленая, TB10E, Провенто</t>
        </is>
      </c>
      <c r="F7383" s="214" t="inlineStr">
        <is>
          <t>шт.</t>
        </is>
      </c>
      <c r="G7383" s="645" t="n">
        <v>1</v>
      </c>
      <c r="H7383" s="194" t="n"/>
      <c r="I7383" s="195" t="n">
        <v>0</v>
      </c>
      <c r="J7383" s="196" t="n">
        <v>0</v>
      </c>
      <c r="K7383" s="197" t="n">
        <v>0</v>
      </c>
      <c r="L7383" s="194" t="n">
        <v>0</v>
      </c>
      <c r="M7383" s="195" t="n">
        <v>0</v>
      </c>
      <c r="N7383" s="196" t="n">
        <v>0</v>
      </c>
      <c r="O7383" s="197" t="n">
        <v>0</v>
      </c>
      <c r="P7383" s="118" t="inlineStr">
        <is>
          <t>Включено</t>
        </is>
      </c>
      <c r="Q7383" s="104" t="n"/>
    </row>
    <row r="7384" outlineLevel="3" ht="50.25" customHeight="1">
      <c r="A7384" s="3" t="n"/>
      <c r="B7384" s="3" t="n"/>
      <c r="C7384" s="25" t="n"/>
      <c r="D7384" s="271" t="inlineStr">
        <is>
          <t>10.13.71.11.</t>
        </is>
      </c>
      <c r="E7384" s="200" t="inlineStr">
        <is>
          <t>Клемма винтовая 2.5 мм.кв. 800В, 24A, серая, TB2.5, Провенто</t>
        </is>
      </c>
      <c r="F7384" s="214" t="inlineStr">
        <is>
          <t>шт.</t>
        </is>
      </c>
      <c r="G7384" s="645" t="n">
        <v>9</v>
      </c>
      <c r="H7384" s="194" t="n"/>
      <c r="I7384" s="195" t="n">
        <v>0</v>
      </c>
      <c r="J7384" s="196" t="n">
        <v>0</v>
      </c>
      <c r="K7384" s="197" t="n">
        <v>0</v>
      </c>
      <c r="L7384" s="194" t="n">
        <v>0</v>
      </c>
      <c r="M7384" s="195" t="n">
        <v>0</v>
      </c>
      <c r="N7384" s="196" t="n">
        <v>0</v>
      </c>
      <c r="O7384" s="197" t="n">
        <v>0</v>
      </c>
      <c r="P7384" s="118" t="inlineStr">
        <is>
          <t>Включено</t>
        </is>
      </c>
      <c r="Q7384" s="104" t="n"/>
    </row>
    <row r="7385" outlineLevel="3" ht="50.25" customHeight="1">
      <c r="A7385" s="3" t="n"/>
      <c r="B7385" s="3" t="n"/>
      <c r="C7385" s="25" t="n"/>
      <c r="D7385" s="271" t="inlineStr">
        <is>
          <t>10.13.71.12.</t>
        </is>
      </c>
      <c r="E7385" s="200" t="inlineStr">
        <is>
          <t>Торцевая крышка для клемм 2.5-10 мм.кв., серая, T2.5-10EC, Провенто</t>
        </is>
      </c>
      <c r="F7385" s="214" t="inlineStr">
        <is>
          <t>шт.</t>
        </is>
      </c>
      <c r="G7385" s="645" t="n">
        <v>4</v>
      </c>
      <c r="H7385" s="194" t="n"/>
      <c r="I7385" s="195" t="n">
        <v>0</v>
      </c>
      <c r="J7385" s="196" t="n">
        <v>0</v>
      </c>
      <c r="K7385" s="197" t="n">
        <v>0</v>
      </c>
      <c r="L7385" s="194" t="n">
        <v>0</v>
      </c>
      <c r="M7385" s="195" t="n">
        <v>0</v>
      </c>
      <c r="N7385" s="196" t="n">
        <v>0</v>
      </c>
      <c r="O7385" s="197" t="n">
        <v>0</v>
      </c>
      <c r="P7385" s="118" t="inlineStr">
        <is>
          <t>Включено</t>
        </is>
      </c>
      <c r="Q7385" s="104" t="n"/>
    </row>
    <row r="7386" outlineLevel="3" ht="50.25" customHeight="1">
      <c r="A7386" s="3" t="n"/>
      <c r="B7386" s="3" t="n"/>
      <c r="C7386" s="25" t="n"/>
      <c r="D7386" s="271" t="inlineStr">
        <is>
          <t>10.13.71.13.</t>
        </is>
      </c>
      <c r="E7386" s="200" t="inlineStr">
        <is>
          <t>Компактный распределительный шкаф MES 300х200х120, MES 30.20.12, Провенто</t>
        </is>
      </c>
      <c r="F7386" s="214" t="inlineStr">
        <is>
          <t>шт.</t>
        </is>
      </c>
      <c r="G7386" s="645" t="n">
        <v>1</v>
      </c>
      <c r="H7386" s="194" t="n"/>
      <c r="I7386" s="195" t="n">
        <v>0</v>
      </c>
      <c r="J7386" s="196" t="n">
        <v>0</v>
      </c>
      <c r="K7386" s="197" t="n">
        <v>0</v>
      </c>
      <c r="L7386" s="194" t="n">
        <v>0</v>
      </c>
      <c r="M7386" s="195" t="n">
        <v>0</v>
      </c>
      <c r="N7386" s="196" t="n">
        <v>0</v>
      </c>
      <c r="O7386" s="197" t="n">
        <v>0</v>
      </c>
      <c r="P7386" s="118" t="inlineStr">
        <is>
          <t>Включено</t>
        </is>
      </c>
      <c r="Q7386" s="104" t="n"/>
    </row>
    <row r="7387" outlineLevel="3" ht="50.25" customHeight="1">
      <c r="A7387" s="3" t="n"/>
      <c r="B7387" s="3" t="n"/>
      <c r="C7387" s="25" t="n"/>
      <c r="D7387" s="271" t="inlineStr">
        <is>
          <t>10.13.71.14.</t>
        </is>
      </c>
      <c r="E7387" s="200" t="inlineStr">
        <is>
          <t>Монтажная DIN рейка 35х7.5х2000мм, DR07.2000, Провенто</t>
        </is>
      </c>
      <c r="F7387" s="214" t="inlineStr">
        <is>
          <t>шт.</t>
        </is>
      </c>
      <c r="G7387" s="645" t="n">
        <v>1</v>
      </c>
      <c r="H7387" s="194" t="n"/>
      <c r="I7387" s="195" t="n">
        <v>0</v>
      </c>
      <c r="J7387" s="196" t="n">
        <v>0</v>
      </c>
      <c r="K7387" s="197" t="n">
        <v>0</v>
      </c>
      <c r="L7387" s="194" t="n">
        <v>0</v>
      </c>
      <c r="M7387" s="195" t="n">
        <v>0</v>
      </c>
      <c r="N7387" s="196" t="n">
        <v>0</v>
      </c>
      <c r="O7387" s="197" t="n">
        <v>0</v>
      </c>
      <c r="P7387" s="118" t="inlineStr">
        <is>
          <t>Включено</t>
        </is>
      </c>
      <c r="Q7387" s="104" t="n"/>
    </row>
    <row r="7388" outlineLevel="3" ht="50.25" customHeight="1">
      <c r="A7388" s="3" t="n"/>
      <c r="B7388" s="3" t="n"/>
      <c r="C7388" s="25" t="n"/>
      <c r="D7388" s="271" t="inlineStr">
        <is>
          <t>10.13.71.15.</t>
        </is>
      </c>
      <c r="E7388" s="200" t="inlineStr">
        <is>
          <t>Кабельный канал перфорированный 40x60x2000мм, WD40.60P, Провенто</t>
        </is>
      </c>
      <c r="F7388" s="214" t="inlineStr">
        <is>
          <t>пог.м.</t>
        </is>
      </c>
      <c r="G7388" s="645" t="n">
        <v>1</v>
      </c>
      <c r="H7388" s="194" t="n"/>
      <c r="I7388" s="195" t="n">
        <v>0</v>
      </c>
      <c r="J7388" s="196" t="n">
        <v>0</v>
      </c>
      <c r="K7388" s="197" t="n">
        <v>0</v>
      </c>
      <c r="L7388" s="194" t="n">
        <v>0</v>
      </c>
      <c r="M7388" s="195" t="n">
        <v>0</v>
      </c>
      <c r="N7388" s="196" t="n">
        <v>0</v>
      </c>
      <c r="O7388" s="197" t="n">
        <v>0</v>
      </c>
      <c r="P7388" s="118" t="inlineStr">
        <is>
          <t>Включено</t>
        </is>
      </c>
      <c r="Q7388" s="104" t="n"/>
    </row>
    <row r="7389" outlineLevel="2" ht="50.25" customHeight="1">
      <c r="A7389" s="3" t="n"/>
      <c r="B7389" s="3" t="n"/>
      <c r="C7389" s="240" t="n"/>
      <c r="D7389" s="391" t="inlineStr">
        <is>
          <t>10.13.72.</t>
        </is>
      </c>
      <c r="E7389" s="410" t="inlineStr">
        <is>
          <t>Щит систем вентиляции ЩСВ-В2.1 Оборудование и датчики по месту</t>
        </is>
      </c>
      <c r="F7389" s="411" t="inlineStr">
        <is>
          <t>комплект</t>
        </is>
      </c>
      <c r="G7389" s="421" t="n">
        <v>1</v>
      </c>
      <c r="H7389" s="428">
        <f>IFERROR(L7389/G7389,0)</f>
        <v/>
      </c>
      <c r="I7389" s="429">
        <f>IFERROR(M7389/G7389,0)</f>
        <v/>
      </c>
      <c r="J7389" s="430">
        <f>IFERROR(N7389/G7389,0)</f>
        <v/>
      </c>
      <c r="K7389" s="432">
        <f>+IFERROR(O7389/G7389,0)</f>
        <v/>
      </c>
      <c r="L7389" s="431">
        <f>SUBTOTAL(9,L7390:L7391)</f>
        <v/>
      </c>
      <c r="M7389" s="429">
        <f>SUBTOTAL(9,M7390:M7391)</f>
        <v/>
      </c>
      <c r="N7389" s="430">
        <f>SUBTOTAL(9,N7390:N7391)</f>
        <v/>
      </c>
      <c r="O7389" s="433">
        <f>SUBTOTAL(9,O7390:O7391)</f>
        <v/>
      </c>
      <c r="P7389" s="394" t="n"/>
      <c r="Q7389" s="243" t="n"/>
    </row>
    <row r="7390" outlineLevel="3" ht="50.25" customHeight="1">
      <c r="A7390" s="3" t="n"/>
      <c r="B7390" s="3" t="n"/>
      <c r="C7390" s="25" t="n"/>
      <c r="D7390" s="271" t="inlineStr">
        <is>
          <t>10.13.72.1.</t>
        </is>
      </c>
      <c r="E7390" s="200" t="inlineStr">
        <is>
          <t>Привод с пружинным возвратом, 2-х позиционный, 10 Нм, ~220 В, NF230A, Belimo</t>
        </is>
      </c>
      <c r="F7390" s="214" t="inlineStr">
        <is>
          <t>шт.</t>
        </is>
      </c>
      <c r="G7390" s="645" t="n">
        <v>0</v>
      </c>
      <c r="H7390" s="194" t="n">
        <v>16508.68076180785</v>
      </c>
      <c r="I7390" s="195" t="n">
        <v>10353.77688237868</v>
      </c>
      <c r="J7390" s="196" t="n">
        <v>3357.807205523316</v>
      </c>
      <c r="K7390" s="197" t="n">
        <v>30220.26484970985</v>
      </c>
      <c r="L7390" s="194" t="n">
        <v>0</v>
      </c>
      <c r="M7390" s="195" t="n">
        <v>0</v>
      </c>
      <c r="N7390" s="196" t="n">
        <v>0</v>
      </c>
      <c r="O7390" s="197" t="n">
        <v>0</v>
      </c>
      <c r="P7390" s="524" t="inlineStr">
        <is>
          <t>Исключено</t>
        </is>
      </c>
      <c r="Q7390" s="104" t="n"/>
    </row>
    <row r="7391" outlineLevel="3" ht="50.25" customHeight="1">
      <c r="A7391" s="3" t="n"/>
      <c r="B7391" s="3" t="n"/>
      <c r="C7391" s="25" t="n"/>
      <c r="D7391" s="271" t="inlineStr">
        <is>
          <t>10.13.72.2.</t>
        </is>
      </c>
      <c r="E7391" s="200" t="inlineStr">
        <is>
          <t>Преобразователь частотный, встроенный фильтр ЭМС категории С2 или С3, 380 В, 1.5 кВт, 3.7 А, IP55, STV900U15N4, System Electric</t>
        </is>
      </c>
      <c r="F7391" s="214" t="inlineStr">
        <is>
          <t>шт.</t>
        </is>
      </c>
      <c r="G7391" s="645" t="n">
        <v>0</v>
      </c>
      <c r="H7391" s="194" t="n">
        <v>43869.22209572834</v>
      </c>
      <c r="I7391" s="195" t="n">
        <v>15530.66532356802</v>
      </c>
      <c r="J7391" s="196" t="n">
        <v>7424.985927412044</v>
      </c>
      <c r="K7391" s="197" t="n">
        <v>66824.87334670839</v>
      </c>
      <c r="L7391" s="194" t="n">
        <v>0</v>
      </c>
      <c r="M7391" s="195" t="n">
        <v>0</v>
      </c>
      <c r="N7391" s="196" t="n">
        <v>0</v>
      </c>
      <c r="O7391" s="197" t="n">
        <v>0</v>
      </c>
      <c r="P7391" s="524" t="inlineStr">
        <is>
          <t>Исключено</t>
        </is>
      </c>
      <c r="Q7391" s="104" t="n"/>
    </row>
    <row r="7392" outlineLevel="2" ht="50.25" customHeight="1">
      <c r="A7392" s="3" t="n"/>
      <c r="B7392" s="3" t="n"/>
      <c r="C7392" s="240" t="n"/>
      <c r="D7392" s="391" t="inlineStr">
        <is>
          <t>10.13.73.</t>
        </is>
      </c>
      <c r="E7392" s="410" t="inlineStr">
        <is>
          <t>Щит систем вентиляции ЩСВ-В2.1</t>
        </is>
      </c>
      <c r="F7392" s="411" t="inlineStr">
        <is>
          <t>комплект</t>
        </is>
      </c>
      <c r="G7392" s="421" t="n">
        <v>1</v>
      </c>
      <c r="H7392" s="434">
        <f>IFERROR(L7392/G7392,0)</f>
        <v/>
      </c>
      <c r="I7392" s="435">
        <f>IFERROR(M7392/G7392,0)</f>
        <v/>
      </c>
      <c r="J7392" s="436">
        <f>IFERROR(N7392/G7392,0)</f>
        <v/>
      </c>
      <c r="K7392" s="432">
        <f>+IFERROR(O7392/G7392,0)</f>
        <v/>
      </c>
      <c r="L7392" s="434">
        <f>SUBTOTAL(9,L7393:L7408)</f>
        <v/>
      </c>
      <c r="M7392" s="435">
        <f>SUBTOTAL(9,M7393:M7408)</f>
        <v/>
      </c>
      <c r="N7392" s="436">
        <f>SUBTOTAL(9,N7393:N7408)</f>
        <v/>
      </c>
      <c r="O7392" s="437">
        <f>SUBTOTAL(9,O7393:O7408)</f>
        <v/>
      </c>
      <c r="P7392" s="652" t="inlineStr">
        <is>
          <t>Исключено</t>
        </is>
      </c>
      <c r="Q7392" s="243" t="n"/>
    </row>
    <row r="7393" outlineLevel="3" ht="50.25" customHeight="1">
      <c r="A7393" s="3" t="n"/>
      <c r="B7393" s="3" t="n"/>
      <c r="C7393" s="25" t="n"/>
      <c r="D7393" s="271" t="inlineStr">
        <is>
          <t>10.13.73.1.</t>
        </is>
      </c>
      <c r="E7393" s="200" t="inlineStr">
        <is>
          <t>Лампа сигнальная в сборе, со встроенным светодиодом, зеленая, 230-240В AC, SB4BVM3, Systeme Electric</t>
        </is>
      </c>
      <c r="F7393" s="214" t="inlineStr">
        <is>
          <t>шт.</t>
        </is>
      </c>
      <c r="G7393" s="645" t="n">
        <v>1</v>
      </c>
      <c r="H7393" s="194" t="n"/>
      <c r="I7393" s="195" t="n">
        <v>0</v>
      </c>
      <c r="J7393" s="196" t="n">
        <v>0</v>
      </c>
      <c r="K7393" s="197" t="n">
        <v>0</v>
      </c>
      <c r="L7393" s="194" t="n">
        <v>0</v>
      </c>
      <c r="M7393" s="195" t="n">
        <v>0</v>
      </c>
      <c r="N7393" s="196" t="n">
        <v>0</v>
      </c>
      <c r="O7393" s="197" t="n">
        <v>0</v>
      </c>
      <c r="P7393" s="118" t="inlineStr">
        <is>
          <t>Включено</t>
        </is>
      </c>
      <c r="Q7393" s="104" t="n"/>
    </row>
    <row r="7394" outlineLevel="3" ht="50.25" customHeight="1">
      <c r="A7394" s="3" t="n"/>
      <c r="B7394" s="3" t="n"/>
      <c r="C7394" s="25" t="n"/>
      <c r="D7394" s="271" t="inlineStr">
        <is>
          <t>10.13.73.2.</t>
        </is>
      </c>
      <c r="E7394" s="200" t="inlineStr">
        <is>
          <t>Реле промежуточное, 3 п.к. контакта 8А, МРП-3-1 ACDC220В УХЛ4, ЗАО "Меандр"</t>
        </is>
      </c>
      <c r="F7394" s="214" t="inlineStr">
        <is>
          <t>шт.</t>
        </is>
      </c>
      <c r="G7394" s="645" t="n">
        <v>1</v>
      </c>
      <c r="H7394" s="194" t="n"/>
      <c r="I7394" s="195" t="n">
        <v>0</v>
      </c>
      <c r="J7394" s="196" t="n">
        <v>0</v>
      </c>
      <c r="K7394" s="197" t="n">
        <v>0</v>
      </c>
      <c r="L7394" s="194" t="n">
        <v>0</v>
      </c>
      <c r="M7394" s="195" t="n">
        <v>0</v>
      </c>
      <c r="N7394" s="196" t="n">
        <v>0</v>
      </c>
      <c r="O7394" s="197" t="n">
        <v>0</v>
      </c>
      <c r="P7394" s="118" t="inlineStr">
        <is>
          <t>Включено</t>
        </is>
      </c>
      <c r="Q7394" s="104" t="n"/>
    </row>
    <row r="7395" outlineLevel="3" ht="50.25" customHeight="1">
      <c r="A7395" s="3" t="n"/>
      <c r="B7395" s="3" t="n"/>
      <c r="C7395" s="25" t="n"/>
      <c r="D7395" s="271" t="inlineStr">
        <is>
          <t>10.13.73.3.</t>
        </is>
      </c>
      <c r="E7395" s="200" t="inlineStr">
        <is>
          <t>Реле промежуточное, 2 п.к. контакта 16А, МРП-2 ACDC24В УХЛ4, ЗАО "Меандр"</t>
        </is>
      </c>
      <c r="F7395" s="214" t="inlineStr">
        <is>
          <t>шт.</t>
        </is>
      </c>
      <c r="G7395" s="645" t="n">
        <v>1</v>
      </c>
      <c r="H7395" s="194" t="n"/>
      <c r="I7395" s="195" t="n">
        <v>0</v>
      </c>
      <c r="J7395" s="196" t="n">
        <v>0</v>
      </c>
      <c r="K7395" s="197" t="n">
        <v>0</v>
      </c>
      <c r="L7395" s="194" t="n">
        <v>0</v>
      </c>
      <c r="M7395" s="195" t="n">
        <v>0</v>
      </c>
      <c r="N7395" s="196" t="n">
        <v>0</v>
      </c>
      <c r="O7395" s="197" t="n">
        <v>0</v>
      </c>
      <c r="P7395" s="118" t="inlineStr">
        <is>
          <t>Включено</t>
        </is>
      </c>
      <c r="Q7395" s="104" t="n"/>
    </row>
    <row r="7396" outlineLevel="3" ht="50.25" customHeight="1">
      <c r="A7396" s="3" t="n"/>
      <c r="B7396" s="3" t="n"/>
      <c r="C7396" s="25" t="n"/>
      <c r="D7396" s="271" t="inlineStr">
        <is>
          <t>10.13.73.4.</t>
        </is>
      </c>
      <c r="E7396" s="200" t="inlineStr">
        <is>
          <t>Реле термисторной защиты электродвигателя, 1 н.о. и 1 н.з. контакт, катушка 220В, РТ-М01-1-15 АС230В УХЛ4, ЗАО "Меандр"</t>
        </is>
      </c>
      <c r="F7396" s="214" t="inlineStr">
        <is>
          <t>шт.</t>
        </is>
      </c>
      <c r="G7396" s="645" t="n">
        <v>1</v>
      </c>
      <c r="H7396" s="194" t="n"/>
      <c r="I7396" s="195" t="n">
        <v>0</v>
      </c>
      <c r="J7396" s="196" t="n">
        <v>0</v>
      </c>
      <c r="K7396" s="197" t="n">
        <v>0</v>
      </c>
      <c r="L7396" s="194" t="n">
        <v>0</v>
      </c>
      <c r="M7396" s="195" t="n">
        <v>0</v>
      </c>
      <c r="N7396" s="196" t="n">
        <v>0</v>
      </c>
      <c r="O7396" s="197" t="n">
        <v>0</v>
      </c>
      <c r="P7396" s="118" t="inlineStr">
        <is>
          <t>Включено</t>
        </is>
      </c>
      <c r="Q7396" s="104" t="n"/>
    </row>
    <row r="7397" outlineLevel="3" ht="50.25" customHeight="1">
      <c r="A7397" s="3" t="n"/>
      <c r="B7397" s="3" t="n"/>
      <c r="C7397" s="25" t="n"/>
      <c r="D7397" s="271" t="inlineStr">
        <is>
          <t>10.13.73.5.</t>
        </is>
      </c>
      <c r="E7397" s="200" t="inlineStr">
        <is>
          <t>Автоматический выключатель, термомагнитный, трехполюсный, кривая С, номинальный ток 10 А, 4.5 кА, C9 F 34 3 10, Systeme Electric</t>
        </is>
      </c>
      <c r="F7397" s="214" t="inlineStr">
        <is>
          <t>шт.</t>
        </is>
      </c>
      <c r="G7397" s="645" t="n">
        <v>1</v>
      </c>
      <c r="H7397" s="194" t="n"/>
      <c r="I7397" s="195" t="n">
        <v>0</v>
      </c>
      <c r="J7397" s="196" t="n">
        <v>0</v>
      </c>
      <c r="K7397" s="197" t="n">
        <v>0</v>
      </c>
      <c r="L7397" s="194" t="n">
        <v>0</v>
      </c>
      <c r="M7397" s="195" t="n">
        <v>0</v>
      </c>
      <c r="N7397" s="196" t="n">
        <v>0</v>
      </c>
      <c r="O7397" s="197" t="n">
        <v>0</v>
      </c>
      <c r="P7397" s="118" t="inlineStr">
        <is>
          <t>Включено</t>
        </is>
      </c>
      <c r="Q7397" s="104" t="n"/>
    </row>
    <row r="7398" outlineLevel="3" ht="50.25" customHeight="1">
      <c r="A7398" s="3" t="n"/>
      <c r="B7398" s="3" t="n"/>
      <c r="C7398" s="25" t="n"/>
      <c r="D7398" s="271" t="inlineStr">
        <is>
          <t>10.13.73.6.</t>
        </is>
      </c>
      <c r="E7398" s="200" t="inlineStr">
        <is>
          <t>Переключатель 3-х позиционный с фиксацией, 2 н.о., черный, удлиненная ручка, SB4BJ33, Systeme Electric</t>
        </is>
      </c>
      <c r="F7398" s="214" t="inlineStr">
        <is>
          <t>шт.</t>
        </is>
      </c>
      <c r="G7398" s="645" t="n">
        <v>1</v>
      </c>
      <c r="H7398" s="194" t="n"/>
      <c r="I7398" s="195" t="n">
        <v>0</v>
      </c>
      <c r="J7398" s="196" t="n">
        <v>0</v>
      </c>
      <c r="K7398" s="197" t="n">
        <v>0</v>
      </c>
      <c r="L7398" s="194" t="n">
        <v>0</v>
      </c>
      <c r="M7398" s="195" t="n">
        <v>0</v>
      </c>
      <c r="N7398" s="196" t="n">
        <v>0</v>
      </c>
      <c r="O7398" s="197" t="n">
        <v>0</v>
      </c>
      <c r="P7398" s="118" t="inlineStr">
        <is>
          <t>Включено</t>
        </is>
      </c>
      <c r="Q7398" s="104" t="n"/>
    </row>
    <row r="7399" outlineLevel="3" ht="50.25" customHeight="1">
      <c r="A7399" s="3" t="n"/>
      <c r="B7399" s="3" t="n"/>
      <c r="C7399" s="25" t="n"/>
      <c r="D7399" s="271" t="inlineStr">
        <is>
          <t>10.13.73.7.</t>
        </is>
      </c>
      <c r="E7399" s="200" t="inlineStr">
        <is>
          <t>Контактный блок 1 НО, SBE101, Systeme Electric</t>
        </is>
      </c>
      <c r="F7399" s="214" t="inlineStr">
        <is>
          <t>шт.</t>
        </is>
      </c>
      <c r="G7399" s="645" t="n">
        <v>2</v>
      </c>
      <c r="H7399" s="194" t="n"/>
      <c r="I7399" s="195" t="n">
        <v>0</v>
      </c>
      <c r="J7399" s="196" t="n">
        <v>0</v>
      </c>
      <c r="K7399" s="197" t="n">
        <v>0</v>
      </c>
      <c r="L7399" s="194" t="n">
        <v>0</v>
      </c>
      <c r="M7399" s="195" t="n">
        <v>0</v>
      </c>
      <c r="N7399" s="196" t="n">
        <v>0</v>
      </c>
      <c r="O7399" s="197" t="n">
        <v>0</v>
      </c>
      <c r="P7399" s="118" t="inlineStr">
        <is>
          <t>Включено</t>
        </is>
      </c>
      <c r="Q7399" s="104" t="n"/>
    </row>
    <row r="7400" outlineLevel="3" ht="50.25" customHeight="1">
      <c r="A7400" s="3" t="n"/>
      <c r="B7400" s="3" t="n"/>
      <c r="C7400" s="25" t="n"/>
      <c r="D7400" s="271" t="inlineStr">
        <is>
          <t>10.13.73.8.</t>
        </is>
      </c>
      <c r="E7400" s="200" t="inlineStr">
        <is>
          <t>Клемма винтовая 10 мм.кв. 800В, 57A, синяя, TB10N, Провенто</t>
        </is>
      </c>
      <c r="F7400" s="214" t="inlineStr">
        <is>
          <t>шт.</t>
        </is>
      </c>
      <c r="G7400" s="645" t="n">
        <v>1</v>
      </c>
      <c r="H7400" s="194" t="n"/>
      <c r="I7400" s="195" t="n">
        <v>0</v>
      </c>
      <c r="J7400" s="196" t="n">
        <v>0</v>
      </c>
      <c r="K7400" s="197" t="n">
        <v>0</v>
      </c>
      <c r="L7400" s="194" t="n">
        <v>0</v>
      </c>
      <c r="M7400" s="195" t="n">
        <v>0</v>
      </c>
      <c r="N7400" s="196" t="n">
        <v>0</v>
      </c>
      <c r="O7400" s="197" t="n">
        <v>0</v>
      </c>
      <c r="P7400" s="118" t="inlineStr">
        <is>
          <t>Включено</t>
        </is>
      </c>
      <c r="Q7400" s="104" t="n"/>
    </row>
    <row r="7401" outlineLevel="3" ht="50.25" customHeight="1">
      <c r="A7401" s="3" t="n"/>
      <c r="B7401" s="3" t="n"/>
      <c r="C7401" s="25" t="n"/>
      <c r="D7401" s="271" t="inlineStr">
        <is>
          <t>10.13.73.9.</t>
        </is>
      </c>
      <c r="E7401" s="200" t="inlineStr">
        <is>
          <t>Клемма винтовая 2.5 мм.кв. 800В, 24A, синяя, TB2.5N, Провенто</t>
        </is>
      </c>
      <c r="F7401" s="214" t="inlineStr">
        <is>
          <t>шт.</t>
        </is>
      </c>
      <c r="G7401" s="645" t="n">
        <v>3</v>
      </c>
      <c r="H7401" s="194" t="n"/>
      <c r="I7401" s="195" t="n">
        <v>0</v>
      </c>
      <c r="J7401" s="196" t="n">
        <v>0</v>
      </c>
      <c r="K7401" s="197" t="n">
        <v>0</v>
      </c>
      <c r="L7401" s="194" t="n">
        <v>0</v>
      </c>
      <c r="M7401" s="195" t="n">
        <v>0</v>
      </c>
      <c r="N7401" s="196" t="n">
        <v>0</v>
      </c>
      <c r="O7401" s="197" t="n">
        <v>0</v>
      </c>
      <c r="P7401" s="118" t="inlineStr">
        <is>
          <t>Включено</t>
        </is>
      </c>
      <c r="Q7401" s="104" t="n"/>
    </row>
    <row r="7402" outlineLevel="3" ht="50.25" customHeight="1">
      <c r="A7402" s="3" t="n"/>
      <c r="B7402" s="3" t="n"/>
      <c r="C7402" s="25" t="n"/>
      <c r="D7402" s="271" t="inlineStr">
        <is>
          <t>10.13.73.10.</t>
        </is>
      </c>
      <c r="E7402" s="200" t="inlineStr">
        <is>
          <t>Клемма заземления винтовая 2.5 мм.кв. 800В, желто-зеленая, TB2.5E, Провенто</t>
        </is>
      </c>
      <c r="F7402" s="214" t="inlineStr">
        <is>
          <t>шт.</t>
        </is>
      </c>
      <c r="G7402" s="645" t="n">
        <v>3</v>
      </c>
      <c r="H7402" s="194" t="n"/>
      <c r="I7402" s="195" t="n">
        <v>0</v>
      </c>
      <c r="J7402" s="196" t="n">
        <v>0</v>
      </c>
      <c r="K7402" s="197" t="n">
        <v>0</v>
      </c>
      <c r="L7402" s="194" t="n">
        <v>0</v>
      </c>
      <c r="M7402" s="195" t="n">
        <v>0</v>
      </c>
      <c r="N7402" s="196" t="n">
        <v>0</v>
      </c>
      <c r="O7402" s="197" t="n">
        <v>0</v>
      </c>
      <c r="P7402" s="118" t="inlineStr">
        <is>
          <t>Включено</t>
        </is>
      </c>
      <c r="Q7402" s="104" t="n"/>
    </row>
    <row r="7403" outlineLevel="3" ht="50.25" customHeight="1">
      <c r="A7403" s="3" t="n"/>
      <c r="B7403" s="3" t="n"/>
      <c r="C7403" s="25" t="n"/>
      <c r="D7403" s="271" t="inlineStr">
        <is>
          <t>10.13.73.11.</t>
        </is>
      </c>
      <c r="E7403" s="200" t="inlineStr">
        <is>
          <t>Клемма заземления винтовая 10 мм.кв. 800В, желто-зеленая, TB10E, Провенто</t>
        </is>
      </c>
      <c r="F7403" s="214" t="inlineStr">
        <is>
          <t>шт.</t>
        </is>
      </c>
      <c r="G7403" s="645" t="n">
        <v>1</v>
      </c>
      <c r="H7403" s="194" t="n"/>
      <c r="I7403" s="195" t="n">
        <v>0</v>
      </c>
      <c r="J7403" s="196" t="n">
        <v>0</v>
      </c>
      <c r="K7403" s="197" t="n">
        <v>0</v>
      </c>
      <c r="L7403" s="194" t="n">
        <v>0</v>
      </c>
      <c r="M7403" s="195" t="n">
        <v>0</v>
      </c>
      <c r="N7403" s="196" t="n">
        <v>0</v>
      </c>
      <c r="O7403" s="197" t="n">
        <v>0</v>
      </c>
      <c r="P7403" s="118" t="inlineStr">
        <is>
          <t>Включено</t>
        </is>
      </c>
      <c r="Q7403" s="104" t="n"/>
    </row>
    <row r="7404" outlineLevel="3" ht="50.25" customHeight="1">
      <c r="A7404" s="3" t="n"/>
      <c r="B7404" s="3" t="n"/>
      <c r="C7404" s="25" t="n"/>
      <c r="D7404" s="271" t="inlineStr">
        <is>
          <t>10.13.73.12.</t>
        </is>
      </c>
      <c r="E7404" s="200" t="inlineStr">
        <is>
          <t>Клемма винтовая 2.5 мм.кв. 800В, 24A, серая, TB2.5, Провенто</t>
        </is>
      </c>
      <c r="F7404" s="214" t="inlineStr">
        <is>
          <t>шт.</t>
        </is>
      </c>
      <c r="G7404" s="645" t="n">
        <v>16</v>
      </c>
      <c r="H7404" s="194" t="n"/>
      <c r="I7404" s="195" t="n">
        <v>0</v>
      </c>
      <c r="J7404" s="196" t="n">
        <v>0</v>
      </c>
      <c r="K7404" s="197" t="n">
        <v>0</v>
      </c>
      <c r="L7404" s="194" t="n">
        <v>0</v>
      </c>
      <c r="M7404" s="195" t="n">
        <v>0</v>
      </c>
      <c r="N7404" s="196" t="n">
        <v>0</v>
      </c>
      <c r="O7404" s="197" t="n">
        <v>0</v>
      </c>
      <c r="P7404" s="118" t="inlineStr">
        <is>
          <t>Включено</t>
        </is>
      </c>
      <c r="Q7404" s="104" t="n"/>
    </row>
    <row r="7405" outlineLevel="3" ht="50.25" customHeight="1">
      <c r="A7405" s="3" t="n"/>
      <c r="B7405" s="3" t="n"/>
      <c r="C7405" s="25" t="n"/>
      <c r="D7405" s="271" t="inlineStr">
        <is>
          <t>10.13.73.13.</t>
        </is>
      </c>
      <c r="E7405" s="200" t="inlineStr">
        <is>
          <t>Торцевая крышка для клемм 2.5-10 мм.кв., серая, T2.5-10EC, Провенто</t>
        </is>
      </c>
      <c r="F7405" s="214" t="inlineStr">
        <is>
          <t>шт.</t>
        </is>
      </c>
      <c r="G7405" s="645" t="n">
        <v>4</v>
      </c>
      <c r="H7405" s="194" t="n"/>
      <c r="I7405" s="195" t="n">
        <v>0</v>
      </c>
      <c r="J7405" s="196" t="n">
        <v>0</v>
      </c>
      <c r="K7405" s="197" t="n">
        <v>0</v>
      </c>
      <c r="L7405" s="194" t="n">
        <v>0</v>
      </c>
      <c r="M7405" s="195" t="n">
        <v>0</v>
      </c>
      <c r="N7405" s="196" t="n">
        <v>0</v>
      </c>
      <c r="O7405" s="197" t="n">
        <v>0</v>
      </c>
      <c r="P7405" s="118" t="inlineStr">
        <is>
          <t>Включено</t>
        </is>
      </c>
      <c r="Q7405" s="104" t="n"/>
    </row>
    <row r="7406" outlineLevel="3" ht="50.25" customHeight="1">
      <c r="A7406" s="3" t="n"/>
      <c r="B7406" s="3" t="n"/>
      <c r="C7406" s="25" t="n"/>
      <c r="D7406" s="271" t="inlineStr">
        <is>
          <t>10.13.73.14.</t>
        </is>
      </c>
      <c r="E7406" s="200" t="inlineStr">
        <is>
          <t>Компактный распределительный шкаф MES 300х200х120, MES 30.20.12, Провенто</t>
        </is>
      </c>
      <c r="F7406" s="214" t="inlineStr">
        <is>
          <t>шт.</t>
        </is>
      </c>
      <c r="G7406" s="645" t="n">
        <v>1</v>
      </c>
      <c r="H7406" s="194" t="n"/>
      <c r="I7406" s="195" t="n">
        <v>0</v>
      </c>
      <c r="J7406" s="196" t="n">
        <v>0</v>
      </c>
      <c r="K7406" s="197" t="n">
        <v>0</v>
      </c>
      <c r="L7406" s="194" t="n">
        <v>0</v>
      </c>
      <c r="M7406" s="195" t="n">
        <v>0</v>
      </c>
      <c r="N7406" s="196" t="n">
        <v>0</v>
      </c>
      <c r="O7406" s="197" t="n">
        <v>0</v>
      </c>
      <c r="P7406" s="118" t="inlineStr">
        <is>
          <t>Включено</t>
        </is>
      </c>
      <c r="Q7406" s="104" t="n"/>
    </row>
    <row r="7407" outlineLevel="3" ht="50.25" customHeight="1">
      <c r="A7407" s="3" t="n"/>
      <c r="B7407" s="3" t="n"/>
      <c r="C7407" s="25" t="n"/>
      <c r="D7407" s="271" t="inlineStr">
        <is>
          <t>10.13.73.15.</t>
        </is>
      </c>
      <c r="E7407" s="200" t="inlineStr">
        <is>
          <t>Монтажная DIN рейка 35х7.5х2000мм, DR07.2000, Провенто</t>
        </is>
      </c>
      <c r="F7407" s="214" t="inlineStr">
        <is>
          <t>шт.</t>
        </is>
      </c>
      <c r="G7407" s="645" t="n">
        <v>1</v>
      </c>
      <c r="H7407" s="194" t="n"/>
      <c r="I7407" s="195" t="n">
        <v>0</v>
      </c>
      <c r="J7407" s="196" t="n">
        <v>0</v>
      </c>
      <c r="K7407" s="197" t="n">
        <v>0</v>
      </c>
      <c r="L7407" s="194" t="n">
        <v>0</v>
      </c>
      <c r="M7407" s="195" t="n">
        <v>0</v>
      </c>
      <c r="N7407" s="196" t="n">
        <v>0</v>
      </c>
      <c r="O7407" s="197" t="n">
        <v>0</v>
      </c>
      <c r="P7407" s="118" t="inlineStr">
        <is>
          <t>Включено</t>
        </is>
      </c>
      <c r="Q7407" s="104" t="n"/>
    </row>
    <row r="7408" outlineLevel="3" ht="50.25" customHeight="1">
      <c r="A7408" s="3" t="n"/>
      <c r="B7408" s="3" t="n"/>
      <c r="C7408" s="25" t="n"/>
      <c r="D7408" s="271" t="inlineStr">
        <is>
          <t>10.13.73.16.</t>
        </is>
      </c>
      <c r="E7408" s="200" t="inlineStr">
        <is>
          <t>Кабельный канал перфорированный 40x60x2000мм, WD40.60P, Провенто</t>
        </is>
      </c>
      <c r="F7408" s="214" t="inlineStr">
        <is>
          <t>пог.м.</t>
        </is>
      </c>
      <c r="G7408" s="645" t="n">
        <v>1</v>
      </c>
      <c r="H7408" s="194" t="n"/>
      <c r="I7408" s="195" t="n">
        <v>0</v>
      </c>
      <c r="J7408" s="196" t="n">
        <v>0</v>
      </c>
      <c r="K7408" s="197" t="n">
        <v>0</v>
      </c>
      <c r="L7408" s="194" t="n">
        <v>0</v>
      </c>
      <c r="M7408" s="195" t="n">
        <v>0</v>
      </c>
      <c r="N7408" s="196" t="n">
        <v>0</v>
      </c>
      <c r="O7408" s="197" t="n">
        <v>0</v>
      </c>
      <c r="P7408" s="118" t="inlineStr">
        <is>
          <t>Включено</t>
        </is>
      </c>
      <c r="Q7408" s="104" t="n"/>
    </row>
    <row r="7409" outlineLevel="2" ht="50.25" customHeight="1">
      <c r="A7409" s="3" t="n"/>
      <c r="B7409" s="3" t="n"/>
      <c r="C7409" s="240" t="n"/>
      <c r="D7409" s="391" t="inlineStr">
        <is>
          <t>10.13.74.</t>
        </is>
      </c>
      <c r="E7409" s="410" t="inlineStr">
        <is>
          <t>Щит систем вентиляции ЩСВ-В2.2 Оборудование и датчики по месту</t>
        </is>
      </c>
      <c r="F7409" s="411" t="inlineStr">
        <is>
          <t>комплект</t>
        </is>
      </c>
      <c r="G7409" s="421" t="n">
        <v>1</v>
      </c>
      <c r="H7409" s="428">
        <f>IFERROR(L7409/G7409,0)</f>
        <v/>
      </c>
      <c r="I7409" s="429">
        <f>IFERROR(M7409/G7409,0)</f>
        <v/>
      </c>
      <c r="J7409" s="430">
        <f>IFERROR(N7409/G7409,0)</f>
        <v/>
      </c>
      <c r="K7409" s="432">
        <f>+IFERROR(O7409/G7409,0)</f>
        <v/>
      </c>
      <c r="L7409" s="431">
        <f>SUBTOTAL(9,L7410:L7411)</f>
        <v/>
      </c>
      <c r="M7409" s="429">
        <f>SUBTOTAL(9,M7410:M7411)</f>
        <v/>
      </c>
      <c r="N7409" s="430">
        <f>SUBTOTAL(9,N7410:N7411)</f>
        <v/>
      </c>
      <c r="O7409" s="433">
        <f>SUBTOTAL(9,O7410:O7411)</f>
        <v/>
      </c>
      <c r="P7409" s="394" t="n"/>
      <c r="Q7409" s="243" t="n"/>
    </row>
    <row r="7410" outlineLevel="3" ht="50.25" customHeight="1">
      <c r="A7410" s="3" t="n"/>
      <c r="B7410" s="3" t="n"/>
      <c r="C7410" s="25" t="n"/>
      <c r="D7410" s="271" t="inlineStr">
        <is>
          <t>10.13.74.1.</t>
        </is>
      </c>
      <c r="E7410" s="200" t="inlineStr">
        <is>
          <t>Привод с пружинным возвратом, 2-х позиционный, 10 Нм, ~220 В, NF230A, Belimo</t>
        </is>
      </c>
      <c r="F7410" s="214" t="inlineStr">
        <is>
          <t>шт.</t>
        </is>
      </c>
      <c r="G7410" s="645" t="n">
        <v>0</v>
      </c>
      <c r="H7410" s="194" t="n">
        <v>16508.68076180785</v>
      </c>
      <c r="I7410" s="195" t="n">
        <v>10353.77688237868</v>
      </c>
      <c r="J7410" s="196" t="n">
        <v>3357.807205523316</v>
      </c>
      <c r="K7410" s="197" t="n">
        <v>30220.26484970985</v>
      </c>
      <c r="L7410" s="194" t="n">
        <v>0</v>
      </c>
      <c r="M7410" s="195" t="n">
        <v>0</v>
      </c>
      <c r="N7410" s="196" t="n">
        <v>0</v>
      </c>
      <c r="O7410" s="197" t="n">
        <v>0</v>
      </c>
      <c r="P7410" s="524" t="inlineStr">
        <is>
          <t>Исключено</t>
        </is>
      </c>
      <c r="Q7410" s="104" t="n"/>
    </row>
    <row r="7411" outlineLevel="3" ht="50.25" customHeight="1">
      <c r="A7411" s="3" t="n"/>
      <c r="B7411" s="3" t="n"/>
      <c r="C7411" s="25" t="n"/>
      <c r="D7411" s="271" t="inlineStr">
        <is>
          <t>10.13.74.2.</t>
        </is>
      </c>
      <c r="E7411" s="200" t="inlineStr">
        <is>
          <t>Преобразователь частотный, встроенный фильтр ЭМС категории С2 или С3, 380 В, 1.5 кВт, 3.7 А, IP55, STV900U15N4, System Electric</t>
        </is>
      </c>
      <c r="F7411" s="214" t="inlineStr">
        <is>
          <t>шт.</t>
        </is>
      </c>
      <c r="G7411" s="645" t="n">
        <v>0</v>
      </c>
      <c r="H7411" s="194" t="n">
        <v>43869.22209572834</v>
      </c>
      <c r="I7411" s="195" t="n">
        <v>15530.66532356802</v>
      </c>
      <c r="J7411" s="196" t="n">
        <v>7424.985927412044</v>
      </c>
      <c r="K7411" s="197" t="n">
        <v>66824.87334670839</v>
      </c>
      <c r="L7411" s="194" t="n">
        <v>0</v>
      </c>
      <c r="M7411" s="195" t="n">
        <v>0</v>
      </c>
      <c r="N7411" s="196" t="n">
        <v>0</v>
      </c>
      <c r="O7411" s="197" t="n">
        <v>0</v>
      </c>
      <c r="P7411" s="524" t="inlineStr">
        <is>
          <t>Исключено</t>
        </is>
      </c>
      <c r="Q7411" s="104" t="n"/>
    </row>
    <row r="7412" outlineLevel="2" ht="50.25" customHeight="1">
      <c r="A7412" s="3" t="n"/>
      <c r="B7412" s="3" t="n"/>
      <c r="C7412" s="240" t="n"/>
      <c r="D7412" s="391" t="inlineStr">
        <is>
          <t>10.13.75.</t>
        </is>
      </c>
      <c r="E7412" s="410" t="inlineStr">
        <is>
          <t>Щит систем вентиляции ЩСВ-В2.2</t>
        </is>
      </c>
      <c r="F7412" s="411" t="inlineStr">
        <is>
          <t>комплект</t>
        </is>
      </c>
      <c r="G7412" s="421" t="n">
        <v>1</v>
      </c>
      <c r="H7412" s="434">
        <f>IFERROR(L7412/G7412,0)</f>
        <v/>
      </c>
      <c r="I7412" s="435">
        <f>IFERROR(M7412/G7412,0)</f>
        <v/>
      </c>
      <c r="J7412" s="436">
        <f>IFERROR(N7412/G7412,0)</f>
        <v/>
      </c>
      <c r="K7412" s="432">
        <f>+IFERROR(O7412/G7412,0)</f>
        <v/>
      </c>
      <c r="L7412" s="434">
        <f>SUBTOTAL(9,L7413:L7428)</f>
        <v/>
      </c>
      <c r="M7412" s="435">
        <f>SUBTOTAL(9,M7413:M7428)</f>
        <v/>
      </c>
      <c r="N7412" s="436">
        <f>SUBTOTAL(9,N7413:N7428)</f>
        <v/>
      </c>
      <c r="O7412" s="437">
        <f>SUBTOTAL(9,O7413:O7428)</f>
        <v/>
      </c>
      <c r="P7412" s="652" t="inlineStr">
        <is>
          <t>Исключено</t>
        </is>
      </c>
      <c r="Q7412" s="243" t="n"/>
    </row>
    <row r="7413" outlineLevel="3" ht="50.25" customHeight="1">
      <c r="A7413" s="3" t="n"/>
      <c r="B7413" s="3" t="n"/>
      <c r="C7413" s="25" t="n"/>
      <c r="D7413" s="271" t="inlineStr">
        <is>
          <t>10.13.75.1.</t>
        </is>
      </c>
      <c r="E7413" s="200" t="inlineStr">
        <is>
          <t>Лампа сигнальная в сборе, со встроенным светодиодом, зеленая, 230-240В AC, SB4BVM3, Systeme Electric</t>
        </is>
      </c>
      <c r="F7413" s="214" t="inlineStr">
        <is>
          <t>шт.</t>
        </is>
      </c>
      <c r="G7413" s="645" t="n">
        <v>1</v>
      </c>
      <c r="H7413" s="194" t="n"/>
      <c r="I7413" s="195" t="n">
        <v>0</v>
      </c>
      <c r="J7413" s="196" t="n">
        <v>0</v>
      </c>
      <c r="K7413" s="197" t="n">
        <v>0</v>
      </c>
      <c r="L7413" s="194" t="n">
        <v>0</v>
      </c>
      <c r="M7413" s="195" t="n">
        <v>0</v>
      </c>
      <c r="N7413" s="196" t="n">
        <v>0</v>
      </c>
      <c r="O7413" s="197" t="n">
        <v>0</v>
      </c>
      <c r="P7413" s="118" t="inlineStr">
        <is>
          <t>Включено</t>
        </is>
      </c>
      <c r="Q7413" s="104" t="n"/>
    </row>
    <row r="7414" outlineLevel="3" ht="50.25" customHeight="1">
      <c r="A7414" s="3" t="n"/>
      <c r="B7414" s="3" t="n"/>
      <c r="C7414" s="25" t="n"/>
      <c r="D7414" s="271" t="inlineStr">
        <is>
          <t>10.13.75.2.</t>
        </is>
      </c>
      <c r="E7414" s="200" t="inlineStr">
        <is>
          <t>Реле промежуточное, 3 п.к. контакта 8А, МРП-3-1 ACDC220В УХЛ4, ЗАО "Меандр"</t>
        </is>
      </c>
      <c r="F7414" s="214" t="inlineStr">
        <is>
          <t>шт.</t>
        </is>
      </c>
      <c r="G7414" s="645" t="n">
        <v>1</v>
      </c>
      <c r="H7414" s="194" t="n"/>
      <c r="I7414" s="195" t="n">
        <v>0</v>
      </c>
      <c r="J7414" s="196" t="n">
        <v>0</v>
      </c>
      <c r="K7414" s="197" t="n">
        <v>0</v>
      </c>
      <c r="L7414" s="194" t="n">
        <v>0</v>
      </c>
      <c r="M7414" s="195" t="n">
        <v>0</v>
      </c>
      <c r="N7414" s="196" t="n">
        <v>0</v>
      </c>
      <c r="O7414" s="197" t="n">
        <v>0</v>
      </c>
      <c r="P7414" s="118" t="inlineStr">
        <is>
          <t>Включено</t>
        </is>
      </c>
      <c r="Q7414" s="104" t="n"/>
    </row>
    <row r="7415" outlineLevel="3" ht="50.25" customHeight="1">
      <c r="A7415" s="3" t="n"/>
      <c r="B7415" s="3" t="n"/>
      <c r="C7415" s="25" t="n"/>
      <c r="D7415" s="271" t="inlineStr">
        <is>
          <t>10.13.75.3.</t>
        </is>
      </c>
      <c r="E7415" s="200" t="inlineStr">
        <is>
          <t>Реле промежуточное, 2 п.к. контакта 16А, МРП-2 ACDC24В УХЛ4, ЗАО "Меандр"</t>
        </is>
      </c>
      <c r="F7415" s="214" t="inlineStr">
        <is>
          <t>шт.</t>
        </is>
      </c>
      <c r="G7415" s="645" t="n">
        <v>1</v>
      </c>
      <c r="H7415" s="194" t="n"/>
      <c r="I7415" s="195" t="n">
        <v>0</v>
      </c>
      <c r="J7415" s="196" t="n">
        <v>0</v>
      </c>
      <c r="K7415" s="197" t="n">
        <v>0</v>
      </c>
      <c r="L7415" s="194" t="n">
        <v>0</v>
      </c>
      <c r="M7415" s="195" t="n">
        <v>0</v>
      </c>
      <c r="N7415" s="196" t="n">
        <v>0</v>
      </c>
      <c r="O7415" s="197" t="n">
        <v>0</v>
      </c>
      <c r="P7415" s="118" t="inlineStr">
        <is>
          <t>Включено</t>
        </is>
      </c>
      <c r="Q7415" s="104" t="n"/>
    </row>
    <row r="7416" outlineLevel="3" ht="50.25" customHeight="1">
      <c r="A7416" s="3" t="n"/>
      <c r="B7416" s="3" t="n"/>
      <c r="C7416" s="25" t="n"/>
      <c r="D7416" s="271" t="inlineStr">
        <is>
          <t>10.13.75.4.</t>
        </is>
      </c>
      <c r="E7416" s="200" t="inlineStr">
        <is>
          <t>Реле термисторной защиты электродвигателя, 1 н.о. и 1 н.з. контакт, катушка 220В, РТ-М01-1-15 АС230В УХЛ4, ЗАО "Меандр"</t>
        </is>
      </c>
      <c r="F7416" s="214" t="inlineStr">
        <is>
          <t>шт.</t>
        </is>
      </c>
      <c r="G7416" s="645" t="n">
        <v>1</v>
      </c>
      <c r="H7416" s="194" t="n"/>
      <c r="I7416" s="195" t="n">
        <v>0</v>
      </c>
      <c r="J7416" s="196" t="n">
        <v>0</v>
      </c>
      <c r="K7416" s="197" t="n">
        <v>0</v>
      </c>
      <c r="L7416" s="194" t="n">
        <v>0</v>
      </c>
      <c r="M7416" s="195" t="n">
        <v>0</v>
      </c>
      <c r="N7416" s="196" t="n">
        <v>0</v>
      </c>
      <c r="O7416" s="197" t="n">
        <v>0</v>
      </c>
      <c r="P7416" s="118" t="inlineStr">
        <is>
          <t>Включено</t>
        </is>
      </c>
      <c r="Q7416" s="104" t="n"/>
    </row>
    <row r="7417" outlineLevel="3" ht="50.25" customHeight="1">
      <c r="A7417" s="3" t="n"/>
      <c r="B7417" s="3" t="n"/>
      <c r="C7417" s="25" t="n"/>
      <c r="D7417" s="271" t="inlineStr">
        <is>
          <t>10.13.75.5.</t>
        </is>
      </c>
      <c r="E7417" s="200" t="inlineStr">
        <is>
          <t>Автоматический выключатель, термомагнитный, трехполюсный, кривая С, номинальный ток 10 А, 4.5 кА, C9 F 34 3 10, Systeme Electric</t>
        </is>
      </c>
      <c r="F7417" s="214" t="inlineStr">
        <is>
          <t>шт.</t>
        </is>
      </c>
      <c r="G7417" s="645" t="n">
        <v>1</v>
      </c>
      <c r="H7417" s="194" t="n"/>
      <c r="I7417" s="195" t="n">
        <v>0</v>
      </c>
      <c r="J7417" s="196" t="n">
        <v>0</v>
      </c>
      <c r="K7417" s="197" t="n">
        <v>0</v>
      </c>
      <c r="L7417" s="194" t="n">
        <v>0</v>
      </c>
      <c r="M7417" s="195" t="n">
        <v>0</v>
      </c>
      <c r="N7417" s="196" t="n">
        <v>0</v>
      </c>
      <c r="O7417" s="197" t="n">
        <v>0</v>
      </c>
      <c r="P7417" s="118" t="inlineStr">
        <is>
          <t>Включено</t>
        </is>
      </c>
      <c r="Q7417" s="104" t="n"/>
    </row>
    <row r="7418" outlineLevel="3" ht="50.25" customHeight="1">
      <c r="A7418" s="3" t="n"/>
      <c r="B7418" s="3" t="n"/>
      <c r="C7418" s="25" t="n"/>
      <c r="D7418" s="271" t="inlineStr">
        <is>
          <t>10.13.75.6.</t>
        </is>
      </c>
      <c r="E7418" s="200" t="inlineStr">
        <is>
          <t>Переключатель 3-х позиционный с фиксацией, 2 н.о., черный, удлиненная ручка, SB4BJ33, Systeme Electric</t>
        </is>
      </c>
      <c r="F7418" s="214" t="inlineStr">
        <is>
          <t>шт.</t>
        </is>
      </c>
      <c r="G7418" s="645" t="n">
        <v>1</v>
      </c>
      <c r="H7418" s="194" t="n"/>
      <c r="I7418" s="195" t="n">
        <v>0</v>
      </c>
      <c r="J7418" s="196" t="n">
        <v>0</v>
      </c>
      <c r="K7418" s="197" t="n">
        <v>0</v>
      </c>
      <c r="L7418" s="194" t="n">
        <v>0</v>
      </c>
      <c r="M7418" s="195" t="n">
        <v>0</v>
      </c>
      <c r="N7418" s="196" t="n">
        <v>0</v>
      </c>
      <c r="O7418" s="197" t="n">
        <v>0</v>
      </c>
      <c r="P7418" s="118" t="inlineStr">
        <is>
          <t>Включено</t>
        </is>
      </c>
      <c r="Q7418" s="104" t="n"/>
    </row>
    <row r="7419" outlineLevel="3" ht="50.25" customHeight="1">
      <c r="A7419" s="3" t="n"/>
      <c r="B7419" s="3" t="n"/>
      <c r="C7419" s="25" t="n"/>
      <c r="D7419" s="271" t="inlineStr">
        <is>
          <t>10.13.75.7.</t>
        </is>
      </c>
      <c r="E7419" s="200" t="inlineStr">
        <is>
          <t>Контактный блок 1 НО, SBE101, Systeme Electric</t>
        </is>
      </c>
      <c r="F7419" s="214" t="inlineStr">
        <is>
          <t>шт.</t>
        </is>
      </c>
      <c r="G7419" s="645" t="n">
        <v>2</v>
      </c>
      <c r="H7419" s="194" t="n"/>
      <c r="I7419" s="195" t="n">
        <v>0</v>
      </c>
      <c r="J7419" s="196" t="n">
        <v>0</v>
      </c>
      <c r="K7419" s="197" t="n">
        <v>0</v>
      </c>
      <c r="L7419" s="194" t="n">
        <v>0</v>
      </c>
      <c r="M7419" s="195" t="n">
        <v>0</v>
      </c>
      <c r="N7419" s="196" t="n">
        <v>0</v>
      </c>
      <c r="O7419" s="197" t="n">
        <v>0</v>
      </c>
      <c r="P7419" s="118" t="inlineStr">
        <is>
          <t>Включено</t>
        </is>
      </c>
      <c r="Q7419" s="104" t="n"/>
    </row>
    <row r="7420" outlineLevel="3" ht="50.25" customHeight="1">
      <c r="A7420" s="3" t="n"/>
      <c r="B7420" s="3" t="n"/>
      <c r="C7420" s="25" t="n"/>
      <c r="D7420" s="271" t="inlineStr">
        <is>
          <t>10.13.75.8.</t>
        </is>
      </c>
      <c r="E7420" s="200" t="inlineStr">
        <is>
          <t>Клемма винтовая 10 мм.кв. 800В, 57A, синяя, TB10N, Провенто</t>
        </is>
      </c>
      <c r="F7420" s="214" t="inlineStr">
        <is>
          <t>шт.</t>
        </is>
      </c>
      <c r="G7420" s="645" t="n">
        <v>1</v>
      </c>
      <c r="H7420" s="194" t="n"/>
      <c r="I7420" s="195" t="n">
        <v>0</v>
      </c>
      <c r="J7420" s="196" t="n">
        <v>0</v>
      </c>
      <c r="K7420" s="197" t="n">
        <v>0</v>
      </c>
      <c r="L7420" s="194" t="n">
        <v>0</v>
      </c>
      <c r="M7420" s="195" t="n">
        <v>0</v>
      </c>
      <c r="N7420" s="196" t="n">
        <v>0</v>
      </c>
      <c r="O7420" s="197" t="n">
        <v>0</v>
      </c>
      <c r="P7420" s="118" t="inlineStr">
        <is>
          <t>Включено</t>
        </is>
      </c>
      <c r="Q7420" s="104" t="n"/>
    </row>
    <row r="7421" outlineLevel="3" ht="50.25" customHeight="1">
      <c r="A7421" s="3" t="n"/>
      <c r="B7421" s="3" t="n"/>
      <c r="C7421" s="25" t="n"/>
      <c r="D7421" s="271" t="inlineStr">
        <is>
          <t>10.13.75.9.</t>
        </is>
      </c>
      <c r="E7421" s="200" t="inlineStr">
        <is>
          <t>Клемма винтовая 2.5 мм.кв. 800В, 24A, синяя, TB2.5N, Провенто</t>
        </is>
      </c>
      <c r="F7421" s="214" t="inlineStr">
        <is>
          <t>шт.</t>
        </is>
      </c>
      <c r="G7421" s="645" t="n">
        <v>3</v>
      </c>
      <c r="H7421" s="194" t="n"/>
      <c r="I7421" s="195" t="n">
        <v>0</v>
      </c>
      <c r="J7421" s="196" t="n">
        <v>0</v>
      </c>
      <c r="K7421" s="197" t="n">
        <v>0</v>
      </c>
      <c r="L7421" s="194" t="n">
        <v>0</v>
      </c>
      <c r="M7421" s="195" t="n">
        <v>0</v>
      </c>
      <c r="N7421" s="196" t="n">
        <v>0</v>
      </c>
      <c r="O7421" s="197" t="n">
        <v>0</v>
      </c>
      <c r="P7421" s="118" t="inlineStr">
        <is>
          <t>Включено</t>
        </is>
      </c>
      <c r="Q7421" s="104" t="n"/>
    </row>
    <row r="7422" outlineLevel="3" ht="50.25" customHeight="1">
      <c r="A7422" s="3" t="n"/>
      <c r="B7422" s="3" t="n"/>
      <c r="C7422" s="25" t="n"/>
      <c r="D7422" s="271" t="inlineStr">
        <is>
          <t>10.13.75.10.</t>
        </is>
      </c>
      <c r="E7422" s="200" t="inlineStr">
        <is>
          <t>Клемма заземления винтовая 2.5 мм.кв. 800В, желто-зеленая, TB2.5E, Провенто</t>
        </is>
      </c>
      <c r="F7422" s="214" t="inlineStr">
        <is>
          <t>шт.</t>
        </is>
      </c>
      <c r="G7422" s="645" t="n">
        <v>3</v>
      </c>
      <c r="H7422" s="194" t="n"/>
      <c r="I7422" s="195" t="n">
        <v>0</v>
      </c>
      <c r="J7422" s="196" t="n">
        <v>0</v>
      </c>
      <c r="K7422" s="197" t="n">
        <v>0</v>
      </c>
      <c r="L7422" s="194" t="n">
        <v>0</v>
      </c>
      <c r="M7422" s="195" t="n">
        <v>0</v>
      </c>
      <c r="N7422" s="196" t="n">
        <v>0</v>
      </c>
      <c r="O7422" s="197" t="n">
        <v>0</v>
      </c>
      <c r="P7422" s="118" t="inlineStr">
        <is>
          <t>Включено</t>
        </is>
      </c>
      <c r="Q7422" s="104" t="n"/>
    </row>
    <row r="7423" outlineLevel="3" ht="50.25" customHeight="1">
      <c r="A7423" s="3" t="n"/>
      <c r="B7423" s="3" t="n"/>
      <c r="C7423" s="25" t="n"/>
      <c r="D7423" s="271" t="inlineStr">
        <is>
          <t>10.13.75.11.</t>
        </is>
      </c>
      <c r="E7423" s="200" t="inlineStr">
        <is>
          <t>Клемма заземления винтовая 10 мм.кв. 800В, желто-зеленая, TB10E, Провенто</t>
        </is>
      </c>
      <c r="F7423" s="214" t="inlineStr">
        <is>
          <t>шт.</t>
        </is>
      </c>
      <c r="G7423" s="645" t="n">
        <v>1</v>
      </c>
      <c r="H7423" s="194" t="n"/>
      <c r="I7423" s="195" t="n">
        <v>0</v>
      </c>
      <c r="J7423" s="196" t="n">
        <v>0</v>
      </c>
      <c r="K7423" s="197" t="n">
        <v>0</v>
      </c>
      <c r="L7423" s="194" t="n">
        <v>0</v>
      </c>
      <c r="M7423" s="195" t="n">
        <v>0</v>
      </c>
      <c r="N7423" s="196" t="n">
        <v>0</v>
      </c>
      <c r="O7423" s="197" t="n">
        <v>0</v>
      </c>
      <c r="P7423" s="118" t="inlineStr">
        <is>
          <t>Включено</t>
        </is>
      </c>
      <c r="Q7423" s="104" t="n"/>
    </row>
    <row r="7424" outlineLevel="3" ht="50.25" customHeight="1">
      <c r="A7424" s="3" t="n"/>
      <c r="B7424" s="3" t="n"/>
      <c r="C7424" s="25" t="n"/>
      <c r="D7424" s="271" t="inlineStr">
        <is>
          <t>10.13.75.12.</t>
        </is>
      </c>
      <c r="E7424" s="200" t="inlineStr">
        <is>
          <t>Клемма винтовая 2.5 мм.кв. 800В, 24A, серая, TB2.5, Провенто</t>
        </is>
      </c>
      <c r="F7424" s="214" t="inlineStr">
        <is>
          <t>шт.</t>
        </is>
      </c>
      <c r="G7424" s="645" t="n">
        <v>16</v>
      </c>
      <c r="H7424" s="194" t="n"/>
      <c r="I7424" s="195" t="n">
        <v>0</v>
      </c>
      <c r="J7424" s="196" t="n">
        <v>0</v>
      </c>
      <c r="K7424" s="197" t="n">
        <v>0</v>
      </c>
      <c r="L7424" s="194" t="n">
        <v>0</v>
      </c>
      <c r="M7424" s="195" t="n">
        <v>0</v>
      </c>
      <c r="N7424" s="196" t="n">
        <v>0</v>
      </c>
      <c r="O7424" s="197" t="n">
        <v>0</v>
      </c>
      <c r="P7424" s="118" t="inlineStr">
        <is>
          <t>Включено</t>
        </is>
      </c>
      <c r="Q7424" s="104" t="n"/>
    </row>
    <row r="7425" outlineLevel="3" ht="50.25" customHeight="1">
      <c r="A7425" s="3" t="n"/>
      <c r="B7425" s="3" t="n"/>
      <c r="C7425" s="25" t="n"/>
      <c r="D7425" s="271" t="inlineStr">
        <is>
          <t>10.13.75.13.</t>
        </is>
      </c>
      <c r="E7425" s="200" t="inlineStr">
        <is>
          <t>Торцевая крышка для клемм 2.5-10 мм.кв., серая, T2.5-10EC, Провенто</t>
        </is>
      </c>
      <c r="F7425" s="214" t="inlineStr">
        <is>
          <t>шт.</t>
        </is>
      </c>
      <c r="G7425" s="645" t="n">
        <v>4</v>
      </c>
      <c r="H7425" s="194" t="n"/>
      <c r="I7425" s="195" t="n">
        <v>0</v>
      </c>
      <c r="J7425" s="196" t="n">
        <v>0</v>
      </c>
      <c r="K7425" s="197" t="n">
        <v>0</v>
      </c>
      <c r="L7425" s="194" t="n">
        <v>0</v>
      </c>
      <c r="M7425" s="195" t="n">
        <v>0</v>
      </c>
      <c r="N7425" s="196" t="n">
        <v>0</v>
      </c>
      <c r="O7425" s="197" t="n">
        <v>0</v>
      </c>
      <c r="P7425" s="118" t="inlineStr">
        <is>
          <t>Включено</t>
        </is>
      </c>
      <c r="Q7425" s="104" t="n"/>
    </row>
    <row r="7426" outlineLevel="3" ht="50.25" customHeight="1">
      <c r="A7426" s="3" t="n"/>
      <c r="B7426" s="3" t="n"/>
      <c r="C7426" s="25" t="n"/>
      <c r="D7426" s="271" t="inlineStr">
        <is>
          <t>10.13.75.14.</t>
        </is>
      </c>
      <c r="E7426" s="200" t="inlineStr">
        <is>
          <t>Компактный распределительный шкаф MES 300х200х120, MES 30.20.12, Провенто</t>
        </is>
      </c>
      <c r="F7426" s="214" t="inlineStr">
        <is>
          <t>шт.</t>
        </is>
      </c>
      <c r="G7426" s="645" t="n">
        <v>1</v>
      </c>
      <c r="H7426" s="194" t="n"/>
      <c r="I7426" s="195" t="n">
        <v>0</v>
      </c>
      <c r="J7426" s="196" t="n">
        <v>0</v>
      </c>
      <c r="K7426" s="197" t="n">
        <v>0</v>
      </c>
      <c r="L7426" s="194" t="n">
        <v>0</v>
      </c>
      <c r="M7426" s="195" t="n">
        <v>0</v>
      </c>
      <c r="N7426" s="196" t="n">
        <v>0</v>
      </c>
      <c r="O7426" s="197" t="n">
        <v>0</v>
      </c>
      <c r="P7426" s="118" t="inlineStr">
        <is>
          <t>Включено</t>
        </is>
      </c>
      <c r="Q7426" s="104" t="n"/>
    </row>
    <row r="7427" outlineLevel="3" ht="50.25" customHeight="1">
      <c r="A7427" s="3" t="n"/>
      <c r="B7427" s="3" t="n"/>
      <c r="C7427" s="25" t="n"/>
      <c r="D7427" s="271" t="inlineStr">
        <is>
          <t>10.13.75.15.</t>
        </is>
      </c>
      <c r="E7427" s="200" t="inlineStr">
        <is>
          <t>Монтажная DIN рейка 35х7.5х2000мм, DR07.2000, Провенто</t>
        </is>
      </c>
      <c r="F7427" s="214" t="inlineStr">
        <is>
          <t>шт.</t>
        </is>
      </c>
      <c r="G7427" s="645" t="n">
        <v>1</v>
      </c>
      <c r="H7427" s="194" t="n"/>
      <c r="I7427" s="195" t="n">
        <v>0</v>
      </c>
      <c r="J7427" s="196" t="n">
        <v>0</v>
      </c>
      <c r="K7427" s="197" t="n">
        <v>0</v>
      </c>
      <c r="L7427" s="194" t="n">
        <v>0</v>
      </c>
      <c r="M7427" s="195" t="n">
        <v>0</v>
      </c>
      <c r="N7427" s="196" t="n">
        <v>0</v>
      </c>
      <c r="O7427" s="197" t="n">
        <v>0</v>
      </c>
      <c r="P7427" s="118" t="inlineStr">
        <is>
          <t>Включено</t>
        </is>
      </c>
      <c r="Q7427" s="104" t="n"/>
    </row>
    <row r="7428" outlineLevel="3" ht="50.25" customHeight="1">
      <c r="A7428" s="3" t="n"/>
      <c r="B7428" s="3" t="n"/>
      <c r="C7428" s="25" t="n"/>
      <c r="D7428" s="271" t="inlineStr">
        <is>
          <t>10.13.75.16.</t>
        </is>
      </c>
      <c r="E7428" s="200" t="inlineStr">
        <is>
          <t>Кабельный канал перфорированный 40x60x2000мм, WD40.60P, Провенто</t>
        </is>
      </c>
      <c r="F7428" s="214" t="inlineStr">
        <is>
          <t>пог.м.</t>
        </is>
      </c>
      <c r="G7428" s="645" t="n">
        <v>1</v>
      </c>
      <c r="H7428" s="194" t="n"/>
      <c r="I7428" s="195" t="n">
        <v>0</v>
      </c>
      <c r="J7428" s="196" t="n">
        <v>0</v>
      </c>
      <c r="K7428" s="197" t="n">
        <v>0</v>
      </c>
      <c r="L7428" s="194" t="n">
        <v>0</v>
      </c>
      <c r="M7428" s="195" t="n">
        <v>0</v>
      </c>
      <c r="N7428" s="196" t="n">
        <v>0</v>
      </c>
      <c r="O7428" s="197" t="n">
        <v>0</v>
      </c>
      <c r="P7428" s="118" t="inlineStr">
        <is>
          <t>Включено</t>
        </is>
      </c>
      <c r="Q7428" s="104" t="n"/>
    </row>
    <row r="7429" outlineLevel="2" ht="50.25" customHeight="1">
      <c r="A7429" s="3" t="n"/>
      <c r="B7429" s="3" t="n"/>
      <c r="C7429" s="240" t="n"/>
      <c r="D7429" s="391" t="inlineStr">
        <is>
          <t>10.13.76.</t>
        </is>
      </c>
      <c r="E7429" s="410" t="inlineStr">
        <is>
          <t>Щит систем вентиляции ЩСВ-В2.3 Оборудование и датчики по месту</t>
        </is>
      </c>
      <c r="F7429" s="411" t="inlineStr">
        <is>
          <t>комплект</t>
        </is>
      </c>
      <c r="G7429" s="421" t="n">
        <v>1</v>
      </c>
      <c r="H7429" s="428">
        <f>IFERROR(L7429/G7429,0)</f>
        <v/>
      </c>
      <c r="I7429" s="429">
        <f>IFERROR(M7429/G7429,0)</f>
        <v/>
      </c>
      <c r="J7429" s="430">
        <f>IFERROR(N7429/G7429,0)</f>
        <v/>
      </c>
      <c r="K7429" s="432">
        <f>+IFERROR(O7429/G7429,0)</f>
        <v/>
      </c>
      <c r="L7429" s="431">
        <f>SUBTOTAL(9,L7430:L7431)</f>
        <v/>
      </c>
      <c r="M7429" s="429">
        <f>SUBTOTAL(9,M7430:M7431)</f>
        <v/>
      </c>
      <c r="N7429" s="430">
        <f>SUBTOTAL(9,N7430:N7431)</f>
        <v/>
      </c>
      <c r="O7429" s="433">
        <f>SUBTOTAL(9,O7430:O7431)</f>
        <v/>
      </c>
      <c r="P7429" s="394" t="n"/>
      <c r="Q7429" s="243" t="n"/>
    </row>
    <row r="7430" outlineLevel="3" ht="50.25" customHeight="1">
      <c r="A7430" s="3" t="n"/>
      <c r="B7430" s="3" t="n"/>
      <c r="C7430" s="25" t="n"/>
      <c r="D7430" s="271" t="inlineStr">
        <is>
          <t>10.13.76.1.</t>
        </is>
      </c>
      <c r="E7430" s="200" t="inlineStr">
        <is>
          <t>Привод с пружинным возвратом, 2-х позиционный, 10 Нм, ~220 В, NF230A, Belimo</t>
        </is>
      </c>
      <c r="F7430" s="214" t="inlineStr">
        <is>
          <t>шт.</t>
        </is>
      </c>
      <c r="G7430" s="645" t="n">
        <v>0</v>
      </c>
      <c r="H7430" s="194" t="n">
        <v>16508.68076180785</v>
      </c>
      <c r="I7430" s="195" t="n">
        <v>10353.77688237868</v>
      </c>
      <c r="J7430" s="196" t="n">
        <v>3357.807205523316</v>
      </c>
      <c r="K7430" s="197" t="n">
        <v>30220.26484970985</v>
      </c>
      <c r="L7430" s="194" t="n">
        <v>0</v>
      </c>
      <c r="M7430" s="195" t="n">
        <v>0</v>
      </c>
      <c r="N7430" s="196" t="n">
        <v>0</v>
      </c>
      <c r="O7430" s="197" t="n">
        <v>0</v>
      </c>
      <c r="P7430" s="524" t="inlineStr">
        <is>
          <t>Исключено</t>
        </is>
      </c>
      <c r="Q7430" s="104" t="n"/>
    </row>
    <row r="7431" outlineLevel="3" ht="50.25" customHeight="1">
      <c r="A7431" s="3" t="n"/>
      <c r="B7431" s="3" t="n"/>
      <c r="C7431" s="25" t="n"/>
      <c r="D7431" s="271" t="inlineStr">
        <is>
          <t>10.13.76.2.</t>
        </is>
      </c>
      <c r="E7431" s="200" t="inlineStr">
        <is>
          <t>Преобразователь частотный, встроенный фильтр ЭМС категории С2 или С3, 380 В, 1.5 кВт, 3.7 А, IP55, STV900U15N4, System Electric</t>
        </is>
      </c>
      <c r="F7431" s="214" t="inlineStr">
        <is>
          <t>шт.</t>
        </is>
      </c>
      <c r="G7431" s="645" t="n">
        <v>0</v>
      </c>
      <c r="H7431" s="194" t="n">
        <v>43869.22209572834</v>
      </c>
      <c r="I7431" s="195" t="n">
        <v>15530.66532356802</v>
      </c>
      <c r="J7431" s="196" t="n">
        <v>7424.985927412044</v>
      </c>
      <c r="K7431" s="197" t="n">
        <v>66824.87334670839</v>
      </c>
      <c r="L7431" s="194" t="n">
        <v>0</v>
      </c>
      <c r="M7431" s="195" t="n">
        <v>0</v>
      </c>
      <c r="N7431" s="196" t="n">
        <v>0</v>
      </c>
      <c r="O7431" s="197" t="n">
        <v>0</v>
      </c>
      <c r="P7431" s="524" t="inlineStr">
        <is>
          <t>Исключено</t>
        </is>
      </c>
      <c r="Q7431" s="104" t="n"/>
    </row>
    <row r="7432" outlineLevel="2" ht="50.25" customHeight="1">
      <c r="A7432" s="3" t="n"/>
      <c r="B7432" s="3" t="n"/>
      <c r="C7432" s="240" t="n"/>
      <c r="D7432" s="391" t="inlineStr">
        <is>
          <t>10.13.77.</t>
        </is>
      </c>
      <c r="E7432" s="410" t="inlineStr">
        <is>
          <t>Щит систем вентиляции ЩСВ-В2.3</t>
        </is>
      </c>
      <c r="F7432" s="411" t="inlineStr">
        <is>
          <t>комплект</t>
        </is>
      </c>
      <c r="G7432" s="421" t="n">
        <v>1</v>
      </c>
      <c r="H7432" s="434">
        <f>IFERROR(L7432/G7432,0)</f>
        <v/>
      </c>
      <c r="I7432" s="435">
        <f>IFERROR(M7432/G7432,0)</f>
        <v/>
      </c>
      <c r="J7432" s="436">
        <f>IFERROR(N7432/G7432,0)</f>
        <v/>
      </c>
      <c r="K7432" s="432">
        <f>+IFERROR(O7432/G7432,0)</f>
        <v/>
      </c>
      <c r="L7432" s="434">
        <f>SUBTOTAL(9,L7433:L7448)</f>
        <v/>
      </c>
      <c r="M7432" s="435">
        <f>SUBTOTAL(9,M7433:M7448)</f>
        <v/>
      </c>
      <c r="N7432" s="436">
        <f>SUBTOTAL(9,N7433:N7448)</f>
        <v/>
      </c>
      <c r="O7432" s="437">
        <f>SUBTOTAL(9,O7433:O7448)</f>
        <v/>
      </c>
      <c r="P7432" s="652" t="inlineStr">
        <is>
          <t>Исключено</t>
        </is>
      </c>
      <c r="Q7432" s="243" t="n"/>
    </row>
    <row r="7433" outlineLevel="3" ht="50.25" customHeight="1">
      <c r="A7433" s="3" t="n"/>
      <c r="B7433" s="3" t="n"/>
      <c r="C7433" s="25" t="n"/>
      <c r="D7433" s="271" t="inlineStr">
        <is>
          <t>10.13.77.1.</t>
        </is>
      </c>
      <c r="E7433" s="200" t="inlineStr">
        <is>
          <t>Лампа сигнальная в сборе, со встроенным светодиодом, зеленая, 230-240В AC, SB4BVM3, Systeme Electric</t>
        </is>
      </c>
      <c r="F7433" s="214" t="inlineStr">
        <is>
          <t>шт.</t>
        </is>
      </c>
      <c r="G7433" s="645" t="n">
        <v>1</v>
      </c>
      <c r="H7433" s="194" t="n"/>
      <c r="I7433" s="195" t="n">
        <v>0</v>
      </c>
      <c r="J7433" s="196" t="n">
        <v>0</v>
      </c>
      <c r="K7433" s="197" t="n">
        <v>0</v>
      </c>
      <c r="L7433" s="194" t="n">
        <v>0</v>
      </c>
      <c r="M7433" s="195" t="n">
        <v>0</v>
      </c>
      <c r="N7433" s="196" t="n">
        <v>0</v>
      </c>
      <c r="O7433" s="197" t="n">
        <v>0</v>
      </c>
      <c r="P7433" s="118" t="inlineStr">
        <is>
          <t>Включено</t>
        </is>
      </c>
      <c r="Q7433" s="104" t="n"/>
    </row>
    <row r="7434" outlineLevel="3" ht="50.25" customHeight="1">
      <c r="A7434" s="3" t="n"/>
      <c r="B7434" s="3" t="n"/>
      <c r="C7434" s="25" t="n"/>
      <c r="D7434" s="271" t="inlineStr">
        <is>
          <t>10.13.77.2.</t>
        </is>
      </c>
      <c r="E7434" s="200" t="inlineStr">
        <is>
          <t>Реле промежуточное, 3 п.к. контакта 8А, МРП-3-1 ACDC220В УХЛ4, ЗАО "Меандр"</t>
        </is>
      </c>
      <c r="F7434" s="214" t="inlineStr">
        <is>
          <t>шт.</t>
        </is>
      </c>
      <c r="G7434" s="645" t="n">
        <v>1</v>
      </c>
      <c r="H7434" s="194" t="n"/>
      <c r="I7434" s="195" t="n">
        <v>0</v>
      </c>
      <c r="J7434" s="196" t="n">
        <v>0</v>
      </c>
      <c r="K7434" s="197" t="n">
        <v>0</v>
      </c>
      <c r="L7434" s="194" t="n">
        <v>0</v>
      </c>
      <c r="M7434" s="195" t="n">
        <v>0</v>
      </c>
      <c r="N7434" s="196" t="n">
        <v>0</v>
      </c>
      <c r="O7434" s="197" t="n">
        <v>0</v>
      </c>
      <c r="P7434" s="118" t="inlineStr">
        <is>
          <t>Включено</t>
        </is>
      </c>
      <c r="Q7434" s="104" t="n"/>
    </row>
    <row r="7435" outlineLevel="3" ht="50.25" customHeight="1">
      <c r="A7435" s="3" t="n"/>
      <c r="B7435" s="3" t="n"/>
      <c r="C7435" s="25" t="n"/>
      <c r="D7435" s="271" t="inlineStr">
        <is>
          <t>10.13.77.3.</t>
        </is>
      </c>
      <c r="E7435" s="200" t="inlineStr">
        <is>
          <t>Реле промежуточное, 2 п.к. контакта 16А, МРП-2 ACDC24В УХЛ4, ЗАО "Меандр"</t>
        </is>
      </c>
      <c r="F7435" s="214" t="inlineStr">
        <is>
          <t>шт.</t>
        </is>
      </c>
      <c r="G7435" s="645" t="n">
        <v>1</v>
      </c>
      <c r="H7435" s="194" t="n"/>
      <c r="I7435" s="195" t="n">
        <v>0</v>
      </c>
      <c r="J7435" s="196" t="n">
        <v>0</v>
      </c>
      <c r="K7435" s="197" t="n">
        <v>0</v>
      </c>
      <c r="L7435" s="194" t="n">
        <v>0</v>
      </c>
      <c r="M7435" s="195" t="n">
        <v>0</v>
      </c>
      <c r="N7435" s="196" t="n">
        <v>0</v>
      </c>
      <c r="O7435" s="197" t="n">
        <v>0</v>
      </c>
      <c r="P7435" s="118" t="inlineStr">
        <is>
          <t>Включено</t>
        </is>
      </c>
      <c r="Q7435" s="104" t="n"/>
    </row>
    <row r="7436" outlineLevel="3" ht="50.25" customHeight="1">
      <c r="A7436" s="3" t="n"/>
      <c r="B7436" s="3" t="n"/>
      <c r="C7436" s="25" t="n"/>
      <c r="D7436" s="271" t="inlineStr">
        <is>
          <t>10.13.77.4.</t>
        </is>
      </c>
      <c r="E7436" s="200" t="inlineStr">
        <is>
          <t>Реле термисторной защиты электродвигателя, 1 н.о. и 1 н.з. контакт, катушка 220В, РТ-М01-1-15 АС230В УХЛ4, ЗАО "Меандр"</t>
        </is>
      </c>
      <c r="F7436" s="214" t="inlineStr">
        <is>
          <t>шт.</t>
        </is>
      </c>
      <c r="G7436" s="645" t="n">
        <v>1</v>
      </c>
      <c r="H7436" s="194" t="n"/>
      <c r="I7436" s="195" t="n">
        <v>0</v>
      </c>
      <c r="J7436" s="196" t="n">
        <v>0</v>
      </c>
      <c r="K7436" s="197" t="n">
        <v>0</v>
      </c>
      <c r="L7436" s="194" t="n">
        <v>0</v>
      </c>
      <c r="M7436" s="195" t="n">
        <v>0</v>
      </c>
      <c r="N7436" s="196" t="n">
        <v>0</v>
      </c>
      <c r="O7436" s="197" t="n">
        <v>0</v>
      </c>
      <c r="P7436" s="118" t="inlineStr">
        <is>
          <t>Включено</t>
        </is>
      </c>
      <c r="Q7436" s="104" t="n"/>
    </row>
    <row r="7437" outlineLevel="3" ht="50.25" customHeight="1">
      <c r="A7437" s="3" t="n"/>
      <c r="B7437" s="3" t="n"/>
      <c r="C7437" s="25" t="n"/>
      <c r="D7437" s="271" t="inlineStr">
        <is>
          <t>10.13.77.5.</t>
        </is>
      </c>
      <c r="E7437" s="200" t="inlineStr">
        <is>
          <t>Автоматический выключатель, термомагнитный, трехполюсный, кривая С, номинальный ток 10 А, 4.5 кА, C9 F 34 3 10, Systeme Electric</t>
        </is>
      </c>
      <c r="F7437" s="214" t="inlineStr">
        <is>
          <t>шт.</t>
        </is>
      </c>
      <c r="G7437" s="645" t="n">
        <v>1</v>
      </c>
      <c r="H7437" s="194" t="n"/>
      <c r="I7437" s="195" t="n">
        <v>0</v>
      </c>
      <c r="J7437" s="196" t="n">
        <v>0</v>
      </c>
      <c r="K7437" s="197" t="n">
        <v>0</v>
      </c>
      <c r="L7437" s="194" t="n">
        <v>0</v>
      </c>
      <c r="M7437" s="195" t="n">
        <v>0</v>
      </c>
      <c r="N7437" s="196" t="n">
        <v>0</v>
      </c>
      <c r="O7437" s="197" t="n">
        <v>0</v>
      </c>
      <c r="P7437" s="118" t="inlineStr">
        <is>
          <t>Включено</t>
        </is>
      </c>
      <c r="Q7437" s="104" t="n"/>
    </row>
    <row r="7438" outlineLevel="3" ht="50.25" customHeight="1">
      <c r="A7438" s="3" t="n"/>
      <c r="B7438" s="3" t="n"/>
      <c r="C7438" s="25" t="n"/>
      <c r="D7438" s="271" t="inlineStr">
        <is>
          <t>10.13.77.6.</t>
        </is>
      </c>
      <c r="E7438" s="200" t="inlineStr">
        <is>
          <t>Переключатель 3-х позиционный с фиксацией, 2 н.о., черный, удлиненная ручка, SB4BJ33, Systeme Electric</t>
        </is>
      </c>
      <c r="F7438" s="214" t="inlineStr">
        <is>
          <t>шт.</t>
        </is>
      </c>
      <c r="G7438" s="645" t="n">
        <v>1</v>
      </c>
      <c r="H7438" s="194" t="n"/>
      <c r="I7438" s="195" t="n">
        <v>0</v>
      </c>
      <c r="J7438" s="196" t="n">
        <v>0</v>
      </c>
      <c r="K7438" s="197" t="n">
        <v>0</v>
      </c>
      <c r="L7438" s="194" t="n">
        <v>0</v>
      </c>
      <c r="M7438" s="195" t="n">
        <v>0</v>
      </c>
      <c r="N7438" s="196" t="n">
        <v>0</v>
      </c>
      <c r="O7438" s="197" t="n">
        <v>0</v>
      </c>
      <c r="P7438" s="118" t="inlineStr">
        <is>
          <t>Включено</t>
        </is>
      </c>
      <c r="Q7438" s="104" t="n"/>
    </row>
    <row r="7439" outlineLevel="3" ht="50.25" customHeight="1">
      <c r="A7439" s="3" t="n"/>
      <c r="B7439" s="3" t="n"/>
      <c r="C7439" s="25" t="n"/>
      <c r="D7439" s="271" t="inlineStr">
        <is>
          <t>10.13.77.7.</t>
        </is>
      </c>
      <c r="E7439" s="200" t="inlineStr">
        <is>
          <t>Контактный блок 1 НО, SBE101, Systeme Electric</t>
        </is>
      </c>
      <c r="F7439" s="214" t="inlineStr">
        <is>
          <t>шт.</t>
        </is>
      </c>
      <c r="G7439" s="645" t="n">
        <v>2</v>
      </c>
      <c r="H7439" s="194" t="n"/>
      <c r="I7439" s="195" t="n">
        <v>0</v>
      </c>
      <c r="J7439" s="196" t="n">
        <v>0</v>
      </c>
      <c r="K7439" s="197" t="n">
        <v>0</v>
      </c>
      <c r="L7439" s="194" t="n">
        <v>0</v>
      </c>
      <c r="M7439" s="195" t="n">
        <v>0</v>
      </c>
      <c r="N7439" s="196" t="n">
        <v>0</v>
      </c>
      <c r="O7439" s="197" t="n">
        <v>0</v>
      </c>
      <c r="P7439" s="118" t="inlineStr">
        <is>
          <t>Включено</t>
        </is>
      </c>
      <c r="Q7439" s="104" t="n"/>
    </row>
    <row r="7440" outlineLevel="3" ht="50.25" customHeight="1">
      <c r="A7440" s="3" t="n"/>
      <c r="B7440" s="3" t="n"/>
      <c r="C7440" s="25" t="n"/>
      <c r="D7440" s="271" t="inlineStr">
        <is>
          <t>10.13.77.8.</t>
        </is>
      </c>
      <c r="E7440" s="200" t="inlineStr">
        <is>
          <t>Клемма винтовая 10 мм.кв. 800В, 57A, синяя, TB10N, Провенто</t>
        </is>
      </c>
      <c r="F7440" s="214" t="inlineStr">
        <is>
          <t>шт.</t>
        </is>
      </c>
      <c r="G7440" s="645" t="n">
        <v>1</v>
      </c>
      <c r="H7440" s="194" t="n"/>
      <c r="I7440" s="195" t="n">
        <v>0</v>
      </c>
      <c r="J7440" s="196" t="n">
        <v>0</v>
      </c>
      <c r="K7440" s="197" t="n">
        <v>0</v>
      </c>
      <c r="L7440" s="194" t="n">
        <v>0</v>
      </c>
      <c r="M7440" s="195" t="n">
        <v>0</v>
      </c>
      <c r="N7440" s="196" t="n">
        <v>0</v>
      </c>
      <c r="O7440" s="197" t="n">
        <v>0</v>
      </c>
      <c r="P7440" s="118" t="inlineStr">
        <is>
          <t>Включено</t>
        </is>
      </c>
      <c r="Q7440" s="104" t="n"/>
    </row>
    <row r="7441" outlineLevel="3" ht="50.25" customHeight="1">
      <c r="A7441" s="3" t="n"/>
      <c r="B7441" s="3" t="n"/>
      <c r="C7441" s="25" t="n"/>
      <c r="D7441" s="271" t="inlineStr">
        <is>
          <t>10.13.77.9.</t>
        </is>
      </c>
      <c r="E7441" s="200" t="inlineStr">
        <is>
          <t>Клемма винтовая 2.5 мм.кв. 800В, 24A, синяя, TB2.5N, Провенто</t>
        </is>
      </c>
      <c r="F7441" s="214" t="inlineStr">
        <is>
          <t>шт.</t>
        </is>
      </c>
      <c r="G7441" s="645" t="n">
        <v>3</v>
      </c>
      <c r="H7441" s="194" t="n"/>
      <c r="I7441" s="195" t="n">
        <v>0</v>
      </c>
      <c r="J7441" s="196" t="n">
        <v>0</v>
      </c>
      <c r="K7441" s="197" t="n">
        <v>0</v>
      </c>
      <c r="L7441" s="194" t="n">
        <v>0</v>
      </c>
      <c r="M7441" s="195" t="n">
        <v>0</v>
      </c>
      <c r="N7441" s="196" t="n">
        <v>0</v>
      </c>
      <c r="O7441" s="197" t="n">
        <v>0</v>
      </c>
      <c r="P7441" s="118" t="inlineStr">
        <is>
          <t>Включено</t>
        </is>
      </c>
      <c r="Q7441" s="104" t="n"/>
    </row>
    <row r="7442" outlineLevel="3" ht="50.25" customHeight="1">
      <c r="A7442" s="3" t="n"/>
      <c r="B7442" s="3" t="n"/>
      <c r="C7442" s="25" t="n"/>
      <c r="D7442" s="271" t="inlineStr">
        <is>
          <t>10.13.77.10.</t>
        </is>
      </c>
      <c r="E7442" s="200" t="inlineStr">
        <is>
          <t>Клемма заземления винтовая 2.5 мм.кв. 800В, желто-зеленая, TB2.5E, Провенто</t>
        </is>
      </c>
      <c r="F7442" s="214" t="inlineStr">
        <is>
          <t>шт.</t>
        </is>
      </c>
      <c r="G7442" s="645" t="n">
        <v>3</v>
      </c>
      <c r="H7442" s="194" t="n"/>
      <c r="I7442" s="195" t="n">
        <v>0</v>
      </c>
      <c r="J7442" s="196" t="n">
        <v>0</v>
      </c>
      <c r="K7442" s="197" t="n">
        <v>0</v>
      </c>
      <c r="L7442" s="194" t="n">
        <v>0</v>
      </c>
      <c r="M7442" s="195" t="n">
        <v>0</v>
      </c>
      <c r="N7442" s="196" t="n">
        <v>0</v>
      </c>
      <c r="O7442" s="197" t="n">
        <v>0</v>
      </c>
      <c r="P7442" s="118" t="inlineStr">
        <is>
          <t>Включено</t>
        </is>
      </c>
      <c r="Q7442" s="104" t="n"/>
    </row>
    <row r="7443" outlineLevel="3" ht="50.25" customHeight="1">
      <c r="A7443" s="3" t="n"/>
      <c r="B7443" s="3" t="n"/>
      <c r="C7443" s="25" t="n"/>
      <c r="D7443" s="271" t="inlineStr">
        <is>
          <t>10.13.77.11.</t>
        </is>
      </c>
      <c r="E7443" s="200" t="inlineStr">
        <is>
          <t>Клемма заземления винтовая 10 мм.кв. 800В, желто-зеленая, TB10E, Провенто</t>
        </is>
      </c>
      <c r="F7443" s="214" t="inlineStr">
        <is>
          <t>шт.</t>
        </is>
      </c>
      <c r="G7443" s="645" t="n">
        <v>1</v>
      </c>
      <c r="H7443" s="194" t="n"/>
      <c r="I7443" s="195" t="n">
        <v>0</v>
      </c>
      <c r="J7443" s="196" t="n">
        <v>0</v>
      </c>
      <c r="K7443" s="197" t="n">
        <v>0</v>
      </c>
      <c r="L7443" s="194" t="n">
        <v>0</v>
      </c>
      <c r="M7443" s="195" t="n">
        <v>0</v>
      </c>
      <c r="N7443" s="196" t="n">
        <v>0</v>
      </c>
      <c r="O7443" s="197" t="n">
        <v>0</v>
      </c>
      <c r="P7443" s="118" t="inlineStr">
        <is>
          <t>Включено</t>
        </is>
      </c>
      <c r="Q7443" s="104" t="n"/>
    </row>
    <row r="7444" outlineLevel="3" ht="50.25" customHeight="1">
      <c r="A7444" s="3" t="n"/>
      <c r="B7444" s="3" t="n"/>
      <c r="C7444" s="25" t="n"/>
      <c r="D7444" s="271" t="inlineStr">
        <is>
          <t>10.13.77.12.</t>
        </is>
      </c>
      <c r="E7444" s="200" t="inlineStr">
        <is>
          <t>Клемма винтовая 2.5 мм.кв. 800В, 24A, серая, TB2.5, Провенто</t>
        </is>
      </c>
      <c r="F7444" s="214" t="inlineStr">
        <is>
          <t>шт.</t>
        </is>
      </c>
      <c r="G7444" s="645" t="n">
        <v>16</v>
      </c>
      <c r="H7444" s="194" t="n"/>
      <c r="I7444" s="195" t="n">
        <v>0</v>
      </c>
      <c r="J7444" s="196" t="n">
        <v>0</v>
      </c>
      <c r="K7444" s="197" t="n">
        <v>0</v>
      </c>
      <c r="L7444" s="194" t="n">
        <v>0</v>
      </c>
      <c r="M7444" s="195" t="n">
        <v>0</v>
      </c>
      <c r="N7444" s="196" t="n">
        <v>0</v>
      </c>
      <c r="O7444" s="197" t="n">
        <v>0</v>
      </c>
      <c r="P7444" s="118" t="inlineStr">
        <is>
          <t>Включено</t>
        </is>
      </c>
      <c r="Q7444" s="104" t="n"/>
    </row>
    <row r="7445" outlineLevel="3" ht="50.25" customHeight="1">
      <c r="A7445" s="3" t="n"/>
      <c r="B7445" s="3" t="n"/>
      <c r="C7445" s="25" t="n"/>
      <c r="D7445" s="271" t="inlineStr">
        <is>
          <t>10.13.77.13.</t>
        </is>
      </c>
      <c r="E7445" s="200" t="inlineStr">
        <is>
          <t>Торцевая крышка для клемм 2.5-10 мм.кв., серая, T2.5-10EC, Провенто</t>
        </is>
      </c>
      <c r="F7445" s="214" t="inlineStr">
        <is>
          <t>шт.</t>
        </is>
      </c>
      <c r="G7445" s="645" t="n">
        <v>4</v>
      </c>
      <c r="H7445" s="194" t="n"/>
      <c r="I7445" s="195" t="n">
        <v>0</v>
      </c>
      <c r="J7445" s="196" t="n">
        <v>0</v>
      </c>
      <c r="K7445" s="197" t="n">
        <v>0</v>
      </c>
      <c r="L7445" s="194" t="n">
        <v>0</v>
      </c>
      <c r="M7445" s="195" t="n">
        <v>0</v>
      </c>
      <c r="N7445" s="196" t="n">
        <v>0</v>
      </c>
      <c r="O7445" s="197" t="n">
        <v>0</v>
      </c>
      <c r="P7445" s="118" t="inlineStr">
        <is>
          <t>Включено</t>
        </is>
      </c>
      <c r="Q7445" s="104" t="n"/>
    </row>
    <row r="7446" outlineLevel="3" ht="50.25" customHeight="1">
      <c r="A7446" s="3" t="n"/>
      <c r="B7446" s="3" t="n"/>
      <c r="C7446" s="25" t="n"/>
      <c r="D7446" s="271" t="inlineStr">
        <is>
          <t>10.13.77.14.</t>
        </is>
      </c>
      <c r="E7446" s="200" t="inlineStr">
        <is>
          <t>Компактный распределительный шкаф MES 300х200х120, MES 30.20.12, Провенто</t>
        </is>
      </c>
      <c r="F7446" s="214" t="inlineStr">
        <is>
          <t>шт.</t>
        </is>
      </c>
      <c r="G7446" s="645" t="n">
        <v>1</v>
      </c>
      <c r="H7446" s="194" t="n"/>
      <c r="I7446" s="195" t="n">
        <v>0</v>
      </c>
      <c r="J7446" s="196" t="n">
        <v>0</v>
      </c>
      <c r="K7446" s="197" t="n">
        <v>0</v>
      </c>
      <c r="L7446" s="194" t="n">
        <v>0</v>
      </c>
      <c r="M7446" s="195" t="n">
        <v>0</v>
      </c>
      <c r="N7446" s="196" t="n">
        <v>0</v>
      </c>
      <c r="O7446" s="197" t="n">
        <v>0</v>
      </c>
      <c r="P7446" s="118" t="inlineStr">
        <is>
          <t>Включено</t>
        </is>
      </c>
      <c r="Q7446" s="104" t="n"/>
    </row>
    <row r="7447" outlineLevel="3" ht="50.25" customHeight="1">
      <c r="A7447" s="3" t="n"/>
      <c r="B7447" s="3" t="n"/>
      <c r="C7447" s="25" t="n"/>
      <c r="D7447" s="271" t="inlineStr">
        <is>
          <t>10.13.77.15.</t>
        </is>
      </c>
      <c r="E7447" s="200" t="inlineStr">
        <is>
          <t>Монтажная DIN рейка 35х7.5х2000мм, DR07.2000, Провенто</t>
        </is>
      </c>
      <c r="F7447" s="214" t="inlineStr">
        <is>
          <t>шт.</t>
        </is>
      </c>
      <c r="G7447" s="645" t="n">
        <v>1</v>
      </c>
      <c r="H7447" s="194" t="n"/>
      <c r="I7447" s="195" t="n">
        <v>0</v>
      </c>
      <c r="J7447" s="196" t="n">
        <v>0</v>
      </c>
      <c r="K7447" s="197" t="n">
        <v>0</v>
      </c>
      <c r="L7447" s="194" t="n">
        <v>0</v>
      </c>
      <c r="M7447" s="195" t="n">
        <v>0</v>
      </c>
      <c r="N7447" s="196" t="n">
        <v>0</v>
      </c>
      <c r="O7447" s="197" t="n">
        <v>0</v>
      </c>
      <c r="P7447" s="118" t="inlineStr">
        <is>
          <t>Включено</t>
        </is>
      </c>
      <c r="Q7447" s="104" t="n"/>
    </row>
    <row r="7448" outlineLevel="3" ht="50.25" customHeight="1">
      <c r="A7448" s="3" t="n"/>
      <c r="B7448" s="3" t="n"/>
      <c r="C7448" s="25" t="n"/>
      <c r="D7448" s="271" t="inlineStr">
        <is>
          <t>10.13.77.16.</t>
        </is>
      </c>
      <c r="E7448" s="200" t="inlineStr">
        <is>
          <t>Кабельный канал перфорированный 40x60x2000мм, WD40.60P, Провенто</t>
        </is>
      </c>
      <c r="F7448" s="214" t="inlineStr">
        <is>
          <t>пог.м.</t>
        </is>
      </c>
      <c r="G7448" s="645" t="n">
        <v>1</v>
      </c>
      <c r="H7448" s="194" t="n"/>
      <c r="I7448" s="195" t="n">
        <v>0</v>
      </c>
      <c r="J7448" s="196" t="n">
        <v>0</v>
      </c>
      <c r="K7448" s="197" t="n">
        <v>0</v>
      </c>
      <c r="L7448" s="194" t="n">
        <v>0</v>
      </c>
      <c r="M7448" s="195" t="n">
        <v>0</v>
      </c>
      <c r="N7448" s="196" t="n">
        <v>0</v>
      </c>
      <c r="O7448" s="197" t="n">
        <v>0</v>
      </c>
      <c r="P7448" s="118" t="inlineStr">
        <is>
          <t>Включено</t>
        </is>
      </c>
      <c r="Q7448" s="104" t="n"/>
    </row>
    <row r="7449" outlineLevel="2" ht="50.25" customHeight="1">
      <c r="A7449" s="3" t="n"/>
      <c r="B7449" s="3" t="n"/>
      <c r="C7449" s="240" t="n"/>
      <c r="D7449" s="391" t="inlineStr">
        <is>
          <t>10.13.78.</t>
        </is>
      </c>
      <c r="E7449" s="410" t="inlineStr">
        <is>
          <t>Щит систем вентиляции ЩСВ-В2.4 Оборудование и датчики по месту</t>
        </is>
      </c>
      <c r="F7449" s="411" t="inlineStr">
        <is>
          <t>комплект</t>
        </is>
      </c>
      <c r="G7449" s="421" t="n">
        <v>1</v>
      </c>
      <c r="H7449" s="428">
        <f>IFERROR(L7449/G7449,0)</f>
        <v/>
      </c>
      <c r="I7449" s="429">
        <f>IFERROR(M7449/G7449,0)</f>
        <v/>
      </c>
      <c r="J7449" s="430">
        <f>IFERROR(N7449/G7449,0)</f>
        <v/>
      </c>
      <c r="K7449" s="432">
        <f>+IFERROR(O7449/G7449,0)</f>
        <v/>
      </c>
      <c r="L7449" s="431">
        <f>SUBTOTAL(9,L7450:L7451)</f>
        <v/>
      </c>
      <c r="M7449" s="429">
        <f>SUBTOTAL(9,M7450:M7451)</f>
        <v/>
      </c>
      <c r="N7449" s="430">
        <f>SUBTOTAL(9,N7450:N7451)</f>
        <v/>
      </c>
      <c r="O7449" s="433">
        <f>SUBTOTAL(9,O7450:O7451)</f>
        <v/>
      </c>
      <c r="P7449" s="394" t="n"/>
      <c r="Q7449" s="243" t="n"/>
    </row>
    <row r="7450" outlineLevel="3" ht="50.25" customHeight="1">
      <c r="A7450" s="3" t="n"/>
      <c r="B7450" s="3" t="n"/>
      <c r="C7450" s="25" t="n"/>
      <c r="D7450" s="271" t="inlineStr">
        <is>
          <t>10.13.78.1.</t>
        </is>
      </c>
      <c r="E7450" s="200" t="inlineStr">
        <is>
          <t>Привод с пружинным возвратом, 2-х позиционный, 10 Нм, ~220 В, NF230A, Belimo</t>
        </is>
      </c>
      <c r="F7450" s="214" t="inlineStr">
        <is>
          <t>шт.</t>
        </is>
      </c>
      <c r="G7450" s="645" t="n">
        <v>0</v>
      </c>
      <c r="H7450" s="194" t="n">
        <v>16508.68076180785</v>
      </c>
      <c r="I7450" s="195" t="n">
        <v>10353.77688237868</v>
      </c>
      <c r="J7450" s="196" t="n">
        <v>3357.807205523316</v>
      </c>
      <c r="K7450" s="197" t="n">
        <v>30220.26484970985</v>
      </c>
      <c r="L7450" s="194" t="n">
        <v>0</v>
      </c>
      <c r="M7450" s="195" t="n">
        <v>0</v>
      </c>
      <c r="N7450" s="196" t="n">
        <v>0</v>
      </c>
      <c r="O7450" s="197" t="n">
        <v>0</v>
      </c>
      <c r="P7450" s="524" t="inlineStr">
        <is>
          <t>Исключено</t>
        </is>
      </c>
      <c r="Q7450" s="104" t="n"/>
    </row>
    <row r="7451" outlineLevel="3" ht="50.25" customHeight="1">
      <c r="A7451" s="3" t="n"/>
      <c r="B7451" s="3" t="n"/>
      <c r="C7451" s="25" t="n"/>
      <c r="D7451" s="271" t="inlineStr">
        <is>
          <t>10.13.78.2.</t>
        </is>
      </c>
      <c r="E7451" s="200" t="inlineStr">
        <is>
          <t>Преобразователь частотный, встроенный фильтр ЭМС категории С2 или С3, 380 В, 1.5 кВт, 3.7 А, IP55, STV900U15N4, System Electric</t>
        </is>
      </c>
      <c r="F7451" s="214" t="inlineStr">
        <is>
          <t>шт.</t>
        </is>
      </c>
      <c r="G7451" s="645" t="n">
        <v>0</v>
      </c>
      <c r="H7451" s="194" t="n">
        <v>43869.22209572834</v>
      </c>
      <c r="I7451" s="195" t="n">
        <v>15530.66532356802</v>
      </c>
      <c r="J7451" s="196" t="n">
        <v>7424.985927412044</v>
      </c>
      <c r="K7451" s="197" t="n">
        <v>66824.87334670839</v>
      </c>
      <c r="L7451" s="194" t="n">
        <v>0</v>
      </c>
      <c r="M7451" s="195" t="n">
        <v>0</v>
      </c>
      <c r="N7451" s="196" t="n">
        <v>0</v>
      </c>
      <c r="O7451" s="197" t="n">
        <v>0</v>
      </c>
      <c r="P7451" s="524" t="inlineStr">
        <is>
          <t>Исключено</t>
        </is>
      </c>
      <c r="Q7451" s="104" t="n"/>
    </row>
    <row r="7452" outlineLevel="2" ht="50.25" customHeight="1">
      <c r="A7452" s="3" t="n"/>
      <c r="B7452" s="3" t="n"/>
      <c r="C7452" s="240" t="n"/>
      <c r="D7452" s="391" t="inlineStr">
        <is>
          <t>10.13.79.</t>
        </is>
      </c>
      <c r="E7452" s="410" t="inlineStr">
        <is>
          <t>Щит систем вентиляции ЩСВ-В2.4</t>
        </is>
      </c>
      <c r="F7452" s="411" t="inlineStr">
        <is>
          <t>комплект</t>
        </is>
      </c>
      <c r="G7452" s="421" t="n">
        <v>1</v>
      </c>
      <c r="H7452" s="434">
        <f>IFERROR(L7452/G7452,0)</f>
        <v/>
      </c>
      <c r="I7452" s="435">
        <f>IFERROR(M7452/G7452,0)</f>
        <v/>
      </c>
      <c r="J7452" s="436">
        <f>IFERROR(N7452/G7452,0)</f>
        <v/>
      </c>
      <c r="K7452" s="432">
        <f>+IFERROR(O7452/G7452,0)</f>
        <v/>
      </c>
      <c r="L7452" s="434">
        <f>SUBTOTAL(9,L7453:L7468)</f>
        <v/>
      </c>
      <c r="M7452" s="435">
        <f>SUBTOTAL(9,M7453:M7468)</f>
        <v/>
      </c>
      <c r="N7452" s="436">
        <f>SUBTOTAL(9,N7453:N7468)</f>
        <v/>
      </c>
      <c r="O7452" s="437">
        <f>SUBTOTAL(9,O7453:O7468)</f>
        <v/>
      </c>
      <c r="P7452" s="652" t="inlineStr">
        <is>
          <t>Исключено</t>
        </is>
      </c>
      <c r="Q7452" s="243" t="n"/>
    </row>
    <row r="7453" outlineLevel="3" ht="50.25" customHeight="1">
      <c r="A7453" s="3" t="n"/>
      <c r="B7453" s="3" t="n"/>
      <c r="C7453" s="25" t="n"/>
      <c r="D7453" s="271" t="inlineStr">
        <is>
          <t>10.13.79.1.</t>
        </is>
      </c>
      <c r="E7453" s="200" t="inlineStr">
        <is>
          <t>Лампа сигнальная в сборе, со встроенным светодиодом, зеленая, 230-240В AC, SB4BVM3, Systeme Electric</t>
        </is>
      </c>
      <c r="F7453" s="214" t="inlineStr">
        <is>
          <t>шт.</t>
        </is>
      </c>
      <c r="G7453" s="645" t="n">
        <v>1</v>
      </c>
      <c r="H7453" s="194" t="n"/>
      <c r="I7453" s="195" t="n">
        <v>0</v>
      </c>
      <c r="J7453" s="196" t="n">
        <v>0</v>
      </c>
      <c r="K7453" s="197" t="n">
        <v>0</v>
      </c>
      <c r="L7453" s="194" t="n">
        <v>0</v>
      </c>
      <c r="M7453" s="195" t="n">
        <v>0</v>
      </c>
      <c r="N7453" s="196" t="n">
        <v>0</v>
      </c>
      <c r="O7453" s="197" t="n">
        <v>0</v>
      </c>
      <c r="P7453" s="118" t="inlineStr">
        <is>
          <t>Включено</t>
        </is>
      </c>
      <c r="Q7453" s="104" t="n"/>
    </row>
    <row r="7454" outlineLevel="3" ht="50.25" customHeight="1">
      <c r="A7454" s="3" t="n"/>
      <c r="B7454" s="3" t="n"/>
      <c r="C7454" s="25" t="n"/>
      <c r="D7454" s="271" t="inlineStr">
        <is>
          <t>10.13.79.2.</t>
        </is>
      </c>
      <c r="E7454" s="200" t="inlineStr">
        <is>
          <t>Реле промежуточное, 3 п.к. контакта 8А, МРП-3-1 ACDC220В УХЛ4, ЗАО "Меандр"</t>
        </is>
      </c>
      <c r="F7454" s="214" t="inlineStr">
        <is>
          <t>шт.</t>
        </is>
      </c>
      <c r="G7454" s="645" t="n">
        <v>1</v>
      </c>
      <c r="H7454" s="194" t="n"/>
      <c r="I7454" s="195" t="n">
        <v>0</v>
      </c>
      <c r="J7454" s="196" t="n">
        <v>0</v>
      </c>
      <c r="K7454" s="197" t="n">
        <v>0</v>
      </c>
      <c r="L7454" s="194" t="n">
        <v>0</v>
      </c>
      <c r="M7454" s="195" t="n">
        <v>0</v>
      </c>
      <c r="N7454" s="196" t="n">
        <v>0</v>
      </c>
      <c r="O7454" s="197" t="n">
        <v>0</v>
      </c>
      <c r="P7454" s="118" t="inlineStr">
        <is>
          <t>Включено</t>
        </is>
      </c>
      <c r="Q7454" s="104" t="n"/>
    </row>
    <row r="7455" outlineLevel="3" ht="50.25" customHeight="1">
      <c r="A7455" s="3" t="n"/>
      <c r="B7455" s="3" t="n"/>
      <c r="C7455" s="25" t="n"/>
      <c r="D7455" s="271" t="inlineStr">
        <is>
          <t>10.13.79.3.</t>
        </is>
      </c>
      <c r="E7455" s="200" t="inlineStr">
        <is>
          <t>Реле промежуточное, 2 п.к. контакта 16А, МРП-2 ACDC24В УХЛ4, ЗАО "Меандр"</t>
        </is>
      </c>
      <c r="F7455" s="214" t="inlineStr">
        <is>
          <t>шт.</t>
        </is>
      </c>
      <c r="G7455" s="645" t="n">
        <v>1</v>
      </c>
      <c r="H7455" s="194" t="n"/>
      <c r="I7455" s="195" t="n">
        <v>0</v>
      </c>
      <c r="J7455" s="196" t="n">
        <v>0</v>
      </c>
      <c r="K7455" s="197" t="n">
        <v>0</v>
      </c>
      <c r="L7455" s="194" t="n">
        <v>0</v>
      </c>
      <c r="M7455" s="195" t="n">
        <v>0</v>
      </c>
      <c r="N7455" s="196" t="n">
        <v>0</v>
      </c>
      <c r="O7455" s="197" t="n">
        <v>0</v>
      </c>
      <c r="P7455" s="118" t="inlineStr">
        <is>
          <t>Включено</t>
        </is>
      </c>
      <c r="Q7455" s="104" t="n"/>
    </row>
    <row r="7456" outlineLevel="3" ht="50.25" customHeight="1">
      <c r="A7456" s="3" t="n"/>
      <c r="B7456" s="3" t="n"/>
      <c r="C7456" s="25" t="n"/>
      <c r="D7456" s="271" t="inlineStr">
        <is>
          <t>10.13.79.4.</t>
        </is>
      </c>
      <c r="E7456" s="200" t="inlineStr">
        <is>
          <t>Реле термисторной защиты электродвигателя, 1 н.о. и 1 н.з. контакт, катушка 220В, РТ-М01-1-15 АС230В УХЛ4, ЗАО "Меандр"</t>
        </is>
      </c>
      <c r="F7456" s="214" t="inlineStr">
        <is>
          <t>шт.</t>
        </is>
      </c>
      <c r="G7456" s="645" t="n">
        <v>1</v>
      </c>
      <c r="H7456" s="194" t="n"/>
      <c r="I7456" s="195" t="n">
        <v>0</v>
      </c>
      <c r="J7456" s="196" t="n">
        <v>0</v>
      </c>
      <c r="K7456" s="197" t="n">
        <v>0</v>
      </c>
      <c r="L7456" s="194" t="n">
        <v>0</v>
      </c>
      <c r="M7456" s="195" t="n">
        <v>0</v>
      </c>
      <c r="N7456" s="196" t="n">
        <v>0</v>
      </c>
      <c r="O7456" s="197" t="n">
        <v>0</v>
      </c>
      <c r="P7456" s="118" t="inlineStr">
        <is>
          <t>Включено</t>
        </is>
      </c>
      <c r="Q7456" s="104" t="n"/>
    </row>
    <row r="7457" outlineLevel="3" ht="50.25" customHeight="1">
      <c r="A7457" s="3" t="n"/>
      <c r="B7457" s="3" t="n"/>
      <c r="C7457" s="25" t="n"/>
      <c r="D7457" s="271" t="inlineStr">
        <is>
          <t>10.13.79.5.</t>
        </is>
      </c>
      <c r="E7457" s="200" t="inlineStr">
        <is>
          <t>Автоматический выключатель, термомагнитный, трехполюсный, кривая С, номинальный ток 10 А, 4.5 кА, C9 F 34 3 10, Systeme Electric</t>
        </is>
      </c>
      <c r="F7457" s="214" t="inlineStr">
        <is>
          <t>шт.</t>
        </is>
      </c>
      <c r="G7457" s="645" t="n">
        <v>1</v>
      </c>
      <c r="H7457" s="194" t="n"/>
      <c r="I7457" s="195" t="n">
        <v>0</v>
      </c>
      <c r="J7457" s="196" t="n">
        <v>0</v>
      </c>
      <c r="K7457" s="197" t="n">
        <v>0</v>
      </c>
      <c r="L7457" s="194" t="n">
        <v>0</v>
      </c>
      <c r="M7457" s="195" t="n">
        <v>0</v>
      </c>
      <c r="N7457" s="196" t="n">
        <v>0</v>
      </c>
      <c r="O7457" s="197" t="n">
        <v>0</v>
      </c>
      <c r="P7457" s="118" t="inlineStr">
        <is>
          <t>Включено</t>
        </is>
      </c>
      <c r="Q7457" s="104" t="n"/>
    </row>
    <row r="7458" outlineLevel="3" ht="50.25" customHeight="1">
      <c r="A7458" s="3" t="n"/>
      <c r="B7458" s="3" t="n"/>
      <c r="C7458" s="25" t="n"/>
      <c r="D7458" s="271" t="inlineStr">
        <is>
          <t>10.13.79.6.</t>
        </is>
      </c>
      <c r="E7458" s="200" t="inlineStr">
        <is>
          <t>Переключатель 3-х позиционный с фиксацией, 2 н.о., черный, удлиненная ручка, SB4BJ33, Systeme Electric</t>
        </is>
      </c>
      <c r="F7458" s="214" t="inlineStr">
        <is>
          <t>шт.</t>
        </is>
      </c>
      <c r="G7458" s="645" t="n">
        <v>1</v>
      </c>
      <c r="H7458" s="194" t="n"/>
      <c r="I7458" s="195" t="n">
        <v>0</v>
      </c>
      <c r="J7458" s="196" t="n">
        <v>0</v>
      </c>
      <c r="K7458" s="197" t="n">
        <v>0</v>
      </c>
      <c r="L7458" s="194" t="n">
        <v>0</v>
      </c>
      <c r="M7458" s="195" t="n">
        <v>0</v>
      </c>
      <c r="N7458" s="196" t="n">
        <v>0</v>
      </c>
      <c r="O7458" s="197" t="n">
        <v>0</v>
      </c>
      <c r="P7458" s="118" t="inlineStr">
        <is>
          <t>Включено</t>
        </is>
      </c>
      <c r="Q7458" s="104" t="n"/>
    </row>
    <row r="7459" outlineLevel="3" ht="50.25" customHeight="1">
      <c r="A7459" s="3" t="n"/>
      <c r="B7459" s="3" t="n"/>
      <c r="C7459" s="25" t="n"/>
      <c r="D7459" s="271" t="inlineStr">
        <is>
          <t>10.13.79.7.</t>
        </is>
      </c>
      <c r="E7459" s="200" t="inlineStr">
        <is>
          <t>Контактный блок 1 НО, SBE101, Systeme Electric</t>
        </is>
      </c>
      <c r="F7459" s="214" t="inlineStr">
        <is>
          <t>шт.</t>
        </is>
      </c>
      <c r="G7459" s="645" t="n">
        <v>2</v>
      </c>
      <c r="H7459" s="194" t="n"/>
      <c r="I7459" s="195" t="n">
        <v>0</v>
      </c>
      <c r="J7459" s="196" t="n">
        <v>0</v>
      </c>
      <c r="K7459" s="197" t="n">
        <v>0</v>
      </c>
      <c r="L7459" s="194" t="n">
        <v>0</v>
      </c>
      <c r="M7459" s="195" t="n">
        <v>0</v>
      </c>
      <c r="N7459" s="196" t="n">
        <v>0</v>
      </c>
      <c r="O7459" s="197" t="n">
        <v>0</v>
      </c>
      <c r="P7459" s="118" t="inlineStr">
        <is>
          <t>Включено</t>
        </is>
      </c>
      <c r="Q7459" s="104" t="n"/>
    </row>
    <row r="7460" outlineLevel="3" ht="50.25" customHeight="1">
      <c r="A7460" s="3" t="n"/>
      <c r="B7460" s="3" t="n"/>
      <c r="C7460" s="25" t="n"/>
      <c r="D7460" s="271" t="inlineStr">
        <is>
          <t>10.13.79.8.</t>
        </is>
      </c>
      <c r="E7460" s="200" t="inlineStr">
        <is>
          <t>Клемма винтовая 10 мм.кв. 800В, 57A, синяя, TB10N, Провенто</t>
        </is>
      </c>
      <c r="F7460" s="214" t="inlineStr">
        <is>
          <t>шт.</t>
        </is>
      </c>
      <c r="G7460" s="645" t="n">
        <v>1</v>
      </c>
      <c r="H7460" s="194" t="n"/>
      <c r="I7460" s="195" t="n">
        <v>0</v>
      </c>
      <c r="J7460" s="196" t="n">
        <v>0</v>
      </c>
      <c r="K7460" s="197" t="n">
        <v>0</v>
      </c>
      <c r="L7460" s="194" t="n">
        <v>0</v>
      </c>
      <c r="M7460" s="195" t="n">
        <v>0</v>
      </c>
      <c r="N7460" s="196" t="n">
        <v>0</v>
      </c>
      <c r="O7460" s="197" t="n">
        <v>0</v>
      </c>
      <c r="P7460" s="118" t="inlineStr">
        <is>
          <t>Включено</t>
        </is>
      </c>
      <c r="Q7460" s="104" t="n"/>
    </row>
    <row r="7461" outlineLevel="3" ht="50.25" customHeight="1">
      <c r="A7461" s="3" t="n"/>
      <c r="B7461" s="3" t="n"/>
      <c r="C7461" s="25" t="n"/>
      <c r="D7461" s="271" t="inlineStr">
        <is>
          <t>10.13.79.9.</t>
        </is>
      </c>
      <c r="E7461" s="200" t="inlineStr">
        <is>
          <t>Клемма винтовая 2.5 мм.кв. 800В, 24A, синяя, TB2.5N, Провенто</t>
        </is>
      </c>
      <c r="F7461" s="214" t="inlineStr">
        <is>
          <t>шт.</t>
        </is>
      </c>
      <c r="G7461" s="645" t="n">
        <v>3</v>
      </c>
      <c r="H7461" s="194" t="n"/>
      <c r="I7461" s="195" t="n">
        <v>0</v>
      </c>
      <c r="J7461" s="196" t="n">
        <v>0</v>
      </c>
      <c r="K7461" s="197" t="n">
        <v>0</v>
      </c>
      <c r="L7461" s="194" t="n">
        <v>0</v>
      </c>
      <c r="M7461" s="195" t="n">
        <v>0</v>
      </c>
      <c r="N7461" s="196" t="n">
        <v>0</v>
      </c>
      <c r="O7461" s="197" t="n">
        <v>0</v>
      </c>
      <c r="P7461" s="118" t="inlineStr">
        <is>
          <t>Включено</t>
        </is>
      </c>
      <c r="Q7461" s="104" t="n"/>
    </row>
    <row r="7462" outlineLevel="3" ht="50.25" customHeight="1">
      <c r="A7462" s="3" t="n"/>
      <c r="B7462" s="3" t="n"/>
      <c r="C7462" s="25" t="n"/>
      <c r="D7462" s="271" t="inlineStr">
        <is>
          <t>10.13.79.10.</t>
        </is>
      </c>
      <c r="E7462" s="200" t="inlineStr">
        <is>
          <t>Клемма заземления винтовая 2.5 мм.кв. 800В, желто-зеленая, TB2.5E, Провенто</t>
        </is>
      </c>
      <c r="F7462" s="214" t="inlineStr">
        <is>
          <t>шт.</t>
        </is>
      </c>
      <c r="G7462" s="645" t="n">
        <v>3</v>
      </c>
      <c r="H7462" s="194" t="n"/>
      <c r="I7462" s="195" t="n">
        <v>0</v>
      </c>
      <c r="J7462" s="196" t="n">
        <v>0</v>
      </c>
      <c r="K7462" s="197" t="n">
        <v>0</v>
      </c>
      <c r="L7462" s="194" t="n">
        <v>0</v>
      </c>
      <c r="M7462" s="195" t="n">
        <v>0</v>
      </c>
      <c r="N7462" s="196" t="n">
        <v>0</v>
      </c>
      <c r="O7462" s="197" t="n">
        <v>0</v>
      </c>
      <c r="P7462" s="118" t="inlineStr">
        <is>
          <t>Включено</t>
        </is>
      </c>
      <c r="Q7462" s="104" t="n"/>
    </row>
    <row r="7463" outlineLevel="3" ht="50.25" customHeight="1">
      <c r="A7463" s="3" t="n"/>
      <c r="B7463" s="3" t="n"/>
      <c r="C7463" s="25" t="n"/>
      <c r="D7463" s="271" t="inlineStr">
        <is>
          <t>10.13.79.11.</t>
        </is>
      </c>
      <c r="E7463" s="200" t="inlineStr">
        <is>
          <t>Клемма заземления винтовая 10 мм.кв. 800В, желто-зеленая, TB10E, Провенто</t>
        </is>
      </c>
      <c r="F7463" s="214" t="inlineStr">
        <is>
          <t>шт.</t>
        </is>
      </c>
      <c r="G7463" s="645" t="n">
        <v>1</v>
      </c>
      <c r="H7463" s="194" t="n"/>
      <c r="I7463" s="195" t="n">
        <v>0</v>
      </c>
      <c r="J7463" s="196" t="n">
        <v>0</v>
      </c>
      <c r="K7463" s="197" t="n">
        <v>0</v>
      </c>
      <c r="L7463" s="194" t="n">
        <v>0</v>
      </c>
      <c r="M7463" s="195" t="n">
        <v>0</v>
      </c>
      <c r="N7463" s="196" t="n">
        <v>0</v>
      </c>
      <c r="O7463" s="197" t="n">
        <v>0</v>
      </c>
      <c r="P7463" s="118" t="inlineStr">
        <is>
          <t>Включено</t>
        </is>
      </c>
      <c r="Q7463" s="104" t="n"/>
    </row>
    <row r="7464" outlineLevel="3" ht="50.25" customHeight="1">
      <c r="A7464" s="3" t="n"/>
      <c r="B7464" s="3" t="n"/>
      <c r="C7464" s="25" t="n"/>
      <c r="D7464" s="271" t="inlineStr">
        <is>
          <t>10.13.79.12.</t>
        </is>
      </c>
      <c r="E7464" s="200" t="inlineStr">
        <is>
          <t>Клемма винтовая 2.5 мм.кв. 800В, 24A, серая, TB2.5, Провенто</t>
        </is>
      </c>
      <c r="F7464" s="214" t="inlineStr">
        <is>
          <t>шт.</t>
        </is>
      </c>
      <c r="G7464" s="645" t="n">
        <v>16</v>
      </c>
      <c r="H7464" s="194" t="n"/>
      <c r="I7464" s="195" t="n">
        <v>0</v>
      </c>
      <c r="J7464" s="196" t="n">
        <v>0</v>
      </c>
      <c r="K7464" s="197" t="n">
        <v>0</v>
      </c>
      <c r="L7464" s="194" t="n">
        <v>0</v>
      </c>
      <c r="M7464" s="195" t="n">
        <v>0</v>
      </c>
      <c r="N7464" s="196" t="n">
        <v>0</v>
      </c>
      <c r="O7464" s="197" t="n">
        <v>0</v>
      </c>
      <c r="P7464" s="118" t="inlineStr">
        <is>
          <t>Включено</t>
        </is>
      </c>
      <c r="Q7464" s="104" t="n"/>
    </row>
    <row r="7465" outlineLevel="3" ht="50.25" customHeight="1">
      <c r="A7465" s="3" t="n"/>
      <c r="B7465" s="3" t="n"/>
      <c r="C7465" s="25" t="n"/>
      <c r="D7465" s="271" t="inlineStr">
        <is>
          <t>10.13.79.13.</t>
        </is>
      </c>
      <c r="E7465" s="200" t="inlineStr">
        <is>
          <t>Торцевая крышка для клемм 2.5-10 мм.кв., серая, T2.5-10EC, Провенто</t>
        </is>
      </c>
      <c r="F7465" s="214" t="inlineStr">
        <is>
          <t>шт.</t>
        </is>
      </c>
      <c r="G7465" s="645" t="n">
        <v>4</v>
      </c>
      <c r="H7465" s="194" t="n"/>
      <c r="I7465" s="195" t="n">
        <v>0</v>
      </c>
      <c r="J7465" s="196" t="n">
        <v>0</v>
      </c>
      <c r="K7465" s="197" t="n">
        <v>0</v>
      </c>
      <c r="L7465" s="194" t="n">
        <v>0</v>
      </c>
      <c r="M7465" s="195" t="n">
        <v>0</v>
      </c>
      <c r="N7465" s="196" t="n">
        <v>0</v>
      </c>
      <c r="O7465" s="197" t="n">
        <v>0</v>
      </c>
      <c r="P7465" s="118" t="inlineStr">
        <is>
          <t>Включено</t>
        </is>
      </c>
      <c r="Q7465" s="104" t="n"/>
    </row>
    <row r="7466" outlineLevel="3" ht="50.25" customHeight="1">
      <c r="A7466" s="3" t="n"/>
      <c r="B7466" s="3" t="n"/>
      <c r="C7466" s="25" t="n"/>
      <c r="D7466" s="271" t="inlineStr">
        <is>
          <t>10.13.79.14.</t>
        </is>
      </c>
      <c r="E7466" s="200" t="inlineStr">
        <is>
          <t>Компактный распределительный шкаф MES 300х200х120, MES 30.20.12, Провенто</t>
        </is>
      </c>
      <c r="F7466" s="214" t="inlineStr">
        <is>
          <t>шт.</t>
        </is>
      </c>
      <c r="G7466" s="645" t="n">
        <v>1</v>
      </c>
      <c r="H7466" s="194" t="n"/>
      <c r="I7466" s="195" t="n">
        <v>0</v>
      </c>
      <c r="J7466" s="196" t="n">
        <v>0</v>
      </c>
      <c r="K7466" s="197" t="n">
        <v>0</v>
      </c>
      <c r="L7466" s="194" t="n">
        <v>0</v>
      </c>
      <c r="M7466" s="195" t="n">
        <v>0</v>
      </c>
      <c r="N7466" s="196" t="n">
        <v>0</v>
      </c>
      <c r="O7466" s="197" t="n">
        <v>0</v>
      </c>
      <c r="P7466" s="118" t="inlineStr">
        <is>
          <t>Включено</t>
        </is>
      </c>
      <c r="Q7466" s="104" t="n"/>
    </row>
    <row r="7467" outlineLevel="3" ht="50.25" customHeight="1">
      <c r="A7467" s="3" t="n"/>
      <c r="B7467" s="3" t="n"/>
      <c r="C7467" s="25" t="n"/>
      <c r="D7467" s="271" t="inlineStr">
        <is>
          <t>10.13.79.15.</t>
        </is>
      </c>
      <c r="E7467" s="200" t="inlineStr">
        <is>
          <t>Монтажная DIN рейка 35х7.5х2000мм, DR07.2000, Провенто</t>
        </is>
      </c>
      <c r="F7467" s="214" t="inlineStr">
        <is>
          <t>шт.</t>
        </is>
      </c>
      <c r="G7467" s="645" t="n">
        <v>1</v>
      </c>
      <c r="H7467" s="194" t="n"/>
      <c r="I7467" s="195" t="n">
        <v>0</v>
      </c>
      <c r="J7467" s="196" t="n">
        <v>0</v>
      </c>
      <c r="K7467" s="197" t="n">
        <v>0</v>
      </c>
      <c r="L7467" s="194" t="n">
        <v>0</v>
      </c>
      <c r="M7467" s="195" t="n">
        <v>0</v>
      </c>
      <c r="N7467" s="196" t="n">
        <v>0</v>
      </c>
      <c r="O7467" s="197" t="n">
        <v>0</v>
      </c>
      <c r="P7467" s="118" t="inlineStr">
        <is>
          <t>Включено</t>
        </is>
      </c>
      <c r="Q7467" s="104" t="n"/>
    </row>
    <row r="7468" outlineLevel="3" ht="50.25" customHeight="1">
      <c r="A7468" s="3" t="n"/>
      <c r="B7468" s="3" t="n"/>
      <c r="C7468" s="25" t="n"/>
      <c r="D7468" s="271" t="inlineStr">
        <is>
          <t>10.13.79.16.</t>
        </is>
      </c>
      <c r="E7468" s="200" t="inlineStr">
        <is>
          <t>Кабельный канал перфорированный 40x60x2000мм, WD40.60P, Провенто</t>
        </is>
      </c>
      <c r="F7468" s="214" t="inlineStr">
        <is>
          <t>пог.м.</t>
        </is>
      </c>
      <c r="G7468" s="645" t="n">
        <v>1</v>
      </c>
      <c r="H7468" s="194" t="n"/>
      <c r="I7468" s="195" t="n">
        <v>0</v>
      </c>
      <c r="J7468" s="196" t="n">
        <v>0</v>
      </c>
      <c r="K7468" s="197" t="n">
        <v>0</v>
      </c>
      <c r="L7468" s="194" t="n">
        <v>0</v>
      </c>
      <c r="M7468" s="195" t="n">
        <v>0</v>
      </c>
      <c r="N7468" s="196" t="n">
        <v>0</v>
      </c>
      <c r="O7468" s="197" t="n">
        <v>0</v>
      </c>
      <c r="P7468" s="118" t="inlineStr">
        <is>
          <t>Включено</t>
        </is>
      </c>
      <c r="Q7468" s="104" t="n"/>
    </row>
    <row r="7469" outlineLevel="2" ht="50.25" customHeight="1">
      <c r="A7469" s="3" t="n"/>
      <c r="B7469" s="3" t="n"/>
      <c r="C7469" s="240" t="n"/>
      <c r="D7469" s="391" t="inlineStr">
        <is>
          <t>10.13.80.</t>
        </is>
      </c>
      <c r="E7469" s="410" t="inlineStr">
        <is>
          <t>Щит систем вентиляции ЩСВ-В2.1.1.1 Оборудование и датчики по месту</t>
        </is>
      </c>
      <c r="F7469" s="411" t="inlineStr">
        <is>
          <t>комплект</t>
        </is>
      </c>
      <c r="G7469" s="421" t="n">
        <v>1</v>
      </c>
      <c r="H7469" s="428">
        <f>IFERROR(L7469/G7469,0)</f>
        <v/>
      </c>
      <c r="I7469" s="429">
        <f>IFERROR(M7469/G7469,0)</f>
        <v/>
      </c>
      <c r="J7469" s="430">
        <f>IFERROR(N7469/G7469,0)</f>
        <v/>
      </c>
      <c r="K7469" s="432">
        <f>+IFERROR(O7469/G7469,0)</f>
        <v/>
      </c>
      <c r="L7469" s="431">
        <f>SUBTOTAL(9,L7470:L7471)</f>
        <v/>
      </c>
      <c r="M7469" s="429">
        <f>SUBTOTAL(9,M7470:M7471)</f>
        <v/>
      </c>
      <c r="N7469" s="430">
        <f>SUBTOTAL(9,N7470:N7471)</f>
        <v/>
      </c>
      <c r="O7469" s="433">
        <f>SUBTOTAL(9,O7470:O7471)</f>
        <v/>
      </c>
      <c r="P7469" s="394" t="n"/>
      <c r="Q7469" s="243" t="n"/>
    </row>
    <row r="7470" outlineLevel="3" ht="50.25" customHeight="1">
      <c r="A7470" s="3" t="n"/>
      <c r="B7470" s="3" t="n"/>
      <c r="C7470" s="25" t="n"/>
      <c r="D7470" s="271" t="inlineStr">
        <is>
          <t>10.13.80.1.</t>
        </is>
      </c>
      <c r="E7470" s="200" t="inlineStr">
        <is>
          <t>Привод с пружинным возвратом, 2-х позиционный, 4 Нм, ~220 В, LF230, Belimo</t>
        </is>
      </c>
      <c r="F7470" s="214" t="inlineStr">
        <is>
          <t>шт.</t>
        </is>
      </c>
      <c r="G7470" s="645" t="n">
        <v>0</v>
      </c>
      <c r="H7470" s="194" t="n">
        <v>13507.10264196131</v>
      </c>
      <c r="I7470" s="195" t="n">
        <v>10353.77688237868</v>
      </c>
      <c r="J7470" s="196" t="n">
        <v>2982.609940542499</v>
      </c>
      <c r="K7470" s="197" t="n">
        <v>26843.48946488249</v>
      </c>
      <c r="L7470" s="194" t="n">
        <v>0</v>
      </c>
      <c r="M7470" s="195" t="n">
        <v>0</v>
      </c>
      <c r="N7470" s="196" t="n">
        <v>0</v>
      </c>
      <c r="O7470" s="197" t="n">
        <v>0</v>
      </c>
      <c r="P7470" s="524" t="inlineStr">
        <is>
          <t>Исключено</t>
        </is>
      </c>
      <c r="Q7470" s="104" t="n"/>
    </row>
    <row r="7471" outlineLevel="3" ht="50.25" customHeight="1">
      <c r="A7471" s="3" t="n"/>
      <c r="B7471" s="3" t="n"/>
      <c r="C7471" s="25" t="n"/>
      <c r="D7471" s="271" t="inlineStr">
        <is>
          <t>10.13.80.2.</t>
        </is>
      </c>
      <c r="E7471" s="200" t="inlineStr">
        <is>
          <t>Регулятор скорости, 230В, 396Вт, 1,8А, CTY-1.8A, Cityron</t>
        </is>
      </c>
      <c r="F7471" s="214" t="inlineStr">
        <is>
          <t>шт.</t>
        </is>
      </c>
      <c r="G7471" s="645" t="n">
        <v>0</v>
      </c>
      <c r="H7471" s="194" t="n">
        <v>9611.97732199394</v>
      </c>
      <c r="I7471" s="195" t="n">
        <v>5176.888441189341</v>
      </c>
      <c r="J7471" s="196" t="n">
        <v>1848.60822039791</v>
      </c>
      <c r="K7471" s="197" t="n">
        <v>16637.47398358119</v>
      </c>
      <c r="L7471" s="194" t="n">
        <v>0</v>
      </c>
      <c r="M7471" s="195" t="n">
        <v>0</v>
      </c>
      <c r="N7471" s="196" t="n">
        <v>0</v>
      </c>
      <c r="O7471" s="197" t="n">
        <v>0</v>
      </c>
      <c r="P7471" s="524" t="inlineStr">
        <is>
          <t>Исключено</t>
        </is>
      </c>
      <c r="Q7471" s="104" t="n"/>
    </row>
    <row r="7472" outlineLevel="2" ht="50.25" customHeight="1">
      <c r="A7472" s="3" t="n"/>
      <c r="B7472" s="3" t="n"/>
      <c r="C7472" s="240" t="n"/>
      <c r="D7472" s="391" t="inlineStr">
        <is>
          <t>10.13.81.</t>
        </is>
      </c>
      <c r="E7472" s="410" t="inlineStr">
        <is>
          <t>Щит систем вентиляции ЩСВ-В2.1.1.1</t>
        </is>
      </c>
      <c r="F7472" s="411" t="inlineStr">
        <is>
          <t>комплект</t>
        </is>
      </c>
      <c r="G7472" s="421" t="n">
        <v>1</v>
      </c>
      <c r="H7472" s="434">
        <f>IFERROR(L7472/G7472,0)</f>
        <v/>
      </c>
      <c r="I7472" s="435">
        <f>IFERROR(M7472/G7472,0)</f>
        <v/>
      </c>
      <c r="J7472" s="436">
        <f>IFERROR(N7472/G7472,0)</f>
        <v/>
      </c>
      <c r="K7472" s="432">
        <f>+IFERROR(O7472/G7472,0)</f>
        <v/>
      </c>
      <c r="L7472" s="434">
        <f>SUBTOTAL(9,L7473:L7487)</f>
        <v/>
      </c>
      <c r="M7472" s="435">
        <f>SUBTOTAL(9,M7473:M7487)</f>
        <v/>
      </c>
      <c r="N7472" s="436">
        <f>SUBTOTAL(9,N7473:N7487)</f>
        <v/>
      </c>
      <c r="O7472" s="437">
        <f>SUBTOTAL(9,O7473:O7487)</f>
        <v/>
      </c>
      <c r="P7472" s="652" t="inlineStr">
        <is>
          <t>Исключено</t>
        </is>
      </c>
      <c r="Q7472" s="243" t="n"/>
    </row>
    <row r="7473" outlineLevel="3" ht="50.25" customHeight="1">
      <c r="A7473" s="3" t="n"/>
      <c r="B7473" s="3" t="n"/>
      <c r="C7473" s="25" t="n"/>
      <c r="D7473" s="271" t="inlineStr">
        <is>
          <t>10.13.81.1.</t>
        </is>
      </c>
      <c r="E7473" s="200" t="inlineStr">
        <is>
          <t>Лампа сигнальная в сборе, со встроенным светодиодом, зеленая, 230-240В AC, SB4BVM3, Systeme Electric</t>
        </is>
      </c>
      <c r="F7473" s="214" t="inlineStr">
        <is>
          <t>шт.</t>
        </is>
      </c>
      <c r="G7473" s="645" t="n">
        <v>1</v>
      </c>
      <c r="H7473" s="194" t="n"/>
      <c r="I7473" s="195" t="n">
        <v>0</v>
      </c>
      <c r="J7473" s="196" t="n">
        <v>0</v>
      </c>
      <c r="K7473" s="197" t="n">
        <v>0</v>
      </c>
      <c r="L7473" s="194" t="n">
        <v>0</v>
      </c>
      <c r="M7473" s="195" t="n">
        <v>0</v>
      </c>
      <c r="N7473" s="196" t="n">
        <v>0</v>
      </c>
      <c r="O7473" s="197" t="n">
        <v>0</v>
      </c>
      <c r="P7473" s="118" t="inlineStr">
        <is>
          <t>Включено</t>
        </is>
      </c>
      <c r="Q7473" s="104" t="n"/>
    </row>
    <row r="7474" outlineLevel="3" ht="50.25" customHeight="1">
      <c r="A7474" s="3" t="n"/>
      <c r="B7474" s="3" t="n"/>
      <c r="C7474" s="25" t="n"/>
      <c r="D7474" s="271" t="inlineStr">
        <is>
          <t>10.13.81.2.</t>
        </is>
      </c>
      <c r="E7474" s="200" t="inlineStr">
        <is>
          <t>Реле промежуточное, 3 п.к. контакта 8А, МРП-3-1 ACDC220В УХЛ4, ЗАО "Меандр"</t>
        </is>
      </c>
      <c r="F7474" s="214" t="inlineStr">
        <is>
          <t>шт.</t>
        </is>
      </c>
      <c r="G7474" s="645" t="n">
        <v>1</v>
      </c>
      <c r="H7474" s="194" t="n"/>
      <c r="I7474" s="195" t="n">
        <v>0</v>
      </c>
      <c r="J7474" s="196" t="n">
        <v>0</v>
      </c>
      <c r="K7474" s="197" t="n">
        <v>0</v>
      </c>
      <c r="L7474" s="194" t="n">
        <v>0</v>
      </c>
      <c r="M7474" s="195" t="n">
        <v>0</v>
      </c>
      <c r="N7474" s="196" t="n">
        <v>0</v>
      </c>
      <c r="O7474" s="197" t="n">
        <v>0</v>
      </c>
      <c r="P7474" s="118" t="inlineStr">
        <is>
          <t>Включено</t>
        </is>
      </c>
      <c r="Q7474" s="104" t="n"/>
    </row>
    <row r="7475" outlineLevel="3" ht="50.25" customHeight="1">
      <c r="A7475" s="3" t="n"/>
      <c r="B7475" s="3" t="n"/>
      <c r="C7475" s="25" t="n"/>
      <c r="D7475" s="271" t="inlineStr">
        <is>
          <t>10.13.81.3.</t>
        </is>
      </c>
      <c r="E7475" s="200" t="inlineStr">
        <is>
          <t>Реле промежуточное, 2 п.к. контакта 16А, МРП-2 ACDC24В УХЛ4, ЗАО "Меандр"</t>
        </is>
      </c>
      <c r="F7475" s="214" t="inlineStr">
        <is>
          <t>шт.</t>
        </is>
      </c>
      <c r="G7475" s="645" t="n">
        <v>1</v>
      </c>
      <c r="H7475" s="194" t="n"/>
      <c r="I7475" s="195" t="n">
        <v>0</v>
      </c>
      <c r="J7475" s="196" t="n">
        <v>0</v>
      </c>
      <c r="K7475" s="197" t="n">
        <v>0</v>
      </c>
      <c r="L7475" s="194" t="n">
        <v>0</v>
      </c>
      <c r="M7475" s="195" t="n">
        <v>0</v>
      </c>
      <c r="N7475" s="196" t="n">
        <v>0</v>
      </c>
      <c r="O7475" s="197" t="n">
        <v>0</v>
      </c>
      <c r="P7475" s="118" t="inlineStr">
        <is>
          <t>Включено</t>
        </is>
      </c>
      <c r="Q7475" s="104" t="n"/>
    </row>
    <row r="7476" outlineLevel="3" ht="50.25" customHeight="1">
      <c r="A7476" s="3" t="n"/>
      <c r="B7476" s="3" t="n"/>
      <c r="C7476" s="25" t="n"/>
      <c r="D7476" s="271" t="inlineStr">
        <is>
          <t>10.13.81.4.</t>
        </is>
      </c>
      <c r="E7476" s="200" t="inlineStr">
        <is>
          <t>Автоматический выключатель, термомагнитный, однополюсный, кривая С, номинальный ток 6 А, 4.5 кА, C9 F 34 1 06, Systeme Electric</t>
        </is>
      </c>
      <c r="F7476" s="214" t="inlineStr">
        <is>
          <t>шт.</t>
        </is>
      </c>
      <c r="G7476" s="645" t="n">
        <v>1</v>
      </c>
      <c r="H7476" s="194" t="n"/>
      <c r="I7476" s="195" t="n">
        <v>0</v>
      </c>
      <c r="J7476" s="196" t="n">
        <v>0</v>
      </c>
      <c r="K7476" s="197" t="n">
        <v>0</v>
      </c>
      <c r="L7476" s="194" t="n">
        <v>0</v>
      </c>
      <c r="M7476" s="195" t="n">
        <v>0</v>
      </c>
      <c r="N7476" s="196" t="n">
        <v>0</v>
      </c>
      <c r="O7476" s="197" t="n">
        <v>0</v>
      </c>
      <c r="P7476" s="118" t="inlineStr">
        <is>
          <t>Включено</t>
        </is>
      </c>
      <c r="Q7476" s="104" t="n"/>
    </row>
    <row r="7477" outlineLevel="3" ht="50.25" customHeight="1">
      <c r="A7477" s="3" t="n"/>
      <c r="B7477" s="3" t="n"/>
      <c r="C7477" s="25" t="n"/>
      <c r="D7477" s="271" t="inlineStr">
        <is>
          <t>10.13.81.5.</t>
        </is>
      </c>
      <c r="E7477" s="200" t="inlineStr">
        <is>
          <t>Переключатель 3-х позиционный с фиксацией, 2 н.о., черный, удлиненная ручка, SB4BJ33, Systeme Electric</t>
        </is>
      </c>
      <c r="F7477" s="214" t="inlineStr">
        <is>
          <t>шт.</t>
        </is>
      </c>
      <c r="G7477" s="645" t="n">
        <v>1</v>
      </c>
      <c r="H7477" s="194" t="n"/>
      <c r="I7477" s="195" t="n">
        <v>0</v>
      </c>
      <c r="J7477" s="196" t="n">
        <v>0</v>
      </c>
      <c r="K7477" s="197" t="n">
        <v>0</v>
      </c>
      <c r="L7477" s="194" t="n">
        <v>0</v>
      </c>
      <c r="M7477" s="195" t="n">
        <v>0</v>
      </c>
      <c r="N7477" s="196" t="n">
        <v>0</v>
      </c>
      <c r="O7477" s="197" t="n">
        <v>0</v>
      </c>
      <c r="P7477" s="118" t="inlineStr">
        <is>
          <t>Включено</t>
        </is>
      </c>
      <c r="Q7477" s="104" t="n"/>
    </row>
    <row r="7478" outlineLevel="3" ht="50.25" customHeight="1">
      <c r="A7478" s="3" t="n"/>
      <c r="B7478" s="3" t="n"/>
      <c r="C7478" s="25" t="n"/>
      <c r="D7478" s="271" t="inlineStr">
        <is>
          <t>10.13.81.6.</t>
        </is>
      </c>
      <c r="E7478" s="200" t="inlineStr">
        <is>
          <t>Контактный блок 1 НО, SBE101, Systeme Electric</t>
        </is>
      </c>
      <c r="F7478" s="214" t="inlineStr">
        <is>
          <t>шт.</t>
        </is>
      </c>
      <c r="G7478" s="645" t="n">
        <v>2</v>
      </c>
      <c r="H7478" s="194" t="n"/>
      <c r="I7478" s="195" t="n">
        <v>0</v>
      </c>
      <c r="J7478" s="196" t="n">
        <v>0</v>
      </c>
      <c r="K7478" s="197" t="n">
        <v>0</v>
      </c>
      <c r="L7478" s="194" t="n">
        <v>0</v>
      </c>
      <c r="M7478" s="195" t="n">
        <v>0</v>
      </c>
      <c r="N7478" s="196" t="n">
        <v>0</v>
      </c>
      <c r="O7478" s="197" t="n">
        <v>0</v>
      </c>
      <c r="P7478" s="118" t="inlineStr">
        <is>
          <t>Включено</t>
        </is>
      </c>
      <c r="Q7478" s="104" t="n"/>
    </row>
    <row r="7479" outlineLevel="3" ht="50.25" customHeight="1">
      <c r="A7479" s="3" t="n"/>
      <c r="B7479" s="3" t="n"/>
      <c r="C7479" s="25" t="n"/>
      <c r="D7479" s="271" t="inlineStr">
        <is>
          <t>10.13.81.7.</t>
        </is>
      </c>
      <c r="E7479" s="200" t="inlineStr">
        <is>
          <t>Клемма винтовая 10 мм.кв. 800В, 57A, синяя, TB10N, Провенто</t>
        </is>
      </c>
      <c r="F7479" s="214" t="inlineStr">
        <is>
          <t>шт.</t>
        </is>
      </c>
      <c r="G7479" s="645" t="n">
        <v>1</v>
      </c>
      <c r="H7479" s="194" t="n"/>
      <c r="I7479" s="195" t="n">
        <v>0</v>
      </c>
      <c r="J7479" s="196" t="n">
        <v>0</v>
      </c>
      <c r="K7479" s="197" t="n">
        <v>0</v>
      </c>
      <c r="L7479" s="194" t="n">
        <v>0</v>
      </c>
      <c r="M7479" s="195" t="n">
        <v>0</v>
      </c>
      <c r="N7479" s="196" t="n">
        <v>0</v>
      </c>
      <c r="O7479" s="197" t="n">
        <v>0</v>
      </c>
      <c r="P7479" s="118" t="inlineStr">
        <is>
          <t>Включено</t>
        </is>
      </c>
      <c r="Q7479" s="104" t="n"/>
    </row>
    <row r="7480" outlineLevel="3" ht="50.25" customHeight="1">
      <c r="A7480" s="3" t="n"/>
      <c r="B7480" s="3" t="n"/>
      <c r="C7480" s="25" t="n"/>
      <c r="D7480" s="271" t="inlineStr">
        <is>
          <t>10.13.81.8.</t>
        </is>
      </c>
      <c r="E7480" s="200" t="inlineStr">
        <is>
          <t>Клемма винтовая 2.5 мм.кв. 800В, 24A, синяя, TB2.5N, Провенто</t>
        </is>
      </c>
      <c r="F7480" s="214" t="inlineStr">
        <is>
          <t>шт.</t>
        </is>
      </c>
      <c r="G7480" s="645" t="n">
        <v>3</v>
      </c>
      <c r="H7480" s="194" t="n"/>
      <c r="I7480" s="195" t="n">
        <v>0</v>
      </c>
      <c r="J7480" s="196" t="n">
        <v>0</v>
      </c>
      <c r="K7480" s="197" t="n">
        <v>0</v>
      </c>
      <c r="L7480" s="194" t="n">
        <v>0</v>
      </c>
      <c r="M7480" s="195" t="n">
        <v>0</v>
      </c>
      <c r="N7480" s="196" t="n">
        <v>0</v>
      </c>
      <c r="O7480" s="197" t="n">
        <v>0</v>
      </c>
      <c r="P7480" s="118" t="inlineStr">
        <is>
          <t>Включено</t>
        </is>
      </c>
      <c r="Q7480" s="104" t="n"/>
    </row>
    <row r="7481" outlineLevel="3" ht="50.25" customHeight="1">
      <c r="A7481" s="3" t="n"/>
      <c r="B7481" s="3" t="n"/>
      <c r="C7481" s="25" t="n"/>
      <c r="D7481" s="271" t="inlineStr">
        <is>
          <t>10.13.81.9.</t>
        </is>
      </c>
      <c r="E7481" s="200" t="inlineStr">
        <is>
          <t>Клемма заземления винтовая 2.5 мм.кв. 800В, желто-зеленая, TB2.5E, Провенто</t>
        </is>
      </c>
      <c r="F7481" s="214" t="inlineStr">
        <is>
          <t>шт.</t>
        </is>
      </c>
      <c r="G7481" s="645" t="n">
        <v>3</v>
      </c>
      <c r="H7481" s="194" t="n"/>
      <c r="I7481" s="195" t="n">
        <v>0</v>
      </c>
      <c r="J7481" s="196" t="n">
        <v>0</v>
      </c>
      <c r="K7481" s="197" t="n">
        <v>0</v>
      </c>
      <c r="L7481" s="194" t="n">
        <v>0</v>
      </c>
      <c r="M7481" s="195" t="n">
        <v>0</v>
      </c>
      <c r="N7481" s="196" t="n">
        <v>0</v>
      </c>
      <c r="O7481" s="197" t="n">
        <v>0</v>
      </c>
      <c r="P7481" s="118" t="inlineStr">
        <is>
          <t>Включено</t>
        </is>
      </c>
      <c r="Q7481" s="104" t="n"/>
    </row>
    <row r="7482" outlineLevel="3" ht="50.25" customHeight="1">
      <c r="A7482" s="3" t="n"/>
      <c r="B7482" s="3" t="n"/>
      <c r="C7482" s="25" t="n"/>
      <c r="D7482" s="271" t="inlineStr">
        <is>
          <t>10.13.81.10.</t>
        </is>
      </c>
      <c r="E7482" s="200" t="inlineStr">
        <is>
          <t>Клемма заземления винтовая 10 мм.кв. 800В, желто-зеленая, TB10E, Провенто</t>
        </is>
      </c>
      <c r="F7482" s="214" t="inlineStr">
        <is>
          <t>шт.</t>
        </is>
      </c>
      <c r="G7482" s="645" t="n">
        <v>1</v>
      </c>
      <c r="H7482" s="194" t="n"/>
      <c r="I7482" s="195" t="n">
        <v>0</v>
      </c>
      <c r="J7482" s="196" t="n">
        <v>0</v>
      </c>
      <c r="K7482" s="197" t="n">
        <v>0</v>
      </c>
      <c r="L7482" s="194" t="n">
        <v>0</v>
      </c>
      <c r="M7482" s="195" t="n">
        <v>0</v>
      </c>
      <c r="N7482" s="196" t="n">
        <v>0</v>
      </c>
      <c r="O7482" s="197" t="n">
        <v>0</v>
      </c>
      <c r="P7482" s="118" t="inlineStr">
        <is>
          <t>Включено</t>
        </is>
      </c>
      <c r="Q7482" s="104" t="n"/>
    </row>
    <row r="7483" outlineLevel="3" ht="50.25" customHeight="1">
      <c r="A7483" s="3" t="n"/>
      <c r="B7483" s="3" t="n"/>
      <c r="C7483" s="25" t="n"/>
      <c r="D7483" s="271" t="inlineStr">
        <is>
          <t>10.13.81.11.</t>
        </is>
      </c>
      <c r="E7483" s="200" t="inlineStr">
        <is>
          <t>Клемма винтовая 2.5 мм.кв. 800В, 24A, серая, TB2.5, Провенто</t>
        </is>
      </c>
      <c r="F7483" s="214" t="inlineStr">
        <is>
          <t>шт.</t>
        </is>
      </c>
      <c r="G7483" s="645" t="n">
        <v>9</v>
      </c>
      <c r="H7483" s="194" t="n"/>
      <c r="I7483" s="195" t="n">
        <v>0</v>
      </c>
      <c r="J7483" s="196" t="n">
        <v>0</v>
      </c>
      <c r="K7483" s="197" t="n">
        <v>0</v>
      </c>
      <c r="L7483" s="194" t="n">
        <v>0</v>
      </c>
      <c r="M7483" s="195" t="n">
        <v>0</v>
      </c>
      <c r="N7483" s="196" t="n">
        <v>0</v>
      </c>
      <c r="O7483" s="197" t="n">
        <v>0</v>
      </c>
      <c r="P7483" s="118" t="inlineStr">
        <is>
          <t>Включено</t>
        </is>
      </c>
      <c r="Q7483" s="104" t="n"/>
    </row>
    <row r="7484" outlineLevel="3" ht="50.25" customHeight="1">
      <c r="A7484" s="3" t="n"/>
      <c r="B7484" s="3" t="n"/>
      <c r="C7484" s="25" t="n"/>
      <c r="D7484" s="271" t="inlineStr">
        <is>
          <t>10.13.81.12.</t>
        </is>
      </c>
      <c r="E7484" s="200" t="inlineStr">
        <is>
          <t>Торцевая крышка для клемм 2.5-10 мм.кв., серая, T2.5-10EC, Провенто</t>
        </is>
      </c>
      <c r="F7484" s="214" t="inlineStr">
        <is>
          <t>шт.</t>
        </is>
      </c>
      <c r="G7484" s="645" t="n">
        <v>4</v>
      </c>
      <c r="H7484" s="194" t="n"/>
      <c r="I7484" s="195" t="n">
        <v>0</v>
      </c>
      <c r="J7484" s="196" t="n">
        <v>0</v>
      </c>
      <c r="K7484" s="197" t="n">
        <v>0</v>
      </c>
      <c r="L7484" s="194" t="n">
        <v>0</v>
      </c>
      <c r="M7484" s="195" t="n">
        <v>0</v>
      </c>
      <c r="N7484" s="196" t="n">
        <v>0</v>
      </c>
      <c r="O7484" s="197" t="n">
        <v>0</v>
      </c>
      <c r="P7484" s="118" t="inlineStr">
        <is>
          <t>Включено</t>
        </is>
      </c>
      <c r="Q7484" s="104" t="n"/>
    </row>
    <row r="7485" outlineLevel="3" ht="50.25" customHeight="1">
      <c r="A7485" s="3" t="n"/>
      <c r="B7485" s="3" t="n"/>
      <c r="C7485" s="25" t="n"/>
      <c r="D7485" s="271" t="inlineStr">
        <is>
          <t>10.13.81.13.</t>
        </is>
      </c>
      <c r="E7485" s="200" t="inlineStr">
        <is>
          <t>Компактный распределительный шкаф MES 300х200х120, MES 30.20.12, Провенто</t>
        </is>
      </c>
      <c r="F7485" s="214" t="inlineStr">
        <is>
          <t>шт.</t>
        </is>
      </c>
      <c r="G7485" s="645" t="n">
        <v>1</v>
      </c>
      <c r="H7485" s="194" t="n"/>
      <c r="I7485" s="195" t="n">
        <v>0</v>
      </c>
      <c r="J7485" s="196" t="n">
        <v>0</v>
      </c>
      <c r="K7485" s="197" t="n">
        <v>0</v>
      </c>
      <c r="L7485" s="194" t="n">
        <v>0</v>
      </c>
      <c r="M7485" s="195" t="n">
        <v>0</v>
      </c>
      <c r="N7485" s="196" t="n">
        <v>0</v>
      </c>
      <c r="O7485" s="197" t="n">
        <v>0</v>
      </c>
      <c r="P7485" s="118" t="inlineStr">
        <is>
          <t>Включено</t>
        </is>
      </c>
      <c r="Q7485" s="104" t="n"/>
    </row>
    <row r="7486" outlineLevel="3" ht="50.25" customHeight="1">
      <c r="A7486" s="3" t="n"/>
      <c r="B7486" s="3" t="n"/>
      <c r="C7486" s="25" t="n"/>
      <c r="D7486" s="271" t="inlineStr">
        <is>
          <t>10.13.81.14.</t>
        </is>
      </c>
      <c r="E7486" s="200" t="inlineStr">
        <is>
          <t>Монтажная DIN рейка 35х7.5х2000мм, DR07.2000, Провенто</t>
        </is>
      </c>
      <c r="F7486" s="214" t="inlineStr">
        <is>
          <t>шт.</t>
        </is>
      </c>
      <c r="G7486" s="645" t="n">
        <v>1</v>
      </c>
      <c r="H7486" s="194" t="n"/>
      <c r="I7486" s="195" t="n">
        <v>0</v>
      </c>
      <c r="J7486" s="196" t="n">
        <v>0</v>
      </c>
      <c r="K7486" s="197" t="n">
        <v>0</v>
      </c>
      <c r="L7486" s="194" t="n">
        <v>0</v>
      </c>
      <c r="M7486" s="195" t="n">
        <v>0</v>
      </c>
      <c r="N7486" s="196" t="n">
        <v>0</v>
      </c>
      <c r="O7486" s="197" t="n">
        <v>0</v>
      </c>
      <c r="P7486" s="118" t="inlineStr">
        <is>
          <t>Включено</t>
        </is>
      </c>
      <c r="Q7486" s="104" t="n"/>
    </row>
    <row r="7487" outlineLevel="3" ht="50.25" customHeight="1">
      <c r="A7487" s="3" t="n"/>
      <c r="B7487" s="3" t="n"/>
      <c r="C7487" s="25" t="n"/>
      <c r="D7487" s="271" t="inlineStr">
        <is>
          <t>10.13.81.15.</t>
        </is>
      </c>
      <c r="E7487" s="200" t="inlineStr">
        <is>
          <t>Кабельный канал перфорированный 40x60x2000мм, WD40.60P, Провенто</t>
        </is>
      </c>
      <c r="F7487" s="214" t="inlineStr">
        <is>
          <t>пог.м.</t>
        </is>
      </c>
      <c r="G7487" s="645" t="n">
        <v>1</v>
      </c>
      <c r="H7487" s="194" t="n"/>
      <c r="I7487" s="195" t="n">
        <v>0</v>
      </c>
      <c r="J7487" s="196" t="n">
        <v>0</v>
      </c>
      <c r="K7487" s="197" t="n">
        <v>0</v>
      </c>
      <c r="L7487" s="194" t="n">
        <v>0</v>
      </c>
      <c r="M7487" s="195" t="n">
        <v>0</v>
      </c>
      <c r="N7487" s="196" t="n">
        <v>0</v>
      </c>
      <c r="O7487" s="197" t="n">
        <v>0</v>
      </c>
      <c r="P7487" s="118" t="inlineStr">
        <is>
          <t>Включено</t>
        </is>
      </c>
      <c r="Q7487" s="104" t="n"/>
    </row>
    <row r="7488" outlineLevel="2" ht="50.25" customHeight="1">
      <c r="A7488" s="3" t="n"/>
      <c r="B7488" s="3" t="n"/>
      <c r="C7488" s="240" t="n"/>
      <c r="D7488" s="391" t="inlineStr">
        <is>
          <t>10.13.82.</t>
        </is>
      </c>
      <c r="E7488" s="410" t="inlineStr">
        <is>
          <t>Щит систем вентиляции ЩСВ-В2.3.1.1 Оборудование и датчики по месту</t>
        </is>
      </c>
      <c r="F7488" s="411" t="inlineStr">
        <is>
          <t>комплект</t>
        </is>
      </c>
      <c r="G7488" s="421" t="n">
        <v>1</v>
      </c>
      <c r="H7488" s="428">
        <f>IFERROR(L7488/G7488,0)</f>
        <v/>
      </c>
      <c r="I7488" s="429">
        <f>IFERROR(M7488/G7488,0)</f>
        <v/>
      </c>
      <c r="J7488" s="430">
        <f>IFERROR(N7488/G7488,0)</f>
        <v/>
      </c>
      <c r="K7488" s="432">
        <f>+IFERROR(O7488/G7488,0)</f>
        <v/>
      </c>
      <c r="L7488" s="431">
        <f>SUBTOTAL(9,L7489:L7490)</f>
        <v/>
      </c>
      <c r="M7488" s="429">
        <f>SUBTOTAL(9,M7489:M7490)</f>
        <v/>
      </c>
      <c r="N7488" s="430">
        <f>SUBTOTAL(9,N7489:N7490)</f>
        <v/>
      </c>
      <c r="O7488" s="433">
        <f>SUBTOTAL(9,O7489:O7490)</f>
        <v/>
      </c>
      <c r="P7488" s="394" t="n"/>
      <c r="Q7488" s="243" t="n"/>
    </row>
    <row r="7489" outlineLevel="3" ht="50.25" customHeight="1">
      <c r="A7489" s="3" t="n"/>
      <c r="B7489" s="3" t="n"/>
      <c r="C7489" s="25" t="n"/>
      <c r="D7489" s="271" t="inlineStr">
        <is>
          <t>10.13.82.1.</t>
        </is>
      </c>
      <c r="E7489" s="200" t="inlineStr">
        <is>
          <t>Привод с пружинным возвратом, 2-х позиционный, 4 Нм, ~220 В, LF230, Belimo</t>
        </is>
      </c>
      <c r="F7489" s="214" t="inlineStr">
        <is>
          <t>шт.</t>
        </is>
      </c>
      <c r="G7489" s="645" t="n">
        <v>0</v>
      </c>
      <c r="H7489" s="194" t="n">
        <v>13507.10264196131</v>
      </c>
      <c r="I7489" s="195" t="n">
        <v>10353.77688237868</v>
      </c>
      <c r="J7489" s="196" t="n">
        <v>2982.609940542499</v>
      </c>
      <c r="K7489" s="197" t="n">
        <v>26843.48946488249</v>
      </c>
      <c r="L7489" s="194" t="n">
        <v>0</v>
      </c>
      <c r="M7489" s="195" t="n">
        <v>0</v>
      </c>
      <c r="N7489" s="196" t="n">
        <v>0</v>
      </c>
      <c r="O7489" s="197" t="n">
        <v>0</v>
      </c>
      <c r="P7489" s="524" t="inlineStr">
        <is>
          <t>Исключено</t>
        </is>
      </c>
      <c r="Q7489" s="104" t="n"/>
    </row>
    <row r="7490" outlineLevel="3" ht="50.25" customHeight="1">
      <c r="A7490" s="3" t="n"/>
      <c r="B7490" s="3" t="n"/>
      <c r="C7490" s="25" t="n"/>
      <c r="D7490" s="271" t="inlineStr">
        <is>
          <t>10.13.82.2.</t>
        </is>
      </c>
      <c r="E7490" s="200" t="inlineStr">
        <is>
          <t>Регулятор скорости, 230В, 396Вт, 1,8А, CTY-1.8A, Cityron</t>
        </is>
      </c>
      <c r="F7490" s="214" t="inlineStr">
        <is>
          <t>шт.</t>
        </is>
      </c>
      <c r="G7490" s="645" t="n">
        <v>0</v>
      </c>
      <c r="H7490" s="194" t="n">
        <v>9611.97732199394</v>
      </c>
      <c r="I7490" s="195" t="n">
        <v>5176.888441189341</v>
      </c>
      <c r="J7490" s="196" t="n">
        <v>1848.60822039791</v>
      </c>
      <c r="K7490" s="197" t="n">
        <v>16637.47398358119</v>
      </c>
      <c r="L7490" s="194" t="n">
        <v>0</v>
      </c>
      <c r="M7490" s="195" t="n">
        <v>0</v>
      </c>
      <c r="N7490" s="196" t="n">
        <v>0</v>
      </c>
      <c r="O7490" s="197" t="n">
        <v>0</v>
      </c>
      <c r="P7490" s="524" t="inlineStr">
        <is>
          <t>Исключено</t>
        </is>
      </c>
      <c r="Q7490" s="104" t="n"/>
    </row>
    <row r="7491" outlineLevel="2" ht="50.25" customHeight="1">
      <c r="A7491" s="3" t="n"/>
      <c r="B7491" s="3" t="n"/>
      <c r="C7491" s="240" t="n"/>
      <c r="D7491" s="391" t="inlineStr">
        <is>
          <t>10.13.83.</t>
        </is>
      </c>
      <c r="E7491" s="410" t="inlineStr">
        <is>
          <t>Щит систем вентиляции ЩСВ-В2.31.1</t>
        </is>
      </c>
      <c r="F7491" s="411" t="inlineStr">
        <is>
          <t>комплект</t>
        </is>
      </c>
      <c r="G7491" s="421" t="n">
        <v>1</v>
      </c>
      <c r="H7491" s="434">
        <f>IFERROR(L7491/G7491,0)</f>
        <v/>
      </c>
      <c r="I7491" s="435">
        <f>IFERROR(M7491/G7491,0)</f>
        <v/>
      </c>
      <c r="J7491" s="436">
        <f>IFERROR(N7491/G7491,0)</f>
        <v/>
      </c>
      <c r="K7491" s="432">
        <f>+IFERROR(O7491/G7491,0)</f>
        <v/>
      </c>
      <c r="L7491" s="434">
        <f>SUBTOTAL(9,L7492:L7522)</f>
        <v/>
      </c>
      <c r="M7491" s="435">
        <f>SUBTOTAL(9,M7492:M7522)</f>
        <v/>
      </c>
      <c r="N7491" s="436">
        <f>SUBTOTAL(9,N7492:N7522)</f>
        <v/>
      </c>
      <c r="O7491" s="437">
        <f>SUBTOTAL(9,O7492:O7522)</f>
        <v/>
      </c>
      <c r="P7491" s="652" t="inlineStr">
        <is>
          <t>Исключено</t>
        </is>
      </c>
      <c r="Q7491" s="243" t="n"/>
    </row>
    <row r="7492" outlineLevel="3" ht="50.25" customHeight="1">
      <c r="A7492" s="3" t="n"/>
      <c r="B7492" s="3" t="n"/>
      <c r="C7492" s="25" t="n"/>
      <c r="D7492" s="271" t="inlineStr">
        <is>
          <t>10.13.83.1.</t>
        </is>
      </c>
      <c r="E7492" s="200" t="inlineStr">
        <is>
          <t>Лампа сигнальная в сборе, со встроенным светодиодом, зеленая, 230-240В AC, SB4BVM3, Systeme Electric</t>
        </is>
      </c>
      <c r="F7492" s="214" t="inlineStr">
        <is>
          <t>шт.</t>
        </is>
      </c>
      <c r="G7492" s="645" t="n">
        <v>1</v>
      </c>
      <c r="H7492" s="194" t="n"/>
      <c r="I7492" s="195" t="n">
        <v>0</v>
      </c>
      <c r="J7492" s="196" t="n">
        <v>0</v>
      </c>
      <c r="K7492" s="197" t="n">
        <v>0</v>
      </c>
      <c r="L7492" s="194" t="n">
        <v>0</v>
      </c>
      <c r="M7492" s="195" t="n">
        <v>0</v>
      </c>
      <c r="N7492" s="196" t="n">
        <v>0</v>
      </c>
      <c r="O7492" s="197" t="n">
        <v>0</v>
      </c>
      <c r="P7492" s="118" t="inlineStr">
        <is>
          <t>Включено</t>
        </is>
      </c>
      <c r="Q7492" s="104" t="n"/>
    </row>
    <row r="7493" outlineLevel="3" ht="50.25" customHeight="1">
      <c r="A7493" s="3" t="n"/>
      <c r="B7493" s="3" t="n"/>
      <c r="C7493" s="25" t="n"/>
      <c r="D7493" s="271" t="inlineStr">
        <is>
          <t>10.13.83.2.</t>
        </is>
      </c>
      <c r="E7493" s="200" t="inlineStr">
        <is>
          <t>Реле промежуточное, 3 п.к. контакта 8А, МРП-3-1 ACDC220В УХЛ4, ЗАО "Меандр"</t>
        </is>
      </c>
      <c r="F7493" s="214" t="inlineStr">
        <is>
          <t>шт.</t>
        </is>
      </c>
      <c r="G7493" s="645" t="n">
        <v>1</v>
      </c>
      <c r="H7493" s="194" t="n"/>
      <c r="I7493" s="195" t="n">
        <v>0</v>
      </c>
      <c r="J7493" s="196" t="n">
        <v>0</v>
      </c>
      <c r="K7493" s="197" t="n">
        <v>0</v>
      </c>
      <c r="L7493" s="194" t="n">
        <v>0</v>
      </c>
      <c r="M7493" s="195" t="n">
        <v>0</v>
      </c>
      <c r="N7493" s="196" t="n">
        <v>0</v>
      </c>
      <c r="O7493" s="197" t="n">
        <v>0</v>
      </c>
      <c r="P7493" s="118" t="inlineStr">
        <is>
          <t>Включено</t>
        </is>
      </c>
      <c r="Q7493" s="104" t="n"/>
    </row>
    <row r="7494" outlineLevel="3" ht="50.25" customHeight="1">
      <c r="A7494" s="3" t="n"/>
      <c r="B7494" s="3" t="n"/>
      <c r="C7494" s="25" t="n"/>
      <c r="D7494" s="271" t="inlineStr">
        <is>
          <t>10.13.83.3.</t>
        </is>
      </c>
      <c r="E7494" s="200" t="inlineStr">
        <is>
          <t>Реле промежуточное, 2 п.к. контакта 16А, МРП-2 ACDC24В УХЛ4, ЗАО "Меандр"</t>
        </is>
      </c>
      <c r="F7494" s="214" t="inlineStr">
        <is>
          <t>шт.</t>
        </is>
      </c>
      <c r="G7494" s="645" t="n">
        <v>1</v>
      </c>
      <c r="H7494" s="194" t="n"/>
      <c r="I7494" s="195" t="n">
        <v>0</v>
      </c>
      <c r="J7494" s="196" t="n">
        <v>0</v>
      </c>
      <c r="K7494" s="197" t="n">
        <v>0</v>
      </c>
      <c r="L7494" s="194" t="n">
        <v>0</v>
      </c>
      <c r="M7494" s="195" t="n">
        <v>0</v>
      </c>
      <c r="N7494" s="196" t="n">
        <v>0</v>
      </c>
      <c r="O7494" s="197" t="n">
        <v>0</v>
      </c>
      <c r="P7494" s="118" t="inlineStr">
        <is>
          <t>Включено</t>
        </is>
      </c>
      <c r="Q7494" s="104" t="n"/>
    </row>
    <row r="7495" outlineLevel="3" ht="50.25" customHeight="1">
      <c r="A7495" s="3" t="n"/>
      <c r="B7495" s="3" t="n"/>
      <c r="C7495" s="25" t="n"/>
      <c r="D7495" s="271" t="inlineStr">
        <is>
          <t>10.13.83.4.</t>
        </is>
      </c>
      <c r="E7495" s="200" t="inlineStr">
        <is>
          <t>Автоматический выключатель, термомагнитный, однополюсный, кривая С, номинальный ток 6 А, 4.5 кА, C9 F 34 1 06, Systeme Electric</t>
        </is>
      </c>
      <c r="F7495" s="214" t="inlineStr">
        <is>
          <t>шт.</t>
        </is>
      </c>
      <c r="G7495" s="645" t="n">
        <v>1</v>
      </c>
      <c r="H7495" s="194" t="n"/>
      <c r="I7495" s="195" t="n">
        <v>0</v>
      </c>
      <c r="J7495" s="196" t="n">
        <v>0</v>
      </c>
      <c r="K7495" s="197" t="n">
        <v>0</v>
      </c>
      <c r="L7495" s="194" t="n">
        <v>0</v>
      </c>
      <c r="M7495" s="195" t="n">
        <v>0</v>
      </c>
      <c r="N7495" s="196" t="n">
        <v>0</v>
      </c>
      <c r="O7495" s="197" t="n">
        <v>0</v>
      </c>
      <c r="P7495" s="118" t="inlineStr">
        <is>
          <t>Включено</t>
        </is>
      </c>
      <c r="Q7495" s="104" t="n"/>
    </row>
    <row r="7496" outlineLevel="3" ht="50.25" customHeight="1">
      <c r="A7496" s="3" t="n"/>
      <c r="B7496" s="3" t="n"/>
      <c r="C7496" s="25" t="n"/>
      <c r="D7496" s="271" t="inlineStr">
        <is>
          <t>10.13.83.5.</t>
        </is>
      </c>
      <c r="E7496" s="200" t="inlineStr">
        <is>
          <t>Переключатель 3-х позиционный с фиксацией, 2 н.о., черный, удлиненная ручка, SB4BJ33, Systeme Electric</t>
        </is>
      </c>
      <c r="F7496" s="214" t="inlineStr">
        <is>
          <t>шт.</t>
        </is>
      </c>
      <c r="G7496" s="645" t="n">
        <v>1</v>
      </c>
      <c r="H7496" s="194" t="n"/>
      <c r="I7496" s="195" t="n">
        <v>0</v>
      </c>
      <c r="J7496" s="196" t="n">
        <v>0</v>
      </c>
      <c r="K7496" s="197" t="n">
        <v>0</v>
      </c>
      <c r="L7496" s="194" t="n">
        <v>0</v>
      </c>
      <c r="M7496" s="195" t="n">
        <v>0</v>
      </c>
      <c r="N7496" s="196" t="n">
        <v>0</v>
      </c>
      <c r="O7496" s="197" t="n">
        <v>0</v>
      </c>
      <c r="P7496" s="118" t="inlineStr">
        <is>
          <t>Включено</t>
        </is>
      </c>
      <c r="Q7496" s="104" t="n"/>
    </row>
    <row r="7497" outlineLevel="3" ht="50.25" customHeight="1">
      <c r="A7497" s="3" t="n"/>
      <c r="B7497" s="3" t="n"/>
      <c r="C7497" s="25" t="n"/>
      <c r="D7497" s="271" t="inlineStr">
        <is>
          <t>10.13.83.6.</t>
        </is>
      </c>
      <c r="E7497" s="200" t="inlineStr">
        <is>
          <t>Контактный блок 1 НО, SBE101, Systeme Electric</t>
        </is>
      </c>
      <c r="F7497" s="214" t="inlineStr">
        <is>
          <t>шт.</t>
        </is>
      </c>
      <c r="G7497" s="645" t="n">
        <v>2</v>
      </c>
      <c r="H7497" s="194" t="n"/>
      <c r="I7497" s="195" t="n">
        <v>0</v>
      </c>
      <c r="J7497" s="196" t="n">
        <v>0</v>
      </c>
      <c r="K7497" s="197" t="n">
        <v>0</v>
      </c>
      <c r="L7497" s="194" t="n">
        <v>0</v>
      </c>
      <c r="M7497" s="195" t="n">
        <v>0</v>
      </c>
      <c r="N7497" s="196" t="n">
        <v>0</v>
      </c>
      <c r="O7497" s="197" t="n">
        <v>0</v>
      </c>
      <c r="P7497" s="118" t="inlineStr">
        <is>
          <t>Включено</t>
        </is>
      </c>
      <c r="Q7497" s="104" t="n"/>
    </row>
    <row r="7498" outlineLevel="3" ht="50.25" customHeight="1">
      <c r="A7498" s="3" t="n"/>
      <c r="B7498" s="3" t="n"/>
      <c r="C7498" s="25" t="n"/>
      <c r="D7498" s="271" t="inlineStr">
        <is>
          <t>10.13.83.7.</t>
        </is>
      </c>
      <c r="E7498" s="200" t="inlineStr">
        <is>
          <t>Клемма винтовая 10 мм.кв. 800В, 57A, синяя, TB10N, Провенто</t>
        </is>
      </c>
      <c r="F7498" s="214" t="inlineStr">
        <is>
          <t>шт.</t>
        </is>
      </c>
      <c r="G7498" s="645" t="n">
        <v>1</v>
      </c>
      <c r="H7498" s="194" t="n"/>
      <c r="I7498" s="195" t="n">
        <v>0</v>
      </c>
      <c r="J7498" s="196" t="n">
        <v>0</v>
      </c>
      <c r="K7498" s="197" t="n">
        <v>0</v>
      </c>
      <c r="L7498" s="194" t="n">
        <v>0</v>
      </c>
      <c r="M7498" s="195" t="n">
        <v>0</v>
      </c>
      <c r="N7498" s="196" t="n">
        <v>0</v>
      </c>
      <c r="O7498" s="197" t="n">
        <v>0</v>
      </c>
      <c r="P7498" s="118" t="inlineStr">
        <is>
          <t>Включено</t>
        </is>
      </c>
      <c r="Q7498" s="104" t="n"/>
    </row>
    <row r="7499" outlineLevel="3" ht="50.25" customHeight="1">
      <c r="A7499" s="3" t="n"/>
      <c r="B7499" s="3" t="n"/>
      <c r="C7499" s="25" t="n"/>
      <c r="D7499" s="271" t="inlineStr">
        <is>
          <t>10.13.83.8.</t>
        </is>
      </c>
      <c r="E7499" s="200" t="inlineStr">
        <is>
          <t>Клемма винтовая 2.5 мм.кв. 800В, 24A, синяя, TB2.5N, Провенто</t>
        </is>
      </c>
      <c r="F7499" s="214" t="inlineStr">
        <is>
          <t>шт.</t>
        </is>
      </c>
      <c r="G7499" s="645" t="n">
        <v>3</v>
      </c>
      <c r="H7499" s="194" t="n"/>
      <c r="I7499" s="195" t="n">
        <v>0</v>
      </c>
      <c r="J7499" s="196" t="n">
        <v>0</v>
      </c>
      <c r="K7499" s="197" t="n">
        <v>0</v>
      </c>
      <c r="L7499" s="194" t="n">
        <v>0</v>
      </c>
      <c r="M7499" s="195" t="n">
        <v>0</v>
      </c>
      <c r="N7499" s="196" t="n">
        <v>0</v>
      </c>
      <c r="O7499" s="197" t="n">
        <v>0</v>
      </c>
      <c r="P7499" s="118" t="inlineStr">
        <is>
          <t>Включено</t>
        </is>
      </c>
      <c r="Q7499" s="104" t="n"/>
    </row>
    <row r="7500" outlineLevel="3" ht="50.25" customHeight="1">
      <c r="A7500" s="3" t="n"/>
      <c r="B7500" s="3" t="n"/>
      <c r="C7500" s="25" t="n"/>
      <c r="D7500" s="271" t="inlineStr">
        <is>
          <t>10.13.83.9.</t>
        </is>
      </c>
      <c r="E7500" s="200" t="inlineStr">
        <is>
          <t>Клемма заземления винтовая 2.5 мм.кв. 800В, желто-зеленая, TB2.5E, Провенто</t>
        </is>
      </c>
      <c r="F7500" s="214" t="inlineStr">
        <is>
          <t>шт.</t>
        </is>
      </c>
      <c r="G7500" s="645" t="n">
        <v>3</v>
      </c>
      <c r="H7500" s="194" t="n"/>
      <c r="I7500" s="195" t="n">
        <v>0</v>
      </c>
      <c r="J7500" s="196" t="n">
        <v>0</v>
      </c>
      <c r="K7500" s="197" t="n">
        <v>0</v>
      </c>
      <c r="L7500" s="194" t="n">
        <v>0</v>
      </c>
      <c r="M7500" s="195" t="n">
        <v>0</v>
      </c>
      <c r="N7500" s="196" t="n">
        <v>0</v>
      </c>
      <c r="O7500" s="197" t="n">
        <v>0</v>
      </c>
      <c r="P7500" s="118" t="inlineStr">
        <is>
          <t>Включено</t>
        </is>
      </c>
      <c r="Q7500" s="104" t="n"/>
    </row>
    <row r="7501" outlineLevel="3" ht="50.25" customHeight="1">
      <c r="A7501" s="3" t="n"/>
      <c r="B7501" s="3" t="n"/>
      <c r="C7501" s="25" t="n"/>
      <c r="D7501" s="271" t="inlineStr">
        <is>
          <t>10.13.83.10.</t>
        </is>
      </c>
      <c r="E7501" s="200" t="inlineStr">
        <is>
          <t>Клемма заземления винтовая 10 мм.кв. 800В, желто-зеленая, TB10E, Провенто</t>
        </is>
      </c>
      <c r="F7501" s="214" t="inlineStr">
        <is>
          <t>шт.</t>
        </is>
      </c>
      <c r="G7501" s="645" t="n">
        <v>1</v>
      </c>
      <c r="H7501" s="194" t="n"/>
      <c r="I7501" s="195" t="n">
        <v>0</v>
      </c>
      <c r="J7501" s="196" t="n">
        <v>0</v>
      </c>
      <c r="K7501" s="197" t="n">
        <v>0</v>
      </c>
      <c r="L7501" s="194" t="n">
        <v>0</v>
      </c>
      <c r="M7501" s="195" t="n">
        <v>0</v>
      </c>
      <c r="N7501" s="196" t="n">
        <v>0</v>
      </c>
      <c r="O7501" s="197" t="n">
        <v>0</v>
      </c>
      <c r="P7501" s="118" t="inlineStr">
        <is>
          <t>Включено</t>
        </is>
      </c>
      <c r="Q7501" s="104" t="n"/>
    </row>
    <row r="7502" outlineLevel="3" ht="50.25" customHeight="1">
      <c r="A7502" s="3" t="n"/>
      <c r="B7502" s="3" t="n"/>
      <c r="C7502" s="25" t="n"/>
      <c r="D7502" s="271" t="inlineStr">
        <is>
          <t>10.13.83.11.</t>
        </is>
      </c>
      <c r="E7502" s="200" t="inlineStr">
        <is>
          <t>Клемма винтовая 2.5 мм.кв. 800В, 24A, серая, TB2.5, Провенто</t>
        </is>
      </c>
      <c r="F7502" s="214" t="inlineStr">
        <is>
          <t>шт.</t>
        </is>
      </c>
      <c r="G7502" s="645" t="n">
        <v>9</v>
      </c>
      <c r="H7502" s="194" t="n"/>
      <c r="I7502" s="195" t="n">
        <v>0</v>
      </c>
      <c r="J7502" s="196" t="n">
        <v>0</v>
      </c>
      <c r="K7502" s="197" t="n">
        <v>0</v>
      </c>
      <c r="L7502" s="194" t="n">
        <v>0</v>
      </c>
      <c r="M7502" s="195" t="n">
        <v>0</v>
      </c>
      <c r="N7502" s="196" t="n">
        <v>0</v>
      </c>
      <c r="O7502" s="197" t="n">
        <v>0</v>
      </c>
      <c r="P7502" s="118" t="inlineStr">
        <is>
          <t>Включено</t>
        </is>
      </c>
      <c r="Q7502" s="104" t="n"/>
    </row>
    <row r="7503" outlineLevel="3" ht="50.25" customHeight="1">
      <c r="A7503" s="3" t="n"/>
      <c r="B7503" s="3" t="n"/>
      <c r="C7503" s="25" t="n"/>
      <c r="D7503" s="271" t="inlineStr">
        <is>
          <t>10.13.83.12.</t>
        </is>
      </c>
      <c r="E7503" s="200" t="inlineStr">
        <is>
          <t>Торцевая крышка для клемм 2.5-10 мм.кв., серая, T2.5-10EC, Провенто</t>
        </is>
      </c>
      <c r="F7503" s="214" t="inlineStr">
        <is>
          <t>шт.</t>
        </is>
      </c>
      <c r="G7503" s="645" t="n">
        <v>4</v>
      </c>
      <c r="H7503" s="194" t="n"/>
      <c r="I7503" s="195" t="n">
        <v>0</v>
      </c>
      <c r="J7503" s="196" t="n">
        <v>0</v>
      </c>
      <c r="K7503" s="197" t="n">
        <v>0</v>
      </c>
      <c r="L7503" s="194" t="n">
        <v>0</v>
      </c>
      <c r="M7503" s="195" t="n">
        <v>0</v>
      </c>
      <c r="N7503" s="196" t="n">
        <v>0</v>
      </c>
      <c r="O7503" s="197" t="n">
        <v>0</v>
      </c>
      <c r="P7503" s="118" t="inlineStr">
        <is>
          <t>Включено</t>
        </is>
      </c>
      <c r="Q7503" s="104" t="n"/>
    </row>
    <row r="7504" outlineLevel="3" ht="50.25" customHeight="1">
      <c r="A7504" s="3" t="n"/>
      <c r="B7504" s="3" t="n"/>
      <c r="C7504" s="25" t="n"/>
      <c r="D7504" s="271" t="inlineStr">
        <is>
          <t>10.13.83.13.</t>
        </is>
      </c>
      <c r="E7504" s="200" t="inlineStr">
        <is>
          <t>Компактный распределительный шкаф MES 300х200х120, MES 30.20.12, Провенто</t>
        </is>
      </c>
      <c r="F7504" s="214" t="inlineStr">
        <is>
          <t>шт.</t>
        </is>
      </c>
      <c r="G7504" s="645" t="n">
        <v>1</v>
      </c>
      <c r="H7504" s="194" t="n"/>
      <c r="I7504" s="195" t="n">
        <v>0</v>
      </c>
      <c r="J7504" s="196" t="n">
        <v>0</v>
      </c>
      <c r="K7504" s="197" t="n">
        <v>0</v>
      </c>
      <c r="L7504" s="194" t="n">
        <v>0</v>
      </c>
      <c r="M7504" s="195" t="n">
        <v>0</v>
      </c>
      <c r="N7504" s="196" t="n">
        <v>0</v>
      </c>
      <c r="O7504" s="197" t="n">
        <v>0</v>
      </c>
      <c r="P7504" s="118" t="inlineStr">
        <is>
          <t>Включено</t>
        </is>
      </c>
      <c r="Q7504" s="104" t="n"/>
    </row>
    <row r="7505" outlineLevel="3" ht="50.25" customHeight="1">
      <c r="A7505" s="3" t="n"/>
      <c r="B7505" s="3" t="n"/>
      <c r="C7505" s="25" t="n"/>
      <c r="D7505" s="271" t="inlineStr">
        <is>
          <t>10.13.83.14.</t>
        </is>
      </c>
      <c r="E7505" s="200" t="inlineStr">
        <is>
          <t>Монтажная DIN рейка 35х7.5х2000мм, DR07.2000, Провенто</t>
        </is>
      </c>
      <c r="F7505" s="214" t="inlineStr">
        <is>
          <t>шт.</t>
        </is>
      </c>
      <c r="G7505" s="645" t="n">
        <v>1</v>
      </c>
      <c r="H7505" s="194" t="n"/>
      <c r="I7505" s="195" t="n">
        <v>0</v>
      </c>
      <c r="J7505" s="196" t="n">
        <v>0</v>
      </c>
      <c r="K7505" s="197" t="n">
        <v>0</v>
      </c>
      <c r="L7505" s="194" t="n">
        <v>0</v>
      </c>
      <c r="M7505" s="195" t="n">
        <v>0</v>
      </c>
      <c r="N7505" s="196" t="n">
        <v>0</v>
      </c>
      <c r="O7505" s="197" t="n">
        <v>0</v>
      </c>
      <c r="P7505" s="118" t="inlineStr">
        <is>
          <t>Включено</t>
        </is>
      </c>
      <c r="Q7505" s="104" t="n"/>
    </row>
    <row r="7506" outlineLevel="3" ht="50.25" customHeight="1">
      <c r="A7506" s="3" t="n"/>
      <c r="B7506" s="3" t="n"/>
      <c r="C7506" s="25" t="n"/>
      <c r="D7506" s="271" t="inlineStr">
        <is>
          <t>10.13.83.15.</t>
        </is>
      </c>
      <c r="E7506" s="200" t="inlineStr">
        <is>
          <t>Кабельный канал перфорированный 40x60x2000мм, WD40.60P, Провенто</t>
        </is>
      </c>
      <c r="F7506" s="214" t="inlineStr">
        <is>
          <t>пог.м.</t>
        </is>
      </c>
      <c r="G7506" s="645" t="n">
        <v>1</v>
      </c>
      <c r="H7506" s="194" t="n"/>
      <c r="I7506" s="195" t="n">
        <v>0</v>
      </c>
      <c r="J7506" s="196" t="n">
        <v>0</v>
      </c>
      <c r="K7506" s="197" t="n">
        <v>0</v>
      </c>
      <c r="L7506" s="194" t="n">
        <v>0</v>
      </c>
      <c r="M7506" s="195" t="n">
        <v>0</v>
      </c>
      <c r="N7506" s="196" t="n">
        <v>0</v>
      </c>
      <c r="O7506" s="197" t="n">
        <v>0</v>
      </c>
      <c r="P7506" s="118" t="inlineStr">
        <is>
          <t>Включено</t>
        </is>
      </c>
      <c r="Q7506" s="104" t="n"/>
    </row>
    <row r="7507" outlineLevel="3" ht="50.25" customHeight="1">
      <c r="A7507" s="3" t="n"/>
      <c r="B7507" s="3" t="n"/>
      <c r="C7507" s="25" t="n"/>
      <c r="D7507" s="271" t="inlineStr">
        <is>
          <t>10.13.83.16.</t>
        </is>
      </c>
      <c r="E7507" s="200" t="inlineStr">
        <is>
          <t>Щит управления ЩРВ (Вентилятор системы ПР)</t>
        </is>
      </c>
      <c r="F7507" s="214" t="inlineStr">
        <is>
          <t>Компл.</t>
        </is>
      </c>
      <c r="G7507" s="645" t="n">
        <v>6</v>
      </c>
      <c r="H7507" s="194" t="n"/>
      <c r="I7507" s="195" t="n">
        <v>0</v>
      </c>
      <c r="J7507" s="196" t="n">
        <v>0</v>
      </c>
      <c r="K7507" s="197" t="n">
        <v>0</v>
      </c>
      <c r="L7507" s="194" t="n">
        <v>0</v>
      </c>
      <c r="M7507" s="195" t="n">
        <v>0</v>
      </c>
      <c r="N7507" s="196" t="n">
        <v>0</v>
      </c>
      <c r="O7507" s="197" t="n">
        <v>0</v>
      </c>
      <c r="P7507" s="118" t="inlineStr">
        <is>
          <t>Включено</t>
        </is>
      </c>
      <c r="Q7507" s="104" t="n"/>
    </row>
    <row r="7508" outlineLevel="3" ht="50.25" customHeight="1">
      <c r="A7508" s="3" t="n"/>
      <c r="B7508" s="3" t="n"/>
      <c r="C7508" s="25" t="n"/>
      <c r="D7508" s="271" t="inlineStr">
        <is>
          <t>10.13.83.17.</t>
        </is>
      </c>
      <c r="E7508" s="200" t="inlineStr">
        <is>
          <t>Лампа сигнальная в сборе, со встроенным светодиодом, зеленая, 230-240В AC, SB4BVM3, Systeme Electric</t>
        </is>
      </c>
      <c r="F7508" s="214" t="inlineStr">
        <is>
          <t>шт.</t>
        </is>
      </c>
      <c r="G7508" s="645" t="n">
        <v>1</v>
      </c>
      <c r="H7508" s="194" t="n"/>
      <c r="I7508" s="195" t="n">
        <v>0</v>
      </c>
      <c r="J7508" s="196" t="n">
        <v>0</v>
      </c>
      <c r="K7508" s="197" t="n">
        <v>0</v>
      </c>
      <c r="L7508" s="194" t="n">
        <v>0</v>
      </c>
      <c r="M7508" s="195" t="n">
        <v>0</v>
      </c>
      <c r="N7508" s="196" t="n">
        <v>0</v>
      </c>
      <c r="O7508" s="197" t="n">
        <v>0</v>
      </c>
      <c r="P7508" s="118" t="inlineStr">
        <is>
          <t>Включено</t>
        </is>
      </c>
      <c r="Q7508" s="104" t="n"/>
    </row>
    <row r="7509" outlineLevel="3" ht="50.25" customHeight="1">
      <c r="A7509" s="3" t="n"/>
      <c r="B7509" s="3" t="n"/>
      <c r="C7509" s="25" t="n"/>
      <c r="D7509" s="271" t="inlineStr">
        <is>
          <t>10.13.83.18.</t>
        </is>
      </c>
      <c r="E7509" s="200" t="inlineStr">
        <is>
          <t>Контактор модульный 2 н.о., 16A AC, 230В АС, C9C32216, Systeme Electric</t>
        </is>
      </c>
      <c r="F7509" s="214" t="inlineStr">
        <is>
          <t>шт.</t>
        </is>
      </c>
      <c r="G7509" s="645" t="n">
        <v>1</v>
      </c>
      <c r="H7509" s="194" t="n"/>
      <c r="I7509" s="195" t="n">
        <v>0</v>
      </c>
      <c r="J7509" s="196" t="n">
        <v>0</v>
      </c>
      <c r="K7509" s="197" t="n">
        <v>0</v>
      </c>
      <c r="L7509" s="194" t="n">
        <v>0</v>
      </c>
      <c r="M7509" s="195" t="n">
        <v>0</v>
      </c>
      <c r="N7509" s="196" t="n">
        <v>0</v>
      </c>
      <c r="O7509" s="197" t="n">
        <v>0</v>
      </c>
      <c r="P7509" s="118" t="inlineStr">
        <is>
          <t>Включено</t>
        </is>
      </c>
      <c r="Q7509" s="104" t="n"/>
    </row>
    <row r="7510" outlineLevel="3" ht="50.25" customHeight="1">
      <c r="A7510" s="3" t="n"/>
      <c r="B7510" s="3" t="n"/>
      <c r="C7510" s="25" t="n"/>
      <c r="D7510" s="271" t="inlineStr">
        <is>
          <t>10.13.83.19.</t>
        </is>
      </c>
      <c r="E7510" s="200" t="inlineStr">
        <is>
          <t>Реле промежуточное, 2 п.к. контакта 16А, МРП-2 ACDC24В УХЛ4, ЗАО "Меандр"</t>
        </is>
      </c>
      <c r="F7510" s="214" t="inlineStr">
        <is>
          <t>шт.</t>
        </is>
      </c>
      <c r="G7510" s="645" t="n">
        <v>1</v>
      </c>
      <c r="H7510" s="194" t="n"/>
      <c r="I7510" s="195" t="n">
        <v>0</v>
      </c>
      <c r="J7510" s="196" t="n">
        <v>0</v>
      </c>
      <c r="K7510" s="197" t="n">
        <v>0</v>
      </c>
      <c r="L7510" s="194" t="n">
        <v>0</v>
      </c>
      <c r="M7510" s="195" t="n">
        <v>0</v>
      </c>
      <c r="N7510" s="196" t="n">
        <v>0</v>
      </c>
      <c r="O7510" s="197" t="n">
        <v>0</v>
      </c>
      <c r="P7510" s="118" t="inlineStr">
        <is>
          <t>Включено</t>
        </is>
      </c>
      <c r="Q7510" s="104" t="n"/>
    </row>
    <row r="7511" outlineLevel="3" ht="50.25" customHeight="1">
      <c r="A7511" s="3" t="n"/>
      <c r="B7511" s="3" t="n"/>
      <c r="C7511" s="25" t="n"/>
      <c r="D7511" s="271" t="inlineStr">
        <is>
          <t>10.13.83.20.</t>
        </is>
      </c>
      <c r="E7511" s="200" t="inlineStr">
        <is>
          <t>Автоматический выключатель, термомагнитный, однополюсный, кривая С, номинальный ток 10 А, 4.5 кА, C9 F 34 1 10, Systeme Electric</t>
        </is>
      </c>
      <c r="F7511" s="214" t="inlineStr">
        <is>
          <t>шт.</t>
        </is>
      </c>
      <c r="G7511" s="645" t="n">
        <v>1</v>
      </c>
      <c r="H7511" s="194" t="n"/>
      <c r="I7511" s="195" t="n">
        <v>0</v>
      </c>
      <c r="J7511" s="196" t="n">
        <v>0</v>
      </c>
      <c r="K7511" s="197" t="n">
        <v>0</v>
      </c>
      <c r="L7511" s="194" t="n">
        <v>0</v>
      </c>
      <c r="M7511" s="195" t="n">
        <v>0</v>
      </c>
      <c r="N7511" s="196" t="n">
        <v>0</v>
      </c>
      <c r="O7511" s="197" t="n">
        <v>0</v>
      </c>
      <c r="P7511" s="118" t="inlineStr">
        <is>
          <t>Включено</t>
        </is>
      </c>
      <c r="Q7511" s="104" t="n"/>
    </row>
    <row r="7512" outlineLevel="3" ht="50.25" customHeight="1">
      <c r="A7512" s="3" t="n"/>
      <c r="B7512" s="3" t="n"/>
      <c r="C7512" s="25" t="n"/>
      <c r="D7512" s="271" t="inlineStr">
        <is>
          <t>10.13.83.21.</t>
        </is>
      </c>
      <c r="E7512" s="200" t="inlineStr">
        <is>
          <t>Переключатель 3-х позиционный с фиксацией, 2 н.о., черный, удлиненная ручка, SB4BJ33, Systeme Electric</t>
        </is>
      </c>
      <c r="F7512" s="214" t="inlineStr">
        <is>
          <t>шт.</t>
        </is>
      </c>
      <c r="G7512" s="645" t="n">
        <v>1</v>
      </c>
      <c r="H7512" s="194" t="n"/>
      <c r="I7512" s="195" t="n">
        <v>0</v>
      </c>
      <c r="J7512" s="196" t="n">
        <v>0</v>
      </c>
      <c r="K7512" s="197" t="n">
        <v>0</v>
      </c>
      <c r="L7512" s="194" t="n">
        <v>0</v>
      </c>
      <c r="M7512" s="195" t="n">
        <v>0</v>
      </c>
      <c r="N7512" s="196" t="n">
        <v>0</v>
      </c>
      <c r="O7512" s="197" t="n">
        <v>0</v>
      </c>
      <c r="P7512" s="118" t="inlineStr">
        <is>
          <t>Включено</t>
        </is>
      </c>
      <c r="Q7512" s="104" t="n"/>
    </row>
    <row r="7513" outlineLevel="3" ht="50.25" customHeight="1">
      <c r="A7513" s="3" t="n"/>
      <c r="B7513" s="3" t="n"/>
      <c r="C7513" s="25" t="n"/>
      <c r="D7513" s="271" t="inlineStr">
        <is>
          <t>10.13.83.22.</t>
        </is>
      </c>
      <c r="E7513" s="200" t="inlineStr">
        <is>
          <t>Контактный блок 1 НО, SBE101, Systeme Electric</t>
        </is>
      </c>
      <c r="F7513" s="214" t="inlineStr">
        <is>
          <t>шт.</t>
        </is>
      </c>
      <c r="G7513" s="645" t="n">
        <v>2</v>
      </c>
      <c r="H7513" s="194" t="n"/>
      <c r="I7513" s="195" t="n">
        <v>0</v>
      </c>
      <c r="J7513" s="196" t="n">
        <v>0</v>
      </c>
      <c r="K7513" s="197" t="n">
        <v>0</v>
      </c>
      <c r="L7513" s="194" t="n">
        <v>0</v>
      </c>
      <c r="M7513" s="195" t="n">
        <v>0</v>
      </c>
      <c r="N7513" s="196" t="n">
        <v>0</v>
      </c>
      <c r="O7513" s="197" t="n">
        <v>0</v>
      </c>
      <c r="P7513" s="118" t="inlineStr">
        <is>
          <t>Включено</t>
        </is>
      </c>
      <c r="Q7513" s="104" t="n"/>
    </row>
    <row r="7514" outlineLevel="3" ht="50.25" customHeight="1">
      <c r="A7514" s="3" t="n"/>
      <c r="B7514" s="3" t="n"/>
      <c r="C7514" s="25" t="n"/>
      <c r="D7514" s="271" t="inlineStr">
        <is>
          <t>10.13.83.23.</t>
        </is>
      </c>
      <c r="E7514" s="200" t="inlineStr">
        <is>
          <t>Клемма винтовая 10 мм.кв. 800В, 57A, синяя, TB10N, Провенто</t>
        </is>
      </c>
      <c r="F7514" s="214" t="inlineStr">
        <is>
          <t>шт.</t>
        </is>
      </c>
      <c r="G7514" s="645" t="n">
        <v>1</v>
      </c>
      <c r="H7514" s="194" t="n"/>
      <c r="I7514" s="195" t="n">
        <v>0</v>
      </c>
      <c r="J7514" s="196" t="n">
        <v>0</v>
      </c>
      <c r="K7514" s="197" t="n">
        <v>0</v>
      </c>
      <c r="L7514" s="194" t="n">
        <v>0</v>
      </c>
      <c r="M7514" s="195" t="n">
        <v>0</v>
      </c>
      <c r="N7514" s="196" t="n">
        <v>0</v>
      </c>
      <c r="O7514" s="197" t="n">
        <v>0</v>
      </c>
      <c r="P7514" s="118" t="inlineStr">
        <is>
          <t>Включено</t>
        </is>
      </c>
      <c r="Q7514" s="104" t="n"/>
    </row>
    <row r="7515" outlineLevel="3" ht="50.25" customHeight="1">
      <c r="A7515" s="3" t="n"/>
      <c r="B7515" s="3" t="n"/>
      <c r="C7515" s="25" t="n"/>
      <c r="D7515" s="271" t="inlineStr">
        <is>
          <t>10.13.83.24.</t>
        </is>
      </c>
      <c r="E7515" s="200" t="inlineStr">
        <is>
          <t>Клемма винтовая 2.5 мм.кв. 800В, 24A, синяя, TB2.5N, Провенто</t>
        </is>
      </c>
      <c r="F7515" s="214" t="inlineStr">
        <is>
          <t>шт.</t>
        </is>
      </c>
      <c r="G7515" s="645" t="n">
        <v>3</v>
      </c>
      <c r="H7515" s="194" t="n"/>
      <c r="I7515" s="195" t="n">
        <v>0</v>
      </c>
      <c r="J7515" s="196" t="n">
        <v>0</v>
      </c>
      <c r="K7515" s="197" t="n">
        <v>0</v>
      </c>
      <c r="L7515" s="194" t="n">
        <v>0</v>
      </c>
      <c r="M7515" s="195" t="n">
        <v>0</v>
      </c>
      <c r="N7515" s="196" t="n">
        <v>0</v>
      </c>
      <c r="O7515" s="197" t="n">
        <v>0</v>
      </c>
      <c r="P7515" s="118" t="inlineStr">
        <is>
          <t>Включено</t>
        </is>
      </c>
      <c r="Q7515" s="104" t="n"/>
    </row>
    <row r="7516" outlineLevel="3" ht="50.25" customHeight="1">
      <c r="A7516" s="3" t="n"/>
      <c r="B7516" s="3" t="n"/>
      <c r="C7516" s="25" t="n"/>
      <c r="D7516" s="271" t="inlineStr">
        <is>
          <t>10.13.83.25.</t>
        </is>
      </c>
      <c r="E7516" s="200" t="inlineStr">
        <is>
          <t>Клемма заземления винтовая 2.5 мм.кв. 800В, желто-зеленая, TB2.5E, Провенто</t>
        </is>
      </c>
      <c r="F7516" s="214" t="inlineStr">
        <is>
          <t>шт.</t>
        </is>
      </c>
      <c r="G7516" s="645" t="n">
        <v>2</v>
      </c>
      <c r="H7516" s="194" t="n"/>
      <c r="I7516" s="195" t="n">
        <v>0</v>
      </c>
      <c r="J7516" s="196" t="n">
        <v>0</v>
      </c>
      <c r="K7516" s="197" t="n">
        <v>0</v>
      </c>
      <c r="L7516" s="194" t="n">
        <v>0</v>
      </c>
      <c r="M7516" s="195" t="n">
        <v>0</v>
      </c>
      <c r="N7516" s="196" t="n">
        <v>0</v>
      </c>
      <c r="O7516" s="197" t="n">
        <v>0</v>
      </c>
      <c r="P7516" s="118" t="inlineStr">
        <is>
          <t>Включено</t>
        </is>
      </c>
      <c r="Q7516" s="104" t="n"/>
    </row>
    <row r="7517" outlineLevel="3" ht="50.25" customHeight="1">
      <c r="A7517" s="3" t="n"/>
      <c r="B7517" s="3" t="n"/>
      <c r="C7517" s="25" t="n"/>
      <c r="D7517" s="271" t="inlineStr">
        <is>
          <t>10.13.83.26.</t>
        </is>
      </c>
      <c r="E7517" s="200" t="inlineStr">
        <is>
          <t>Клемма заземления винтовая 10 мм.кв. 800В, желто-зеленая, TB10E, Провенто</t>
        </is>
      </c>
      <c r="F7517" s="214" t="inlineStr">
        <is>
          <t>шт.</t>
        </is>
      </c>
      <c r="G7517" s="645" t="n">
        <v>1</v>
      </c>
      <c r="H7517" s="194" t="n"/>
      <c r="I7517" s="195" t="n">
        <v>0</v>
      </c>
      <c r="J7517" s="196" t="n">
        <v>0</v>
      </c>
      <c r="K7517" s="197" t="n">
        <v>0</v>
      </c>
      <c r="L7517" s="194" t="n">
        <v>0</v>
      </c>
      <c r="M7517" s="195" t="n">
        <v>0</v>
      </c>
      <c r="N7517" s="196" t="n">
        <v>0</v>
      </c>
      <c r="O7517" s="197" t="n">
        <v>0</v>
      </c>
      <c r="P7517" s="118" t="inlineStr">
        <is>
          <t>Включено</t>
        </is>
      </c>
      <c r="Q7517" s="104" t="n"/>
    </row>
    <row r="7518" outlineLevel="3" ht="50.25" customHeight="1">
      <c r="A7518" s="3" t="n"/>
      <c r="B7518" s="3" t="n"/>
      <c r="C7518" s="25" t="n"/>
      <c r="D7518" s="271" t="inlineStr">
        <is>
          <t>10.13.83.27.</t>
        </is>
      </c>
      <c r="E7518" s="200" t="inlineStr">
        <is>
          <t>Клемма винтовая 2.5 мм.кв. 800В, 24A, серая, TB2.5, Провенто</t>
        </is>
      </c>
      <c r="F7518" s="214" t="inlineStr">
        <is>
          <t>шт.</t>
        </is>
      </c>
      <c r="G7518" s="645" t="n">
        <v>7</v>
      </c>
      <c r="H7518" s="194" t="n"/>
      <c r="I7518" s="195" t="n">
        <v>0</v>
      </c>
      <c r="J7518" s="196" t="n">
        <v>0</v>
      </c>
      <c r="K7518" s="197" t="n">
        <v>0</v>
      </c>
      <c r="L7518" s="194" t="n">
        <v>0</v>
      </c>
      <c r="M7518" s="195" t="n">
        <v>0</v>
      </c>
      <c r="N7518" s="196" t="n">
        <v>0</v>
      </c>
      <c r="O7518" s="197" t="n">
        <v>0</v>
      </c>
      <c r="P7518" s="118" t="inlineStr">
        <is>
          <t>Включено</t>
        </is>
      </c>
      <c r="Q7518" s="104" t="n"/>
    </row>
    <row r="7519" outlineLevel="3" ht="50.25" customHeight="1">
      <c r="A7519" s="3" t="n"/>
      <c r="B7519" s="3" t="n"/>
      <c r="C7519" s="25" t="n"/>
      <c r="D7519" s="271" t="inlineStr">
        <is>
          <t>10.13.83.28.</t>
        </is>
      </c>
      <c r="E7519" s="200" t="inlineStr">
        <is>
          <t>Торцевая крышка для клемм 2.5-10 мм.кв., серая, T2.5-10EC, Провенто</t>
        </is>
      </c>
      <c r="F7519" s="214" t="inlineStr">
        <is>
          <t>шт.</t>
        </is>
      </c>
      <c r="G7519" s="645" t="n">
        <v>4</v>
      </c>
      <c r="H7519" s="194" t="n"/>
      <c r="I7519" s="195" t="n">
        <v>0</v>
      </c>
      <c r="J7519" s="196" t="n">
        <v>0</v>
      </c>
      <c r="K7519" s="197" t="n">
        <v>0</v>
      </c>
      <c r="L7519" s="194" t="n">
        <v>0</v>
      </c>
      <c r="M7519" s="195" t="n">
        <v>0</v>
      </c>
      <c r="N7519" s="196" t="n">
        <v>0</v>
      </c>
      <c r="O7519" s="197" t="n">
        <v>0</v>
      </c>
      <c r="P7519" s="118" t="inlineStr">
        <is>
          <t>Включено</t>
        </is>
      </c>
      <c r="Q7519" s="104" t="n"/>
    </row>
    <row r="7520" outlineLevel="3" ht="50.25" customHeight="1">
      <c r="A7520" s="3" t="n"/>
      <c r="B7520" s="3" t="n"/>
      <c r="C7520" s="25" t="n"/>
      <c r="D7520" s="271" t="inlineStr">
        <is>
          <t>10.13.83.29.</t>
        </is>
      </c>
      <c r="E7520" s="200" t="inlineStr">
        <is>
          <t>Компактный распределительный шкаф MES 300х200х120, MES 30.20.12, Провенто</t>
        </is>
      </c>
      <c r="F7520" s="214" t="inlineStr">
        <is>
          <t>шт.</t>
        </is>
      </c>
      <c r="G7520" s="645" t="n">
        <v>1</v>
      </c>
      <c r="H7520" s="194" t="n"/>
      <c r="I7520" s="195" t="n">
        <v>0</v>
      </c>
      <c r="J7520" s="196" t="n">
        <v>0</v>
      </c>
      <c r="K7520" s="197" t="n">
        <v>0</v>
      </c>
      <c r="L7520" s="194" t="n">
        <v>0</v>
      </c>
      <c r="M7520" s="195" t="n">
        <v>0</v>
      </c>
      <c r="N7520" s="196" t="n">
        <v>0</v>
      </c>
      <c r="O7520" s="197" t="n">
        <v>0</v>
      </c>
      <c r="P7520" s="118" t="inlineStr">
        <is>
          <t>Включено</t>
        </is>
      </c>
      <c r="Q7520" s="104" t="n"/>
    </row>
    <row r="7521" outlineLevel="3" ht="50.25" customHeight="1">
      <c r="A7521" s="3" t="n"/>
      <c r="B7521" s="3" t="n"/>
      <c r="C7521" s="25" t="n"/>
      <c r="D7521" s="271" t="inlineStr">
        <is>
          <t>10.13.83.30.</t>
        </is>
      </c>
      <c r="E7521" s="200" t="inlineStr">
        <is>
          <t>Монтажная DIN рейка 35х7.5х2000мм, DR07.2000, Провенто</t>
        </is>
      </c>
      <c r="F7521" s="214" t="inlineStr">
        <is>
          <t>шт.</t>
        </is>
      </c>
      <c r="G7521" s="645" t="n">
        <v>1</v>
      </c>
      <c r="H7521" s="194" t="n"/>
      <c r="I7521" s="195" t="n">
        <v>0</v>
      </c>
      <c r="J7521" s="196" t="n">
        <v>0</v>
      </c>
      <c r="K7521" s="197" t="n">
        <v>0</v>
      </c>
      <c r="L7521" s="194" t="n">
        <v>0</v>
      </c>
      <c r="M7521" s="195" t="n">
        <v>0</v>
      </c>
      <c r="N7521" s="196" t="n">
        <v>0</v>
      </c>
      <c r="O7521" s="197" t="n">
        <v>0</v>
      </c>
      <c r="P7521" s="118" t="inlineStr">
        <is>
          <t>Включено</t>
        </is>
      </c>
      <c r="Q7521" s="104" t="n"/>
    </row>
    <row r="7522" outlineLevel="3" ht="50.25" customHeight="1">
      <c r="A7522" s="3" t="n"/>
      <c r="B7522" s="3" t="n"/>
      <c r="C7522" s="25" t="n"/>
      <c r="D7522" s="271" t="inlineStr">
        <is>
          <t>10.13.83.31.</t>
        </is>
      </c>
      <c r="E7522" s="200" t="inlineStr">
        <is>
          <t>Кабельный канал перфорированный 40x60x2000мм, WD40.60P, Провенто</t>
        </is>
      </c>
      <c r="F7522" s="214" t="inlineStr">
        <is>
          <t>пог.м.</t>
        </is>
      </c>
      <c r="G7522" s="645" t="n">
        <v>1</v>
      </c>
      <c r="H7522" s="194" t="n"/>
      <c r="I7522" s="195" t="n">
        <v>0</v>
      </c>
      <c r="J7522" s="196" t="n">
        <v>0</v>
      </c>
      <c r="K7522" s="197" t="n">
        <v>0</v>
      </c>
      <c r="L7522" s="194" t="n">
        <v>0</v>
      </c>
      <c r="M7522" s="195" t="n">
        <v>0</v>
      </c>
      <c r="N7522" s="196" t="n">
        <v>0</v>
      </c>
      <c r="O7522" s="197" t="n">
        <v>0</v>
      </c>
      <c r="P7522" s="118" t="inlineStr">
        <is>
          <t>Включено</t>
        </is>
      </c>
      <c r="Q7522" s="104" t="n"/>
    </row>
    <row r="7523" outlineLevel="2" ht="50.25" customHeight="1">
      <c r="A7523" s="3" t="n"/>
      <c r="B7523" s="3" t="n"/>
      <c r="C7523" s="240" t="n"/>
      <c r="D7523" s="391" t="inlineStr">
        <is>
          <t>10.13.84.</t>
        </is>
      </c>
      <c r="E7523" s="410" t="inlineStr">
        <is>
          <t>Оборудование управления ротацией кондиционеров</t>
        </is>
      </c>
      <c r="F7523" s="411" t="inlineStr">
        <is>
          <t>комплект</t>
        </is>
      </c>
      <c r="G7523" s="421" t="n">
        <v>1</v>
      </c>
      <c r="H7523" s="428">
        <f>IFERROR(L7523/G7523,0)</f>
        <v/>
      </c>
      <c r="I7523" s="429">
        <f>IFERROR(M7523/G7523,0)</f>
        <v/>
      </c>
      <c r="J7523" s="430">
        <f>IFERROR(N7523/G7523,0)</f>
        <v/>
      </c>
      <c r="K7523" s="432">
        <f>+IFERROR(O7523/G7523,0)</f>
        <v/>
      </c>
      <c r="L7523" s="431">
        <f>SUBTOTAL(9,L7524:L7525)</f>
        <v/>
      </c>
      <c r="M7523" s="429">
        <f>SUBTOTAL(9,M7524:M7525)</f>
        <v/>
      </c>
      <c r="N7523" s="430">
        <f>SUBTOTAL(9,N7524:N7525)</f>
        <v/>
      </c>
      <c r="O7523" s="433">
        <f>SUBTOTAL(9,O7524:O7525)</f>
        <v/>
      </c>
      <c r="P7523" s="394" t="n"/>
      <c r="Q7523" s="243" t="n"/>
    </row>
    <row r="7524" outlineLevel="3" ht="50.25" customHeight="1">
      <c r="A7524" s="3" t="n"/>
      <c r="B7524" s="3" t="n"/>
      <c r="C7524" s="25" t="n"/>
      <c r="D7524" s="271" t="inlineStr">
        <is>
          <t>10.13.84.1.</t>
        </is>
      </c>
      <c r="E7524" s="200" t="inlineStr">
        <is>
          <t>Адаптер для внешнего мониторинга и управления через сухие контакты, KRP4A53, Daikin</t>
        </is>
      </c>
      <c r="F7524" s="214" t="inlineStr">
        <is>
          <t>шт.</t>
        </is>
      </c>
      <c r="G7524" s="645" t="n">
        <v>0</v>
      </c>
      <c r="H7524" s="194" t="n">
        <v>42714.76885608381</v>
      </c>
      <c r="I7524" s="195" t="n">
        <v>20707.55376475737</v>
      </c>
      <c r="J7524" s="196" t="n">
        <v>7927.790327605147</v>
      </c>
      <c r="K7524" s="197" t="n">
        <v>71350.11294844632</v>
      </c>
      <c r="L7524" s="194" t="n">
        <v>0</v>
      </c>
      <c r="M7524" s="195" t="n">
        <v>0</v>
      </c>
      <c r="N7524" s="196" t="n">
        <v>0</v>
      </c>
      <c r="O7524" s="197" t="n">
        <v>0</v>
      </c>
      <c r="P7524" s="524" t="inlineStr">
        <is>
          <t>Исключено</t>
        </is>
      </c>
      <c r="Q7524" s="104" t="n"/>
    </row>
    <row r="7525" outlineLevel="3" ht="50.25" customHeight="1">
      <c r="A7525" s="3" t="n"/>
      <c r="B7525" s="3" t="n"/>
      <c r="C7525" s="25" t="n"/>
      <c r="D7525" s="271" t="inlineStr">
        <is>
          <t>10.13.84.2.</t>
        </is>
      </c>
      <c r="E7525" s="200" t="inlineStr">
        <is>
          <t>Согласователь работы кондиционеров микропроцессорный, RS485, Ethernet, в боксе IP65, СРК-М3-01, ВИСАТ-Сервис</t>
        </is>
      </c>
      <c r="F7525" s="214" t="inlineStr">
        <is>
          <t>шт.</t>
        </is>
      </c>
      <c r="G7525" s="645" t="n">
        <v>0</v>
      </c>
      <c r="H7525" s="194" t="n">
        <v>63494.92666430342</v>
      </c>
      <c r="I7525" s="195" t="n">
        <v>32355.55275743339</v>
      </c>
      <c r="J7525" s="196" t="n">
        <v>11981.3099277171</v>
      </c>
      <c r="K7525" s="197" t="n">
        <v>107831.7893494539</v>
      </c>
      <c r="L7525" s="194" t="n">
        <v>0</v>
      </c>
      <c r="M7525" s="195" t="n">
        <v>0</v>
      </c>
      <c r="N7525" s="196" t="n">
        <v>0</v>
      </c>
      <c r="O7525" s="197" t="n">
        <v>0</v>
      </c>
      <c r="P7525" s="524" t="inlineStr">
        <is>
          <t>Исключено</t>
        </is>
      </c>
      <c r="Q7525" s="104" t="n"/>
    </row>
    <row r="7526" outlineLevel="2" ht="50.25" customHeight="1">
      <c r="A7526" s="3" t="n"/>
      <c r="B7526" s="3" t="n"/>
      <c r="C7526" s="240" t="n"/>
      <c r="D7526" s="391" t="inlineStr">
        <is>
          <t>10.13.85.</t>
        </is>
      </c>
      <c r="E7526" s="410" t="inlineStr">
        <is>
          <t>Оборудование управления воздушными завесами и отопительными агрегатами</t>
        </is>
      </c>
      <c r="F7526" s="411" t="inlineStr">
        <is>
          <t>комплект</t>
        </is>
      </c>
      <c r="G7526" s="421" t="n">
        <v>1</v>
      </c>
      <c r="H7526" s="428">
        <f>IFERROR(L7526/G7526,0)</f>
        <v/>
      </c>
      <c r="I7526" s="429">
        <f>IFERROR(M7526/G7526,0)</f>
        <v/>
      </c>
      <c r="J7526" s="430">
        <f>IFERROR(N7526/G7526,0)</f>
        <v/>
      </c>
      <c r="K7526" s="432">
        <f>+IFERROR(O7526/G7526,0)</f>
        <v/>
      </c>
      <c r="L7526" s="431">
        <f>SUBTOTAL(9,L7527:L7533)</f>
        <v/>
      </c>
      <c r="M7526" s="429">
        <f>SUBTOTAL(9,M7527:M7533)</f>
        <v/>
      </c>
      <c r="N7526" s="430">
        <f>SUBTOTAL(9,N7527:N7533)</f>
        <v/>
      </c>
      <c r="O7526" s="433">
        <f>SUBTOTAL(9,O7527:O7533)</f>
        <v/>
      </c>
      <c r="P7526" s="394" t="n"/>
      <c r="Q7526" s="243" t="n"/>
    </row>
    <row r="7527" outlineLevel="3" ht="50.25" customHeight="1">
      <c r="A7527" s="3" t="n"/>
      <c r="B7527" s="3" t="n"/>
      <c r="C7527" s="25" t="n"/>
      <c r="D7527" s="271" t="inlineStr">
        <is>
          <t>10.13.85.1.</t>
        </is>
      </c>
      <c r="E7527" s="200" t="inlineStr">
        <is>
          <t>Датчик температуры воды FCWTA, FCWTA, Frico</t>
        </is>
      </c>
      <c r="F7527" s="214" t="inlineStr">
        <is>
          <t>шт.</t>
        </is>
      </c>
      <c r="G7527" s="645" t="n">
        <v>6</v>
      </c>
      <c r="H7527" s="194" t="n"/>
      <c r="I7527" s="195" t="n">
        <v>0</v>
      </c>
      <c r="J7527" s="196" t="n">
        <v>0</v>
      </c>
      <c r="K7527" s="197" t="n">
        <v>0</v>
      </c>
      <c r="L7527" s="194" t="n">
        <v>0</v>
      </c>
      <c r="M7527" s="195" t="n">
        <v>0</v>
      </c>
      <c r="N7527" s="196" t="n">
        <v>0</v>
      </c>
      <c r="O7527" s="197" t="n">
        <v>0</v>
      </c>
      <c r="P7527" s="118" t="inlineStr">
        <is>
          <t>Включено</t>
        </is>
      </c>
      <c r="Q7527" s="104" t="n"/>
    </row>
    <row r="7528" outlineLevel="3" ht="50.25" customHeight="1">
      <c r="A7528" s="3" t="n"/>
      <c r="B7528" s="3" t="n"/>
      <c r="C7528" s="25" t="n"/>
      <c r="D7528" s="271" t="inlineStr">
        <is>
          <t>10.13.85.2.</t>
        </is>
      </c>
      <c r="E7528" s="200" t="inlineStr">
        <is>
          <t>Концевой выключатель FCDC, FCDC, Frico</t>
        </is>
      </c>
      <c r="F7528" s="214" t="inlineStr">
        <is>
          <t>шт.</t>
        </is>
      </c>
      <c r="G7528" s="645" t="n">
        <v>6</v>
      </c>
      <c r="H7528" s="194" t="n"/>
      <c r="I7528" s="195" t="n">
        <v>0</v>
      </c>
      <c r="J7528" s="196" t="n">
        <v>0</v>
      </c>
      <c r="K7528" s="197" t="n">
        <v>0</v>
      </c>
      <c r="L7528" s="194" t="n">
        <v>0</v>
      </c>
      <c r="M7528" s="195" t="n">
        <v>0</v>
      </c>
      <c r="N7528" s="196" t="n">
        <v>0</v>
      </c>
      <c r="O7528" s="197" t="n">
        <v>0</v>
      </c>
      <c r="P7528" s="118" t="inlineStr">
        <is>
          <t>Включено</t>
        </is>
      </c>
      <c r="Q7528" s="104" t="n"/>
    </row>
    <row r="7529" outlineLevel="3" ht="50.25" customHeight="1">
      <c r="A7529" s="3" t="n"/>
      <c r="B7529" s="3" t="n"/>
      <c r="C7529" s="25" t="n"/>
      <c r="D7529" s="271" t="inlineStr">
        <is>
          <t>10.13.85.3.</t>
        </is>
      </c>
      <c r="E7529" s="200" t="inlineStr">
        <is>
          <t>Управляющий привод SDM, SDM, Frico</t>
        </is>
      </c>
      <c r="F7529" s="214" t="inlineStr">
        <is>
          <t>шт.</t>
        </is>
      </c>
      <c r="G7529" s="645" t="n">
        <v>6</v>
      </c>
      <c r="H7529" s="194" t="n"/>
      <c r="I7529" s="195" t="n">
        <v>0</v>
      </c>
      <c r="J7529" s="196" t="n">
        <v>0</v>
      </c>
      <c r="K7529" s="197" t="n">
        <v>0</v>
      </c>
      <c r="L7529" s="194" t="n">
        <v>0</v>
      </c>
      <c r="M7529" s="195" t="n">
        <v>0</v>
      </c>
      <c r="N7529" s="196" t="n">
        <v>0</v>
      </c>
      <c r="O7529" s="197" t="n">
        <v>0</v>
      </c>
      <c r="P7529" s="118" t="inlineStr">
        <is>
          <t>Включено</t>
        </is>
      </c>
      <c r="Q7529" s="104" t="n"/>
    </row>
    <row r="7530" outlineLevel="3" ht="50.25" customHeight="1">
      <c r="A7530" s="3" t="n"/>
      <c r="B7530" s="3" t="n"/>
      <c r="C7530" s="25" t="n"/>
      <c r="D7530" s="271" t="inlineStr">
        <is>
          <t>10.13.85.4.</t>
        </is>
      </c>
      <c r="E7530" s="200" t="inlineStr">
        <is>
          <t>Пульт локального доступа FCBAP, FCBAP, Frico</t>
        </is>
      </c>
      <c r="F7530" s="214" t="inlineStr">
        <is>
          <t>шт.</t>
        </is>
      </c>
      <c r="G7530" s="645" t="n">
        <v>6</v>
      </c>
      <c r="H7530" s="194" t="n"/>
      <c r="I7530" s="195" t="n">
        <v>0</v>
      </c>
      <c r="J7530" s="196" t="n">
        <v>0</v>
      </c>
      <c r="K7530" s="197" t="n">
        <v>0</v>
      </c>
      <c r="L7530" s="194" t="n">
        <v>0</v>
      </c>
      <c r="M7530" s="195" t="n">
        <v>0</v>
      </c>
      <c r="N7530" s="196" t="n">
        <v>0</v>
      </c>
      <c r="O7530" s="197" t="n">
        <v>0</v>
      </c>
      <c r="P7530" s="118" t="inlineStr">
        <is>
          <t>Включено</t>
        </is>
      </c>
      <c r="Q7530" s="104" t="n"/>
    </row>
    <row r="7531" outlineLevel="3" ht="50.25" customHeight="1">
      <c r="A7531" s="3" t="n"/>
      <c r="B7531" s="3" t="n"/>
      <c r="C7531" s="25" t="n"/>
      <c r="D7531" s="271" t="inlineStr">
        <is>
          <t>10.13.85.5.</t>
        </is>
      </c>
      <c r="E7531" s="200" t="inlineStr">
        <is>
          <t>Панель управления FCCF, FCCF, Frico</t>
        </is>
      </c>
      <c r="F7531" s="214" t="inlineStr">
        <is>
          <t>шт.</t>
        </is>
      </c>
      <c r="G7531" s="645" t="n">
        <v>6</v>
      </c>
      <c r="H7531" s="194" t="n"/>
      <c r="I7531" s="195" t="n">
        <v>0</v>
      </c>
      <c r="J7531" s="196" t="n">
        <v>0</v>
      </c>
      <c r="K7531" s="197" t="n">
        <v>0</v>
      </c>
      <c r="L7531" s="194" t="n">
        <v>0</v>
      </c>
      <c r="M7531" s="195" t="n">
        <v>0</v>
      </c>
      <c r="N7531" s="196" t="n">
        <v>0</v>
      </c>
      <c r="O7531" s="197" t="n">
        <v>0</v>
      </c>
      <c r="P7531" s="118" t="inlineStr">
        <is>
          <t>Включено</t>
        </is>
      </c>
      <c r="Q7531" s="104" t="n"/>
    </row>
    <row r="7532" outlineLevel="3" ht="50.25" customHeight="1">
      <c r="A7532" s="3" t="n"/>
      <c r="B7532" s="3" t="n"/>
      <c r="C7532" s="25" t="n"/>
      <c r="D7532" s="271" t="inlineStr">
        <is>
          <t>10.13.85.6.</t>
        </is>
      </c>
      <c r="E7532" s="200" t="inlineStr">
        <is>
          <t>Пульт управления HMI VOLCANO EC HY, VOLCANO</t>
        </is>
      </c>
      <c r="F7532" s="214" t="inlineStr">
        <is>
          <t>шт.</t>
        </is>
      </c>
      <c r="G7532" s="645" t="n">
        <v>0</v>
      </c>
      <c r="H7532" s="194" t="n">
        <v>6715.454353030552</v>
      </c>
      <c r="I7532" s="195" t="n">
        <v>3235.555275743339</v>
      </c>
      <c r="J7532" s="196" t="n">
        <v>1243.876203596736</v>
      </c>
      <c r="K7532" s="197" t="n">
        <v>11194.88583237063</v>
      </c>
      <c r="L7532" s="194" t="n">
        <v>0</v>
      </c>
      <c r="M7532" s="195" t="n">
        <v>0</v>
      </c>
      <c r="N7532" s="196" t="n">
        <v>0</v>
      </c>
      <c r="O7532" s="197" t="n">
        <v>0</v>
      </c>
      <c r="P7532" s="524" t="inlineStr">
        <is>
          <t>Исключено</t>
        </is>
      </c>
      <c r="Q7532" s="104" t="n"/>
    </row>
    <row r="7533" outlineLevel="3" ht="50.25" customHeight="1">
      <c r="A7533" s="3" t="n"/>
      <c r="B7533" s="3" t="n"/>
      <c r="C7533" s="25" t="n"/>
      <c r="D7533" s="271" t="inlineStr">
        <is>
          <t>10.13.85.7.</t>
        </is>
      </c>
      <c r="E7533" s="200" t="inlineStr">
        <is>
          <t>Управляющий привод, VOLCANO</t>
        </is>
      </c>
      <c r="F7533" s="214" t="inlineStr">
        <is>
          <t>шт.</t>
        </is>
      </c>
      <c r="G7533" s="645" t="n">
        <v>0</v>
      </c>
      <c r="H7533" s="194" t="n">
        <v>9039.368662885599</v>
      </c>
      <c r="I7533" s="195" t="n">
        <v>3235.555275743339</v>
      </c>
      <c r="J7533" s="196" t="n">
        <v>1534.365492328617</v>
      </c>
      <c r="K7533" s="197" t="n">
        <v>13809.28943095755</v>
      </c>
      <c r="L7533" s="194" t="n">
        <v>0</v>
      </c>
      <c r="M7533" s="195" t="n">
        <v>0</v>
      </c>
      <c r="N7533" s="196" t="n">
        <v>0</v>
      </c>
      <c r="O7533" s="197" t="n">
        <v>0</v>
      </c>
      <c r="P7533" s="524" t="inlineStr">
        <is>
          <t>Исключено</t>
        </is>
      </c>
      <c r="Q7533" s="104" t="n"/>
    </row>
    <row r="7534" outlineLevel="2" ht="50.25" customHeight="1">
      <c r="A7534" s="3" t="n"/>
      <c r="B7534" s="3" t="n"/>
      <c r="C7534" s="240" t="n"/>
      <c r="D7534" s="391" t="inlineStr">
        <is>
          <t>10.13.86.</t>
        </is>
      </c>
      <c r="E7534" s="410" t="inlineStr">
        <is>
          <t>Кабельные изделия</t>
        </is>
      </c>
      <c r="F7534" s="411" t="inlineStr">
        <is>
          <t>комплект</t>
        </is>
      </c>
      <c r="G7534" s="421" t="n">
        <v>1</v>
      </c>
      <c r="H7534" s="428">
        <f>IFERROR(L7534/G7534,0)</f>
        <v/>
      </c>
      <c r="I7534" s="429">
        <f>IFERROR(M7534/G7534,0)</f>
        <v/>
      </c>
      <c r="J7534" s="430">
        <f>IFERROR(N7534/G7534,0)</f>
        <v/>
      </c>
      <c r="K7534" s="432">
        <f>+IFERROR(O7534/G7534,0)</f>
        <v/>
      </c>
      <c r="L7534" s="431">
        <f>SUBTOTAL(9,L7535:L7554)</f>
        <v/>
      </c>
      <c r="M7534" s="429">
        <f>SUBTOTAL(9,M7535:M7554)</f>
        <v/>
      </c>
      <c r="N7534" s="430">
        <f>SUBTOTAL(9,N7535:N7554)</f>
        <v/>
      </c>
      <c r="O7534" s="433">
        <f>SUBTOTAL(9,O7535:O7554)</f>
        <v/>
      </c>
      <c r="P7534" s="394" t="n"/>
      <c r="Q7534" s="243" t="n"/>
    </row>
    <row r="7535" outlineLevel="3" ht="50.25" customHeight="1">
      <c r="A7535" s="3" t="n"/>
      <c r="B7535" s="3" t="n"/>
      <c r="C7535" s="25" t="n"/>
      <c r="D7535" s="271" t="inlineStr">
        <is>
          <t>10.13.86.1.</t>
        </is>
      </c>
      <c r="E7535" s="200" t="inlineStr">
        <is>
          <t>Кабель интерфейсный UTP5e парной скрутки, экранированный U/UTP cat 5e нг(А)-HF 4х2x0,52 мм²</t>
        </is>
      </c>
      <c r="F7535" s="214" t="inlineStr">
        <is>
          <t>м</t>
        </is>
      </c>
      <c r="G7535" s="645" t="n">
        <v>0</v>
      </c>
      <c r="H7535" s="194" t="n">
        <v>52.59688830040496</v>
      </c>
      <c r="I7535" s="195" t="n">
        <v>155.3066532356802</v>
      </c>
      <c r="J7535" s="196" t="n">
        <v>25.98794269201065</v>
      </c>
      <c r="K7535" s="197" t="n">
        <v>233.8914842280959</v>
      </c>
      <c r="L7535" s="194" t="n">
        <v>0</v>
      </c>
      <c r="M7535" s="195" t="n">
        <v>0</v>
      </c>
      <c r="N7535" s="196" t="n">
        <v>0</v>
      </c>
      <c r="O7535" s="197" t="n">
        <v>0</v>
      </c>
      <c r="P7535" s="524" t="inlineStr">
        <is>
          <t>Исключено</t>
        </is>
      </c>
      <c r="Q7535" s="104" t="n"/>
    </row>
    <row r="7536" outlineLevel="3" ht="50.25" customHeight="1">
      <c r="A7536" s="3" t="n"/>
      <c r="B7536" s="3" t="n"/>
      <c r="C7536" s="25" t="n"/>
      <c r="D7536" s="271" t="inlineStr">
        <is>
          <t>10.13.86.2.</t>
        </is>
      </c>
      <c r="E7536" s="200" t="inlineStr">
        <is>
          <t xml:space="preserve">Кабель силовой, не распространяющий горение, с изоляцией и оболочкой из ПВХ, ВВГнг(А)-LS 3x1,5 мм² </t>
        </is>
      </c>
      <c r="F7536" s="214" t="inlineStr">
        <is>
          <t>м</t>
        </is>
      </c>
      <c r="G7536" s="645" t="n">
        <v>0</v>
      </c>
      <c r="H7536" s="194" t="n">
        <v>68.78232246756571</v>
      </c>
      <c r="I7536" s="195" t="n">
        <v>258.8444220594671</v>
      </c>
      <c r="J7536" s="196" t="n">
        <v>40.9533430658791</v>
      </c>
      <c r="K7536" s="197" t="n">
        <v>368.5800875929119</v>
      </c>
      <c r="L7536" s="194" t="n">
        <v>0</v>
      </c>
      <c r="M7536" s="195" t="n">
        <v>0</v>
      </c>
      <c r="N7536" s="196" t="n">
        <v>0</v>
      </c>
      <c r="O7536" s="197" t="n">
        <v>0</v>
      </c>
      <c r="P7536" s="524" t="inlineStr">
        <is>
          <t>Исключено</t>
        </is>
      </c>
      <c r="Q7536" s="104" t="n"/>
    </row>
    <row r="7537" outlineLevel="3" ht="50.25" customHeight="1">
      <c r="A7537" s="3" t="n"/>
      <c r="B7537" s="3" t="n"/>
      <c r="C7537" s="25" t="n"/>
      <c r="D7537" s="271" t="inlineStr">
        <is>
          <t>10.13.86.3.</t>
        </is>
      </c>
      <c r="E7537" s="200" t="inlineStr">
        <is>
          <t xml:space="preserve">Кабель силовой, не распространяющий горение, с изоляцией и оболочкой из ПВХ, ВВГнг(А)-LS 4x1,5 мм² </t>
        </is>
      </c>
      <c r="F7537" s="214" t="inlineStr">
        <is>
          <t>м</t>
        </is>
      </c>
      <c r="G7537" s="645" t="n">
        <v>0</v>
      </c>
      <c r="H7537" s="194" t="n">
        <v>97.74755346654116</v>
      </c>
      <c r="I7537" s="195" t="n">
        <v>388.2666330892006</v>
      </c>
      <c r="J7537" s="196" t="n">
        <v>60.75177331946772</v>
      </c>
      <c r="K7537" s="197" t="n">
        <v>546.7659598752095</v>
      </c>
      <c r="L7537" s="194" t="n">
        <v>0</v>
      </c>
      <c r="M7537" s="195" t="n">
        <v>0</v>
      </c>
      <c r="N7537" s="196" t="n">
        <v>0</v>
      </c>
      <c r="O7537" s="197" t="n">
        <v>0</v>
      </c>
      <c r="P7537" s="524" t="inlineStr">
        <is>
          <t>Исключено</t>
        </is>
      </c>
      <c r="Q7537" s="104" t="n"/>
    </row>
    <row r="7538" outlineLevel="3" ht="50.25" customHeight="1">
      <c r="A7538" s="3" t="n"/>
      <c r="B7538" s="3" t="n"/>
      <c r="C7538" s="25" t="n"/>
      <c r="D7538" s="271" t="inlineStr">
        <is>
          <t>10.13.86.4.</t>
        </is>
      </c>
      <c r="E7538" s="200" t="inlineStr">
        <is>
          <t>Кабель силовой, не распространяющий горение, с изоляцией и оболочкой из ПВХ, ВВГнг(А)-LS 4x2,5 мм²</t>
        </is>
      </c>
      <c r="F7538" s="214" t="inlineStr">
        <is>
          <t>м</t>
        </is>
      </c>
      <c r="G7538" s="645" t="n">
        <v>0</v>
      </c>
      <c r="H7538" s="194" t="n">
        <v>147.2043179290033</v>
      </c>
      <c r="I7538" s="195" t="n">
        <v>388.2666330892006</v>
      </c>
      <c r="J7538" s="196" t="n">
        <v>66.93386887727549</v>
      </c>
      <c r="K7538" s="197" t="n">
        <v>602.4048198954794</v>
      </c>
      <c r="L7538" s="194" t="n">
        <v>0</v>
      </c>
      <c r="M7538" s="195" t="n">
        <v>0</v>
      </c>
      <c r="N7538" s="196" t="n">
        <v>0</v>
      </c>
      <c r="O7538" s="197" t="n">
        <v>0</v>
      </c>
      <c r="P7538" s="524" t="inlineStr">
        <is>
          <t>Исключено</t>
        </is>
      </c>
      <c r="Q7538" s="104" t="n"/>
    </row>
    <row r="7539" outlineLevel="3" ht="50.25" customHeight="1">
      <c r="A7539" s="3" t="n"/>
      <c r="B7539" s="3" t="n"/>
      <c r="C7539" s="25" t="n"/>
      <c r="D7539" s="271" t="inlineStr">
        <is>
          <t>10.13.86.5.</t>
        </is>
      </c>
      <c r="E7539" s="200" t="inlineStr">
        <is>
          <t>Кабель силовой экранированный, не распространяющий горение, с изоляцией и оболочкой из ПВХ, ВВГЭнг(А)-LS 4x1,5 мм²</t>
        </is>
      </c>
      <c r="F7539" s="214" t="inlineStr">
        <is>
          <t>м</t>
        </is>
      </c>
      <c r="G7539" s="645" t="n">
        <v>0</v>
      </c>
      <c r="H7539" s="194" t="n">
        <v>150.7831343766911</v>
      </c>
      <c r="I7539" s="195" t="n">
        <v>388.2666330892006</v>
      </c>
      <c r="J7539" s="196" t="n">
        <v>67.38122093323646</v>
      </c>
      <c r="K7539" s="197" t="n">
        <v>606.4309883991282</v>
      </c>
      <c r="L7539" s="194" t="n">
        <v>0</v>
      </c>
      <c r="M7539" s="195" t="n">
        <v>0</v>
      </c>
      <c r="N7539" s="196" t="n">
        <v>0</v>
      </c>
      <c r="O7539" s="197" t="n">
        <v>0</v>
      </c>
      <c r="P7539" s="524" t="inlineStr">
        <is>
          <t>Исключено</t>
        </is>
      </c>
      <c r="Q7539" s="104" t="n"/>
    </row>
    <row r="7540" outlineLevel="3" ht="50.25" customHeight="1">
      <c r="A7540" s="3" t="n"/>
      <c r="B7540" s="3" t="n"/>
      <c r="C7540" s="25" t="n"/>
      <c r="D7540" s="271" t="inlineStr">
        <is>
          <t>10.13.86.6.</t>
        </is>
      </c>
      <c r="E7540" s="200" t="inlineStr">
        <is>
          <t>Кабель силовой экранированный, не распространяющий горение, с изоляцией и оболочкой из ПВХ, ВВГЭнг(А)-LS 4x2,5 мм²</t>
        </is>
      </c>
      <c r="F7540" s="214" t="inlineStr">
        <is>
          <t>м</t>
        </is>
      </c>
      <c r="G7540" s="645" t="n">
        <v>0</v>
      </c>
      <c r="H7540" s="194" t="n">
        <v>185.8669653088861</v>
      </c>
      <c r="I7540" s="195" t="n">
        <v>388.2666330892006</v>
      </c>
      <c r="J7540" s="196" t="n">
        <v>71.76669979976084</v>
      </c>
      <c r="K7540" s="197" t="n">
        <v>645.9002981978476</v>
      </c>
      <c r="L7540" s="194" t="n">
        <v>0</v>
      </c>
      <c r="M7540" s="195" t="n">
        <v>0</v>
      </c>
      <c r="N7540" s="196" t="n">
        <v>0</v>
      </c>
      <c r="O7540" s="197" t="n">
        <v>0</v>
      </c>
      <c r="P7540" s="524" t="inlineStr">
        <is>
          <t>Исключено</t>
        </is>
      </c>
      <c r="Q7540" s="104" t="n"/>
    </row>
    <row r="7541" outlineLevel="3" ht="50.25" customHeight="1">
      <c r="A7541" s="3" t="n"/>
      <c r="B7541" s="3" t="n"/>
      <c r="C7541" s="25" t="n"/>
      <c r="D7541" s="271" t="inlineStr">
        <is>
          <t>10.13.86.7.</t>
        </is>
      </c>
      <c r="E7541" s="200" t="inlineStr">
        <is>
          <t xml:space="preserve">Кабель контрольный, не распространяющий горение, с изоляцией и оболочкой из ПВХ, КВВГнг(А)-LS 4x0,75 мм² </t>
        </is>
      </c>
      <c r="F7541" s="214" t="inlineStr">
        <is>
          <t>м</t>
        </is>
      </c>
      <c r="G7541" s="645" t="n">
        <v>0</v>
      </c>
      <c r="H7541" s="194" t="n">
        <v>59.37353544302455</v>
      </c>
      <c r="I7541" s="195" t="n">
        <v>155.3066532356802</v>
      </c>
      <c r="J7541" s="196" t="n">
        <v>26.8350235848381</v>
      </c>
      <c r="K7541" s="197" t="n">
        <v>241.5152122635429</v>
      </c>
      <c r="L7541" s="194" t="n">
        <v>0</v>
      </c>
      <c r="M7541" s="195" t="n">
        <v>0</v>
      </c>
      <c r="N7541" s="196" t="n">
        <v>0</v>
      </c>
      <c r="O7541" s="197" t="n">
        <v>0</v>
      </c>
      <c r="P7541" s="524" t="inlineStr">
        <is>
          <t>Исключено</t>
        </is>
      </c>
      <c r="Q7541" s="104" t="n"/>
    </row>
    <row r="7542" outlineLevel="3" ht="50.25" customHeight="1">
      <c r="A7542" s="3" t="n"/>
      <c r="B7542" s="3" t="n"/>
      <c r="C7542" s="25" t="n"/>
      <c r="D7542" s="271" t="inlineStr">
        <is>
          <t>10.13.86.8.</t>
        </is>
      </c>
      <c r="E7542" s="200" t="inlineStr">
        <is>
          <t>Кабель контрольный, не распространяющий горение, с изоляцией и оболочкой из ПВХ, КВВГнг(А)-LS 5x0,75 мм²</t>
        </is>
      </c>
      <c r="F7542" s="214" t="inlineStr">
        <is>
          <t>м</t>
        </is>
      </c>
      <c r="G7542" s="645" t="n">
        <v>0</v>
      </c>
      <c r="H7542" s="194" t="n">
        <v>71.57609904184164</v>
      </c>
      <c r="I7542" s="195" t="n">
        <v>155.3066532356802</v>
      </c>
      <c r="J7542" s="196" t="n">
        <v>28.36034403469024</v>
      </c>
      <c r="K7542" s="197" t="n">
        <v>255.2430963122121</v>
      </c>
      <c r="L7542" s="194" t="n">
        <v>0</v>
      </c>
      <c r="M7542" s="195" t="n">
        <v>0</v>
      </c>
      <c r="N7542" s="196" t="n">
        <v>0</v>
      </c>
      <c r="O7542" s="197" t="n">
        <v>0</v>
      </c>
      <c r="P7542" s="524" t="inlineStr">
        <is>
          <t>Исключено</t>
        </is>
      </c>
      <c r="Q7542" s="104" t="n"/>
    </row>
    <row r="7543" outlineLevel="3" ht="50.25" customHeight="1">
      <c r="A7543" s="3" t="n"/>
      <c r="B7543" s="3" t="n"/>
      <c r="C7543" s="25" t="n"/>
      <c r="D7543" s="271" t="inlineStr">
        <is>
          <t>10.13.86.9.</t>
        </is>
      </c>
      <c r="E7543" s="200" t="inlineStr">
        <is>
          <t>Кабель контрольный, не распространяющий горение, с изоляцией и оболочкой из ПВХ, КВВГнг(А)-LS 7x0,75 мм²</t>
        </is>
      </c>
      <c r="F7543" s="214" t="inlineStr">
        <is>
          <t>м</t>
        </is>
      </c>
      <c r="G7543" s="645" t="n">
        <v>0</v>
      </c>
      <c r="H7543" s="194" t="n">
        <v>91.66358474374692</v>
      </c>
      <c r="I7543" s="195" t="n">
        <v>155.3066532356802</v>
      </c>
      <c r="J7543" s="196" t="n">
        <v>30.8712797474284</v>
      </c>
      <c r="K7543" s="197" t="n">
        <v>277.8415177268556</v>
      </c>
      <c r="L7543" s="194" t="n">
        <v>0</v>
      </c>
      <c r="M7543" s="195" t="n">
        <v>0</v>
      </c>
      <c r="N7543" s="196" t="n">
        <v>0</v>
      </c>
      <c r="O7543" s="197" t="n">
        <v>0</v>
      </c>
      <c r="P7543" s="524" t="inlineStr">
        <is>
          <t>Исключено</t>
        </is>
      </c>
      <c r="Q7543" s="104" t="n"/>
    </row>
    <row r="7544" outlineLevel="3" ht="50.25" customHeight="1">
      <c r="A7544" s="3" t="n"/>
      <c r="B7544" s="3" t="n"/>
      <c r="C7544" s="25" t="n"/>
      <c r="D7544" s="271" t="inlineStr">
        <is>
          <t>10.13.86.10.</t>
        </is>
      </c>
      <c r="E7544" s="200" t="inlineStr">
        <is>
          <t>Кабель контрольный, не распространяющий горение, с изоляцией и оболочкой из ПВХ, КВВГнг(А)-LS 10x0,75 мм²</t>
        </is>
      </c>
      <c r="F7544" s="214" t="inlineStr">
        <is>
          <t>м</t>
        </is>
      </c>
      <c r="G7544" s="645" t="n">
        <v>0</v>
      </c>
      <c r="H7544" s="194" t="n">
        <v>130.2454120483424</v>
      </c>
      <c r="I7544" s="195" t="n">
        <v>155.3066532356802</v>
      </c>
      <c r="J7544" s="196" t="n">
        <v>35.69400816050283</v>
      </c>
      <c r="K7544" s="197" t="n">
        <v>321.2460734445255</v>
      </c>
      <c r="L7544" s="194" t="n">
        <v>0</v>
      </c>
      <c r="M7544" s="195" t="n">
        <v>0</v>
      </c>
      <c r="N7544" s="196" t="n">
        <v>0</v>
      </c>
      <c r="O7544" s="197" t="n">
        <v>0</v>
      </c>
      <c r="P7544" s="524" t="inlineStr">
        <is>
          <t>Исключено</t>
        </is>
      </c>
      <c r="Q7544" s="104" t="n"/>
    </row>
    <row r="7545" outlineLevel="3" ht="50.25" customHeight="1">
      <c r="A7545" s="3" t="n"/>
      <c r="B7545" s="3" t="n"/>
      <c r="C7545" s="25" t="n"/>
      <c r="D7545" s="271" t="inlineStr">
        <is>
          <t>10.13.86.11.</t>
        </is>
      </c>
      <c r="E7545" s="200" t="inlineStr">
        <is>
          <t>Кабель контрольный, не распространяющий горение, с изоляцией и оболочкой из ПВХ, КВВГнг(А)-LS 14x0,75 мм²</t>
        </is>
      </c>
      <c r="F7545" s="214" t="inlineStr">
        <is>
          <t>м</t>
        </is>
      </c>
      <c r="G7545" s="645" t="n">
        <v>0</v>
      </c>
      <c r="H7545" s="194" t="n">
        <v>243.2432912950811</v>
      </c>
      <c r="I7545" s="195" t="n">
        <v>155.3066532356802</v>
      </c>
      <c r="J7545" s="196" t="n">
        <v>49.81874306634516</v>
      </c>
      <c r="K7545" s="197" t="n">
        <v>448.3686875971065</v>
      </c>
      <c r="L7545" s="194" t="n">
        <v>0</v>
      </c>
      <c r="M7545" s="195" t="n">
        <v>0</v>
      </c>
      <c r="N7545" s="196" t="n">
        <v>0</v>
      </c>
      <c r="O7545" s="197" t="n">
        <v>0</v>
      </c>
      <c r="P7545" s="524" t="inlineStr">
        <is>
          <t>Исключено</t>
        </is>
      </c>
      <c r="Q7545" s="104" t="n"/>
    </row>
    <row r="7546" outlineLevel="3" ht="50.25" customHeight="1">
      <c r="A7546" s="3" t="n"/>
      <c r="B7546" s="3" t="n"/>
      <c r="C7546" s="25" t="n"/>
      <c r="D7546" s="271" t="inlineStr">
        <is>
          <t>10.13.86.12.</t>
        </is>
      </c>
      <c r="E7546" s="200" t="inlineStr">
        <is>
          <t>Кабель симметричные для систем сигнализации и управления, групповой прокладки, с пониженным дымо- и газовыделением, КПСВЭВ(А)нг-LS 2х2х0,75</t>
        </is>
      </c>
      <c r="F7546" s="214" t="inlineStr">
        <is>
          <t>м</t>
        </is>
      </c>
      <c r="G7546" s="645" t="n">
        <v>0</v>
      </c>
      <c r="H7546" s="194" t="n">
        <v>97.28577212919413</v>
      </c>
      <c r="I7546" s="195" t="n">
        <v>155.3066532356802</v>
      </c>
      <c r="J7546" s="196" t="n">
        <v>31.5740531706093</v>
      </c>
      <c r="K7546" s="197" t="n">
        <v>284.1664785354837</v>
      </c>
      <c r="L7546" s="194" t="n">
        <v>0</v>
      </c>
      <c r="M7546" s="195" t="n">
        <v>0</v>
      </c>
      <c r="N7546" s="196" t="n">
        <v>0</v>
      </c>
      <c r="O7546" s="197" t="n">
        <v>0</v>
      </c>
      <c r="P7546" s="524" t="inlineStr">
        <is>
          <t>Исключено</t>
        </is>
      </c>
      <c r="Q7546" s="104" t="n"/>
    </row>
    <row r="7547" outlineLevel="3" ht="50.25" customHeight="1">
      <c r="A7547" s="3" t="n"/>
      <c r="B7547" s="3" t="n"/>
      <c r="C7547" s="25" t="n"/>
      <c r="D7547" s="271" t="inlineStr">
        <is>
          <t>10.13.86.13.</t>
        </is>
      </c>
      <c r="E7547" s="200" t="inlineStr">
        <is>
          <t>Кабель симметричные для систем сигнализации и управления, групповой прокладки, с пониженным дымо- и газовыделением, КПСВЭВ(А)нг-LS 2х2х1,0</t>
        </is>
      </c>
      <c r="F7547" s="214" t="inlineStr">
        <is>
          <t>м</t>
        </is>
      </c>
      <c r="G7547" s="645" t="n">
        <v>0</v>
      </c>
      <c r="H7547" s="194" t="n">
        <v>124.3461554685586</v>
      </c>
      <c r="I7547" s="195" t="n">
        <v>155.3066532356802</v>
      </c>
      <c r="J7547" s="196" t="n">
        <v>34.95660108802986</v>
      </c>
      <c r="K7547" s="197" t="n">
        <v>314.6094097922688</v>
      </c>
      <c r="L7547" s="194" t="n">
        <v>0</v>
      </c>
      <c r="M7547" s="195" t="n">
        <v>0</v>
      </c>
      <c r="N7547" s="196" t="n">
        <v>0</v>
      </c>
      <c r="O7547" s="197" t="n">
        <v>0</v>
      </c>
      <c r="P7547" s="524" t="inlineStr">
        <is>
          <t>Исключено</t>
        </is>
      </c>
      <c r="Q7547" s="104" t="n"/>
    </row>
    <row r="7548" outlineLevel="3" ht="50.25" customHeight="1">
      <c r="A7548" s="3" t="n"/>
      <c r="B7548" s="3" t="n"/>
      <c r="C7548" s="25" t="n"/>
      <c r="D7548" s="271" t="inlineStr">
        <is>
          <t>10.13.86.14.</t>
        </is>
      </c>
      <c r="E7548" s="200" t="inlineStr">
        <is>
          <t xml:space="preserve">Кабель симметричные для систем сигнализации и управления, групповой прокладки, с пониженным дымо- и газовыделением, КПСВЭВ(А)нг-LS 2х2х1,5 </t>
        </is>
      </c>
      <c r="F7548" s="214" t="inlineStr">
        <is>
          <t>м</t>
        </is>
      </c>
      <c r="G7548" s="645" t="n">
        <v>0</v>
      </c>
      <c r="H7548" s="194" t="n">
        <v>181.0528979139254</v>
      </c>
      <c r="I7548" s="195" t="n">
        <v>155.3066532356802</v>
      </c>
      <c r="J7548" s="196" t="n">
        <v>42.0449438937007</v>
      </c>
      <c r="K7548" s="197" t="n">
        <v>378.4044950433063</v>
      </c>
      <c r="L7548" s="194" t="n">
        <v>0</v>
      </c>
      <c r="M7548" s="195" t="n">
        <v>0</v>
      </c>
      <c r="N7548" s="196" t="n">
        <v>0</v>
      </c>
      <c r="O7548" s="197" t="n">
        <v>0</v>
      </c>
      <c r="P7548" s="524" t="inlineStr">
        <is>
          <t>Исключено</t>
        </is>
      </c>
      <c r="Q7548" s="104" t="n"/>
    </row>
    <row r="7549" outlineLevel="3" ht="50.25" customHeight="1">
      <c r="A7549" s="3" t="n"/>
      <c r="B7549" s="3" t="n"/>
      <c r="C7549" s="25" t="n"/>
      <c r="D7549" s="271" t="inlineStr">
        <is>
          <t>10.13.86.15.</t>
        </is>
      </c>
      <c r="E7549" s="200" t="inlineStr">
        <is>
          <t>Кабель монтажный, парной скрутки, экранированный, для стационарной прокладки, на напряжение до 500 В, МКШВнг(A)-LS 1х2х0,5</t>
        </is>
      </c>
      <c r="F7549" s="214" t="inlineStr">
        <is>
          <t>м</t>
        </is>
      </c>
      <c r="G7549" s="645" t="n">
        <v>0</v>
      </c>
      <c r="H7549" s="194" t="n">
        <v>54.3632011762183</v>
      </c>
      <c r="I7549" s="195" t="n">
        <v>155.3066532356802</v>
      </c>
      <c r="J7549" s="196" t="n">
        <v>26.20873180148732</v>
      </c>
      <c r="K7549" s="197" t="n">
        <v>235.8785862133859</v>
      </c>
      <c r="L7549" s="194" t="n">
        <v>0</v>
      </c>
      <c r="M7549" s="195" t="n">
        <v>0</v>
      </c>
      <c r="N7549" s="196" t="n">
        <v>0</v>
      </c>
      <c r="O7549" s="197" t="n">
        <v>0</v>
      </c>
      <c r="P7549" s="524" t="inlineStr">
        <is>
          <t>Исключено</t>
        </is>
      </c>
      <c r="Q7549" s="104" t="n"/>
    </row>
    <row r="7550" outlineLevel="3" ht="50.25" customHeight="1">
      <c r="A7550" s="3" t="n"/>
      <c r="B7550" s="3" t="n"/>
      <c r="C7550" s="25" t="n"/>
      <c r="D7550" s="271" t="inlineStr">
        <is>
          <t>10.13.86.16.</t>
        </is>
      </c>
      <c r="E7550" s="200" t="inlineStr">
        <is>
          <t>Кабель монтажный, парной скрутки, экранированный, для стационарной прокладки, на напряжение до 500 В, МКШВнг(A)-LS 1х2х0,75</t>
        </is>
      </c>
      <c r="F7550" s="214" t="inlineStr">
        <is>
          <t>м</t>
        </is>
      </c>
      <c r="G7550" s="645" t="n">
        <v>0</v>
      </c>
      <c r="H7550" s="194" t="n">
        <v>64.88027049689337</v>
      </c>
      <c r="I7550" s="195" t="n">
        <v>155.3066532356802</v>
      </c>
      <c r="J7550" s="196" t="n">
        <v>27.5233654665717</v>
      </c>
      <c r="K7550" s="197" t="n">
        <v>247.7102891991453</v>
      </c>
      <c r="L7550" s="194" t="n">
        <v>0</v>
      </c>
      <c r="M7550" s="195" t="n">
        <v>0</v>
      </c>
      <c r="N7550" s="196" t="n">
        <v>0</v>
      </c>
      <c r="O7550" s="197" t="n">
        <v>0</v>
      </c>
      <c r="P7550" s="524" t="inlineStr">
        <is>
          <t>Исключено</t>
        </is>
      </c>
      <c r="Q7550" s="104" t="n"/>
    </row>
    <row r="7551" outlineLevel="3" ht="50.25" customHeight="1">
      <c r="A7551" s="3" t="n"/>
      <c r="B7551" s="3" t="n"/>
      <c r="C7551" s="25" t="n"/>
      <c r="D7551" s="271" t="inlineStr">
        <is>
          <t>10.13.86.17.</t>
        </is>
      </c>
      <c r="E7551" s="200" t="inlineStr">
        <is>
          <t>Кабель монтажный, парной скрутки, экранированный, для стационарной прокладки, на напряжение до 500 В, МКШВнг(A)-LS 2х2х0,75</t>
        </is>
      </c>
      <c r="F7551" s="214" t="inlineStr">
        <is>
          <t>м</t>
        </is>
      </c>
      <c r="G7551" s="645" t="n">
        <v>0</v>
      </c>
      <c r="H7551" s="194" t="n">
        <v>93.15282965707912</v>
      </c>
      <c r="I7551" s="195" t="n">
        <v>155.3066532356802</v>
      </c>
      <c r="J7551" s="196" t="n">
        <v>31.05743536159492</v>
      </c>
      <c r="K7551" s="197" t="n">
        <v>279.5169182543543</v>
      </c>
      <c r="L7551" s="194" t="n">
        <v>0</v>
      </c>
      <c r="M7551" s="195" t="n">
        <v>0</v>
      </c>
      <c r="N7551" s="196" t="n">
        <v>0</v>
      </c>
      <c r="O7551" s="197" t="n">
        <v>0</v>
      </c>
      <c r="P7551" s="524" t="inlineStr">
        <is>
          <t>Исключено</t>
        </is>
      </c>
      <c r="Q7551" s="104" t="n"/>
    </row>
    <row r="7552" outlineLevel="3" ht="50.25" customHeight="1">
      <c r="A7552" s="3" t="n"/>
      <c r="B7552" s="3" t="n"/>
      <c r="C7552" s="25" t="n"/>
      <c r="D7552" s="271" t="inlineStr">
        <is>
          <t>10.13.86.18.</t>
        </is>
      </c>
      <c r="E7552" s="200" t="inlineStr">
        <is>
          <t>Кабель монтажный, парной скрутки, экранированный, для стационарной прокладки, на напряжение до 500 В, МКШВнг(A)-LS 3х2х0,75</t>
        </is>
      </c>
      <c r="F7552" s="214" t="inlineStr">
        <is>
          <t>м</t>
        </is>
      </c>
      <c r="G7552" s="645" t="n">
        <v>0</v>
      </c>
      <c r="H7552" s="194" t="n">
        <v>162.4546569215469</v>
      </c>
      <c r="I7552" s="195" t="n">
        <v>155.3066532356802</v>
      </c>
      <c r="J7552" s="196" t="n">
        <v>39.7201637696534</v>
      </c>
      <c r="K7552" s="197" t="n">
        <v>357.4814739268805</v>
      </c>
      <c r="L7552" s="194" t="n">
        <v>0</v>
      </c>
      <c r="M7552" s="195" t="n">
        <v>0</v>
      </c>
      <c r="N7552" s="196" t="n">
        <v>0</v>
      </c>
      <c r="O7552" s="197" t="n">
        <v>0</v>
      </c>
      <c r="P7552" s="524" t="inlineStr">
        <is>
          <t>Исключено</t>
        </is>
      </c>
      <c r="Q7552" s="104" t="n"/>
    </row>
    <row r="7553" outlineLevel="3" ht="50.25" customHeight="1">
      <c r="A7553" s="3" t="n"/>
      <c r="B7553" s="3" t="n"/>
      <c r="C7553" s="25" t="n"/>
      <c r="D7553" s="271" t="inlineStr">
        <is>
          <t>10.13.86.19.</t>
        </is>
      </c>
      <c r="E7553" s="200" t="inlineStr">
        <is>
          <t>Кабель монтажный, парной скрутки, экранированный, для стационарной прокладки, на напряжение до 500 В, МКЭШВнг(A)-LS 2х2х0,75</t>
        </is>
      </c>
      <c r="F7553" s="214" t="inlineStr">
        <is>
          <t>м</t>
        </is>
      </c>
      <c r="G7553" s="645" t="n">
        <v>0</v>
      </c>
      <c r="H7553" s="194" t="n">
        <v>131.3075082502148</v>
      </c>
      <c r="I7553" s="195" t="n">
        <v>155.3066532356802</v>
      </c>
      <c r="J7553" s="196" t="n">
        <v>35.82677018573688</v>
      </c>
      <c r="K7553" s="197" t="n">
        <v>322.440931671632</v>
      </c>
      <c r="L7553" s="194" t="n">
        <v>0</v>
      </c>
      <c r="M7553" s="195" t="n">
        <v>0</v>
      </c>
      <c r="N7553" s="196" t="n">
        <v>0</v>
      </c>
      <c r="O7553" s="197" t="n">
        <v>0</v>
      </c>
      <c r="P7553" s="524" t="inlineStr">
        <is>
          <t>Исключено</t>
        </is>
      </c>
      <c r="Q7553" s="104" t="n"/>
    </row>
    <row r="7554" outlineLevel="3" ht="50.25" customHeight="1">
      <c r="A7554" s="3" t="n"/>
      <c r="B7554" s="3" t="n"/>
      <c r="C7554" s="25" t="n"/>
      <c r="D7554" s="271" t="inlineStr">
        <is>
          <t>10.13.86.20.</t>
        </is>
      </c>
      <c r="E7554" s="200" t="inlineStr">
        <is>
          <t xml:space="preserve">Кабель монтажный, парной скрутки, экранированный, для стационарной прокладки, на напряжение до 500 В, КИС-Пнг(A)-HF 2х2х0,6 </t>
        </is>
      </c>
      <c r="F7554" s="214" t="inlineStr">
        <is>
          <t>м</t>
        </is>
      </c>
      <c r="G7554" s="645" t="n">
        <v>0</v>
      </c>
      <c r="H7554" s="194" t="n">
        <v>202.5603608153066</v>
      </c>
      <c r="I7554" s="195" t="n">
        <v>155.3066532356802</v>
      </c>
      <c r="J7554" s="196" t="n">
        <v>44.73337675637336</v>
      </c>
      <c r="K7554" s="197" t="n">
        <v>402.6003908073602</v>
      </c>
      <c r="L7554" s="194" t="n">
        <v>0</v>
      </c>
      <c r="M7554" s="195" t="n">
        <v>0</v>
      </c>
      <c r="N7554" s="196" t="n">
        <v>0</v>
      </c>
      <c r="O7554" s="197" t="n">
        <v>0</v>
      </c>
      <c r="P7554" s="524" t="inlineStr">
        <is>
          <t>Исключено</t>
        </is>
      </c>
      <c r="Q7554" s="104" t="n"/>
    </row>
    <row r="7555" outlineLevel="2" ht="50.25" customHeight="1">
      <c r="A7555" s="3" t="n"/>
      <c r="B7555" s="3" t="n"/>
      <c r="C7555" s="240" t="n"/>
      <c r="D7555" s="391" t="inlineStr">
        <is>
          <t>10.13.87.</t>
        </is>
      </c>
      <c r="E7555" s="410" t="inlineStr">
        <is>
          <t>Кабеленесущие конструкции</t>
        </is>
      </c>
      <c r="F7555" s="411" t="inlineStr">
        <is>
          <t>комплект</t>
        </is>
      </c>
      <c r="G7555" s="421" t="n">
        <v>1</v>
      </c>
      <c r="H7555" s="428">
        <f>IFERROR(L7555/G7555,0)</f>
        <v/>
      </c>
      <c r="I7555" s="429">
        <f>IFERROR(M7555/G7555,0)</f>
        <v/>
      </c>
      <c r="J7555" s="430">
        <f>IFERROR(N7555/G7555,0)</f>
        <v/>
      </c>
      <c r="K7555" s="432">
        <f>+IFERROR(O7555/G7555,0)</f>
        <v/>
      </c>
      <c r="L7555" s="431">
        <f>SUBTOTAL(9,L7556:L7571)</f>
        <v/>
      </c>
      <c r="M7555" s="429">
        <f>SUBTOTAL(9,M7556:M7571)</f>
        <v/>
      </c>
      <c r="N7555" s="430">
        <f>SUBTOTAL(9,N7556:N7571)</f>
        <v/>
      </c>
      <c r="O7555" s="433">
        <f>SUBTOTAL(9,O7556:O7571)</f>
        <v/>
      </c>
      <c r="P7555" s="394" t="n"/>
      <c r="Q7555" s="243" t="n"/>
    </row>
    <row r="7556" outlineLevel="3" ht="50.25" customHeight="1">
      <c r="A7556" s="3" t="n"/>
      <c r="B7556" s="3" t="n"/>
      <c r="C7556" s="25" t="n"/>
      <c r="D7556" s="271" t="inlineStr">
        <is>
          <t>10.13.87.1.</t>
        </is>
      </c>
      <c r="E7556" s="200" t="inlineStr">
        <is>
          <t>Универсальный лоток перфорированный 300х80х3000, толщ. 1,2 мм, сендзимир цинк, УЛП-300х80х3000-1,2-СЦ, Ostec</t>
        </is>
      </c>
      <c r="F7556" s="214" t="inlineStr">
        <is>
          <t>м</t>
        </is>
      </c>
      <c r="G7556" s="645" t="n">
        <v>0</v>
      </c>
      <c r="H7556" s="194" t="n">
        <v>7161.350282934387</v>
      </c>
      <c r="I7556" s="195" t="n">
        <v>2588.444220594671</v>
      </c>
      <c r="J7556" s="196" t="n">
        <v>1218.724312941132</v>
      </c>
      <c r="K7556" s="197" t="n">
        <v>10968.51881647019</v>
      </c>
      <c r="L7556" s="194" t="n">
        <v>0</v>
      </c>
      <c r="M7556" s="195" t="n">
        <v>0</v>
      </c>
      <c r="N7556" s="196" t="n">
        <v>0</v>
      </c>
      <c r="O7556" s="197" t="n">
        <v>0</v>
      </c>
      <c r="P7556" s="524" t="inlineStr">
        <is>
          <t>Исключено</t>
        </is>
      </c>
      <c r="Q7556" s="104" t="n"/>
    </row>
    <row r="7557" outlineLevel="3" ht="50.25" customHeight="1">
      <c r="A7557" s="3" t="n"/>
      <c r="B7557" s="3" t="n"/>
      <c r="C7557" s="25" t="n"/>
      <c r="D7557" s="271" t="inlineStr">
        <is>
          <t>10.13.87.2.</t>
        </is>
      </c>
      <c r="E7557" s="200" t="inlineStr">
        <is>
          <t>Крышка к лотку 300х11х3000, толщ. 1,2 мм, Сендзимир цинк, КЛЗТ-300х11х3000-1,2-СЦ, Ostec</t>
        </is>
      </c>
      <c r="F7557" s="214" t="inlineStr">
        <is>
          <t>м</t>
        </is>
      </c>
      <c r="G7557" s="645" t="n">
        <v>0</v>
      </c>
      <c r="H7557" s="194" t="n">
        <v>3267.73043385575</v>
      </c>
      <c r="I7557" s="195" t="n">
        <v>0</v>
      </c>
      <c r="J7557" s="196" t="n">
        <v>408.4663042319687</v>
      </c>
      <c r="K7557" s="197" t="n">
        <v>3676.196738087719</v>
      </c>
      <c r="L7557" s="194" t="n">
        <v>0</v>
      </c>
      <c r="M7557" s="195" t="n">
        <v>0</v>
      </c>
      <c r="N7557" s="196" t="n">
        <v>0</v>
      </c>
      <c r="O7557" s="197" t="n">
        <v>0</v>
      </c>
      <c r="P7557" s="524" t="inlineStr">
        <is>
          <t>Исключено</t>
        </is>
      </c>
      <c r="Q7557" s="104" t="n"/>
    </row>
    <row r="7558" outlineLevel="3" ht="50.25" customHeight="1">
      <c r="A7558" s="3" t="n"/>
      <c r="B7558" s="3" t="n"/>
      <c r="C7558" s="25" t="n"/>
      <c r="D7558" s="271" t="inlineStr">
        <is>
          <t>10.13.87.3.</t>
        </is>
      </c>
      <c r="E7558" s="200" t="inlineStr">
        <is>
          <t>Угол плоский плавный универсальный 90 град. к лотку 300х80, толщ. 1,0 мм, Сендзимир цинк, УПТРП90-300х80-1,0-R100-СЦ, Ostec</t>
        </is>
      </c>
      <c r="F7558" s="214" t="inlineStr">
        <is>
          <t>шт</t>
        </is>
      </c>
      <c r="G7558" s="645" t="n">
        <v>0</v>
      </c>
      <c r="H7558" s="194" t="n"/>
      <c r="I7558" s="195" t="n">
        <v>0</v>
      </c>
      <c r="J7558" s="196" t="n">
        <v>0</v>
      </c>
      <c r="K7558" s="197" t="n">
        <v>0</v>
      </c>
      <c r="L7558" s="194" t="n">
        <v>0</v>
      </c>
      <c r="M7558" s="195" t="n">
        <v>0</v>
      </c>
      <c r="N7558" s="196" t="n">
        <v>0</v>
      </c>
      <c r="O7558" s="197" t="n">
        <v>0</v>
      </c>
      <c r="P7558" s="524" t="inlineStr">
        <is>
          <t>Исключено</t>
        </is>
      </c>
      <c r="Q7558" s="104" t="n"/>
    </row>
    <row r="7559" outlineLevel="3" ht="50.25" customHeight="1">
      <c r="A7559" s="3" t="n"/>
      <c r="B7559" s="3" t="n"/>
      <c r="C7559" s="25" t="n"/>
      <c r="D7559" s="271" t="inlineStr">
        <is>
          <t>10.13.87.4.</t>
        </is>
      </c>
      <c r="E7559" s="200" t="inlineStr">
        <is>
          <t>Крышка к углу плоскому плавному универсальному 90 град. к лотку 300, толщ. 1,0 мм, Сендзимир цинк, КУПТРП90-300-1,0-R100-СЦ, Ostec</t>
        </is>
      </c>
      <c r="F7559" s="214" t="inlineStr">
        <is>
          <t>шт</t>
        </is>
      </c>
      <c r="G7559" s="645" t="n">
        <v>0</v>
      </c>
      <c r="H7559" s="194" t="n"/>
      <c r="I7559" s="195" t="n">
        <v>0</v>
      </c>
      <c r="J7559" s="196" t="n">
        <v>0</v>
      </c>
      <c r="K7559" s="197" t="n">
        <v>0</v>
      </c>
      <c r="L7559" s="194" t="n">
        <v>0</v>
      </c>
      <c r="M7559" s="195" t="n">
        <v>0</v>
      </c>
      <c r="N7559" s="196" t="n">
        <v>0</v>
      </c>
      <c r="O7559" s="197" t="n">
        <v>0</v>
      </c>
      <c r="P7559" s="524" t="inlineStr">
        <is>
          <t>Исключено</t>
        </is>
      </c>
      <c r="Q7559" s="104" t="n"/>
    </row>
    <row r="7560" outlineLevel="3" ht="50.25" customHeight="1">
      <c r="A7560" s="3" t="n"/>
      <c r="B7560" s="3" t="n"/>
      <c r="C7560" s="25" t="n"/>
      <c r="D7560" s="271" t="inlineStr">
        <is>
          <t>10.13.87.5.</t>
        </is>
      </c>
      <c r="E7560" s="200" t="inlineStr">
        <is>
          <t>Т-отвод плавный универсальный к лотку 300х80, толщ. 1,2 мм, Сендзимир цинк, ТТРП-300х80-1,2-R100-СЦ, Ostec</t>
        </is>
      </c>
      <c r="F7560" s="214" t="inlineStr">
        <is>
          <t>шт</t>
        </is>
      </c>
      <c r="G7560" s="645" t="n">
        <v>0</v>
      </c>
      <c r="H7560" s="194" t="n"/>
      <c r="I7560" s="195" t="n">
        <v>0</v>
      </c>
      <c r="J7560" s="196" t="n">
        <v>0</v>
      </c>
      <c r="K7560" s="197" t="n">
        <v>0</v>
      </c>
      <c r="L7560" s="194" t="n">
        <v>0</v>
      </c>
      <c r="M7560" s="195" t="n">
        <v>0</v>
      </c>
      <c r="N7560" s="196" t="n">
        <v>0</v>
      </c>
      <c r="O7560" s="197" t="n">
        <v>0</v>
      </c>
      <c r="P7560" s="524" t="inlineStr">
        <is>
          <t>Исключено</t>
        </is>
      </c>
      <c r="Q7560" s="104" t="n"/>
    </row>
    <row r="7561" outlineLevel="3" ht="50.25" customHeight="1">
      <c r="A7561" s="3" t="n"/>
      <c r="B7561" s="3" t="n"/>
      <c r="C7561" s="25" t="n"/>
      <c r="D7561" s="271" t="inlineStr">
        <is>
          <t>10.13.87.6.</t>
        </is>
      </c>
      <c r="E7561" s="200" t="inlineStr">
        <is>
          <t>Крышка к Т-отводу плавному универсальному к лотку 300, толщ. 1,2 мм, Сендзимир цинк, КТТРП-300-1,2-R100-СЦ, Ostec</t>
        </is>
      </c>
      <c r="F7561" s="214" t="inlineStr">
        <is>
          <t>шт</t>
        </is>
      </c>
      <c r="G7561" s="645" t="n">
        <v>0</v>
      </c>
      <c r="H7561" s="194" t="n"/>
      <c r="I7561" s="195" t="n">
        <v>0</v>
      </c>
      <c r="J7561" s="196" t="n">
        <v>0</v>
      </c>
      <c r="K7561" s="197" t="n">
        <v>0</v>
      </c>
      <c r="L7561" s="194" t="n">
        <v>0</v>
      </c>
      <c r="M7561" s="195" t="n">
        <v>0</v>
      </c>
      <c r="N7561" s="196" t="n">
        <v>0</v>
      </c>
      <c r="O7561" s="197" t="n">
        <v>0</v>
      </c>
      <c r="P7561" s="524" t="inlineStr">
        <is>
          <t>Исключено</t>
        </is>
      </c>
      <c r="Q7561" s="104" t="n"/>
    </row>
    <row r="7562" outlineLevel="3" ht="50.25" customHeight="1">
      <c r="A7562" s="3" t="n"/>
      <c r="B7562" s="3" t="n"/>
      <c r="C7562" s="25" t="n"/>
      <c r="D7562" s="271" t="inlineStr">
        <is>
          <t>10.13.87.7.</t>
        </is>
      </c>
      <c r="E7562" s="200" t="inlineStr">
        <is>
          <t>Перегородка универсальная в лоток УЛ 80х3000, толщ. 1,0 мм, Сендзимир цинк, ПЛПТУЛ-80х3000-1,0-СЦ, Ostec</t>
        </is>
      </c>
      <c r="F7562" s="214" t="inlineStr">
        <is>
          <t>м</t>
        </is>
      </c>
      <c r="G7562" s="645" t="n">
        <v>0</v>
      </c>
      <c r="H7562" s="194" t="n"/>
      <c r="I7562" s="195" t="n">
        <v>0</v>
      </c>
      <c r="J7562" s="196" t="n">
        <v>0</v>
      </c>
      <c r="K7562" s="197" t="n">
        <v>0</v>
      </c>
      <c r="L7562" s="194" t="n">
        <v>0</v>
      </c>
      <c r="M7562" s="195" t="n">
        <v>0</v>
      </c>
      <c r="N7562" s="196" t="n">
        <v>0</v>
      </c>
      <c r="O7562" s="197" t="n">
        <v>0</v>
      </c>
      <c r="P7562" s="524" t="inlineStr">
        <is>
          <t>Исключено</t>
        </is>
      </c>
      <c r="Q7562" s="104" t="n"/>
    </row>
    <row r="7563" outlineLevel="3" ht="50.25" customHeight="1">
      <c r="A7563" s="3" t="n"/>
      <c r="B7563" s="3" t="n"/>
      <c r="C7563" s="25" t="n"/>
      <c r="D7563" s="271" t="inlineStr">
        <is>
          <t>10.13.87.8.</t>
        </is>
      </c>
      <c r="E7563" s="200" t="inlineStr">
        <is>
          <t>Соединитель лотковый универсальный модернизированный для лотка высотой 80 мм, толщ. 1,5 мм, Сендзимир цинк, СЛУМ-80-1,5-СЦ, Ostec</t>
        </is>
      </c>
      <c r="F7563" s="214" t="inlineStr">
        <is>
          <t>шт</t>
        </is>
      </c>
      <c r="G7563" s="645" t="n">
        <v>0</v>
      </c>
      <c r="H7563" s="194" t="n"/>
      <c r="I7563" s="195" t="n">
        <v>0</v>
      </c>
      <c r="J7563" s="196" t="n">
        <v>0</v>
      </c>
      <c r="K7563" s="197" t="n">
        <v>0</v>
      </c>
      <c r="L7563" s="194" t="n">
        <v>0</v>
      </c>
      <c r="M7563" s="195" t="n">
        <v>0</v>
      </c>
      <c r="N7563" s="196" t="n">
        <v>0</v>
      </c>
      <c r="O7563" s="197" t="n">
        <v>0</v>
      </c>
      <c r="P7563" s="524" t="inlineStr">
        <is>
          <t>Исключено</t>
        </is>
      </c>
      <c r="Q7563" s="104" t="n"/>
    </row>
    <row r="7564" outlineLevel="3" ht="50.25" customHeight="1">
      <c r="A7564" s="3" t="n"/>
      <c r="B7564" s="3" t="n"/>
      <c r="C7564" s="25" t="n"/>
      <c r="D7564" s="271" t="inlineStr">
        <is>
          <t>10.13.87.9.</t>
        </is>
      </c>
      <c r="E7564" s="200" t="inlineStr">
        <is>
          <t>Заземляющий проводник универсальный 10х200мм, ЗПУ 10х200, Ostec</t>
        </is>
      </c>
      <c r="F7564" s="214" t="inlineStr">
        <is>
          <t>шт</t>
        </is>
      </c>
      <c r="G7564" s="645" t="n">
        <v>0</v>
      </c>
      <c r="H7564" s="194" t="n"/>
      <c r="I7564" s="195" t="n">
        <v>0</v>
      </c>
      <c r="J7564" s="196" t="n">
        <v>0</v>
      </c>
      <c r="K7564" s="197" t="n">
        <v>0</v>
      </c>
      <c r="L7564" s="194" t="n">
        <v>0</v>
      </c>
      <c r="M7564" s="195" t="n">
        <v>0</v>
      </c>
      <c r="N7564" s="196" t="n">
        <v>0</v>
      </c>
      <c r="O7564" s="197" t="n">
        <v>0</v>
      </c>
      <c r="P7564" s="524" t="inlineStr">
        <is>
          <t>Исключено</t>
        </is>
      </c>
      <c r="Q7564" s="104" t="n"/>
    </row>
    <row r="7565" outlineLevel="3" ht="50.25" customHeight="1">
      <c r="A7565" s="3" t="n"/>
      <c r="B7565" s="3" t="n"/>
      <c r="C7565" s="25" t="n"/>
      <c r="D7565" s="271" t="inlineStr">
        <is>
          <t>10.13.87.10.</t>
        </is>
      </c>
      <c r="E7565" s="200" t="inlineStr">
        <is>
          <t>Протектор соединения лотков шириной 300 мм универсальный, толщ. 1,0 мм, Сендзимир цинк, ПРУМ-300-1,0-СЦ, Ostec</t>
        </is>
      </c>
      <c r="F7565" s="214" t="inlineStr">
        <is>
          <t>шт</t>
        </is>
      </c>
      <c r="G7565" s="645" t="n">
        <v>0</v>
      </c>
      <c r="H7565" s="194" t="n"/>
      <c r="I7565" s="195" t="n">
        <v>0</v>
      </c>
      <c r="J7565" s="196" t="n">
        <v>0</v>
      </c>
      <c r="K7565" s="197" t="n">
        <v>0</v>
      </c>
      <c r="L7565" s="194" t="n">
        <v>0</v>
      </c>
      <c r="M7565" s="195" t="n">
        <v>0</v>
      </c>
      <c r="N7565" s="196" t="n">
        <v>0</v>
      </c>
      <c r="O7565" s="197" t="n">
        <v>0</v>
      </c>
      <c r="P7565" s="524" t="inlineStr">
        <is>
          <t>Исключено</t>
        </is>
      </c>
      <c r="Q7565" s="104" t="n"/>
    </row>
    <row r="7566" outlineLevel="3" ht="50.25" customHeight="1">
      <c r="A7566" s="3" t="n"/>
      <c r="B7566" s="3" t="n"/>
      <c r="C7566" s="25" t="n"/>
      <c r="D7566" s="271" t="inlineStr">
        <is>
          <t>10.13.87.11.</t>
        </is>
      </c>
      <c r="E7566" s="200" t="inlineStr">
        <is>
          <t>Винт М6х12 DIN 7985, класс прочности 4.8, гальван. цинк, ВМ-6х12.48-DIN-ЭЦ, Ostec</t>
        </is>
      </c>
      <c r="F7566" s="214" t="inlineStr">
        <is>
          <t>шт</t>
        </is>
      </c>
      <c r="G7566" s="645" t="n">
        <v>0</v>
      </c>
      <c r="H7566" s="194" t="n"/>
      <c r="I7566" s="195" t="n">
        <v>0</v>
      </c>
      <c r="J7566" s="196" t="n">
        <v>0</v>
      </c>
      <c r="K7566" s="197" t="n">
        <v>0</v>
      </c>
      <c r="L7566" s="194" t="n">
        <v>0</v>
      </c>
      <c r="M7566" s="195" t="n">
        <v>0</v>
      </c>
      <c r="N7566" s="196" t="n">
        <v>0</v>
      </c>
      <c r="O7566" s="197" t="n">
        <v>0</v>
      </c>
      <c r="P7566" s="524" t="inlineStr">
        <is>
          <t>Исключено</t>
        </is>
      </c>
      <c r="Q7566" s="104" t="n"/>
    </row>
    <row r="7567" outlineLevel="3" ht="50.25" customHeight="1">
      <c r="A7567" s="3" t="n"/>
      <c r="B7567" s="3" t="n"/>
      <c r="C7567" s="25" t="n"/>
      <c r="D7567" s="271" t="inlineStr">
        <is>
          <t>10.13.87.12.</t>
        </is>
      </c>
      <c r="E7567" s="200" t="inlineStr">
        <is>
          <t>Гайка М6 DIN 6923 со стопорным буртиком, класс прочности 8, гальван. цинк, ГМСБ-6.8-DIN-ЭЦ, Ostec</t>
        </is>
      </c>
      <c r="F7567" s="214" t="inlineStr">
        <is>
          <t>шт</t>
        </is>
      </c>
      <c r="G7567" s="645" t="n">
        <v>0</v>
      </c>
      <c r="H7567" s="194" t="n"/>
      <c r="I7567" s="195" t="n">
        <v>0</v>
      </c>
      <c r="J7567" s="196" t="n">
        <v>0</v>
      </c>
      <c r="K7567" s="197" t="n">
        <v>0</v>
      </c>
      <c r="L7567" s="194" t="n">
        <v>0</v>
      </c>
      <c r="M7567" s="195" t="n">
        <v>0</v>
      </c>
      <c r="N7567" s="196" t="n">
        <v>0</v>
      </c>
      <c r="O7567" s="197" t="n">
        <v>0</v>
      </c>
      <c r="P7567" s="524" t="inlineStr">
        <is>
          <t>Исключено</t>
        </is>
      </c>
      <c r="Q7567" s="104" t="n"/>
    </row>
    <row r="7568" outlineLevel="3" ht="50.25" customHeight="1">
      <c r="A7568" s="3" t="n"/>
      <c r="B7568" s="3" t="n"/>
      <c r="C7568" s="25" t="n"/>
      <c r="D7568" s="271" t="inlineStr">
        <is>
          <t>10.13.87.13.</t>
        </is>
      </c>
      <c r="E7568" s="200" t="inlineStr">
        <is>
          <t>Анкер разрезной M8x30 (латунь), АЗМ830л, OSTEC</t>
        </is>
      </c>
      <c r="F7568" s="214" t="inlineStr">
        <is>
          <t>шт.</t>
        </is>
      </c>
      <c r="G7568" s="645" t="n">
        <v>0</v>
      </c>
      <c r="H7568" s="194" t="n"/>
      <c r="I7568" s="195" t="n">
        <v>0</v>
      </c>
      <c r="J7568" s="196" t="n">
        <v>0</v>
      </c>
      <c r="K7568" s="197" t="n">
        <v>0</v>
      </c>
      <c r="L7568" s="194" t="n">
        <v>0</v>
      </c>
      <c r="M7568" s="195" t="n">
        <v>0</v>
      </c>
      <c r="N7568" s="196" t="n">
        <v>0</v>
      </c>
      <c r="O7568" s="197" t="n">
        <v>0</v>
      </c>
      <c r="P7568" s="524" t="inlineStr">
        <is>
          <t>Исключено</t>
        </is>
      </c>
      <c r="Q7568" s="104" t="n"/>
    </row>
    <row r="7569" outlineLevel="3" ht="50.25" customHeight="1">
      <c r="A7569" s="3" t="n"/>
      <c r="B7569" s="3" t="n"/>
      <c r="C7569" s="25" t="n"/>
      <c r="D7569" s="271" t="inlineStr">
        <is>
          <t>10.13.87.14.</t>
        </is>
      </c>
      <c r="E7569" s="200" t="inlineStr">
        <is>
          <t>Шпилька резьбовая DIN 975 M8x2000, ШП8-2, OSTEC</t>
        </is>
      </c>
      <c r="F7569" s="214" t="inlineStr">
        <is>
          <t>шт.</t>
        </is>
      </c>
      <c r="G7569" s="645" t="n">
        <v>0</v>
      </c>
      <c r="H7569" s="194" t="n"/>
      <c r="I7569" s="195" t="n">
        <v>0</v>
      </c>
      <c r="J7569" s="196" t="n">
        <v>0</v>
      </c>
      <c r="K7569" s="197" t="n">
        <v>0</v>
      </c>
      <c r="L7569" s="194" t="n">
        <v>0</v>
      </c>
      <c r="M7569" s="195" t="n">
        <v>0</v>
      </c>
      <c r="N7569" s="196" t="n">
        <v>0</v>
      </c>
      <c r="O7569" s="197" t="n">
        <v>0</v>
      </c>
      <c r="P7569" s="524" t="inlineStr">
        <is>
          <t>Исключено</t>
        </is>
      </c>
      <c r="Q7569" s="104" t="n"/>
    </row>
    <row r="7570" outlineLevel="3" ht="50.25" customHeight="1">
      <c r="A7570" s="3" t="n"/>
      <c r="B7570" s="3" t="n"/>
      <c r="C7570" s="25" t="n"/>
      <c r="D7570" s="271" t="inlineStr">
        <is>
          <t>10.13.87.15.</t>
        </is>
      </c>
      <c r="E7570" s="200" t="inlineStr">
        <is>
          <t>Профиль монтажный ПП100, ПП100, OSTEC</t>
        </is>
      </c>
      <c r="F7570" s="214" t="inlineStr">
        <is>
          <t>м</t>
        </is>
      </c>
      <c r="G7570" s="645" t="n">
        <v>0</v>
      </c>
      <c r="H7570" s="194" t="n"/>
      <c r="I7570" s="195" t="n">
        <v>0</v>
      </c>
      <c r="J7570" s="196" t="n">
        <v>0</v>
      </c>
      <c r="K7570" s="197" t="n">
        <v>0</v>
      </c>
      <c r="L7570" s="194" t="n">
        <v>0</v>
      </c>
      <c r="M7570" s="195" t="n">
        <v>0</v>
      </c>
      <c r="N7570" s="196" t="n">
        <v>0</v>
      </c>
      <c r="O7570" s="197" t="n">
        <v>0</v>
      </c>
      <c r="P7570" s="524" t="inlineStr">
        <is>
          <t>Исключено</t>
        </is>
      </c>
      <c r="Q7570" s="104" t="n"/>
    </row>
    <row r="7571" outlineLevel="3" ht="50.25" customHeight="1">
      <c r="A7571" s="3" t="n"/>
      <c r="B7571" s="3" t="n"/>
      <c r="C7571" s="25" t="n"/>
      <c r="D7571" s="271" t="inlineStr">
        <is>
          <t>10.13.87.16.</t>
        </is>
      </c>
      <c r="E7571" s="200" t="inlineStr">
        <is>
          <t>Гайка М8 DIN 6923 со стопорным буртиком, класс прочности 8, гальван. цинк, ГМСБ-8.8-DIN-ЭЦ, Ostec</t>
        </is>
      </c>
      <c r="F7571" s="214" t="inlineStr">
        <is>
          <t>шт</t>
        </is>
      </c>
      <c r="G7571" s="645" t="n">
        <v>0</v>
      </c>
      <c r="H7571" s="194" t="n"/>
      <c r="I7571" s="195" t="n">
        <v>0</v>
      </c>
      <c r="J7571" s="196" t="n">
        <v>0</v>
      </c>
      <c r="K7571" s="197" t="n">
        <v>0</v>
      </c>
      <c r="L7571" s="194" t="n">
        <v>0</v>
      </c>
      <c r="M7571" s="195" t="n">
        <v>0</v>
      </c>
      <c r="N7571" s="196" t="n">
        <v>0</v>
      </c>
      <c r="O7571" s="197" t="n">
        <v>0</v>
      </c>
      <c r="P7571" s="524" t="inlineStr">
        <is>
          <t>Исключено</t>
        </is>
      </c>
      <c r="Q7571" s="104" t="n"/>
    </row>
    <row r="7572" outlineLevel="2" ht="50.25" customHeight="1">
      <c r="A7572" s="3" t="n"/>
      <c r="B7572" s="3" t="n"/>
      <c r="C7572" s="240" t="n"/>
      <c r="D7572" s="391" t="inlineStr">
        <is>
          <t>10.13.88.</t>
        </is>
      </c>
      <c r="E7572" s="410" t="inlineStr">
        <is>
          <t>Изделия для монтажа</t>
        </is>
      </c>
      <c r="F7572" s="411" t="inlineStr">
        <is>
          <t>комплект</t>
        </is>
      </c>
      <c r="G7572" s="421" t="n">
        <v>1</v>
      </c>
      <c r="H7572" s="428">
        <f>IFERROR(L7572/G7572,0)</f>
        <v/>
      </c>
      <c r="I7572" s="429">
        <f>IFERROR(M7572/G7572,0)</f>
        <v/>
      </c>
      <c r="J7572" s="430">
        <f>IFERROR(N7572/G7572,0)</f>
        <v/>
      </c>
      <c r="K7572" s="432">
        <f>+IFERROR(O7572/G7572,0)</f>
        <v/>
      </c>
      <c r="L7572" s="431">
        <f>SUBTOTAL(9,L7573:L7578)</f>
        <v/>
      </c>
      <c r="M7572" s="429">
        <f>SUBTOTAL(9,M7573:M7578)</f>
        <v/>
      </c>
      <c r="N7572" s="430">
        <f>SUBTOTAL(9,N7573:N7578)</f>
        <v/>
      </c>
      <c r="O7572" s="433">
        <f>SUBTOTAL(9,O7573:O7578)</f>
        <v/>
      </c>
      <c r="P7572" s="394" t="n"/>
      <c r="Q7572" s="243" t="n"/>
    </row>
    <row r="7573" outlineLevel="3" ht="50.25" customHeight="1">
      <c r="A7573" s="3" t="n"/>
      <c r="B7573" s="3" t="n"/>
      <c r="C7573" s="25" t="n"/>
      <c r="D7573" s="271" t="inlineStr">
        <is>
          <t>10.13.88.1.</t>
        </is>
      </c>
      <c r="E7573" s="200" t="inlineStr">
        <is>
          <t>Труба ПВХ гибкая облегчен. с протяжкой DN20</t>
        </is>
      </c>
      <c r="F7573" s="214" t="inlineStr">
        <is>
          <t>м</t>
        </is>
      </c>
      <c r="G7573" s="645" t="n">
        <v>0</v>
      </c>
      <c r="H7573" s="194" t="n">
        <v>403.5133381567368</v>
      </c>
      <c r="I7573" s="195" t="n">
        <v>25.88444220594671</v>
      </c>
      <c r="J7573" s="196" t="n">
        <v>53.67472254533544</v>
      </c>
      <c r="K7573" s="197" t="n">
        <v>483.072502908019</v>
      </c>
      <c r="L7573" s="194" t="n">
        <v>0</v>
      </c>
      <c r="M7573" s="195" t="n">
        <v>0</v>
      </c>
      <c r="N7573" s="196" t="n">
        <v>0</v>
      </c>
      <c r="O7573" s="197" t="n">
        <v>0</v>
      </c>
      <c r="P7573" s="524" t="inlineStr">
        <is>
          <t>Исключено</t>
        </is>
      </c>
      <c r="Q7573" s="104" t="n"/>
    </row>
    <row r="7574" outlineLevel="3" ht="50.25" customHeight="1">
      <c r="A7574" s="3" t="n"/>
      <c r="B7574" s="3" t="n"/>
      <c r="C7574" s="25" t="n"/>
      <c r="D7574" s="271" t="inlineStr">
        <is>
          <t>10.13.88.2.</t>
        </is>
      </c>
      <c r="E7574" s="200" t="inlineStr">
        <is>
          <t>Держатель для труб DN20</t>
        </is>
      </c>
      <c r="F7574" s="214" t="inlineStr">
        <is>
          <t>шт</t>
        </is>
      </c>
      <c r="G7574" s="645" t="n">
        <v>0</v>
      </c>
      <c r="H7574" s="194" t="n">
        <v>81.57670373108355</v>
      </c>
      <c r="I7574" s="195" t="n">
        <v>0</v>
      </c>
      <c r="J7574" s="196" t="n">
        <v>10.19708796638544</v>
      </c>
      <c r="K7574" s="197" t="n">
        <v>91.77379169746899</v>
      </c>
      <c r="L7574" s="194" t="n">
        <v>0</v>
      </c>
      <c r="M7574" s="195" t="n">
        <v>0</v>
      </c>
      <c r="N7574" s="196" t="n">
        <v>0</v>
      </c>
      <c r="O7574" s="197" t="n">
        <v>0</v>
      </c>
      <c r="P7574" s="524" t="inlineStr">
        <is>
          <t>Исключено</t>
        </is>
      </c>
      <c r="Q7574" s="104" t="n"/>
    </row>
    <row r="7575" outlineLevel="3" ht="50.25" customHeight="1">
      <c r="A7575" s="3" t="n"/>
      <c r="B7575" s="3" t="n"/>
      <c r="C7575" s="25" t="n"/>
      <c r="D7575" s="271" t="inlineStr">
        <is>
          <t>10.13.88.3.</t>
        </is>
      </c>
      <c r="E7575" s="200" t="inlineStr">
        <is>
          <t>Метизы</t>
        </is>
      </c>
      <c r="F7575" s="214" t="inlineStr">
        <is>
          <t>кг</t>
        </is>
      </c>
      <c r="G7575" s="645" t="n">
        <v>0</v>
      </c>
      <c r="H7575" s="194" t="n"/>
      <c r="I7575" s="195" t="n">
        <v>0</v>
      </c>
      <c r="J7575" s="196" t="n">
        <v>0</v>
      </c>
      <c r="K7575" s="197" t="n">
        <v>0</v>
      </c>
      <c r="L7575" s="194" t="n">
        <v>0</v>
      </c>
      <c r="M7575" s="195" t="n">
        <v>0</v>
      </c>
      <c r="N7575" s="196" t="n">
        <v>0</v>
      </c>
      <c r="O7575" s="197" t="n">
        <v>0</v>
      </c>
      <c r="P7575" s="524" t="inlineStr">
        <is>
          <t>Исключено</t>
        </is>
      </c>
      <c r="Q7575" s="104" t="n"/>
    </row>
    <row r="7576" outlineLevel="3" ht="50.25" customHeight="1">
      <c r="A7576" s="3" t="n"/>
      <c r="B7576" s="3" t="n"/>
      <c r="C7576" s="25" t="n"/>
      <c r="D7576" s="271" t="inlineStr">
        <is>
          <t>10.13.88.4.</t>
        </is>
      </c>
      <c r="E7576" s="200" t="inlineStr">
        <is>
          <t>Противопожарная пена для заделки кабельных проходок, CP 620, Hilti</t>
        </is>
      </c>
      <c r="F7576" s="214" t="inlineStr">
        <is>
          <t>шт</t>
        </is>
      </c>
      <c r="G7576" s="645" t="n">
        <v>0</v>
      </c>
      <c r="H7576" s="194" t="n">
        <v>90317.06485096237</v>
      </c>
      <c r="I7576" s="195" t="n">
        <v>1294.222110297335</v>
      </c>
      <c r="J7576" s="196" t="n">
        <v>11451.41087015746</v>
      </c>
      <c r="K7576" s="197" t="n">
        <v>103062.6978314172</v>
      </c>
      <c r="L7576" s="194" t="n">
        <v>0</v>
      </c>
      <c r="M7576" s="195" t="n">
        <v>0</v>
      </c>
      <c r="N7576" s="196" t="n">
        <v>0</v>
      </c>
      <c r="O7576" s="197" t="n">
        <v>0</v>
      </c>
      <c r="P7576" s="524" t="inlineStr">
        <is>
          <t>Исключено</t>
        </is>
      </c>
      <c r="Q7576" s="104" t="n"/>
    </row>
    <row r="7577" outlineLevel="3" ht="50.25" customHeight="1">
      <c r="A7577" s="3" t="n"/>
      <c r="B7577" s="3" t="n"/>
      <c r="C7577" s="25" t="n"/>
      <c r="D7577" s="271" t="inlineStr">
        <is>
          <t>10.13.88.5.</t>
        </is>
      </c>
      <c r="E7577" s="200" t="inlineStr">
        <is>
          <t>Труба стальная электросварная прямошовная Ду 40мм, ГОСТ 10704-91, Россия</t>
        </is>
      </c>
      <c r="F7577" s="214" t="inlineStr">
        <is>
          <t>м</t>
        </is>
      </c>
      <c r="G7577" s="645" t="n">
        <v>0</v>
      </c>
      <c r="H7577" s="194" t="n">
        <v>1296.486898087391</v>
      </c>
      <c r="I7577" s="195" t="n">
        <v>517.6888441189342</v>
      </c>
      <c r="J7577" s="196" t="n">
        <v>226.7719677757906</v>
      </c>
      <c r="K7577" s="197" t="n">
        <v>2040.947709982116</v>
      </c>
      <c r="L7577" s="194" t="n">
        <v>0</v>
      </c>
      <c r="M7577" s="195" t="n">
        <v>0</v>
      </c>
      <c r="N7577" s="196" t="n">
        <v>0</v>
      </c>
      <c r="O7577" s="197" t="n">
        <v>0</v>
      </c>
      <c r="P7577" s="524" t="inlineStr">
        <is>
          <t>Исключено</t>
        </is>
      </c>
      <c r="Q7577" s="104" t="n"/>
    </row>
    <row r="7578" outlineLevel="3" ht="50.25" customHeight="1">
      <c r="A7578" s="3" t="n"/>
      <c r="B7578" s="3" t="n"/>
      <c r="C7578" s="25" t="n"/>
      <c r="D7578" s="271" t="inlineStr">
        <is>
          <t>10.13.88.6.</t>
        </is>
      </c>
      <c r="E7578" s="200" t="inlineStr">
        <is>
          <t>Труба стальная электросварная прямошовная Ду 25мм, ГОСТ 10704-91, Россия</t>
        </is>
      </c>
      <c r="F7578" s="214" t="inlineStr">
        <is>
          <t>м</t>
        </is>
      </c>
      <c r="G7578" s="645" t="n">
        <v>0</v>
      </c>
      <c r="H7578" s="194" t="n">
        <v>990.5742597084115</v>
      </c>
      <c r="I7578" s="195" t="n">
        <v>517.6888441189342</v>
      </c>
      <c r="J7578" s="196" t="n">
        <v>188.5328879784182</v>
      </c>
      <c r="K7578" s="197" t="n">
        <v>1696.795991805764</v>
      </c>
      <c r="L7578" s="194" t="n">
        <v>0</v>
      </c>
      <c r="M7578" s="195" t="n">
        <v>0</v>
      </c>
      <c r="N7578" s="196" t="n">
        <v>0</v>
      </c>
      <c r="O7578" s="197" t="n">
        <v>0</v>
      </c>
      <c r="P7578" s="524" t="inlineStr">
        <is>
          <t>Исключено</t>
        </is>
      </c>
      <c r="Q7578" s="104" t="n"/>
    </row>
    <row r="7579" outlineLevel="2" ht="50.25" customHeight="1">
      <c r="A7579" s="3" t="n"/>
      <c r="B7579" s="3" t="n"/>
      <c r="C7579" s="240" t="n"/>
      <c r="D7579" s="391" t="inlineStr">
        <is>
          <t>10.13.89.</t>
        </is>
      </c>
      <c r="E7579" s="401" t="inlineStr">
        <is>
          <t>Прочее</t>
        </is>
      </c>
      <c r="F7579" s="414" t="inlineStr">
        <is>
          <t>комплект</t>
        </is>
      </c>
      <c r="G7579" s="422" t="n">
        <v>1</v>
      </c>
      <c r="H7579" s="428">
        <f>IFERROR(L7579/G7579,0)</f>
        <v/>
      </c>
      <c r="I7579" s="429">
        <f>IFERROR(M7579/G7579,0)</f>
        <v/>
      </c>
      <c r="J7579" s="430">
        <f>IFERROR(N7579/G7579,0)</f>
        <v/>
      </c>
      <c r="K7579" s="432">
        <f>+IFERROR(O7579/G7579,0)</f>
        <v/>
      </c>
      <c r="L7579" s="431">
        <f>SUBTOTAL(9,L7580:L7582)</f>
        <v/>
      </c>
      <c r="M7579" s="429">
        <f>SUBTOTAL(9,M7580:M7582)</f>
        <v/>
      </c>
      <c r="N7579" s="430">
        <f>SUBTOTAL(9,N7580:N7582)</f>
        <v/>
      </c>
      <c r="O7579" s="433">
        <f>SUBTOTAL(9,O7580:O7582)</f>
        <v/>
      </c>
      <c r="P7579" s="394" t="n"/>
      <c r="Q7579" s="243" t="n"/>
    </row>
    <row r="7580" outlineLevel="3" ht="50.25" customHeight="1">
      <c r="A7580" s="3" t="n"/>
      <c r="B7580" s="3" t="n"/>
      <c r="C7580" s="25" t="n"/>
      <c r="D7580" s="271" t="inlineStr">
        <is>
          <t>10.13.89.1.</t>
        </is>
      </c>
      <c r="E7580" s="3" t="inlineStr">
        <is>
          <t>Расходные материалы</t>
        </is>
      </c>
      <c r="F7580" s="201" t="inlineStr">
        <is>
          <t>компл.</t>
        </is>
      </c>
      <c r="G7580" s="645" t="n">
        <v>0</v>
      </c>
      <c r="H7580" s="194" t="n"/>
      <c r="I7580" s="195" t="n">
        <v>0</v>
      </c>
      <c r="J7580" s="196" t="n">
        <v>0</v>
      </c>
      <c r="K7580" s="197" t="n">
        <v>0</v>
      </c>
      <c r="L7580" s="194" t="n">
        <v>0</v>
      </c>
      <c r="M7580" s="195" t="n">
        <v>0</v>
      </c>
      <c r="N7580" s="196" t="n">
        <v>0</v>
      </c>
      <c r="O7580" s="197" t="n">
        <v>0</v>
      </c>
      <c r="P7580" s="524" t="inlineStr">
        <is>
          <t>Исключено</t>
        </is>
      </c>
      <c r="Q7580" s="104" t="n"/>
    </row>
    <row r="7581" outlineLevel="3" ht="50.25" customHeight="1">
      <c r="A7581" s="3" t="n"/>
      <c r="B7581" s="3" t="n"/>
      <c r="C7581" s="25" t="n"/>
      <c r="D7581" s="271" t="inlineStr">
        <is>
          <t>10.13.89.2.</t>
        </is>
      </c>
      <c r="E7581" s="3" t="inlineStr">
        <is>
          <t>Пуско-наладочные работы</t>
        </is>
      </c>
      <c r="F7581" s="201" t="inlineStr">
        <is>
          <t>компл.</t>
        </is>
      </c>
      <c r="G7581" s="645" t="n">
        <v>0</v>
      </c>
      <c r="H7581" s="194" t="n"/>
      <c r="I7581" s="195" t="n">
        <v>4529777.386040674</v>
      </c>
      <c r="J7581" s="196" t="n">
        <v>566222.1732550842</v>
      </c>
      <c r="K7581" s="197" t="n">
        <v>5095999.559295758</v>
      </c>
      <c r="L7581" s="194" t="n">
        <v>0</v>
      </c>
      <c r="M7581" s="195" t="n">
        <v>0</v>
      </c>
      <c r="N7581" s="196" t="n">
        <v>0</v>
      </c>
      <c r="O7581" s="197" t="n">
        <v>0</v>
      </c>
      <c r="P7581" s="524" t="inlineStr">
        <is>
          <t>Исключено</t>
        </is>
      </c>
      <c r="Q7581" s="104" t="n"/>
    </row>
    <row r="7582" outlineLevel="3" ht="50.25" customHeight="1">
      <c r="A7582" s="3" t="n"/>
      <c r="B7582" s="3" t="n"/>
      <c r="C7582" s="25" t="n"/>
      <c r="D7582" s="271" t="inlineStr">
        <is>
          <t>10.13.89.3.</t>
        </is>
      </c>
      <c r="E7582" s="3" t="inlineStr">
        <is>
          <t>Разработка исполнительной документации</t>
        </is>
      </c>
      <c r="F7582" s="201" t="inlineStr">
        <is>
          <t>компл.</t>
        </is>
      </c>
      <c r="G7582" s="645" t="n">
        <v>1</v>
      </c>
      <c r="H7582" s="194" t="n"/>
      <c r="I7582" s="195" t="n">
        <v>0</v>
      </c>
      <c r="J7582" s="196" t="n">
        <v>0</v>
      </c>
      <c r="K7582" s="197" t="n">
        <v>0</v>
      </c>
      <c r="L7582" s="194" t="n">
        <v>0</v>
      </c>
      <c r="M7582" s="195" t="n">
        <v>0</v>
      </c>
      <c r="N7582" s="196" t="n">
        <v>0</v>
      </c>
      <c r="O7582" s="197" t="n">
        <v>0</v>
      </c>
      <c r="P7582" s="118" t="inlineStr">
        <is>
          <t>Включено</t>
        </is>
      </c>
      <c r="Q7582" s="104" t="n"/>
    </row>
    <row r="7583" outlineLevel="1" ht="50.25" customHeight="1">
      <c r="A7583" s="3" t="n"/>
      <c r="B7583" s="3" t="inlineStr">
        <is>
          <t>Системы Безопасности</t>
        </is>
      </c>
      <c r="C7583" s="235" t="n"/>
      <c r="D7583" s="382" t="inlineStr">
        <is>
          <t>10.14.</t>
        </is>
      </c>
      <c r="E7583" s="375" t="inlineStr">
        <is>
          <t>Охранно-дератизационная система (ОЗДС)</t>
        </is>
      </c>
      <c r="F7583" s="376" t="inlineStr">
        <is>
          <t>м2</t>
        </is>
      </c>
      <c r="G7583" s="335" t="n">
        <v>18830.72</v>
      </c>
      <c r="H7583" s="377">
        <f>+IFERROR(L7583/G7583,0)</f>
        <v/>
      </c>
      <c r="I7583" s="378">
        <f>IFERROR(M7583/G7583,0)</f>
        <v/>
      </c>
      <c r="J7583" s="379">
        <f>IFERROR(N7583/G7583,0)</f>
        <v/>
      </c>
      <c r="K7583" s="383">
        <f>+IFERROR(O7583/G7583,0)</f>
        <v/>
      </c>
      <c r="L7583" s="380">
        <f>SUBTOTAL(9,L7584:L7603)</f>
        <v/>
      </c>
      <c r="M7583" s="378">
        <f>SUBTOTAL(9,M7584:M7603)</f>
        <v/>
      </c>
      <c r="N7583" s="379">
        <f>SUBTOTAL(9,N7584:N7603)</f>
        <v/>
      </c>
      <c r="O7583" s="383">
        <f>SUBTOTAL(9,O7584:O7603)</f>
        <v/>
      </c>
      <c r="P7583" s="381" t="n"/>
      <c r="Q7583" s="244" t="n"/>
    </row>
    <row r="7584" outlineLevel="2" ht="50.25" customHeight="1">
      <c r="A7584" s="3" t="n"/>
      <c r="B7584" s="3" t="n"/>
      <c r="C7584" s="240" t="n"/>
      <c r="D7584" s="391" t="inlineStr">
        <is>
          <t>10.14.1.</t>
        </is>
      </c>
      <c r="E7584" s="146" t="inlineStr">
        <is>
          <t>Электрический дератизатор "ИССАН-ОХРА-Д-333" в составе:</t>
        </is>
      </c>
      <c r="F7584" s="241" t="inlineStr">
        <is>
          <t>комплект</t>
        </is>
      </c>
      <c r="G7584" s="422" t="n">
        <v>1</v>
      </c>
      <c r="H7584" s="428">
        <f>IFERROR(L7584/G7584,0)</f>
        <v/>
      </c>
      <c r="I7584" s="429">
        <f>IFERROR(M7584/G7584,0)</f>
        <v/>
      </c>
      <c r="J7584" s="430">
        <f>IFERROR(N7584/G7584,0)</f>
        <v/>
      </c>
      <c r="K7584" s="432">
        <f>+IFERROR(O7584/G7584,0)</f>
        <v/>
      </c>
      <c r="L7584" s="431">
        <f>SUBTOTAL(9,L7585:L7587)</f>
        <v/>
      </c>
      <c r="M7584" s="429">
        <f>SUBTOTAL(9,M7585:M7587)</f>
        <v/>
      </c>
      <c r="N7584" s="430">
        <f>SUBTOTAL(9,N7585:N7587)</f>
        <v/>
      </c>
      <c r="O7584" s="433">
        <f>SUBTOTAL(9,O7585:O7587)</f>
        <v/>
      </c>
      <c r="P7584" s="394" t="n"/>
      <c r="Q7584" s="243" t="n"/>
    </row>
    <row r="7585" outlineLevel="3" ht="50.25" customHeight="1">
      <c r="A7585" s="3" t="n"/>
      <c r="B7585" s="3" t="n"/>
      <c r="C7585" s="25" t="n"/>
      <c r="D7585" s="271" t="inlineStr">
        <is>
          <t>10.14.1.1.</t>
        </is>
      </c>
      <c r="E7585" s="200" t="inlineStr">
        <is>
          <t>Блок преобразователя импульсный ИССАН-ОХРА-Д-333 ТУ 7399-011-18223723-98 ООО "ИССАН" (пластиковый корпус)</t>
        </is>
      </c>
      <c r="F7585" s="651" t="inlineStr">
        <is>
          <t>шт</t>
        </is>
      </c>
      <c r="G7585" s="645" t="n">
        <v>0</v>
      </c>
      <c r="H7585" s="194" t="n">
        <v>24820.74412400361</v>
      </c>
      <c r="I7585" s="195" t="n">
        <v>12942.22110297336</v>
      </c>
      <c r="J7585" s="196" t="n">
        <v>4720.370653372121</v>
      </c>
      <c r="K7585" s="197" t="n">
        <v>42483.33588034908</v>
      </c>
      <c r="L7585" s="194" t="n">
        <v>0</v>
      </c>
      <c r="M7585" s="195" t="n">
        <v>0</v>
      </c>
      <c r="N7585" s="196" t="n">
        <v>0</v>
      </c>
      <c r="O7585" s="197" t="n">
        <v>0</v>
      </c>
      <c r="P7585" s="524" t="inlineStr">
        <is>
          <t>Исключено</t>
        </is>
      </c>
      <c r="Q7585" s="104" t="n"/>
    </row>
    <row r="7586" outlineLevel="3" ht="50.25" customHeight="1">
      <c r="A7586" s="3" t="n"/>
      <c r="B7586" s="3" t="n"/>
      <c r="C7586" s="25" t="n"/>
      <c r="D7586" s="271" t="inlineStr">
        <is>
          <t>10.14.1.2.</t>
        </is>
      </c>
      <c r="E7586" s="200" t="inlineStr">
        <is>
          <t>Блок высоковольтного усилителя (маслонаполненный трансформатор)</t>
        </is>
      </c>
      <c r="F7586" s="651" t="inlineStr">
        <is>
          <t>шт</t>
        </is>
      </c>
      <c r="G7586" s="645" t="n">
        <v>0</v>
      </c>
      <c r="H7586" s="194" t="n">
        <v>2655.242391455468</v>
      </c>
      <c r="I7586" s="195" t="n">
        <v>1553.066532356803</v>
      </c>
      <c r="J7586" s="196" t="n">
        <v>526.0386154765339</v>
      </c>
      <c r="K7586" s="197" t="n">
        <v>4734.347539288805</v>
      </c>
      <c r="L7586" s="194" t="n">
        <v>0</v>
      </c>
      <c r="M7586" s="195" t="n">
        <v>0</v>
      </c>
      <c r="N7586" s="196" t="n">
        <v>0</v>
      </c>
      <c r="O7586" s="197" t="n">
        <v>0</v>
      </c>
      <c r="P7586" s="524" t="inlineStr">
        <is>
          <t>Исключено</t>
        </is>
      </c>
      <c r="Q7586" s="104" t="n"/>
    </row>
    <row r="7587" outlineLevel="3" ht="50.25" customHeight="1">
      <c r="A7587" s="3" t="n"/>
      <c r="B7587" s="3" t="n"/>
      <c r="C7587" s="25" t="n"/>
      <c r="D7587" s="271" t="inlineStr">
        <is>
          <t>10.14.1.3.</t>
        </is>
      </c>
      <c r="E7587" s="200" t="inlineStr">
        <is>
          <t>Барьер электризуемый</t>
        </is>
      </c>
      <c r="F7587" s="651" t="inlineStr">
        <is>
          <t>м</t>
        </is>
      </c>
      <c r="G7587" s="645" t="n">
        <v>0</v>
      </c>
      <c r="H7587" s="194" t="n">
        <v>519.5039458573965</v>
      </c>
      <c r="I7587" s="195" t="n">
        <v>517.6888441189342</v>
      </c>
      <c r="J7587" s="196" t="n">
        <v>129.6490987470413</v>
      </c>
      <c r="K7587" s="197" t="n">
        <v>1166.841888723372</v>
      </c>
      <c r="L7587" s="194" t="n">
        <v>0</v>
      </c>
      <c r="M7587" s="195" t="n">
        <v>0</v>
      </c>
      <c r="N7587" s="196" t="n">
        <v>0</v>
      </c>
      <c r="O7587" s="197" t="n">
        <v>0</v>
      </c>
      <c r="P7587" s="524" t="inlineStr">
        <is>
          <t>Исключено</t>
        </is>
      </c>
      <c r="Q7587" s="104" t="n"/>
    </row>
    <row r="7588" outlineLevel="2" ht="50.25" customHeight="1">
      <c r="A7588" s="3" t="n"/>
      <c r="B7588" s="3" t="n"/>
      <c r="C7588" s="240" t="n"/>
      <c r="D7588" s="391" t="inlineStr">
        <is>
          <t>10.14.2.</t>
        </is>
      </c>
      <c r="E7588" s="406" t="inlineStr">
        <is>
          <t>Кабели провода</t>
        </is>
      </c>
      <c r="F7588" s="241" t="inlineStr">
        <is>
          <t>комплект</t>
        </is>
      </c>
      <c r="G7588" s="420" t="n">
        <v>1</v>
      </c>
      <c r="H7588" s="428">
        <f>IFERROR(L7588/G7588,0)</f>
        <v/>
      </c>
      <c r="I7588" s="429">
        <f>IFERROR(M7588/G7588,0)</f>
        <v/>
      </c>
      <c r="J7588" s="430">
        <f>IFERROR(N7588/G7588,0)</f>
        <v/>
      </c>
      <c r="K7588" s="432">
        <f>+IFERROR(O7588/G7588,0)</f>
        <v/>
      </c>
      <c r="L7588" s="431">
        <f>SUBTOTAL(9,L7589:L7590)</f>
        <v/>
      </c>
      <c r="M7588" s="429">
        <f>SUBTOTAL(9,M7589:M7590)</f>
        <v/>
      </c>
      <c r="N7588" s="430">
        <f>SUBTOTAL(9,N7589:N7590)</f>
        <v/>
      </c>
      <c r="O7588" s="433">
        <f>SUBTOTAL(9,O7589:O7590)</f>
        <v/>
      </c>
      <c r="P7588" s="394" t="n"/>
      <c r="Q7588" s="243" t="n"/>
    </row>
    <row r="7589" outlineLevel="3" ht="50.25" customHeight="1">
      <c r="A7589" s="3" t="n"/>
      <c r="B7589" s="3" t="n"/>
      <c r="C7589" s="25" t="n"/>
      <c r="D7589" s="271" t="inlineStr">
        <is>
          <t>10.14.2.1.</t>
        </is>
      </c>
      <c r="E7589" s="200" t="inlineStr">
        <is>
          <t>Кабель силовой не поддерживающий горение безгалогеновый с медными жилами сечением 2х1,5 ППГнг(А)-HF 2х1,5</t>
        </is>
      </c>
      <c r="F7589" s="651" t="inlineStr">
        <is>
          <t>м</t>
        </is>
      </c>
      <c r="G7589" s="645" t="n">
        <v>0</v>
      </c>
      <c r="H7589" s="194" t="n">
        <v>64.67246896135582</v>
      </c>
      <c r="I7589" s="195" t="n">
        <v>194.1333165446003</v>
      </c>
      <c r="J7589" s="196" t="n">
        <v>32.35072318824452</v>
      </c>
      <c r="K7589" s="197" t="n">
        <v>291.1565086942006</v>
      </c>
      <c r="L7589" s="194" t="n">
        <v>0</v>
      </c>
      <c r="M7589" s="195" t="n">
        <v>0</v>
      </c>
      <c r="N7589" s="196" t="n">
        <v>0</v>
      </c>
      <c r="O7589" s="197" t="n">
        <v>0</v>
      </c>
      <c r="P7589" s="524" t="inlineStr">
        <is>
          <t>Исключено</t>
        </is>
      </c>
      <c r="Q7589" s="104" t="n"/>
    </row>
    <row r="7590" outlineLevel="3" ht="50.25" customHeight="1">
      <c r="A7590" s="3" t="n"/>
      <c r="B7590" s="3" t="n"/>
      <c r="C7590" s="25" t="n"/>
      <c r="D7590" s="271" t="inlineStr">
        <is>
          <t>10.14.2.2.</t>
        </is>
      </c>
      <c r="E7590" s="200" t="inlineStr">
        <is>
          <t>Провод высоковольтный сечением 0,35мм ПВМТ-40</t>
        </is>
      </c>
      <c r="F7590" s="651" t="inlineStr">
        <is>
          <t>м</t>
        </is>
      </c>
      <c r="G7590" s="645" t="n">
        <v>0</v>
      </c>
      <c r="H7590" s="194" t="n">
        <v>103.9007889645251</v>
      </c>
      <c r="I7590" s="195" t="n">
        <v>194.1333165446003</v>
      </c>
      <c r="J7590" s="196" t="n">
        <v>37.25426318864068</v>
      </c>
      <c r="K7590" s="197" t="n">
        <v>335.2883686977661</v>
      </c>
      <c r="L7590" s="194" t="n">
        <v>0</v>
      </c>
      <c r="M7590" s="195" t="n">
        <v>0</v>
      </c>
      <c r="N7590" s="196" t="n">
        <v>0</v>
      </c>
      <c r="O7590" s="197" t="n">
        <v>0</v>
      </c>
      <c r="P7590" s="524" t="inlineStr">
        <is>
          <t>Исключено</t>
        </is>
      </c>
      <c r="Q7590" s="104" t="n"/>
    </row>
    <row r="7591" outlineLevel="2" ht="50.25" customHeight="1">
      <c r="A7591" s="3" t="n"/>
      <c r="B7591" s="3" t="n"/>
      <c r="C7591" s="240" t="n"/>
      <c r="D7591" s="391" t="inlineStr">
        <is>
          <t>10.14.3.</t>
        </is>
      </c>
      <c r="E7591" s="406" t="inlineStr">
        <is>
          <t>Монтажные материалы</t>
        </is>
      </c>
      <c r="F7591" s="241" t="inlineStr">
        <is>
          <t>комплект</t>
        </is>
      </c>
      <c r="G7591" s="420" t="n">
        <v>1</v>
      </c>
      <c r="H7591" s="428">
        <f>IFERROR(L7591/G7591,0)</f>
        <v/>
      </c>
      <c r="I7591" s="429">
        <f>IFERROR(M7591/G7591,0)</f>
        <v/>
      </c>
      <c r="J7591" s="430">
        <f>IFERROR(N7591/G7591,0)</f>
        <v/>
      </c>
      <c r="K7591" s="432">
        <f>+IFERROR(O7591/G7591,0)</f>
        <v/>
      </c>
      <c r="L7591" s="431">
        <f>SUBTOTAL(9,L7592:L7594)</f>
        <v/>
      </c>
      <c r="M7591" s="429">
        <f>SUBTOTAL(9,M7592:M7594)</f>
        <v/>
      </c>
      <c r="N7591" s="430">
        <f>SUBTOTAL(9,N7592:N7594)</f>
        <v/>
      </c>
      <c r="O7591" s="433">
        <f>SUBTOTAL(9,O7592:O7594)</f>
        <v/>
      </c>
      <c r="P7591" s="394" t="n"/>
      <c r="Q7591" s="243" t="n"/>
    </row>
    <row r="7592" outlineLevel="3" ht="50.25" customHeight="1">
      <c r="A7592" s="3" t="n"/>
      <c r="B7592" s="3" t="n"/>
      <c r="C7592" s="25" t="n"/>
      <c r="D7592" s="271" t="inlineStr">
        <is>
          <t>10.14.3.1.</t>
        </is>
      </c>
      <c r="E7592" s="200" t="inlineStr">
        <is>
          <t>Труба ПВХ (ПЛЛ) гофрированная, д.20мм</t>
        </is>
      </c>
      <c r="F7592" s="651" t="inlineStr">
        <is>
          <t>м</t>
        </is>
      </c>
      <c r="G7592" s="645" t="n">
        <v>0</v>
      </c>
      <c r="H7592" s="194" t="n">
        <v>176.0908398280578</v>
      </c>
      <c r="I7592" s="195" t="n">
        <v>25.88444220594671</v>
      </c>
      <c r="J7592" s="196" t="n">
        <v>25.24691025425056</v>
      </c>
      <c r="K7592" s="197" t="n">
        <v>227.2221922882551</v>
      </c>
      <c r="L7592" s="194" t="n">
        <v>0</v>
      </c>
      <c r="M7592" s="195" t="n">
        <v>0</v>
      </c>
      <c r="N7592" s="196" t="n">
        <v>0</v>
      </c>
      <c r="O7592" s="197" t="n">
        <v>0</v>
      </c>
      <c r="P7592" s="524" t="inlineStr">
        <is>
          <t>Исключено</t>
        </is>
      </c>
      <c r="Q7592" s="104" t="n"/>
    </row>
    <row r="7593" outlineLevel="3" ht="50.25" customHeight="1">
      <c r="A7593" s="3" t="n"/>
      <c r="B7593" s="3" t="n"/>
      <c r="C7593" s="25" t="n"/>
      <c r="D7593" s="271" t="inlineStr">
        <is>
          <t>10.14.3.2.</t>
        </is>
      </c>
      <c r="E7593" s="200" t="inlineStr">
        <is>
          <t>Скоба крепежная стальная однолапковая</t>
        </is>
      </c>
      <c r="F7593" s="651" t="inlineStr">
        <is>
          <t>шт</t>
        </is>
      </c>
      <c r="G7593" s="645" t="n">
        <v>0</v>
      </c>
      <c r="H7593" s="194" t="n"/>
      <c r="I7593" s="195" t="n"/>
      <c r="J7593" s="196" t="n">
        <v>0</v>
      </c>
      <c r="K7593" s="197" t="n">
        <v>0</v>
      </c>
      <c r="L7593" s="194" t="n">
        <v>0</v>
      </c>
      <c r="M7593" s="195" t="n">
        <v>0</v>
      </c>
      <c r="N7593" s="196" t="n">
        <v>0</v>
      </c>
      <c r="O7593" s="197" t="n">
        <v>0</v>
      </c>
      <c r="P7593" s="524" t="inlineStr">
        <is>
          <t>Исключено</t>
        </is>
      </c>
      <c r="Q7593" s="104" t="n"/>
    </row>
    <row r="7594" outlineLevel="3" ht="50.25" customHeight="1">
      <c r="A7594" s="3" t="n"/>
      <c r="B7594" s="3" t="n"/>
      <c r="C7594" s="25" t="n"/>
      <c r="D7594" s="271" t="inlineStr">
        <is>
          <t>10.14.3.3.</t>
        </is>
      </c>
      <c r="E7594" s="200" t="inlineStr">
        <is>
          <t>Клей монтажный 260 мл</t>
        </is>
      </c>
      <c r="F7594" s="651" t="inlineStr">
        <is>
          <t>шт</t>
        </is>
      </c>
      <c r="G7594" s="645" t="n">
        <v>0</v>
      </c>
      <c r="H7594" s="194" t="n">
        <v>634.9493024792205</v>
      </c>
      <c r="I7594" s="195" t="n">
        <v>0</v>
      </c>
      <c r="J7594" s="196" t="n">
        <v>79.36866280990256</v>
      </c>
      <c r="K7594" s="197" t="n">
        <v>714.3179652891231</v>
      </c>
      <c r="L7594" s="194" t="n">
        <v>0</v>
      </c>
      <c r="M7594" s="195" t="n">
        <v>0</v>
      </c>
      <c r="N7594" s="196" t="n">
        <v>0</v>
      </c>
      <c r="O7594" s="197" t="n">
        <v>0</v>
      </c>
      <c r="P7594" s="524" t="inlineStr">
        <is>
          <t>Исключено</t>
        </is>
      </c>
      <c r="Q7594" s="104" t="n"/>
    </row>
    <row r="7595" outlineLevel="2" ht="50.25" customHeight="1">
      <c r="A7595" s="3" t="n"/>
      <c r="B7595" s="3" t="n"/>
      <c r="C7595" s="240" t="n"/>
      <c r="D7595" s="391" t="inlineStr">
        <is>
          <t>10.14.4.</t>
        </is>
      </c>
      <c r="E7595" s="406" t="inlineStr">
        <is>
          <t>Электроустановочные изделия</t>
        </is>
      </c>
      <c r="F7595" s="241" t="inlineStr">
        <is>
          <t>комплект</t>
        </is>
      </c>
      <c r="G7595" s="420" t="n">
        <v>1</v>
      </c>
      <c r="H7595" s="428">
        <f>IFERROR(L7595/G7595,0)</f>
        <v/>
      </c>
      <c r="I7595" s="429">
        <f>IFERROR(M7595/G7595,0)</f>
        <v/>
      </c>
      <c r="J7595" s="430">
        <f>IFERROR(N7595/G7595,0)</f>
        <v/>
      </c>
      <c r="K7595" s="432">
        <f>+IFERROR(O7595/G7595,0)</f>
        <v/>
      </c>
      <c r="L7595" s="431">
        <f>SUBTOTAL(9,L7596:L7599)</f>
        <v/>
      </c>
      <c r="M7595" s="429">
        <f>SUBTOTAL(9,M7596:M7599)</f>
        <v/>
      </c>
      <c r="N7595" s="430">
        <f>SUBTOTAL(9,N7596:N7599)</f>
        <v/>
      </c>
      <c r="O7595" s="433">
        <f>SUBTOTAL(9,O7596:O7599)</f>
        <v/>
      </c>
      <c r="P7595" s="394" t="n"/>
      <c r="Q7595" s="243" t="n"/>
    </row>
    <row r="7596" outlineLevel="3" ht="50.25" customHeight="1">
      <c r="A7596" s="3" t="n"/>
      <c r="B7596" s="3" t="n"/>
      <c r="C7596" s="25" t="n"/>
      <c r="D7596" s="271" t="inlineStr">
        <is>
          <t>10.14.4.1.</t>
        </is>
      </c>
      <c r="E7596" s="198" t="inlineStr">
        <is>
          <t>Коробка ответвительная</t>
        </is>
      </c>
      <c r="F7596" s="18" t="inlineStr">
        <is>
          <t>шт</t>
        </is>
      </c>
      <c r="G7596" s="646" t="n">
        <v>0</v>
      </c>
      <c r="H7596" s="194" t="n">
        <v>144.3066478613</v>
      </c>
      <c r="I7596" s="195" t="n">
        <v>517.6888441189342</v>
      </c>
      <c r="J7596" s="196" t="n">
        <v>82.74943649752927</v>
      </c>
      <c r="K7596" s="197" t="n">
        <v>744.7449284777634</v>
      </c>
      <c r="L7596" s="194" t="n">
        <v>0</v>
      </c>
      <c r="M7596" s="195" t="n">
        <v>0</v>
      </c>
      <c r="N7596" s="196" t="n">
        <v>0</v>
      </c>
      <c r="O7596" s="197" t="n">
        <v>0</v>
      </c>
      <c r="P7596" s="524" t="inlineStr">
        <is>
          <t>Исключено</t>
        </is>
      </c>
      <c r="Q7596" s="104" t="n"/>
    </row>
    <row r="7597" outlineLevel="3" ht="50.25" customHeight="1">
      <c r="A7597" s="3" t="n"/>
      <c r="B7597" s="3" t="n"/>
      <c r="C7597" s="25" t="n"/>
      <c r="D7597" s="271" t="inlineStr">
        <is>
          <t>10.14.4.2.</t>
        </is>
      </c>
      <c r="E7597" s="200" t="inlineStr">
        <is>
          <t>Колодка клемная 2х12 2,5мм.кв</t>
        </is>
      </c>
      <c r="F7597" s="651" t="inlineStr">
        <is>
          <t>шт</t>
        </is>
      </c>
      <c r="G7597" s="645" t="n">
        <v>0</v>
      </c>
      <c r="H7597" s="194" t="n">
        <v>230.8906387401425</v>
      </c>
      <c r="I7597" s="195" t="n">
        <v>0</v>
      </c>
      <c r="J7597" s="196" t="n">
        <v>28.86132984251782</v>
      </c>
      <c r="K7597" s="197" t="n">
        <v>259.7519685826604</v>
      </c>
      <c r="L7597" s="194" t="n">
        <v>0</v>
      </c>
      <c r="M7597" s="195" t="n">
        <v>0</v>
      </c>
      <c r="N7597" s="196" t="n">
        <v>0</v>
      </c>
      <c r="O7597" s="197" t="n">
        <v>0</v>
      </c>
      <c r="P7597" s="524" t="inlineStr">
        <is>
          <t>Исключено</t>
        </is>
      </c>
      <c r="Q7597" s="104" t="n"/>
    </row>
    <row r="7598" outlineLevel="3" ht="50.25" customHeight="1">
      <c r="A7598" s="3" t="n"/>
      <c r="B7598" s="3" t="n"/>
      <c r="C7598" s="25" t="n"/>
      <c r="D7598" s="271" t="inlineStr">
        <is>
          <t>10.14.4.3.</t>
        </is>
      </c>
      <c r="E7598" s="200" t="inlineStr">
        <is>
          <t>Штепсельная накладная розетка 2к+3, IP54</t>
        </is>
      </c>
      <c r="F7598" s="651" t="inlineStr">
        <is>
          <t>шт</t>
        </is>
      </c>
      <c r="G7598" s="645" t="n">
        <v>0</v>
      </c>
      <c r="H7598" s="194" t="n">
        <v>450.2367547320436</v>
      </c>
      <c r="I7598" s="195" t="n">
        <v>647.1110551486677</v>
      </c>
      <c r="J7598" s="196" t="n">
        <v>137.1684762350889</v>
      </c>
      <c r="K7598" s="197" t="n">
        <v>1234.5162861158</v>
      </c>
      <c r="L7598" s="194" t="n">
        <v>0</v>
      </c>
      <c r="M7598" s="195" t="n">
        <v>0</v>
      </c>
      <c r="N7598" s="196" t="n">
        <v>0</v>
      </c>
      <c r="O7598" s="197" t="n">
        <v>0</v>
      </c>
      <c r="P7598" s="524" t="inlineStr">
        <is>
          <t>Исключено</t>
        </is>
      </c>
      <c r="Q7598" s="104" t="n"/>
    </row>
    <row r="7599" outlineLevel="3" ht="50.25" customHeight="1">
      <c r="A7599" s="3" t="n"/>
      <c r="B7599" s="3" t="n"/>
      <c r="C7599" s="25" t="n"/>
      <c r="D7599" s="271" t="inlineStr">
        <is>
          <t>10.14.4.4.</t>
        </is>
      </c>
      <c r="E7599" s="200" t="inlineStr">
        <is>
          <t>Наклейка предупреждающая ООО "ИССАН"</t>
        </is>
      </c>
      <c r="F7599" s="651" t="inlineStr">
        <is>
          <t>шт</t>
        </is>
      </c>
      <c r="G7599" s="645" t="n">
        <v>0</v>
      </c>
      <c r="H7599" s="194" t="n">
        <v>115.4453264383526</v>
      </c>
      <c r="I7599" s="195" t="n">
        <v>129.4222110297335</v>
      </c>
      <c r="J7599" s="196" t="n">
        <v>30.60844218351077</v>
      </c>
      <c r="K7599" s="197" t="n">
        <v>275.4759796515969</v>
      </c>
      <c r="L7599" s="194" t="n">
        <v>0</v>
      </c>
      <c r="M7599" s="195" t="n">
        <v>0</v>
      </c>
      <c r="N7599" s="196" t="n">
        <v>0</v>
      </c>
      <c r="O7599" s="197" t="n">
        <v>0</v>
      </c>
      <c r="P7599" s="524" t="inlineStr">
        <is>
          <t>Исключено</t>
        </is>
      </c>
      <c r="Q7599" s="104" t="n"/>
    </row>
    <row r="7600" outlineLevel="2" ht="50.25" customHeight="1">
      <c r="A7600" s="3" t="n"/>
      <c r="B7600" s="3" t="n"/>
      <c r="C7600" s="240" t="n"/>
      <c r="D7600" s="391" t="inlineStr">
        <is>
          <t>10.14.5.</t>
        </is>
      </c>
      <c r="E7600" s="401" t="inlineStr">
        <is>
          <t>Прочее</t>
        </is>
      </c>
      <c r="F7600" s="414" t="inlineStr">
        <is>
          <t>комплект</t>
        </is>
      </c>
      <c r="G7600" s="422" t="n">
        <v>1</v>
      </c>
      <c r="H7600" s="428">
        <f>IFERROR(L7600/G7600,0)</f>
        <v/>
      </c>
      <c r="I7600" s="429">
        <f>IFERROR(M7600/G7600,0)</f>
        <v/>
      </c>
      <c r="J7600" s="430">
        <f>IFERROR(N7600/G7600,0)</f>
        <v/>
      </c>
      <c r="K7600" s="432">
        <f>+IFERROR(O7600/G7600,0)</f>
        <v/>
      </c>
      <c r="L7600" s="431">
        <f>SUBTOTAL(9,L7601:L7603)</f>
        <v/>
      </c>
      <c r="M7600" s="429">
        <f>SUBTOTAL(9,M7601:M7603)</f>
        <v/>
      </c>
      <c r="N7600" s="430">
        <f>SUBTOTAL(9,N7601:N7603)</f>
        <v/>
      </c>
      <c r="O7600" s="433">
        <f>SUBTOTAL(9,O7601:O7603)</f>
        <v/>
      </c>
      <c r="P7600" s="394" t="n"/>
      <c r="Q7600" s="243" t="n"/>
    </row>
    <row r="7601" outlineLevel="3" ht="50.25" customHeight="1">
      <c r="A7601" s="3" t="n"/>
      <c r="B7601" s="3" t="n"/>
      <c r="C7601" s="25" t="n"/>
      <c r="D7601" s="271" t="inlineStr">
        <is>
          <t>10.14.5.1.</t>
        </is>
      </c>
      <c r="E7601" s="200" t="inlineStr">
        <is>
          <t>Расходные материалы</t>
        </is>
      </c>
      <c r="F7601" s="651" t="inlineStr">
        <is>
          <t>компл.</t>
        </is>
      </c>
      <c r="G7601" s="645" t="n">
        <v>0</v>
      </c>
      <c r="H7601" s="194" t="n"/>
      <c r="I7601" s="195" t="n">
        <v>0</v>
      </c>
      <c r="J7601" s="196" t="n">
        <v>0</v>
      </c>
      <c r="K7601" s="197" t="n">
        <v>0</v>
      </c>
      <c r="L7601" s="194" t="n">
        <v>0</v>
      </c>
      <c r="M7601" s="195" t="n">
        <v>0</v>
      </c>
      <c r="N7601" s="196" t="n">
        <v>0</v>
      </c>
      <c r="O7601" s="197" t="n">
        <v>0</v>
      </c>
      <c r="P7601" s="524" t="inlineStr">
        <is>
          <t>Исключено</t>
        </is>
      </c>
      <c r="Q7601" s="104" t="n"/>
    </row>
    <row r="7602" outlineLevel="3" ht="50.25" customHeight="1">
      <c r="A7602" s="3" t="n"/>
      <c r="B7602" s="3" t="n"/>
      <c r="C7602" s="25" t="n"/>
      <c r="D7602" s="271" t="inlineStr">
        <is>
          <t>10.14.5.2.</t>
        </is>
      </c>
      <c r="E7602" s="3" t="inlineStr">
        <is>
          <t>Пуско-наладочные работы</t>
        </is>
      </c>
      <c r="F7602" s="201" t="inlineStr">
        <is>
          <t>компл.</t>
        </is>
      </c>
      <c r="G7602" s="645" t="n">
        <v>0</v>
      </c>
      <c r="H7602" s="194" t="n">
        <v>11544.53230455776</v>
      </c>
      <c r="I7602" s="195" t="n">
        <v>59534.21707367744</v>
      </c>
      <c r="J7602" s="196" t="n">
        <v>8884.843672279399</v>
      </c>
      <c r="K7602" s="197" t="n">
        <v>79963.5930505146</v>
      </c>
      <c r="L7602" s="194" t="n">
        <v>0</v>
      </c>
      <c r="M7602" s="195" t="n">
        <v>0</v>
      </c>
      <c r="N7602" s="196" t="n">
        <v>0</v>
      </c>
      <c r="O7602" s="197" t="n">
        <v>0</v>
      </c>
      <c r="P7602" s="524" t="inlineStr">
        <is>
          <t>Исключено</t>
        </is>
      </c>
      <c r="Q7602" s="104" t="n"/>
    </row>
    <row r="7603" outlineLevel="3" ht="50.25" customHeight="1">
      <c r="A7603" s="3" t="n"/>
      <c r="B7603" s="3" t="n"/>
      <c r="C7603" s="25" t="n"/>
      <c r="D7603" s="271" t="inlineStr">
        <is>
          <t>10.14.5.3.</t>
        </is>
      </c>
      <c r="E7603" s="3" t="inlineStr">
        <is>
          <t>Разработка исполнительной документации</t>
        </is>
      </c>
      <c r="F7603" s="201" t="inlineStr">
        <is>
          <t>компл.</t>
        </is>
      </c>
      <c r="G7603" s="645" t="n">
        <v>1</v>
      </c>
      <c r="H7603" s="194" t="n"/>
      <c r="I7603" s="195" t="n">
        <v>0</v>
      </c>
      <c r="J7603" s="196" t="n">
        <v>0</v>
      </c>
      <c r="K7603" s="197" t="n">
        <v>0</v>
      </c>
      <c r="L7603" s="194" t="n">
        <v>0</v>
      </c>
      <c r="M7603" s="195" t="n">
        <v>0</v>
      </c>
      <c r="N7603" s="196" t="n">
        <v>0</v>
      </c>
      <c r="O7603" s="197" t="n">
        <v>0</v>
      </c>
      <c r="P7603" s="118" t="inlineStr">
        <is>
          <t>Включено</t>
        </is>
      </c>
      <c r="Q7603" s="104" t="n"/>
    </row>
    <row r="7604" outlineLevel="1" ht="50.25" customHeight="1">
      <c r="A7604" s="3" t="n"/>
      <c r="B7604" s="3" t="inlineStr">
        <is>
          <t>Система пожарной сигнализации и Система оповещения и управления эвакуацией людей при пожаре</t>
        </is>
      </c>
      <c r="C7604" s="235" t="n"/>
      <c r="D7604" s="382" t="inlineStr">
        <is>
          <t>10.15.</t>
        </is>
      </c>
      <c r="E7604" s="375" t="inlineStr">
        <is>
          <t>Система порошкового/газоваго пожаротушения (ПТ2)</t>
        </is>
      </c>
      <c r="F7604" s="376" t="inlineStr">
        <is>
          <t>м2</t>
        </is>
      </c>
      <c r="G7604" s="335" t="n">
        <v>18830.72</v>
      </c>
      <c r="H7604" s="377">
        <f>+IFERROR(L7604/G7604,0)</f>
        <v/>
      </c>
      <c r="I7604" s="378">
        <f>IFERROR(M7604/G7604,0)</f>
        <v/>
      </c>
      <c r="J7604" s="379">
        <f>IFERROR(N7604/G7604,0)</f>
        <v/>
      </c>
      <c r="K7604" s="383">
        <f>+IFERROR(O7604/G7604,0)</f>
        <v/>
      </c>
      <c r="L7604" s="380">
        <f>SUBTOTAL(9,L7605:L7652)</f>
        <v/>
      </c>
      <c r="M7604" s="378">
        <f>SUBTOTAL(9,M7605:M7652)</f>
        <v/>
      </c>
      <c r="N7604" s="379">
        <f>SUBTOTAL(9,N7605:N7652)</f>
        <v/>
      </c>
      <c r="O7604" s="383">
        <f>SUBTOTAL(9,O7605:O7652)</f>
        <v/>
      </c>
      <c r="P7604" s="381" t="n"/>
      <c r="Q7604" s="244" t="n"/>
    </row>
    <row r="7605" outlineLevel="2" ht="50.25" customHeight="1">
      <c r="A7605" s="3" t="n"/>
      <c r="B7605" s="3" t="n"/>
      <c r="C7605" s="240" t="n"/>
      <c r="D7605" s="391" t="inlineStr">
        <is>
          <t>10.15.1.</t>
        </is>
      </c>
      <c r="E7605" s="146" t="inlineStr">
        <is>
          <t>Базовое оборудование</t>
        </is>
      </c>
      <c r="F7605" s="241" t="inlineStr">
        <is>
          <t>комплект</t>
        </is>
      </c>
      <c r="G7605" s="422" t="n">
        <v>1</v>
      </c>
      <c r="H7605" s="428">
        <f>IFERROR(L7605/G7605,0)</f>
        <v/>
      </c>
      <c r="I7605" s="429">
        <f>IFERROR(M7605/G7605,0)</f>
        <v/>
      </c>
      <c r="J7605" s="430">
        <f>IFERROR(N7605/G7605,0)</f>
        <v/>
      </c>
      <c r="K7605" s="432">
        <f>+IFERROR(O7605/G7605,0)</f>
        <v/>
      </c>
      <c r="L7605" s="431">
        <f>SUBTOTAL(9,L7606:L7623)</f>
        <v/>
      </c>
      <c r="M7605" s="429">
        <f>SUBTOTAL(9,M7606:M7623)</f>
        <v/>
      </c>
      <c r="N7605" s="430">
        <f>SUBTOTAL(9,N7606:N7623)</f>
        <v/>
      </c>
      <c r="O7605" s="433">
        <f>SUBTOTAL(9,O7606:O7623)</f>
        <v/>
      </c>
      <c r="P7605" s="394" t="n"/>
      <c r="Q7605" s="243" t="n"/>
    </row>
    <row r="7606" outlineLevel="3" ht="50.25" customHeight="1">
      <c r="A7606" s="3" t="n"/>
      <c r="B7606" s="3" t="n"/>
      <c r="C7606" s="25" t="n"/>
      <c r="D7606" s="271" t="inlineStr">
        <is>
          <t>10.15.1.1.</t>
        </is>
      </c>
      <c r="E7606" s="200" t="inlineStr">
        <is>
          <t>Адресный модуль управления пожаротушением, МПТ-1-R3, ООО "РУБЕЖ"</t>
        </is>
      </c>
      <c r="F7606" s="214" t="inlineStr">
        <is>
          <t>шт.</t>
        </is>
      </c>
      <c r="G7606" s="645" t="n">
        <v>0</v>
      </c>
      <c r="H7606" s="194" t="n">
        <v>6999.449847169596</v>
      </c>
      <c r="I7606" s="195" t="n">
        <v>3235.555275743339</v>
      </c>
      <c r="J7606" s="196" t="n">
        <v>1279.375640364117</v>
      </c>
      <c r="K7606" s="197" t="n">
        <v>11514.38076327705</v>
      </c>
      <c r="L7606" s="194" t="n">
        <v>0</v>
      </c>
      <c r="M7606" s="195" t="n">
        <v>0</v>
      </c>
      <c r="N7606" s="196" t="n">
        <v>0</v>
      </c>
      <c r="O7606" s="197" t="n">
        <v>0</v>
      </c>
      <c r="P7606" s="524" t="inlineStr">
        <is>
          <t>Исключено</t>
        </is>
      </c>
      <c r="Q7606" s="104" t="n"/>
    </row>
    <row r="7607" outlineLevel="3" ht="50.25" customHeight="1">
      <c r="A7607" s="3" t="n"/>
      <c r="B7607" s="3" t="n"/>
      <c r="C7607" s="25" t="n"/>
      <c r="D7607" s="271" t="inlineStr">
        <is>
          <t>10.15.1.2.</t>
        </is>
      </c>
      <c r="E7607" s="200" t="inlineStr">
        <is>
          <t>Элемент дистанционного управления, ЭДУ-ПТ, ООО "РУБЕЖ"</t>
        </is>
      </c>
      <c r="F7607" s="651" t="inlineStr">
        <is>
          <t>шт.</t>
        </is>
      </c>
      <c r="G7607" s="645" t="n">
        <v>0</v>
      </c>
      <c r="H7607" s="194" t="n">
        <v>3452.969539507699</v>
      </c>
      <c r="I7607" s="195" t="n">
        <v>1553.066532356803</v>
      </c>
      <c r="J7607" s="196" t="n">
        <v>625.7545089830627</v>
      </c>
      <c r="K7607" s="197" t="n">
        <v>5631.790580847564</v>
      </c>
      <c r="L7607" s="194" t="n">
        <v>0</v>
      </c>
      <c r="M7607" s="195" t="n">
        <v>0</v>
      </c>
      <c r="N7607" s="196" t="n">
        <v>0</v>
      </c>
      <c r="O7607" s="197" t="n">
        <v>0</v>
      </c>
      <c r="P7607" s="524" t="inlineStr">
        <is>
          <t>Исключено</t>
        </is>
      </c>
      <c r="Q7607" s="104" t="n"/>
    </row>
    <row r="7608" outlineLevel="3" ht="50.25" customHeight="1">
      <c r="A7608" s="3" t="n"/>
      <c r="B7608" s="3" t="n"/>
      <c r="C7608" s="25" t="n"/>
      <c r="D7608" s="271" t="inlineStr">
        <is>
          <t>10.15.1.3.</t>
        </is>
      </c>
      <c r="E7608" s="200" t="inlineStr">
        <is>
          <t>Извещатель пожарный дымовой оптико-электронный адресно-аналоговый, ИП 212-64 -R3, ООО "РУБЕЖ"</t>
        </is>
      </c>
      <c r="F7608" s="651" t="inlineStr">
        <is>
          <t>шт.</t>
        </is>
      </c>
      <c r="G7608" s="645" t="n">
        <v>0</v>
      </c>
      <c r="H7608" s="194" t="n">
        <v>1331.084546336277</v>
      </c>
      <c r="I7608" s="195" t="n">
        <v>1294.222110297335</v>
      </c>
      <c r="J7608" s="196" t="n">
        <v>328.1633320792015</v>
      </c>
      <c r="K7608" s="197" t="n">
        <v>2953.469988712814</v>
      </c>
      <c r="L7608" s="194" t="n">
        <v>0</v>
      </c>
      <c r="M7608" s="195" t="n">
        <v>0</v>
      </c>
      <c r="N7608" s="196" t="n">
        <v>0</v>
      </c>
      <c r="O7608" s="197" t="n">
        <v>0</v>
      </c>
      <c r="P7608" s="524" t="inlineStr">
        <is>
          <t>Исключено</t>
        </is>
      </c>
      <c r="Q7608" s="104" t="n"/>
    </row>
    <row r="7609" outlineLevel="3" ht="50.25" customHeight="1">
      <c r="A7609" s="3" t="n"/>
      <c r="B7609" s="3" t="n"/>
      <c r="C7609" s="25" t="n"/>
      <c r="D7609" s="271" t="inlineStr">
        <is>
          <t>10.15.1.4.</t>
        </is>
      </c>
      <c r="E7609" s="200" t="inlineStr">
        <is>
          <t>Основание базовое, W1.02, ООО "РУБЕЖ"</t>
        </is>
      </c>
      <c r="F7609" s="651" t="inlineStr">
        <is>
          <t>шт.</t>
        </is>
      </c>
      <c r="G7609" s="645" t="n">
        <v>0</v>
      </c>
      <c r="H7609" s="194" t="n">
        <v>220.5005693477565</v>
      </c>
      <c r="I7609" s="195" t="n">
        <v>0</v>
      </c>
      <c r="J7609" s="196" t="n">
        <v>27.56257116846957</v>
      </c>
      <c r="K7609" s="197" t="n">
        <v>248.0631405162261</v>
      </c>
      <c r="L7609" s="194" t="n">
        <v>0</v>
      </c>
      <c r="M7609" s="195" t="n">
        <v>0</v>
      </c>
      <c r="N7609" s="196" t="n">
        <v>0</v>
      </c>
      <c r="O7609" s="197" t="n">
        <v>0</v>
      </c>
      <c r="P7609" s="524" t="inlineStr">
        <is>
          <t>Исключено</t>
        </is>
      </c>
      <c r="Q7609" s="104" t="n"/>
    </row>
    <row r="7610" outlineLevel="3" ht="50.25" customHeight="1">
      <c r="A7610" s="3" t="n"/>
      <c r="B7610" s="3" t="n"/>
      <c r="C7610" s="25" t="n"/>
      <c r="D7610" s="271" t="inlineStr">
        <is>
          <t>10.15.1.5.</t>
        </is>
      </c>
      <c r="E7610" s="200" t="inlineStr">
        <is>
          <t>Оповещатель охранно-пожарный звуковой, ОПОП 2-35 24В (сирена), ООО "РУБЕЖ"</t>
        </is>
      </c>
      <c r="F7610" s="651" t="inlineStr">
        <is>
          <t>шт.</t>
        </is>
      </c>
      <c r="G7610" s="645" t="n">
        <v>0</v>
      </c>
      <c r="H7610" s="194" t="n">
        <v>722.6299933139513</v>
      </c>
      <c r="I7610" s="195" t="n">
        <v>776.5332661784013</v>
      </c>
      <c r="J7610" s="196" t="n">
        <v>187.3954074365441</v>
      </c>
      <c r="K7610" s="197" t="n">
        <v>1686.558666928897</v>
      </c>
      <c r="L7610" s="194" t="n">
        <v>0</v>
      </c>
      <c r="M7610" s="195" t="n">
        <v>0</v>
      </c>
      <c r="N7610" s="196" t="n">
        <v>0</v>
      </c>
      <c r="O7610" s="197" t="n">
        <v>0</v>
      </c>
      <c r="P7610" s="524" t="inlineStr">
        <is>
          <t>Исключено</t>
        </is>
      </c>
      <c r="Q7610" s="104" t="n"/>
    </row>
    <row r="7611" outlineLevel="3" ht="50.25" customHeight="1">
      <c r="A7611" s="3" t="n"/>
      <c r="B7611" s="3" t="n"/>
      <c r="C7611" s="25" t="n"/>
      <c r="D7611" s="271" t="inlineStr">
        <is>
          <t>10.15.1.6.</t>
        </is>
      </c>
      <c r="E7611" s="200" t="inlineStr">
        <is>
          <t>Оповещатель охранно-пожарный световой, ОПОП 1-8 24В "ГАЗ НЕ ВХОДИ", ООО "РУБЕЖ"</t>
        </is>
      </c>
      <c r="F7611" s="651" t="inlineStr">
        <is>
          <t>шт.</t>
        </is>
      </c>
      <c r="G7611" s="645" t="n">
        <v>0</v>
      </c>
      <c r="H7611" s="194" t="n">
        <v>621.1535852370922</v>
      </c>
      <c r="I7611" s="195" t="n">
        <v>776.5332661784013</v>
      </c>
      <c r="J7611" s="196" t="n">
        <v>174.7108564269367</v>
      </c>
      <c r="K7611" s="197" t="n">
        <v>1572.39770784243</v>
      </c>
      <c r="L7611" s="194" t="n">
        <v>0</v>
      </c>
      <c r="M7611" s="195" t="n">
        <v>0</v>
      </c>
      <c r="N7611" s="196" t="n">
        <v>0</v>
      </c>
      <c r="O7611" s="197" t="n">
        <v>0</v>
      </c>
      <c r="P7611" s="524" t="inlineStr">
        <is>
          <t>Исключено</t>
        </is>
      </c>
      <c r="Q7611" s="104" t="n"/>
    </row>
    <row r="7612" outlineLevel="3" ht="50.25" customHeight="1">
      <c r="A7612" s="3" t="n"/>
      <c r="B7612" s="3" t="n"/>
      <c r="C7612" s="25" t="n"/>
      <c r="D7612" s="271" t="inlineStr">
        <is>
          <t>10.15.1.7.</t>
        </is>
      </c>
      <c r="E7612" s="200" t="inlineStr">
        <is>
          <t>Оповещатель охранно-пожарный световой, ОПОП 1-8 24В "ГАЗ УХОДИ", ООО "РУБЕЖ"</t>
        </is>
      </c>
      <c r="F7612" s="651" t="inlineStr">
        <is>
          <t>шт.</t>
        </is>
      </c>
      <c r="G7612" s="645" t="n">
        <v>0</v>
      </c>
      <c r="H7612" s="194" t="n">
        <v>574.0518393114414</v>
      </c>
      <c r="I7612" s="195" t="n">
        <v>776.5332661784013</v>
      </c>
      <c r="J7612" s="196" t="n">
        <v>168.8231381862303</v>
      </c>
      <c r="K7612" s="197" t="n">
        <v>1519.408243676073</v>
      </c>
      <c r="L7612" s="194" t="n">
        <v>0</v>
      </c>
      <c r="M7612" s="195" t="n">
        <v>0</v>
      </c>
      <c r="N7612" s="196" t="n">
        <v>0</v>
      </c>
      <c r="O7612" s="197" t="n">
        <v>0</v>
      </c>
      <c r="P7612" s="524" t="inlineStr">
        <is>
          <t>Исключено</t>
        </is>
      </c>
      <c r="Q7612" s="104" t="n"/>
    </row>
    <row r="7613" outlineLevel="3" ht="50.25" customHeight="1">
      <c r="A7613" s="3" t="n"/>
      <c r="B7613" s="3" t="n"/>
      <c r="C7613" s="25" t="n"/>
      <c r="D7613" s="271" t="inlineStr">
        <is>
          <t>10.15.1.8.</t>
        </is>
      </c>
      <c r="E7613" s="200" t="inlineStr">
        <is>
          <t>Оповещатель охранно-пожарный световой, ОПОП 1-8 24В "ПОРОШОК НЕ ВХОДИ", ООО "РУБЕЖ"</t>
        </is>
      </c>
      <c r="F7613" s="651" t="inlineStr">
        <is>
          <t>шт.</t>
        </is>
      </c>
      <c r="G7613" s="645" t="n">
        <v>0</v>
      </c>
      <c r="H7613" s="194" t="n">
        <v>574.0518393114414</v>
      </c>
      <c r="I7613" s="195" t="n">
        <v>776.5332661784013</v>
      </c>
      <c r="J7613" s="196" t="n">
        <v>168.8231381862303</v>
      </c>
      <c r="K7613" s="197" t="n">
        <v>1519.408243676073</v>
      </c>
      <c r="L7613" s="194" t="n">
        <v>0</v>
      </c>
      <c r="M7613" s="195" t="n">
        <v>0</v>
      </c>
      <c r="N7613" s="196" t="n">
        <v>0</v>
      </c>
      <c r="O7613" s="197" t="n">
        <v>0</v>
      </c>
      <c r="P7613" s="524" t="inlineStr">
        <is>
          <t>Исключено</t>
        </is>
      </c>
      <c r="Q7613" s="104" t="n"/>
    </row>
    <row r="7614" outlineLevel="3" ht="50.25" customHeight="1">
      <c r="A7614" s="3" t="n"/>
      <c r="B7614" s="3" t="n"/>
      <c r="C7614" s="25" t="n"/>
      <c r="D7614" s="271" t="inlineStr">
        <is>
          <t>10.15.1.9.</t>
        </is>
      </c>
      <c r="E7614" s="200" t="inlineStr">
        <is>
          <t>Оповещатель охранно-пожарный световой, ОПОП 1-8 24В "ПОРОШОК УХОДИ", ООО "РУБЕЖ"</t>
        </is>
      </c>
      <c r="F7614" s="651" t="inlineStr">
        <is>
          <t>шт.</t>
        </is>
      </c>
      <c r="G7614" s="645" t="n">
        <v>0</v>
      </c>
      <c r="H7614" s="194" t="n">
        <v>574.0518393114414</v>
      </c>
      <c r="I7614" s="195" t="n">
        <v>776.5332661784013</v>
      </c>
      <c r="J7614" s="196" t="n">
        <v>168.8231381862303</v>
      </c>
      <c r="K7614" s="197" t="n">
        <v>1519.408243676073</v>
      </c>
      <c r="L7614" s="194" t="n">
        <v>0</v>
      </c>
      <c r="M7614" s="195" t="n">
        <v>0</v>
      </c>
      <c r="N7614" s="196" t="n">
        <v>0</v>
      </c>
      <c r="O7614" s="197" t="n">
        <v>0</v>
      </c>
      <c r="P7614" s="524" t="inlineStr">
        <is>
          <t>Исключено</t>
        </is>
      </c>
      <c r="Q7614" s="104" t="n"/>
    </row>
    <row r="7615" outlineLevel="3" ht="50.25" customHeight="1">
      <c r="A7615" s="3" t="n"/>
      <c r="B7615" s="3" t="n"/>
      <c r="C7615" s="25" t="n"/>
      <c r="D7615" s="271" t="inlineStr">
        <is>
          <t>10.15.1.10.</t>
        </is>
      </c>
      <c r="E7615" s="200" t="inlineStr">
        <is>
          <t>Оповещатель охранно-пожарный световой, ОПОП 1-8 24В "АВТОМАТИКА ОТКЛЮЧЕНА", ООО "РУБЕЖ"</t>
        </is>
      </c>
      <c r="F7615" s="651" t="inlineStr">
        <is>
          <t>шт.</t>
        </is>
      </c>
      <c r="G7615" s="645" t="n">
        <v>0</v>
      </c>
      <c r="H7615" s="194" t="n">
        <v>574.0518393114414</v>
      </c>
      <c r="I7615" s="195" t="n">
        <v>776.5332661784013</v>
      </c>
      <c r="J7615" s="196" t="n">
        <v>168.8231381862303</v>
      </c>
      <c r="K7615" s="197" t="n">
        <v>1519.408243676073</v>
      </c>
      <c r="L7615" s="194" t="n">
        <v>0</v>
      </c>
      <c r="M7615" s="195" t="n">
        <v>0</v>
      </c>
      <c r="N7615" s="196" t="n">
        <v>0</v>
      </c>
      <c r="O7615" s="197" t="n">
        <v>0</v>
      </c>
      <c r="P7615" s="524" t="inlineStr">
        <is>
          <t>Исключено</t>
        </is>
      </c>
      <c r="Q7615" s="104" t="n"/>
    </row>
    <row r="7616" outlineLevel="3" ht="50.25" customHeight="1">
      <c r="A7616" s="3" t="n"/>
      <c r="B7616" s="3" t="n"/>
      <c r="C7616" s="25" t="n"/>
      <c r="D7616" s="271" t="inlineStr">
        <is>
          <t>10.15.1.11.</t>
        </is>
      </c>
      <c r="E7616" s="200" t="inlineStr">
        <is>
          <t>Источники вторичного электропитания, ИВЭПР 24/2,5 RS-R3 2х17 БР, ООО "РУБЕЖ"</t>
        </is>
      </c>
      <c r="F7616" s="651" t="inlineStr">
        <is>
          <t>шт.</t>
        </is>
      </c>
      <c r="G7616" s="645" t="n">
        <v>0</v>
      </c>
      <c r="H7616" s="194" t="n">
        <v>10674.07441246957</v>
      </c>
      <c r="I7616" s="195" t="n">
        <v>5176.888441189341</v>
      </c>
      <c r="J7616" s="196" t="n">
        <v>1981.370356707364</v>
      </c>
      <c r="K7616" s="197" t="n">
        <v>17832.33321036627</v>
      </c>
      <c r="L7616" s="194" t="n">
        <v>0</v>
      </c>
      <c r="M7616" s="195" t="n">
        <v>0</v>
      </c>
      <c r="N7616" s="196" t="n">
        <v>0</v>
      </c>
      <c r="O7616" s="197" t="n">
        <v>0</v>
      </c>
      <c r="P7616" s="524" t="inlineStr">
        <is>
          <t>Исключено</t>
        </is>
      </c>
      <c r="Q7616" s="104" t="n"/>
    </row>
    <row r="7617" outlineLevel="3" ht="50.25" customHeight="1">
      <c r="A7617" s="3" t="n"/>
      <c r="B7617" s="3" t="n"/>
      <c r="C7617" s="25" t="n"/>
      <c r="D7617" s="271" t="inlineStr">
        <is>
          <t>10.15.1.12.</t>
        </is>
      </c>
      <c r="E7617" s="200" t="inlineStr">
        <is>
          <t>Аккумуляторная батарея, 12В, 17А.ч., DTM1217, DELTA</t>
        </is>
      </c>
      <c r="F7617" s="651" t="inlineStr">
        <is>
          <t>шт.</t>
        </is>
      </c>
      <c r="G7617" s="645" t="n">
        <v>0</v>
      </c>
      <c r="H7617" s="194" t="n">
        <v>5887.711379761292</v>
      </c>
      <c r="I7617" s="195" t="n">
        <v>647.1110551486677</v>
      </c>
      <c r="J7617" s="196" t="n">
        <v>816.852804363745</v>
      </c>
      <c r="K7617" s="197" t="n">
        <v>7351.675239273705</v>
      </c>
      <c r="L7617" s="194" t="n">
        <v>0</v>
      </c>
      <c r="M7617" s="195" t="n">
        <v>0</v>
      </c>
      <c r="N7617" s="196" t="n">
        <v>0</v>
      </c>
      <c r="O7617" s="197" t="n">
        <v>0</v>
      </c>
      <c r="P7617" s="524" t="inlineStr">
        <is>
          <t>Исключено</t>
        </is>
      </c>
      <c r="Q7617" s="104" t="n"/>
    </row>
    <row r="7618" outlineLevel="3" ht="50.25" customHeight="1">
      <c r="A7618" s="3" t="n"/>
      <c r="B7618" s="3" t="n"/>
      <c r="C7618" s="25" t="n"/>
      <c r="D7618" s="271" t="inlineStr">
        <is>
          <t>10.15.1.13.</t>
        </is>
      </c>
      <c r="E7618" s="200" t="inlineStr">
        <is>
          <t>Извещатель магнитоконтактный, ИО 102-20/Б2П, Комплектстройсервис</t>
        </is>
      </c>
      <c r="F7618" s="651" t="inlineStr">
        <is>
          <t>шт.</t>
        </is>
      </c>
      <c r="G7618" s="645" t="n">
        <v>0</v>
      </c>
      <c r="H7618" s="194" t="n">
        <v>196.8342782552989</v>
      </c>
      <c r="I7618" s="195" t="n">
        <v>129.4222110297335</v>
      </c>
      <c r="J7618" s="196" t="n">
        <v>40.78206116062906</v>
      </c>
      <c r="K7618" s="197" t="n">
        <v>367.0385504456615</v>
      </c>
      <c r="L7618" s="194" t="n">
        <v>0</v>
      </c>
      <c r="M7618" s="195" t="n">
        <v>0</v>
      </c>
      <c r="N7618" s="196" t="n">
        <v>0</v>
      </c>
      <c r="O7618" s="197" t="n">
        <v>0</v>
      </c>
      <c r="P7618" s="524" t="inlineStr">
        <is>
          <t>Исключено</t>
        </is>
      </c>
      <c r="Q7618" s="104" t="n"/>
    </row>
    <row r="7619" outlineLevel="3" ht="50.25" customHeight="1">
      <c r="A7619" s="3" t="n"/>
      <c r="B7619" s="3" t="n"/>
      <c r="C7619" s="25" t="n"/>
      <c r="D7619" s="271" t="inlineStr">
        <is>
          <t>10.15.1.14.</t>
        </is>
      </c>
      <c r="E7619" s="200" t="inlineStr">
        <is>
          <t>Модуль газового пожаротушения с электро-контактным манометром, заправлен (масса заправки ГОТВ 18 кг), Заря-22 (30-22,5-18) ТУ 4854-001-62437227-2015, ООО "ИСП" г. Тольятти</t>
        </is>
      </c>
      <c r="F7619" s="651" t="inlineStr">
        <is>
          <t>шт.</t>
        </is>
      </c>
      <c r="G7619" s="645" t="n">
        <v>0</v>
      </c>
      <c r="H7619" s="194" t="n">
        <v>172200.2363284228</v>
      </c>
      <c r="I7619" s="195" t="n">
        <v>97066.65827230016</v>
      </c>
      <c r="J7619" s="196" t="n">
        <v>33658.36182509037</v>
      </c>
      <c r="K7619" s="197" t="n">
        <v>302925.2564258133</v>
      </c>
      <c r="L7619" s="194" t="n">
        <v>0</v>
      </c>
      <c r="M7619" s="195" t="n">
        <v>0</v>
      </c>
      <c r="N7619" s="196" t="n">
        <v>0</v>
      </c>
      <c r="O7619" s="197" t="n">
        <v>0</v>
      </c>
      <c r="P7619" s="524" t="inlineStr">
        <is>
          <t>Исключено</t>
        </is>
      </c>
      <c r="Q7619" s="104" t="n"/>
    </row>
    <row r="7620" outlineLevel="3" ht="50.25" customHeight="1">
      <c r="A7620" s="3" t="n"/>
      <c r="B7620" s="3" t="n"/>
      <c r="C7620" s="25" t="n"/>
      <c r="D7620" s="271" t="inlineStr">
        <is>
          <t>10.15.1.15.</t>
        </is>
      </c>
      <c r="E7620" s="200" t="inlineStr">
        <is>
          <t>Модуль газового пожаротушения с электро-контактным манометром, заправлен (масса заправки ГОТВ 16 кг), Заря-22 (30-22,5-18) ТУ 4854-001-62437227-2015, ООО "ИСП" г. Тольятти</t>
        </is>
      </c>
      <c r="F7620" s="651" t="inlineStr">
        <is>
          <t>шт.</t>
        </is>
      </c>
      <c r="G7620" s="645" t="n">
        <v>0</v>
      </c>
      <c r="H7620" s="194" t="n">
        <v>163389.9077638191</v>
      </c>
      <c r="I7620" s="195" t="n">
        <v>97066.65827230016</v>
      </c>
      <c r="J7620" s="196" t="n">
        <v>32557.07075451491</v>
      </c>
      <c r="K7620" s="197" t="n">
        <v>293013.6367906341</v>
      </c>
      <c r="L7620" s="194" t="n">
        <v>0</v>
      </c>
      <c r="M7620" s="195" t="n">
        <v>0</v>
      </c>
      <c r="N7620" s="196" t="n">
        <v>0</v>
      </c>
      <c r="O7620" s="197" t="n">
        <v>0</v>
      </c>
      <c r="P7620" s="524" t="inlineStr">
        <is>
          <t>Исключено</t>
        </is>
      </c>
      <c r="Q7620" s="104" t="n"/>
    </row>
    <row r="7621" outlineLevel="3" ht="50.25" customHeight="1">
      <c r="A7621" s="3" t="n"/>
      <c r="B7621" s="3" t="n"/>
      <c r="C7621" s="25" t="n"/>
      <c r="D7621" s="271" t="inlineStr">
        <is>
          <t>10.15.1.16.</t>
        </is>
      </c>
      <c r="E7621" s="200" t="inlineStr">
        <is>
          <t>Модуль газового пожаротушения с электро-контактным манометром, заправлен (масса заправки ГОТВ 23,5 кг), Заря-22 (30-22,5-18) ТУ 4854-001-62437227-2015, ООО "ИСП" г. Тольятти</t>
        </is>
      </c>
      <c r="F7621" s="651" t="inlineStr">
        <is>
          <t>шт.</t>
        </is>
      </c>
      <c r="G7621" s="645" t="n">
        <v>0</v>
      </c>
      <c r="H7621" s="194" t="n">
        <v>196428.6375016154</v>
      </c>
      <c r="I7621" s="195" t="n">
        <v>97066.65827230016</v>
      </c>
      <c r="J7621" s="196" t="n">
        <v>36686.91197173944</v>
      </c>
      <c r="K7621" s="197" t="n">
        <v>330182.207745655</v>
      </c>
      <c r="L7621" s="194" t="n">
        <v>0</v>
      </c>
      <c r="M7621" s="195" t="n">
        <v>0</v>
      </c>
      <c r="N7621" s="196" t="n">
        <v>0</v>
      </c>
      <c r="O7621" s="197" t="n">
        <v>0</v>
      </c>
      <c r="P7621" s="524" t="inlineStr">
        <is>
          <t>Исключено</t>
        </is>
      </c>
      <c r="Q7621" s="104" t="n"/>
    </row>
    <row r="7622" outlineLevel="3" ht="50.25" customHeight="1">
      <c r="A7622" s="3" t="n"/>
      <c r="B7622" s="3" t="n"/>
      <c r="C7622" s="25" t="n"/>
      <c r="D7622" s="271" t="inlineStr">
        <is>
          <t>10.15.1.17.</t>
        </is>
      </c>
      <c r="E7622" s="200" t="inlineStr">
        <is>
          <t>КСИД 150-0,5 в комплекте с решеткой, КСИД 150-0,5, ООО "ИСП" г. Тольятти</t>
        </is>
      </c>
      <c r="F7622" s="651" t="inlineStr">
        <is>
          <t>шт.</t>
        </is>
      </c>
      <c r="G7622" s="645" t="n">
        <v>0</v>
      </c>
      <c r="H7622" s="194" t="n">
        <v>23089.06424156488</v>
      </c>
      <c r="I7622" s="195" t="n">
        <v>12942.22110297336</v>
      </c>
      <c r="J7622" s="196" t="n">
        <v>4503.910668067279</v>
      </c>
      <c r="K7622" s="197" t="n">
        <v>40535.19601260551</v>
      </c>
      <c r="L7622" s="194" t="n">
        <v>0</v>
      </c>
      <c r="M7622" s="195" t="n">
        <v>0</v>
      </c>
      <c r="N7622" s="196" t="n">
        <v>0</v>
      </c>
      <c r="O7622" s="197" t="n">
        <v>0</v>
      </c>
      <c r="P7622" s="524" t="inlineStr">
        <is>
          <t>Исключено</t>
        </is>
      </c>
      <c r="Q7622" s="104" t="n"/>
    </row>
    <row r="7623" outlineLevel="3" ht="50.25" customHeight="1">
      <c r="A7623" s="3" t="n"/>
      <c r="B7623" s="3" t="n"/>
      <c r="C7623" s="25" t="n"/>
      <c r="D7623" s="271" t="inlineStr">
        <is>
          <t>10.15.1.18.</t>
        </is>
      </c>
      <c r="E7623" s="200" t="inlineStr">
        <is>
          <t>Модуль порошкового пожаротушения, Буран-8У, ЭПОТОС</t>
        </is>
      </c>
      <c r="F7623" s="651" t="inlineStr">
        <is>
          <t>шт.</t>
        </is>
      </c>
      <c r="G7623" s="645" t="n">
        <v>0</v>
      </c>
      <c r="H7623" s="194" t="n">
        <v>9962.931244099784</v>
      </c>
      <c r="I7623" s="195" t="n">
        <v>5176.888441189341</v>
      </c>
      <c r="J7623" s="196" t="n">
        <v>1892.477460661141</v>
      </c>
      <c r="K7623" s="197" t="n">
        <v>17032.29714595027</v>
      </c>
      <c r="L7623" s="194" t="n">
        <v>0</v>
      </c>
      <c r="M7623" s="195" t="n">
        <v>0</v>
      </c>
      <c r="N7623" s="196" t="n">
        <v>0</v>
      </c>
      <c r="O7623" s="197" t="n">
        <v>0</v>
      </c>
      <c r="P7623" s="524" t="inlineStr">
        <is>
          <t>Исключено</t>
        </is>
      </c>
      <c r="Q7623" s="104" t="n"/>
    </row>
    <row r="7624" outlineLevel="2" ht="50.25" customHeight="1">
      <c r="A7624" s="3" t="n"/>
      <c r="B7624" s="3" t="n"/>
      <c r="C7624" s="240" t="n"/>
      <c r="D7624" s="391" t="inlineStr">
        <is>
          <t>10.15.2.</t>
        </is>
      </c>
      <c r="E7624" s="406" t="inlineStr">
        <is>
          <t>Кабельные и монтажные материалы</t>
        </is>
      </c>
      <c r="F7624" s="415" t="inlineStr">
        <is>
          <t>комплект</t>
        </is>
      </c>
      <c r="G7624" s="420" t="n">
        <v>1</v>
      </c>
      <c r="H7624" s="428">
        <f>IFERROR(L7624/G7624,0)</f>
        <v/>
      </c>
      <c r="I7624" s="429">
        <f>IFERROR(M7624/G7624,0)</f>
        <v/>
      </c>
      <c r="J7624" s="430">
        <f>IFERROR(N7624/G7624,0)</f>
        <v/>
      </c>
      <c r="K7624" s="432">
        <f>+IFERROR(O7624/G7624,0)</f>
        <v/>
      </c>
      <c r="L7624" s="431">
        <f>SUBTOTAL(9,L7625:L7628)</f>
        <v/>
      </c>
      <c r="M7624" s="429">
        <f>SUBTOTAL(9,M7625:M7628)</f>
        <v/>
      </c>
      <c r="N7624" s="430">
        <f>SUBTOTAL(9,N7625:N7628)</f>
        <v/>
      </c>
      <c r="O7624" s="433">
        <f>SUBTOTAL(9,O7625:O7628)</f>
        <v/>
      </c>
      <c r="P7624" s="394" t="n"/>
      <c r="Q7624" s="243" t="n"/>
    </row>
    <row r="7625" outlineLevel="3" ht="50.25" customHeight="1">
      <c r="A7625" s="3" t="n"/>
      <c r="B7625" s="3" t="n"/>
      <c r="C7625" s="25" t="n"/>
      <c r="D7625" s="271" t="inlineStr">
        <is>
          <t>10.15.2.1.</t>
        </is>
      </c>
      <c r="E7625" s="200" t="inlineStr">
        <is>
          <t>Кабель не распространяющий горение, огнестойкий, КПСнг(А)-FRHF 1x2x0.75, ООО "Авнгард"</t>
        </is>
      </c>
      <c r="F7625" s="651" t="inlineStr">
        <is>
          <t>м</t>
        </is>
      </c>
      <c r="G7625" s="645" t="n">
        <v>0</v>
      </c>
      <c r="H7625" s="194" t="n">
        <v>190.1826402467277</v>
      </c>
      <c r="I7625" s="195" t="n">
        <v>155.3066532356802</v>
      </c>
      <c r="J7625" s="196" t="n">
        <v>43.18616168530099</v>
      </c>
      <c r="K7625" s="197" t="n">
        <v>388.6754551677089</v>
      </c>
      <c r="L7625" s="194" t="n">
        <v>0</v>
      </c>
      <c r="M7625" s="195" t="n">
        <v>0</v>
      </c>
      <c r="N7625" s="196" t="n">
        <v>0</v>
      </c>
      <c r="O7625" s="197" t="n">
        <v>0</v>
      </c>
      <c r="P7625" s="524" t="inlineStr">
        <is>
          <t>Исключено</t>
        </is>
      </c>
      <c r="Q7625" s="104" t="n"/>
    </row>
    <row r="7626" outlineLevel="3" ht="50.25" customHeight="1">
      <c r="A7626" s="3" t="n"/>
      <c r="B7626" s="3" t="n"/>
      <c r="C7626" s="25" t="n"/>
      <c r="D7626" s="271" t="inlineStr">
        <is>
          <t>10.15.2.2.</t>
        </is>
      </c>
      <c r="E7626" s="200" t="inlineStr">
        <is>
          <t>Труба гибкая гофрированная, из самозатухающей композиции ПВХ, диам. 16мм, 11116-E90, ООО «Кросс</t>
        </is>
      </c>
      <c r="F7626" s="651" t="inlineStr">
        <is>
          <t>м</t>
        </is>
      </c>
      <c r="G7626" s="645" t="n">
        <v>0</v>
      </c>
      <c r="H7626" s="194" t="n">
        <v>49.62037982550697</v>
      </c>
      <c r="I7626" s="195" t="n">
        <v>25.88444220594671</v>
      </c>
      <c r="J7626" s="196" t="n">
        <v>9.438102753931709</v>
      </c>
      <c r="K7626" s="197" t="n">
        <v>84.94292478538537</v>
      </c>
      <c r="L7626" s="194" t="n">
        <v>0</v>
      </c>
      <c r="M7626" s="195" t="n">
        <v>0</v>
      </c>
      <c r="N7626" s="196" t="n">
        <v>0</v>
      </c>
      <c r="O7626" s="197" t="n">
        <v>0</v>
      </c>
      <c r="P7626" s="524" t="inlineStr">
        <is>
          <t>Исключено</t>
        </is>
      </c>
      <c r="Q7626" s="104" t="n"/>
    </row>
    <row r="7627" outlineLevel="3" ht="50.25" customHeight="1">
      <c r="A7627" s="3" t="n"/>
      <c r="B7627" s="3" t="n"/>
      <c r="C7627" s="25" t="n"/>
      <c r="D7627" s="271" t="inlineStr">
        <is>
          <t>10.15.2.3.</t>
        </is>
      </c>
      <c r="E7627" s="200" t="inlineStr">
        <is>
          <t>Скоба оцинкованная с одним отверстием, для трубы D16 мм, 43716, ООО «Кросс</t>
        </is>
      </c>
      <c r="F7627" s="651" t="inlineStr">
        <is>
          <t>шт.</t>
        </is>
      </c>
      <c r="G7627" s="645" t="n">
        <v>0</v>
      </c>
      <c r="H7627" s="194" t="n"/>
      <c r="I7627" s="195" t="n">
        <v>0</v>
      </c>
      <c r="J7627" s="196" t="n">
        <v>0</v>
      </c>
      <c r="K7627" s="197" t="n">
        <v>0</v>
      </c>
      <c r="L7627" s="194" t="n">
        <v>0</v>
      </c>
      <c r="M7627" s="195" t="n">
        <v>0</v>
      </c>
      <c r="N7627" s="196" t="n">
        <v>0</v>
      </c>
      <c r="O7627" s="197" t="n">
        <v>0</v>
      </c>
      <c r="P7627" s="524" t="inlineStr">
        <is>
          <t>Исключено</t>
        </is>
      </c>
      <c r="Q7627" s="104" t="n"/>
    </row>
    <row r="7628" outlineLevel="3" ht="50.25" customHeight="1">
      <c r="A7628" s="3" t="n"/>
      <c r="B7628" s="3" t="n"/>
      <c r="C7628" s="25" t="n"/>
      <c r="D7628" s="271" t="inlineStr">
        <is>
          <t>10.15.2.4.</t>
        </is>
      </c>
      <c r="E7628" s="200" t="inlineStr">
        <is>
          <t>MUD 6/32 Унимерсальный металлический дюбель для газобетона малой плотности и бетона, 47204, ООО «Кросс Линк» (Экопласт)</t>
        </is>
      </c>
      <c r="F7628" s="651" t="inlineStr">
        <is>
          <t>шт.</t>
        </is>
      </c>
      <c r="G7628" s="645" t="n">
        <v>0</v>
      </c>
      <c r="H7628" s="194" t="n"/>
      <c r="I7628" s="195" t="n">
        <v>0</v>
      </c>
      <c r="J7628" s="196" t="n">
        <v>0</v>
      </c>
      <c r="K7628" s="197" t="n">
        <v>0</v>
      </c>
      <c r="L7628" s="194" t="n">
        <v>0</v>
      </c>
      <c r="M7628" s="195" t="n">
        <v>0</v>
      </c>
      <c r="N7628" s="196" t="n">
        <v>0</v>
      </c>
      <c r="O7628" s="197" t="n">
        <v>0</v>
      </c>
      <c r="P7628" s="524" t="inlineStr">
        <is>
          <t>Исключено</t>
        </is>
      </c>
      <c r="Q7628" s="104" t="n"/>
    </row>
    <row r="7629" outlineLevel="2" ht="50.25" customHeight="1">
      <c r="A7629" s="3" t="n"/>
      <c r="B7629" s="3" t="n"/>
      <c r="C7629" s="240" t="n"/>
      <c r="D7629" s="391" t="inlineStr">
        <is>
          <t>10.15.3.</t>
        </is>
      </c>
      <c r="E7629" s="406" t="inlineStr">
        <is>
          <t>Дополнительное оборудование</t>
        </is>
      </c>
      <c r="F7629" s="415" t="inlineStr">
        <is>
          <t>комплект</t>
        </is>
      </c>
      <c r="G7629" s="420" t="n">
        <v>1</v>
      </c>
      <c r="H7629" s="428">
        <f>IFERROR(L7629/G7629,0)</f>
        <v/>
      </c>
      <c r="I7629" s="429">
        <f>IFERROR(M7629/G7629,0)</f>
        <v/>
      </c>
      <c r="J7629" s="430">
        <f>IFERROR(N7629/G7629,0)</f>
        <v/>
      </c>
      <c r="K7629" s="432">
        <f>+IFERROR(O7629/G7629,0)</f>
        <v/>
      </c>
      <c r="L7629" s="431">
        <f>SUBTOTAL(9,L7630:L7638)</f>
        <v/>
      </c>
      <c r="M7629" s="429">
        <f>SUBTOTAL(9,M7630:M7638)</f>
        <v/>
      </c>
      <c r="N7629" s="430">
        <f>SUBTOTAL(9,N7630:N7638)</f>
        <v/>
      </c>
      <c r="O7629" s="433">
        <f>SUBTOTAL(9,O7630:O7638)</f>
        <v/>
      </c>
      <c r="P7629" s="394" t="n"/>
      <c r="Q7629" s="243" t="n"/>
    </row>
    <row r="7630" outlineLevel="3" ht="50.25" customHeight="1">
      <c r="A7630" s="3" t="n"/>
      <c r="B7630" s="3" t="n"/>
      <c r="C7630" s="25" t="n"/>
      <c r="D7630" s="271" t="inlineStr">
        <is>
          <t>10.15.3.1.</t>
        </is>
      </c>
      <c r="E7630" s="200" t="inlineStr">
        <is>
          <t>КСИД 150-0,5 в комплекте с решеткой, КСИД 150-0,5, ООО "ИСП" г. Тольятти</t>
        </is>
      </c>
      <c r="F7630" s="651" t="inlineStr">
        <is>
          <t>шт.</t>
        </is>
      </c>
      <c r="G7630" s="645" t="n">
        <v>0</v>
      </c>
      <c r="H7630" s="194" t="n">
        <v>23089.06424156488</v>
      </c>
      <c r="I7630" s="195" t="n">
        <v>12942.22110297336</v>
      </c>
      <c r="J7630" s="196" t="n">
        <v>4503.910668067279</v>
      </c>
      <c r="K7630" s="197" t="n">
        <v>40535.19601260551</v>
      </c>
      <c r="L7630" s="194" t="n">
        <v>0</v>
      </c>
      <c r="M7630" s="195" t="n">
        <v>0</v>
      </c>
      <c r="N7630" s="196" t="n">
        <v>0</v>
      </c>
      <c r="O7630" s="197" t="n">
        <v>0</v>
      </c>
      <c r="P7630" s="524" t="inlineStr">
        <is>
          <t>Исключено</t>
        </is>
      </c>
      <c r="Q7630" s="104" t="n"/>
    </row>
    <row r="7631" outlineLevel="3" ht="50.25" customHeight="1">
      <c r="A7631" s="3" t="n"/>
      <c r="B7631" s="3" t="n"/>
      <c r="C7631" s="25" t="n"/>
      <c r="D7631" s="271" t="inlineStr">
        <is>
          <t>10.15.3.2.</t>
        </is>
      </c>
      <c r="E7631" s="200" t="inlineStr">
        <is>
          <t>Противогаз промышленный - модернизированный, ПП-М</t>
        </is>
      </c>
      <c r="F7631" s="651" t="inlineStr">
        <is>
          <t>шт.</t>
        </is>
      </c>
      <c r="G7631" s="645" t="n">
        <v>0</v>
      </c>
      <c r="H7631" s="194" t="n">
        <v>8081.172539680302</v>
      </c>
      <c r="I7631" s="195" t="n">
        <v>0</v>
      </c>
      <c r="J7631" s="196" t="n">
        <v>1010.146567460038</v>
      </c>
      <c r="K7631" s="197" t="n">
        <v>9091.31910714034</v>
      </c>
      <c r="L7631" s="194" t="n">
        <v>0</v>
      </c>
      <c r="M7631" s="195" t="n">
        <v>0</v>
      </c>
      <c r="N7631" s="196" t="n">
        <v>0</v>
      </c>
      <c r="O7631" s="197" t="n">
        <v>0</v>
      </c>
      <c r="P7631" s="524" t="inlineStr">
        <is>
          <t>Исключено</t>
        </is>
      </c>
      <c r="Q7631" s="104" t="n"/>
    </row>
    <row r="7632" outlineLevel="3" ht="50.25" customHeight="1">
      <c r="A7632" s="3" t="n"/>
      <c r="B7632" s="3" t="n"/>
      <c r="C7632" s="25" t="n"/>
      <c r="D7632" s="271" t="inlineStr">
        <is>
          <t>10.15.3.3.</t>
        </is>
      </c>
      <c r="E7632" s="200" t="inlineStr">
        <is>
          <t>Фильтр противогазный, A2B2E2K2HgP3D</t>
        </is>
      </c>
      <c r="F7632" s="651" t="inlineStr">
        <is>
          <t>шт.</t>
        </is>
      </c>
      <c r="G7632" s="645" t="n">
        <v>0</v>
      </c>
      <c r="H7632" s="194" t="n">
        <v>1500.78905992327</v>
      </c>
      <c r="I7632" s="195" t="n">
        <v>0</v>
      </c>
      <c r="J7632" s="196" t="n">
        <v>187.5986324904087</v>
      </c>
      <c r="K7632" s="197" t="n">
        <v>1688.387692413678</v>
      </c>
      <c r="L7632" s="194" t="n">
        <v>0</v>
      </c>
      <c r="M7632" s="195" t="n">
        <v>0</v>
      </c>
      <c r="N7632" s="196" t="n">
        <v>0</v>
      </c>
      <c r="O7632" s="197" t="n">
        <v>0</v>
      </c>
      <c r="P7632" s="524" t="inlineStr">
        <is>
          <t>Исключено</t>
        </is>
      </c>
      <c r="Q7632" s="104" t="n"/>
    </row>
    <row r="7633" outlineLevel="3" ht="50.25" customHeight="1">
      <c r="A7633" s="3" t="n"/>
      <c r="B7633" s="3" t="n"/>
      <c r="C7633" s="25" t="n"/>
      <c r="D7633" s="271" t="inlineStr">
        <is>
          <t>10.15.3.4.</t>
        </is>
      </c>
      <c r="E7633" s="200" t="inlineStr">
        <is>
          <t>Комбинезон защитный, ChemMax 1</t>
        </is>
      </c>
      <c r="F7633" s="651" t="inlineStr">
        <is>
          <t>шт.</t>
        </is>
      </c>
      <c r="G7633" s="645" t="n">
        <v>0</v>
      </c>
      <c r="H7633" s="194" t="n">
        <v>2140.356392032163</v>
      </c>
      <c r="I7633" s="195" t="n">
        <v>0</v>
      </c>
      <c r="J7633" s="196" t="n">
        <v>267.5445490040204</v>
      </c>
      <c r="K7633" s="197" t="n">
        <v>2407.900941036183</v>
      </c>
      <c r="L7633" s="194" t="n">
        <v>0</v>
      </c>
      <c r="M7633" s="195" t="n">
        <v>0</v>
      </c>
      <c r="N7633" s="196" t="n">
        <v>0</v>
      </c>
      <c r="O7633" s="197" t="n">
        <v>0</v>
      </c>
      <c r="P7633" s="524" t="inlineStr">
        <is>
          <t>Исключено</t>
        </is>
      </c>
      <c r="Q7633" s="104" t="n"/>
    </row>
    <row r="7634" outlineLevel="3" ht="50.25" customHeight="1">
      <c r="A7634" s="3" t="n"/>
      <c r="B7634" s="3" t="n"/>
      <c r="C7634" s="25" t="n"/>
      <c r="D7634" s="271" t="inlineStr">
        <is>
          <t>10.15.3.5.</t>
        </is>
      </c>
      <c r="E7634" s="200" t="inlineStr">
        <is>
          <t>Дымосос ДПЭ-7(1ЦМ) в комплекте с всасывающей двухзонной обвязкой, воздуховодами специальными и рукавом напорным 20 м, 100188, ООО «АСС»</t>
        </is>
      </c>
      <c r="F7634" s="651" t="inlineStr">
        <is>
          <t>шт.</t>
        </is>
      </c>
      <c r="G7634" s="645" t="n">
        <v>0</v>
      </c>
      <c r="H7634" s="194" t="n">
        <v>35095.37782360292</v>
      </c>
      <c r="I7634" s="195" t="n">
        <v>23295.99798535204</v>
      </c>
      <c r="J7634" s="196" t="n">
        <v>7298.921976119369</v>
      </c>
      <c r="K7634" s="197" t="n">
        <v>65690.29778507432</v>
      </c>
      <c r="L7634" s="194" t="n">
        <v>0</v>
      </c>
      <c r="M7634" s="195" t="n">
        <v>0</v>
      </c>
      <c r="N7634" s="196" t="n">
        <v>0</v>
      </c>
      <c r="O7634" s="197" t="n">
        <v>0</v>
      </c>
      <c r="P7634" s="524" t="inlineStr">
        <is>
          <t>Исключено</t>
        </is>
      </c>
      <c r="Q7634" s="104" t="n"/>
    </row>
    <row r="7635" outlineLevel="3" ht="50.25" customHeight="1">
      <c r="A7635" s="3" t="n"/>
      <c r="B7635" s="3" t="n"/>
      <c r="C7635" s="25" t="n"/>
      <c r="D7635" s="271" t="inlineStr">
        <is>
          <t>10.15.3.6.</t>
        </is>
      </c>
      <c r="E7635" s="200" t="inlineStr">
        <is>
          <t>Обвязка всасывающая двухзонная, нейлоновая, рабочая температура: до 200°C, ООО «АСС»</t>
        </is>
      </c>
      <c r="F7635" s="651" t="inlineStr">
        <is>
          <t>шт.</t>
        </is>
      </c>
      <c r="G7635" s="645" t="n">
        <v>0</v>
      </c>
      <c r="H7635" s="194" t="n">
        <v>12121.75880952046</v>
      </c>
      <c r="I7635" s="195" t="n">
        <v>7765.332661784012</v>
      </c>
      <c r="J7635" s="196" t="n">
        <v>2485.886433913059</v>
      </c>
      <c r="K7635" s="197" t="n">
        <v>22372.97790521753</v>
      </c>
      <c r="L7635" s="194" t="n">
        <v>0</v>
      </c>
      <c r="M7635" s="195" t="n">
        <v>0</v>
      </c>
      <c r="N7635" s="196" t="n">
        <v>0</v>
      </c>
      <c r="O7635" s="197" t="n">
        <v>0</v>
      </c>
      <c r="P7635" s="524" t="inlineStr">
        <is>
          <t>Исключено</t>
        </is>
      </c>
      <c r="Q7635" s="104" t="n"/>
    </row>
    <row r="7636" outlineLevel="3" ht="50.25" customHeight="1">
      <c r="A7636" s="3" t="n"/>
      <c r="B7636" s="3" t="n"/>
      <c r="C7636" s="25" t="n"/>
      <c r="D7636" s="271" t="inlineStr">
        <is>
          <t>10.15.3.7.</t>
        </is>
      </c>
      <c r="E7636" s="200" t="inlineStr">
        <is>
          <t>Адаптер к стыковочным узлам УС-1в, производства ООО «АСС», ООО «АСС»</t>
        </is>
      </c>
      <c r="F7636" s="651" t="inlineStr">
        <is>
          <t>шт.</t>
        </is>
      </c>
      <c r="G7636" s="645" t="n">
        <v>0</v>
      </c>
      <c r="H7636" s="194" t="n">
        <v>8773.844455900729</v>
      </c>
      <c r="I7636" s="195" t="n">
        <v>3882.666330892006</v>
      </c>
      <c r="J7636" s="196" t="n">
        <v>1582.063848349092</v>
      </c>
      <c r="K7636" s="197" t="n">
        <v>14238.57463514183</v>
      </c>
      <c r="L7636" s="194" t="n">
        <v>0</v>
      </c>
      <c r="M7636" s="195" t="n">
        <v>0</v>
      </c>
      <c r="N7636" s="196" t="n">
        <v>0</v>
      </c>
      <c r="O7636" s="197" t="n">
        <v>0</v>
      </c>
      <c r="P7636" s="524" t="inlineStr">
        <is>
          <t>Исключено</t>
        </is>
      </c>
      <c r="Q7636" s="104" t="n"/>
    </row>
    <row r="7637" outlineLevel="3" ht="50.25" customHeight="1">
      <c r="A7637" s="3" t="n"/>
      <c r="B7637" s="3" t="n"/>
      <c r="C7637" s="25" t="n"/>
      <c r="D7637" s="271" t="inlineStr">
        <is>
          <t>10.15.3.8.</t>
        </is>
      </c>
      <c r="E7637" s="200" t="inlineStr">
        <is>
          <t>Огнестойкий силиконовый герметик, FireSilicone B1 FR, SOUDAL N.V., Бельгия</t>
        </is>
      </c>
      <c r="F7637" s="651" t="inlineStr">
        <is>
          <t>шт.</t>
        </is>
      </c>
      <c r="G7637" s="645" t="n">
        <v>0</v>
      </c>
      <c r="H7637" s="194" t="n">
        <v>1789.402469926317</v>
      </c>
      <c r="I7637" s="195" t="n">
        <v>1294.222110297335</v>
      </c>
      <c r="J7637" s="196" t="n">
        <v>385.4530725279566</v>
      </c>
      <c r="K7637" s="197" t="n">
        <v>3469.077652751609</v>
      </c>
      <c r="L7637" s="194" t="n">
        <v>0</v>
      </c>
      <c r="M7637" s="195" t="n">
        <v>0</v>
      </c>
      <c r="N7637" s="196" t="n">
        <v>0</v>
      </c>
      <c r="O7637" s="197" t="n">
        <v>0</v>
      </c>
      <c r="P7637" s="524" t="inlineStr">
        <is>
          <t>Исключено</t>
        </is>
      </c>
      <c r="Q7637" s="104" t="n"/>
    </row>
    <row r="7638" outlineLevel="3" ht="50.25" customHeight="1">
      <c r="A7638" s="3" t="n"/>
      <c r="B7638" s="3" t="n"/>
      <c r="C7638" s="25" t="n"/>
      <c r="D7638" s="271" t="inlineStr">
        <is>
          <t>10.15.3.9.</t>
        </is>
      </c>
      <c r="E7638" s="200" t="inlineStr">
        <is>
          <t>Узел стыковочный для дымососов ДПЭ EI60, УС-1ВП EI60, АСС ООО</t>
        </is>
      </c>
      <c r="F7638" s="651" t="inlineStr">
        <is>
          <t>шт.</t>
        </is>
      </c>
      <c r="G7638" s="645" t="n">
        <v>0</v>
      </c>
      <c r="H7638" s="194" t="n">
        <v>28972.15782797905</v>
      </c>
      <c r="I7638" s="195" t="n">
        <v>15530.66532356802</v>
      </c>
      <c r="J7638" s="196" t="n">
        <v>5562.852893943385</v>
      </c>
      <c r="K7638" s="197" t="n">
        <v>50065.67604549046</v>
      </c>
      <c r="L7638" s="194" t="n">
        <v>0</v>
      </c>
      <c r="M7638" s="195" t="n">
        <v>0</v>
      </c>
      <c r="N7638" s="196" t="n">
        <v>0</v>
      </c>
      <c r="O7638" s="197" t="n">
        <v>0</v>
      </c>
      <c r="P7638" s="524" t="inlineStr">
        <is>
          <t>Исключено</t>
        </is>
      </c>
      <c r="Q7638" s="104" t="n"/>
    </row>
    <row r="7639" outlineLevel="2" ht="50.25" customHeight="1">
      <c r="A7639" s="3" t="n"/>
      <c r="B7639" s="3" t="n"/>
      <c r="C7639" s="240" t="n"/>
      <c r="D7639" s="391" t="inlineStr">
        <is>
          <t>10.15.4.</t>
        </is>
      </c>
      <c r="E7639" s="406" t="inlineStr">
        <is>
          <t>Запас на складе</t>
        </is>
      </c>
      <c r="F7639" s="415" t="inlineStr">
        <is>
          <t>комплект</t>
        </is>
      </c>
      <c r="G7639" s="420" t="n">
        <v>1</v>
      </c>
      <c r="H7639" s="428">
        <f>IFERROR(L7639/G7639,0)</f>
        <v/>
      </c>
      <c r="I7639" s="429">
        <f>IFERROR(M7639/G7639,0)</f>
        <v/>
      </c>
      <c r="J7639" s="430">
        <f>IFERROR(N7639/G7639,0)</f>
        <v/>
      </c>
      <c r="K7639" s="432">
        <f>+IFERROR(O7639/G7639,0)</f>
        <v/>
      </c>
      <c r="L7639" s="431">
        <f>SUBTOTAL(9,L7640:L7643)</f>
        <v/>
      </c>
      <c r="M7639" s="429">
        <f>SUBTOTAL(9,M7640:M7643)</f>
        <v/>
      </c>
      <c r="N7639" s="430">
        <f>SUBTOTAL(9,N7640:N7643)</f>
        <v/>
      </c>
      <c r="O7639" s="433">
        <f>SUBTOTAL(9,O7640:O7643)</f>
        <v/>
      </c>
      <c r="P7639" s="394" t="n"/>
      <c r="Q7639" s="243" t="n"/>
    </row>
    <row r="7640" outlineLevel="3" ht="50.25" customHeight="1">
      <c r="A7640" s="3" t="n"/>
      <c r="B7640" s="3" t="n"/>
      <c r="C7640" s="25" t="n"/>
      <c r="D7640" s="271" t="inlineStr">
        <is>
          <t>10.15.4.1.</t>
        </is>
      </c>
      <c r="E7640" s="200" t="inlineStr">
        <is>
          <t>Модуль газового пожаротушения с электро-контактным манометром, заправлен (масса заправки ГОТВ 18 кг), Заря-22 (30-22,5-18) ТУ 4854-001-62437227-2015, ООО "ИСП" г. Тольятти</t>
        </is>
      </c>
      <c r="F7640" s="651" t="inlineStr">
        <is>
          <t>шт.</t>
        </is>
      </c>
      <c r="G7640" s="645" t="n">
        <v>0</v>
      </c>
      <c r="H7640" s="194" t="n">
        <v>172200.2363284228</v>
      </c>
      <c r="I7640" s="195" t="n">
        <v>97066.65827230016</v>
      </c>
      <c r="J7640" s="196" t="n">
        <v>33658.36182509037</v>
      </c>
      <c r="K7640" s="197" t="n">
        <v>302925.2564258133</v>
      </c>
      <c r="L7640" s="194" t="n">
        <v>0</v>
      </c>
      <c r="M7640" s="195" t="n">
        <v>0</v>
      </c>
      <c r="N7640" s="196" t="n">
        <v>0</v>
      </c>
      <c r="O7640" s="197" t="n">
        <v>0</v>
      </c>
      <c r="P7640" s="524" t="inlineStr">
        <is>
          <t>Исключено</t>
        </is>
      </c>
      <c r="Q7640" s="104" t="n"/>
    </row>
    <row r="7641" outlineLevel="3" ht="50.25" customHeight="1">
      <c r="A7641" s="3" t="n"/>
      <c r="B7641" s="3" t="n"/>
      <c r="C7641" s="25" t="n"/>
      <c r="D7641" s="271" t="inlineStr">
        <is>
          <t>10.15.4.2.</t>
        </is>
      </c>
      <c r="E7641" s="200" t="inlineStr">
        <is>
          <t>Модуль газового пожаротушения с электро-контактным манометром, заправлен (масса заправки ГОТВ 16 кг), Заря-22 (30-22,5-18) ТУ 4854-001-62437227-2015, ООО "ИСП" г. Тольятти</t>
        </is>
      </c>
      <c r="F7641" s="651" t="inlineStr">
        <is>
          <t>шт.</t>
        </is>
      </c>
      <c r="G7641" s="645" t="n">
        <v>0</v>
      </c>
      <c r="H7641" s="194" t="n">
        <v>163389.9077638191</v>
      </c>
      <c r="I7641" s="195" t="n">
        <v>97066.65827230016</v>
      </c>
      <c r="J7641" s="196" t="n">
        <v>32557.07075451491</v>
      </c>
      <c r="K7641" s="197" t="n">
        <v>293013.6367906341</v>
      </c>
      <c r="L7641" s="194" t="n">
        <v>0</v>
      </c>
      <c r="M7641" s="195" t="n">
        <v>0</v>
      </c>
      <c r="N7641" s="196" t="n">
        <v>0</v>
      </c>
      <c r="O7641" s="197" t="n">
        <v>0</v>
      </c>
      <c r="P7641" s="524" t="inlineStr">
        <is>
          <t>Исключено</t>
        </is>
      </c>
      <c r="Q7641" s="104" t="n"/>
    </row>
    <row r="7642" outlineLevel="3" ht="50.25" customHeight="1">
      <c r="A7642" s="3" t="n"/>
      <c r="B7642" s="3" t="n"/>
      <c r="C7642" s="25" t="n"/>
      <c r="D7642" s="271" t="inlineStr">
        <is>
          <t>10.15.4.3.</t>
        </is>
      </c>
      <c r="E7642" s="200" t="inlineStr">
        <is>
          <t>Модуль газового пожаротушения с электро-контактным манометром, заправлен (масса заправки ГОТВ 23,5 кг), Заря-22 (30-22,5-18) ТУ 4854-001-62437227-2015, ООО "ИСП" г. Тольятти</t>
        </is>
      </c>
      <c r="F7642" s="651" t="inlineStr">
        <is>
          <t>шт.</t>
        </is>
      </c>
      <c r="G7642" s="645" t="n">
        <v>0</v>
      </c>
      <c r="H7642" s="194" t="n">
        <v>196428.626516514</v>
      </c>
      <c r="I7642" s="195" t="n">
        <v>97066.65827230016</v>
      </c>
      <c r="J7642" s="196" t="n">
        <v>36686.91059860177</v>
      </c>
      <c r="K7642" s="197" t="n">
        <v>330182.195387416</v>
      </c>
      <c r="L7642" s="194" t="n">
        <v>0</v>
      </c>
      <c r="M7642" s="195" t="n">
        <v>0</v>
      </c>
      <c r="N7642" s="196" t="n">
        <v>0</v>
      </c>
      <c r="O7642" s="197" t="n">
        <v>0</v>
      </c>
      <c r="P7642" s="524" t="inlineStr">
        <is>
          <t>Исключено</t>
        </is>
      </c>
      <c r="Q7642" s="104" t="n"/>
    </row>
    <row r="7643" outlineLevel="3" ht="50.25" customHeight="1">
      <c r="A7643" s="3" t="n"/>
      <c r="B7643" s="3" t="n"/>
      <c r="C7643" s="25" t="n"/>
      <c r="D7643" s="271" t="inlineStr">
        <is>
          <t>10.15.4.4.</t>
        </is>
      </c>
      <c r="E7643" s="200" t="inlineStr">
        <is>
          <t>Модуль порошкового пожаротушения, Буран-8У, ЭПОТОС</t>
        </is>
      </c>
      <c r="F7643" s="651" t="inlineStr">
        <is>
          <t>шт.</t>
        </is>
      </c>
      <c r="G7643" s="645" t="n">
        <v>0</v>
      </c>
      <c r="H7643" s="194" t="n">
        <v>9962.931217846168</v>
      </c>
      <c r="I7643" s="195" t="n">
        <v>5176.888441189341</v>
      </c>
      <c r="J7643" s="196" t="n">
        <v>1892.477457379439</v>
      </c>
      <c r="K7643" s="197" t="n">
        <v>17032.29711641495</v>
      </c>
      <c r="L7643" s="194" t="n">
        <v>0</v>
      </c>
      <c r="M7643" s="195" t="n">
        <v>0</v>
      </c>
      <c r="N7643" s="196" t="n">
        <v>0</v>
      </c>
      <c r="O7643" s="197" t="n">
        <v>0</v>
      </c>
      <c r="P7643" s="524" t="inlineStr">
        <is>
          <t>Исключено</t>
        </is>
      </c>
      <c r="Q7643" s="104" t="n"/>
    </row>
    <row r="7644" outlineLevel="2" ht="50.25" customHeight="1">
      <c r="A7644" s="3" t="n"/>
      <c r="B7644" s="3" t="n"/>
      <c r="C7644" s="240" t="n"/>
      <c r="D7644" s="391" t="inlineStr">
        <is>
          <t>10.15.5.</t>
        </is>
      </c>
      <c r="E7644" s="406" t="inlineStr">
        <is>
          <t>Дополнительное оборудование</t>
        </is>
      </c>
      <c r="F7644" s="415" t="inlineStr">
        <is>
          <t>комплект</t>
        </is>
      </c>
      <c r="G7644" s="420" t="n">
        <v>1</v>
      </c>
      <c r="H7644" s="428">
        <f>IFERROR(L7644/G7644,0)</f>
        <v/>
      </c>
      <c r="I7644" s="429">
        <f>IFERROR(M7644/G7644,0)</f>
        <v/>
      </c>
      <c r="J7644" s="430">
        <f>IFERROR(N7644/G7644,0)</f>
        <v/>
      </c>
      <c r="K7644" s="432">
        <f>+IFERROR(O7644/G7644,0)</f>
        <v/>
      </c>
      <c r="L7644" s="431">
        <f>SUBTOTAL(9,L7645:L7648)</f>
        <v/>
      </c>
      <c r="M7644" s="429">
        <f>SUBTOTAL(9,M7645:M7648)</f>
        <v/>
      </c>
      <c r="N7644" s="430">
        <f>SUBTOTAL(9,N7645:N7648)</f>
        <v/>
      </c>
      <c r="O7644" s="433">
        <f>SUBTOTAL(9,O7645:O7648)</f>
        <v/>
      </c>
      <c r="P7644" s="394" t="n"/>
      <c r="Q7644" s="243" t="n"/>
    </row>
    <row r="7645" outlineLevel="3" ht="50.25" customHeight="1">
      <c r="A7645" s="3" t="n"/>
      <c r="B7645" s="3" t="n"/>
      <c r="C7645" s="25" t="n"/>
      <c r="D7645" s="271" t="inlineStr">
        <is>
          <t>10.15.5.1.</t>
        </is>
      </c>
      <c r="E7645" s="200" t="inlineStr">
        <is>
          <t>Дымосос ДПЭ-7(1ЦМ) в комплекте с всасывающей двухзонной обвязкой, воздуховодами специальными и рукавом напорным 20 м, 100188, ООО «АСС»</t>
        </is>
      </c>
      <c r="F7645" s="651" t="inlineStr">
        <is>
          <t>шт.</t>
        </is>
      </c>
      <c r="G7645" s="645" t="n">
        <v>0</v>
      </c>
      <c r="H7645" s="194" t="n">
        <v>35095.37782360292</v>
      </c>
      <c r="I7645" s="195" t="n">
        <v>23295.99798535204</v>
      </c>
      <c r="J7645" s="196" t="n">
        <v>7298.921976119369</v>
      </c>
      <c r="K7645" s="197" t="n">
        <v>65690.29778507432</v>
      </c>
      <c r="L7645" s="194" t="n">
        <v>0</v>
      </c>
      <c r="M7645" s="195" t="n">
        <v>0</v>
      </c>
      <c r="N7645" s="196" t="n">
        <v>0</v>
      </c>
      <c r="O7645" s="197" t="n">
        <v>0</v>
      </c>
      <c r="P7645" s="524" t="inlineStr">
        <is>
          <t>Исключено</t>
        </is>
      </c>
      <c r="Q7645" s="104" t="n"/>
    </row>
    <row r="7646" outlineLevel="3" ht="50.25" customHeight="1">
      <c r="A7646" s="3" t="n"/>
      <c r="B7646" s="3" t="n"/>
      <c r="C7646" s="25" t="n"/>
      <c r="D7646" s="271" t="inlineStr">
        <is>
          <t>10.15.5.2.</t>
        </is>
      </c>
      <c r="E7646" s="200" t="inlineStr">
        <is>
          <t>Обвязка всасывающая двухзонная, нейлоновая, рабочая температура: до 200°C, ООО «АСС»</t>
        </is>
      </c>
      <c r="F7646" s="214" t="inlineStr">
        <is>
          <t>шт.</t>
        </is>
      </c>
      <c r="G7646" s="645" t="n">
        <v>0</v>
      </c>
      <c r="H7646" s="194" t="n">
        <v>12121.75880952046</v>
      </c>
      <c r="I7646" s="195" t="n">
        <v>7765.332661784012</v>
      </c>
      <c r="J7646" s="196" t="n">
        <v>2485.886433913059</v>
      </c>
      <c r="K7646" s="197" t="n">
        <v>22372.97790521753</v>
      </c>
      <c r="L7646" s="194" t="n">
        <v>0</v>
      </c>
      <c r="M7646" s="195" t="n">
        <v>0</v>
      </c>
      <c r="N7646" s="196" t="n">
        <v>0</v>
      </c>
      <c r="O7646" s="197" t="n">
        <v>0</v>
      </c>
      <c r="P7646" s="524" t="inlineStr">
        <is>
          <t>Исключено</t>
        </is>
      </c>
      <c r="Q7646" s="104" t="n"/>
    </row>
    <row r="7647" outlineLevel="3" ht="50.25" customHeight="1">
      <c r="A7647" s="3" t="n"/>
      <c r="B7647" s="3" t="n"/>
      <c r="C7647" s="25" t="n"/>
      <c r="D7647" s="271" t="inlineStr">
        <is>
          <t>10.15.5.3.</t>
        </is>
      </c>
      <c r="E7647" s="200" t="inlineStr">
        <is>
          <t>Адаптер к стыковочным узлам УС-1в, производства ООО «АСС», ООО «АСС»</t>
        </is>
      </c>
      <c r="F7647" s="214" t="inlineStr">
        <is>
          <t>шт.</t>
        </is>
      </c>
      <c r="G7647" s="645" t="n">
        <v>0</v>
      </c>
      <c r="H7647" s="194" t="n">
        <v>8773.844455900729</v>
      </c>
      <c r="I7647" s="195" t="n">
        <v>3882.666330892006</v>
      </c>
      <c r="J7647" s="196" t="n">
        <v>1582.063848349092</v>
      </c>
      <c r="K7647" s="197" t="n">
        <v>14238.57463514183</v>
      </c>
      <c r="L7647" s="194" t="n">
        <v>0</v>
      </c>
      <c r="M7647" s="195" t="n">
        <v>0</v>
      </c>
      <c r="N7647" s="196" t="n">
        <v>0</v>
      </c>
      <c r="O7647" s="197" t="n">
        <v>0</v>
      </c>
      <c r="P7647" s="524" t="inlineStr">
        <is>
          <t>Исключено</t>
        </is>
      </c>
      <c r="Q7647" s="104" t="n"/>
    </row>
    <row r="7648" outlineLevel="3" ht="50.25" customHeight="1">
      <c r="A7648" s="3" t="n"/>
      <c r="B7648" s="3" t="n"/>
      <c r="C7648" s="25" t="n"/>
      <c r="D7648" s="271" t="inlineStr">
        <is>
          <t>10.15.5.4.</t>
        </is>
      </c>
      <c r="E7648" s="200" t="inlineStr">
        <is>
          <t>Огнестойкий силиконовый герметик, FireSilicone B1 FR, SOUDAL N.V., Бельгия</t>
        </is>
      </c>
      <c r="F7648" s="214" t="inlineStr">
        <is>
          <t>шт.</t>
        </is>
      </c>
      <c r="G7648" s="645" t="n">
        <v>0</v>
      </c>
      <c r="H7648" s="194" t="n">
        <v>1789.402469926317</v>
      </c>
      <c r="I7648" s="195" t="n">
        <v>1294.222110297335</v>
      </c>
      <c r="J7648" s="196" t="n">
        <v>385.4530725279566</v>
      </c>
      <c r="K7648" s="197" t="n">
        <v>3469.077652751609</v>
      </c>
      <c r="L7648" s="194" t="n">
        <v>0</v>
      </c>
      <c r="M7648" s="195" t="n">
        <v>0</v>
      </c>
      <c r="N7648" s="196" t="n">
        <v>0</v>
      </c>
      <c r="O7648" s="197" t="n">
        <v>0</v>
      </c>
      <c r="P7648" s="524" t="inlineStr">
        <is>
          <t>Исключено</t>
        </is>
      </c>
      <c r="Q7648" s="104" t="n"/>
    </row>
    <row r="7649" outlineLevel="2" ht="50.25" customHeight="1">
      <c r="A7649" s="3" t="n"/>
      <c r="B7649" s="3" t="n"/>
      <c r="C7649" s="240" t="n"/>
      <c r="D7649" s="391" t="inlineStr">
        <is>
          <t>10.15.6.</t>
        </is>
      </c>
      <c r="E7649" s="401" t="inlineStr">
        <is>
          <t>Прочее</t>
        </is>
      </c>
      <c r="F7649" s="414" t="inlineStr">
        <is>
          <t>комплект</t>
        </is>
      </c>
      <c r="G7649" s="422" t="n">
        <v>1</v>
      </c>
      <c r="H7649" s="428">
        <f>IFERROR(L7649/G7649,0)</f>
        <v/>
      </c>
      <c r="I7649" s="429">
        <f>IFERROR(M7649/G7649,0)</f>
        <v/>
      </c>
      <c r="J7649" s="430">
        <f>IFERROR(N7649/G7649,0)</f>
        <v/>
      </c>
      <c r="K7649" s="432">
        <f>+IFERROR(O7649/G7649,0)</f>
        <v/>
      </c>
      <c r="L7649" s="431">
        <f>SUBTOTAL(9,L7650:L7652)</f>
        <v/>
      </c>
      <c r="M7649" s="429">
        <f>SUBTOTAL(9,M7650:M7652)</f>
        <v/>
      </c>
      <c r="N7649" s="430">
        <f>SUBTOTAL(9,N7650:N7652)</f>
        <v/>
      </c>
      <c r="O7649" s="433">
        <f>SUBTOTAL(9,O7650:O7652)</f>
        <v/>
      </c>
      <c r="P7649" s="394" t="n"/>
      <c r="Q7649" s="243" t="n"/>
    </row>
    <row r="7650" outlineLevel="3" ht="50.25" customHeight="1">
      <c r="A7650" s="3" t="n"/>
      <c r="B7650" s="3" t="n"/>
      <c r="C7650" s="25" t="n"/>
      <c r="D7650" s="271" t="inlineStr">
        <is>
          <t>10.15.6.1.</t>
        </is>
      </c>
      <c r="E7650" s="200" t="inlineStr">
        <is>
          <t>Расходные материалы</t>
        </is>
      </c>
      <c r="F7650" s="651" t="inlineStr">
        <is>
          <t>компл.</t>
        </is>
      </c>
      <c r="G7650" s="645" t="n">
        <v>0</v>
      </c>
      <c r="H7650" s="194" t="n"/>
      <c r="I7650" s="195" t="n">
        <v>0</v>
      </c>
      <c r="J7650" s="196" t="n">
        <v>0</v>
      </c>
      <c r="K7650" s="197" t="n">
        <v>0</v>
      </c>
      <c r="L7650" s="194" t="n">
        <v>0</v>
      </c>
      <c r="M7650" s="195" t="n">
        <v>0</v>
      </c>
      <c r="N7650" s="196" t="n">
        <v>0</v>
      </c>
      <c r="O7650" s="197" t="n">
        <v>0</v>
      </c>
      <c r="P7650" s="524" t="inlineStr">
        <is>
          <t>Исключено</t>
        </is>
      </c>
      <c r="Q7650" s="104" t="n"/>
    </row>
    <row r="7651" outlineLevel="3" ht="50.25" customHeight="1">
      <c r="A7651" s="3" t="n"/>
      <c r="B7651" s="3" t="n"/>
      <c r="C7651" s="25" t="n"/>
      <c r="D7651" s="271" t="inlineStr">
        <is>
          <t>10.15.6.2.</t>
        </is>
      </c>
      <c r="E7651" s="3" t="inlineStr">
        <is>
          <t>Пуско-наладочные работы</t>
        </is>
      </c>
      <c r="F7651" s="201" t="inlineStr">
        <is>
          <t>компл.</t>
        </is>
      </c>
      <c r="G7651" s="645" t="n">
        <v>0</v>
      </c>
      <c r="H7651" s="194" t="n">
        <v>57722.66078768751</v>
      </c>
      <c r="I7651" s="195" t="n">
        <v>155306.6532356802</v>
      </c>
      <c r="J7651" s="196" t="n">
        <v>26628.66425292097</v>
      </c>
      <c r="K7651" s="197" t="n">
        <v>239657.9782762887</v>
      </c>
      <c r="L7651" s="194" t="n">
        <v>0</v>
      </c>
      <c r="M7651" s="195" t="n">
        <v>0</v>
      </c>
      <c r="N7651" s="196" t="n">
        <v>0</v>
      </c>
      <c r="O7651" s="197" t="n">
        <v>0</v>
      </c>
      <c r="P7651" s="524" t="inlineStr">
        <is>
          <t>Исключено</t>
        </is>
      </c>
      <c r="Q7651" s="104" t="n"/>
    </row>
    <row r="7652" outlineLevel="3" ht="50.25" customHeight="1">
      <c r="A7652" s="3" t="n"/>
      <c r="B7652" s="3" t="n"/>
      <c r="C7652" s="25" t="n"/>
      <c r="D7652" s="271" t="inlineStr">
        <is>
          <t>10.15.6.3.</t>
        </is>
      </c>
      <c r="E7652" s="3" t="inlineStr">
        <is>
          <t>Разработка исполнительной документации</t>
        </is>
      </c>
      <c r="F7652" s="201" t="inlineStr">
        <is>
          <t>компл.</t>
        </is>
      </c>
      <c r="G7652" s="645" t="n">
        <v>0</v>
      </c>
      <c r="H7652" s="194" t="n"/>
      <c r="I7652" s="195" t="n">
        <v>142364.4321327069</v>
      </c>
      <c r="J7652" s="196" t="n">
        <v>17795.55401658836</v>
      </c>
      <c r="K7652" s="197" t="n">
        <v>160159.9861492953</v>
      </c>
      <c r="L7652" s="194" t="n">
        <v>0</v>
      </c>
      <c r="M7652" s="195" t="n">
        <v>0</v>
      </c>
      <c r="N7652" s="196" t="n">
        <v>0</v>
      </c>
      <c r="O7652" s="197" t="n">
        <v>0</v>
      </c>
      <c r="P7652" s="524" t="inlineStr">
        <is>
          <t>Исключено</t>
        </is>
      </c>
      <c r="Q7652" s="104" t="n"/>
    </row>
    <row r="7653" outlineLevel="1" ht="50.25" customHeight="1">
      <c r="A7653" s="3" t="n"/>
      <c r="B7653" s="3" t="inlineStr">
        <is>
          <t>Системы Безопасности</t>
        </is>
      </c>
      <c r="C7653" s="235" t="n"/>
      <c r="D7653" s="382" t="inlineStr">
        <is>
          <t>10.16.</t>
        </is>
      </c>
      <c r="E7653" s="375" t="inlineStr">
        <is>
          <t>Система контроля и управления доступом (СКУД)</t>
        </is>
      </c>
      <c r="F7653" s="376" t="inlineStr">
        <is>
          <t>м2</t>
        </is>
      </c>
      <c r="G7653" s="335" t="n">
        <v>18830.72</v>
      </c>
      <c r="H7653" s="377">
        <f>+IFERROR(L7653/G7653,0)</f>
        <v/>
      </c>
      <c r="I7653" s="378">
        <f>IFERROR(M7653/G7653,0)</f>
        <v/>
      </c>
      <c r="J7653" s="379">
        <f>IFERROR(N7653/G7653,0)</f>
        <v/>
      </c>
      <c r="K7653" s="383">
        <f>+IFERROR(O7653/G7653,0)</f>
        <v/>
      </c>
      <c r="L7653" s="380">
        <f>SUBTOTAL(9,L7654:L7697)</f>
        <v/>
      </c>
      <c r="M7653" s="378">
        <f>SUBTOTAL(9,M7654:M7697)</f>
        <v/>
      </c>
      <c r="N7653" s="379">
        <f>SUBTOTAL(9,N7654:N7697)</f>
        <v/>
      </c>
      <c r="O7653" s="383">
        <f>SUBTOTAL(9,O7654:O7697)</f>
        <v/>
      </c>
      <c r="P7653" s="381" t="n"/>
      <c r="Q7653" s="244" t="n"/>
    </row>
    <row r="7654" outlineLevel="2" ht="50.25" customHeight="1">
      <c r="A7654" s="3" t="n"/>
      <c r="B7654" s="3" t="n"/>
      <c r="C7654" s="240" t="n"/>
      <c r="D7654" s="391" t="inlineStr">
        <is>
          <t>10.16.1.</t>
        </is>
      </c>
      <c r="E7654" s="146" t="inlineStr">
        <is>
          <t>Оборудование СКУД</t>
        </is>
      </c>
      <c r="F7654" s="241" t="inlineStr">
        <is>
          <t>комплект</t>
        </is>
      </c>
      <c r="G7654" s="422" t="n">
        <v>1</v>
      </c>
      <c r="H7654" s="428">
        <f>IFERROR(L7654/G7654,0)</f>
        <v/>
      </c>
      <c r="I7654" s="429">
        <f>IFERROR(M7654/G7654,0)</f>
        <v/>
      </c>
      <c r="J7654" s="430">
        <f>IFERROR(N7654/G7654,0)</f>
        <v/>
      </c>
      <c r="K7654" s="432">
        <f>+IFERROR(O7654/G7654,0)</f>
        <v/>
      </c>
      <c r="L7654" s="431">
        <f>SUBTOTAL(9,L7655:L7672)</f>
        <v/>
      </c>
      <c r="M7654" s="429">
        <f>SUBTOTAL(9,M7655:M7672)</f>
        <v/>
      </c>
      <c r="N7654" s="430">
        <f>SUBTOTAL(9,N7655:N7672)</f>
        <v/>
      </c>
      <c r="O7654" s="433">
        <f>SUBTOTAL(9,O7655:O7672)</f>
        <v/>
      </c>
      <c r="P7654" s="394" t="n"/>
      <c r="Q7654" s="243" t="n"/>
    </row>
    <row r="7655" outlineLevel="3" ht="50.25" customHeight="1">
      <c r="A7655" s="3" t="n"/>
      <c r="B7655" s="3" t="n"/>
      <c r="C7655" s="25" t="n"/>
      <c r="D7655" s="271" t="inlineStr">
        <is>
          <t>10.16.1.1.</t>
        </is>
      </c>
      <c r="E7655" s="200" t="inlineStr">
        <is>
          <t>Автоматизированное рабочее место (АРМ) на базе ПК в составе:, ПК (Intel Core i7 1360P, 16ГБ DDR4, 512ГБ), ПО, ПО FireSec 3, ИБП Smart-Save Online SRT Systeme Electric 2КВА XL RT 2U 230В 8 C13 SmartSlot, Сетевая карта SNMP</t>
        </is>
      </c>
      <c r="F7655" s="651" t="inlineStr">
        <is>
          <t>компл.</t>
        </is>
      </c>
      <c r="G7655" s="645" t="n">
        <v>0</v>
      </c>
      <c r="H7655" s="194" t="n">
        <v>323246.8993819084</v>
      </c>
      <c r="I7655" s="195" t="n">
        <v>103537.7688237868</v>
      </c>
      <c r="J7655" s="196" t="n">
        <v>53348.0835257119</v>
      </c>
      <c r="K7655" s="197" t="n">
        <v>480132.7517314071</v>
      </c>
      <c r="L7655" s="194" t="n">
        <v>0</v>
      </c>
      <c r="M7655" s="195" t="n">
        <v>0</v>
      </c>
      <c r="N7655" s="196" t="n">
        <v>0</v>
      </c>
      <c r="O7655" s="197" t="n">
        <v>0</v>
      </c>
      <c r="P7655" s="524" t="inlineStr">
        <is>
          <t>Исключено</t>
        </is>
      </c>
      <c r="Q7655" s="104" t="n"/>
    </row>
    <row r="7656" outlineLevel="3" ht="50.25" customHeight="1">
      <c r="A7656" s="3" t="n"/>
      <c r="B7656" s="3" t="n"/>
      <c r="C7656" s="25" t="n"/>
      <c r="D7656" s="271" t="inlineStr">
        <is>
          <t>10.16.1.2.</t>
        </is>
      </c>
      <c r="E7656" s="200" t="inlineStr">
        <is>
          <t>Контроллер, STR20-2AP-IP-М, RUBEZH</t>
        </is>
      </c>
      <c r="F7656" s="651" t="inlineStr">
        <is>
          <t>компл.</t>
        </is>
      </c>
      <c r="G7656" s="645" t="n">
        <v>0</v>
      </c>
      <c r="H7656" s="194" t="n">
        <v>253344.757492566</v>
      </c>
      <c r="I7656" s="195" t="n">
        <v>110008.8793752735</v>
      </c>
      <c r="J7656" s="196" t="n">
        <v>45419.20460847994</v>
      </c>
      <c r="K7656" s="197" t="n">
        <v>408772.8414763194</v>
      </c>
      <c r="L7656" s="194" t="n">
        <v>0</v>
      </c>
      <c r="M7656" s="195" t="n">
        <v>0</v>
      </c>
      <c r="N7656" s="196" t="n">
        <v>0</v>
      </c>
      <c r="O7656" s="197" t="n">
        <v>0</v>
      </c>
      <c r="P7656" s="524" t="inlineStr">
        <is>
          <t>Исключено</t>
        </is>
      </c>
      <c r="Q7656" s="104" t="n"/>
    </row>
    <row r="7657" outlineLevel="3" ht="50.25" customHeight="1">
      <c r="A7657" s="3" t="n"/>
      <c r="B7657" s="3" t="n"/>
      <c r="C7657" s="25" t="n"/>
      <c r="D7657" s="271" t="inlineStr">
        <is>
          <t>10.16.1.3.</t>
        </is>
      </c>
      <c r="E7657" s="200" t="inlineStr">
        <is>
          <t>Модуль доступа, STR-1AP-M, RUBEZH</t>
        </is>
      </c>
      <c r="F7657" s="651" t="inlineStr">
        <is>
          <t>шт.</t>
        </is>
      </c>
      <c r="G7657" s="645" t="n">
        <v>0</v>
      </c>
      <c r="H7657" s="194" t="n">
        <v>53335.73841750009</v>
      </c>
      <c r="I7657" s="195" t="n">
        <v>32355.55275743339</v>
      </c>
      <c r="J7657" s="196" t="n">
        <v>10711.41139686668</v>
      </c>
      <c r="K7657" s="197" t="n">
        <v>96402.70257180015</v>
      </c>
      <c r="L7657" s="194" t="n">
        <v>0</v>
      </c>
      <c r="M7657" s="195" t="n">
        <v>0</v>
      </c>
      <c r="N7657" s="196" t="n">
        <v>0</v>
      </c>
      <c r="O7657" s="197" t="n">
        <v>0</v>
      </c>
      <c r="P7657" s="524" t="inlineStr">
        <is>
          <t>Исключено</t>
        </is>
      </c>
      <c r="Q7657" s="104" t="n"/>
    </row>
    <row r="7658" outlineLevel="3" ht="50.25" customHeight="1">
      <c r="A7658" s="3" t="n"/>
      <c r="B7658" s="3" t="n"/>
      <c r="C7658" s="25" t="n"/>
      <c r="D7658" s="271" t="inlineStr">
        <is>
          <t>10.16.1.4.</t>
        </is>
      </c>
      <c r="E7658" s="200" t="inlineStr">
        <is>
          <t>Модуль доступа, STR-2AP-M, RUBEZH</t>
        </is>
      </c>
      <c r="F7658" s="651" t="inlineStr">
        <is>
          <t>шт.</t>
        </is>
      </c>
      <c r="G7658" s="645" t="n">
        <v>0</v>
      </c>
      <c r="H7658" s="194" t="n">
        <v>95242.38985862366</v>
      </c>
      <c r="I7658" s="195" t="n">
        <v>84124.4371693268</v>
      </c>
      <c r="J7658" s="196" t="n">
        <v>22420.85337849381</v>
      </c>
      <c r="K7658" s="197" t="n">
        <v>201787.6804064443</v>
      </c>
      <c r="L7658" s="194" t="n">
        <v>0</v>
      </c>
      <c r="M7658" s="195" t="n">
        <v>0</v>
      </c>
      <c r="N7658" s="196" t="n">
        <v>0</v>
      </c>
      <c r="O7658" s="197" t="n">
        <v>0</v>
      </c>
      <c r="P7658" s="524" t="inlineStr">
        <is>
          <t>Исключено</t>
        </is>
      </c>
      <c r="Q7658" s="104" t="n"/>
    </row>
    <row r="7659" outlineLevel="3" ht="50.25" customHeight="1">
      <c r="A7659" s="3" t="n"/>
      <c r="B7659" s="3" t="n"/>
      <c r="C7659" s="25" t="n"/>
      <c r="D7659" s="271" t="inlineStr">
        <is>
          <t>10.16.1.5.</t>
        </is>
      </c>
      <c r="E7659" s="200" t="inlineStr">
        <is>
          <t>АКБ, HR 12-4.5, Delta</t>
        </is>
      </c>
      <c r="F7659" s="651" t="inlineStr">
        <is>
          <t>шт.</t>
        </is>
      </c>
      <c r="G7659" s="645" t="n">
        <v>0</v>
      </c>
      <c r="H7659" s="194" t="n">
        <v>2759.143177992067</v>
      </c>
      <c r="I7659" s="195" t="n">
        <v>647.1110551486677</v>
      </c>
      <c r="J7659" s="196" t="n">
        <v>425.7817791425918</v>
      </c>
      <c r="K7659" s="197" t="n">
        <v>3832.036012283326</v>
      </c>
      <c r="L7659" s="194" t="n">
        <v>0</v>
      </c>
      <c r="M7659" s="195" t="n">
        <v>0</v>
      </c>
      <c r="N7659" s="196" t="n">
        <v>0</v>
      </c>
      <c r="O7659" s="197" t="n">
        <v>0</v>
      </c>
      <c r="P7659" s="524" t="inlineStr">
        <is>
          <t>Исключено</t>
        </is>
      </c>
      <c r="Q7659" s="104" t="n"/>
    </row>
    <row r="7660" outlineLevel="3" ht="50.25" customHeight="1">
      <c r="A7660" s="3" t="n"/>
      <c r="B7660" s="3" t="n"/>
      <c r="C7660" s="25" t="n"/>
      <c r="D7660" s="271" t="inlineStr">
        <is>
          <t>10.16.1.6.</t>
        </is>
      </c>
      <c r="E7660" s="200" t="inlineStr">
        <is>
          <t>Считыватель бесконтактный с BLE/NFC, *, ESMART Reader BLE Stone ER1701</t>
        </is>
      </c>
      <c r="F7660" s="651" t="inlineStr">
        <is>
          <t>шт.</t>
        </is>
      </c>
      <c r="G7660" s="645" t="n">
        <v>0</v>
      </c>
      <c r="H7660" s="194" t="n">
        <v>33940.9244461269</v>
      </c>
      <c r="I7660" s="195" t="n">
        <v>12942.22110297336</v>
      </c>
      <c r="J7660" s="196" t="n">
        <v>5860.393193637532</v>
      </c>
      <c r="K7660" s="197" t="n">
        <v>52743.53874273779</v>
      </c>
      <c r="L7660" s="194" t="n">
        <v>0</v>
      </c>
      <c r="M7660" s="195" t="n">
        <v>0</v>
      </c>
      <c r="N7660" s="196" t="n">
        <v>0</v>
      </c>
      <c r="O7660" s="197" t="n">
        <v>0</v>
      </c>
      <c r="P7660" s="524" t="inlineStr">
        <is>
          <t>Исключено</t>
        </is>
      </c>
      <c r="Q7660" s="104" t="n"/>
    </row>
    <row r="7661" outlineLevel="3" ht="50.25" customHeight="1">
      <c r="A7661" s="3" t="n"/>
      <c r="B7661" s="3" t="n"/>
      <c r="C7661" s="25" t="n"/>
      <c r="D7661" s="271" t="inlineStr">
        <is>
          <t>10.16.1.7.</t>
        </is>
      </c>
      <c r="E7661" s="200" t="inlineStr">
        <is>
          <t>Кнопка «Аварийный выход», ИР 513-10, RUBEZH</t>
        </is>
      </c>
      <c r="F7661" s="651" t="inlineStr">
        <is>
          <t>шт.</t>
        </is>
      </c>
      <c r="G7661" s="645" t="n">
        <v>0</v>
      </c>
      <c r="H7661" s="194" t="n">
        <v>741.1589638714852</v>
      </c>
      <c r="I7661" s="195" t="n">
        <v>647.1110551486677</v>
      </c>
      <c r="J7661" s="196" t="n">
        <v>173.5337523775191</v>
      </c>
      <c r="K7661" s="197" t="n">
        <v>1561.803771397672</v>
      </c>
      <c r="L7661" s="194" t="n">
        <v>0</v>
      </c>
      <c r="M7661" s="195" t="n">
        <v>0</v>
      </c>
      <c r="N7661" s="196" t="n">
        <v>0</v>
      </c>
      <c r="O7661" s="197" t="n">
        <v>0</v>
      </c>
      <c r="P7661" s="524" t="inlineStr">
        <is>
          <t>Исключено</t>
        </is>
      </c>
      <c r="Q7661" s="104" t="n"/>
    </row>
    <row r="7662" outlineLevel="3" ht="50.25" customHeight="1">
      <c r="A7662" s="3" t="n"/>
      <c r="B7662" s="3" t="n"/>
      <c r="C7662" s="25" t="n"/>
      <c r="D7662" s="271" t="inlineStr">
        <is>
          <t>10.16.1.8.</t>
        </is>
      </c>
      <c r="E7662" s="200" t="inlineStr">
        <is>
          <t>Кнопка «Выход», ST-EX343LW, Smartec</t>
        </is>
      </c>
      <c r="F7662" s="651" t="inlineStr">
        <is>
          <t>шт.</t>
        </is>
      </c>
      <c r="G7662" s="645" t="n">
        <v>0</v>
      </c>
      <c r="H7662" s="194" t="n">
        <v>2497.082299184511</v>
      </c>
      <c r="I7662" s="195" t="n">
        <v>1553.066532356803</v>
      </c>
      <c r="J7662" s="196" t="n">
        <v>506.2686039426642</v>
      </c>
      <c r="K7662" s="197" t="n">
        <v>4556.417435483978</v>
      </c>
      <c r="L7662" s="194" t="n">
        <v>0</v>
      </c>
      <c r="M7662" s="195" t="n">
        <v>0</v>
      </c>
      <c r="N7662" s="196" t="n">
        <v>0</v>
      </c>
      <c r="O7662" s="197" t="n">
        <v>0</v>
      </c>
      <c r="P7662" s="524" t="inlineStr">
        <is>
          <t>Исключено</t>
        </is>
      </c>
      <c r="Q7662" s="104" t="n"/>
    </row>
    <row r="7663" outlineLevel="3" ht="50.25" customHeight="1">
      <c r="A7663" s="3" t="n"/>
      <c r="B7663" s="3" t="n"/>
      <c r="C7663" s="25" t="n"/>
      <c r="D7663" s="271" t="inlineStr">
        <is>
          <t>10.16.1.9.</t>
        </is>
      </c>
      <c r="E7663" s="200" t="inlineStr">
        <is>
          <t>Замок электромагнитный (подключение)</t>
        </is>
      </c>
      <c r="F7663" s="651" t="inlineStr">
        <is>
          <t>шт.</t>
        </is>
      </c>
      <c r="G7663" s="645" t="n">
        <v>0</v>
      </c>
      <c r="H7663" s="194" t="n"/>
      <c r="I7663" s="195" t="n">
        <v>2588.444220594671</v>
      </c>
      <c r="J7663" s="196" t="n">
        <v>323.5555275743338</v>
      </c>
      <c r="K7663" s="197" t="n">
        <v>2911.999748169004</v>
      </c>
      <c r="L7663" s="194" t="n">
        <v>0</v>
      </c>
      <c r="M7663" s="195" t="n">
        <v>0</v>
      </c>
      <c r="N7663" s="196" t="n">
        <v>0</v>
      </c>
      <c r="O7663" s="197" t="n">
        <v>0</v>
      </c>
      <c r="P7663" s="524" t="inlineStr">
        <is>
          <t>Исключено</t>
        </is>
      </c>
      <c r="Q7663" s="104" t="n"/>
    </row>
    <row r="7664" outlineLevel="3" ht="50.25" customHeight="1">
      <c r="A7664" s="3" t="n"/>
      <c r="B7664" s="3" t="n"/>
      <c r="C7664" s="25" t="n"/>
      <c r="D7664" s="271" t="inlineStr">
        <is>
          <t>10.16.1.10.</t>
        </is>
      </c>
      <c r="E7664" s="200" t="inlineStr">
        <is>
          <t>Магнитоконтактный извещатель (подключение)</t>
        </is>
      </c>
      <c r="F7664" s="651" t="inlineStr">
        <is>
          <t>шт.</t>
        </is>
      </c>
      <c r="G7664" s="645" t="n">
        <v>0</v>
      </c>
      <c r="H7664" s="194" t="n"/>
      <c r="I7664" s="195" t="n">
        <v>647.1110551486677</v>
      </c>
      <c r="J7664" s="196" t="n">
        <v>80.88888189358346</v>
      </c>
      <c r="K7664" s="197" t="n">
        <v>727.9999370422511</v>
      </c>
      <c r="L7664" s="194" t="n">
        <v>0</v>
      </c>
      <c r="M7664" s="195" t="n">
        <v>0</v>
      </c>
      <c r="N7664" s="196" t="n">
        <v>0</v>
      </c>
      <c r="O7664" s="197" t="n">
        <v>0</v>
      </c>
      <c r="P7664" s="524" t="inlineStr">
        <is>
          <t>Исключено</t>
        </is>
      </c>
      <c r="Q7664" s="104" t="n"/>
    </row>
    <row r="7665" outlineLevel="3" ht="50.25" customHeight="1">
      <c r="A7665" s="3" t="n"/>
      <c r="B7665" s="3" t="n"/>
      <c r="C7665" s="25" t="n"/>
      <c r="D7665" s="271" t="inlineStr">
        <is>
          <t>10.16.1.11.</t>
        </is>
      </c>
      <c r="E7665" s="200" t="inlineStr">
        <is>
          <t>Турникет, TTR-11A, PERCo</t>
        </is>
      </c>
      <c r="F7665" s="651" t="inlineStr">
        <is>
          <t>шт.</t>
        </is>
      </c>
      <c r="G7665" s="645" t="n">
        <v>0</v>
      </c>
      <c r="H7665" s="194" t="n">
        <v>429778.6873534457</v>
      </c>
      <c r="I7665" s="195" t="n">
        <v>64711.10551486677</v>
      </c>
      <c r="J7665" s="196" t="n">
        <v>61811.22410853906</v>
      </c>
      <c r="K7665" s="197" t="n">
        <v>556301.0169768515</v>
      </c>
      <c r="L7665" s="194" t="n">
        <v>0</v>
      </c>
      <c r="M7665" s="195" t="n">
        <v>0</v>
      </c>
      <c r="N7665" s="196" t="n">
        <v>0</v>
      </c>
      <c r="O7665" s="197" t="n">
        <v>0</v>
      </c>
      <c r="P7665" s="524" t="inlineStr">
        <is>
          <t>Исключено</t>
        </is>
      </c>
      <c r="Q7665" s="104" t="n"/>
    </row>
    <row r="7666" outlineLevel="3" ht="50.25" customHeight="1">
      <c r="A7666" s="3" t="n"/>
      <c r="B7666" s="3" t="n"/>
      <c r="C7666" s="25" t="n"/>
      <c r="D7666" s="271" t="inlineStr">
        <is>
          <t>10.16.1.12.</t>
        </is>
      </c>
      <c r="E7666" s="200" t="inlineStr">
        <is>
          <t>Корпус металлический 600х600х200</t>
        </is>
      </c>
      <c r="F7666" s="651" t="inlineStr">
        <is>
          <t>компл.</t>
        </is>
      </c>
      <c r="G7666" s="645" t="n">
        <v>0</v>
      </c>
      <c r="H7666" s="194" t="n">
        <v>8246.259196602625</v>
      </c>
      <c r="I7666" s="195" t="n">
        <v>1941.333165446003</v>
      </c>
      <c r="J7666" s="196" t="n">
        <v>1273.449045256079</v>
      </c>
      <c r="K7666" s="197" t="n">
        <v>11461.04140730471</v>
      </c>
      <c r="L7666" s="194" t="n">
        <v>0</v>
      </c>
      <c r="M7666" s="195" t="n">
        <v>0</v>
      </c>
      <c r="N7666" s="196" t="n">
        <v>0</v>
      </c>
      <c r="O7666" s="197" t="n">
        <v>0</v>
      </c>
      <c r="P7666" s="524" t="inlineStr">
        <is>
          <t>Исключено</t>
        </is>
      </c>
      <c r="Q7666" s="104" t="n"/>
    </row>
    <row r="7667" outlineLevel="3" ht="50.25" customHeight="1">
      <c r="A7667" s="3" t="n"/>
      <c r="B7667" s="3" t="n"/>
      <c r="C7667" s="25" t="n"/>
      <c r="D7667" s="271" t="inlineStr">
        <is>
          <t>10.16.1.13.</t>
        </is>
      </c>
      <c r="E7667" s="200" t="inlineStr">
        <is>
          <t>Считыватель пассивных меток, ST-LR320, Smartec</t>
        </is>
      </c>
      <c r="F7667" s="651" t="inlineStr">
        <is>
          <t>шт.</t>
        </is>
      </c>
      <c r="G7667" s="645" t="n">
        <v>0</v>
      </c>
      <c r="H7667" s="194" t="n">
        <v>58877.11379761292</v>
      </c>
      <c r="I7667" s="195" t="n">
        <v>5176.888441189341</v>
      </c>
      <c r="J7667" s="196" t="n">
        <v>8006.750279850283</v>
      </c>
      <c r="K7667" s="197" t="n">
        <v>72060.75251865255</v>
      </c>
      <c r="L7667" s="194" t="n">
        <v>0</v>
      </c>
      <c r="M7667" s="195" t="n">
        <v>0</v>
      </c>
      <c r="N7667" s="196" t="n">
        <v>0</v>
      </c>
      <c r="O7667" s="197" t="n">
        <v>0</v>
      </c>
      <c r="P7667" s="524" t="inlineStr">
        <is>
          <t>Исключено</t>
        </is>
      </c>
      <c r="Q7667" s="104" t="n"/>
    </row>
    <row r="7668" outlineLevel="3" ht="50.25" customHeight="1">
      <c r="A7668" s="3" t="n"/>
      <c r="B7668" s="3" t="n"/>
      <c r="C7668" s="25" t="n"/>
      <c r="D7668" s="271" t="inlineStr">
        <is>
          <t>10.16.1.14.</t>
        </is>
      </c>
      <c r="E7668" s="200" t="inlineStr">
        <is>
          <t>Комплект фотоэлементов (подключение)</t>
        </is>
      </c>
      <c r="F7668" s="651" t="inlineStr">
        <is>
          <t>шт.</t>
        </is>
      </c>
      <c r="G7668" s="645" t="n">
        <v>0</v>
      </c>
      <c r="H7668" s="194" t="n"/>
      <c r="I7668" s="195" t="n">
        <v>5176.888441189341</v>
      </c>
      <c r="J7668" s="196" t="n">
        <v>647.1110551486677</v>
      </c>
      <c r="K7668" s="197" t="n">
        <v>5823.999496338009</v>
      </c>
      <c r="L7668" s="194" t="n">
        <v>0</v>
      </c>
      <c r="M7668" s="195" t="n">
        <v>0</v>
      </c>
      <c r="N7668" s="196" t="n">
        <v>0</v>
      </c>
      <c r="O7668" s="197" t="n">
        <v>0</v>
      </c>
      <c r="P7668" s="524" t="inlineStr">
        <is>
          <t>Исключено</t>
        </is>
      </c>
      <c r="Q7668" s="104" t="n"/>
    </row>
    <row r="7669" outlineLevel="3" ht="50.25" customHeight="1">
      <c r="A7669" s="3" t="n"/>
      <c r="B7669" s="3" t="n"/>
      <c r="C7669" s="25" t="n"/>
      <c r="D7669" s="271" t="inlineStr">
        <is>
          <t>10.16.1.15.</t>
        </is>
      </c>
      <c r="E7669" s="200" t="inlineStr">
        <is>
          <t>Блок управления воротами (подключение)</t>
        </is>
      </c>
      <c r="F7669" s="651" t="inlineStr">
        <is>
          <t>шт.</t>
        </is>
      </c>
      <c r="G7669" s="645" t="n">
        <v>0</v>
      </c>
      <c r="H7669" s="194" t="n"/>
      <c r="I7669" s="195" t="n">
        <v>15530.66532356802</v>
      </c>
      <c r="J7669" s="196" t="n">
        <v>1941.333165446003</v>
      </c>
      <c r="K7669" s="197" t="n">
        <v>17471.99848901403</v>
      </c>
      <c r="L7669" s="194" t="n">
        <v>0</v>
      </c>
      <c r="M7669" s="195" t="n">
        <v>0</v>
      </c>
      <c r="N7669" s="196" t="n">
        <v>0</v>
      </c>
      <c r="O7669" s="197" t="n">
        <v>0</v>
      </c>
      <c r="P7669" s="524" t="inlineStr">
        <is>
          <t>Исключено</t>
        </is>
      </c>
      <c r="Q7669" s="104" t="n"/>
    </row>
    <row r="7670" outlineLevel="3" ht="50.25" customHeight="1">
      <c r="A7670" s="3" t="n"/>
      <c r="B7670" s="3" t="n"/>
      <c r="C7670" s="25" t="n"/>
      <c r="D7670" s="271" t="inlineStr">
        <is>
          <t>10.16.1.16.</t>
        </is>
      </c>
      <c r="E7670" s="200" t="inlineStr">
        <is>
          <t>Блок светофорного регулирования, БСР-4.7/12-24, Инфoпapкинг</t>
        </is>
      </c>
      <c r="F7670" s="651" t="inlineStr">
        <is>
          <t>шт.</t>
        </is>
      </c>
      <c r="G7670" s="645" t="n">
        <v>0</v>
      </c>
      <c r="H7670" s="194" t="n">
        <v>13853.43850818387</v>
      </c>
      <c r="I7670" s="195" t="n">
        <v>5176.888441189341</v>
      </c>
      <c r="J7670" s="196" t="n">
        <v>2378.790868671651</v>
      </c>
      <c r="K7670" s="197" t="n">
        <v>21409.11781804486</v>
      </c>
      <c r="L7670" s="194" t="n">
        <v>0</v>
      </c>
      <c r="M7670" s="195" t="n">
        <v>0</v>
      </c>
      <c r="N7670" s="196" t="n">
        <v>0</v>
      </c>
      <c r="O7670" s="197" t="n">
        <v>0</v>
      </c>
      <c r="P7670" s="524" t="inlineStr">
        <is>
          <t>Исключено</t>
        </is>
      </c>
      <c r="Q7670" s="104" t="n"/>
    </row>
    <row r="7671" outlineLevel="3" ht="50.25" customHeight="1">
      <c r="A7671" s="3" t="n"/>
      <c r="B7671" s="3" t="n"/>
      <c r="C7671" s="25" t="n"/>
      <c r="D7671" s="271" t="inlineStr">
        <is>
          <t>10.16.1.17.</t>
        </is>
      </c>
      <c r="E7671" s="200" t="inlineStr">
        <is>
          <t>Светофор, ИС-1/24, Инфoпapкинг</t>
        </is>
      </c>
      <c r="F7671" s="651" t="inlineStr">
        <is>
          <t>шт.</t>
        </is>
      </c>
      <c r="G7671" s="645" t="n">
        <v>0</v>
      </c>
      <c r="H7671" s="194" t="n">
        <v>11544.53212078244</v>
      </c>
      <c r="I7671" s="195" t="n">
        <v>7765.332661784012</v>
      </c>
      <c r="J7671" s="196" t="n">
        <v>2413.733097820807</v>
      </c>
      <c r="K7671" s="197" t="n">
        <v>21723.59788038726</v>
      </c>
      <c r="L7671" s="194" t="n">
        <v>0</v>
      </c>
      <c r="M7671" s="195" t="n">
        <v>0</v>
      </c>
      <c r="N7671" s="196" t="n">
        <v>0</v>
      </c>
      <c r="O7671" s="197" t="n">
        <v>0</v>
      </c>
      <c r="P7671" s="524" t="inlineStr">
        <is>
          <t>Исключено</t>
        </is>
      </c>
      <c r="Q7671" s="104" t="n"/>
    </row>
    <row r="7672" outlineLevel="3" ht="50.25" customHeight="1">
      <c r="A7672" s="3" t="n"/>
      <c r="B7672" s="3" t="n"/>
      <c r="C7672" s="25" t="n"/>
      <c r="D7672" s="271" t="inlineStr">
        <is>
          <t>10.16.1.18.</t>
        </is>
      </c>
      <c r="E7672" s="200" t="inlineStr">
        <is>
          <t xml:space="preserve"> Модуль управления лифтовым оборудованием EVRC-IP, EVRC-IP, BAS-IP</t>
        </is>
      </c>
      <c r="F7672" s="651" t="inlineStr">
        <is>
          <t>шт.</t>
        </is>
      </c>
      <c r="G7672" s="645" t="n">
        <v>0</v>
      </c>
      <c r="H7672" s="194" t="n">
        <v>81677.56478669643</v>
      </c>
      <c r="I7672" s="195" t="n">
        <v>45297.77386040674</v>
      </c>
      <c r="J7672" s="196" t="n">
        <v>15871.9173308879</v>
      </c>
      <c r="K7672" s="197" t="n">
        <v>142847.2559779911</v>
      </c>
      <c r="L7672" s="194" t="n">
        <v>0</v>
      </c>
      <c r="M7672" s="195" t="n">
        <v>0</v>
      </c>
      <c r="N7672" s="196" t="n">
        <v>0</v>
      </c>
      <c r="O7672" s="197" t="n">
        <v>0</v>
      </c>
      <c r="P7672" s="524" t="inlineStr">
        <is>
          <t>Исключено</t>
        </is>
      </c>
      <c r="Q7672" s="104" t="n"/>
    </row>
    <row r="7673" outlineLevel="2" ht="50.25" customHeight="1">
      <c r="A7673" s="3" t="n"/>
      <c r="B7673" s="3" t="n"/>
      <c r="C7673" s="240" t="n"/>
      <c r="D7673" s="391" t="inlineStr">
        <is>
          <t>10.16.2.</t>
        </is>
      </c>
      <c r="E7673" s="406" t="inlineStr">
        <is>
          <t>Домофония</t>
        </is>
      </c>
      <c r="F7673" s="395" t="inlineStr">
        <is>
          <t>комплект</t>
        </is>
      </c>
      <c r="G7673" s="420" t="n">
        <v>1</v>
      </c>
      <c r="H7673" s="428">
        <f>IFERROR(L7673/G7673,0)</f>
        <v/>
      </c>
      <c r="I7673" s="429">
        <f>IFERROR(M7673/G7673,0)</f>
        <v/>
      </c>
      <c r="J7673" s="430">
        <f>IFERROR(N7673/G7673,0)</f>
        <v/>
      </c>
      <c r="K7673" s="432">
        <f>+IFERROR(O7673/G7673,0)</f>
        <v/>
      </c>
      <c r="L7673" s="431">
        <f>SUBTOTAL(9,L7674:L7680)</f>
        <v/>
      </c>
      <c r="M7673" s="429">
        <f>SUBTOTAL(9,M7674:M7680)</f>
        <v/>
      </c>
      <c r="N7673" s="430">
        <f>SUBTOTAL(9,N7674:N7680)</f>
        <v/>
      </c>
      <c r="O7673" s="433">
        <f>SUBTOTAL(9,O7674:O7680)</f>
        <v/>
      </c>
      <c r="P7673" s="394" t="n"/>
      <c r="Q7673" s="243" t="n"/>
    </row>
    <row r="7674" outlineLevel="3" ht="50.25" customHeight="1">
      <c r="A7674" s="3" t="n"/>
      <c r="B7674" s="3" t="n"/>
      <c r="C7674" s="25" t="n"/>
      <c r="D7674" s="271" t="inlineStr">
        <is>
          <t>10.16.2.1.</t>
        </is>
      </c>
      <c r="E7674" s="200" t="inlineStr">
        <is>
          <t xml:space="preserve"> Сервер, DEPO Storm 1420U1, DEPO</t>
        </is>
      </c>
      <c r="F7674" s="651" t="inlineStr">
        <is>
          <t>компл.</t>
        </is>
      </c>
      <c r="G7674" s="645" t="n">
        <v>0</v>
      </c>
      <c r="H7674" s="194" t="n">
        <v>1039007.89123797</v>
      </c>
      <c r="I7674" s="195" t="n">
        <v>388266.6330892007</v>
      </c>
      <c r="J7674" s="196" t="n">
        <v>178409.3155408964</v>
      </c>
      <c r="K7674" s="197" t="n">
        <v>1605683.839868067</v>
      </c>
      <c r="L7674" s="194" t="n">
        <v>0</v>
      </c>
      <c r="M7674" s="195" t="n">
        <v>0</v>
      </c>
      <c r="N7674" s="196" t="n">
        <v>0</v>
      </c>
      <c r="O7674" s="197" t="n">
        <v>0</v>
      </c>
      <c r="P7674" s="524" t="inlineStr">
        <is>
          <t>Исключено</t>
        </is>
      </c>
      <c r="Q7674" s="104" t="n"/>
    </row>
    <row r="7675" outlineLevel="3" ht="50.25" customHeight="1">
      <c r="A7675" s="3" t="n"/>
      <c r="B7675" s="3" t="n"/>
      <c r="C7675" s="25" t="n"/>
      <c r="D7675" s="271" t="inlineStr">
        <is>
          <t>10.16.2.2.</t>
        </is>
      </c>
      <c r="E7675" s="200" t="inlineStr">
        <is>
          <t xml:space="preserve"> ПО «BAS-IP LINK», BAS-IP</t>
        </is>
      </c>
      <c r="F7675" s="651" t="inlineStr">
        <is>
          <t>компл.</t>
        </is>
      </c>
      <c r="G7675" s="645" t="n">
        <v>0</v>
      </c>
      <c r="H7675" s="194" t="n">
        <v>1177542.27668736</v>
      </c>
      <c r="I7675" s="195" t="n">
        <v>129422.2110297335</v>
      </c>
      <c r="J7675" s="196" t="n">
        <v>163370.5609646367</v>
      </c>
      <c r="K7675" s="197" t="n">
        <v>1470335.04868173</v>
      </c>
      <c r="L7675" s="194" t="n">
        <v>0</v>
      </c>
      <c r="M7675" s="195" t="n">
        <v>0</v>
      </c>
      <c r="N7675" s="196" t="n">
        <v>0</v>
      </c>
      <c r="O7675" s="197" t="n">
        <v>0</v>
      </c>
      <c r="P7675" s="524" t="inlineStr">
        <is>
          <t>Исключено</t>
        </is>
      </c>
      <c r="Q7675" s="104" t="n"/>
    </row>
    <row r="7676" outlineLevel="3" ht="50.25" customHeight="1">
      <c r="A7676" s="3" t="n"/>
      <c r="B7676" s="3" t="n"/>
      <c r="C7676" s="25" t="n"/>
      <c r="D7676" s="271" t="inlineStr">
        <is>
          <t>10.16.2.3.</t>
        </is>
      </c>
      <c r="E7676" s="200" t="inlineStr">
        <is>
          <t xml:space="preserve"> Многоабонентская IP вызывная панель, AA-14FB, BAS-IP</t>
        </is>
      </c>
      <c r="F7676" s="651" t="inlineStr">
        <is>
          <t>шт.</t>
        </is>
      </c>
      <c r="G7676" s="645" t="n">
        <v>0</v>
      </c>
      <c r="H7676" s="194" t="n">
        <v>180518.6163809796</v>
      </c>
      <c r="I7676" s="195" t="n">
        <v>32355.55275743339</v>
      </c>
      <c r="J7676" s="196" t="n">
        <v>26609.27114230162</v>
      </c>
      <c r="K7676" s="197" t="n">
        <v>239483.4402807146</v>
      </c>
      <c r="L7676" s="194" t="n">
        <v>0</v>
      </c>
      <c r="M7676" s="195" t="n">
        <v>0</v>
      </c>
      <c r="N7676" s="196" t="n">
        <v>0</v>
      </c>
      <c r="O7676" s="197" t="n">
        <v>0</v>
      </c>
      <c r="P7676" s="524" t="inlineStr">
        <is>
          <t>Исключено</t>
        </is>
      </c>
      <c r="Q7676" s="104" t="n"/>
    </row>
    <row r="7677" outlineLevel="3" ht="50.25" customHeight="1">
      <c r="A7677" s="3" t="n"/>
      <c r="B7677" s="3" t="n"/>
      <c r="C7677" s="25" t="n"/>
      <c r="D7677" s="271" t="inlineStr">
        <is>
          <t>10.16.2.4.</t>
        </is>
      </c>
      <c r="E7677" s="200" t="inlineStr">
        <is>
          <t xml:space="preserve"> IP вызывная панель, AV-08FB, BAS-IP</t>
        </is>
      </c>
      <c r="F7677" s="651" t="inlineStr">
        <is>
          <t>шт.</t>
        </is>
      </c>
      <c r="G7677" s="645" t="n">
        <v>0</v>
      </c>
      <c r="H7677" s="194" t="n">
        <v>44882.27785728724</v>
      </c>
      <c r="I7677" s="195" t="n">
        <v>20707.55376475737</v>
      </c>
      <c r="J7677" s="196" t="n">
        <v>8198.728952755577</v>
      </c>
      <c r="K7677" s="197" t="n">
        <v>73788.56057480018</v>
      </c>
      <c r="L7677" s="194" t="n">
        <v>0</v>
      </c>
      <c r="M7677" s="195" t="n">
        <v>0</v>
      </c>
      <c r="N7677" s="196" t="n">
        <v>0</v>
      </c>
      <c r="O7677" s="197" t="n">
        <v>0</v>
      </c>
      <c r="P7677" s="524" t="inlineStr">
        <is>
          <t>Исключено</t>
        </is>
      </c>
      <c r="Q7677" s="104" t="n"/>
    </row>
    <row r="7678" outlineLevel="3" ht="50.25" customHeight="1">
      <c r="A7678" s="3" t="n"/>
      <c r="B7678" s="3" t="n"/>
      <c r="C7678" s="25" t="n"/>
      <c r="D7678" s="271" t="inlineStr">
        <is>
          <t>10.16.2.5.</t>
        </is>
      </c>
      <c r="E7678" s="200" t="inlineStr">
        <is>
          <t xml:space="preserve"> Вызывная панель, AV-04FD, BAS-IP</t>
        </is>
      </c>
      <c r="F7678" s="651" t="inlineStr">
        <is>
          <t>шт.</t>
        </is>
      </c>
      <c r="G7678" s="645" t="n">
        <v>0</v>
      </c>
      <c r="H7678" s="194" t="n">
        <v>25311.6175770447</v>
      </c>
      <c r="I7678" s="195" t="n">
        <v>10353.77688237868</v>
      </c>
      <c r="J7678" s="196" t="n">
        <v>4458.174307427923</v>
      </c>
      <c r="K7678" s="197" t="n">
        <v>40123.56876685131</v>
      </c>
      <c r="L7678" s="194" t="n">
        <v>0</v>
      </c>
      <c r="M7678" s="195" t="n">
        <v>0</v>
      </c>
      <c r="N7678" s="196" t="n">
        <v>0</v>
      </c>
      <c r="O7678" s="197" t="n">
        <v>0</v>
      </c>
      <c r="P7678" s="524" t="inlineStr">
        <is>
          <t>Исключено</t>
        </is>
      </c>
      <c r="Q7678" s="104" t="n"/>
    </row>
    <row r="7679" outlineLevel="3" ht="50.25" customHeight="1">
      <c r="A7679" s="3" t="n"/>
      <c r="B7679" s="3" t="n"/>
      <c r="C7679" s="25" t="n"/>
      <c r="D7679" s="271" t="inlineStr">
        <is>
          <t>10.16.2.6.</t>
        </is>
      </c>
      <c r="E7679" s="200" t="inlineStr">
        <is>
          <t xml:space="preserve"> Монитор консьержа, АМ-02, BAS-IP</t>
        </is>
      </c>
      <c r="F7679" s="651" t="inlineStr">
        <is>
          <t>шт.</t>
        </is>
      </c>
      <c r="G7679" s="645" t="n">
        <v>0</v>
      </c>
      <c r="H7679" s="194" t="n">
        <v>79656.16333936728</v>
      </c>
      <c r="I7679" s="195" t="n">
        <v>23295.99798535204</v>
      </c>
      <c r="J7679" s="196" t="n">
        <v>12869.02016558991</v>
      </c>
      <c r="K7679" s="197" t="n">
        <v>115821.1814903092</v>
      </c>
      <c r="L7679" s="194" t="n">
        <v>0</v>
      </c>
      <c r="M7679" s="195" t="n">
        <v>0</v>
      </c>
      <c r="N7679" s="196" t="n">
        <v>0</v>
      </c>
      <c r="O7679" s="197" t="n">
        <v>0</v>
      </c>
      <c r="P7679" s="524" t="inlineStr">
        <is>
          <t>Исключено</t>
        </is>
      </c>
      <c r="Q7679" s="104" t="n"/>
    </row>
    <row r="7680" outlineLevel="3" ht="50.25" customHeight="1">
      <c r="A7680" s="3" t="n"/>
      <c r="B7680" s="3" t="n"/>
      <c r="C7680" s="25" t="n"/>
      <c r="D7680" s="271" t="inlineStr">
        <is>
          <t>10.16.2.7.</t>
        </is>
      </c>
      <c r="E7680" s="200" t="inlineStr">
        <is>
          <t xml:space="preserve"> Стойка для домофона</t>
        </is>
      </c>
      <c r="F7680" s="651" t="inlineStr">
        <is>
          <t>шт.</t>
        </is>
      </c>
      <c r="G7680" s="645" t="n">
        <v>0</v>
      </c>
      <c r="H7680" s="194" t="n">
        <v>296140.3380997752</v>
      </c>
      <c r="I7680" s="195" t="n">
        <v>103537.7688237868</v>
      </c>
      <c r="J7680" s="196" t="n">
        <v>49959.76336544525</v>
      </c>
      <c r="K7680" s="197" t="n">
        <v>449637.8702890073</v>
      </c>
      <c r="L7680" s="194" t="n">
        <v>0</v>
      </c>
      <c r="M7680" s="195" t="n">
        <v>0</v>
      </c>
      <c r="N7680" s="196" t="n">
        <v>0</v>
      </c>
      <c r="O7680" s="197" t="n">
        <v>0</v>
      </c>
      <c r="P7680" s="524" t="inlineStr">
        <is>
          <t>Исключено</t>
        </is>
      </c>
      <c r="Q7680" s="104" t="n"/>
    </row>
    <row r="7681" outlineLevel="2" ht="50.25" customHeight="1">
      <c r="A7681" s="3" t="n"/>
      <c r="B7681" s="3" t="n"/>
      <c r="C7681" s="240" t="n"/>
      <c r="D7681" s="391" t="inlineStr">
        <is>
          <t>10.16.3.</t>
        </is>
      </c>
      <c r="E7681" s="406" t="inlineStr">
        <is>
          <t>Кабельная продукция и материалы</t>
        </is>
      </c>
      <c r="F7681" s="395" t="inlineStr">
        <is>
          <t>комплект</t>
        </is>
      </c>
      <c r="G7681" s="420" t="n">
        <v>1</v>
      </c>
      <c r="H7681" s="428">
        <f>IFERROR(L7681/G7681,0)</f>
        <v/>
      </c>
      <c r="I7681" s="429">
        <f>IFERROR(M7681/G7681,0)</f>
        <v/>
      </c>
      <c r="J7681" s="430">
        <f>IFERROR(N7681/G7681,0)</f>
        <v/>
      </c>
      <c r="K7681" s="432">
        <f>+IFERROR(O7681/G7681,0)</f>
        <v/>
      </c>
      <c r="L7681" s="431">
        <f>SUBTOTAL(9,L7682:L7693)</f>
        <v/>
      </c>
      <c r="M7681" s="429">
        <f>SUBTOTAL(9,M7682:M7693)</f>
        <v/>
      </c>
      <c r="N7681" s="430">
        <f>SUBTOTAL(9,N7682:N7693)</f>
        <v/>
      </c>
      <c r="O7681" s="433">
        <f>SUBTOTAL(9,O7682:O7693)</f>
        <v/>
      </c>
      <c r="P7681" s="394" t="n"/>
      <c r="Q7681" s="243" t="n"/>
    </row>
    <row r="7682" outlineLevel="3" ht="50.25" customHeight="1">
      <c r="A7682" s="3" t="n"/>
      <c r="B7682" s="3" t="n"/>
      <c r="C7682" s="25" t="n"/>
      <c r="D7682" s="271" t="inlineStr">
        <is>
          <t>10.16.3.1.</t>
        </is>
      </c>
      <c r="E7682" s="200" t="inlineStr">
        <is>
          <t xml:space="preserve"> Интерфейсный кабель, СегментКИ-485-Энг(А)-HF 2х2х0,6, СегментЭнерго</t>
        </is>
      </c>
      <c r="F7682" s="651" t="inlineStr">
        <is>
          <t>м</t>
        </is>
      </c>
      <c r="G7682" s="645" t="n">
        <v>0</v>
      </c>
      <c r="H7682" s="194" t="n">
        <v>202.56036057783</v>
      </c>
      <c r="I7682" s="195" t="n">
        <v>155.3066532356802</v>
      </c>
      <c r="J7682" s="196" t="n">
        <v>44.73337672668879</v>
      </c>
      <c r="K7682" s="197" t="n">
        <v>402.6003905401991</v>
      </c>
      <c r="L7682" s="194" t="n">
        <v>0</v>
      </c>
      <c r="M7682" s="195" t="n">
        <v>0</v>
      </c>
      <c r="N7682" s="196" t="n">
        <v>0</v>
      </c>
      <c r="O7682" s="197" t="n">
        <v>0</v>
      </c>
      <c r="P7682" s="524" t="inlineStr">
        <is>
          <t>Исключено</t>
        </is>
      </c>
      <c r="Q7682" s="104" t="n"/>
    </row>
    <row r="7683" outlineLevel="3" ht="50.25" customHeight="1">
      <c r="A7683" s="3" t="n"/>
      <c r="B7683" s="3" t="n"/>
      <c r="C7683" s="25" t="n"/>
      <c r="D7683" s="271" t="inlineStr">
        <is>
          <t>10.16.3.2.</t>
        </is>
      </c>
      <c r="E7683" s="200" t="inlineStr">
        <is>
          <t xml:space="preserve"> Кабель связи и управления, КПСПЭПнг(А)-HF 1х2х0,75, СегментЭнерго</t>
        </is>
      </c>
      <c r="F7683" s="651" t="inlineStr">
        <is>
          <t>м</t>
        </is>
      </c>
      <c r="G7683" s="645" t="n">
        <v>0</v>
      </c>
      <c r="H7683" s="194" t="n">
        <v>64.88027046289093</v>
      </c>
      <c r="I7683" s="195" t="n">
        <v>155.3066532356802</v>
      </c>
      <c r="J7683" s="196" t="n">
        <v>27.5233654623214</v>
      </c>
      <c r="K7683" s="197" t="n">
        <v>247.7102891608926</v>
      </c>
      <c r="L7683" s="194" t="n">
        <v>0</v>
      </c>
      <c r="M7683" s="195" t="n">
        <v>0</v>
      </c>
      <c r="N7683" s="196" t="n">
        <v>0</v>
      </c>
      <c r="O7683" s="197" t="n">
        <v>0</v>
      </c>
      <c r="P7683" s="524" t="inlineStr">
        <is>
          <t>Исключено</t>
        </is>
      </c>
      <c r="Q7683" s="104" t="n"/>
    </row>
    <row r="7684" outlineLevel="3" ht="50.25" customHeight="1">
      <c r="A7684" s="3" t="n"/>
      <c r="B7684" s="3" t="n"/>
      <c r="C7684" s="25" t="n"/>
      <c r="D7684" s="271" t="inlineStr">
        <is>
          <t>10.16.3.3.</t>
        </is>
      </c>
      <c r="E7684" s="200" t="inlineStr">
        <is>
          <t xml:space="preserve"> Кабель связи и управления, КПСПЭПнг(А)-HF 2х2х0,75, СегментЭнерго</t>
        </is>
      </c>
      <c r="F7684" s="651" t="inlineStr">
        <is>
          <t>м</t>
        </is>
      </c>
      <c r="G7684" s="645" t="n">
        <v>0</v>
      </c>
      <c r="H7684" s="194" t="n">
        <v>93.15283174001067</v>
      </c>
      <c r="I7684" s="195" t="n">
        <v>155.3066532356802</v>
      </c>
      <c r="J7684" s="196" t="n">
        <v>31.05743562196136</v>
      </c>
      <c r="K7684" s="197" t="n">
        <v>279.5169205976523</v>
      </c>
      <c r="L7684" s="194" t="n">
        <v>0</v>
      </c>
      <c r="M7684" s="195" t="n">
        <v>0</v>
      </c>
      <c r="N7684" s="196" t="n">
        <v>0</v>
      </c>
      <c r="O7684" s="197" t="n">
        <v>0</v>
      </c>
      <c r="P7684" s="524" t="inlineStr">
        <is>
          <t>Исключено</t>
        </is>
      </c>
      <c r="Q7684" s="104" t="n"/>
    </row>
    <row r="7685" outlineLevel="3" ht="50.25" customHeight="1">
      <c r="A7685" s="3" t="n"/>
      <c r="B7685" s="3" t="n"/>
      <c r="C7685" s="25" t="n"/>
      <c r="D7685" s="271" t="inlineStr">
        <is>
          <t>10.16.3.4.</t>
        </is>
      </c>
      <c r="E7685" s="200" t="inlineStr">
        <is>
          <t xml:space="preserve"> Кабель связи и управления, КПСПЭПнг(А)-HF 10х2х0,75, СегментЭнерго</t>
        </is>
      </c>
      <c r="F7685" s="651" t="inlineStr">
        <is>
          <t>м</t>
        </is>
      </c>
      <c r="G7685" s="645" t="n">
        <v>0</v>
      </c>
      <c r="H7685" s="194" t="n">
        <v>369.4250270290406</v>
      </c>
      <c r="I7685" s="195" t="n">
        <v>155.3066532356802</v>
      </c>
      <c r="J7685" s="196" t="n">
        <v>65.5914600330901</v>
      </c>
      <c r="K7685" s="197" t="n">
        <v>590.3231402978109</v>
      </c>
      <c r="L7685" s="194" t="n">
        <v>0</v>
      </c>
      <c r="M7685" s="195" t="n">
        <v>0</v>
      </c>
      <c r="N7685" s="196" t="n">
        <v>0</v>
      </c>
      <c r="O7685" s="197" t="n">
        <v>0</v>
      </c>
      <c r="P7685" s="524" t="inlineStr">
        <is>
          <t>Исключено</t>
        </is>
      </c>
      <c r="Q7685" s="104" t="n"/>
    </row>
    <row r="7686" outlineLevel="3" ht="50.25" customHeight="1">
      <c r="A7686" s="3" t="n"/>
      <c r="B7686" s="3" t="n"/>
      <c r="C7686" s="25" t="n"/>
      <c r="D7686" s="271" t="inlineStr">
        <is>
          <t>10.16.3.5.</t>
        </is>
      </c>
      <c r="E7686" s="200" t="inlineStr">
        <is>
          <t xml:space="preserve"> Кабель UTP 4P “витая пара”, СегментЛАН U/UTP Cat6 ZHнг(А)-HF 4×2×0,57, СегментЭнерго</t>
        </is>
      </c>
      <c r="F7686" s="651" t="inlineStr">
        <is>
          <t>м</t>
        </is>
      </c>
      <c r="G7686" s="645" t="n">
        <v>0</v>
      </c>
      <c r="H7686" s="194" t="n">
        <v>105.8864486995588</v>
      </c>
      <c r="I7686" s="195" t="n">
        <v>155.3066532356802</v>
      </c>
      <c r="J7686" s="196" t="n">
        <v>32.64913774190488</v>
      </c>
      <c r="K7686" s="197" t="n">
        <v>293.8422396771439</v>
      </c>
      <c r="L7686" s="194" t="n">
        <v>0</v>
      </c>
      <c r="M7686" s="195" t="n">
        <v>0</v>
      </c>
      <c r="N7686" s="196" t="n">
        <v>0</v>
      </c>
      <c r="O7686" s="197" t="n">
        <v>0</v>
      </c>
      <c r="P7686" s="524" t="inlineStr">
        <is>
          <t>Исключено</t>
        </is>
      </c>
      <c r="Q7686" s="104" t="n"/>
    </row>
    <row r="7687" outlineLevel="3" ht="50.25" customHeight="1">
      <c r="A7687" s="3" t="n"/>
      <c r="B7687" s="3" t="n"/>
      <c r="C7687" s="25" t="n"/>
      <c r="D7687" s="271" t="inlineStr">
        <is>
          <t>10.16.3.6.</t>
        </is>
      </c>
      <c r="E7687" s="200" t="inlineStr">
        <is>
          <t xml:space="preserve"> Труба ПВХ (ПЛЛ) D20</t>
        </is>
      </c>
      <c r="F7687" s="651" t="inlineStr">
        <is>
          <t>м</t>
        </is>
      </c>
      <c r="G7687" s="645" t="n">
        <v>0</v>
      </c>
      <c r="H7687" s="194" t="n">
        <v>157.0056369199676</v>
      </c>
      <c r="I7687" s="195" t="n">
        <v>25.88444220594671</v>
      </c>
      <c r="J7687" s="196" t="n">
        <v>22.86125989073929</v>
      </c>
      <c r="K7687" s="197" t="n">
        <v>205.7513390166536</v>
      </c>
      <c r="L7687" s="194" t="n">
        <v>0</v>
      </c>
      <c r="M7687" s="195" t="n">
        <v>0</v>
      </c>
      <c r="N7687" s="196" t="n">
        <v>0</v>
      </c>
      <c r="O7687" s="197" t="n">
        <v>0</v>
      </c>
      <c r="P7687" s="524" t="inlineStr">
        <is>
          <t>Исключено</t>
        </is>
      </c>
      <c r="Q7687" s="104" t="n"/>
    </row>
    <row r="7688" outlineLevel="3" ht="50.25" customHeight="1">
      <c r="A7688" s="3" t="n"/>
      <c r="B7688" s="3" t="n"/>
      <c r="C7688" s="25" t="n"/>
      <c r="D7688" s="271" t="inlineStr">
        <is>
          <t>10.16.3.7.</t>
        </is>
      </c>
      <c r="E7688" s="200" t="inlineStr">
        <is>
          <t xml:space="preserve"> Коробка монтажная 100х100 с клеммниками</t>
        </is>
      </c>
      <c r="F7688" s="651" t="inlineStr">
        <is>
          <t>шт.</t>
        </is>
      </c>
      <c r="G7688" s="645" t="n">
        <v>0</v>
      </c>
      <c r="H7688" s="194" t="n">
        <v>138.5343846398474</v>
      </c>
      <c r="I7688" s="195" t="n">
        <v>517.6888441189342</v>
      </c>
      <c r="J7688" s="196" t="n">
        <v>82.0279035948477</v>
      </c>
      <c r="K7688" s="197" t="n">
        <v>738.2511323536293</v>
      </c>
      <c r="L7688" s="194" t="n">
        <v>0</v>
      </c>
      <c r="M7688" s="195" t="n">
        <v>0</v>
      </c>
      <c r="N7688" s="196" t="n">
        <v>0</v>
      </c>
      <c r="O7688" s="197" t="n">
        <v>0</v>
      </c>
      <c r="P7688" s="524" t="inlineStr">
        <is>
          <t>Исключено</t>
        </is>
      </c>
      <c r="Q7688" s="104" t="n"/>
    </row>
    <row r="7689" outlineLevel="3" ht="50.25" customHeight="1">
      <c r="A7689" s="3" t="n"/>
      <c r="B7689" s="3" t="n"/>
      <c r="C7689" s="25" t="n"/>
      <c r="D7689" s="271" t="inlineStr">
        <is>
          <t>10.16.3.8.</t>
        </is>
      </c>
      <c r="E7689" s="200" t="inlineStr">
        <is>
          <t>Расходные материалы</t>
        </is>
      </c>
      <c r="F7689" s="651" t="inlineStr">
        <is>
          <t>компл.</t>
        </is>
      </c>
      <c r="G7689" s="645" t="n">
        <v>0</v>
      </c>
      <c r="H7689" s="194" t="n"/>
      <c r="I7689" s="195" t="n">
        <v>0</v>
      </c>
      <c r="J7689" s="196" t="n">
        <v>0</v>
      </c>
      <c r="K7689" s="197" t="n">
        <v>0</v>
      </c>
      <c r="L7689" s="194" t="n">
        <v>0</v>
      </c>
      <c r="M7689" s="195" t="n">
        <v>0</v>
      </c>
      <c r="N7689" s="196" t="n">
        <v>0</v>
      </c>
      <c r="O7689" s="197" t="n">
        <v>0</v>
      </c>
      <c r="P7689" s="524" t="inlineStr">
        <is>
          <t>Исключено</t>
        </is>
      </c>
      <c r="Q7689" s="104" t="n"/>
    </row>
    <row r="7690" outlineLevel="3" ht="50.25" customHeight="1">
      <c r="A7690" s="3" t="n"/>
      <c r="B7690" s="3" t="n"/>
      <c r="C7690" s="25" t="n"/>
      <c r="D7690" s="271" t="inlineStr">
        <is>
          <t>10.16.3.9.</t>
        </is>
      </c>
      <c r="E7690" s="3" t="inlineStr">
        <is>
          <t>Пуско-наладочные работы</t>
        </is>
      </c>
      <c r="F7690" s="201" t="inlineStr">
        <is>
          <t>компл.</t>
        </is>
      </c>
      <c r="G7690" s="645" t="n">
        <v>0</v>
      </c>
      <c r="H7690" s="194" t="n"/>
      <c r="I7690" s="195" t="n">
        <v>0</v>
      </c>
      <c r="J7690" s="196" t="n">
        <v>0</v>
      </c>
      <c r="K7690" s="197" t="n">
        <v>0</v>
      </c>
      <c r="L7690" s="194" t="n">
        <v>0</v>
      </c>
      <c r="M7690" s="195" t="n">
        <v>0</v>
      </c>
      <c r="N7690" s="196" t="n">
        <v>0</v>
      </c>
      <c r="O7690" s="197" t="n">
        <v>0</v>
      </c>
      <c r="P7690" s="524" t="inlineStr">
        <is>
          <t>Исключено</t>
        </is>
      </c>
      <c r="Q7690" s="104" t="n"/>
    </row>
    <row r="7691" outlineLevel="3" ht="50.25" customHeight="1">
      <c r="A7691" s="3" t="n"/>
      <c r="B7691" s="3" t="n"/>
      <c r="C7691" s="25" t="n"/>
      <c r="D7691" s="271" t="inlineStr">
        <is>
          <t>10.16.3.10.</t>
        </is>
      </c>
      <c r="E7691" s="3" t="inlineStr">
        <is>
          <t>Разработка исполнительной документации</t>
        </is>
      </c>
      <c r="F7691" s="201" t="inlineStr">
        <is>
          <t>компл.</t>
        </is>
      </c>
      <c r="G7691" s="645" t="n">
        <v>0</v>
      </c>
      <c r="H7691" s="194" t="n"/>
      <c r="I7691" s="195" t="n">
        <v>0</v>
      </c>
      <c r="J7691" s="196" t="n">
        <v>0</v>
      </c>
      <c r="K7691" s="197" t="n">
        <v>0</v>
      </c>
      <c r="L7691" s="194" t="n">
        <v>0</v>
      </c>
      <c r="M7691" s="195" t="n">
        <v>0</v>
      </c>
      <c r="N7691" s="196" t="n">
        <v>0</v>
      </c>
      <c r="O7691" s="197" t="n">
        <v>0</v>
      </c>
      <c r="P7691" s="524" t="inlineStr">
        <is>
          <t>Исключено</t>
        </is>
      </c>
      <c r="Q7691" s="104" t="n"/>
    </row>
    <row r="7692" outlineLevel="3" ht="50.25" customHeight="1">
      <c r="A7692" s="3" t="n"/>
      <c r="B7692" s="3" t="n"/>
      <c r="C7692" s="25" t="n"/>
      <c r="D7692" s="271" t="inlineStr">
        <is>
          <t>10.16.3.11.</t>
        </is>
      </c>
      <c r="E7692" s="200" t="inlineStr">
        <is>
          <t>Считыватель бесконтактный с BLE/NFC, *, ESMART Reader BLE Stone ER1701</t>
        </is>
      </c>
      <c r="F7692" s="651" t="inlineStr">
        <is>
          <t>шт.</t>
        </is>
      </c>
      <c r="G7692" s="645" t="n">
        <v>0</v>
      </c>
      <c r="H7692" s="194" t="n">
        <v>24820.74408724855</v>
      </c>
      <c r="I7692" s="195" t="n">
        <v>0</v>
      </c>
      <c r="J7692" s="196" t="n">
        <v>3102.593010906068</v>
      </c>
      <c r="K7692" s="197" t="n">
        <v>27923.33709815461</v>
      </c>
      <c r="L7692" s="194" t="n">
        <v>0</v>
      </c>
      <c r="M7692" s="195" t="n">
        <v>0</v>
      </c>
      <c r="N7692" s="196" t="n">
        <v>0</v>
      </c>
      <c r="O7692" s="197" t="n">
        <v>0</v>
      </c>
      <c r="P7692" s="524" t="inlineStr">
        <is>
          <t>Исключено</t>
        </is>
      </c>
      <c r="Q7692" s="104" t="n"/>
    </row>
    <row r="7693" outlineLevel="3" ht="50.25" customHeight="1">
      <c r="A7693" s="3" t="n"/>
      <c r="B7693" s="3" t="n"/>
      <c r="C7693" s="25" t="n"/>
      <c r="D7693" s="271" t="inlineStr">
        <is>
          <t>10.16.3.12.</t>
        </is>
      </c>
      <c r="E7693" s="200" t="inlineStr">
        <is>
          <t>АКБ, HR 12-4.5, Delta</t>
        </is>
      </c>
      <c r="F7693" s="651" t="inlineStr">
        <is>
          <t>шт.</t>
        </is>
      </c>
      <c r="G7693" s="645" t="n">
        <v>0</v>
      </c>
      <c r="H7693" s="194" t="n">
        <v>2716.428407964976</v>
      </c>
      <c r="I7693" s="195" t="n">
        <v>0</v>
      </c>
      <c r="J7693" s="196" t="n">
        <v>339.5535509956219</v>
      </c>
      <c r="K7693" s="197" t="n">
        <v>3055.981958960598</v>
      </c>
      <c r="L7693" s="194" t="n">
        <v>0</v>
      </c>
      <c r="M7693" s="195" t="n">
        <v>0</v>
      </c>
      <c r="N7693" s="196" t="n">
        <v>0</v>
      </c>
      <c r="O7693" s="197" t="n">
        <v>0</v>
      </c>
      <c r="P7693" s="524" t="inlineStr">
        <is>
          <t>Исключено</t>
        </is>
      </c>
      <c r="Q7693" s="104" t="n"/>
    </row>
    <row r="7694" outlineLevel="2" ht="50.25" customHeight="1">
      <c r="A7694" s="3" t="n"/>
      <c r="B7694" s="3" t="n"/>
      <c r="C7694" s="240" t="n"/>
      <c r="D7694" s="391" t="inlineStr">
        <is>
          <t>10.16.4.</t>
        </is>
      </c>
      <c r="E7694" s="406" t="inlineStr">
        <is>
          <t>Прочее</t>
        </is>
      </c>
      <c r="F7694" s="395" t="inlineStr">
        <is>
          <t>комплект</t>
        </is>
      </c>
      <c r="G7694" s="420" t="n">
        <v>1</v>
      </c>
      <c r="H7694" s="428">
        <f>IFERROR(L7694/G7694,0)</f>
        <v/>
      </c>
      <c r="I7694" s="429">
        <f>IFERROR(M7694/G7694,0)</f>
        <v/>
      </c>
      <c r="J7694" s="430">
        <f>IFERROR(N7694/G7694,0)</f>
        <v/>
      </c>
      <c r="K7694" s="432">
        <f>+IFERROR(O7694/G7694,0)</f>
        <v/>
      </c>
      <c r="L7694" s="431">
        <f>SUBTOTAL(9,L7695:L7697)</f>
        <v/>
      </c>
      <c r="M7694" s="429">
        <f>SUBTOTAL(9,M7695:M7697)</f>
        <v/>
      </c>
      <c r="N7694" s="430">
        <f>SUBTOTAL(9,N7695:N7697)</f>
        <v/>
      </c>
      <c r="O7694" s="433">
        <f>SUBTOTAL(9,O7695:O7697)</f>
        <v/>
      </c>
      <c r="P7694" s="394" t="n"/>
      <c r="Q7694" s="243" t="n"/>
    </row>
    <row r="7695" outlineLevel="3" ht="50.25" customHeight="1">
      <c r="A7695" s="3" t="n"/>
      <c r="B7695" s="3" t="n"/>
      <c r="C7695" s="25" t="n"/>
      <c r="D7695" s="271" t="inlineStr">
        <is>
          <t>10.16.4.1.</t>
        </is>
      </c>
      <c r="E7695" s="200" t="inlineStr">
        <is>
          <t>Расходные материалы</t>
        </is>
      </c>
      <c r="F7695" s="651" t="inlineStr">
        <is>
          <t>компл.</t>
        </is>
      </c>
      <c r="G7695" s="645" t="n">
        <v>0</v>
      </c>
      <c r="H7695" s="194" t="n"/>
      <c r="I7695" s="195" t="n">
        <v>0</v>
      </c>
      <c r="J7695" s="196" t="n">
        <v>0</v>
      </c>
      <c r="K7695" s="197" t="n">
        <v>0</v>
      </c>
      <c r="L7695" s="194" t="n">
        <v>0</v>
      </c>
      <c r="M7695" s="195" t="n">
        <v>0</v>
      </c>
      <c r="N7695" s="196" t="n">
        <v>0</v>
      </c>
      <c r="O7695" s="197" t="n">
        <v>0</v>
      </c>
      <c r="P7695" s="524" t="inlineStr">
        <is>
          <t>Исключено</t>
        </is>
      </c>
      <c r="Q7695" s="104" t="n"/>
    </row>
    <row r="7696" outlineLevel="3" ht="50.25" customHeight="1">
      <c r="A7696" s="3" t="n"/>
      <c r="B7696" s="3" t="n"/>
      <c r="C7696" s="25" t="n"/>
      <c r="D7696" s="271" t="inlineStr">
        <is>
          <t>10.16.4.2.</t>
        </is>
      </c>
      <c r="E7696" s="3" t="inlineStr">
        <is>
          <t>Пуско-наладочные работы</t>
        </is>
      </c>
      <c r="F7696" s="201" t="inlineStr">
        <is>
          <t>компл.</t>
        </is>
      </c>
      <c r="G7696" s="645" t="n">
        <v>0</v>
      </c>
      <c r="H7696" s="194" t="n">
        <v>115445.3212078244</v>
      </c>
      <c r="I7696" s="195" t="n">
        <v>647111.0551486677</v>
      </c>
      <c r="J7696" s="196" t="n">
        <v>95319.54704456151</v>
      </c>
      <c r="K7696" s="197" t="n">
        <v>857875.9234010535</v>
      </c>
      <c r="L7696" s="194" t="n">
        <v>0</v>
      </c>
      <c r="M7696" s="195" t="n">
        <v>0</v>
      </c>
      <c r="N7696" s="196" t="n">
        <v>0</v>
      </c>
      <c r="O7696" s="197" t="n">
        <v>0</v>
      </c>
      <c r="P7696" s="524" t="inlineStr">
        <is>
          <t>Исключено</t>
        </is>
      </c>
      <c r="Q7696" s="104" t="n"/>
    </row>
    <row r="7697" outlineLevel="3" ht="50.25" customHeight="1">
      <c r="A7697" s="3" t="n"/>
      <c r="B7697" s="3" t="n"/>
      <c r="C7697" s="25" t="n"/>
      <c r="D7697" s="271" t="inlineStr">
        <is>
          <t>10.16.4.3.</t>
        </is>
      </c>
      <c r="E7697" s="3" t="inlineStr">
        <is>
          <t>Разработка исполнительной документации</t>
        </is>
      </c>
      <c r="F7697" s="201" t="inlineStr">
        <is>
          <t>компл.</t>
        </is>
      </c>
      <c r="G7697" s="645" t="n">
        <v>1</v>
      </c>
      <c r="H7697" s="194" t="n"/>
      <c r="I7697" s="195" t="n">
        <v>0</v>
      </c>
      <c r="J7697" s="196" t="n">
        <v>0</v>
      </c>
      <c r="K7697" s="197" t="n">
        <v>0</v>
      </c>
      <c r="L7697" s="194" t="n">
        <v>0</v>
      </c>
      <c r="M7697" s="195" t="n">
        <v>0</v>
      </c>
      <c r="N7697" s="196" t="n">
        <v>0</v>
      </c>
      <c r="O7697" s="197" t="n">
        <v>0</v>
      </c>
      <c r="P7697" s="118" t="inlineStr">
        <is>
          <t>Включено</t>
        </is>
      </c>
      <c r="Q7697" s="104" t="n"/>
    </row>
    <row r="7698" outlineLevel="1" ht="50.25" customHeight="1">
      <c r="A7698" s="3" t="n"/>
      <c r="B7698" s="3" t="inlineStr">
        <is>
          <t>Системы Безопасности</t>
        </is>
      </c>
      <c r="C7698" s="235" t="n"/>
      <c r="D7698" s="382" t="inlineStr">
        <is>
          <t>10.17.</t>
        </is>
      </c>
      <c r="E7698" s="375" t="inlineStr">
        <is>
          <t>Система охранного теленаблюдения (СОТ)</t>
        </is>
      </c>
      <c r="F7698" s="376" t="inlineStr">
        <is>
          <t>м2</t>
        </is>
      </c>
      <c r="G7698" s="335" t="n">
        <v>18830.72</v>
      </c>
      <c r="H7698" s="377">
        <f>+IFERROR(L7698/G7698,0)</f>
        <v/>
      </c>
      <c r="I7698" s="378">
        <f>IFERROR(M7698/G7698,0)</f>
        <v/>
      </c>
      <c r="J7698" s="379">
        <f>IFERROR(N7698/G7698,0)</f>
        <v/>
      </c>
      <c r="K7698" s="383">
        <f>+IFERROR(O7698/G7698,0)</f>
        <v/>
      </c>
      <c r="L7698" s="380">
        <f>SUBTOTAL(9,L7699:L7766)</f>
        <v/>
      </c>
      <c r="M7698" s="378">
        <f>SUBTOTAL(9,M7699:M7766)</f>
        <v/>
      </c>
      <c r="N7698" s="379">
        <f>SUBTOTAL(9,N7699:N7766)</f>
        <v/>
      </c>
      <c r="O7698" s="383">
        <f>SUBTOTAL(9,O7699:O7766)</f>
        <v/>
      </c>
      <c r="P7698" s="381" t="n"/>
      <c r="Q7698" s="244" t="n"/>
    </row>
    <row r="7699" outlineLevel="2" ht="50.25" customHeight="1">
      <c r="A7699" s="3" t="n"/>
      <c r="B7699" s="3" t="n"/>
      <c r="C7699" s="240" t="n"/>
      <c r="D7699" s="391" t="inlineStr">
        <is>
          <t>10.17.1.</t>
        </is>
      </c>
      <c r="E7699" s="146" t="inlineStr">
        <is>
          <t>Оборудование СОТ</t>
        </is>
      </c>
      <c r="F7699" s="241" t="inlineStr">
        <is>
          <t>комплект</t>
        </is>
      </c>
      <c r="G7699" s="422" t="n">
        <v>1</v>
      </c>
      <c r="H7699" s="428">
        <f>IFERROR(L7699/G7699,0)</f>
        <v/>
      </c>
      <c r="I7699" s="429">
        <f>IFERROR(M7699/G7699,0)</f>
        <v/>
      </c>
      <c r="J7699" s="430">
        <f>IFERROR(N7699/G7699,0)</f>
        <v/>
      </c>
      <c r="K7699" s="432">
        <f>+IFERROR(O7699/G7699,0)</f>
        <v/>
      </c>
      <c r="L7699" s="431">
        <f>SUBTOTAL(9,L7700:L7708)</f>
        <v/>
      </c>
      <c r="M7699" s="429">
        <f>SUBTOTAL(9,M7700:M7708)</f>
        <v/>
      </c>
      <c r="N7699" s="430">
        <f>SUBTOTAL(9,N7700:N7708)</f>
        <v/>
      </c>
      <c r="O7699" s="433">
        <f>SUBTOTAL(9,O7700:O7708)</f>
        <v/>
      </c>
      <c r="P7699" s="394" t="n"/>
      <c r="Q7699" s="243" t="n"/>
    </row>
    <row r="7700" outlineLevel="3" ht="50.25" customHeight="1">
      <c r="A7700" s="3" t="n"/>
      <c r="B7700" s="3" t="n"/>
      <c r="C7700" s="25" t="n"/>
      <c r="D7700" s="271" t="inlineStr">
        <is>
          <t>10.17.1.1.</t>
        </is>
      </c>
      <c r="E7700" s="200" t="inlineStr">
        <is>
          <t>Купольная IP-камера 2Мп, 25к/с, объектив фикс. 2.8мм, 1150/640, H.264; H.265; MJPEG, WDR 2x (120 дБ), ONVIF, API, PoE 802.3af / DC 12 В, до 3,7 Вт, IP66 IK10, микрофон, ИК-20м, RV-3NCF2166 (2.8), «ЭрВиАй Групп»</t>
        </is>
      </c>
      <c r="F7700" s="651" t="inlineStr">
        <is>
          <t>шт</t>
        </is>
      </c>
      <c r="G7700" s="645" t="n">
        <v>0</v>
      </c>
      <c r="H7700" s="194" t="n">
        <v>66310.85381697466</v>
      </c>
      <c r="I7700" s="195" t="n">
        <v>34097.38902942524</v>
      </c>
      <c r="J7700" s="196" t="n">
        <v>12551.03035579999</v>
      </c>
      <c r="K7700" s="197" t="n">
        <v>112959.2732021999</v>
      </c>
      <c r="L7700" s="194" t="n">
        <v>0</v>
      </c>
      <c r="M7700" s="195" t="n">
        <v>0</v>
      </c>
      <c r="N7700" s="196" t="n">
        <v>0</v>
      </c>
      <c r="O7700" s="197" t="n">
        <v>0</v>
      </c>
      <c r="P7700" s="524" t="inlineStr">
        <is>
          <t>Исключено</t>
        </is>
      </c>
      <c r="Q7700" s="104" t="n"/>
    </row>
    <row r="7701" outlineLevel="3" ht="50.25" customHeight="1">
      <c r="A7701" s="3" t="n"/>
      <c r="B7701" s="3" t="n"/>
      <c r="C7701" s="25" t="n"/>
      <c r="D7701" s="271" t="inlineStr">
        <is>
          <t>10.17.1.2.</t>
        </is>
      </c>
      <c r="E7701" s="200" t="inlineStr">
        <is>
          <t>Купольная IP-камера 2Мп, 25к/с, объектив фикс. 4.0мм, 860/460, H.264; H.265; MJPEG, WDR 2x (120 дБ), ONVIF, API, PoE 802.3af / DC 12 В, до 3,7 Вт, IP66 IK10, микрофон, ИК-20м, RV-3NCF2166 (4.0), «ЭрВиАй Групп»</t>
        </is>
      </c>
      <c r="F7701" s="651" t="inlineStr">
        <is>
          <t>шт</t>
        </is>
      </c>
      <c r="G7701" s="645" t="n">
        <v>0</v>
      </c>
      <c r="H7701" s="194" t="n">
        <v>66310.85381697466</v>
      </c>
      <c r="I7701" s="195" t="n">
        <v>34097.38902942524</v>
      </c>
      <c r="J7701" s="196" t="n">
        <v>12551.03035579999</v>
      </c>
      <c r="K7701" s="197" t="n">
        <v>112959.2732021999</v>
      </c>
      <c r="L7701" s="194" t="n">
        <v>0</v>
      </c>
      <c r="M7701" s="195" t="n">
        <v>0</v>
      </c>
      <c r="N7701" s="196" t="n">
        <v>0</v>
      </c>
      <c r="O7701" s="197" t="n">
        <v>0</v>
      </c>
      <c r="P7701" s="524" t="inlineStr">
        <is>
          <t>Исключено</t>
        </is>
      </c>
      <c r="Q7701" s="104" t="n"/>
    </row>
    <row r="7702" outlineLevel="3" ht="50.25" customHeight="1">
      <c r="A7702" s="3" t="n"/>
      <c r="B7702" s="3" t="n"/>
      <c r="C7702" s="25" t="n"/>
      <c r="D7702" s="271" t="inlineStr">
        <is>
          <t>10.17.1.3.</t>
        </is>
      </c>
      <c r="E7702" s="200" t="inlineStr">
        <is>
          <t>Монтажная коробка для RV-3NCF2166 , RV-3BMB2, «ЭрВиАй Групп»</t>
        </is>
      </c>
      <c r="F7702" s="651" t="inlineStr">
        <is>
          <t>шт</t>
        </is>
      </c>
      <c r="G7702" s="645" t="n">
        <v>0</v>
      </c>
      <c r="H7702" s="194" t="n">
        <v>8869.076698020361</v>
      </c>
      <c r="I7702" s="195" t="n">
        <v>3340.721443730386</v>
      </c>
      <c r="J7702" s="196" t="n">
        <v>1526.224767718843</v>
      </c>
      <c r="K7702" s="197" t="n">
        <v>13736.02290946959</v>
      </c>
      <c r="L7702" s="194" t="n">
        <v>0</v>
      </c>
      <c r="M7702" s="195" t="n">
        <v>0</v>
      </c>
      <c r="N7702" s="196" t="n">
        <v>0</v>
      </c>
      <c r="O7702" s="197" t="n">
        <v>0</v>
      </c>
      <c r="P7702" s="524" t="inlineStr">
        <is>
          <t>Исключено</t>
        </is>
      </c>
      <c r="Q7702" s="104" t="n"/>
    </row>
    <row r="7703" outlineLevel="3" ht="50.25" customHeight="1">
      <c r="A7703" s="3" t="n"/>
      <c r="B7703" s="3" t="n"/>
      <c r="C7703" s="25" t="n"/>
      <c r="D7703" s="271" t="inlineStr">
        <is>
          <t>10.17.1.4.</t>
        </is>
      </c>
      <c r="E7703" s="200" t="inlineStr">
        <is>
          <t>Настенный кронштейн для RV-3NCF2166, RV-3BWM3, «ЭрВиАй Групп»</t>
        </is>
      </c>
      <c r="F7703" s="651" t="inlineStr">
        <is>
          <t>шт</t>
        </is>
      </c>
      <c r="G7703" s="645" t="n">
        <v>0</v>
      </c>
      <c r="H7703" s="194" t="n">
        <v>11272.84514888569</v>
      </c>
      <c r="I7703" s="195" t="n">
        <v>3544.609663084927</v>
      </c>
      <c r="J7703" s="196" t="n">
        <v>1852.181851496327</v>
      </c>
      <c r="K7703" s="197" t="n">
        <v>16669.63666346695</v>
      </c>
      <c r="L7703" s="194" t="n">
        <v>0</v>
      </c>
      <c r="M7703" s="195" t="n">
        <v>0</v>
      </c>
      <c r="N7703" s="196" t="n">
        <v>0</v>
      </c>
      <c r="O7703" s="197" t="n">
        <v>0</v>
      </c>
      <c r="P7703" s="524" t="inlineStr">
        <is>
          <t>Исключено</t>
        </is>
      </c>
      <c r="Q7703" s="104" t="n"/>
    </row>
    <row r="7704" outlineLevel="3" ht="50.25" customHeight="1">
      <c r="A7704" s="3" t="n"/>
      <c r="B7704" s="3" t="n"/>
      <c r="C7704" s="25" t="n"/>
      <c r="D7704" s="271" t="inlineStr">
        <is>
          <t>10.17.1.5.</t>
        </is>
      </c>
      <c r="E7704" s="200" t="inlineStr">
        <is>
          <t>Уличная IP-камера 5Мп 25к/с, объектив моторизованный 2,7-13,5мм, 85-310/62-240, F1.4-F2.8, H.264; H.265; MJPEG, WDR (120 дБ), ONVIF, API, PoE (802.3af) до 10.5 Вт/ DC 12 В до 9 Вт , IP67, ИК-50м, RV-3NCT5065 I1 (2.7-13.5), «ЭрВиАй Групп»</t>
        </is>
      </c>
      <c r="F7704" s="651" t="inlineStr">
        <is>
          <t>шт</t>
        </is>
      </c>
      <c r="G7704" s="645" t="n">
        <v>0</v>
      </c>
      <c r="H7704" s="194" t="n">
        <v>134196.5904121025</v>
      </c>
      <c r="I7704" s="195" t="n">
        <v>76093.69265745298</v>
      </c>
      <c r="J7704" s="196" t="n">
        <v>26286.28538369443</v>
      </c>
      <c r="K7704" s="197" t="n">
        <v>236576.5684532499</v>
      </c>
      <c r="L7704" s="194" t="n">
        <v>0</v>
      </c>
      <c r="M7704" s="195" t="n">
        <v>0</v>
      </c>
      <c r="N7704" s="196" t="n">
        <v>0</v>
      </c>
      <c r="O7704" s="197" t="n">
        <v>0</v>
      </c>
      <c r="P7704" s="524" t="inlineStr">
        <is>
          <t>Исключено</t>
        </is>
      </c>
      <c r="Q7704" s="104" t="n"/>
    </row>
    <row r="7705" outlineLevel="3" ht="50.25" customHeight="1">
      <c r="A7705" s="3" t="n"/>
      <c r="B7705" s="3" t="n"/>
      <c r="C7705" s="25" t="n"/>
      <c r="D7705" s="271" t="inlineStr">
        <is>
          <t>10.17.1.6.</t>
        </is>
      </c>
      <c r="E7705" s="200" t="inlineStr">
        <is>
          <t>Монтажная коробка для RV-3NCT5065, RV-3BMB1, «ЭрВиАй Групп»</t>
        </is>
      </c>
      <c r="F7705" s="651" t="inlineStr">
        <is>
          <t>шт</t>
        </is>
      </c>
      <c r="G7705" s="645" t="n">
        <v>0</v>
      </c>
      <c r="H7705" s="194" t="n">
        <v>8454.63386166427</v>
      </c>
      <c r="I7705" s="195" t="n">
        <v>3305.568302462363</v>
      </c>
      <c r="J7705" s="196" t="n">
        <v>1470.025270515829</v>
      </c>
      <c r="K7705" s="197" t="n">
        <v>13230.22743464246</v>
      </c>
      <c r="L7705" s="194" t="n">
        <v>0</v>
      </c>
      <c r="M7705" s="195" t="n">
        <v>0</v>
      </c>
      <c r="N7705" s="196" t="n">
        <v>0</v>
      </c>
      <c r="O7705" s="197" t="n">
        <v>0</v>
      </c>
      <c r="P7705" s="524" t="inlineStr">
        <is>
          <t>Исключено</t>
        </is>
      </c>
      <c r="Q7705" s="104" t="n"/>
    </row>
    <row r="7706" outlineLevel="3" ht="50.25" customHeight="1">
      <c r="A7706" s="3" t="n"/>
      <c r="B7706" s="3" t="n"/>
      <c r="C7706" s="25" t="n"/>
      <c r="D7706" s="271" t="inlineStr">
        <is>
          <t>10.17.1.7.</t>
        </is>
      </c>
      <c r="E7706" s="200" t="inlineStr">
        <is>
          <t>Купольная поворотная PTZ IP-камера 2Мп 30к/с, объектив моторизованный 4,5-148,5мм, 2,5-560/1,4-33,40, F1.5-F4.0, H.264; H.265; MJPEG, WDR (120 дБ), ONVIF, API, Vh-180°/с, Vv-80°/с PoE (802.3at) / DC 12 В до 25 Вт , IP66, ИК-150м, RVi-2NCZ24633 (4.5-148.5), «ЭрВиАй Групп»</t>
        </is>
      </c>
      <c r="F7706" s="651" t="inlineStr">
        <is>
          <t>шт</t>
        </is>
      </c>
      <c r="G7706" s="645" t="n">
        <v>0</v>
      </c>
      <c r="H7706" s="194" t="n">
        <v>137802.2430884005</v>
      </c>
      <c r="I7706" s="195" t="n">
        <v>56986.19333202476</v>
      </c>
      <c r="J7706" s="196" t="n">
        <v>24348.55455255316</v>
      </c>
      <c r="K7706" s="197" t="n">
        <v>219136.9909729784</v>
      </c>
      <c r="L7706" s="194" t="n">
        <v>0</v>
      </c>
      <c r="M7706" s="195" t="n">
        <v>0</v>
      </c>
      <c r="N7706" s="196" t="n">
        <v>0</v>
      </c>
      <c r="O7706" s="197" t="n">
        <v>0</v>
      </c>
      <c r="P7706" s="524" t="inlineStr">
        <is>
          <t>Исключено</t>
        </is>
      </c>
      <c r="Q7706" s="104" t="n"/>
    </row>
    <row r="7707" outlineLevel="3" ht="50.25" customHeight="1">
      <c r="A7707" s="3" t="n"/>
      <c r="B7707" s="3" t="n"/>
      <c r="C7707" s="25" t="n"/>
      <c r="D7707" s="271" t="inlineStr">
        <is>
          <t>10.17.1.8.</t>
        </is>
      </c>
      <c r="E7707" s="200" t="inlineStr">
        <is>
          <t>Парапетный кронштейн для RVi-2NCZ24633, RV-BPA1, «ЭрВиАй Групп»</t>
        </is>
      </c>
      <c r="F7707" s="651" t="inlineStr">
        <is>
          <t>шт</t>
        </is>
      </c>
      <c r="G7707" s="645" t="n">
        <v>0</v>
      </c>
      <c r="H7707" s="194" t="n">
        <v>16439.56584212497</v>
      </c>
      <c r="I7707" s="195" t="n">
        <v>9159.740598748969</v>
      </c>
      <c r="J7707" s="196" t="n">
        <v>3199.913305109242</v>
      </c>
      <c r="K7707" s="197" t="n">
        <v>28799.21974598318</v>
      </c>
      <c r="L7707" s="194" t="n">
        <v>0</v>
      </c>
      <c r="M7707" s="195" t="n">
        <v>0</v>
      </c>
      <c r="N7707" s="196" t="n">
        <v>0</v>
      </c>
      <c r="O7707" s="197" t="n">
        <v>0</v>
      </c>
      <c r="P7707" s="524" t="inlineStr">
        <is>
          <t>Исключено</t>
        </is>
      </c>
      <c r="Q7707" s="104" t="n"/>
    </row>
    <row r="7708" outlineLevel="3" ht="50.25" customHeight="1">
      <c r="A7708" s="3" t="n"/>
      <c r="B7708" s="3" t="n"/>
      <c r="C7708" s="25" t="n"/>
      <c r="D7708" s="271" t="inlineStr">
        <is>
          <t>10.17.1.9.</t>
        </is>
      </c>
      <c r="E7708" s="200" t="inlineStr">
        <is>
          <t>Устройство защиты линий PoE от грозовых разрядов 2×RJ45, 1000 Мбит/с, -40...70 °С, DIN, 25х78 мм, RVi-1NSP10-1GP, «ЭрВиАй Групп»</t>
        </is>
      </c>
      <c r="F7708" s="651" t="inlineStr">
        <is>
          <t>шт</t>
        </is>
      </c>
      <c r="G7708" s="645" t="n">
        <v>0</v>
      </c>
      <c r="H7708" s="194" t="n">
        <v>3691.72926538734</v>
      </c>
      <c r="I7708" s="195" t="n">
        <v>1866.199898421202</v>
      </c>
      <c r="J7708" s="196" t="n">
        <v>694.7411454760677</v>
      </c>
      <c r="K7708" s="197" t="n">
        <v>6252.670309284609</v>
      </c>
      <c r="L7708" s="194" t="n">
        <v>0</v>
      </c>
      <c r="M7708" s="195" t="n">
        <v>0</v>
      </c>
      <c r="N7708" s="196" t="n">
        <v>0</v>
      </c>
      <c r="O7708" s="197" t="n">
        <v>0</v>
      </c>
      <c r="P7708" s="524" t="inlineStr">
        <is>
          <t>Исключено</t>
        </is>
      </c>
      <c r="Q7708" s="104" t="n"/>
    </row>
    <row r="7709" outlineLevel="2" ht="50.25" customHeight="1">
      <c r="A7709" s="3" t="n"/>
      <c r="B7709" s="3" t="n"/>
      <c r="C7709" s="240" t="n"/>
      <c r="D7709" s="391" t="inlineStr">
        <is>
          <t>10.17.2.</t>
        </is>
      </c>
      <c r="E7709" s="416" t="inlineStr">
        <is>
          <t>Оборудование рабочего места</t>
        </is>
      </c>
      <c r="F7709" s="415" t="inlineStr">
        <is>
          <t>комплект</t>
        </is>
      </c>
      <c r="G7709" s="420" t="n">
        <v>1</v>
      </c>
      <c r="H7709" s="428">
        <f>IFERROR(L7709/G7709,0)</f>
        <v/>
      </c>
      <c r="I7709" s="429">
        <f>IFERROR(M7709/G7709,0)</f>
        <v/>
      </c>
      <c r="J7709" s="430">
        <f>IFERROR(N7709/G7709,0)</f>
        <v/>
      </c>
      <c r="K7709" s="432">
        <f>+IFERROR(O7709/G7709,0)</f>
        <v/>
      </c>
      <c r="L7709" s="431">
        <f>SUBTOTAL(9,L7710:L7717)</f>
        <v/>
      </c>
      <c r="M7709" s="429">
        <f>SUBTOTAL(9,M7710:M7717)</f>
        <v/>
      </c>
      <c r="N7709" s="430">
        <f>SUBTOTAL(9,N7710:N7717)</f>
        <v/>
      </c>
      <c r="O7709" s="433">
        <f>SUBTOTAL(9,O7710:O7717)</f>
        <v/>
      </c>
      <c r="P7709" s="394" t="n"/>
      <c r="Q7709" s="243" t="n"/>
    </row>
    <row r="7710" outlineLevel="3" ht="159" customHeight="1">
      <c r="A7710" s="3" t="n"/>
      <c r="B7710" s="3" t="n"/>
      <c r="C7710" s="25" t="n"/>
      <c r="D7710" s="271" t="inlineStr">
        <is>
          <t>10.17.2.1.</t>
        </is>
      </c>
      <c r="E7710" s="200" t="inlineStr">
        <is>
          <t>Рабочая станция/ УРМ для отображения до 96 IP-камер. Исполнение – Башня. Отображение до 96 IP-камер в разрешении D1 720х576@25 к/с, в мультикартинке, до 5 МП в полноэкранном режиме. Подключение до 6 мониторов - 4k mini-DisplayPort/HDMI; Питание системы 220V, БП до 550Вт. Макс./Ном. потребляемая мощность, Вт: 335/219. В составе программного обеспечения Rubezh Video Operator (R-OPERATOR) для обеспечения системы видеонаблюдения УРМ. Для обеспечения работоспособности предустановлена операционная система Windows 11 Pro. В состав обеспечения включен Support SLA Start - Расширенная техническая поддержка на период запуска системы, Warranty SLA 1 year, RV-WS0750, «ЭрВиАй Групп»</t>
        </is>
      </c>
      <c r="F7710" s="651" t="inlineStr">
        <is>
          <t>компл</t>
        </is>
      </c>
      <c r="G7710" s="645" t="n">
        <v>0</v>
      </c>
      <c r="H7710" s="194" t="n">
        <v>972219.1548901298</v>
      </c>
      <c r="I7710" s="195" t="n">
        <v>535441.5998432722</v>
      </c>
      <c r="J7710" s="196" t="n">
        <v>188457.5943416753</v>
      </c>
      <c r="K7710" s="197" t="n">
        <v>1696118.349075077</v>
      </c>
      <c r="L7710" s="194" t="n">
        <v>0</v>
      </c>
      <c r="M7710" s="195" t="n">
        <v>0</v>
      </c>
      <c r="N7710" s="196" t="n">
        <v>0</v>
      </c>
      <c r="O7710" s="197" t="n">
        <v>0</v>
      </c>
      <c r="P7710" s="524" t="inlineStr">
        <is>
          <t>Исключено</t>
        </is>
      </c>
      <c r="Q7710" s="104" t="n"/>
    </row>
    <row r="7711" outlineLevel="3" ht="50.25" customHeight="1">
      <c r="A7711" s="3" t="n"/>
      <c r="B7711" s="3" t="n"/>
      <c r="C7711" s="25" t="n"/>
      <c r="D7711" s="271" t="inlineStr">
        <is>
          <t>10.17.2.2.</t>
        </is>
      </c>
      <c r="E7711" s="200" t="inlineStr">
        <is>
          <t>Монитор ЖК, 31.5”, 1920×1080, HDMI, VGA, аудиовход, VESA-100x100, 54 Вт, DS-D5032QE, Hikvision</t>
        </is>
      </c>
      <c r="F7711" s="651" t="inlineStr">
        <is>
          <t>шт</t>
        </is>
      </c>
      <c r="G7711" s="645" t="n">
        <v>0</v>
      </c>
      <c r="H7711" s="194" t="n">
        <v>28356.83427192979</v>
      </c>
      <c r="I7711" s="195" t="n">
        <v>2588.444220594671</v>
      </c>
      <c r="J7711" s="196" t="n">
        <v>3868.159811565558</v>
      </c>
      <c r="K7711" s="197" t="n">
        <v>34813.43830409002</v>
      </c>
      <c r="L7711" s="194" t="n">
        <v>0</v>
      </c>
      <c r="M7711" s="195" t="n">
        <v>0</v>
      </c>
      <c r="N7711" s="196" t="n">
        <v>0</v>
      </c>
      <c r="O7711" s="197" t="n">
        <v>0</v>
      </c>
      <c r="P7711" s="524" t="inlineStr">
        <is>
          <t>Исключено</t>
        </is>
      </c>
      <c r="Q7711" s="104" t="n"/>
    </row>
    <row r="7712" outlineLevel="3" ht="50.25" customHeight="1">
      <c r="A7712" s="3" t="n"/>
      <c r="B7712" s="3" t="n"/>
      <c r="C7712" s="25" t="n"/>
      <c r="D7712" s="271" t="inlineStr">
        <is>
          <t>10.17.2.3.</t>
        </is>
      </c>
      <c r="E7712" s="200" t="inlineStr">
        <is>
          <t>Источник бесперебойного электропитания Smart-Save Online SRT 1КВт, 230В, 8хC13, 2U, SNMP-карта, возможно подкл. доп. АКБ, 630мм, SRTSE1000RTXLI, Systeme electric</t>
        </is>
      </c>
      <c r="F7712" s="651" t="inlineStr">
        <is>
          <t>компл</t>
        </is>
      </c>
      <c r="G7712" s="645" t="n">
        <v>0</v>
      </c>
      <c r="H7712" s="194" t="n">
        <v>105742.1420274766</v>
      </c>
      <c r="I7712" s="195" t="n">
        <v>25884.44220594671</v>
      </c>
      <c r="J7712" s="196" t="n">
        <v>16453.32302917792</v>
      </c>
      <c r="K7712" s="197" t="n">
        <v>148079.9072626012</v>
      </c>
      <c r="L7712" s="194" t="n">
        <v>0</v>
      </c>
      <c r="M7712" s="195" t="n">
        <v>0</v>
      </c>
      <c r="N7712" s="196" t="n">
        <v>0</v>
      </c>
      <c r="O7712" s="197" t="n">
        <v>0</v>
      </c>
      <c r="P7712" s="524" t="inlineStr">
        <is>
          <t>Исключено</t>
        </is>
      </c>
      <c r="Q7712" s="104" t="n"/>
    </row>
    <row r="7713" outlineLevel="3" ht="50.25" customHeight="1">
      <c r="A7713" s="3" t="n"/>
      <c r="B7713" s="3" t="n"/>
      <c r="C7713" s="25" t="n"/>
      <c r="D7713" s="271" t="inlineStr">
        <is>
          <t>10.17.2.4.</t>
        </is>
      </c>
      <c r="E7713" s="200" t="inlineStr">
        <is>
          <t>Комплект батарей для ИБП Systeme Electric Smart-Save Online, 36 В, свинцово-кислотный, конвертируемый форм-фактор 2U, BPSE36RT2U, Systeme electric</t>
        </is>
      </c>
      <c r="F7713" s="651" t="inlineStr">
        <is>
          <t>компл</t>
        </is>
      </c>
      <c r="G7713" s="645" t="n">
        <v>0</v>
      </c>
      <c r="H7713" s="194" t="n">
        <v>80229.88049466003</v>
      </c>
      <c r="I7713" s="195" t="n">
        <v>19413.33165446003</v>
      </c>
      <c r="J7713" s="196" t="n">
        <v>12455.40151864001</v>
      </c>
      <c r="K7713" s="197" t="n">
        <v>112098.6136677601</v>
      </c>
      <c r="L7713" s="194" t="n">
        <v>0</v>
      </c>
      <c r="M7713" s="195" t="n">
        <v>0</v>
      </c>
      <c r="N7713" s="196" t="n">
        <v>0</v>
      </c>
      <c r="O7713" s="197" t="n">
        <v>0</v>
      </c>
      <c r="P7713" s="524" t="inlineStr">
        <is>
          <t>Исключено</t>
        </is>
      </c>
      <c r="Q7713" s="104" t="n"/>
    </row>
    <row r="7714" outlineLevel="3" ht="50.25" customHeight="1">
      <c r="A7714" s="3" t="n"/>
      <c r="B7714" s="3" t="n"/>
      <c r="C7714" s="25" t="n"/>
      <c r="D7714" s="271" t="inlineStr">
        <is>
          <t>10.17.2.5.</t>
        </is>
      </c>
      <c r="E7714" s="200" t="inlineStr">
        <is>
          <t>Сетевая карта 10/100/1000M версия М, SE9604, Systeme electric</t>
        </is>
      </c>
      <c r="F7714" s="651" t="inlineStr">
        <is>
          <t>шт</t>
        </is>
      </c>
      <c r="G7714" s="645" t="n">
        <v>0</v>
      </c>
      <c r="H7714" s="194" t="n">
        <v>38512.55912993678</v>
      </c>
      <c r="I7714" s="195" t="n">
        <v>6471.110551486678</v>
      </c>
      <c r="J7714" s="196" t="n">
        <v>5622.958710177933</v>
      </c>
      <c r="K7714" s="197" t="n">
        <v>50606.62839160139</v>
      </c>
      <c r="L7714" s="194" t="n">
        <v>0</v>
      </c>
      <c r="M7714" s="195" t="n">
        <v>0</v>
      </c>
      <c r="N7714" s="196" t="n">
        <v>0</v>
      </c>
      <c r="O7714" s="197" t="n">
        <v>0</v>
      </c>
      <c r="P7714" s="524" t="inlineStr">
        <is>
          <t>Исключено</t>
        </is>
      </c>
      <c r="Q7714" s="104" t="n"/>
    </row>
    <row r="7715" outlineLevel="3" ht="50.25" customHeight="1">
      <c r="A7715" s="3" t="n"/>
      <c r="B7715" s="3" t="n"/>
      <c r="C7715" s="25" t="n"/>
      <c r="D7715" s="271" t="inlineStr">
        <is>
          <t>10.17.2.6.</t>
        </is>
      </c>
      <c r="E7715" s="200" t="inlineStr">
        <is>
          <t>Крепление монитора 100х100, VESA-100x100</t>
        </is>
      </c>
      <c r="F7715" s="651" t="inlineStr">
        <is>
          <t>шт</t>
        </is>
      </c>
      <c r="G7715" s="645" t="n">
        <v>0</v>
      </c>
      <c r="H7715" s="194" t="n">
        <v>3705.794834478179</v>
      </c>
      <c r="I7715" s="195" t="n">
        <v>1553.066532356803</v>
      </c>
      <c r="J7715" s="196" t="n">
        <v>657.3576708543727</v>
      </c>
      <c r="K7715" s="197" t="n">
        <v>5916.219037689354</v>
      </c>
      <c r="L7715" s="194" t="n">
        <v>0</v>
      </c>
      <c r="M7715" s="195" t="n">
        <v>0</v>
      </c>
      <c r="N7715" s="196" t="n">
        <v>0</v>
      </c>
      <c r="O7715" s="197" t="n">
        <v>0</v>
      </c>
      <c r="P7715" s="524" t="inlineStr">
        <is>
          <t>Исключено</t>
        </is>
      </c>
      <c r="Q7715" s="104" t="n"/>
    </row>
    <row r="7716" outlineLevel="3" ht="50.25" customHeight="1">
      <c r="A7716" s="3" t="n"/>
      <c r="B7716" s="3" t="n"/>
      <c r="C7716" s="25" t="n"/>
      <c r="D7716" s="271" t="inlineStr">
        <is>
          <t>10.17.2.7.</t>
        </is>
      </c>
      <c r="E7716" s="200" t="inlineStr">
        <is>
          <t>Кабель HDMI-HDMI, 3м</t>
        </is>
      </c>
      <c r="F7716" s="651" t="inlineStr">
        <is>
          <t>шт</t>
        </is>
      </c>
      <c r="G7716" s="645" t="n">
        <v>0</v>
      </c>
      <c r="H7716" s="194" t="n">
        <v>678.8184705450066</v>
      </c>
      <c r="I7716" s="195" t="n">
        <v>0</v>
      </c>
      <c r="J7716" s="196" t="n">
        <v>84.85230881812582</v>
      </c>
      <c r="K7716" s="197" t="n">
        <v>763.6707793631324</v>
      </c>
      <c r="L7716" s="194" t="n">
        <v>0</v>
      </c>
      <c r="M7716" s="195" t="n">
        <v>0</v>
      </c>
      <c r="N7716" s="196" t="n">
        <v>0</v>
      </c>
      <c r="O7716" s="197" t="n">
        <v>0</v>
      </c>
      <c r="P7716" s="524" t="inlineStr">
        <is>
          <t>Исключено</t>
        </is>
      </c>
      <c r="Q7716" s="104" t="n"/>
    </row>
    <row r="7717" outlineLevel="3" ht="50.25" customHeight="1">
      <c r="A7717" s="3" t="n"/>
      <c r="B7717" s="3" t="n"/>
      <c r="C7717" s="25" t="n"/>
      <c r="D7717" s="271" t="inlineStr">
        <is>
          <t>10.17.2.8.</t>
        </is>
      </c>
      <c r="E7717" s="200" t="inlineStr">
        <is>
          <t>Коммутационный шнур, Категория 6, UTP, 5 м, LSZH, синий, R4736xxx, RIT</t>
        </is>
      </c>
      <c r="F7717" s="651" t="inlineStr">
        <is>
          <t>шт</t>
        </is>
      </c>
      <c r="G7717" s="645" t="n">
        <v>0</v>
      </c>
      <c r="H7717" s="194" t="n">
        <v>1034.390120363939</v>
      </c>
      <c r="I7717" s="195" t="n">
        <v>0</v>
      </c>
      <c r="J7717" s="196" t="n">
        <v>129.2987650454924</v>
      </c>
      <c r="K7717" s="197" t="n">
        <v>1163.688885409432</v>
      </c>
      <c r="L7717" s="194" t="n">
        <v>0</v>
      </c>
      <c r="M7717" s="195" t="n">
        <v>0</v>
      </c>
      <c r="N7717" s="196" t="n">
        <v>0</v>
      </c>
      <c r="O7717" s="197" t="n">
        <v>0</v>
      </c>
      <c r="P7717" s="524" t="inlineStr">
        <is>
          <t>Исключено</t>
        </is>
      </c>
      <c r="Q7717" s="104" t="n"/>
    </row>
    <row r="7718" outlineLevel="2" ht="50.25" customHeight="1">
      <c r="A7718" s="3" t="n"/>
      <c r="B7718" s="3" t="n"/>
      <c r="C7718" s="240" t="n"/>
      <c r="D7718" s="391" t="inlineStr">
        <is>
          <t>10.17.3.</t>
        </is>
      </c>
      <c r="E7718" s="417" t="inlineStr">
        <is>
          <t>Оборудование узлов В телекоммуникационный шкаф ТШ-S0:</t>
        </is>
      </c>
      <c r="F7718" s="415" t="inlineStr">
        <is>
          <t>комплект</t>
        </is>
      </c>
      <c r="G7718" s="420" t="n">
        <v>1</v>
      </c>
      <c r="H7718" s="428">
        <f>IFERROR(L7718/G7718,0)</f>
        <v/>
      </c>
      <c r="I7718" s="429">
        <f>IFERROR(M7718/G7718,0)</f>
        <v/>
      </c>
      <c r="J7718" s="430">
        <f>IFERROR(N7718/G7718,0)</f>
        <v/>
      </c>
      <c r="K7718" s="432">
        <f>+IFERROR(O7718/G7718,0)</f>
        <v/>
      </c>
      <c r="L7718" s="431">
        <f>SUBTOTAL(9,L7719:L7722)</f>
        <v/>
      </c>
      <c r="M7718" s="429">
        <f>SUBTOTAL(9,M7719:M7722)</f>
        <v/>
      </c>
      <c r="N7718" s="430">
        <f>SUBTOTAL(9,N7719:N7722)</f>
        <v/>
      </c>
      <c r="O7718" s="433">
        <f>SUBTOTAL(9,O7719:O7722)</f>
        <v/>
      </c>
      <c r="P7718" s="394" t="n"/>
      <c r="Q7718" s="243" t="n"/>
    </row>
    <row r="7719" outlineLevel="3" ht="270.75" customHeight="1">
      <c r="A7719" s="3" t="n"/>
      <c r="B7719" s="3" t="n"/>
      <c r="C7719" s="25" t="n"/>
      <c r="D7719" s="271" t="inlineStr">
        <is>
          <t>10.17.3.1.</t>
        </is>
      </c>
      <c r="E7719" s="200" t="inlineStr">
        <is>
          <t>Видеосервер. Сервер записи до 47 IP-камер. Исполнение – Rack Mount 19’ 2U. Запись в разрешении до 2МП@25к/с; Макс. входящий битрейт 700 Мбит/с. Подключение до 2 мониторов; Трансляция на Клиенты видеопотоков с 47 IP-камер в разрешении D1 720х576@25 к/с, в мультикартинке, до 2МП в полноэкранном режиме. Защищенный архив RAID 6, массив объемом 60ТБ(полезный объем 54,5ТБ), для постоянной записи 30 суток в кодеке H.264, с возможностью горячей замены до 12хHDD. RAID 1 для OS, 2хSSD; Питание системы 220V, 2х БП до 920Вт. Макс./Ном. потребляемая мощность, Вт: 310/221. В составе программного обеспечения Rubezh Video Operator (R-OPERATOR) для обеспечения системы видеонаблюдения: Лицензии на подключение каналов х 47 IP каналов видео. Детектор распознавания лиц х 4шт. Платформа предиктивной видеоаналитики "Видеоинтеллект" х 1шт. Модуль защиты "Видеоинтеллект" х 2шт. ПО «Rubezh Video Operator» - Расширение лицензии PRO на интеграцию СКУД STRAZH х 1шт. Для обеспечения работоспособности предустановлена операционная система Astra Linux Special Edition (Лицензирование - Смоленск). В состав обеспечения включен Support SLA Start - Расширенная техническая поддержка на период запуска системы, Warranty SLA 1 year , RV-SE2500 , (Сборка 23434.1), «ЭрВиАй Групп»</t>
        </is>
      </c>
      <c r="F7719" s="651" t="inlineStr">
        <is>
          <t>компл</t>
        </is>
      </c>
      <c r="G7719" s="645" t="n">
        <v>0</v>
      </c>
      <c r="H7719" s="194" t="n">
        <v>3228828.497395766</v>
      </c>
      <c r="I7719" s="195" t="n">
        <v>726847.7499598737</v>
      </c>
      <c r="J7719" s="196" t="n">
        <v>494459.530919455</v>
      </c>
      <c r="K7719" s="197" t="n">
        <v>4450135.778275095</v>
      </c>
      <c r="L7719" s="194" t="n">
        <v>0</v>
      </c>
      <c r="M7719" s="195" t="n">
        <v>0</v>
      </c>
      <c r="N7719" s="196" t="n">
        <v>0</v>
      </c>
      <c r="O7719" s="197" t="n">
        <v>0</v>
      </c>
      <c r="P7719" s="524" t="inlineStr">
        <is>
          <t>Исключено</t>
        </is>
      </c>
      <c r="Q7719" s="104" t="n"/>
    </row>
    <row r="7720" outlineLevel="3" ht="261" customHeight="1">
      <c r="A7720" s="3" t="n"/>
      <c r="B7720" s="3" t="n"/>
      <c r="C7720" s="25" t="n"/>
      <c r="D7720" s="271" t="inlineStr">
        <is>
          <t>10.17.3.2.</t>
        </is>
      </c>
      <c r="E7720" s="200" t="inlineStr">
        <is>
          <t>Видеосервер. Сервер записи до 76 IP-камер. Исполнение – Rack Mount 19’ 3U. Запись в разрешении до 5МП@25к/с; Макс. входящий битрейт 700 Мбит/с. Подключение до 4 мониторов; Трансляция на Клиенты видеопотоков с 76 IP-камер в разрешении D1 720х576@25 к/с, в мультикартинке, до 5МП в полноэкранном режиме. Защищенный архив RAID 6, массив объемом 240ТБ(полезный объем 218,2ТБ), для постоянной записи 30 суток в кодеке H.264, с возможностью горячей замены до 16хHDD. RAID 1 для OS, 2хSSD; Дополнительная сетевая карта 2x RJ45 1 Гбит/с. Питание системы 220V, 2х БП до 1000Вт. Макс./Ном. потребляемая мощность, Вт: 396/273. В составе программного обеспечения Rubezh Video Operator (R-OPERATOR) для обеспечения системы видеонаблюдения: Лицензии на подключение каналов х 76 IP каналов видео. ПО «Rubezh Video Operator» Распознавание номеров транспортных средств R-AUTO. Модуль «Интелливижн» х 4шт. ПО «Rubezh Video Operator» - Расширение лицензии PRO на интеграцию СКУД STRAZH х 1шт. Для обеспечения работоспособности предустановлена операционная система Windows Server 2019 for IoT. В состав обеспечения включен Support SLA Start - Расширенная техническая поддержка на период запуска системы, Warranty SLA 1 year, RV-SE3700 , (Сборка 23434.1), «ЭрВиАй Групп»</t>
        </is>
      </c>
      <c r="F7720" s="651" t="inlineStr">
        <is>
          <t>компл</t>
        </is>
      </c>
      <c r="G7720" s="645" t="n">
        <v>0</v>
      </c>
      <c r="H7720" s="194" t="n">
        <v>5622140.236697651</v>
      </c>
      <c r="I7720" s="195" t="n">
        <v>1253404.556093677</v>
      </c>
      <c r="J7720" s="196" t="n">
        <v>859443.0990989162</v>
      </c>
      <c r="K7720" s="197" t="n">
        <v>7734987.891890245</v>
      </c>
      <c r="L7720" s="194" t="n">
        <v>0</v>
      </c>
      <c r="M7720" s="195" t="n">
        <v>0</v>
      </c>
      <c r="N7720" s="196" t="n">
        <v>0</v>
      </c>
      <c r="O7720" s="197" t="n">
        <v>0</v>
      </c>
      <c r="P7720" s="524" t="inlineStr">
        <is>
          <t>Исключено</t>
        </is>
      </c>
      <c r="Q7720" s="104" t="n"/>
    </row>
    <row r="7721" outlineLevel="3" ht="50.25" customHeight="1">
      <c r="A7721" s="3" t="n"/>
      <c r="B7721" s="3" t="n"/>
      <c r="C7721" s="25" t="n"/>
      <c r="D7721" s="271" t="inlineStr">
        <is>
          <t>10.17.3.3.</t>
        </is>
      </c>
      <c r="E7721" s="200" t="inlineStr">
        <is>
          <t>Коммутационный шнур, Категория 6, UTP, 5 м, LSZH, синий, R4736xxx, RIT</t>
        </is>
      </c>
      <c r="F7721" s="651" t="inlineStr">
        <is>
          <t>шт</t>
        </is>
      </c>
      <c r="G7721" s="645" t="n">
        <v>0</v>
      </c>
      <c r="H7721" s="194" t="n">
        <v>1034.390059105501</v>
      </c>
      <c r="I7721" s="195" t="n">
        <v>0</v>
      </c>
      <c r="J7721" s="196" t="n">
        <v>129.2987573881877</v>
      </c>
      <c r="K7721" s="197" t="n">
        <v>1163.688816493689</v>
      </c>
      <c r="L7721" s="194" t="n">
        <v>0</v>
      </c>
      <c r="M7721" s="195" t="n">
        <v>0</v>
      </c>
      <c r="N7721" s="196" t="n">
        <v>0</v>
      </c>
      <c r="O7721" s="197" t="n">
        <v>0</v>
      </c>
      <c r="P7721" s="524" t="inlineStr">
        <is>
          <t>Исключено</t>
        </is>
      </c>
      <c r="Q7721" s="104" t="n"/>
    </row>
    <row r="7722" outlineLevel="3" ht="50.25" customHeight="1">
      <c r="A7722" s="3" t="n"/>
      <c r="B7722" s="3" t="n"/>
      <c r="C7722" s="25" t="n"/>
      <c r="D7722" s="271" t="inlineStr">
        <is>
          <t>10.17.3.4.</t>
        </is>
      </c>
      <c r="E7722" s="200" t="inlineStr">
        <is>
          <t>Модуль медный SFP-RJ-LOS (1000Base-T SFP 100m RJ45 with LOS pin), SFP-RJ-LOS</t>
        </is>
      </c>
      <c r="F7722" s="651" t="inlineStr">
        <is>
          <t>шт</t>
        </is>
      </c>
      <c r="G7722" s="645" t="n">
        <v>0</v>
      </c>
      <c r="H7722" s="194" t="n">
        <v>5167.332572190022</v>
      </c>
      <c r="I7722" s="195" t="n">
        <v>2588.444220594671</v>
      </c>
      <c r="J7722" s="196" t="n">
        <v>969.4720990980866</v>
      </c>
      <c r="K7722" s="197" t="n">
        <v>8725.248891882778</v>
      </c>
      <c r="L7722" s="194" t="n">
        <v>0</v>
      </c>
      <c r="M7722" s="195" t="n">
        <v>0</v>
      </c>
      <c r="N7722" s="196" t="n">
        <v>0</v>
      </c>
      <c r="O7722" s="197" t="n">
        <v>0</v>
      </c>
      <c r="P7722" s="524" t="inlineStr">
        <is>
          <t>Исключено</t>
        </is>
      </c>
      <c r="Q7722" s="104" t="n"/>
    </row>
    <row r="7723" outlineLevel="2" ht="50.25" customHeight="1">
      <c r="A7723" s="3" t="n"/>
      <c r="B7723" s="3" t="n"/>
      <c r="C7723" s="240" t="n"/>
      <c r="D7723" s="391" t="inlineStr">
        <is>
          <t>10.17.4.</t>
        </is>
      </c>
      <c r="E7723" s="418" t="inlineStr">
        <is>
          <t>Телекоммуникационный шкаф ТШ-S2</t>
        </is>
      </c>
      <c r="F7723" s="415" t="inlineStr">
        <is>
          <t>комплект</t>
        </is>
      </c>
      <c r="G7723" s="420" t="n">
        <v>1</v>
      </c>
      <c r="H7723" s="428">
        <f>IFERROR(L7723/G7723,0)</f>
        <v/>
      </c>
      <c r="I7723" s="429">
        <f>IFERROR(M7723/G7723,0)</f>
        <v/>
      </c>
      <c r="J7723" s="430">
        <f>IFERROR(N7723/G7723,0)</f>
        <v/>
      </c>
      <c r="K7723" s="432">
        <f>+IFERROR(O7723/G7723,0)</f>
        <v/>
      </c>
      <c r="L7723" s="431">
        <f>SUBTOTAL(9,L7724:L7729)</f>
        <v/>
      </c>
      <c r="M7723" s="429">
        <f>SUBTOTAL(9,M7724:M7729)</f>
        <v/>
      </c>
      <c r="N7723" s="430">
        <f>SUBTOTAL(9,N7724:N7729)</f>
        <v/>
      </c>
      <c r="O7723" s="433">
        <f>SUBTOTAL(9,O7724:O7729)</f>
        <v/>
      </c>
      <c r="P7723" s="394" t="n"/>
      <c r="Q7723" s="243" t="n"/>
    </row>
    <row r="7724" outlineLevel="3" ht="50.25" customHeight="1">
      <c r="A7724" s="3" t="n"/>
      <c r="B7724" s="3" t="n"/>
      <c r="C7724" s="25" t="n"/>
      <c r="D7724" s="271" t="inlineStr">
        <is>
          <t>10.17.4.1.</t>
        </is>
      </c>
      <c r="E7724" s="200" t="inlineStr">
        <is>
          <t>Модульная оптическая полка Xlight FOMP с выдвижным лотком, 1U, для наполнения, R3203452, РИТ тех</t>
        </is>
      </c>
      <c r="F7724" s="651" t="inlineStr">
        <is>
          <t>шт</t>
        </is>
      </c>
      <c r="G7724" s="645" t="n">
        <v>0</v>
      </c>
      <c r="H7724" s="194" t="n">
        <v>8439.075934262606</v>
      </c>
      <c r="I7724" s="195" t="n">
        <v>2588.444220594671</v>
      </c>
      <c r="J7724" s="196" t="n">
        <v>1378.44001935716</v>
      </c>
      <c r="K7724" s="197" t="n">
        <v>12405.96017421444</v>
      </c>
      <c r="L7724" s="194" t="n">
        <v>0</v>
      </c>
      <c r="M7724" s="195" t="n">
        <v>0</v>
      </c>
      <c r="N7724" s="196" t="n">
        <v>0</v>
      </c>
      <c r="O7724" s="197" t="n">
        <v>0</v>
      </c>
      <c r="P7724" s="524" t="inlineStr">
        <is>
          <t>Исключено</t>
        </is>
      </c>
      <c r="Q7724" s="104" t="n"/>
    </row>
    <row r="7725" outlineLevel="3" ht="50.25" customHeight="1">
      <c r="A7725" s="3" t="n"/>
      <c r="B7725" s="3" t="n"/>
      <c r="C7725" s="25" t="n"/>
      <c r="D7725" s="271" t="inlineStr">
        <is>
          <t>10.17.4.2.</t>
        </is>
      </c>
      <c r="E7725" s="200" t="inlineStr">
        <is>
          <t>Адаптерная планка Xlight FOMP, 8 LC Simplex, SM, APC, R3203475, РИТ тех</t>
        </is>
      </c>
      <c r="F7725" s="651" t="inlineStr">
        <is>
          <t>шт</t>
        </is>
      </c>
      <c r="G7725" s="645" t="n">
        <v>0</v>
      </c>
      <c r="H7725" s="194" t="n">
        <v>2461.398274521111</v>
      </c>
      <c r="I7725" s="195" t="n">
        <v>0</v>
      </c>
      <c r="J7725" s="196" t="n">
        <v>307.6747843151388</v>
      </c>
      <c r="K7725" s="197" t="n">
        <v>2769.073058836249</v>
      </c>
      <c r="L7725" s="194" t="n">
        <v>0</v>
      </c>
      <c r="M7725" s="195" t="n">
        <v>0</v>
      </c>
      <c r="N7725" s="196" t="n">
        <v>0</v>
      </c>
      <c r="O7725" s="197" t="n">
        <v>0</v>
      </c>
      <c r="P7725" s="524" t="inlineStr">
        <is>
          <t>Исключено</t>
        </is>
      </c>
      <c r="Q7725" s="104" t="n"/>
    </row>
    <row r="7726" outlineLevel="3" ht="50.25" customHeight="1">
      <c r="A7726" s="3" t="n"/>
      <c r="B7726" s="3" t="n"/>
      <c r="C7726" s="25" t="n"/>
      <c r="D7726" s="271" t="inlineStr">
        <is>
          <t>10.17.4.3.</t>
        </is>
      </c>
      <c r="E7726" s="200" t="inlineStr">
        <is>
          <t>Планка-заглушка Xlight, R3203460, РИТ тех</t>
        </is>
      </c>
      <c r="F7726" s="651" t="inlineStr">
        <is>
          <t>шт</t>
        </is>
      </c>
      <c r="G7726" s="645" t="n">
        <v>0</v>
      </c>
      <c r="H7726" s="194" t="n">
        <v>703.2582143602901</v>
      </c>
      <c r="I7726" s="195" t="n">
        <v>0</v>
      </c>
      <c r="J7726" s="196" t="n">
        <v>87.90727679503627</v>
      </c>
      <c r="K7726" s="197" t="n">
        <v>791.1654911553264</v>
      </c>
      <c r="L7726" s="194" t="n">
        <v>0</v>
      </c>
      <c r="M7726" s="195" t="n">
        <v>0</v>
      </c>
      <c r="N7726" s="196" t="n">
        <v>0</v>
      </c>
      <c r="O7726" s="197" t="n">
        <v>0</v>
      </c>
      <c r="P7726" s="524" t="inlineStr">
        <is>
          <t>Исключено</t>
        </is>
      </c>
      <c r="Q7726" s="104" t="n"/>
    </row>
    <row r="7727" outlineLevel="3" ht="50.25" customHeight="1">
      <c r="A7727" s="3" t="n"/>
      <c r="B7727" s="3" t="n"/>
      <c r="C7727" s="25" t="n"/>
      <c r="D7727" s="271" t="inlineStr">
        <is>
          <t>10.17.4.4.</t>
        </is>
      </c>
      <c r="E7727" s="200" t="inlineStr">
        <is>
          <t>Оптический пиг-тейл Xlight, LC, SM, G657A2, UPC, LSZH, R4204010, РИТ тех</t>
        </is>
      </c>
      <c r="F7727" s="651" t="inlineStr">
        <is>
          <t>шт</t>
        </is>
      </c>
      <c r="G7727" s="645" t="n">
        <v>0</v>
      </c>
      <c r="H7727" s="194" t="n">
        <v>369.2172180019054</v>
      </c>
      <c r="I7727" s="195" t="n">
        <v>0</v>
      </c>
      <c r="J7727" s="196" t="n">
        <v>46.15215225023817</v>
      </c>
      <c r="K7727" s="197" t="n">
        <v>415.3693702521435</v>
      </c>
      <c r="L7727" s="194" t="n">
        <v>0</v>
      </c>
      <c r="M7727" s="195" t="n">
        <v>0</v>
      </c>
      <c r="N7727" s="196" t="n">
        <v>0</v>
      </c>
      <c r="O7727" s="197" t="n">
        <v>0</v>
      </c>
      <c r="P7727" s="524" t="inlineStr">
        <is>
          <t>Исключено</t>
        </is>
      </c>
      <c r="Q7727" s="104" t="n"/>
    </row>
    <row r="7728" outlineLevel="3" ht="50.25" customHeight="1">
      <c r="A7728" s="3" t="n"/>
      <c r="B7728" s="3" t="n"/>
      <c r="C7728" s="25" t="n"/>
      <c r="D7728" s="271" t="inlineStr">
        <is>
          <t>10.17.4.5.</t>
        </is>
      </c>
      <c r="E7728" s="200" t="inlineStr">
        <is>
          <t>Модуль медный SFP-RJ-LOS (1000Base-T SFP 100m RJ45 with LOS pin), SFP-RJ-LOS</t>
        </is>
      </c>
      <c r="F7728" s="651" t="inlineStr">
        <is>
          <t>шт</t>
        </is>
      </c>
      <c r="G7728" s="645" t="n">
        <v>0</v>
      </c>
      <c r="H7728" s="194" t="n">
        <v>5167.332572190022</v>
      </c>
      <c r="I7728" s="195" t="n">
        <v>2588.444220594671</v>
      </c>
      <c r="J7728" s="196" t="n">
        <v>969.4720990980866</v>
      </c>
      <c r="K7728" s="197" t="n">
        <v>8725.248891882778</v>
      </c>
      <c r="L7728" s="194" t="n">
        <v>0</v>
      </c>
      <c r="M7728" s="195" t="n">
        <v>0</v>
      </c>
      <c r="N7728" s="196" t="n">
        <v>0</v>
      </c>
      <c r="O7728" s="197" t="n">
        <v>0</v>
      </c>
      <c r="P7728" s="524" t="inlineStr">
        <is>
          <t>Исключено</t>
        </is>
      </c>
      <c r="Q7728" s="104" t="n"/>
    </row>
    <row r="7729" outlineLevel="3" ht="50.25" customHeight="1">
      <c r="A7729" s="3" t="n"/>
      <c r="B7729" s="3" t="n"/>
      <c r="C7729" s="25" t="n"/>
      <c r="D7729" s="271" t="inlineStr">
        <is>
          <t>10.17.4.6.</t>
        </is>
      </c>
      <c r="E7729" s="200" t="inlineStr">
        <is>
          <t>Патч-корд оптический Xlight, LC-LC, SM, BI G657A2, LSZH, 3м, R4366030, РИТ тех</t>
        </is>
      </c>
      <c r="F7729" s="651" t="inlineStr">
        <is>
          <t>шт</t>
        </is>
      </c>
      <c r="G7729" s="645" t="n">
        <v>0</v>
      </c>
      <c r="H7729" s="194" t="n">
        <v>1040.820338857347</v>
      </c>
      <c r="I7729" s="195" t="n">
        <v>0</v>
      </c>
      <c r="J7729" s="196" t="n">
        <v>130.1025423571683</v>
      </c>
      <c r="K7729" s="197" t="n">
        <v>1170.922881214515</v>
      </c>
      <c r="L7729" s="194" t="n">
        <v>0</v>
      </c>
      <c r="M7729" s="195" t="n">
        <v>0</v>
      </c>
      <c r="N7729" s="196" t="n">
        <v>0</v>
      </c>
      <c r="O7729" s="197" t="n">
        <v>0</v>
      </c>
      <c r="P7729" s="524" t="inlineStr">
        <is>
          <t>Исключено</t>
        </is>
      </c>
      <c r="Q7729" s="104" t="n"/>
    </row>
    <row r="7730" outlineLevel="2" ht="50.25" customHeight="1">
      <c r="A7730" s="3" t="n"/>
      <c r="B7730" s="3" t="n"/>
      <c r="C7730" s="240" t="n"/>
      <c r="D7730" s="391" t="inlineStr">
        <is>
          <t>10.17.5.</t>
        </is>
      </c>
      <c r="E7730" s="416" t="inlineStr">
        <is>
          <t>Телекоммуникационный шкаф ТШ-S3</t>
        </is>
      </c>
      <c r="F7730" s="415" t="inlineStr">
        <is>
          <t>комплект</t>
        </is>
      </c>
      <c r="G7730" s="420" t="n">
        <v>1</v>
      </c>
      <c r="H7730" s="428">
        <f>IFERROR(L7730/G7730,0)</f>
        <v/>
      </c>
      <c r="I7730" s="429">
        <f>IFERROR(M7730/G7730,0)</f>
        <v/>
      </c>
      <c r="J7730" s="430">
        <f>IFERROR(N7730/G7730,0)</f>
        <v/>
      </c>
      <c r="K7730" s="432">
        <f>+IFERROR(O7730/G7730,0)</f>
        <v/>
      </c>
      <c r="L7730" s="431">
        <f>SUBTOTAL(9,L7731:L7738)</f>
        <v/>
      </c>
      <c r="M7730" s="429">
        <f>SUBTOTAL(9,M7731:M7738)</f>
        <v/>
      </c>
      <c r="N7730" s="430">
        <f>SUBTOTAL(9,N7731:N7738)</f>
        <v/>
      </c>
      <c r="O7730" s="433">
        <f>SUBTOTAL(9,O7731:O7738)</f>
        <v/>
      </c>
      <c r="P7730" s="394" t="n"/>
      <c r="Q7730" s="243" t="n"/>
    </row>
    <row r="7731" outlineLevel="3" ht="50.25" customHeight="1">
      <c r="A7731" s="3" t="n"/>
      <c r="B7731" s="3" t="n"/>
      <c r="C7731" s="25" t="n"/>
      <c r="D7731" s="271" t="inlineStr">
        <is>
          <t>10.17.5.1.</t>
        </is>
      </c>
      <c r="E7731" s="200" t="inlineStr">
        <is>
          <t>Уличный гигабитный управляемый коммутатор с PoE/PoE+ (IEEE802.3af/at) 2х1000Base-Х+8х10/100Base-Tx, IP66, PSW-2G8F+, ООО "Форт-Телеком"</t>
        </is>
      </c>
      <c r="F7731" s="651" t="inlineStr">
        <is>
          <t>компл</t>
        </is>
      </c>
      <c r="G7731" s="645" t="n">
        <v>0</v>
      </c>
      <c r="H7731" s="194" t="n">
        <v>74231.34154949537</v>
      </c>
      <c r="I7731" s="195" t="n">
        <v>32355.55275743339</v>
      </c>
      <c r="J7731" s="196" t="n">
        <v>13323.36178836609</v>
      </c>
      <c r="K7731" s="197" t="n">
        <v>119910.2560952948</v>
      </c>
      <c r="L7731" s="194" t="n">
        <v>0</v>
      </c>
      <c r="M7731" s="195" t="n">
        <v>0</v>
      </c>
      <c r="N7731" s="196" t="n">
        <v>0</v>
      </c>
      <c r="O7731" s="197" t="n">
        <v>0</v>
      </c>
      <c r="P7731" s="524" t="inlineStr">
        <is>
          <t>Исключено</t>
        </is>
      </c>
      <c r="Q7731" s="104" t="n"/>
    </row>
    <row r="7732" outlineLevel="3" ht="50.25" customHeight="1">
      <c r="A7732" s="3" t="n"/>
      <c r="B7732" s="3" t="n"/>
      <c r="C7732" s="25" t="n"/>
      <c r="D7732" s="271" t="inlineStr">
        <is>
          <t>10.17.5.2.</t>
        </is>
      </c>
      <c r="E7732" s="200" t="inlineStr">
        <is>
          <t>SFP модуль RSM1W36L3, 1.25 Гбит/с, TX 1310 нм, RX 1550 нм, 3 км, LC, RSM1W36L3 , НПП Русмодуль</t>
        </is>
      </c>
      <c r="F7732" s="651" t="inlineStr">
        <is>
          <t>шт</t>
        </is>
      </c>
      <c r="G7732" s="645" t="n">
        <v>0</v>
      </c>
      <c r="H7732" s="194" t="n">
        <v>4675.535572319372</v>
      </c>
      <c r="I7732" s="195" t="n">
        <v>2588.444220594671</v>
      </c>
      <c r="J7732" s="196" t="n">
        <v>907.9974741142553</v>
      </c>
      <c r="K7732" s="197" t="n">
        <v>8171.977267028297</v>
      </c>
      <c r="L7732" s="194" t="n">
        <v>0</v>
      </c>
      <c r="M7732" s="195" t="n">
        <v>0</v>
      </c>
      <c r="N7732" s="196" t="n">
        <v>0</v>
      </c>
      <c r="O7732" s="197" t="n">
        <v>0</v>
      </c>
      <c r="P7732" s="524" t="inlineStr">
        <is>
          <t>Исключено</t>
        </is>
      </c>
      <c r="Q7732" s="104" t="n"/>
    </row>
    <row r="7733" outlineLevel="3" ht="50.25" customHeight="1">
      <c r="A7733" s="3" t="n"/>
      <c r="B7733" s="3" t="n"/>
      <c r="C7733" s="25" t="n"/>
      <c r="D7733" s="271" t="inlineStr">
        <is>
          <t>10.17.5.3.</t>
        </is>
      </c>
      <c r="E7733" s="200" t="inlineStr">
        <is>
          <t>SFP модуль RSM1W36L3, 1.25 Гбит/с, TX 1550 нм, RX 1310 нм, 3 км, LC, RSM1W63L3, НПП Русмодуль</t>
        </is>
      </c>
      <c r="F7733" s="651" t="inlineStr">
        <is>
          <t>шт</t>
        </is>
      </c>
      <c r="G7733" s="645" t="n">
        <v>0</v>
      </c>
      <c r="H7733" s="194" t="n">
        <v>4675.535572319372</v>
      </c>
      <c r="I7733" s="195" t="n">
        <v>2588.444220594671</v>
      </c>
      <c r="J7733" s="196" t="n">
        <v>907.9974741142553</v>
      </c>
      <c r="K7733" s="197" t="n">
        <v>8171.977267028297</v>
      </c>
      <c r="L7733" s="194" t="n">
        <v>0</v>
      </c>
      <c r="M7733" s="195" t="n">
        <v>0</v>
      </c>
      <c r="N7733" s="196" t="n">
        <v>0</v>
      </c>
      <c r="O7733" s="197" t="n">
        <v>0</v>
      </c>
      <c r="P7733" s="524" t="inlineStr">
        <is>
          <t>Исключено</t>
        </is>
      </c>
      <c r="Q7733" s="104" t="n"/>
    </row>
    <row r="7734" outlineLevel="3" ht="50.25" customHeight="1">
      <c r="A7734" s="3" t="n"/>
      <c r="B7734" s="3" t="n"/>
      <c r="C7734" s="25" t="n"/>
      <c r="D7734" s="271" t="inlineStr">
        <is>
          <t>10.17.5.4.</t>
        </is>
      </c>
      <c r="E7734" s="200" t="inlineStr">
        <is>
          <t>Пигтейл оптический LC/UPC SM 0.9мм, 1.5м, 9/125мкм G652, одномодовый</t>
        </is>
      </c>
      <c r="F7734" s="651" t="inlineStr">
        <is>
          <t>шт</t>
        </is>
      </c>
      <c r="G7734" s="645" t="n">
        <v>0</v>
      </c>
      <c r="H7734" s="194" t="n">
        <v>38.55876478722684</v>
      </c>
      <c r="I7734" s="195" t="n">
        <v>0</v>
      </c>
      <c r="J7734" s="196" t="n">
        <v>4.819845598403355</v>
      </c>
      <c r="K7734" s="197" t="n">
        <v>43.3786103856302</v>
      </c>
      <c r="L7734" s="194" t="n">
        <v>0</v>
      </c>
      <c r="M7734" s="195" t="n">
        <v>0</v>
      </c>
      <c r="N7734" s="196" t="n">
        <v>0</v>
      </c>
      <c r="O7734" s="197" t="n">
        <v>0</v>
      </c>
      <c r="P7734" s="524" t="inlineStr">
        <is>
          <t>Исключено</t>
        </is>
      </c>
      <c r="Q7734" s="104" t="n"/>
    </row>
    <row r="7735" outlineLevel="3" ht="50.25" customHeight="1">
      <c r="A7735" s="3" t="n"/>
      <c r="B7735" s="3" t="n"/>
      <c r="C7735" s="25" t="n"/>
      <c r="D7735" s="271" t="inlineStr">
        <is>
          <t>10.17.5.5.</t>
        </is>
      </c>
      <c r="E7735" s="200" t="inlineStr">
        <is>
          <t>Мини-муфта FTTH (INNO I-Lock 160 ICSC)</t>
        </is>
      </c>
      <c r="F7735" s="651" t="inlineStr">
        <is>
          <t>шт</t>
        </is>
      </c>
      <c r="G7735" s="645" t="n">
        <v>0</v>
      </c>
      <c r="H7735" s="194" t="n">
        <v>40.40582961884499</v>
      </c>
      <c r="I7735" s="195" t="n">
        <v>0</v>
      </c>
      <c r="J7735" s="196" t="n">
        <v>5.050728702355624</v>
      </c>
      <c r="K7735" s="197" t="n">
        <v>45.45655832120062</v>
      </c>
      <c r="L7735" s="194" t="n">
        <v>0</v>
      </c>
      <c r="M7735" s="195" t="n">
        <v>0</v>
      </c>
      <c r="N7735" s="196" t="n">
        <v>0</v>
      </c>
      <c r="O7735" s="197" t="n">
        <v>0</v>
      </c>
      <c r="P7735" s="524" t="inlineStr">
        <is>
          <t>Исключено</t>
        </is>
      </c>
      <c r="Q7735" s="104" t="n"/>
    </row>
    <row r="7736" outlineLevel="3" ht="50.25" customHeight="1">
      <c r="A7736" s="3" t="n"/>
      <c r="B7736" s="3" t="n"/>
      <c r="C7736" s="25" t="n"/>
      <c r="D7736" s="271" t="inlineStr">
        <is>
          <t>10.17.5.6.</t>
        </is>
      </c>
      <c r="E7736" s="200" t="inlineStr">
        <is>
          <t>Комплект для защиты сварных соединений 40мм, КДЗС-40</t>
        </is>
      </c>
      <c r="F7736" s="651" t="inlineStr">
        <is>
          <t>шт</t>
        </is>
      </c>
      <c r="G7736" s="645" t="n">
        <v>0</v>
      </c>
      <c r="H7736" s="194" t="n">
        <v>5.079612062263911</v>
      </c>
      <c r="I7736" s="195" t="n">
        <v>0</v>
      </c>
      <c r="J7736" s="196" t="n">
        <v>0.6349515077829889</v>
      </c>
      <c r="K7736" s="197" t="n">
        <v>5.7145635700469</v>
      </c>
      <c r="L7736" s="194" t="n">
        <v>0</v>
      </c>
      <c r="M7736" s="195" t="n">
        <v>0</v>
      </c>
      <c r="N7736" s="196" t="n">
        <v>0</v>
      </c>
      <c r="O7736" s="197" t="n">
        <v>0</v>
      </c>
      <c r="P7736" s="524" t="inlineStr">
        <is>
          <t>Исключено</t>
        </is>
      </c>
      <c r="Q7736" s="104" t="n"/>
    </row>
    <row r="7737" outlineLevel="3" ht="50.25" customHeight="1">
      <c r="A7737" s="3" t="n"/>
      <c r="B7737" s="3" t="n"/>
      <c r="C7737" s="25" t="n"/>
      <c r="D7737" s="271" t="inlineStr">
        <is>
          <t>10.17.5.7.</t>
        </is>
      </c>
      <c r="E7737" s="200" t="inlineStr">
        <is>
          <t>Патч-корд оптический LC-LC/UPC SM (9/125мкм) simplex (3.0мм) 3.0м</t>
        </is>
      </c>
      <c r="F7737" s="651" t="inlineStr">
        <is>
          <t>шт</t>
        </is>
      </c>
      <c r="G7737" s="645" t="n">
        <v>0</v>
      </c>
      <c r="H7737" s="194" t="n">
        <v>369.4250954943536</v>
      </c>
      <c r="I7737" s="195" t="n">
        <v>0</v>
      </c>
      <c r="J7737" s="196" t="n">
        <v>46.1781369367942</v>
      </c>
      <c r="K7737" s="197" t="n">
        <v>415.6032324311478</v>
      </c>
      <c r="L7737" s="194" t="n">
        <v>0</v>
      </c>
      <c r="M7737" s="195" t="n">
        <v>0</v>
      </c>
      <c r="N7737" s="196" t="n">
        <v>0</v>
      </c>
      <c r="O7737" s="197" t="n">
        <v>0</v>
      </c>
      <c r="P7737" s="524" t="inlineStr">
        <is>
          <t>Исключено</t>
        </is>
      </c>
      <c r="Q7737" s="104" t="n"/>
    </row>
    <row r="7738" outlineLevel="3" ht="50.25" customHeight="1">
      <c r="A7738" s="3" t="n"/>
      <c r="B7738" s="3" t="n"/>
      <c r="C7738" s="25" t="n"/>
      <c r="D7738" s="271" t="inlineStr">
        <is>
          <t>10.17.5.8.</t>
        </is>
      </c>
      <c r="E7738" s="200" t="inlineStr">
        <is>
          <t>Патч-корд оптический LC-LC/UPC SM (9/125мкм) simplex (3.0мм) 1.0м</t>
        </is>
      </c>
      <c r="F7738" s="651" t="inlineStr">
        <is>
          <t>шт</t>
        </is>
      </c>
      <c r="G7738" s="645" t="n">
        <v>0</v>
      </c>
      <c r="H7738" s="194" t="n">
        <v>369.4250954943536</v>
      </c>
      <c r="I7738" s="195" t="n">
        <v>0</v>
      </c>
      <c r="J7738" s="196" t="n">
        <v>46.1781369367942</v>
      </c>
      <c r="K7738" s="197" t="n">
        <v>415.6032324311478</v>
      </c>
      <c r="L7738" s="194" t="n">
        <v>0</v>
      </c>
      <c r="M7738" s="195" t="n">
        <v>0</v>
      </c>
      <c r="N7738" s="196" t="n">
        <v>0</v>
      </c>
      <c r="O7738" s="197" t="n">
        <v>0</v>
      </c>
      <c r="P7738" s="524" t="inlineStr">
        <is>
          <t>Исключено</t>
        </is>
      </c>
      <c r="Q7738" s="104" t="n"/>
    </row>
    <row r="7739" outlineLevel="2" ht="50.25" customHeight="1">
      <c r="A7739" s="3" t="n"/>
      <c r="B7739" s="3" t="n"/>
      <c r="C7739" s="240" t="n"/>
      <c r="D7739" s="391" t="inlineStr">
        <is>
          <t>10.17.6.</t>
        </is>
      </c>
      <c r="E7739" s="418" t="inlineStr">
        <is>
          <t>Кабели</t>
        </is>
      </c>
      <c r="F7739" s="416" t="inlineStr">
        <is>
          <t>комплект</t>
        </is>
      </c>
      <c r="G7739" s="420" t="n">
        <v>1</v>
      </c>
      <c r="H7739" s="428">
        <f>IFERROR(L7739/G7739,0)</f>
        <v/>
      </c>
      <c r="I7739" s="429">
        <f>IFERROR(M7739/G7739,0)</f>
        <v/>
      </c>
      <c r="J7739" s="430">
        <f>IFERROR(N7739/G7739,0)</f>
        <v/>
      </c>
      <c r="K7739" s="432">
        <f>+IFERROR(O7739/G7739,0)</f>
        <v/>
      </c>
      <c r="L7739" s="431">
        <f>SUBTOTAL(9,L7740:L7748)</f>
        <v/>
      </c>
      <c r="M7739" s="429">
        <f>SUBTOTAL(9,M7740:M7748)</f>
        <v/>
      </c>
      <c r="N7739" s="430">
        <f>SUBTOTAL(9,N7740:N7748)</f>
        <v/>
      </c>
      <c r="O7739" s="433">
        <f>SUBTOTAL(9,O7740:O7748)</f>
        <v/>
      </c>
      <c r="P7739" s="394" t="n"/>
      <c r="Q7739" s="243" t="n"/>
    </row>
    <row r="7740" outlineLevel="3" ht="50.25" customHeight="1">
      <c r="A7740" s="3" t="n"/>
      <c r="B7740" s="3" t="n"/>
      <c r="C7740" s="25" t="n"/>
      <c r="D7740" s="271" t="inlineStr">
        <is>
          <t>10.17.6.1.</t>
        </is>
      </c>
      <c r="E7740" s="200" t="inlineStr">
        <is>
          <t>Кабель «неэкранированная витая пара» категории 6, 23AWG, U/UTP, внешний, LDPE, черный, 500 м, R3623001, RIT</t>
        </is>
      </c>
      <c r="F7740" s="651" t="inlineStr">
        <is>
          <t>м</t>
        </is>
      </c>
      <c r="G7740" s="645" t="n">
        <v>0</v>
      </c>
      <c r="H7740" s="194" t="n">
        <v>119.6706193908668</v>
      </c>
      <c r="I7740" s="195" t="n">
        <v>155.3066532356802</v>
      </c>
      <c r="J7740" s="196" t="n">
        <v>34.37215907831838</v>
      </c>
      <c r="K7740" s="197" t="n">
        <v>309.3494317048654</v>
      </c>
      <c r="L7740" s="194" t="n">
        <v>0</v>
      </c>
      <c r="M7740" s="195" t="n">
        <v>0</v>
      </c>
      <c r="N7740" s="196" t="n">
        <v>0</v>
      </c>
      <c r="O7740" s="197" t="n">
        <v>0</v>
      </c>
      <c r="P7740" s="524" t="inlineStr">
        <is>
          <t>Исключено</t>
        </is>
      </c>
      <c r="Q7740" s="104" t="n"/>
    </row>
    <row r="7741" outlineLevel="3" ht="50.25" customHeight="1">
      <c r="A7741" s="3" t="n"/>
      <c r="B7741" s="3" t="n"/>
      <c r="C7741" s="25" t="n"/>
      <c r="D7741" s="271" t="inlineStr">
        <is>
          <t>10.17.6.2.</t>
        </is>
      </c>
      <c r="E7741" s="200" t="inlineStr">
        <is>
          <t>Кабель «неэкранированная витая пара» категории 6, 23AWG, U/UTP, LSZH, серый, 305 м, R3719072, RIT</t>
        </is>
      </c>
      <c r="F7741" s="651" t="inlineStr">
        <is>
          <t>м</t>
        </is>
      </c>
      <c r="G7741" s="645" t="n">
        <v>0</v>
      </c>
      <c r="H7741" s="194" t="n">
        <v>119.6706197541244</v>
      </c>
      <c r="I7741" s="195" t="n">
        <v>155.3066532356802</v>
      </c>
      <c r="J7741" s="196" t="n">
        <v>34.37215912372558</v>
      </c>
      <c r="K7741" s="197" t="n">
        <v>309.3494321135302</v>
      </c>
      <c r="L7741" s="194" t="n">
        <v>0</v>
      </c>
      <c r="M7741" s="195" t="n">
        <v>0</v>
      </c>
      <c r="N7741" s="196" t="n">
        <v>0</v>
      </c>
      <c r="O7741" s="197" t="n">
        <v>0</v>
      </c>
      <c r="P7741" s="524" t="inlineStr">
        <is>
          <t>Исключено</t>
        </is>
      </c>
      <c r="Q7741" s="104" t="n"/>
    </row>
    <row r="7742" outlineLevel="3" ht="50.25" customHeight="1">
      <c r="A7742" s="3" t="n"/>
      <c r="B7742" s="3" t="n"/>
      <c r="C7742" s="25" t="n"/>
      <c r="D7742" s="271" t="inlineStr">
        <is>
          <t>10.17.6.3.</t>
        </is>
      </c>
      <c r="E7742" s="200" t="inlineStr">
        <is>
          <t>Кабель оптический объектовый, ОКВ-нг(А)-HF-РД-1х4-(G.652D), Саранск-оптика</t>
        </is>
      </c>
      <c r="F7742" s="651" t="inlineStr">
        <is>
          <t>м</t>
        </is>
      </c>
      <c r="G7742" s="645" t="n">
        <v>0</v>
      </c>
      <c r="H7742" s="194" t="n">
        <v>404.0586226598902</v>
      </c>
      <c r="I7742" s="195" t="n">
        <v>194.1333165446003</v>
      </c>
      <c r="J7742" s="196" t="n">
        <v>74.77399240056131</v>
      </c>
      <c r="K7742" s="197" t="n">
        <v>672.9659316050518</v>
      </c>
      <c r="L7742" s="194" t="n">
        <v>0</v>
      </c>
      <c r="M7742" s="195" t="n">
        <v>0</v>
      </c>
      <c r="N7742" s="196" t="n">
        <v>0</v>
      </c>
      <c r="O7742" s="197" t="n">
        <v>0</v>
      </c>
      <c r="P7742" s="524" t="inlineStr">
        <is>
          <t>Исключено</t>
        </is>
      </c>
      <c r="Q7742" s="104" t="n"/>
    </row>
    <row r="7743" outlineLevel="3" ht="50.25" customHeight="1">
      <c r="A7743" s="3" t="n"/>
      <c r="B7743" s="3" t="n"/>
      <c r="C7743" s="25" t="n"/>
      <c r="D7743" s="271" t="inlineStr">
        <is>
          <t>10.17.6.4.</t>
        </is>
      </c>
      <c r="E7743" s="200" t="inlineStr">
        <is>
          <t>Коммутационный шнур RJ45- RJ45, Категория 6, UTP, 0.25м, LSZH, синий, R4736xxx, RIT</t>
        </is>
      </c>
      <c r="F7743" s="651" t="inlineStr">
        <is>
          <t>шт</t>
        </is>
      </c>
      <c r="G7743" s="645" t="n">
        <v>0</v>
      </c>
      <c r="H7743" s="194" t="n">
        <v>484.8703512498932</v>
      </c>
      <c r="I7743" s="195" t="n">
        <v>0</v>
      </c>
      <c r="J7743" s="196" t="n">
        <v>60.60879390623666</v>
      </c>
      <c r="K7743" s="197" t="n">
        <v>545.4791451561299</v>
      </c>
      <c r="L7743" s="194" t="n">
        <v>0</v>
      </c>
      <c r="M7743" s="195" t="n">
        <v>0</v>
      </c>
      <c r="N7743" s="196" t="n">
        <v>0</v>
      </c>
      <c r="O7743" s="197" t="n">
        <v>0</v>
      </c>
      <c r="P7743" s="524" t="inlineStr">
        <is>
          <t>Исключено</t>
        </is>
      </c>
      <c r="Q7743" s="104" t="n"/>
    </row>
    <row r="7744" outlineLevel="3" ht="50.25" customHeight="1">
      <c r="A7744" s="3" t="n"/>
      <c r="B7744" s="3" t="n"/>
      <c r="C7744" s="25" t="n"/>
      <c r="D7744" s="271" t="inlineStr">
        <is>
          <t>10.17.6.5.</t>
        </is>
      </c>
      <c r="E7744" s="200" t="inlineStr">
        <is>
          <t>Коммутационный шнур RJ45- RJ45, Категория 6, UTP, 1м, LSZH, синий, R4736xxx, RIT</t>
        </is>
      </c>
      <c r="F7744" s="651" t="inlineStr">
        <is>
          <t>шт</t>
        </is>
      </c>
      <c r="G7744" s="645" t="n">
        <v>0</v>
      </c>
      <c r="H7744" s="194" t="n">
        <v>484.8703469474611</v>
      </c>
      <c r="I7744" s="195" t="n">
        <v>0</v>
      </c>
      <c r="J7744" s="196" t="n">
        <v>60.60879336843264</v>
      </c>
      <c r="K7744" s="197" t="n">
        <v>545.4791403158938</v>
      </c>
      <c r="L7744" s="194" t="n">
        <v>0</v>
      </c>
      <c r="M7744" s="195" t="n">
        <v>0</v>
      </c>
      <c r="N7744" s="196" t="n">
        <v>0</v>
      </c>
      <c r="O7744" s="197" t="n">
        <v>0</v>
      </c>
      <c r="P7744" s="524" t="inlineStr">
        <is>
          <t>Исключено</t>
        </is>
      </c>
      <c r="Q7744" s="104" t="n"/>
    </row>
    <row r="7745" outlineLevel="3" ht="50.25" customHeight="1">
      <c r="A7745" s="3" t="n"/>
      <c r="B7745" s="3" t="n"/>
      <c r="C7745" s="25" t="n"/>
      <c r="D7745" s="271" t="inlineStr">
        <is>
          <t>10.17.6.6.</t>
        </is>
      </c>
      <c r="E7745" s="200" t="inlineStr">
        <is>
          <t>Коммутационный шнур, Категория 6, UTP, 2м, LSZH, синий, R4736xxx, RIT</t>
        </is>
      </c>
      <c r="F7745" s="651" t="inlineStr">
        <is>
          <t>шт</t>
        </is>
      </c>
      <c r="G7745" s="645" t="n">
        <v>0</v>
      </c>
      <c r="H7745" s="194" t="n">
        <v>415.6031553389611</v>
      </c>
      <c r="I7745" s="195" t="n">
        <v>0</v>
      </c>
      <c r="J7745" s="196" t="n">
        <v>51.95039441737013</v>
      </c>
      <c r="K7745" s="197" t="n">
        <v>467.5535497563312</v>
      </c>
      <c r="L7745" s="194" t="n">
        <v>0</v>
      </c>
      <c r="M7745" s="195" t="n">
        <v>0</v>
      </c>
      <c r="N7745" s="196" t="n">
        <v>0</v>
      </c>
      <c r="O7745" s="197" t="n">
        <v>0</v>
      </c>
      <c r="P7745" s="524" t="inlineStr">
        <is>
          <t>Исключено</t>
        </is>
      </c>
      <c r="Q7745" s="104" t="n"/>
    </row>
    <row r="7746" outlineLevel="3" ht="50.25" customHeight="1">
      <c r="A7746" s="3" t="n"/>
      <c r="B7746" s="3" t="n"/>
      <c r="C7746" s="25" t="n"/>
      <c r="D7746" s="271" t="inlineStr">
        <is>
          <t>10.17.6.7.</t>
        </is>
      </c>
      <c r="E7746" s="200" t="inlineStr">
        <is>
          <t>Коммутационный шнур, Категория 6, UTP, 5 м, LSZH, синий, R4736xxx, RIT</t>
        </is>
      </c>
      <c r="F7746" s="651" t="inlineStr">
        <is>
          <t>шт</t>
        </is>
      </c>
      <c r="G7746" s="645" t="n">
        <v>0</v>
      </c>
      <c r="H7746" s="194" t="n">
        <v>1034.390067856707</v>
      </c>
      <c r="I7746" s="195" t="n">
        <v>0</v>
      </c>
      <c r="J7746" s="196" t="n">
        <v>129.2987584820883</v>
      </c>
      <c r="K7746" s="197" t="n">
        <v>1163.688826338795</v>
      </c>
      <c r="L7746" s="194" t="n">
        <v>0</v>
      </c>
      <c r="M7746" s="195" t="n">
        <v>0</v>
      </c>
      <c r="N7746" s="196" t="n">
        <v>0</v>
      </c>
      <c r="O7746" s="197" t="n">
        <v>0</v>
      </c>
      <c r="P7746" s="524" t="inlineStr">
        <is>
          <t>Исключено</t>
        </is>
      </c>
      <c r="Q7746" s="104" t="n"/>
    </row>
    <row r="7747" outlineLevel="3" ht="50.25" customHeight="1">
      <c r="A7747" s="3" t="n"/>
      <c r="B7747" s="3" t="n"/>
      <c r="C7747" s="25" t="n"/>
      <c r="D7747" s="271" t="inlineStr">
        <is>
          <t>10.17.6.8.</t>
        </is>
      </c>
      <c r="E7747" s="200" t="inlineStr">
        <is>
          <t>Коммутационный шнур, Категория 6, UTP, 10 м, LSZH, синий, R4736xxx, RIT</t>
        </is>
      </c>
      <c r="F7747" s="651" t="inlineStr">
        <is>
          <t>шт</t>
        </is>
      </c>
      <c r="G7747" s="645" t="n">
        <v>0</v>
      </c>
      <c r="H7747" s="194" t="n">
        <v>1269.898552451208</v>
      </c>
      <c r="I7747" s="195" t="n">
        <v>0</v>
      </c>
      <c r="J7747" s="196" t="n">
        <v>158.737319056401</v>
      </c>
      <c r="K7747" s="197" t="n">
        <v>1428.635871507609</v>
      </c>
      <c r="L7747" s="194" t="n">
        <v>0</v>
      </c>
      <c r="M7747" s="195" t="n">
        <v>0</v>
      </c>
      <c r="N7747" s="196" t="n">
        <v>0</v>
      </c>
      <c r="O7747" s="197" t="n">
        <v>0</v>
      </c>
      <c r="P7747" s="524" t="inlineStr">
        <is>
          <t>Исключено</t>
        </is>
      </c>
      <c r="Q7747" s="104" t="n"/>
    </row>
    <row r="7748" outlineLevel="3" ht="50.25" customHeight="1">
      <c r="A7748" s="3" t="n"/>
      <c r="B7748" s="3" t="n"/>
      <c r="C7748" s="25" t="n"/>
      <c r="D7748" s="271" t="inlineStr">
        <is>
          <t>10.17.6.9.</t>
        </is>
      </c>
      <c r="E7748" s="200" t="inlineStr">
        <is>
          <t>Кабель заземления 1х6, ПуГВнг(А)-HF 1х6</t>
        </is>
      </c>
      <c r="F7748" s="651" t="inlineStr">
        <is>
          <t>м</t>
        </is>
      </c>
      <c r="G7748" s="645" t="n">
        <v>0</v>
      </c>
      <c r="H7748" s="194" t="n">
        <v>66.95828584722572</v>
      </c>
      <c r="I7748" s="195" t="n">
        <v>194.1333165446003</v>
      </c>
      <c r="J7748" s="196" t="n">
        <v>32.63645029897825</v>
      </c>
      <c r="K7748" s="197" t="n">
        <v>293.7280526908043</v>
      </c>
      <c r="L7748" s="194" t="n">
        <v>0</v>
      </c>
      <c r="M7748" s="195" t="n">
        <v>0</v>
      </c>
      <c r="N7748" s="196" t="n">
        <v>0</v>
      </c>
      <c r="O7748" s="197" t="n">
        <v>0</v>
      </c>
      <c r="P7748" s="524" t="inlineStr">
        <is>
          <t>Исключено</t>
        </is>
      </c>
      <c r="Q7748" s="104" t="n"/>
    </row>
    <row r="7749" outlineLevel="2" ht="50.25" customHeight="1">
      <c r="A7749" s="3" t="n"/>
      <c r="B7749" s="3" t="n"/>
      <c r="C7749" s="240" t="n"/>
      <c r="D7749" s="391" t="inlineStr">
        <is>
          <t>10.17.7.</t>
        </is>
      </c>
      <c r="E7749" s="418" t="inlineStr">
        <is>
          <t>Материалы</t>
        </is>
      </c>
      <c r="F7749" s="416" t="inlineStr">
        <is>
          <t>комплект</t>
        </is>
      </c>
      <c r="G7749" s="420" t="n">
        <v>1</v>
      </c>
      <c r="H7749" s="428">
        <f>IFERROR(L7749/G7749,0)</f>
        <v/>
      </c>
      <c r="I7749" s="429">
        <f>IFERROR(M7749/G7749,0)</f>
        <v/>
      </c>
      <c r="J7749" s="430">
        <f>IFERROR(N7749/G7749,0)</f>
        <v/>
      </c>
      <c r="K7749" s="432">
        <f>+IFERROR(O7749/G7749,0)</f>
        <v/>
      </c>
      <c r="L7749" s="431">
        <f>SUBTOTAL(9,L7750:L7757)</f>
        <v/>
      </c>
      <c r="M7749" s="429">
        <f>SUBTOTAL(9,M7750:M7757)</f>
        <v/>
      </c>
      <c r="N7749" s="430">
        <f>SUBTOTAL(9,N7750:N7757)</f>
        <v/>
      </c>
      <c r="O7749" s="433">
        <f>SUBTOTAL(9,O7750:O7757)</f>
        <v/>
      </c>
      <c r="P7749" s="394" t="n"/>
      <c r="Q7749" s="243" t="n"/>
    </row>
    <row r="7750" outlineLevel="3" ht="50.25" customHeight="1">
      <c r="A7750" s="3" t="n"/>
      <c r="B7750" s="3" t="n"/>
      <c r="C7750" s="25" t="n"/>
      <c r="D7750" s="271" t="inlineStr">
        <is>
          <t>10.17.7.1.</t>
        </is>
      </c>
      <c r="E7750" s="200" t="inlineStr">
        <is>
          <t>Трубостойка 2,5, МК-2,5, Терра-13</t>
        </is>
      </c>
      <c r="F7750" s="651" t="inlineStr">
        <is>
          <t>компл</t>
        </is>
      </c>
      <c r="G7750" s="645" t="n">
        <v>0</v>
      </c>
      <c r="H7750" s="194" t="n">
        <v>32909.37215169391</v>
      </c>
      <c r="I7750" s="195" t="n">
        <v>7063.967805077472</v>
      </c>
      <c r="J7750" s="196" t="n">
        <v>4996.667494596423</v>
      </c>
      <c r="K7750" s="197" t="n">
        <v>44970.00745136781</v>
      </c>
      <c r="L7750" s="194" t="n">
        <v>0</v>
      </c>
      <c r="M7750" s="195" t="n">
        <v>0</v>
      </c>
      <c r="N7750" s="196" t="n">
        <v>0</v>
      </c>
      <c r="O7750" s="197" t="n">
        <v>0</v>
      </c>
      <c r="P7750" s="524" t="inlineStr">
        <is>
          <t>Исключено</t>
        </is>
      </c>
      <c r="Q7750" s="104" t="n"/>
    </row>
    <row r="7751" outlineLevel="3" ht="50.25" customHeight="1">
      <c r="A7751" s="3" t="n"/>
      <c r="B7751" s="3" t="n"/>
      <c r="C7751" s="25" t="n"/>
      <c r="D7751" s="271" t="inlineStr">
        <is>
          <t>10.17.7.2.</t>
        </is>
      </c>
      <c r="E7751" s="200" t="inlineStr">
        <is>
          <t>Дистанционный кронштейн трубостойки, УКМУ750, Терра-13</t>
        </is>
      </c>
      <c r="F7751" s="651" t="inlineStr">
        <is>
          <t>компл</t>
        </is>
      </c>
      <c r="G7751" s="645" t="n">
        <v>0</v>
      </c>
      <c r="H7751" s="194" t="n">
        <v>18816.41736498378</v>
      </c>
      <c r="I7751" s="195" t="n">
        <v>3531.983902538736</v>
      </c>
      <c r="J7751" s="196" t="n">
        <v>2793.550158440314</v>
      </c>
      <c r="K7751" s="197" t="n">
        <v>25141.95142596283</v>
      </c>
      <c r="L7751" s="194" t="n">
        <v>0</v>
      </c>
      <c r="M7751" s="195" t="n">
        <v>0</v>
      </c>
      <c r="N7751" s="196" t="n">
        <v>0</v>
      </c>
      <c r="O7751" s="197" t="n">
        <v>0</v>
      </c>
      <c r="P7751" s="524" t="inlineStr">
        <is>
          <t>Исключено</t>
        </is>
      </c>
      <c r="Q7751" s="104" t="n"/>
    </row>
    <row r="7752" outlineLevel="3" ht="50.25" customHeight="1">
      <c r="A7752" s="3" t="n"/>
      <c r="B7752" s="3" t="n"/>
      <c r="C7752" s="25" t="n"/>
      <c r="D7752" s="271" t="inlineStr">
        <is>
          <t>10.17.7.3.</t>
        </is>
      </c>
      <c r="E7752" s="200" t="inlineStr">
        <is>
          <t>Кронштейн , ККМО, Терра-13</t>
        </is>
      </c>
      <c r="F7752" s="651" t="inlineStr">
        <is>
          <t>шт</t>
        </is>
      </c>
      <c r="G7752" s="645" t="n">
        <v>0</v>
      </c>
      <c r="H7752" s="194" t="n">
        <v>11243.39020906304</v>
      </c>
      <c r="I7752" s="195" t="n">
        <v>1765.991951269368</v>
      </c>
      <c r="J7752" s="196" t="n">
        <v>1626.172770041551</v>
      </c>
      <c r="K7752" s="197" t="n">
        <v>14635.55493037396</v>
      </c>
      <c r="L7752" s="194" t="n">
        <v>0</v>
      </c>
      <c r="M7752" s="195" t="n">
        <v>0</v>
      </c>
      <c r="N7752" s="196" t="n">
        <v>0</v>
      </c>
      <c r="O7752" s="197" t="n">
        <v>0</v>
      </c>
      <c r="P7752" s="524" t="inlineStr">
        <is>
          <t>Исключено</t>
        </is>
      </c>
      <c r="Q7752" s="104" t="n"/>
    </row>
    <row r="7753" outlineLevel="3" ht="50.25" customHeight="1">
      <c r="A7753" s="3" t="n"/>
      <c r="B7753" s="3" t="n"/>
      <c r="C7753" s="25" t="n"/>
      <c r="D7753" s="271" t="inlineStr">
        <is>
          <t>10.17.7.4.</t>
        </is>
      </c>
      <c r="E7753" s="200" t="inlineStr">
        <is>
          <t>Труба гофрированная ПВХ, д.20мм</t>
        </is>
      </c>
      <c r="F7753" s="651" t="inlineStr">
        <is>
          <t>м</t>
        </is>
      </c>
      <c r="G7753" s="645" t="n">
        <v>0</v>
      </c>
      <c r="H7753" s="194" t="n">
        <v>85.4869328478746</v>
      </c>
      <c r="I7753" s="195" t="n">
        <v>35.31983902538736</v>
      </c>
      <c r="J7753" s="196" t="n">
        <v>15.10084648415775</v>
      </c>
      <c r="K7753" s="197" t="n">
        <v>135.9076183574197</v>
      </c>
      <c r="L7753" s="194" t="n">
        <v>0</v>
      </c>
      <c r="M7753" s="195" t="n">
        <v>0</v>
      </c>
      <c r="N7753" s="196" t="n">
        <v>0</v>
      </c>
      <c r="O7753" s="197" t="n">
        <v>0</v>
      </c>
      <c r="P7753" s="524" t="inlineStr">
        <is>
          <t>Исключено</t>
        </is>
      </c>
      <c r="Q7753" s="104" t="n"/>
    </row>
    <row r="7754" outlineLevel="3" ht="50.25" customHeight="1">
      <c r="A7754" s="3" t="n"/>
      <c r="B7754" s="3" t="n"/>
      <c r="C7754" s="25" t="n"/>
      <c r="D7754" s="271" t="inlineStr">
        <is>
          <t>10.17.7.5.</t>
        </is>
      </c>
      <c r="E7754" s="200" t="inlineStr">
        <is>
          <t>Труба гофрированная ПНД, д.25мм</t>
        </is>
      </c>
      <c r="F7754" s="651" t="inlineStr">
        <is>
          <t>м</t>
        </is>
      </c>
      <c r="G7754" s="645" t="n">
        <v>0</v>
      </c>
      <c r="H7754" s="194" t="n">
        <v>161.1010554452529</v>
      </c>
      <c r="I7754" s="195" t="n">
        <v>35.31983902538736</v>
      </c>
      <c r="J7754" s="196" t="n">
        <v>24.55261180883003</v>
      </c>
      <c r="K7754" s="197" t="n">
        <v>220.9735062794703</v>
      </c>
      <c r="L7754" s="194" t="n">
        <v>0</v>
      </c>
      <c r="M7754" s="195" t="n">
        <v>0</v>
      </c>
      <c r="N7754" s="196" t="n">
        <v>0</v>
      </c>
      <c r="O7754" s="197" t="n">
        <v>0</v>
      </c>
      <c r="P7754" s="524" t="inlineStr">
        <is>
          <t>Исключено</t>
        </is>
      </c>
      <c r="Q7754" s="104" t="n"/>
    </row>
    <row r="7755" outlineLevel="3" ht="50.25" customHeight="1">
      <c r="A7755" s="3" t="n"/>
      <c r="B7755" s="3" t="n"/>
      <c r="C7755" s="25" t="n"/>
      <c r="D7755" s="271" t="inlineStr">
        <is>
          <t>10.17.7.6.</t>
        </is>
      </c>
      <c r="E7755" s="200" t="inlineStr">
        <is>
          <t>Модульная вилка полевой установки SMART CLASSix Категории 6, UTP, R3295001, RIT</t>
        </is>
      </c>
      <c r="F7755" s="651" t="inlineStr">
        <is>
          <t>шт</t>
        </is>
      </c>
      <c r="G7755" s="645" t="n">
        <v>0</v>
      </c>
      <c r="H7755" s="194" t="n"/>
      <c r="I7755" s="195" t="n">
        <v>0</v>
      </c>
      <c r="J7755" s="196" t="n">
        <v>0</v>
      </c>
      <c r="K7755" s="197" t="n">
        <v>0</v>
      </c>
      <c r="L7755" s="194" t="n">
        <v>0</v>
      </c>
      <c r="M7755" s="195" t="n">
        <v>0</v>
      </c>
      <c r="N7755" s="196" t="n">
        <v>0</v>
      </c>
      <c r="O7755" s="197" t="n">
        <v>0</v>
      </c>
      <c r="P7755" s="524" t="inlineStr">
        <is>
          <t>Исключено</t>
        </is>
      </c>
      <c r="Q7755" s="104" t="n"/>
    </row>
    <row r="7756" outlineLevel="3" ht="50.25" customHeight="1">
      <c r="A7756" s="3" t="n"/>
      <c r="B7756" s="3" t="n"/>
      <c r="C7756" s="25" t="n"/>
      <c r="D7756" s="271" t="inlineStr">
        <is>
          <t>10.17.7.7.</t>
        </is>
      </c>
      <c r="E7756" s="200" t="inlineStr">
        <is>
          <t>Противопожарная пена для заделки кабельных проходок, CP 620, Hilti</t>
        </is>
      </c>
      <c r="F7756" s="214" t="inlineStr">
        <is>
          <t>шт</t>
        </is>
      </c>
      <c r="G7756" s="645" t="n">
        <v>0</v>
      </c>
      <c r="H7756" s="194" t="n"/>
      <c r="I7756" s="195" t="n">
        <v>0</v>
      </c>
      <c r="J7756" s="196" t="n">
        <v>0</v>
      </c>
      <c r="K7756" s="197" t="n">
        <v>0</v>
      </c>
      <c r="L7756" s="194" t="n">
        <v>0</v>
      </c>
      <c r="M7756" s="195" t="n">
        <v>0</v>
      </c>
      <c r="N7756" s="196" t="n">
        <v>0</v>
      </c>
      <c r="O7756" s="197" t="n">
        <v>0</v>
      </c>
      <c r="P7756" s="524" t="inlineStr">
        <is>
          <t>Исключено</t>
        </is>
      </c>
      <c r="Q7756" s="104" t="n"/>
    </row>
    <row r="7757" outlineLevel="3" ht="50.25" customHeight="1">
      <c r="A7757" s="3" t="n"/>
      <c r="B7757" s="3" t="n"/>
      <c r="C7757" s="25" t="n"/>
      <c r="D7757" s="271" t="inlineStr">
        <is>
          <t>10.17.7.8.</t>
        </is>
      </c>
      <c r="E7757" s="200" t="inlineStr">
        <is>
          <t>Труба стальная электросварная прямошовная Ду 25мм, ГОСТ 10704-91, Россия</t>
        </is>
      </c>
      <c r="F7757" s="214" t="inlineStr">
        <is>
          <t>м</t>
        </is>
      </c>
      <c r="G7757" s="645" t="n">
        <v>0</v>
      </c>
      <c r="H7757" s="194" t="n">
        <v>851.7719855350784</v>
      </c>
      <c r="I7757" s="195" t="n">
        <v>706.3967805077472</v>
      </c>
      <c r="J7757" s="196" t="n">
        <v>194.7710957553532</v>
      </c>
      <c r="K7757" s="197" t="n">
        <v>1752.939861798179</v>
      </c>
      <c r="L7757" s="194" t="n">
        <v>0</v>
      </c>
      <c r="M7757" s="195" t="n">
        <v>0</v>
      </c>
      <c r="N7757" s="196" t="n">
        <v>0</v>
      </c>
      <c r="O7757" s="197" t="n">
        <v>0</v>
      </c>
      <c r="P7757" s="524" t="inlineStr">
        <is>
          <t>Исключено</t>
        </is>
      </c>
      <c r="Q7757" s="104" t="n"/>
    </row>
    <row r="7758" outlineLevel="2" ht="50.25" customHeight="1">
      <c r="A7758" s="3" t="n"/>
      <c r="B7758" s="3" t="n"/>
      <c r="C7758" s="240" t="n"/>
      <c r="D7758" s="391" t="inlineStr">
        <is>
          <t>10.17.8.</t>
        </is>
      </c>
      <c r="E7758" s="418" t="inlineStr">
        <is>
          <t>ЗИП</t>
        </is>
      </c>
      <c r="F7758" s="416" t="inlineStr">
        <is>
          <t>комплект</t>
        </is>
      </c>
      <c r="G7758" s="420" t="n">
        <v>1</v>
      </c>
      <c r="H7758" s="428">
        <f>IFERROR(L7758/G7758,0)</f>
        <v/>
      </c>
      <c r="I7758" s="429">
        <f>IFERROR(M7758/G7758,0)</f>
        <v/>
      </c>
      <c r="J7758" s="430">
        <f>IFERROR(N7758/G7758,0)</f>
        <v/>
      </c>
      <c r="K7758" s="432">
        <f>+IFERROR(O7758/G7758,0)</f>
        <v/>
      </c>
      <c r="L7758" s="431">
        <f>SUBTOTAL(9,L7759:L7762)</f>
        <v/>
      </c>
      <c r="M7758" s="429">
        <f>SUBTOTAL(9,M7759:M7762)</f>
        <v/>
      </c>
      <c r="N7758" s="430">
        <f>SUBTOTAL(9,N7759:N7762)</f>
        <v/>
      </c>
      <c r="O7758" s="433">
        <f>SUBTOTAL(9,O7759:O7762)</f>
        <v/>
      </c>
      <c r="P7758" s="394" t="n"/>
      <c r="Q7758" s="243" t="n"/>
    </row>
    <row r="7759" outlineLevel="3" ht="81.75" customHeight="1">
      <c r="A7759" s="3" t="n"/>
      <c r="B7759" s="3" t="n"/>
      <c r="C7759" s="25" t="n"/>
      <c r="D7759" s="271" t="inlineStr">
        <is>
          <t>10.17.8.1.</t>
        </is>
      </c>
      <c r="E7759" s="200" t="inlineStr">
        <is>
          <t>Купольная IP-камера 2Мп, 25к/с, объектив фикс. 2.8мм, 1150/640, H.264; H.265; MJPEG, WDR 2x (120 дБ), ONVIF, API, PoE 802.3af / DC 12 В, до 3,7 Вт, IP66 IK10, микрофон, ИК-20м, RV-3NCF2166 (2.8), «ЭрВиАй Групп»</t>
        </is>
      </c>
      <c r="F7759" s="651" t="inlineStr">
        <is>
          <t>шт</t>
        </is>
      </c>
      <c r="G7759" s="645" t="n">
        <v>0</v>
      </c>
      <c r="H7759" s="194" t="n">
        <v>66310.85381697466</v>
      </c>
      <c r="I7759" s="195" t="n">
        <v>0</v>
      </c>
      <c r="J7759" s="196" t="n">
        <v>8288.856727121833</v>
      </c>
      <c r="K7759" s="197" t="n">
        <v>74599.7105440965</v>
      </c>
      <c r="L7759" s="194" t="n">
        <v>0</v>
      </c>
      <c r="M7759" s="195" t="n">
        <v>0</v>
      </c>
      <c r="N7759" s="196" t="n">
        <v>0</v>
      </c>
      <c r="O7759" s="197" t="n">
        <v>0</v>
      </c>
      <c r="P7759" s="524" t="inlineStr">
        <is>
          <t>Исключено</t>
        </is>
      </c>
      <c r="Q7759" s="104" t="n"/>
    </row>
    <row r="7760" outlineLevel="3" ht="67.5" customHeight="1">
      <c r="A7760" s="3" t="n"/>
      <c r="B7760" s="3" t="n"/>
      <c r="C7760" s="25" t="n"/>
      <c r="D7760" s="271" t="inlineStr">
        <is>
          <t>10.17.8.2.</t>
        </is>
      </c>
      <c r="E7760" s="200" t="inlineStr">
        <is>
          <t>Купольная IP-камера 2Мп, 25к/с, объектив фикс. 4.0мм, 860/460, H.264; H.265; MJPEG, WDR 2x (120 дБ), ONVIF, API, PoE 802.3af / DC 12 В, до 3,7 Вт, IP66 IK10, микрофон, ИК-20м, RV-3NCF2166 (4.0), «ЭрВиАй Групп»</t>
        </is>
      </c>
      <c r="F7760" s="651" t="inlineStr">
        <is>
          <t>шт</t>
        </is>
      </c>
      <c r="G7760" s="645" t="n">
        <v>0</v>
      </c>
      <c r="H7760" s="194" t="n">
        <v>66310.85381697466</v>
      </c>
      <c r="I7760" s="195" t="n">
        <v>0</v>
      </c>
      <c r="J7760" s="196" t="n">
        <v>8288.856727121833</v>
      </c>
      <c r="K7760" s="197" t="n">
        <v>74599.7105440965</v>
      </c>
      <c r="L7760" s="194" t="n">
        <v>0</v>
      </c>
      <c r="M7760" s="195" t="n">
        <v>0</v>
      </c>
      <c r="N7760" s="196" t="n">
        <v>0</v>
      </c>
      <c r="O7760" s="197" t="n">
        <v>0</v>
      </c>
      <c r="P7760" s="524" t="inlineStr">
        <is>
          <t>Исключено</t>
        </is>
      </c>
      <c r="Q7760" s="104" t="n"/>
    </row>
    <row r="7761" outlineLevel="3" ht="74.25" customHeight="1">
      <c r="A7761" s="3" t="n"/>
      <c r="B7761" s="3" t="n"/>
      <c r="C7761" s="25" t="n"/>
      <c r="D7761" s="271" t="inlineStr">
        <is>
          <t>10.17.8.3.</t>
        </is>
      </c>
      <c r="E7761" s="200" t="inlineStr">
        <is>
          <t>Уличная IP-камера 5Мп 25к/с, объектив моторизованный 2,7-13,5мм, 85-310/62-240, F1.4-F2.8, H.264; H.265; MJPEG, WDR (120 дБ), ONVIF, API, PoE (802.3af) до 10.5 Вт/ DC 12 В до 9 Вт , IP67, ИК-50м, RV-3NCT5065 I1 (2.7-13.5), «ЭрВиАй Групп»</t>
        </is>
      </c>
      <c r="F7761" s="651" t="inlineStr">
        <is>
          <t>шт</t>
        </is>
      </c>
      <c r="G7761" s="645" t="n">
        <v>0</v>
      </c>
      <c r="H7761" s="194" t="n">
        <v>134196.5904121025</v>
      </c>
      <c r="I7761" s="195" t="n">
        <v>0</v>
      </c>
      <c r="J7761" s="196" t="n">
        <v>16774.57380151281</v>
      </c>
      <c r="K7761" s="197" t="n">
        <v>150971.1642136153</v>
      </c>
      <c r="L7761" s="194" t="n">
        <v>0</v>
      </c>
      <c r="M7761" s="195" t="n">
        <v>0</v>
      </c>
      <c r="N7761" s="196" t="n">
        <v>0</v>
      </c>
      <c r="O7761" s="197" t="n">
        <v>0</v>
      </c>
      <c r="P7761" s="524" t="inlineStr">
        <is>
          <t>Исключено</t>
        </is>
      </c>
      <c r="Q7761" s="104" t="n"/>
    </row>
    <row r="7762" outlineLevel="3" ht="103.5" customHeight="1">
      <c r="A7762" s="3" t="n"/>
      <c r="B7762" s="3" t="n"/>
      <c r="C7762" s="25" t="n"/>
      <c r="D7762" s="271" t="inlineStr">
        <is>
          <t>10.17.8.4.</t>
        </is>
      </c>
      <c r="E7762" s="200" t="inlineStr">
        <is>
          <t>Купольная поворотная PTZ IP-камера 2Мп 30к/с, объектив моторизованный 4,5-148,5мм, 2,5-560/1,4-33,40, F1.5-F4.0, H.264; H.265; MJPEG, WDR (120 дБ), ONVIF, API, Vh-180°/с, Vv-80°/с PoE (802.3at) / DC 12 В до 25 Вт , IP66, ИК-150м, RVi-2NCZ24633 (4.5-148.5), «ЭрВиАй Групп»</t>
        </is>
      </c>
      <c r="F7762" s="651" t="inlineStr">
        <is>
          <t>шт</t>
        </is>
      </c>
      <c r="G7762" s="645" t="n">
        <v>0</v>
      </c>
      <c r="H7762" s="194" t="n">
        <v>137802.2430884005</v>
      </c>
      <c r="I7762" s="195" t="n">
        <v>0</v>
      </c>
      <c r="J7762" s="196" t="n">
        <v>17225.28038605006</v>
      </c>
      <c r="K7762" s="197" t="n">
        <v>155027.5234744505</v>
      </c>
      <c r="L7762" s="194" t="n">
        <v>0</v>
      </c>
      <c r="M7762" s="195" t="n">
        <v>0</v>
      </c>
      <c r="N7762" s="196" t="n">
        <v>0</v>
      </c>
      <c r="O7762" s="197" t="n">
        <v>0</v>
      </c>
      <c r="P7762" s="524" t="inlineStr">
        <is>
          <t>Исключено</t>
        </is>
      </c>
      <c r="Q7762" s="104" t="n"/>
    </row>
    <row r="7763" outlineLevel="2" ht="50.25" customHeight="1">
      <c r="A7763" s="3" t="n"/>
      <c r="B7763" s="3" t="n"/>
      <c r="C7763" s="240" t="n"/>
      <c r="D7763" s="391" t="inlineStr">
        <is>
          <t>10.17.9.</t>
        </is>
      </c>
      <c r="E7763" s="401" t="inlineStr">
        <is>
          <t>Прочее</t>
        </is>
      </c>
      <c r="F7763" s="414" t="inlineStr">
        <is>
          <t>комплект</t>
        </is>
      </c>
      <c r="G7763" s="422" t="n">
        <v>1</v>
      </c>
      <c r="H7763" s="428">
        <f>IFERROR(L7763/G7763,0)</f>
        <v/>
      </c>
      <c r="I7763" s="429">
        <f>IFERROR(M7763/G7763,0)</f>
        <v/>
      </c>
      <c r="J7763" s="430">
        <f>IFERROR(N7763/G7763,0)</f>
        <v/>
      </c>
      <c r="K7763" s="432">
        <f>+IFERROR(O7763/G7763,0)</f>
        <v/>
      </c>
      <c r="L7763" s="431">
        <f>SUBTOTAL(9,L7764:L7766)</f>
        <v/>
      </c>
      <c r="M7763" s="429">
        <f>SUBTOTAL(9,M7764:M7766)</f>
        <v/>
      </c>
      <c r="N7763" s="430">
        <f>SUBTOTAL(9,N7764:N7766)</f>
        <v/>
      </c>
      <c r="O7763" s="433">
        <f>SUBTOTAL(9,O7764:O7766)</f>
        <v/>
      </c>
      <c r="P7763" s="394" t="n"/>
      <c r="Q7763" s="243" t="n"/>
    </row>
    <row r="7764" outlineLevel="3" ht="50.25" customHeight="1">
      <c r="A7764" s="3" t="n"/>
      <c r="B7764" s="3" t="n"/>
      <c r="C7764" s="25" t="n"/>
      <c r="D7764" s="271" t="inlineStr">
        <is>
          <t>10.17.9.1.</t>
        </is>
      </c>
      <c r="E7764" s="200" t="inlineStr">
        <is>
          <t>Расходные материалы</t>
        </is>
      </c>
      <c r="F7764" s="651" t="inlineStr">
        <is>
          <t>компл</t>
        </is>
      </c>
      <c r="G7764" s="645" t="n">
        <v>0</v>
      </c>
      <c r="H7764" s="194" t="n"/>
      <c r="I7764" s="195" t="n">
        <v>0</v>
      </c>
      <c r="J7764" s="196" t="n">
        <v>0</v>
      </c>
      <c r="K7764" s="197" t="n">
        <v>0</v>
      </c>
      <c r="L7764" s="194" t="n">
        <v>0</v>
      </c>
      <c r="M7764" s="195" t="n">
        <v>0</v>
      </c>
      <c r="N7764" s="196" t="n">
        <v>0</v>
      </c>
      <c r="O7764" s="197" t="n">
        <v>0</v>
      </c>
      <c r="P7764" s="524" t="inlineStr">
        <is>
          <t>Исключено</t>
        </is>
      </c>
      <c r="Q7764" s="104" t="n"/>
    </row>
    <row r="7765" outlineLevel="3" ht="50.25" customHeight="1">
      <c r="A7765" s="3" t="n"/>
      <c r="B7765" s="3" t="n"/>
      <c r="C7765" s="25" t="n"/>
      <c r="D7765" s="271" t="inlineStr">
        <is>
          <t>10.17.9.2.</t>
        </is>
      </c>
      <c r="E7765" s="3" t="inlineStr">
        <is>
          <t>Пуско-наладочные работы</t>
        </is>
      </c>
      <c r="F7765" s="201" t="inlineStr">
        <is>
          <t>компл.</t>
        </is>
      </c>
      <c r="G7765" s="645" t="n">
        <v>0</v>
      </c>
      <c r="H7765" s="194" t="n">
        <v>115445.3212078244</v>
      </c>
      <c r="I7765" s="195" t="n">
        <v>841244.3716932682</v>
      </c>
      <c r="J7765" s="196" t="n">
        <v>119586.2116126366</v>
      </c>
      <c r="K7765" s="197" t="n">
        <v>1076275.904513729</v>
      </c>
      <c r="L7765" s="194" t="n">
        <v>0</v>
      </c>
      <c r="M7765" s="195" t="n">
        <v>0</v>
      </c>
      <c r="N7765" s="196" t="n">
        <v>0</v>
      </c>
      <c r="O7765" s="197" t="n">
        <v>0</v>
      </c>
      <c r="P7765" s="524" t="inlineStr">
        <is>
          <t>Исключено</t>
        </is>
      </c>
      <c r="Q7765" s="104" t="n"/>
    </row>
    <row r="7766" outlineLevel="3" ht="50.25" customHeight="1">
      <c r="A7766" s="3" t="n"/>
      <c r="B7766" s="3" t="n"/>
      <c r="C7766" s="25" t="n"/>
      <c r="D7766" s="271" t="inlineStr">
        <is>
          <t>10.17.9.3.</t>
        </is>
      </c>
      <c r="E7766" s="3" t="inlineStr">
        <is>
          <t>Разработка исполнительной документации</t>
        </is>
      </c>
      <c r="F7766" s="201" t="inlineStr">
        <is>
          <t>компл.</t>
        </is>
      </c>
      <c r="G7766" s="645" t="n">
        <v>0</v>
      </c>
      <c r="H7766" s="194" t="n"/>
      <c r="I7766" s="195" t="n">
        <v>0</v>
      </c>
      <c r="J7766" s="196" t="n">
        <v>0</v>
      </c>
      <c r="K7766" s="197" t="n">
        <v>0</v>
      </c>
      <c r="L7766" s="194" t="n">
        <v>0</v>
      </c>
      <c r="M7766" s="195" t="n">
        <v>0</v>
      </c>
      <c r="N7766" s="196" t="n">
        <v>0</v>
      </c>
      <c r="O7766" s="197" t="n">
        <v>0</v>
      </c>
      <c r="P7766" s="524" t="inlineStr">
        <is>
          <t>Исключено</t>
        </is>
      </c>
      <c r="Q7766" s="104" t="n"/>
    </row>
    <row r="7767" outlineLevel="1" ht="50.25" customHeight="1">
      <c r="A7767" s="3" t="n"/>
      <c r="B7767" s="3" t="inlineStr">
        <is>
          <t>Системы Безопасности</t>
        </is>
      </c>
      <c r="C7767" s="235" t="n"/>
      <c r="D7767" s="382" t="inlineStr">
        <is>
          <t>10.18.</t>
        </is>
      </c>
      <c r="E7767" s="375" t="inlineStr">
        <is>
          <t>Система охранно-тревожной сигнализации (СОТС)</t>
        </is>
      </c>
      <c r="F7767" s="376" t="inlineStr">
        <is>
          <t>м2</t>
        </is>
      </c>
      <c r="G7767" s="335" t="n">
        <v>18830.72</v>
      </c>
      <c r="H7767" s="377">
        <f>+IFERROR(L7767/G7767,0)</f>
        <v/>
      </c>
      <c r="I7767" s="378">
        <f>IFERROR(M7767/G7767,0)</f>
        <v/>
      </c>
      <c r="J7767" s="379">
        <f>IFERROR(N7767/G7767,0)</f>
        <v/>
      </c>
      <c r="K7767" s="383">
        <f>+IFERROR(O7767/G7767,0)</f>
        <v/>
      </c>
      <c r="L7767" s="380">
        <f>SUBTOTAL(9,L7768:L7787)</f>
        <v/>
      </c>
      <c r="M7767" s="378">
        <f>SUBTOTAL(9,M7768:M7787)</f>
        <v/>
      </c>
      <c r="N7767" s="379">
        <f>SUBTOTAL(9,N7768:N7787)</f>
        <v/>
      </c>
      <c r="O7767" s="383">
        <f>SUBTOTAL(9,O7768:O7787)</f>
        <v/>
      </c>
      <c r="P7767" s="381" t="n"/>
      <c r="Q7767" s="244" t="n"/>
    </row>
    <row r="7768" outlineLevel="2" ht="50.25" customHeight="1">
      <c r="A7768" s="3" t="n"/>
      <c r="B7768" s="3" t="n"/>
      <c r="C7768" s="240" t="n"/>
      <c r="D7768" s="391" t="inlineStr">
        <is>
          <t>10.18.1.</t>
        </is>
      </c>
      <c r="E7768" s="146" t="inlineStr">
        <is>
          <t>Оборудование</t>
        </is>
      </c>
      <c r="F7768" s="241" t="inlineStr">
        <is>
          <t>комплект</t>
        </is>
      </c>
      <c r="G7768" s="422" t="n">
        <v>1</v>
      </c>
      <c r="H7768" s="434">
        <f>IFERROR(L7768/G7768,0)</f>
        <v/>
      </c>
      <c r="I7768" s="435">
        <f>IFERROR(M7768/G7768,0)</f>
        <v/>
      </c>
      <c r="J7768" s="436">
        <f>IFERROR(N7768/G7768,0)</f>
        <v/>
      </c>
      <c r="K7768" s="432">
        <f>+IFERROR(O7768/G7768,0)</f>
        <v/>
      </c>
      <c r="L7768" s="434">
        <f>SUBTOTAL(9,L7769:L7778)</f>
        <v/>
      </c>
      <c r="M7768" s="435">
        <f>SUBTOTAL(9,M7769:M7778)</f>
        <v/>
      </c>
      <c r="N7768" s="436">
        <f>SUBTOTAL(9,N7769:N7778)</f>
        <v/>
      </c>
      <c r="O7768" s="437">
        <f>SUBTOTAL(9,O7769:O7778)</f>
        <v/>
      </c>
      <c r="P7768" s="394" t="n"/>
      <c r="Q7768" s="243" t="n"/>
    </row>
    <row r="7769" outlineLevel="3" ht="50.25" customHeight="1">
      <c r="A7769" s="3" t="n"/>
      <c r="B7769" s="3" t="n"/>
      <c r="C7769" s="25" t="n"/>
      <c r="D7769" s="271" t="inlineStr">
        <is>
          <t>10.18.1.1.</t>
        </is>
      </c>
      <c r="E7769" s="200" t="inlineStr">
        <is>
          <t>R3-Рубеж-2ОП</t>
        </is>
      </c>
      <c r="F7769" s="651" t="inlineStr">
        <is>
          <t>шт</t>
        </is>
      </c>
      <c r="G7769" s="645" t="n">
        <v>0</v>
      </c>
      <c r="H7769" s="194" t="n">
        <v>40687.54890643836</v>
      </c>
      <c r="I7769" s="195" t="n">
        <v>20707.55376475737</v>
      </c>
      <c r="J7769" s="196" t="n">
        <v>7674.387833899465</v>
      </c>
      <c r="K7769" s="197" t="n">
        <v>69069.49050509519</v>
      </c>
      <c r="L7769" s="194" t="n">
        <v>0</v>
      </c>
      <c r="M7769" s="195" t="n">
        <v>0</v>
      </c>
      <c r="N7769" s="196" t="n">
        <v>0</v>
      </c>
      <c r="O7769" s="197" t="n">
        <v>0</v>
      </c>
      <c r="P7769" s="524" t="inlineStr">
        <is>
          <t>Исключено</t>
        </is>
      </c>
      <c r="Q7769" s="104" t="n"/>
    </row>
    <row r="7770" outlineLevel="3" ht="50.25" customHeight="1">
      <c r="A7770" s="3" t="n"/>
      <c r="B7770" s="3" t="n"/>
      <c r="C7770" s="25" t="n"/>
      <c r="D7770" s="271" t="inlineStr">
        <is>
          <t>10.18.1.2.</t>
        </is>
      </c>
      <c r="E7770" s="200" t="inlineStr">
        <is>
          <t>Модуль сопряжения универсальный R3-МС ООО ”Рубеж”</t>
        </is>
      </c>
      <c r="F7770" s="651" t="inlineStr">
        <is>
          <t>шт</t>
        </is>
      </c>
      <c r="G7770" s="645" t="n">
        <v>0</v>
      </c>
      <c r="H7770" s="194" t="n">
        <v>18523.20191101677</v>
      </c>
      <c r="I7770" s="195" t="n">
        <v>10353.77688237868</v>
      </c>
      <c r="J7770" s="196" t="n">
        <v>3609.622349174432</v>
      </c>
      <c r="K7770" s="197" t="n">
        <v>32486.60114256989</v>
      </c>
      <c r="L7770" s="194" t="n">
        <v>0</v>
      </c>
      <c r="M7770" s="195" t="n">
        <v>0</v>
      </c>
      <c r="N7770" s="196" t="n">
        <v>0</v>
      </c>
      <c r="O7770" s="197" t="n">
        <v>0</v>
      </c>
      <c r="P7770" s="524" t="inlineStr">
        <is>
          <t>Исключено</t>
        </is>
      </c>
      <c r="Q7770" s="104" t="n"/>
    </row>
    <row r="7771" outlineLevel="3" ht="50.25" customHeight="1">
      <c r="A7771" s="3" t="n"/>
      <c r="B7771" s="3" t="n"/>
      <c r="C7771" s="25" t="n"/>
      <c r="D7771" s="271" t="inlineStr">
        <is>
          <t>10.18.1.3.</t>
        </is>
      </c>
      <c r="E7771" s="200" t="inlineStr">
        <is>
          <t>Модуль сопряжения с Ethernet R3-МС-Е ООО ”Рубеж”</t>
        </is>
      </c>
      <c r="F7771" s="651" t="inlineStr">
        <is>
          <t>шт</t>
        </is>
      </c>
      <c r="G7771" s="645" t="n">
        <v>0</v>
      </c>
      <c r="H7771" s="194" t="n">
        <v>24253.90763438173</v>
      </c>
      <c r="I7771" s="195" t="n">
        <v>12942.22110297336</v>
      </c>
      <c r="J7771" s="196" t="n">
        <v>4649.516092169386</v>
      </c>
      <c r="K7771" s="197" t="n">
        <v>41845.64482952448</v>
      </c>
      <c r="L7771" s="194" t="n">
        <v>0</v>
      </c>
      <c r="M7771" s="195" t="n">
        <v>0</v>
      </c>
      <c r="N7771" s="196" t="n">
        <v>0</v>
      </c>
      <c r="O7771" s="197" t="n">
        <v>0</v>
      </c>
      <c r="P7771" s="524" t="inlineStr">
        <is>
          <t>Исключено</t>
        </is>
      </c>
      <c r="Q7771" s="104" t="n"/>
    </row>
    <row r="7772" outlineLevel="3" ht="50.25" customHeight="1">
      <c r="A7772" s="3" t="n"/>
      <c r="B7772" s="3" t="n"/>
      <c r="C7772" s="25" t="n"/>
      <c r="D7772" s="271" t="inlineStr">
        <is>
          <t>10.18.1.4.</t>
        </is>
      </c>
      <c r="E7772" s="200" t="inlineStr">
        <is>
          <t>Источник питания 12В 2А ИВЭПР 12/2 RS-R3 ООО ”Рубеж”</t>
        </is>
      </c>
      <c r="F7772" s="651" t="inlineStr">
        <is>
          <t>шт</t>
        </is>
      </c>
      <c r="G7772" s="645" t="n">
        <v>0</v>
      </c>
      <c r="H7772" s="194" t="n">
        <v>7226.877121209181</v>
      </c>
      <c r="I7772" s="195" t="n">
        <v>4529.777386040674</v>
      </c>
      <c r="J7772" s="196" t="n">
        <v>1469.581813406232</v>
      </c>
      <c r="K7772" s="197" t="n">
        <v>13226.23632065609</v>
      </c>
      <c r="L7772" s="194" t="n">
        <v>0</v>
      </c>
      <c r="M7772" s="195" t="n">
        <v>0</v>
      </c>
      <c r="N7772" s="196" t="n">
        <v>0</v>
      </c>
      <c r="O7772" s="197" t="n">
        <v>0</v>
      </c>
      <c r="P7772" s="524" t="inlineStr">
        <is>
          <t>Исключено</t>
        </is>
      </c>
      <c r="Q7772" s="104" t="n"/>
    </row>
    <row r="7773" outlineLevel="3" ht="50.25" customHeight="1">
      <c r="A7773" s="3" t="n"/>
      <c r="B7773" s="3" t="n"/>
      <c r="C7773" s="25" t="n"/>
      <c r="D7773" s="271" t="inlineStr">
        <is>
          <t>10.18.1.5.</t>
        </is>
      </c>
      <c r="E7773" s="200" t="inlineStr">
        <is>
          <t>Аккумуляторная батарея 12В 12Ач PTK-BATTERY 12-12 ООО ”Рубеж”</t>
        </is>
      </c>
      <c r="F7773" s="651" t="inlineStr">
        <is>
          <t>шт</t>
        </is>
      </c>
      <c r="G7773" s="645" t="n">
        <v>0</v>
      </c>
      <c r="H7773" s="194" t="n">
        <v>2858.056808577336</v>
      </c>
      <c r="I7773" s="195" t="n">
        <v>647.1110551486677</v>
      </c>
      <c r="J7773" s="196" t="n">
        <v>438.1459829657504</v>
      </c>
      <c r="K7773" s="197" t="n">
        <v>3943.313846691754</v>
      </c>
      <c r="L7773" s="194" t="n">
        <v>0</v>
      </c>
      <c r="M7773" s="195" t="n">
        <v>0</v>
      </c>
      <c r="N7773" s="196" t="n">
        <v>0</v>
      </c>
      <c r="O7773" s="197" t="n">
        <v>0</v>
      </c>
      <c r="P7773" s="524" t="inlineStr">
        <is>
          <t>Исключено</t>
        </is>
      </c>
      <c r="Q7773" s="104" t="n"/>
    </row>
    <row r="7774" outlineLevel="3" ht="50.25" customHeight="1">
      <c r="A7774" s="3" t="n"/>
      <c r="B7774" s="3" t="n"/>
      <c r="C7774" s="25" t="n"/>
      <c r="D7774" s="271" t="inlineStr">
        <is>
          <t>10.18.1.6.</t>
        </is>
      </c>
      <c r="E7774" s="200" t="inlineStr">
        <is>
          <t>Извещатель охранный поверхностный оптико-электронный адресный ИО 30920-2 ООО ”Рубеж”</t>
        </is>
      </c>
      <c r="F7774" s="651" t="inlineStr">
        <is>
          <t>шт</t>
        </is>
      </c>
      <c r="G7774" s="645" t="n">
        <v>0</v>
      </c>
      <c r="H7774" s="194" t="n">
        <v>2065.316792015748</v>
      </c>
      <c r="I7774" s="195" t="n">
        <v>1294.222110297335</v>
      </c>
      <c r="J7774" s="196" t="n">
        <v>419.9423627891355</v>
      </c>
      <c r="K7774" s="197" t="n">
        <v>3779.481265102219</v>
      </c>
      <c r="L7774" s="194" t="n">
        <v>0</v>
      </c>
      <c r="M7774" s="195" t="n">
        <v>0</v>
      </c>
      <c r="N7774" s="196" t="n">
        <v>0</v>
      </c>
      <c r="O7774" s="197" t="n">
        <v>0</v>
      </c>
      <c r="P7774" s="524" t="inlineStr">
        <is>
          <t>Исключено</t>
        </is>
      </c>
      <c r="Q7774" s="104" t="n"/>
    </row>
    <row r="7775" outlineLevel="3" ht="50.25" customHeight="1">
      <c r="A7775" s="3" t="n"/>
      <c r="B7775" s="3" t="n"/>
      <c r="C7775" s="25" t="n"/>
      <c r="D7775" s="271" t="inlineStr">
        <is>
          <t>10.18.1.7.</t>
        </is>
      </c>
      <c r="E7775" s="200" t="inlineStr">
        <is>
          <t>Извещатель акустический разбиваемого стекла, адресный ИО 32920-2 ООО ”Рубеж”</t>
        </is>
      </c>
      <c r="F7775" s="651" t="inlineStr">
        <is>
          <t>шт</t>
        </is>
      </c>
      <c r="G7775" s="645" t="n">
        <v>0</v>
      </c>
      <c r="H7775" s="194" t="n">
        <v>2482.074412400361</v>
      </c>
      <c r="I7775" s="195" t="n">
        <v>1294.222110297335</v>
      </c>
      <c r="J7775" s="196" t="n">
        <v>472.037065337212</v>
      </c>
      <c r="K7775" s="197" t="n">
        <v>4248.333588034909</v>
      </c>
      <c r="L7775" s="194" t="n">
        <v>0</v>
      </c>
      <c r="M7775" s="195" t="n">
        <v>0</v>
      </c>
      <c r="N7775" s="196" t="n">
        <v>0</v>
      </c>
      <c r="O7775" s="197" t="n">
        <v>0</v>
      </c>
      <c r="P7775" s="524" t="inlineStr">
        <is>
          <t>Исключено</t>
        </is>
      </c>
      <c r="Q7775" s="104" t="n"/>
    </row>
    <row r="7776" outlineLevel="3" ht="50.25" customHeight="1">
      <c r="A7776" s="3" t="n"/>
      <c r="B7776" s="3" t="n"/>
      <c r="C7776" s="25" t="n"/>
      <c r="D7776" s="271" t="inlineStr">
        <is>
          <t>10.18.1.8.</t>
        </is>
      </c>
      <c r="E7776" s="200" t="inlineStr">
        <is>
          <t>Извещатель охранный адресный ”Кнопка тревожная” КТ-R3 ООО ”Рубеж”</t>
        </is>
      </c>
      <c r="F7776" s="651" t="inlineStr">
        <is>
          <t>шт</t>
        </is>
      </c>
      <c r="G7776" s="645" t="n">
        <v>0</v>
      </c>
      <c r="H7776" s="194" t="n">
        <v>2090.714595041629</v>
      </c>
      <c r="I7776" s="195" t="n">
        <v>517.6888441189342</v>
      </c>
      <c r="J7776" s="196" t="n">
        <v>326.0504298950704</v>
      </c>
      <c r="K7776" s="197" t="n">
        <v>2934.453869055633</v>
      </c>
      <c r="L7776" s="194" t="n">
        <v>0</v>
      </c>
      <c r="M7776" s="195" t="n">
        <v>0</v>
      </c>
      <c r="N7776" s="196" t="n">
        <v>0</v>
      </c>
      <c r="O7776" s="197" t="n">
        <v>0</v>
      </c>
      <c r="P7776" s="524" t="inlineStr">
        <is>
          <t>Исключено</t>
        </is>
      </c>
      <c r="Q7776" s="104" t="n"/>
    </row>
    <row r="7777" outlineLevel="3" ht="50.25" customHeight="1">
      <c r="A7777" s="3" t="n"/>
      <c r="B7777" s="3" t="n"/>
      <c r="C7777" s="25" t="n"/>
      <c r="D7777" s="271" t="inlineStr">
        <is>
          <t>10.18.1.9.</t>
        </is>
      </c>
      <c r="E7777" s="200" t="inlineStr">
        <is>
          <t>Адресная метка на 1 адреса АМ-1 ООО ”Рубеж”</t>
        </is>
      </c>
      <c r="F7777" s="651" t="inlineStr">
        <is>
          <t>шт</t>
        </is>
      </c>
      <c r="G7777" s="645" t="n">
        <v>0</v>
      </c>
      <c r="H7777" s="194" t="n">
        <v>1027.4633515824</v>
      </c>
      <c r="I7777" s="195" t="n">
        <v>1035.377688237868</v>
      </c>
      <c r="J7777" s="196" t="n">
        <v>257.8551299775336</v>
      </c>
      <c r="K7777" s="197" t="n">
        <v>2320.696169797802</v>
      </c>
      <c r="L7777" s="194" t="n">
        <v>0</v>
      </c>
      <c r="M7777" s="195" t="n">
        <v>0</v>
      </c>
      <c r="N7777" s="196" t="n">
        <v>0</v>
      </c>
      <c r="O7777" s="197" t="n">
        <v>0</v>
      </c>
      <c r="P7777" s="524" t="inlineStr">
        <is>
          <t>Исключено</t>
        </is>
      </c>
      <c r="Q7777" s="104" t="n"/>
    </row>
    <row r="7778" outlineLevel="3" ht="50.25" customHeight="1">
      <c r="A7778" s="3" t="n"/>
      <c r="B7778" s="3" t="n"/>
      <c r="C7778" s="25" t="n"/>
      <c r="D7778" s="271" t="inlineStr">
        <is>
          <t>10.18.1.10.</t>
        </is>
      </c>
      <c r="E7778" s="200" t="inlineStr">
        <is>
          <t>Магнитноконтактный извещатель ИО 102-26 исп. 00 ООО НПП ”Магнито-Контакт”</t>
        </is>
      </c>
      <c r="F7778" s="651" t="inlineStr">
        <is>
          <t>шт</t>
        </is>
      </c>
      <c r="G7778" s="645" t="n">
        <v>0</v>
      </c>
      <c r="H7778" s="194" t="n">
        <v>480.2525690100656</v>
      </c>
      <c r="I7778" s="195" t="n">
        <v>388.2666330892006</v>
      </c>
      <c r="J7778" s="196" t="n">
        <v>108.5649002624083</v>
      </c>
      <c r="K7778" s="197" t="n">
        <v>977.0841023616746</v>
      </c>
      <c r="L7778" s="194" t="n">
        <v>0</v>
      </c>
      <c r="M7778" s="195" t="n">
        <v>0</v>
      </c>
      <c r="N7778" s="196" t="n">
        <v>0</v>
      </c>
      <c r="O7778" s="197" t="n">
        <v>0</v>
      </c>
      <c r="P7778" s="524" t="inlineStr">
        <is>
          <t>Исключено</t>
        </is>
      </c>
      <c r="Q7778" s="104" t="n"/>
    </row>
    <row r="7779" outlineLevel="2" ht="50.25" customHeight="1">
      <c r="A7779" s="3" t="n"/>
      <c r="B7779" s="3" t="n"/>
      <c r="C7779" s="240" t="n"/>
      <c r="D7779" s="391" t="inlineStr">
        <is>
          <t>10.18.2.</t>
        </is>
      </c>
      <c r="E7779" s="146" t="inlineStr">
        <is>
          <t>Кабельная продукция и материалы</t>
        </is>
      </c>
      <c r="F7779" s="415" t="inlineStr">
        <is>
          <t>комплект</t>
        </is>
      </c>
      <c r="G7779" s="420" t="n">
        <v>1</v>
      </c>
      <c r="H7779" s="434">
        <f>IFERROR(L7779/G7779,0)</f>
        <v/>
      </c>
      <c r="I7779" s="435">
        <f>IFERROR(M7779/G7779,0)</f>
        <v/>
      </c>
      <c r="J7779" s="436">
        <f>IFERROR(N7779/G7779,0)</f>
        <v/>
      </c>
      <c r="K7779" s="432">
        <f>+IFERROR(O7779/G7779,0)</f>
        <v/>
      </c>
      <c r="L7779" s="434">
        <f>SUBTOTAL(9,L7780:L7783)</f>
        <v/>
      </c>
      <c r="M7779" s="435">
        <f>SUBTOTAL(9,M7780:M7783)</f>
        <v/>
      </c>
      <c r="N7779" s="436">
        <f>SUBTOTAL(9,N7780:N7783)</f>
        <v/>
      </c>
      <c r="O7779" s="437">
        <f>SUBTOTAL(9,O7780:O7783)</f>
        <v/>
      </c>
      <c r="P7779" s="394" t="n"/>
      <c r="Q7779" s="243" t="n"/>
    </row>
    <row r="7780" outlineLevel="3" ht="50.25" customHeight="1">
      <c r="A7780" s="3" t="n"/>
      <c r="B7780" s="3" t="n"/>
      <c r="C7780" s="25" t="n"/>
      <c r="D7780" s="271" t="inlineStr">
        <is>
          <t>10.18.2.1.</t>
        </is>
      </c>
      <c r="E7780" s="200" t="inlineStr">
        <is>
          <t>Интерфейсный кабель СегментКИ-485-Энг(А)-HF 2х2х0,6 СегментЭнерго</t>
        </is>
      </c>
      <c r="F7780" s="651" t="inlineStr">
        <is>
          <t>м</t>
        </is>
      </c>
      <c r="G7780" s="645" t="n">
        <v>0</v>
      </c>
      <c r="H7780" s="194" t="n">
        <v>202.5603538198635</v>
      </c>
      <c r="I7780" s="195" t="n">
        <v>155.3066532356802</v>
      </c>
      <c r="J7780" s="196" t="n">
        <v>44.73337588194298</v>
      </c>
      <c r="K7780" s="197" t="n">
        <v>402.6003829374868</v>
      </c>
      <c r="L7780" s="194" t="n">
        <v>0</v>
      </c>
      <c r="M7780" s="195" t="n">
        <v>0</v>
      </c>
      <c r="N7780" s="196" t="n">
        <v>0</v>
      </c>
      <c r="O7780" s="197" t="n">
        <v>0</v>
      </c>
      <c r="P7780" s="524" t="inlineStr">
        <is>
          <t>Исключено</t>
        </is>
      </c>
      <c r="Q7780" s="104" t="n"/>
    </row>
    <row r="7781" outlineLevel="3" ht="50.25" customHeight="1">
      <c r="A7781" s="3" t="n"/>
      <c r="B7781" s="3" t="n"/>
      <c r="C7781" s="25" t="n"/>
      <c r="D7781" s="271" t="inlineStr">
        <is>
          <t>10.18.2.2.</t>
        </is>
      </c>
      <c r="E7781" s="200" t="inlineStr">
        <is>
          <t>Кабель связи и управления КПСПЭПнг(А)-HF 1х2х0,75 СегментЭнерго</t>
        </is>
      </c>
      <c r="F7781" s="651" t="inlineStr">
        <is>
          <t>м</t>
        </is>
      </c>
      <c r="G7781" s="645" t="n">
        <v>0</v>
      </c>
      <c r="H7781" s="194" t="n">
        <v>49.38750821035653</v>
      </c>
      <c r="I7781" s="195" t="n">
        <v>155.3066532356802</v>
      </c>
      <c r="J7781" s="196" t="n">
        <v>25.5867701807546</v>
      </c>
      <c r="K7781" s="197" t="n">
        <v>230.2809316267914</v>
      </c>
      <c r="L7781" s="194" t="n">
        <v>0</v>
      </c>
      <c r="M7781" s="195" t="n">
        <v>0</v>
      </c>
      <c r="N7781" s="196" t="n">
        <v>0</v>
      </c>
      <c r="O7781" s="197" t="n">
        <v>0</v>
      </c>
      <c r="P7781" s="524" t="inlineStr">
        <is>
          <t>Исключено</t>
        </is>
      </c>
      <c r="Q7781" s="104" t="n"/>
    </row>
    <row r="7782" outlineLevel="3" ht="50.25" customHeight="1">
      <c r="A7782" s="3" t="n"/>
      <c r="B7782" s="3" t="n"/>
      <c r="C7782" s="25" t="n"/>
      <c r="D7782" s="271" t="inlineStr">
        <is>
          <t>10.18.2.3.</t>
        </is>
      </c>
      <c r="E7782" s="200" t="inlineStr">
        <is>
          <t>Труба ПВХ (ПЛЛ) D20</t>
        </is>
      </c>
      <c r="F7782" s="651" t="inlineStr">
        <is>
          <t>м</t>
        </is>
      </c>
      <c r="G7782" s="645" t="n">
        <v>0</v>
      </c>
      <c r="H7782" s="194" t="n">
        <v>157.0056368936482</v>
      </c>
      <c r="I7782" s="195" t="n">
        <v>25.88444220594671</v>
      </c>
      <c r="J7782" s="196" t="n">
        <v>22.86125988744936</v>
      </c>
      <c r="K7782" s="197" t="n">
        <v>205.7513389870443</v>
      </c>
      <c r="L7782" s="194" t="n">
        <v>0</v>
      </c>
      <c r="M7782" s="195" t="n">
        <v>0</v>
      </c>
      <c r="N7782" s="196" t="n">
        <v>0</v>
      </c>
      <c r="O7782" s="197" t="n">
        <v>0</v>
      </c>
      <c r="P7782" s="524" t="inlineStr">
        <is>
          <t>Исключено</t>
        </is>
      </c>
      <c r="Q7782" s="104" t="n"/>
    </row>
    <row r="7783" outlineLevel="3" ht="50.25" customHeight="1">
      <c r="A7783" s="3" t="n"/>
      <c r="B7783" s="3" t="n"/>
      <c r="C7783" s="25" t="n"/>
      <c r="D7783" s="271" t="inlineStr">
        <is>
          <t>10.18.2.4.</t>
        </is>
      </c>
      <c r="E7783" s="200" t="inlineStr">
        <is>
          <t>Короб ПВХ 22х10</t>
        </is>
      </c>
      <c r="F7783" s="651" t="inlineStr">
        <is>
          <t>м</t>
        </is>
      </c>
      <c r="G7783" s="645" t="n">
        <v>0</v>
      </c>
      <c r="H7783" s="194" t="n">
        <v>55.41374594662165</v>
      </c>
      <c r="I7783" s="195" t="n">
        <v>129.4222110297335</v>
      </c>
      <c r="J7783" s="196" t="n">
        <v>23.1044946220444</v>
      </c>
      <c r="K7783" s="197" t="n">
        <v>207.9404515983996</v>
      </c>
      <c r="L7783" s="194" t="n">
        <v>0</v>
      </c>
      <c r="M7783" s="195" t="n">
        <v>0</v>
      </c>
      <c r="N7783" s="196" t="n">
        <v>0</v>
      </c>
      <c r="O7783" s="197" t="n">
        <v>0</v>
      </c>
      <c r="P7783" s="524" t="inlineStr">
        <is>
          <t>Исключено</t>
        </is>
      </c>
      <c r="Q7783" s="104" t="n"/>
    </row>
    <row r="7784" outlineLevel="2" ht="50.25" customHeight="1">
      <c r="A7784" s="3" t="n"/>
      <c r="B7784" s="3" t="n"/>
      <c r="C7784" s="240" t="n"/>
      <c r="D7784" s="391" t="inlineStr">
        <is>
          <t>10.18.3.</t>
        </is>
      </c>
      <c r="E7784" s="146" t="inlineStr">
        <is>
          <t>Прочее</t>
        </is>
      </c>
      <c r="F7784" s="241" t="inlineStr">
        <is>
          <t>комплект</t>
        </is>
      </c>
      <c r="G7784" s="422" t="n">
        <v>1</v>
      </c>
      <c r="H7784" s="434">
        <f>IFERROR(L7784/G7784,0)</f>
        <v/>
      </c>
      <c r="I7784" s="435">
        <f>IFERROR(M7784/G7784,0)</f>
        <v/>
      </c>
      <c r="J7784" s="436">
        <f>IFERROR(N7784/G7784,0)</f>
        <v/>
      </c>
      <c r="K7784" s="432">
        <f>+IFERROR(O7784/G7784,0)</f>
        <v/>
      </c>
      <c r="L7784" s="434">
        <f>SUBTOTAL(9,L7785:L7787)</f>
        <v/>
      </c>
      <c r="M7784" s="435">
        <f>SUBTOTAL(9,M7785:M7787)</f>
        <v/>
      </c>
      <c r="N7784" s="436">
        <f>SUBTOTAL(9,N7785:N7787)</f>
        <v/>
      </c>
      <c r="O7784" s="437">
        <f>SUBTOTAL(9,O7785:O7787)</f>
        <v/>
      </c>
      <c r="P7784" s="394" t="n"/>
      <c r="Q7784" s="243" t="n"/>
    </row>
    <row r="7785" outlineLevel="3" ht="50.25" customHeight="1">
      <c r="A7785" s="3" t="n"/>
      <c r="B7785" s="3" t="n"/>
      <c r="C7785" s="25" t="n"/>
      <c r="D7785" s="271" t="inlineStr">
        <is>
          <t>10.18.3.1.</t>
        </is>
      </c>
      <c r="E7785" s="200" t="inlineStr">
        <is>
          <t>Расходные материалы</t>
        </is>
      </c>
      <c r="F7785" s="651" t="inlineStr">
        <is>
          <t>компл.</t>
        </is>
      </c>
      <c r="G7785" s="645" t="n">
        <v>0</v>
      </c>
      <c r="H7785" s="194" t="n"/>
      <c r="I7785" s="195" t="n">
        <v>0</v>
      </c>
      <c r="J7785" s="196" t="n">
        <v>0</v>
      </c>
      <c r="K7785" s="197" t="n">
        <v>0</v>
      </c>
      <c r="L7785" s="194" t="n">
        <v>0</v>
      </c>
      <c r="M7785" s="195" t="n">
        <v>0</v>
      </c>
      <c r="N7785" s="196" t="n">
        <v>0</v>
      </c>
      <c r="O7785" s="197" t="n">
        <v>0</v>
      </c>
      <c r="P7785" s="524" t="inlineStr">
        <is>
          <t>Исключено</t>
        </is>
      </c>
      <c r="Q7785" s="104" t="n"/>
    </row>
    <row r="7786" outlineLevel="3" ht="50.25" customHeight="1">
      <c r="A7786" s="3" t="n"/>
      <c r="B7786" s="3" t="n"/>
      <c r="C7786" s="25" t="n"/>
      <c r="D7786" s="271" t="inlineStr">
        <is>
          <t>10.18.3.2.</t>
        </is>
      </c>
      <c r="E7786" s="3" t="inlineStr">
        <is>
          <t>Пуско-наладочные работы</t>
        </is>
      </c>
      <c r="F7786" s="201" t="inlineStr">
        <is>
          <t>компл.</t>
        </is>
      </c>
      <c r="G7786" s="645" t="n">
        <v>0</v>
      </c>
      <c r="H7786" s="194" t="n">
        <v>23089.12644686861</v>
      </c>
      <c r="I7786" s="195" t="n">
        <v>110008.819375274</v>
      </c>
      <c r="J7786" s="196" t="n">
        <v>16637.24322776783</v>
      </c>
      <c r="K7786" s="197" t="n">
        <v>149735.1890499104</v>
      </c>
      <c r="L7786" s="194" t="n">
        <v>0</v>
      </c>
      <c r="M7786" s="195" t="n">
        <v>0</v>
      </c>
      <c r="N7786" s="196" t="n">
        <v>0</v>
      </c>
      <c r="O7786" s="197" t="n">
        <v>0</v>
      </c>
      <c r="P7786" s="524" t="inlineStr">
        <is>
          <t>Исключено</t>
        </is>
      </c>
      <c r="Q7786" s="104" t="n"/>
    </row>
    <row r="7787" outlineLevel="3" ht="50.25" customHeight="1">
      <c r="A7787" s="3" t="n"/>
      <c r="B7787" s="3" t="n"/>
      <c r="C7787" s="25" t="n"/>
      <c r="D7787" s="271" t="inlineStr">
        <is>
          <t>10.18.3.3.</t>
        </is>
      </c>
      <c r="E7787" s="3" t="inlineStr">
        <is>
          <t>Разработка исполнительной документации</t>
        </is>
      </c>
      <c r="F7787" s="201" t="inlineStr">
        <is>
          <t>компл.</t>
        </is>
      </c>
      <c r="G7787" s="645" t="n">
        <v>0</v>
      </c>
      <c r="H7787" s="194" t="n"/>
      <c r="I7787" s="195" t="n">
        <v>0</v>
      </c>
      <c r="J7787" s="196" t="n">
        <v>0</v>
      </c>
      <c r="K7787" s="197" t="n">
        <v>0</v>
      </c>
      <c r="L7787" s="194" t="n">
        <v>0</v>
      </c>
      <c r="M7787" s="195" t="n">
        <v>0</v>
      </c>
      <c r="N7787" s="196" t="n">
        <v>0</v>
      </c>
      <c r="O7787" s="197" t="n">
        <v>0</v>
      </c>
      <c r="P7787" s="524" t="inlineStr">
        <is>
          <t>Исключено</t>
        </is>
      </c>
      <c r="Q7787" s="104" t="n"/>
    </row>
    <row r="7788" outlineLevel="1" ht="50.25" customHeight="1">
      <c r="A7788" s="3" t="n"/>
      <c r="B7788" s="3" t="inlineStr">
        <is>
          <t>Система пожарной сигнализации и Система оповещения и управления эвакуацией людей при пожаре</t>
        </is>
      </c>
      <c r="C7788" s="235" t="n"/>
      <c r="D7788" s="382" t="inlineStr">
        <is>
          <t>10.19.</t>
        </is>
      </c>
      <c r="E7788" s="375" t="inlineStr">
        <is>
          <t>Система оповещения и управления эвакуацией людей при пожаре (СОУЭ)</t>
        </is>
      </c>
      <c r="F7788" s="376" t="inlineStr">
        <is>
          <t>м2</t>
        </is>
      </c>
      <c r="G7788" s="335" t="n">
        <v>18830.72</v>
      </c>
      <c r="H7788" s="377">
        <f>+IFERROR(L7788/G7788,0)</f>
        <v/>
      </c>
      <c r="I7788" s="378">
        <f>IFERROR(M7788/G7788,0)</f>
        <v/>
      </c>
      <c r="J7788" s="379">
        <f>IFERROR(N7788/G7788,0)</f>
        <v/>
      </c>
      <c r="K7788" s="383">
        <f>+IFERROR(O7788/G7788,0)</f>
        <v/>
      </c>
      <c r="L7788" s="380">
        <f>SUBTOTAL(9,L7789:L7819)</f>
        <v/>
      </c>
      <c r="M7788" s="378">
        <f>SUBTOTAL(9,M7789:M7819)</f>
        <v/>
      </c>
      <c r="N7788" s="379">
        <f>SUBTOTAL(9,N7789:N7819)</f>
        <v/>
      </c>
      <c r="O7788" s="383">
        <f>SUBTOTAL(9,O7789:O7819)</f>
        <v/>
      </c>
      <c r="P7788" s="381" t="n"/>
      <c r="Q7788" s="244" t="n"/>
    </row>
    <row r="7789" outlineLevel="2" ht="50.25" customHeight="1">
      <c r="A7789" s="3" t="n"/>
      <c r="B7789" s="3" t="n"/>
      <c r="C7789" s="240" t="n"/>
      <c r="D7789" s="391" t="inlineStr">
        <is>
          <t>10.19.1.</t>
        </is>
      </c>
      <c r="E7789" s="146" t="inlineStr">
        <is>
          <t>Базовое оборудование</t>
        </is>
      </c>
      <c r="F7789" s="241" t="inlineStr">
        <is>
          <t>комплект</t>
        </is>
      </c>
      <c r="G7789" s="422" t="n">
        <v>1</v>
      </c>
      <c r="H7789" s="434">
        <f>IFERROR(L7789/G7789,0)</f>
        <v/>
      </c>
      <c r="I7789" s="435">
        <f>IFERROR(M7789/G7789,0)</f>
        <v/>
      </c>
      <c r="J7789" s="436">
        <f>IFERROR(N7789/G7789,0)</f>
        <v/>
      </c>
      <c r="K7789" s="432">
        <f>+IFERROR(O7789/G7789,0)</f>
        <v/>
      </c>
      <c r="L7789" s="434">
        <f>SUBTOTAL(9,L7790:L7798)</f>
        <v/>
      </c>
      <c r="M7789" s="435">
        <f>SUBTOTAL(9,M7790:M7798)</f>
        <v/>
      </c>
      <c r="N7789" s="436">
        <f>SUBTOTAL(9,N7790:N7798)</f>
        <v/>
      </c>
      <c r="O7789" s="437">
        <f>SUBTOTAL(9,O7790:O7798)</f>
        <v/>
      </c>
      <c r="P7789" s="394" t="n"/>
      <c r="Q7789" s="243" t="n"/>
    </row>
    <row r="7790" outlineLevel="3" ht="50.25" customHeight="1">
      <c r="A7790" s="3" t="n"/>
      <c r="B7790" s="3" t="n"/>
      <c r="C7790" s="25" t="n"/>
      <c r="D7790" s="271" t="inlineStr">
        <is>
          <t>10.19.1.1.</t>
        </is>
      </c>
      <c r="E7790" s="200" t="inlineStr">
        <is>
          <t>Оповещатель охранно-пожарный комбинированный свето-звуковой, Маяк-12-КП, Электротехника и Автоматика</t>
        </is>
      </c>
      <c r="F7790" s="651" t="inlineStr">
        <is>
          <t>шт.</t>
        </is>
      </c>
      <c r="G7790" s="645" t="n">
        <v>0</v>
      </c>
      <c r="H7790" s="194" t="n">
        <v>831.2063108534059</v>
      </c>
      <c r="I7790" s="195" t="n">
        <v>647.1110551486677</v>
      </c>
      <c r="J7790" s="196" t="n">
        <v>184.7896707502592</v>
      </c>
      <c r="K7790" s="197" t="n">
        <v>1663.107036752333</v>
      </c>
      <c r="L7790" s="194" t="n">
        <v>0</v>
      </c>
      <c r="M7790" s="195" t="n">
        <v>0</v>
      </c>
      <c r="N7790" s="196" t="n">
        <v>0</v>
      </c>
      <c r="O7790" s="197" t="n">
        <v>0</v>
      </c>
      <c r="P7790" s="524" t="inlineStr">
        <is>
          <t>Исключено</t>
        </is>
      </c>
      <c r="Q7790" s="104" t="n"/>
    </row>
    <row r="7791" outlineLevel="3" ht="75" customHeight="1">
      <c r="A7791" s="3" t="n"/>
      <c r="B7791" s="3" t="n"/>
      <c r="C7791" s="25" t="n"/>
      <c r="D7791" s="271" t="inlineStr">
        <is>
          <t>10.19.1.2.</t>
        </is>
      </c>
      <c r="E7791" s="200" t="inlineStr">
        <is>
          <t>Извещатель охранный магнитоуправляемый адресный ИО 10220-2 предназначен для защиты контролируемого помещения от несанкционированного проникновения посторонних лиц, сопровождающимся взломом дверей и окон, ИО 10220-2, ООО «РУБЕЖ»</t>
        </is>
      </c>
      <c r="F7791" s="651" t="inlineStr">
        <is>
          <t>шт.</t>
        </is>
      </c>
      <c r="G7791" s="645" t="n">
        <v>0</v>
      </c>
      <c r="H7791" s="194" t="n">
        <v>629.9850860251044</v>
      </c>
      <c r="I7791" s="195" t="n">
        <v>647.1110551486677</v>
      </c>
      <c r="J7791" s="196" t="n">
        <v>159.6370176467215</v>
      </c>
      <c r="K7791" s="197" t="n">
        <v>1436.733158820494</v>
      </c>
      <c r="L7791" s="194" t="n">
        <v>0</v>
      </c>
      <c r="M7791" s="195" t="n">
        <v>0</v>
      </c>
      <c r="N7791" s="196" t="n">
        <v>0</v>
      </c>
      <c r="O7791" s="197" t="n">
        <v>0</v>
      </c>
      <c r="P7791" s="524" t="inlineStr">
        <is>
          <t>Исключено</t>
        </is>
      </c>
      <c r="Q7791" s="104" t="n"/>
    </row>
    <row r="7792" outlineLevel="3" ht="50.25" customHeight="1">
      <c r="A7792" s="3" t="n"/>
      <c r="B7792" s="3" t="n"/>
      <c r="C7792" s="25" t="n"/>
      <c r="D7792" s="271" t="inlineStr">
        <is>
          <t>10.19.1.3.</t>
        </is>
      </c>
      <c r="E7792" s="200" t="inlineStr">
        <is>
          <t>Громкоговоритель колонного типа. Двухполосный. Предназначен для использования в системах оповещения или музыкальной трансляции с использованием 100 В линий. Допускается установка вне помещений., SCS-810, SONAR</t>
        </is>
      </c>
      <c r="F7792" s="651" t="inlineStr">
        <is>
          <t>шт.</t>
        </is>
      </c>
      <c r="G7792" s="645" t="n">
        <v>0</v>
      </c>
      <c r="H7792" s="194" t="n">
        <v>8009.596388376018</v>
      </c>
      <c r="I7792" s="195" t="n">
        <v>3235.555275743339</v>
      </c>
      <c r="J7792" s="196" t="n">
        <v>1405.643958014919</v>
      </c>
      <c r="K7792" s="197" t="n">
        <v>12650.79562213428</v>
      </c>
      <c r="L7792" s="194" t="n">
        <v>0</v>
      </c>
      <c r="M7792" s="195" t="n">
        <v>0</v>
      </c>
      <c r="N7792" s="196" t="n">
        <v>0</v>
      </c>
      <c r="O7792" s="197" t="n">
        <v>0</v>
      </c>
      <c r="P7792" s="524" t="inlineStr">
        <is>
          <t>Исключено</t>
        </is>
      </c>
      <c r="Q7792" s="104" t="n"/>
    </row>
    <row r="7793" outlineLevel="3" ht="50.25" customHeight="1">
      <c r="A7793" s="3" t="n"/>
      <c r="B7793" s="3" t="n"/>
      <c r="C7793" s="25" t="n"/>
      <c r="D7793" s="271" t="inlineStr">
        <is>
          <t>10.19.1.4.</t>
        </is>
      </c>
      <c r="E7793" s="200" t="inlineStr">
        <is>
          <t>Громкоговоритель колонного типа. Двухполосный. Предназначен для использования в системах оповещения или музыкальной трансляции с использованием 100 В линий. Допускается установка вне помещений., SCS-820, SONAR</t>
        </is>
      </c>
      <c r="F7793" s="651" t="inlineStr">
        <is>
          <t>шт.</t>
        </is>
      </c>
      <c r="G7793" s="645" t="n">
        <v>0</v>
      </c>
      <c r="H7793" s="194" t="n">
        <v>9643.147683059802</v>
      </c>
      <c r="I7793" s="195" t="n">
        <v>3235.555275743339</v>
      </c>
      <c r="J7793" s="196" t="n">
        <v>1609.837869850393</v>
      </c>
      <c r="K7793" s="197" t="n">
        <v>14488.54082865353</v>
      </c>
      <c r="L7793" s="194" t="n">
        <v>0</v>
      </c>
      <c r="M7793" s="195" t="n">
        <v>0</v>
      </c>
      <c r="N7793" s="196" t="n">
        <v>0</v>
      </c>
      <c r="O7793" s="197" t="n">
        <v>0</v>
      </c>
      <c r="P7793" s="524" t="inlineStr">
        <is>
          <t>Исключено</t>
        </is>
      </c>
      <c r="Q7793" s="104" t="n"/>
    </row>
    <row r="7794" outlineLevel="3" ht="50.25" customHeight="1">
      <c r="A7794" s="3" t="n"/>
      <c r="B7794" s="3" t="n"/>
      <c r="C7794" s="25" t="n"/>
      <c r="D7794" s="271" t="inlineStr">
        <is>
          <t>10.19.1.5.</t>
        </is>
      </c>
      <c r="E7794" s="200" t="inlineStr">
        <is>
          <t>Громкоговоритель трансляционный настенный, 100 В, мощность 10/5 Вт, 180÷20000 Гц, чувствительность 92 дБ, звуковое давление 97 дБ, 312×210×89 мм, 1.4 кг, ABS-пластик, SWS-103W, SONAR</t>
        </is>
      </c>
      <c r="F7794" s="651" t="inlineStr">
        <is>
          <t>шт.</t>
        </is>
      </c>
      <c r="G7794" s="645" t="n">
        <v>0</v>
      </c>
      <c r="H7794" s="194" t="n">
        <v>2592.901915856994</v>
      </c>
      <c r="I7794" s="195" t="n">
        <v>1941.333165446003</v>
      </c>
      <c r="J7794" s="196" t="n">
        <v>566.7793851628746</v>
      </c>
      <c r="K7794" s="197" t="n">
        <v>5101.014466465872</v>
      </c>
      <c r="L7794" s="194" t="n">
        <v>0</v>
      </c>
      <c r="M7794" s="195" t="n">
        <v>0</v>
      </c>
      <c r="N7794" s="196" t="n">
        <v>0</v>
      </c>
      <c r="O7794" s="197" t="n">
        <v>0</v>
      </c>
      <c r="P7794" s="524" t="inlineStr">
        <is>
          <t>Исключено</t>
        </is>
      </c>
      <c r="Q7794" s="104" t="n"/>
    </row>
    <row r="7795" outlineLevel="3" ht="50.25" customHeight="1">
      <c r="A7795" s="3" t="n"/>
      <c r="B7795" s="3" t="n"/>
      <c r="C7795" s="25" t="n"/>
      <c r="D7795" s="271" t="inlineStr">
        <is>
          <t>10.19.1.6.</t>
        </is>
      </c>
      <c r="E7795" s="200" t="inlineStr">
        <is>
          <t>Громкоговоритель трансляционный настенный, 100 В, мощность 10/5 Вт, 180÷20000 Гц, чувствительность 92 дБ, звуковое давление 97 дБ, 312×210×89 мм, 1.4 кг, ABS-пластик, SWS-106W, SONAR</t>
        </is>
      </c>
      <c r="F7795" s="651" t="inlineStr">
        <is>
          <t>шт.</t>
        </is>
      </c>
      <c r="G7795" s="645" t="n">
        <v>0</v>
      </c>
      <c r="H7795" s="194" t="n">
        <v>3656.153322823</v>
      </c>
      <c r="I7795" s="195" t="n">
        <v>1941.333165446003</v>
      </c>
      <c r="J7795" s="196" t="n">
        <v>699.6858110336254</v>
      </c>
      <c r="K7795" s="197" t="n">
        <v>6297.172299302629</v>
      </c>
      <c r="L7795" s="194" t="n">
        <v>0</v>
      </c>
      <c r="M7795" s="195" t="n">
        <v>0</v>
      </c>
      <c r="N7795" s="196" t="n">
        <v>0</v>
      </c>
      <c r="O7795" s="197" t="n">
        <v>0</v>
      </c>
      <c r="P7795" s="524" t="inlineStr">
        <is>
          <t>Исключено</t>
        </is>
      </c>
      <c r="Q7795" s="104" t="n"/>
    </row>
    <row r="7796" outlineLevel="3" ht="50.25" customHeight="1">
      <c r="A7796" s="3" t="n"/>
      <c r="B7796" s="3" t="n"/>
      <c r="C7796" s="25" t="n"/>
      <c r="D7796" s="271" t="inlineStr">
        <is>
          <t>10.19.1.7.</t>
        </is>
      </c>
      <c r="E7796" s="200" t="inlineStr">
        <is>
          <t>Громкоговоритель трансляционный настенный, 100 В, мощность 10/5 Вт, 180÷20000 Гц, чувствительность 92 дБ, звуковое давление 97 дБ, 312×210×89 мм, 1.4 кг, ABS-пластик, SWS-110W, SONAR</t>
        </is>
      </c>
      <c r="F7796" s="651" t="inlineStr">
        <is>
          <t>шт.</t>
        </is>
      </c>
      <c r="G7796" s="645" t="n">
        <v>0</v>
      </c>
      <c r="H7796" s="194" t="n">
        <v>3877.808337561119</v>
      </c>
      <c r="I7796" s="195" t="n">
        <v>1941.333165446003</v>
      </c>
      <c r="J7796" s="196" t="n">
        <v>727.3926878758903</v>
      </c>
      <c r="K7796" s="197" t="n">
        <v>6546.534190883012</v>
      </c>
      <c r="L7796" s="194" t="n">
        <v>0</v>
      </c>
      <c r="M7796" s="195" t="n">
        <v>0</v>
      </c>
      <c r="N7796" s="196" t="n">
        <v>0</v>
      </c>
      <c r="O7796" s="197" t="n">
        <v>0</v>
      </c>
      <c r="P7796" s="524" t="inlineStr">
        <is>
          <t>Исключено</t>
        </is>
      </c>
      <c r="Q7796" s="104" t="n"/>
    </row>
    <row r="7797" outlineLevel="3" ht="50.25" customHeight="1">
      <c r="A7797" s="3" t="n"/>
      <c r="B7797" s="3" t="n"/>
      <c r="C7797" s="25" t="n"/>
      <c r="D7797" s="271" t="inlineStr">
        <is>
          <t>10.19.1.8.</t>
        </is>
      </c>
      <c r="E7797" s="200" t="inlineStr">
        <is>
          <t>SONAR RACK 30U С-01-0325 - стойка в сборе на 30U</t>
        </is>
      </c>
      <c r="F7797" s="651" t="inlineStr">
        <is>
          <t>компл.</t>
        </is>
      </c>
      <c r="G7797" s="645" t="n">
        <v>0</v>
      </c>
      <c r="H7797" s="194" t="n">
        <v>2382855.20992732</v>
      </c>
      <c r="I7797" s="195" t="n">
        <v>647111.0551486677</v>
      </c>
      <c r="J7797" s="196" t="n">
        <v>378745.7831344985</v>
      </c>
      <c r="K7797" s="197" t="n">
        <v>3408712.048210487</v>
      </c>
      <c r="L7797" s="194" t="n">
        <v>0</v>
      </c>
      <c r="M7797" s="195" t="n">
        <v>0</v>
      </c>
      <c r="N7797" s="196" t="n">
        <v>0</v>
      </c>
      <c r="O7797" s="197" t="n">
        <v>0</v>
      </c>
      <c r="P7797" s="524" t="inlineStr">
        <is>
          <t>Исключено</t>
        </is>
      </c>
      <c r="Q7797" s="104" t="n"/>
    </row>
    <row r="7798" outlineLevel="3" ht="50.25" customHeight="1">
      <c r="A7798" s="3" t="n"/>
      <c r="B7798" s="3" t="n"/>
      <c r="C7798" s="25" t="n"/>
      <c r="D7798" s="271" t="inlineStr">
        <is>
          <t>10.19.1.9.</t>
        </is>
      </c>
      <c r="E7798" s="200" t="inlineStr">
        <is>
          <t>Сетевая вызывная панель интеркома, 2 кнопки, реле., SNA-8521CR, SONAR</t>
        </is>
      </c>
      <c r="F7798" s="651" t="inlineStr">
        <is>
          <t>шт</t>
        </is>
      </c>
      <c r="G7798" s="645" t="n">
        <v>0</v>
      </c>
      <c r="H7798" s="194" t="n">
        <v>37968.8117033138</v>
      </c>
      <c r="I7798" s="195" t="n">
        <v>20707.55376475737</v>
      </c>
      <c r="J7798" s="196" t="n">
        <v>7334.545683508895</v>
      </c>
      <c r="K7798" s="197" t="n">
        <v>66010.91115158006</v>
      </c>
      <c r="L7798" s="194" t="n">
        <v>0</v>
      </c>
      <c r="M7798" s="195" t="n">
        <v>0</v>
      </c>
      <c r="N7798" s="196" t="n">
        <v>0</v>
      </c>
      <c r="O7798" s="197" t="n">
        <v>0</v>
      </c>
      <c r="P7798" s="524" t="inlineStr">
        <is>
          <t>Исключено</t>
        </is>
      </c>
      <c r="Q7798" s="104" t="n"/>
    </row>
    <row r="7799" outlineLevel="2" ht="50.25" customHeight="1">
      <c r="A7799" s="3" t="n"/>
      <c r="B7799" s="3" t="n"/>
      <c r="C7799" s="240" t="n"/>
      <c r="D7799" s="391" t="inlineStr">
        <is>
          <t>10.19.2.</t>
        </is>
      </c>
      <c r="E7799" s="417" t="inlineStr">
        <is>
          <t>Кабельные и монтажные материалы</t>
        </is>
      </c>
      <c r="F7799" s="415" t="inlineStr">
        <is>
          <t>комплект</t>
        </is>
      </c>
      <c r="G7799" s="420" t="n">
        <v>1</v>
      </c>
      <c r="H7799" s="434">
        <f>IFERROR(L7799/G7799,0)</f>
        <v/>
      </c>
      <c r="I7799" s="435">
        <f>IFERROR(M7799/G7799,0)</f>
        <v/>
      </c>
      <c r="J7799" s="436">
        <f>IFERROR(N7799/G7799,0)</f>
        <v/>
      </c>
      <c r="K7799" s="432">
        <f>+IFERROR(O7799/G7799,0)</f>
        <v/>
      </c>
      <c r="L7799" s="434">
        <f>SUBTOTAL(9,L7800:L7807)</f>
        <v/>
      </c>
      <c r="M7799" s="435">
        <f>SUBTOTAL(9,M7800:M7807)</f>
        <v/>
      </c>
      <c r="N7799" s="436">
        <f>SUBTOTAL(9,N7800:N7807)</f>
        <v/>
      </c>
      <c r="O7799" s="437">
        <f>SUBTOTAL(9,O7800:O7807)</f>
        <v/>
      </c>
      <c r="P7799" s="394" t="n"/>
      <c r="Q7799" s="243" t="n"/>
    </row>
    <row r="7800" outlineLevel="3" ht="50.25" customHeight="1">
      <c r="A7800" s="3" t="n"/>
      <c r="B7800" s="3" t="n"/>
      <c r="C7800" s="25" t="n"/>
      <c r="D7800" s="271" t="inlineStr">
        <is>
          <t>10.19.2.1.</t>
        </is>
      </c>
      <c r="E7800" s="200" t="inlineStr">
        <is>
          <t>Кабель не распространяющий горение, огнестойкий, КПСнг(А)-FRHF 1x2x0,75, ООО "Авнгард"</t>
        </is>
      </c>
      <c r="F7800" s="651" t="inlineStr">
        <is>
          <t>м</t>
        </is>
      </c>
      <c r="G7800" s="645" t="n">
        <v>0</v>
      </c>
      <c r="H7800" s="194" t="n">
        <v>72.13023670867589</v>
      </c>
      <c r="I7800" s="195" t="n">
        <v>155.3066532356802</v>
      </c>
      <c r="J7800" s="196" t="n">
        <v>28.42961124304452</v>
      </c>
      <c r="K7800" s="197" t="n">
        <v>255.8665011874007</v>
      </c>
      <c r="L7800" s="194" t="n">
        <v>0</v>
      </c>
      <c r="M7800" s="195" t="n">
        <v>0</v>
      </c>
      <c r="N7800" s="196" t="n">
        <v>0</v>
      </c>
      <c r="O7800" s="197" t="n">
        <v>0</v>
      </c>
      <c r="P7800" s="524" t="inlineStr">
        <is>
          <t>Исключено</t>
        </is>
      </c>
      <c r="Q7800" s="104" t="n"/>
    </row>
    <row r="7801" outlineLevel="3" ht="50.25" customHeight="1">
      <c r="A7801" s="3" t="n"/>
      <c r="B7801" s="3" t="n"/>
      <c r="C7801" s="25" t="n"/>
      <c r="D7801" s="271" t="inlineStr">
        <is>
          <t>10.19.2.2.</t>
        </is>
      </c>
      <c r="E7801" s="200" t="inlineStr">
        <is>
          <t>Кабель не распространяющий горение, огнестойкий, КПСнг(А)-FRHF 1x2x1.5, ООО "Авнгард"</t>
        </is>
      </c>
      <c r="F7801" s="651" t="inlineStr">
        <is>
          <t>м</t>
        </is>
      </c>
      <c r="G7801" s="645" t="n">
        <v>0</v>
      </c>
      <c r="H7801" s="194" t="n">
        <v>62.34047365103985</v>
      </c>
      <c r="I7801" s="195" t="n">
        <v>155.3066532356802</v>
      </c>
      <c r="J7801" s="196" t="n">
        <v>27.20589086084001</v>
      </c>
      <c r="K7801" s="197" t="n">
        <v>244.8530177475601</v>
      </c>
      <c r="L7801" s="194" t="n">
        <v>0</v>
      </c>
      <c r="M7801" s="195" t="n">
        <v>0</v>
      </c>
      <c r="N7801" s="196" t="n">
        <v>0</v>
      </c>
      <c r="O7801" s="197" t="n">
        <v>0</v>
      </c>
      <c r="P7801" s="524" t="inlineStr">
        <is>
          <t>Исключено</t>
        </is>
      </c>
      <c r="Q7801" s="104" t="n"/>
    </row>
    <row r="7802" outlineLevel="3" ht="50.25" customHeight="1">
      <c r="A7802" s="3" t="n"/>
      <c r="B7802" s="3" t="n"/>
      <c r="C7802" s="25" t="n"/>
      <c r="D7802" s="271" t="inlineStr">
        <is>
          <t>10.19.2.3.</t>
        </is>
      </c>
      <c r="E7802" s="200" t="inlineStr">
        <is>
          <t>Кабель не распространяющий горение, огнестойкий, FTP-5нг(А)-FRHF 4х2х0,52, ООО "Авнгард"</t>
        </is>
      </c>
      <c r="F7802" s="651" t="inlineStr">
        <is>
          <t>м</t>
        </is>
      </c>
      <c r="G7802" s="645" t="n">
        <v>0</v>
      </c>
      <c r="H7802" s="194" t="n">
        <v>157.0056368995429</v>
      </c>
      <c r="I7802" s="195" t="n">
        <v>155.3066532356802</v>
      </c>
      <c r="J7802" s="196" t="n">
        <v>39.0390362669029</v>
      </c>
      <c r="K7802" s="197" t="n">
        <v>351.3513264021261</v>
      </c>
      <c r="L7802" s="194" t="n">
        <v>0</v>
      </c>
      <c r="M7802" s="195" t="n">
        <v>0</v>
      </c>
      <c r="N7802" s="196" t="n">
        <v>0</v>
      </c>
      <c r="O7802" s="197" t="n">
        <v>0</v>
      </c>
      <c r="P7802" s="524" t="inlineStr">
        <is>
          <t>Исключено</t>
        </is>
      </c>
      <c r="Q7802" s="104" t="n"/>
    </row>
    <row r="7803" outlineLevel="3" ht="50.25" customHeight="1">
      <c r="A7803" s="3" t="n"/>
      <c r="B7803" s="3" t="n"/>
      <c r="C7803" s="25" t="n"/>
      <c r="D7803" s="271" t="inlineStr">
        <is>
          <t>10.19.2.4.</t>
        </is>
      </c>
      <c r="E7803" s="200" t="inlineStr">
        <is>
          <t>Труба гибкая гофрированная, из самозатухающей композиции ПВХ, диам. 16мм, 11116-E90, ООО «Кросс Линк» (Экопласт)</t>
        </is>
      </c>
      <c r="F7803" s="651" t="inlineStr">
        <is>
          <t>м</t>
        </is>
      </c>
      <c r="G7803" s="645" t="n">
        <v>0</v>
      </c>
      <c r="H7803" s="194" t="n">
        <v>56.09488203654907</v>
      </c>
      <c r="I7803" s="195" t="n">
        <v>25.88444220594671</v>
      </c>
      <c r="J7803" s="196" t="n">
        <v>10.24741553031197</v>
      </c>
      <c r="K7803" s="197" t="n">
        <v>92.22673977280775</v>
      </c>
      <c r="L7803" s="194" t="n">
        <v>0</v>
      </c>
      <c r="M7803" s="195" t="n">
        <v>0</v>
      </c>
      <c r="N7803" s="196" t="n">
        <v>0</v>
      </c>
      <c r="O7803" s="197" t="n">
        <v>0</v>
      </c>
      <c r="P7803" s="524" t="inlineStr">
        <is>
          <t>Исключено</t>
        </is>
      </c>
      <c r="Q7803" s="104" t="n"/>
    </row>
    <row r="7804" outlineLevel="3" ht="50.25" customHeight="1">
      <c r="A7804" s="3" t="n"/>
      <c r="B7804" s="3" t="n"/>
      <c r="C7804" s="25" t="n"/>
      <c r="D7804" s="271" t="inlineStr">
        <is>
          <t>10.19.2.5.</t>
        </is>
      </c>
      <c r="E7804" s="200" t="inlineStr">
        <is>
          <t>Скоба оцинкованная с одним отверстием, для трубы D16 мм, 43716, ООО «Кросс Линк» (Экопласт)</t>
        </is>
      </c>
      <c r="F7804" s="651" t="inlineStr">
        <is>
          <t>шт.</t>
        </is>
      </c>
      <c r="G7804" s="645" t="n">
        <v>0</v>
      </c>
      <c r="H7804" s="194" t="n"/>
      <c r="I7804" s="195" t="n">
        <v>0</v>
      </c>
      <c r="J7804" s="196" t="n">
        <v>0</v>
      </c>
      <c r="K7804" s="197" t="n">
        <v>0</v>
      </c>
      <c r="L7804" s="194" t="n">
        <v>0</v>
      </c>
      <c r="M7804" s="195" t="n">
        <v>0</v>
      </c>
      <c r="N7804" s="196" t="n">
        <v>0</v>
      </c>
      <c r="O7804" s="197" t="n">
        <v>0</v>
      </c>
      <c r="P7804" s="524" t="inlineStr">
        <is>
          <t>Исключено</t>
        </is>
      </c>
      <c r="Q7804" s="104" t="n"/>
    </row>
    <row r="7805" outlineLevel="3" ht="50.25" customHeight="1">
      <c r="A7805" s="3" t="n"/>
      <c r="B7805" s="3" t="n"/>
      <c r="C7805" s="25" t="n"/>
      <c r="D7805" s="271" t="inlineStr">
        <is>
          <t>10.19.2.6.</t>
        </is>
      </c>
      <c r="E7805" s="200" t="inlineStr">
        <is>
          <t>MUD 6/32 Унимерсальный металлический дюбель для газобетона малой плотности и бетона, 47204, ООО «Кросс Линк» (Экопласт)</t>
        </is>
      </c>
      <c r="F7805" s="651" t="inlineStr">
        <is>
          <t>шт.</t>
        </is>
      </c>
      <c r="G7805" s="645" t="n">
        <v>0</v>
      </c>
      <c r="H7805" s="194" t="n"/>
      <c r="I7805" s="195" t="n">
        <v>0</v>
      </c>
      <c r="J7805" s="196" t="n">
        <v>0</v>
      </c>
      <c r="K7805" s="197" t="n">
        <v>0</v>
      </c>
      <c r="L7805" s="194" t="n">
        <v>0</v>
      </c>
      <c r="M7805" s="195" t="n">
        <v>0</v>
      </c>
      <c r="N7805" s="196" t="n">
        <v>0</v>
      </c>
      <c r="O7805" s="197" t="n">
        <v>0</v>
      </c>
      <c r="P7805" s="524" t="inlineStr">
        <is>
          <t>Исключено</t>
        </is>
      </c>
      <c r="Q7805" s="104" t="n"/>
    </row>
    <row r="7806" outlineLevel="3" ht="50.25" customHeight="1">
      <c r="A7806" s="3" t="n"/>
      <c r="B7806" s="3" t="n"/>
      <c r="C7806" s="25" t="n"/>
      <c r="D7806" s="271" t="inlineStr">
        <is>
          <t>10.19.2.7.</t>
        </is>
      </c>
      <c r="E7806" s="200" t="inlineStr">
        <is>
          <t>Противопожарная пена для заделки кабельных проходок, CP 620, Hilti</t>
        </is>
      </c>
      <c r="F7806" s="214" t="inlineStr">
        <is>
          <t>шт</t>
        </is>
      </c>
      <c r="G7806" s="645" t="n">
        <v>0</v>
      </c>
      <c r="H7806" s="194" t="n">
        <v>7157.609923461295</v>
      </c>
      <c r="I7806" s="195" t="n">
        <v>1294.222110297335</v>
      </c>
      <c r="J7806" s="196" t="n">
        <v>1056.479004219829</v>
      </c>
      <c r="K7806" s="197" t="n">
        <v>9508.311037978459</v>
      </c>
      <c r="L7806" s="194" t="n">
        <v>0</v>
      </c>
      <c r="M7806" s="195" t="n">
        <v>0</v>
      </c>
      <c r="N7806" s="196" t="n">
        <v>0</v>
      </c>
      <c r="O7806" s="197" t="n">
        <v>0</v>
      </c>
      <c r="P7806" s="524" t="inlineStr">
        <is>
          <t>Исключено</t>
        </is>
      </c>
      <c r="Q7806" s="104" t="n"/>
    </row>
    <row r="7807" outlineLevel="3" ht="50.25" customHeight="1">
      <c r="A7807" s="3" t="n"/>
      <c r="B7807" s="3" t="n"/>
      <c r="C7807" s="25" t="n"/>
      <c r="D7807" s="271" t="inlineStr">
        <is>
          <t>10.19.2.8.</t>
        </is>
      </c>
      <c r="E7807" s="200" t="inlineStr">
        <is>
          <t>Труба стальная электросварная прямошовная Ду 40мм, ГОСТ 10704-91, Россия</t>
        </is>
      </c>
      <c r="F7807" s="214" t="inlineStr">
        <is>
          <t>м</t>
        </is>
      </c>
      <c r="G7807" s="645" t="n">
        <v>0</v>
      </c>
      <c r="H7807" s="194" t="n">
        <v>102.7463369959931</v>
      </c>
      <c r="I7807" s="195" t="n">
        <v>517.6888441189342</v>
      </c>
      <c r="J7807" s="196" t="n">
        <v>77.55439763936592</v>
      </c>
      <c r="K7807" s="197" t="n">
        <v>697.9895787542932</v>
      </c>
      <c r="L7807" s="194" t="n">
        <v>0</v>
      </c>
      <c r="M7807" s="195" t="n">
        <v>0</v>
      </c>
      <c r="N7807" s="196" t="n">
        <v>0</v>
      </c>
      <c r="O7807" s="197" t="n">
        <v>0</v>
      </c>
      <c r="P7807" s="524" t="inlineStr">
        <is>
          <t>Исключено</t>
        </is>
      </c>
      <c r="Q7807" s="104" t="n"/>
    </row>
    <row r="7808" outlineLevel="2" ht="50.25" customHeight="1">
      <c r="A7808" s="3" t="n"/>
      <c r="B7808" s="3" t="n"/>
      <c r="C7808" s="240" t="n"/>
      <c r="D7808" s="391" t="inlineStr">
        <is>
          <t>10.19.3.</t>
        </is>
      </c>
      <c r="E7808" s="417" t="inlineStr">
        <is>
          <t>ЗИП</t>
        </is>
      </c>
      <c r="F7808" s="415" t="inlineStr">
        <is>
          <t>комплект</t>
        </is>
      </c>
      <c r="G7808" s="420" t="n">
        <v>1</v>
      </c>
      <c r="H7808" s="434">
        <f>IFERROR(L7808/G7808,0)</f>
        <v/>
      </c>
      <c r="I7808" s="435">
        <f>IFERROR(M7808/G7808,0)</f>
        <v/>
      </c>
      <c r="J7808" s="436">
        <f>IFERROR(N7808/G7808,0)</f>
        <v/>
      </c>
      <c r="K7808" s="432">
        <f>+IFERROR(O7808/G7808,0)</f>
        <v/>
      </c>
      <c r="L7808" s="434">
        <f>SUBTOTAL(9,L7809:L7815)</f>
        <v/>
      </c>
      <c r="M7808" s="435">
        <f>SUBTOTAL(9,M7809:M7815)</f>
        <v/>
      </c>
      <c r="N7808" s="436">
        <f>SUBTOTAL(9,N7809:N7815)</f>
        <v/>
      </c>
      <c r="O7808" s="437">
        <f>SUBTOTAL(9,O7809:O7815)</f>
        <v/>
      </c>
      <c r="P7808" s="394" t="n"/>
      <c r="Q7808" s="243" t="n"/>
    </row>
    <row r="7809" outlineLevel="3" ht="50.25" customHeight="1">
      <c r="A7809" s="3" t="n"/>
      <c r="B7809" s="3" t="n"/>
      <c r="C7809" s="25" t="n"/>
      <c r="D7809" s="271" t="inlineStr">
        <is>
          <t>10.19.3.1.</t>
        </is>
      </c>
      <c r="E7809" s="200" t="inlineStr">
        <is>
          <t>Громкоговоритель колонного типа. Двухполосный. Предназначен для использования в системах оповещения или музыкальной трансляции с использованием 100 В линий. Допускается установка вне помещений., SCS-810, SONAR - 5%  от спецификации</t>
        </is>
      </c>
      <c r="F7809" s="214" t="inlineStr">
        <is>
          <t>компл</t>
        </is>
      </c>
      <c r="G7809" s="645" t="n">
        <v>0</v>
      </c>
      <c r="H7809" s="194" t="n">
        <v>8009.596388376018</v>
      </c>
      <c r="I7809" s="195" t="n">
        <v>0</v>
      </c>
      <c r="J7809" s="196" t="n">
        <v>1001.199548547002</v>
      </c>
      <c r="K7809" s="197" t="n">
        <v>9010.795936923019</v>
      </c>
      <c r="L7809" s="194" t="n">
        <v>0</v>
      </c>
      <c r="M7809" s="195" t="n">
        <v>0</v>
      </c>
      <c r="N7809" s="196" t="n">
        <v>0</v>
      </c>
      <c r="O7809" s="197" t="n">
        <v>0</v>
      </c>
      <c r="P7809" s="524" t="inlineStr">
        <is>
          <t>Исключено</t>
        </is>
      </c>
      <c r="Q7809" s="104" t="n"/>
    </row>
    <row r="7810" outlineLevel="3" ht="50.25" customHeight="1">
      <c r="A7810" s="3" t="n"/>
      <c r="B7810" s="3" t="n"/>
      <c r="C7810" s="25" t="n"/>
      <c r="D7810" s="271" t="inlineStr">
        <is>
          <t>10.19.3.2.</t>
        </is>
      </c>
      <c r="E7810" s="200" t="inlineStr">
        <is>
          <t>Громкоговоритель колонного типа. Двухполосный. Предназначен для использования в системах оповещения или музыкальной трансляции с использованием 100 В линий. Допускается установка вне помещений., SCS-820, SONAR - 5%  от спецификации</t>
        </is>
      </c>
      <c r="F7810" s="214" t="inlineStr">
        <is>
          <t>компл</t>
        </is>
      </c>
      <c r="G7810" s="645" t="n">
        <v>0</v>
      </c>
      <c r="H7810" s="194" t="n">
        <v>9643.147735567034</v>
      </c>
      <c r="I7810" s="195" t="n">
        <v>0</v>
      </c>
      <c r="J7810" s="196" t="n">
        <v>1205.393466945879</v>
      </c>
      <c r="K7810" s="197" t="n">
        <v>10848.54120251291</v>
      </c>
      <c r="L7810" s="194" t="n">
        <v>0</v>
      </c>
      <c r="M7810" s="195" t="n">
        <v>0</v>
      </c>
      <c r="N7810" s="196" t="n">
        <v>0</v>
      </c>
      <c r="O7810" s="197" t="n">
        <v>0</v>
      </c>
      <c r="P7810" s="524" t="inlineStr">
        <is>
          <t>Исключено</t>
        </is>
      </c>
      <c r="Q7810" s="104" t="n"/>
    </row>
    <row r="7811" outlineLevel="3" ht="50.25" customHeight="1">
      <c r="A7811" s="3" t="n"/>
      <c r="B7811" s="3" t="n"/>
      <c r="C7811" s="25" t="n"/>
      <c r="D7811" s="271" t="inlineStr">
        <is>
          <t>10.19.3.3.</t>
        </is>
      </c>
      <c r="E7811" s="200" t="inlineStr">
        <is>
          <t>Громкоговоритель трансляционный настенный, 100 В, мощность 10/5 Вт, 180÷20000 Гц, чувствительность 92 дБ, звуковое давление 97 дБ, 312×210×89 мм, 1.4 кг, ABS-пластик, SWS-103W, SONAR - 5%  от спецификации</t>
        </is>
      </c>
      <c r="F7811" s="214" t="inlineStr">
        <is>
          <t>компл</t>
        </is>
      </c>
      <c r="G7811" s="645" t="n">
        <v>0</v>
      </c>
      <c r="H7811" s="194" t="n">
        <v>2592.90197780373</v>
      </c>
      <c r="I7811" s="195" t="n">
        <v>0</v>
      </c>
      <c r="J7811" s="196" t="n">
        <v>324.1127472254663</v>
      </c>
      <c r="K7811" s="197" t="n">
        <v>2917.014725029196</v>
      </c>
      <c r="L7811" s="194" t="n">
        <v>0</v>
      </c>
      <c r="M7811" s="195" t="n">
        <v>0</v>
      </c>
      <c r="N7811" s="196" t="n">
        <v>0</v>
      </c>
      <c r="O7811" s="197" t="n">
        <v>0</v>
      </c>
      <c r="P7811" s="524" t="inlineStr">
        <is>
          <t>Исключено</t>
        </is>
      </c>
      <c r="Q7811" s="104" t="n"/>
    </row>
    <row r="7812" outlineLevel="3" ht="50.25" customHeight="1">
      <c r="A7812" s="3" t="n"/>
      <c r="B7812" s="3" t="n"/>
      <c r="C7812" s="25" t="n"/>
      <c r="D7812" s="271" t="inlineStr">
        <is>
          <t>10.19.3.4.</t>
        </is>
      </c>
      <c r="E7812" s="200" t="inlineStr">
        <is>
          <t>Громкоговоритель трансляционный настенный, 100 В, мощность 10/5 Вт, 180÷20000 Гц, чувствительность 92 дБ, звуковое давление 97 дБ, 312×210×89 мм, 1.4 кг, ABS-пластик, SWS-106W, SONAR - 5%  от спецификации</t>
        </is>
      </c>
      <c r="F7812" s="214" t="inlineStr">
        <is>
          <t>компл</t>
        </is>
      </c>
      <c r="G7812" s="645" t="n">
        <v>0</v>
      </c>
      <c r="H7812" s="194" t="n">
        <v>3656.153496925929</v>
      </c>
      <c r="I7812" s="195" t="n">
        <v>0</v>
      </c>
      <c r="J7812" s="196" t="n">
        <v>457.0191871157411</v>
      </c>
      <c r="K7812" s="197" t="n">
        <v>4113.17268404167</v>
      </c>
      <c r="L7812" s="194" t="n">
        <v>0</v>
      </c>
      <c r="M7812" s="195" t="n">
        <v>0</v>
      </c>
      <c r="N7812" s="196" t="n">
        <v>0</v>
      </c>
      <c r="O7812" s="197" t="n">
        <v>0</v>
      </c>
      <c r="P7812" s="524" t="inlineStr">
        <is>
          <t>Исключено</t>
        </is>
      </c>
      <c r="Q7812" s="104" t="n"/>
    </row>
    <row r="7813" outlineLevel="3" ht="50.25" customHeight="1">
      <c r="A7813" s="3" t="n"/>
      <c r="B7813" s="3" t="n"/>
      <c r="C7813" s="25" t="n"/>
      <c r="D7813" s="271" t="inlineStr">
        <is>
          <t>10.19.3.5.</t>
        </is>
      </c>
      <c r="E7813" s="200" t="inlineStr">
        <is>
          <t>Громкоговоритель трансляционный настенный, 100 В, мощность 10/5 Вт, 180÷20000 Гц, чувствительность 92 дБ, звуковое давление 97 дБ, 312×210×89 мм, 1.4 кг, ABS-пластик, SWS-110W, SONAR - 5%  от спецификации</t>
        </is>
      </c>
      <c r="F7813" s="214" t="inlineStr">
        <is>
          <t>компл</t>
        </is>
      </c>
      <c r="G7813" s="645" t="n">
        <v>0</v>
      </c>
      <c r="H7813" s="194" t="n">
        <v>3877.808260182039</v>
      </c>
      <c r="I7813" s="195" t="n">
        <v>0</v>
      </c>
      <c r="J7813" s="196" t="n">
        <v>484.7260325227549</v>
      </c>
      <c r="K7813" s="197" t="n">
        <v>4362.534292704794</v>
      </c>
      <c r="L7813" s="194" t="n">
        <v>0</v>
      </c>
      <c r="M7813" s="195" t="n">
        <v>0</v>
      </c>
      <c r="N7813" s="196" t="n">
        <v>0</v>
      </c>
      <c r="O7813" s="197" t="n">
        <v>0</v>
      </c>
      <c r="P7813" s="524" t="inlineStr">
        <is>
          <t>Исключено</t>
        </is>
      </c>
      <c r="Q7813" s="104" t="n"/>
    </row>
    <row r="7814" outlineLevel="3" ht="50.25" customHeight="1">
      <c r="A7814" s="3" t="n"/>
      <c r="B7814" s="3" t="n"/>
      <c r="C7814" s="25" t="n"/>
      <c r="D7814" s="271" t="inlineStr">
        <is>
          <t>10.19.3.6.</t>
        </is>
      </c>
      <c r="E7814" s="200" t="inlineStr">
        <is>
          <t>Сетевая вызывная панель интеркома, 2 кнопки, реле., SNA-8521CR, SONAR</t>
        </is>
      </c>
      <c r="F7814" s="214" t="inlineStr">
        <is>
          <t>шт</t>
        </is>
      </c>
      <c r="G7814" s="645" t="n">
        <v>0</v>
      </c>
      <c r="H7814" s="194" t="n">
        <v>37968.81168581139</v>
      </c>
      <c r="I7814" s="195" t="n">
        <v>0</v>
      </c>
      <c r="J7814" s="196" t="n">
        <v>4746.101460726423</v>
      </c>
      <c r="K7814" s="197" t="n">
        <v>42714.91314653781</v>
      </c>
      <c r="L7814" s="194" t="n">
        <v>0</v>
      </c>
      <c r="M7814" s="195" t="n">
        <v>0</v>
      </c>
      <c r="N7814" s="196" t="n">
        <v>0</v>
      </c>
      <c r="O7814" s="197" t="n">
        <v>0</v>
      </c>
      <c r="P7814" s="524" t="inlineStr">
        <is>
          <t>Исключено</t>
        </is>
      </c>
      <c r="Q7814" s="104" t="n"/>
    </row>
    <row r="7815" outlineLevel="3" ht="50.25" customHeight="1">
      <c r="A7815" s="3" t="n"/>
      <c r="B7815" s="3" t="n"/>
      <c r="C7815" s="25" t="n"/>
      <c r="D7815" s="271" t="inlineStr">
        <is>
          <t>10.19.3.7.</t>
        </is>
      </c>
      <c r="E7815" s="200" t="inlineStr">
        <is>
          <t>Прибор управления оповещением пожарный Sonar SPM. Sonar SPMC20085- DR: мощность 850 Вт, 20 зон/20 линий оповещения, прием сигнала от ОПС по "СК", установка в стойку, Sonar SPM-C20085-DR</t>
        </is>
      </c>
      <c r="F7815" s="214" t="inlineStr">
        <is>
          <t>шт</t>
        </is>
      </c>
      <c r="G7815" s="645" t="n">
        <v>0</v>
      </c>
      <c r="H7815" s="194" t="n">
        <v>245153.9119408336</v>
      </c>
      <c r="I7815" s="195" t="n">
        <v>0</v>
      </c>
      <c r="J7815" s="196" t="n">
        <v>30644.23899260419</v>
      </c>
      <c r="K7815" s="197" t="n">
        <v>275798.1509334377</v>
      </c>
      <c r="L7815" s="194" t="n">
        <v>0</v>
      </c>
      <c r="M7815" s="195" t="n">
        <v>0</v>
      </c>
      <c r="N7815" s="196" t="n">
        <v>0</v>
      </c>
      <c r="O7815" s="197" t="n">
        <v>0</v>
      </c>
      <c r="P7815" s="524" t="inlineStr">
        <is>
          <t>Исключено</t>
        </is>
      </c>
      <c r="Q7815" s="104" t="n"/>
    </row>
    <row r="7816" outlineLevel="2" ht="50.25" customHeight="1">
      <c r="A7816" s="3" t="n"/>
      <c r="B7816" s="3" t="n"/>
      <c r="C7816" s="240" t="n"/>
      <c r="D7816" s="391" t="inlineStr">
        <is>
          <t>10.19.4.</t>
        </is>
      </c>
      <c r="E7816" s="401" t="inlineStr">
        <is>
          <t>Прочее</t>
        </is>
      </c>
      <c r="F7816" s="414" t="inlineStr">
        <is>
          <t>комплект</t>
        </is>
      </c>
      <c r="G7816" s="422" t="n">
        <v>1</v>
      </c>
      <c r="H7816" s="434">
        <f>IFERROR(L7816/G7816,0)</f>
        <v/>
      </c>
      <c r="I7816" s="435">
        <f>IFERROR(M7816/G7816,0)</f>
        <v/>
      </c>
      <c r="J7816" s="436">
        <f>IFERROR(N7816/G7816,0)</f>
        <v/>
      </c>
      <c r="K7816" s="432">
        <f>+IFERROR(O7816/G7816,0)</f>
        <v/>
      </c>
      <c r="L7816" s="434">
        <f>SUBTOTAL(9,L7817:L7819)</f>
        <v/>
      </c>
      <c r="M7816" s="435">
        <f>SUBTOTAL(9,M7817:M7819)</f>
        <v/>
      </c>
      <c r="N7816" s="436">
        <f>SUBTOTAL(9,N7817:N7819)</f>
        <v/>
      </c>
      <c r="O7816" s="437">
        <f>SUBTOTAL(9,O7817:O7819)</f>
        <v/>
      </c>
      <c r="P7816" s="394" t="n"/>
      <c r="Q7816" s="243" t="n"/>
    </row>
    <row r="7817" outlineLevel="3" ht="50.25" customHeight="1">
      <c r="A7817" s="3" t="n"/>
      <c r="B7817" s="3" t="n"/>
      <c r="C7817" s="25" t="n"/>
      <c r="D7817" s="271" t="inlineStr">
        <is>
          <t>10.19.4.1.</t>
        </is>
      </c>
      <c r="E7817" s="200" t="inlineStr">
        <is>
          <t>Расходные материалы</t>
        </is>
      </c>
      <c r="F7817" s="651" t="inlineStr">
        <is>
          <t>компл.</t>
        </is>
      </c>
      <c r="G7817" s="645" t="n">
        <v>0</v>
      </c>
      <c r="H7817" s="194" t="n"/>
      <c r="I7817" s="195" t="n">
        <v>0</v>
      </c>
      <c r="J7817" s="196" t="n">
        <v>0</v>
      </c>
      <c r="K7817" s="197" t="n">
        <v>0</v>
      </c>
      <c r="L7817" s="194" t="n">
        <v>0</v>
      </c>
      <c r="M7817" s="195" t="n">
        <v>0</v>
      </c>
      <c r="N7817" s="196" t="n">
        <v>0</v>
      </c>
      <c r="O7817" s="197" t="n">
        <v>0</v>
      </c>
      <c r="P7817" s="524" t="inlineStr">
        <is>
          <t>Исключено</t>
        </is>
      </c>
      <c r="Q7817" s="104" t="n"/>
    </row>
    <row r="7818" outlineLevel="3" ht="50.25" customHeight="1">
      <c r="A7818" s="3" t="n"/>
      <c r="B7818" s="3" t="n"/>
      <c r="C7818" s="25" t="n"/>
      <c r="D7818" s="271" t="inlineStr">
        <is>
          <t>10.19.4.2.</t>
        </is>
      </c>
      <c r="E7818" s="3" t="inlineStr">
        <is>
          <t>Пуско-наладочные работы</t>
        </is>
      </c>
      <c r="F7818" s="201" t="inlineStr">
        <is>
          <t>компл.</t>
        </is>
      </c>
      <c r="G7818" s="645" t="n">
        <v>0</v>
      </c>
      <c r="H7818" s="194" t="n">
        <v>57722.66078768751</v>
      </c>
      <c r="I7818" s="195" t="n">
        <v>349439.9697802806</v>
      </c>
      <c r="J7818" s="196" t="n">
        <v>50895.32882099602</v>
      </c>
      <c r="K7818" s="197" t="n">
        <v>458057.9593889641</v>
      </c>
      <c r="L7818" s="194" t="n">
        <v>0</v>
      </c>
      <c r="M7818" s="195" t="n">
        <v>0</v>
      </c>
      <c r="N7818" s="196" t="n">
        <v>0</v>
      </c>
      <c r="O7818" s="197" t="n">
        <v>0</v>
      </c>
      <c r="P7818" s="524" t="inlineStr">
        <is>
          <t>Исключено</t>
        </is>
      </c>
      <c r="Q7818" s="104" t="n"/>
    </row>
    <row r="7819" outlineLevel="3" ht="50.25" customHeight="1">
      <c r="A7819" s="3" t="n"/>
      <c r="B7819" s="3" t="n"/>
      <c r="C7819" s="25" t="n"/>
      <c r="D7819" s="271" t="inlineStr">
        <is>
          <t>10.19.4.3.</t>
        </is>
      </c>
      <c r="E7819" s="3" t="inlineStr">
        <is>
          <t>Разработка исполнительной документации</t>
        </is>
      </c>
      <c r="F7819" s="201" t="inlineStr">
        <is>
          <t>компл.</t>
        </is>
      </c>
      <c r="G7819" s="645" t="n">
        <v>1</v>
      </c>
      <c r="H7819" s="194" t="n"/>
      <c r="I7819" s="195" t="n">
        <v>0</v>
      </c>
      <c r="J7819" s="196" t="n">
        <v>0</v>
      </c>
      <c r="K7819" s="197" t="n">
        <v>0</v>
      </c>
      <c r="L7819" s="194" t="n">
        <v>0</v>
      </c>
      <c r="M7819" s="195" t="n">
        <v>0</v>
      </c>
      <c r="N7819" s="196" t="n">
        <v>0</v>
      </c>
      <c r="O7819" s="197" t="n">
        <v>0</v>
      </c>
      <c r="P7819" s="118" t="inlineStr">
        <is>
          <t>Включено</t>
        </is>
      </c>
      <c r="Q7819" s="104" t="n"/>
    </row>
    <row r="7820" outlineLevel="1" ht="50.25" customHeight="1">
      <c r="A7820" s="3" t="n"/>
      <c r="B7820" s="3" t="inlineStr">
        <is>
          <t>Система пожарной сигнализации и Система оповещения и управления эвакуацией людей при пожаре</t>
        </is>
      </c>
      <c r="C7820" s="235" t="n"/>
      <c r="D7820" s="382" t="inlineStr">
        <is>
          <t>10.20.</t>
        </is>
      </c>
      <c r="E7820" s="375" t="inlineStr">
        <is>
          <t>Система пожарной сигнализации и автоматики (СПС)</t>
        </is>
      </c>
      <c r="F7820" s="376" t="inlineStr">
        <is>
          <t>м2</t>
        </is>
      </c>
      <c r="G7820" s="335" t="n">
        <v>18830.72</v>
      </c>
      <c r="H7820" s="377">
        <f>+IFERROR(L7820/G7820,0)</f>
        <v/>
      </c>
      <c r="I7820" s="378">
        <f>IFERROR(M7820/G7820,0)</f>
        <v/>
      </c>
      <c r="J7820" s="379">
        <f>IFERROR(N7820/G7820,0)</f>
        <v/>
      </c>
      <c r="K7820" s="383">
        <f>+IFERROR(O7820/G7820,0)</f>
        <v/>
      </c>
      <c r="L7820" s="380">
        <f>SUBTOTAL(9,L7821:L7934)</f>
        <v/>
      </c>
      <c r="M7820" s="378">
        <f>SUBTOTAL(9,M7821:M7934)</f>
        <v/>
      </c>
      <c r="N7820" s="379">
        <f>SUBTOTAL(9,N7821:N7934)</f>
        <v/>
      </c>
      <c r="O7820" s="383">
        <f>SUBTOTAL(9,O7821:O7934)</f>
        <v/>
      </c>
      <c r="P7820" s="381" t="n"/>
      <c r="Q7820" s="244" t="n"/>
    </row>
    <row r="7821" outlineLevel="2" ht="50.25" customHeight="1">
      <c r="A7821" s="3" t="n"/>
      <c r="B7821" s="3" t="n"/>
      <c r="C7821" s="240" t="n"/>
      <c r="D7821" s="391" t="inlineStr">
        <is>
          <t>10.20.1.</t>
        </is>
      </c>
      <c r="E7821" s="146" t="inlineStr">
        <is>
          <t>Базовое оборудование СПС</t>
        </is>
      </c>
      <c r="F7821" s="241" t="inlineStr">
        <is>
          <t>комплект</t>
        </is>
      </c>
      <c r="G7821" s="422" t="n">
        <v>1</v>
      </c>
      <c r="H7821" s="434">
        <f>IFERROR(L7821/G7821,0)</f>
        <v/>
      </c>
      <c r="I7821" s="435">
        <f>IFERROR(M7821/G7821,0)</f>
        <v/>
      </c>
      <c r="J7821" s="436">
        <f>IFERROR(N7821/G7821,0)</f>
        <v/>
      </c>
      <c r="K7821" s="432">
        <f>+IFERROR(O7821/G7821,0)</f>
        <v/>
      </c>
      <c r="L7821" s="434">
        <f>SUBTOTAL(9,L7822:L7841)</f>
        <v/>
      </c>
      <c r="M7821" s="435">
        <f>SUBTOTAL(9,M7822:M7841)</f>
        <v/>
      </c>
      <c r="N7821" s="436">
        <f>SUBTOTAL(9,N7822:N7841)</f>
        <v/>
      </c>
      <c r="O7821" s="437">
        <f>SUBTOTAL(9,O7822:O7841)</f>
        <v/>
      </c>
      <c r="P7821" s="394" t="n"/>
      <c r="Q7821" s="243" t="n"/>
    </row>
    <row r="7822" outlineLevel="3" ht="50.25" customHeight="1">
      <c r="A7822" s="3" t="inlineStr">
        <is>
          <t>11.4.1.</t>
        </is>
      </c>
      <c r="B7822" s="3" t="inlineStr">
        <is>
          <t>Система пожарной сигнализации и автоматики (АПС)</t>
        </is>
      </c>
      <c r="C7822" s="25" t="inlineStr">
        <is>
          <t>11.4.1.</t>
        </is>
      </c>
      <c r="D7822" s="271" t="inlineStr">
        <is>
          <t>10.20.1.1.</t>
        </is>
      </c>
      <c r="E7822" s="200" t="inlineStr">
        <is>
          <t>Аккумуляторная батарея PTK-BATTERY предназначена для широкого использования в качестве источника электропитания как в портативных устройствах и приборах, так и в стационарных системах различного назначения 12V-12Ah ООО Пожтехкабель</t>
        </is>
      </c>
      <c r="F7822" s="214" t="inlineStr">
        <is>
          <t>шт</t>
        </is>
      </c>
      <c r="G7822" s="645" t="n">
        <v>24</v>
      </c>
      <c r="H7822" s="194" t="n">
        <v>3578.804961730647</v>
      </c>
      <c r="I7822" s="195" t="n">
        <v>647.1110551486677</v>
      </c>
      <c r="J7822" s="196" t="n">
        <v>528.2395021099144</v>
      </c>
      <c r="K7822" s="197" t="n">
        <v>4754.15551898923</v>
      </c>
      <c r="L7822" s="194" t="n">
        <v>85891.31908153553</v>
      </c>
      <c r="M7822" s="195" t="n">
        <v>15530.66532356802</v>
      </c>
      <c r="N7822" s="196" t="n">
        <v>12677.74805063795</v>
      </c>
      <c r="O7822" s="197" t="n">
        <v>45119.27497038518</v>
      </c>
      <c r="P7822" s="118" t="n"/>
      <c r="Q7822" s="104" t="n"/>
      <c r="R7822" t="n">
        <v>45119.27497038518</v>
      </c>
    </row>
    <row r="7823" outlineLevel="3" ht="93.75" customHeight="1">
      <c r="A7823" s="3" t="n"/>
      <c r="B7823" s="3" t="inlineStr">
        <is>
          <t>Система пожарной сигнализации и автоматики (АПС)</t>
        </is>
      </c>
      <c r="C7823" s="25" t="n"/>
      <c r="D7823" s="271" t="inlineStr">
        <is>
          <t>10.20.1.2.</t>
        </is>
      </c>
      <c r="E7823" s="200" t="inlineStr">
        <is>
          <t>Аккумуляторная батарея PTK-BATTERY предназначена для широкого использования в качестве источника электропитания как в портативных устройствах и приборах, так и в стационарных системах различного назначения 12V-18Ah ООО Пожтехкабель</t>
        </is>
      </c>
      <c r="F7823" s="214" t="inlineStr">
        <is>
          <t>шт</t>
        </is>
      </c>
      <c r="G7823" s="645" t="n">
        <v>8</v>
      </c>
      <c r="H7823" s="194" t="n">
        <v>5079.594144170793</v>
      </c>
      <c r="I7823" s="195" t="n">
        <v>647.1110551486677</v>
      </c>
      <c r="J7823" s="196" t="n">
        <v>715.8381499149325</v>
      </c>
      <c r="K7823" s="197" t="n">
        <v>6442.543349234393</v>
      </c>
      <c r="L7823" s="194" t="n">
        <v>40636.75315336634</v>
      </c>
      <c r="M7823" s="195" t="n">
        <v>5176.888441189341</v>
      </c>
      <c r="N7823" s="196" t="n">
        <v>5726.70519931946</v>
      </c>
      <c r="O7823" s="197" t="n">
        <v>51540.34679387514</v>
      </c>
      <c r="P7823" s="118" t="n"/>
      <c r="Q7823" s="104" t="n"/>
    </row>
    <row r="7824" outlineLevel="3" ht="136.5" customHeight="1">
      <c r="A7824" s="3" t="n"/>
      <c r="B7824" s="3" t="inlineStr">
        <is>
          <t>Система пожарной сигнализации и автоматики (АПС)</t>
        </is>
      </c>
      <c r="C7824" s="25" t="n"/>
      <c r="D7824" s="271" t="inlineStr">
        <is>
          <t>10.20.1.3.</t>
        </is>
      </c>
      <c r="E7824" s="200" t="inlineStr">
        <is>
          <t>Прибор приемно-контрольный и управления R3-Рубеж-2ОП предназначен для применения в адресных системах охранной и пожарной сигнализации, пожаротушения, дымоудаления, оповещения, а также контроля доступа. На адресных приборах R3-Рубеж-2ОП можно построить распределенную адресную систему ОПС, ОС или СКУД с объединением в один кольцевой интерфейс R3- Link до 60 приемно-контрольных приборов, блоков индикации, пультов управления, модулей сопряжения и т.п. ППКОПУ «R3-Рубеж-2ОП» --- ООО «РУБЕЖ»</t>
        </is>
      </c>
      <c r="F7824" s="214" t="inlineStr">
        <is>
          <t>шт</t>
        </is>
      </c>
      <c r="G7824" s="645" t="n">
        <v>10</v>
      </c>
      <c r="H7824" s="194" t="n">
        <v>40687.54901670355</v>
      </c>
      <c r="I7824" s="195" t="n">
        <v>20707.55376475737</v>
      </c>
      <c r="J7824" s="196" t="n">
        <v>7674.387847682614</v>
      </c>
      <c r="K7824" s="197" t="n">
        <v>69069.49062914352</v>
      </c>
      <c r="L7824" s="194" t="n">
        <v>406875.4901670355</v>
      </c>
      <c r="M7824" s="195" t="n">
        <v>207075.5376475737</v>
      </c>
      <c r="N7824" s="196" t="n">
        <v>76743.87847682614</v>
      </c>
      <c r="O7824" s="197" t="n">
        <v>690694.9062914352</v>
      </c>
      <c r="P7824" s="118" t="n"/>
      <c r="Q7824" s="104" t="n"/>
    </row>
    <row r="7825" outlineLevel="3" ht="50.25" customHeight="1">
      <c r="A7825" s="3" t="n"/>
      <c r="B7825" s="3" t="inlineStr">
        <is>
          <t>Система пожарной сигнализации и автоматики (АПС)</t>
        </is>
      </c>
      <c r="C7825" s="25" t="n"/>
      <c r="D7825" s="271" t="inlineStr">
        <is>
          <t>10.20.1.4.</t>
        </is>
      </c>
      <c r="E7825" s="200" t="inlineStr">
        <is>
          <t>АРМ RV-WS0960 Оператор PRO ООО «РУБЕЖ»</t>
        </is>
      </c>
      <c r="F7825" s="214" t="inlineStr">
        <is>
          <t>шт</t>
        </is>
      </c>
      <c r="G7825" s="645" t="n">
        <v>1</v>
      </c>
      <c r="H7825" s="194" t="n">
        <v>531048.477923543</v>
      </c>
      <c r="I7825" s="195" t="n">
        <v>77653.32661784012</v>
      </c>
      <c r="J7825" s="196" t="n">
        <v>76087.72556767288</v>
      </c>
      <c r="K7825" s="197" t="n">
        <v>684789.5301090559</v>
      </c>
      <c r="L7825" s="194" t="n">
        <v>531048.477923543</v>
      </c>
      <c r="M7825" s="195" t="n">
        <v>77653.32661784012</v>
      </c>
      <c r="N7825" s="196" t="n">
        <v>76087.72556767288</v>
      </c>
      <c r="O7825" s="197" t="n">
        <v>684789.5301090559</v>
      </c>
      <c r="P7825" s="118" t="n"/>
      <c r="Q7825" s="104" t="n"/>
    </row>
    <row r="7826" outlineLevel="3" ht="77.25" customHeight="1">
      <c r="A7826" s="3" t="n"/>
      <c r="B7826" s="3" t="inlineStr">
        <is>
          <t>Система пожарной сигнализации и автоматики (АПС)</t>
        </is>
      </c>
      <c r="C7826" s="25" t="n"/>
      <c r="D7826" s="271" t="inlineStr">
        <is>
          <t>10.20.1.5.</t>
        </is>
      </c>
      <c r="E7826" s="200" t="inlineStr">
        <is>
          <t>Извещатель охранный магнитоуправляемый адресный ИО 10220-2 предназначен для защиты контролируемого помещения от несанкционированного проникновения посторонних лиц, сопровождающимся взломом дверей и окон ИО 10220-2 ООО «РУБЕЖ»</t>
        </is>
      </c>
      <c r="F7826" s="214" t="inlineStr">
        <is>
          <t>шт</t>
        </is>
      </c>
      <c r="G7826" s="645" t="n">
        <v>2</v>
      </c>
      <c r="H7826" s="194" t="n">
        <v>595.6978883801368</v>
      </c>
      <c r="I7826" s="195" t="n">
        <v>647.1110551486677</v>
      </c>
      <c r="J7826" s="196" t="n">
        <v>155.3511179411005</v>
      </c>
      <c r="K7826" s="197" t="n">
        <v>1398.160061469905</v>
      </c>
      <c r="L7826" s="194" t="n">
        <v>1191.395776760274</v>
      </c>
      <c r="M7826" s="195" t="n">
        <v>1294.222110297335</v>
      </c>
      <c r="N7826" s="196" t="n">
        <v>310.7022358822011</v>
      </c>
      <c r="O7826" s="197" t="n">
        <v>2796.32012293981</v>
      </c>
      <c r="P7826" s="118" t="n"/>
      <c r="Q7826" s="104" t="n"/>
    </row>
    <row r="7827" outlineLevel="3" ht="88.5" customHeight="1">
      <c r="A7827" s="3" t="n"/>
      <c r="B7827" s="3" t="inlineStr">
        <is>
          <t>Система пожарной сигнализации и автоматики (АПС)</t>
        </is>
      </c>
      <c r="C7827" s="25" t="n"/>
      <c r="D7827" s="271" t="inlineStr">
        <is>
          <t>10.20.1.6.</t>
        </is>
      </c>
      <c r="E7827" s="200" t="inlineStr">
        <is>
          <t>Блок индикации и управления «Рубеж-БИУ» предназначен для отображения состояния зон, групп зон и исполнительных устройств адресной системы охранно-пожарной сигнализации и пожаротушения на встроенном светодиодном табло, а также ручного управления пожарными и охранными зонами адресной системы тм Рубеж. Рубеж-БИУ --- ООО «РУБЕЖ»</t>
        </is>
      </c>
      <c r="F7827" s="214" t="inlineStr">
        <is>
          <t>шт</t>
        </is>
      </c>
      <c r="G7827" s="645" t="n">
        <v>1</v>
      </c>
      <c r="H7827" s="194" t="n">
        <v>20004.35464633989</v>
      </c>
      <c r="I7827" s="195" t="n">
        <v>10353.75638237865</v>
      </c>
      <c r="J7827" s="196" t="n">
        <v>3794.763878589817</v>
      </c>
      <c r="K7827" s="197" t="n">
        <v>34152.87490730835</v>
      </c>
      <c r="L7827" s="194" t="n">
        <v>20004.35464633989</v>
      </c>
      <c r="M7827" s="195" t="n">
        <v>10353.75638237865</v>
      </c>
      <c r="N7827" s="196" t="n">
        <v>3794.763878589817</v>
      </c>
      <c r="O7827" s="197" t="n">
        <v>34152.87490730835</v>
      </c>
      <c r="P7827" s="118" t="n"/>
      <c r="Q7827" s="104" t="n"/>
    </row>
    <row r="7828" outlineLevel="3" ht="114.75" customHeight="1">
      <c r="A7828" s="3" t="n"/>
      <c r="B7828" s="3" t="inlineStr">
        <is>
          <t>Система пожарной сигнализации и автоматики (АПС)</t>
        </is>
      </c>
      <c r="C7828" s="25" t="n"/>
      <c r="D7828" s="271" t="inlineStr">
        <is>
          <t>10.20.1.7.</t>
        </is>
      </c>
      <c r="E7828" s="200" t="inlineStr">
        <is>
          <t>Извещатель пожарный дымовой оптико-электронный автономный ИП 212-142 предназначен для обнаружения загораний, сопровождающихся появлением дыма малой концентрации в закрытых помещениях различных зданий и сооружений, путем регистрации отраженного от частиц дыма оптического излучения и выдачи тревожных извещений в виде громких звуковых сигналов. Извещатель не реагируют на изменение температуры, влажности, на наличие пламени, естественного или искусственного света. ИП 212-142 ООО «РУБЕЖ»</t>
        </is>
      </c>
      <c r="F7828" s="214" t="inlineStr">
        <is>
          <t>шт</t>
        </is>
      </c>
      <c r="G7828" s="645" t="n">
        <v>445</v>
      </c>
      <c r="H7828" s="194" t="n">
        <v>515.1747462453358</v>
      </c>
      <c r="I7828" s="195" t="n">
        <v>1035.377688237868</v>
      </c>
      <c r="J7828" s="196" t="n">
        <v>193.8190543104005</v>
      </c>
      <c r="K7828" s="197" t="n">
        <v>1744.371488793605</v>
      </c>
      <c r="L7828" s="194" t="n">
        <v>229252.7620791744</v>
      </c>
      <c r="M7828" s="195" t="n">
        <v>460743.0712658514</v>
      </c>
      <c r="N7828" s="196" t="n">
        <v>86249.47916812824</v>
      </c>
      <c r="O7828" s="197" t="n">
        <v>776245.3125131541</v>
      </c>
      <c r="P7828" s="118" t="n"/>
      <c r="Q7828" s="104" t="n"/>
    </row>
    <row r="7829" outlineLevel="3" ht="88.5" customHeight="1">
      <c r="A7829" s="3" t="n"/>
      <c r="B7829" s="3" t="inlineStr">
        <is>
          <t>Система пожарной сигнализации и автоматики (АПС)</t>
        </is>
      </c>
      <c r="C7829" s="25" t="n"/>
      <c r="D7829" s="271" t="inlineStr">
        <is>
          <t>10.20.1.8.</t>
        </is>
      </c>
      <c r="E7829" s="200" t="inlineStr">
        <is>
          <t>Извещатель пожарный дымовой оптико-электронный адресно-аналоговый ИП 212-64 прот.R3 предназначен для обнаружения загораний, сопровождающихся появлением дыма малой концентрации внутри контролируемого пространства в закрытых помещениях различных зданий и сооружений и передачи сигнала «Пожар» в приемно-контрольный прибор «Рубеж-2ОП» прот.R3. ИП 212-64-R3 с б/о W1.02 ООО «РУБЕЖ»</t>
        </is>
      </c>
      <c r="F7829" s="214" t="inlineStr">
        <is>
          <t>шт</t>
        </is>
      </c>
      <c r="G7829" s="645" t="n">
        <v>450</v>
      </c>
      <c r="H7829" s="194" t="n">
        <v>1469.618939573896</v>
      </c>
      <c r="I7829" s="195" t="n">
        <v>1035.377688237868</v>
      </c>
      <c r="J7829" s="196" t="n">
        <v>313.1245784764705</v>
      </c>
      <c r="K7829" s="197" t="n">
        <v>2818.121206288235</v>
      </c>
      <c r="L7829" s="194" t="n">
        <v>661328.5228082531</v>
      </c>
      <c r="M7829" s="195" t="n">
        <v>465919.9597070407</v>
      </c>
      <c r="N7829" s="196" t="n">
        <v>140906.0603144117</v>
      </c>
      <c r="O7829" s="197" t="n">
        <v>1268154.542829706</v>
      </c>
      <c r="P7829" s="118" t="n"/>
      <c r="Q7829" s="104" t="n"/>
    </row>
    <row r="7830" outlineLevel="3" ht="50.25" customHeight="1">
      <c r="A7830" s="3" t="n"/>
      <c r="B7830" s="3" t="inlineStr">
        <is>
          <t>Система пожарной сигнализации и автоматики (АПС)</t>
        </is>
      </c>
      <c r="C7830" s="25" t="n"/>
      <c r="D7830" s="271" t="inlineStr">
        <is>
          <t>10.20.1.9.</t>
        </is>
      </c>
      <c r="E7830" s="200" t="inlineStr">
        <is>
          <t>Извещатель пожарный ручной адресный ИПР 513- 11 прот.R3 предназначен для ручного включения сигнала «Пожар» в адресных системах пожарной и охранно-пожарной сигнализации. Работает в составе адресной системы под управлением приемно-контрольного прибора, «Рубеж-2ОП» прот.R3. ИПР 513-11-А-R3 ООО «РУБЕЖ»</t>
        </is>
      </c>
      <c r="F7830" s="214" t="inlineStr">
        <is>
          <t>шт</t>
        </is>
      </c>
      <c r="G7830" s="645" t="n">
        <v>48</v>
      </c>
      <c r="H7830" s="194" t="n">
        <v>1067.869219487769</v>
      </c>
      <c r="I7830" s="195" t="n">
        <v>1035.377688237868</v>
      </c>
      <c r="J7830" s="196" t="n">
        <v>262.9058634657047</v>
      </c>
      <c r="K7830" s="197" t="n">
        <v>2366.152771191342</v>
      </c>
      <c r="L7830" s="194" t="n">
        <v>51257.7225354129</v>
      </c>
      <c r="M7830" s="195" t="n">
        <v>49698.12903541768</v>
      </c>
      <c r="N7830" s="196" t="n">
        <v>12619.48144635382</v>
      </c>
      <c r="O7830" s="197" t="n">
        <v>113575.3330171844</v>
      </c>
      <c r="P7830" s="118" t="n"/>
      <c r="Q7830" s="104" t="n"/>
    </row>
    <row r="7831" outlineLevel="3" ht="50.25" customHeight="1">
      <c r="A7831" s="3" t="n"/>
      <c r="B7831" s="3" t="inlineStr">
        <is>
          <t>Система пожарной сигнализации и автоматики (АПС)</t>
        </is>
      </c>
      <c r="C7831" s="25" t="n"/>
      <c r="D7831" s="271" t="inlineStr">
        <is>
          <t>10.20.1.10.</t>
        </is>
      </c>
      <c r="E7831" s="200" t="inlineStr">
        <is>
          <t>Источник вторичного электропитания резервированный адресный ИВЭПР 12/3,5 RS-R3 предназначен для бесперебойного электропитания средств охранно-пожарной ИВЭПР 24/2,5 RS-R3 исп. 2x12 БР --- ООО «РУБЕЖ»</t>
        </is>
      </c>
      <c r="F7831" s="214" t="inlineStr">
        <is>
          <t>шт</t>
        </is>
      </c>
      <c r="G7831" s="645" t="n">
        <v>10</v>
      </c>
      <c r="H7831" s="194" t="n">
        <v>9938.687701697329</v>
      </c>
      <c r="I7831" s="195" t="n">
        <v>3235.555275743339</v>
      </c>
      <c r="J7831" s="196" t="n">
        <v>1646.780372180083</v>
      </c>
      <c r="K7831" s="197" t="n">
        <v>14821.02334962075</v>
      </c>
      <c r="L7831" s="194" t="n">
        <v>99386.87701697329</v>
      </c>
      <c r="M7831" s="195" t="n">
        <v>32355.55275743339</v>
      </c>
      <c r="N7831" s="196" t="n">
        <v>16467.80372180083</v>
      </c>
      <c r="O7831" s="197" t="n">
        <v>148210.2334962075</v>
      </c>
      <c r="P7831" s="118" t="n"/>
      <c r="Q7831" s="104" t="n"/>
    </row>
    <row r="7832" outlineLevel="3" ht="50.25" customHeight="1">
      <c r="A7832" s="3" t="n"/>
      <c r="B7832" s="3" t="inlineStr">
        <is>
          <t>Система пожарной сигнализации и автоматики (АПС)</t>
        </is>
      </c>
      <c r="C7832" s="25" t="n"/>
      <c r="D7832" s="271" t="inlineStr">
        <is>
          <t>10.20.1.11.</t>
        </is>
      </c>
      <c r="E7832" s="200" t="inlineStr">
        <is>
          <t>Источник вторичного электропитания резервированный адресный ИВЭПР 12/3,5 RS-R3 предназначен для бесперебойного электропитания средств охранно-пожарной ИВЭПР 24/2,5 RS-R3 исп. 2x17 БР --- ООО «РУБЕЖ»</t>
        </is>
      </c>
      <c r="F7832" s="214" t="inlineStr">
        <is>
          <t>шт</t>
        </is>
      </c>
      <c r="G7832" s="645" t="n">
        <v>4</v>
      </c>
      <c r="H7832" s="194" t="n">
        <v>10674.07442559638</v>
      </c>
      <c r="I7832" s="195" t="n">
        <v>3235.555275743339</v>
      </c>
      <c r="J7832" s="196" t="n">
        <v>1738.703712667465</v>
      </c>
      <c r="K7832" s="197" t="n">
        <v>15648.33341400718</v>
      </c>
      <c r="L7832" s="194" t="n">
        <v>42696.29770238551</v>
      </c>
      <c r="M7832" s="195" t="n">
        <v>12942.22110297336</v>
      </c>
      <c r="N7832" s="196" t="n">
        <v>6954.814850669858</v>
      </c>
      <c r="O7832" s="197" t="n">
        <v>62593.33365602872</v>
      </c>
      <c r="P7832" s="118" t="n"/>
      <c r="Q7832" s="104" t="n"/>
    </row>
    <row r="7833" outlineLevel="3" ht="50.25" customHeight="1">
      <c r="A7833" s="3" t="n"/>
      <c r="B7833" s="3" t="inlineStr">
        <is>
          <t>Система пожарной сигнализации и автоматики (АПС)</t>
        </is>
      </c>
      <c r="C7833" s="25" t="n"/>
      <c r="D7833" s="271" t="inlineStr">
        <is>
          <t>10.20.1.12.</t>
        </is>
      </c>
      <c r="E7833" s="200" t="inlineStr">
        <is>
          <t>Изолятор шлейфа ИЗ-1-R3 предназначен для использования в адресных линиях связи RS-R3 премно-контрольных приборов «Рубеж-2ОП» прот. R3 ИЗ-1-R3 ООО «РУБЕЖ»</t>
        </is>
      </c>
      <c r="F7833" s="214" t="inlineStr">
        <is>
          <t>шт</t>
        </is>
      </c>
      <c r="G7833" s="645" t="n">
        <v>249</v>
      </c>
      <c r="H7833" s="194" t="n">
        <v>644.1848923365604</v>
      </c>
      <c r="I7833" s="195" t="n">
        <v>517.6888441189342</v>
      </c>
      <c r="J7833" s="196" t="n">
        <v>145.2342170569368</v>
      </c>
      <c r="K7833" s="197" t="n">
        <v>1307.107953512431</v>
      </c>
      <c r="L7833" s="194" t="n">
        <v>160402.0381918036</v>
      </c>
      <c r="M7833" s="195" t="n">
        <v>128904.5221856146</v>
      </c>
      <c r="N7833" s="196" t="n">
        <v>36163.32004717727</v>
      </c>
      <c r="O7833" s="197" t="n">
        <v>325469.8804245954</v>
      </c>
      <c r="P7833" s="118" t="n"/>
      <c r="Q7833" s="104" t="n"/>
    </row>
    <row r="7834" outlineLevel="3" ht="98.25" customHeight="1">
      <c r="A7834" s="3" t="n"/>
      <c r="B7834" s="3" t="inlineStr">
        <is>
          <t>Система пожарной сигнализации и автоматики (АПС)</t>
        </is>
      </c>
      <c r="C7834" s="25" t="n"/>
      <c r="D7834" s="271" t="inlineStr">
        <is>
          <t>10.20.1.13.</t>
        </is>
      </c>
      <c r="E7834" s="200" t="inlineStr">
        <is>
          <t>Модуль связи R3-МС представляет собой цифровое электронное устройство, предназначенное для сопряжения интерфейса R3-Link с приборами R3-Рубеж-2ОП и блоками R3-Рубеж-БИУ, R3-Рубеж-ПДУ, R3-Рубеж-ПДУ-ПТ с персональным компьютером и с некоторыми сторонними интерфейсами. R3-MC МС.2 ООО «РУБЕЖ»</t>
        </is>
      </c>
      <c r="F7834" s="214" t="inlineStr">
        <is>
          <t>шт</t>
        </is>
      </c>
      <c r="G7834" s="645" t="n">
        <v>1</v>
      </c>
      <c r="H7834" s="194" t="n">
        <v>18523.20191101677</v>
      </c>
      <c r="I7834" s="195" t="n">
        <v>10353.77688237868</v>
      </c>
      <c r="J7834" s="196" t="n">
        <v>3609.622349174432</v>
      </c>
      <c r="K7834" s="197" t="n">
        <v>32486.60114256989</v>
      </c>
      <c r="L7834" s="194" t="n">
        <v>18523.20191101677</v>
      </c>
      <c r="M7834" s="195" t="n">
        <v>10353.77688237868</v>
      </c>
      <c r="N7834" s="196" t="n">
        <v>3609.622349174432</v>
      </c>
      <c r="O7834" s="197" t="n">
        <v>32486.60114256989</v>
      </c>
      <c r="P7834" s="118" t="n"/>
      <c r="Q7834" s="104" t="n"/>
    </row>
    <row r="7835" outlineLevel="3" ht="98.25" customHeight="1">
      <c r="A7835" s="3" t="n"/>
      <c r="B7835" s="3" t="inlineStr">
        <is>
          <t>Система пожарной сигнализации и автоматики (АПС)</t>
        </is>
      </c>
      <c r="C7835" s="25" t="n"/>
      <c r="D7835" s="271" t="inlineStr">
        <is>
          <t>10.20.1.14.</t>
        </is>
      </c>
      <c r="E7835" s="200" t="inlineStr">
        <is>
          <t>Пульт дистанционного управления R3-Рубеж-ПДУ предназначен для дистанционного управления одним или группой исполнительных устройств, подключенных в АЛС одного или нескольких приемно-контрольных приборов R3-Рубеж-2ОП. R3-Рубеж-ПДУ --- ООО «РУБЕЖ»</t>
        </is>
      </c>
      <c r="F7835" s="214" t="inlineStr">
        <is>
          <t>шт</t>
        </is>
      </c>
      <c r="G7835" s="645" t="n">
        <v>1</v>
      </c>
      <c r="H7835" s="194" t="n">
        <v>20004.3652638905</v>
      </c>
      <c r="I7835" s="195" t="n">
        <v>10353.77688237868</v>
      </c>
      <c r="J7835" s="196" t="n">
        <v>3794.767768283648</v>
      </c>
      <c r="K7835" s="197" t="n">
        <v>34152.90991455283</v>
      </c>
      <c r="L7835" s="194" t="n">
        <v>20004.3652638905</v>
      </c>
      <c r="M7835" s="195" t="n">
        <v>10353.77688237868</v>
      </c>
      <c r="N7835" s="196" t="n">
        <v>3794.767768283648</v>
      </c>
      <c r="O7835" s="197" t="n">
        <v>34152.90991455283</v>
      </c>
      <c r="P7835" s="118" t="n"/>
      <c r="Q7835" s="104" t="n"/>
    </row>
    <row r="7836" outlineLevel="3" ht="50.25" customHeight="1">
      <c r="A7836" s="3" t="n"/>
      <c r="B7836" s="3" t="inlineStr">
        <is>
          <t>Система пожарной сигнализации и автоматики (АПС)</t>
        </is>
      </c>
      <c r="C7836" s="25" t="n"/>
      <c r="D7836" s="271" t="inlineStr">
        <is>
          <t>10.20.1.15.</t>
        </is>
      </c>
      <c r="E7836" s="200" t="inlineStr">
        <is>
          <t>Пульт дистанционного управления R3-Рубеж-ПДУ предназначен для дистанционного управления одним или группой исполнительных устройств, подключенных в АЛС одного или нескольких приемно-контрольных приборов R3-Рубеж-2ОП. R3-Рубеж-ПДУ-ПТ ООО «РУБЕЖ»</t>
        </is>
      </c>
      <c r="F7836" s="214" t="inlineStr">
        <is>
          <t>шт</t>
        </is>
      </c>
      <c r="G7836" s="645" t="n">
        <v>1</v>
      </c>
      <c r="H7836" s="194" t="n">
        <v>20004.3652638905</v>
      </c>
      <c r="I7836" s="195" t="n">
        <v>10353.77688237868</v>
      </c>
      <c r="J7836" s="196" t="n">
        <v>3794.767768283648</v>
      </c>
      <c r="K7836" s="197" t="n">
        <v>34152.90991455283</v>
      </c>
      <c r="L7836" s="194" t="n">
        <v>20004.3652638905</v>
      </c>
      <c r="M7836" s="195" t="n">
        <v>10353.77688237868</v>
      </c>
      <c r="N7836" s="196" t="n">
        <v>3794.767768283648</v>
      </c>
      <c r="O7836" s="197" t="n">
        <v>34152.90991455283</v>
      </c>
      <c r="P7836" s="118" t="n"/>
      <c r="Q7836" s="104" t="n"/>
    </row>
    <row r="7837" outlineLevel="3" ht="50.25" customHeight="1">
      <c r="A7837" s="3" t="n"/>
      <c r="B7837" s="3" t="inlineStr">
        <is>
          <t>Система пожарной сигнализации и автоматики (АПС)</t>
        </is>
      </c>
      <c r="C7837" s="25" t="n"/>
      <c r="D7837" s="271" t="inlineStr">
        <is>
          <t>10.20.1.16.</t>
        </is>
      </c>
      <c r="E7837" s="200" t="inlineStr">
        <is>
          <t>Адресные релейные модули РМ-1К-R3 и РМ- 4К-R3 предназначены для управления исполнительными устройствами, входящими в состав системы пожарной сигнализации. РМ-4К-R3 --- ООО «РУБЕЖ»</t>
        </is>
      </c>
      <c r="F7837" s="214" t="inlineStr">
        <is>
          <t>шт</t>
        </is>
      </c>
      <c r="G7837" s="645" t="n">
        <v>8</v>
      </c>
      <c r="H7837" s="194" t="n">
        <v>4422.710257658679</v>
      </c>
      <c r="I7837" s="195" t="n">
        <v>2588.444220594671</v>
      </c>
      <c r="J7837" s="196" t="n">
        <v>876.3943097816688</v>
      </c>
      <c r="K7837" s="197" t="n">
        <v>7887.548788035019</v>
      </c>
      <c r="L7837" s="194" t="n">
        <v>35381.68206126944</v>
      </c>
      <c r="M7837" s="195" t="n">
        <v>20707.55376475737</v>
      </c>
      <c r="N7837" s="196" t="n">
        <v>7011.15447825335</v>
      </c>
      <c r="O7837" s="197" t="n">
        <v>63100.39030428015</v>
      </c>
      <c r="P7837" s="118" t="n"/>
      <c r="Q7837" s="104" t="n"/>
    </row>
    <row r="7838" outlineLevel="3" ht="50.25" customHeight="1">
      <c r="A7838" s="3" t="n"/>
      <c r="B7838" s="3" t="inlineStr">
        <is>
          <t>Система пожарной сигнализации и автоматики (АПС)</t>
        </is>
      </c>
      <c r="C7838" s="25" t="n"/>
      <c r="D7838" s="271" t="inlineStr">
        <is>
          <t>10.20.1.17.</t>
        </is>
      </c>
      <c r="E7838" s="200" t="inlineStr">
        <is>
          <t>Релейный усилитель на два канала. Входное напряжение 24 В, ток – 20 мА. Выходное напряжение – до 250 В, ток – до 10 А. Контакты на переключение. Возможность крепления на DIN рейку УК-ВК Исп.14 АЦДР.426412.002-14 ЗАО НВП «Болид»</t>
        </is>
      </c>
      <c r="F7838" s="214" t="inlineStr">
        <is>
          <t>шт</t>
        </is>
      </c>
      <c r="G7838" s="645" t="n">
        <v>8</v>
      </c>
      <c r="H7838" s="194" t="n">
        <v>1413.050723791698</v>
      </c>
      <c r="I7838" s="195" t="n">
        <v>1035.377688237868</v>
      </c>
      <c r="J7838" s="196" t="n">
        <v>306.0535515036958</v>
      </c>
      <c r="K7838" s="197" t="n">
        <v>2754.481963533262</v>
      </c>
      <c r="L7838" s="194" t="n">
        <v>11304.40579033358</v>
      </c>
      <c r="M7838" s="195" t="n">
        <v>8283.021505902947</v>
      </c>
      <c r="N7838" s="196" t="n">
        <v>2448.428412029566</v>
      </c>
      <c r="O7838" s="197" t="n">
        <v>22035.8557082661</v>
      </c>
      <c r="P7838" s="118" t="n"/>
      <c r="Q7838" s="104" t="n"/>
    </row>
    <row r="7839" outlineLevel="3" ht="123" customHeight="1">
      <c r="A7839" s="3" t="n"/>
      <c r="B7839" s="3" t="inlineStr">
        <is>
          <t>Система пожарной сигнализации и автоматики (АПС)</t>
        </is>
      </c>
      <c r="C7839" s="25" t="n"/>
      <c r="D7839" s="271" t="inlineStr">
        <is>
          <t>10.20.1.18.</t>
        </is>
      </c>
      <c r="E7839" s="200" t="inlineStr">
        <is>
          <t>Устройство дистанционного пуска адресное с встроенным изолятором короткого замыкания УДП 513-11 ИКЗ-R3 предназначено для ручного включения систем противопожарной защиты (пожаротушения, дымоудаления, оповещения, внутреннего противопожарного водопровода и т.д.) в адресных системах пожарной и охранно-пожарной сигнализации. Работает в составе адресной системы под управлением приемно-контрольного прибора «Рубеж-2ОП» прот.R3 и R3-Рубеж-2ОП. УДП 513-11 ИКЗ-R3 "Пуск дымоудаления" ООО «РУБЕЖ»</t>
        </is>
      </c>
      <c r="F7839" s="214" t="inlineStr">
        <is>
          <t>шт</t>
        </is>
      </c>
      <c r="G7839" s="645" t="n">
        <v>30</v>
      </c>
      <c r="H7839" s="194" t="n">
        <v>1443.066519692188</v>
      </c>
      <c r="I7839" s="195" t="n">
        <v>1035.377688237868</v>
      </c>
      <c r="J7839" s="196" t="n">
        <v>309.805525991257</v>
      </c>
      <c r="K7839" s="197" t="n">
        <v>2788.249733921313</v>
      </c>
      <c r="L7839" s="194" t="n">
        <v>43291.99559076564</v>
      </c>
      <c r="M7839" s="195" t="n">
        <v>31061.33064713605</v>
      </c>
      <c r="N7839" s="196" t="n">
        <v>9294.16577973771</v>
      </c>
      <c r="O7839" s="197" t="n">
        <v>83647.49201763939</v>
      </c>
      <c r="P7839" s="118" t="n"/>
      <c r="Q7839" s="104" t="n"/>
    </row>
    <row r="7840" outlineLevel="3" ht="122.25" customHeight="1">
      <c r="A7840" s="3" t="n"/>
      <c r="B7840" s="3" t="inlineStr">
        <is>
          <t>Система пожарной сигнализации и автоматики (АПС)</t>
        </is>
      </c>
      <c r="C7840" s="25" t="n"/>
      <c r="D7840" s="271" t="inlineStr">
        <is>
          <t>10.20.1.19.</t>
        </is>
      </c>
      <c r="E7840" s="200" t="inlineStr">
        <is>
          <t>Устройство дистанционного пуска адресное с встроенным изолятором короткого замыкания УДП 513-11 ИКЗ-R3 предназначено для ручного включения систем противопожарной защиты (пожаротушения, дымоудаления, оповещения, внутреннего противопожарного водопровода и т.д.) в адресных системах пожарной и охранно-пожарной сигнализации. Работает в составе адресной системы под управлением приемно-контрольного прибора «Рубеж-2ОП» прот.R3 и R3-Рубеж-2ОП. УДП 513-11 ИКЗ-R3 "Пуск пожаротушения" ООО «РУБЕЖ»</t>
        </is>
      </c>
      <c r="F7840" s="214" t="inlineStr">
        <is>
          <t>шт</t>
        </is>
      </c>
      <c r="G7840" s="645" t="n">
        <v>8</v>
      </c>
      <c r="H7840" s="194" t="n">
        <v>1227.183760524759</v>
      </c>
      <c r="I7840" s="195" t="n">
        <v>1035.377688237868</v>
      </c>
      <c r="J7840" s="196" t="n">
        <v>282.8201810953285</v>
      </c>
      <c r="K7840" s="197" t="n">
        <v>2545.381629857956</v>
      </c>
      <c r="L7840" s="194" t="n">
        <v>9817.470084198074</v>
      </c>
      <c r="M7840" s="195" t="n">
        <v>8283.021505902947</v>
      </c>
      <c r="N7840" s="196" t="n">
        <v>2262.561448762628</v>
      </c>
      <c r="O7840" s="197" t="n">
        <v>20363.05303886365</v>
      </c>
      <c r="P7840" s="118" t="n"/>
      <c r="Q7840" s="104" t="n"/>
    </row>
    <row r="7841" outlineLevel="3" ht="50.25" customHeight="1">
      <c r="A7841" s="3" t="n"/>
      <c r="B7841" s="3" t="inlineStr">
        <is>
          <t>Система пожарной сигнализации и автоматики (АПС)</t>
        </is>
      </c>
      <c r="C7841" s="25" t="n"/>
      <c r="D7841" s="271" t="inlineStr">
        <is>
          <t>10.20.1.20.</t>
        </is>
      </c>
      <c r="E7841" s="200" t="inlineStr">
        <is>
          <t>Источник вторичного электропитания резервированный адресный ИВЭПР 12/2 RS-R3 предназначен для бесперебойного электропитания средств охранно-пожарной ИВЭПР 12/2 RS-R3 исп. 2x12 БР UG. ООО «РУБЕЖ»</t>
        </is>
      </c>
      <c r="F7841" s="214" t="inlineStr">
        <is>
          <t>шт</t>
        </is>
      </c>
      <c r="G7841" s="645" t="n">
        <v>2</v>
      </c>
      <c r="H7841" s="194" t="n">
        <v>7226.877121209181</v>
      </c>
      <c r="I7841" s="195" t="n">
        <v>3235.555275743339</v>
      </c>
      <c r="J7841" s="196" t="n">
        <v>1307.804049619065</v>
      </c>
      <c r="K7841" s="197" t="n">
        <v>11770.23644657159</v>
      </c>
      <c r="L7841" s="194" t="n">
        <v>14453.75424241836</v>
      </c>
      <c r="M7841" s="195" t="n">
        <v>6471.110551486678</v>
      </c>
      <c r="N7841" s="196" t="n">
        <v>2615.60809923813</v>
      </c>
      <c r="O7841" s="197" t="n">
        <v>23540.47289314317</v>
      </c>
      <c r="P7841" s="118" t="n"/>
      <c r="Q7841" s="104" t="n"/>
    </row>
    <row r="7842" outlineLevel="2" ht="50.25" customHeight="1">
      <c r="A7842" s="3" t="n"/>
      <c r="B7842" s="3" t="n"/>
      <c r="C7842" s="240" t="n"/>
      <c r="D7842" s="391" t="inlineStr">
        <is>
          <t>10.20.2.</t>
        </is>
      </c>
      <c r="E7842" s="417" t="inlineStr">
        <is>
          <t>Базовое оборудование АППЗ</t>
        </is>
      </c>
      <c r="F7842" s="415" t="inlineStr">
        <is>
          <t>комплект</t>
        </is>
      </c>
      <c r="G7842" s="420" t="n">
        <v>1</v>
      </c>
      <c r="H7842" s="434">
        <f>IFERROR(L7842/G7842,0)</f>
        <v/>
      </c>
      <c r="I7842" s="435">
        <f>IFERROR(M7842/G7842,0)</f>
        <v/>
      </c>
      <c r="J7842" s="436">
        <f>IFERROR(N7842/G7842,0)</f>
        <v/>
      </c>
      <c r="K7842" s="432">
        <f>+IFERROR(O7842/G7842,0)</f>
        <v/>
      </c>
      <c r="L7842" s="434">
        <f>SUBTOTAL(9,L7843:L7862)</f>
        <v/>
      </c>
      <c r="M7842" s="435">
        <f>SUBTOTAL(9,M7843:M7862)</f>
        <v/>
      </c>
      <c r="N7842" s="436">
        <f>SUBTOTAL(9,N7843:N7862)</f>
        <v/>
      </c>
      <c r="O7842" s="437">
        <f>SUBTOTAL(9,O7843:O7862)</f>
        <v/>
      </c>
      <c r="P7842" s="394" t="n"/>
      <c r="Q7842" s="243" t="n"/>
    </row>
    <row r="7843" outlineLevel="3" ht="50.25" customHeight="1">
      <c r="A7843" s="3" t="n"/>
      <c r="B7843" s="3" t="inlineStr">
        <is>
          <t>Система пожарной сигнализации и автоматики (АПС)</t>
        </is>
      </c>
      <c r="C7843" s="25" t="n"/>
      <c r="D7843" s="271" t="inlineStr">
        <is>
          <t>10.20.2.1.</t>
        </is>
      </c>
      <c r="E7843" s="200" t="inlineStr">
        <is>
          <t>Аккумуляторная батарея PTK-BATTERY предназначена для широкого использования в качестве источника электропитания как в портативных устройствах и приборах, так и в стационарных системах различного назначения 12V-7Ah ООО Пожтехкабель</t>
        </is>
      </c>
      <c r="F7843" s="214" t="inlineStr">
        <is>
          <t>шт</t>
        </is>
      </c>
      <c r="G7843" s="645" t="n">
        <v>66</v>
      </c>
      <c r="H7843" s="194" t="n">
        <v>3809.695603255264</v>
      </c>
      <c r="I7843" s="195" t="n">
        <v>647.1110551486677</v>
      </c>
      <c r="J7843" s="196" t="n">
        <v>557.1008323004914</v>
      </c>
      <c r="K7843" s="197" t="n">
        <v>5013.907490704423</v>
      </c>
      <c r="L7843" s="194" t="n">
        <v>251439.9098148475</v>
      </c>
      <c r="M7843" s="195" t="n">
        <v>42709.32963981207</v>
      </c>
      <c r="N7843" s="196" t="n">
        <v>36768.65493183243</v>
      </c>
      <c r="O7843" s="197" t="n">
        <v>330917.8943864919</v>
      </c>
      <c r="P7843" s="118" t="n"/>
      <c r="Q7843" s="104" t="n"/>
    </row>
    <row r="7844" outlineLevel="3" ht="69" customHeight="1">
      <c r="A7844" s="3" t="n"/>
      <c r="B7844" s="3" t="inlineStr">
        <is>
          <t>Система пожарной сигнализации и автоматики (АПС)</t>
        </is>
      </c>
      <c r="C7844" s="25" t="n"/>
      <c r="D7844" s="271" t="inlineStr">
        <is>
          <t>10.20.2.2.</t>
        </is>
      </c>
      <c r="E7844" s="200" t="inlineStr">
        <is>
          <t>Аккумуляторная батарея PTK-BATTERY предназначена для широкого использования в качестве источника электропитания как в портативных устройствах и приборах, так и в стационарных системах различного назначения 12V-18Ah ООО Пожтехкабель</t>
        </is>
      </c>
      <c r="F7844" s="214" t="inlineStr">
        <is>
          <t>шт</t>
        </is>
      </c>
      <c r="G7844" s="645" t="n">
        <v>26</v>
      </c>
      <c r="H7844" s="194" t="n">
        <v>5079.594137102512</v>
      </c>
      <c r="I7844" s="195" t="n">
        <v>647.1110551486677</v>
      </c>
      <c r="J7844" s="196" t="n">
        <v>715.8381490313975</v>
      </c>
      <c r="K7844" s="197" t="n">
        <v>6442.543341282578</v>
      </c>
      <c r="L7844" s="194" t="n">
        <v>132069.4475646653</v>
      </c>
      <c r="M7844" s="195" t="n">
        <v>16824.88743386536</v>
      </c>
      <c r="N7844" s="196" t="n">
        <v>18611.79187481634</v>
      </c>
      <c r="O7844" s="197" t="n">
        <v>167506.126873347</v>
      </c>
      <c r="P7844" s="118" t="n"/>
      <c r="Q7844" s="104" t="n"/>
    </row>
    <row r="7845" outlineLevel="3" ht="50.25" customHeight="1">
      <c r="A7845" s="3" t="n"/>
      <c r="B7845" s="3" t="inlineStr">
        <is>
          <t>Система пожарной сигнализации и автоматики (АПС)</t>
        </is>
      </c>
      <c r="C7845" s="25" t="n"/>
      <c r="D7845" s="271" t="inlineStr">
        <is>
          <t>10.20.2.3.</t>
        </is>
      </c>
      <c r="E7845" s="200" t="inlineStr">
        <is>
          <t>Адресная метка АМ-4 прот.R3, АМ-4 прот.R3 предназначена для получения извещений от устройств с выходом типа «сухой контакт», не питающихся от шлейфа, и передачи извещений в приемно-контрольный прибор. АМ-4-R3 --- ООО «РУБЕЖ»</t>
        </is>
      </c>
      <c r="F7845" s="214" t="inlineStr">
        <is>
          <t>шт</t>
        </is>
      </c>
      <c r="G7845" s="645" t="n">
        <v>42</v>
      </c>
      <c r="H7845" s="194" t="n">
        <v>1593.14543443572</v>
      </c>
      <c r="I7845" s="195" t="n">
        <v>1294.222110297335</v>
      </c>
      <c r="J7845" s="196" t="n">
        <v>360.920943091632</v>
      </c>
      <c r="K7845" s="197" t="n">
        <v>3248.288487824688</v>
      </c>
      <c r="L7845" s="194" t="n">
        <v>66912.10824630025</v>
      </c>
      <c r="M7845" s="195" t="n">
        <v>54357.32863248808</v>
      </c>
      <c r="N7845" s="196" t="n">
        <v>15158.67960984854</v>
      </c>
      <c r="O7845" s="197" t="n">
        <v>136428.1164886369</v>
      </c>
      <c r="P7845" s="118" t="n"/>
      <c r="Q7845" s="104" t="n"/>
    </row>
    <row r="7846" outlineLevel="3" ht="122.25" customHeight="1">
      <c r="A7846" s="3" t="n"/>
      <c r="B7846" s="3" t="inlineStr">
        <is>
          <t>Система пожарной сигнализации и автоматики (АПС)</t>
        </is>
      </c>
      <c r="C7846" s="25" t="n"/>
      <c r="D7846" s="271" t="inlineStr">
        <is>
          <t>10.20.2.4.</t>
        </is>
      </c>
      <c r="E7846" s="200" t="inlineStr">
        <is>
          <t>Прибор приемно-контрольный и управления R3-Рубеж-2ОП предназначен для применения в адресных системах охранной и пожарной сигнализации, пожаротушения, дымоудаления, оповещения, а также контроля доступа. На адресных приборах R3-Рубеж-2ОП можно построить распределенную адресную систему ОПС, ОС или СКУД с объединением в один кольцевой интерфейс R3-Link до 60 приемно-контрольных приборов, блоков индикации, пультов управления, модулей сопряжения и т.п. ППКОПУ «R3-Рубеж-2ОП» --- ООО «РУБЕЖ»</t>
        </is>
      </c>
      <c r="F7846" s="214" t="inlineStr">
        <is>
          <t>шт</t>
        </is>
      </c>
      <c r="G7846" s="645" t="n">
        <v>12</v>
      </c>
      <c r="H7846" s="194" t="n">
        <v>40687.54902895523</v>
      </c>
      <c r="I7846" s="195" t="n">
        <v>20707.55376475737</v>
      </c>
      <c r="J7846" s="196" t="n">
        <v>7674.387849214075</v>
      </c>
      <c r="K7846" s="197" t="n">
        <v>69069.49064292667</v>
      </c>
      <c r="L7846" s="194" t="n">
        <v>488250.5883474628</v>
      </c>
      <c r="M7846" s="195" t="n">
        <v>248490.6451770884</v>
      </c>
      <c r="N7846" s="196" t="n">
        <v>92092.65419056889</v>
      </c>
      <c r="O7846" s="197" t="n">
        <v>828833.8877151201</v>
      </c>
      <c r="P7846" s="118" t="n"/>
      <c r="Q7846" s="104" t="n"/>
    </row>
    <row r="7847" outlineLevel="3" ht="87" customHeight="1">
      <c r="A7847" s="3" t="n"/>
      <c r="B7847" s="3" t="inlineStr">
        <is>
          <t>Система пожарной сигнализации и автоматики (АПС)</t>
        </is>
      </c>
      <c r="C7847" s="25" t="n"/>
      <c r="D7847" s="271" t="inlineStr">
        <is>
          <t>10.20.2.5.</t>
        </is>
      </c>
      <c r="E7847" s="200" t="inlineStr">
        <is>
          <t>Извещатель охранный магнитоуправляемый адресный ИО 10220-2 предназначен для защиты контролируемого помещения от несанкционированного проникновения посторонних лиц, сопровождающимся взломом дверей и окон ИО 10220-2 ООО «РУБЕЖ»</t>
        </is>
      </c>
      <c r="F7847" s="214" t="inlineStr">
        <is>
          <t>шт</t>
        </is>
      </c>
      <c r="G7847" s="645" t="n">
        <v>19</v>
      </c>
      <c r="H7847" s="194" t="n">
        <v>634.9492637896807</v>
      </c>
      <c r="I7847" s="195" t="n">
        <v>647.1110551486677</v>
      </c>
      <c r="J7847" s="196" t="n">
        <v>160.2575398672935</v>
      </c>
      <c r="K7847" s="197" t="n">
        <v>1442.317858805642</v>
      </c>
      <c r="L7847" s="194" t="n">
        <v>12064.03601200393</v>
      </c>
      <c r="M7847" s="195" t="n">
        <v>12295.11004782469</v>
      </c>
      <c r="N7847" s="196" t="n">
        <v>3044.893257478577</v>
      </c>
      <c r="O7847" s="197" t="n">
        <v>27404.03931730719</v>
      </c>
      <c r="P7847" s="118" t="n"/>
      <c r="Q7847" s="104" t="n"/>
    </row>
    <row r="7848" outlineLevel="3" ht="50.25" customHeight="1">
      <c r="A7848" s="3" t="n"/>
      <c r="B7848" s="3" t="inlineStr">
        <is>
          <t>Система пожарной сигнализации и автоматики (АПС)</t>
        </is>
      </c>
      <c r="C7848" s="25" t="n"/>
      <c r="D7848" s="271" t="inlineStr">
        <is>
          <t>10.20.2.6.</t>
        </is>
      </c>
      <c r="E7848" s="200" t="inlineStr">
        <is>
          <t>Источник вторичного электропитания резервированный адресный ИВЭПР 12/3,5 RS-R3 предназначен для бесперебойного электропитания средств охранно-пожарной ИВЭПР 24/2,5 RS-R3 исп. 2x7 БР --- ООО «РУБЕЖ»</t>
        </is>
      </c>
      <c r="F7848" s="214" t="inlineStr">
        <is>
          <t>шт</t>
        </is>
      </c>
      <c r="G7848" s="645" t="n">
        <v>33</v>
      </c>
      <c r="H7848" s="194" t="n">
        <v>9569.262680826891</v>
      </c>
      <c r="I7848" s="195" t="n">
        <v>3235.555275743339</v>
      </c>
      <c r="J7848" s="196" t="n">
        <v>1600.602244571279</v>
      </c>
      <c r="K7848" s="197" t="n">
        <v>14405.42020114151</v>
      </c>
      <c r="L7848" s="194" t="n">
        <v>315785.6684672874</v>
      </c>
      <c r="M7848" s="195" t="n">
        <v>106773.3240995302</v>
      </c>
      <c r="N7848" s="196" t="n">
        <v>52819.8740708522</v>
      </c>
      <c r="O7848" s="197" t="n">
        <v>475378.8666376698</v>
      </c>
      <c r="P7848" s="118" t="n"/>
      <c r="Q7848" s="104" t="n"/>
    </row>
    <row r="7849" outlineLevel="3" ht="50.25" customHeight="1">
      <c r="A7849" s="3" t="n"/>
      <c r="B7849" s="3" t="inlineStr">
        <is>
          <t>Система пожарной сигнализации и автоматики (АПС)</t>
        </is>
      </c>
      <c r="C7849" s="25" t="n"/>
      <c r="D7849" s="271" t="inlineStr">
        <is>
          <t>10.20.2.7.</t>
        </is>
      </c>
      <c r="E7849" s="200" t="inlineStr">
        <is>
          <t>Источник вторичного электропитания резервированный адресный ИВЭПР 12/3,5 RS-R3 предназначен для бесперебойного электропитания средств охранно-пожарной ИВЭПР 24/2,5 RS-R3 исп. 2x17 БР --- ООО «РУБЕЖ»</t>
        </is>
      </c>
      <c r="F7849" s="214" t="inlineStr">
        <is>
          <t>шт</t>
        </is>
      </c>
      <c r="G7849" s="645" t="n">
        <v>13</v>
      </c>
      <c r="H7849" s="194" t="n">
        <v>10674.07440439153</v>
      </c>
      <c r="I7849" s="195" t="n">
        <v>3235.555275743339</v>
      </c>
      <c r="J7849" s="196" t="n">
        <v>1738.703710016859</v>
      </c>
      <c r="K7849" s="197" t="n">
        <v>15648.33339015173</v>
      </c>
      <c r="L7849" s="194" t="n">
        <v>138762.9672570899</v>
      </c>
      <c r="M7849" s="195" t="n">
        <v>42062.2185846634</v>
      </c>
      <c r="N7849" s="196" t="n">
        <v>22603.14823021916</v>
      </c>
      <c r="O7849" s="197" t="n">
        <v>203428.3340719725</v>
      </c>
      <c r="P7849" s="118" t="n"/>
      <c r="Q7849" s="104" t="n"/>
    </row>
    <row r="7850" outlineLevel="3" ht="81.75" customHeight="1">
      <c r="A7850" s="3" t="n"/>
      <c r="B7850" s="3" t="inlineStr">
        <is>
          <t>Система пожарной сигнализации и автоматики (АПС)</t>
        </is>
      </c>
      <c r="C7850" s="25" t="n"/>
      <c r="D7850" s="271" t="inlineStr">
        <is>
          <t>10.20.2.8.</t>
        </is>
      </c>
      <c r="E7850" s="200" t="inlineStr">
        <is>
          <t>Модули управления клапаном дымоудаления или огнезадерживающим клапаном МДУ-1 прот.R3, МДУ-1С прот.R3 предназначен для управления заслонкой клапана в ручном режиме с выносных кнопок управления или в автоматическом режиме с приемно-контрольного прибора. МДУ-1-R3 --- ООО «РУБЕЖ»</t>
        </is>
      </c>
      <c r="F7850" s="214" t="inlineStr">
        <is>
          <t>шт</t>
        </is>
      </c>
      <c r="G7850" s="645" t="n">
        <v>411</v>
      </c>
      <c r="H7850" s="194" t="n">
        <v>4576.252534582804</v>
      </c>
      <c r="I7850" s="195" t="n">
        <v>3235.555275743339</v>
      </c>
      <c r="J7850" s="196" t="n">
        <v>976.4759762907679</v>
      </c>
      <c r="K7850" s="197" t="n">
        <v>8788.28378661691</v>
      </c>
      <c r="L7850" s="194" t="n">
        <v>1880839.791713533</v>
      </c>
      <c r="M7850" s="195" t="n">
        <v>1329813.218330512</v>
      </c>
      <c r="N7850" s="196" t="n">
        <v>401331.6262555056</v>
      </c>
      <c r="O7850" s="197" t="n">
        <v>3611984.63629955</v>
      </c>
      <c r="P7850" s="118" t="n"/>
      <c r="Q7850" s="104" t="n"/>
    </row>
    <row r="7851" outlineLevel="3" ht="81.75" customHeight="1">
      <c r="A7851" s="3" t="n"/>
      <c r="B7851" s="3" t="inlineStr">
        <is>
          <t>Система пожарной сигнализации и автоматики (АПС)</t>
        </is>
      </c>
      <c r="C7851" s="25" t="n"/>
      <c r="D7851" s="271" t="inlineStr">
        <is>
          <t>10.20.2.9.</t>
        </is>
      </c>
      <c r="E7851" s="200" t="inlineStr">
        <is>
          <t>Адресные релейные модули РМ-1К-R3 и РМ- 4К-R3 предназначены для управления исполнительными устройствами, входящими в состав системы пожарной сигнализации. РМ-4К-R3 --- ООО «РУБЕЖ»</t>
        </is>
      </c>
      <c r="F7851" s="214" t="inlineStr">
        <is>
          <t>шт</t>
        </is>
      </c>
      <c r="G7851" s="645" t="n">
        <v>23</v>
      </c>
      <c r="H7851" s="194" t="n">
        <v>5102.683193662392</v>
      </c>
      <c r="I7851" s="195" t="n">
        <v>2588.444220594671</v>
      </c>
      <c r="J7851" s="196" t="n">
        <v>961.3909267821329</v>
      </c>
      <c r="K7851" s="197" t="n">
        <v>8652.518341039196</v>
      </c>
      <c r="L7851" s="194" t="n">
        <v>117361.713454235</v>
      </c>
      <c r="M7851" s="195" t="n">
        <v>59534.21707367743</v>
      </c>
      <c r="N7851" s="196" t="n">
        <v>22111.99131598906</v>
      </c>
      <c r="O7851" s="197" t="n">
        <v>199007.9218439015</v>
      </c>
      <c r="P7851" s="118" t="n"/>
      <c r="Q7851" s="104" t="n"/>
    </row>
    <row r="7852" outlineLevel="3" ht="96" customHeight="1">
      <c r="A7852" s="3" t="n"/>
      <c r="B7852" s="3" t="inlineStr">
        <is>
          <t>Система пожарной сигнализации и автоматики (АПС)</t>
        </is>
      </c>
      <c r="C7852" s="25" t="n"/>
      <c r="D7852" s="271" t="inlineStr">
        <is>
          <t>10.20.2.10.</t>
        </is>
      </c>
      <c r="E7852" s="200" t="inlineStr">
        <is>
          <t>Адресный релейный модуль РМ-1-R3, РМ-1С-R3, РМ-4-R3 предназначен для управления исполнительными устройствами, входящими в состав системы пожарной сигнализации. Работает в составе адресной системы под управлением приемно-контрольного прибора. РМ-4-R3 ООО «РУБЕЖ»</t>
        </is>
      </c>
      <c r="F7852" s="214" t="inlineStr">
        <is>
          <t>шт</t>
        </is>
      </c>
      <c r="G7852" s="645" t="n">
        <v>6</v>
      </c>
      <c r="H7852" s="194" t="n">
        <v>4422.710272973289</v>
      </c>
      <c r="I7852" s="195" t="n">
        <v>1941.333165446003</v>
      </c>
      <c r="J7852" s="196" t="n">
        <v>795.5054298024115</v>
      </c>
      <c r="K7852" s="197" t="n">
        <v>7159.548868221704</v>
      </c>
      <c r="L7852" s="194" t="n">
        <v>26536.26163783973</v>
      </c>
      <c r="M7852" s="195" t="n">
        <v>11647.99899267602</v>
      </c>
      <c r="N7852" s="196" t="n">
        <v>4773.032578814469</v>
      </c>
      <c r="O7852" s="197" t="n">
        <v>42957.29320933022</v>
      </c>
      <c r="P7852" s="118" t="n"/>
      <c r="Q7852" s="104" t="n"/>
    </row>
    <row r="7853" outlineLevel="3" ht="50.25" customHeight="1">
      <c r="A7853" s="3" t="n"/>
      <c r="B7853" s="3" t="inlineStr">
        <is>
          <t>Система пожарной сигнализации и автоматики (АПС)</t>
        </is>
      </c>
      <c r="C7853" s="25" t="n"/>
      <c r="D7853" s="271" t="inlineStr">
        <is>
          <t>10.20.2.11.</t>
        </is>
      </c>
      <c r="E7853" s="200" t="inlineStr">
        <is>
          <t>Релейный усилитель на два канала. Входное напряжение 24 В, ток – 20 мА. Выходное напряжение – до 250 В, ток – до 10 А. Контакты на переключение. Возможность крепления на DIN рейку УК-ВК Исп.14 АЦДР.426412.002-14 ЗАО НВП «Болид»</t>
        </is>
      </c>
      <c r="F7853" s="214" t="inlineStr">
        <is>
          <t>шт</t>
        </is>
      </c>
      <c r="G7853" s="645" t="n">
        <v>14</v>
      </c>
      <c r="H7853" s="194" t="n">
        <v>1413.050723791698</v>
      </c>
      <c r="I7853" s="195" t="n">
        <v>1035.377688237868</v>
      </c>
      <c r="J7853" s="196" t="n">
        <v>306.0535515036958</v>
      </c>
      <c r="K7853" s="197" t="n">
        <v>2754.481963533262</v>
      </c>
      <c r="L7853" s="194" t="n">
        <v>19782.71013308377</v>
      </c>
      <c r="M7853" s="195" t="n">
        <v>14495.28763533016</v>
      </c>
      <c r="N7853" s="196" t="n">
        <v>4284.74972105174</v>
      </c>
      <c r="O7853" s="197" t="n">
        <v>38562.74748946567</v>
      </c>
      <c r="P7853" s="118" t="n"/>
      <c r="Q7853" s="104" t="n"/>
    </row>
    <row r="7854" outlineLevel="3" ht="86.25" customHeight="1">
      <c r="A7854" s="3" t="n"/>
      <c r="B7854" s="3" t="inlineStr">
        <is>
          <t>Система пожарной сигнализации и автоматики (АПС)</t>
        </is>
      </c>
      <c r="C7854" s="25" t="n"/>
      <c r="D7854" s="271" t="inlineStr">
        <is>
          <t>10.20.2.12.</t>
        </is>
      </c>
      <c r="E7854" s="200" t="inlineStr">
        <is>
          <t>Шкаф управления пожарный ШУН/В-R3 предназначен для управления электродвигателями дренажного насоса, жокей-насоса, насоса пожаротушения и вентилятора приточно-вытяжной вентиляции или вентилятора дымоудаления в адресных системах под управлением приемно-контрольного прибора «Рубеж-2ОП» прот.R3 или автономно ШУН/В-3-00-R3 ООО «РУБЕЖ»</t>
        </is>
      </c>
      <c r="F7854" s="214" t="inlineStr">
        <is>
          <t>шт</t>
        </is>
      </c>
      <c r="G7854" s="645" t="n">
        <v>4</v>
      </c>
      <c r="H7854" s="194" t="n">
        <v>48545.91208356747</v>
      </c>
      <c r="I7854" s="195" t="n">
        <v>32355.55275743339</v>
      </c>
      <c r="J7854" s="196" t="n">
        <v>10112.68310512511</v>
      </c>
      <c r="K7854" s="197" t="n">
        <v>91014.14794612596</v>
      </c>
      <c r="L7854" s="194" t="n">
        <v>194183.6483342699</v>
      </c>
      <c r="M7854" s="195" t="n">
        <v>129422.2110297335</v>
      </c>
      <c r="N7854" s="196" t="n">
        <v>40450.73242050043</v>
      </c>
      <c r="O7854" s="197" t="n">
        <v>364056.5917845038</v>
      </c>
      <c r="P7854" s="118" t="n"/>
      <c r="Q7854" s="104" t="n"/>
    </row>
    <row r="7855" outlineLevel="3" ht="93" customHeight="1">
      <c r="A7855" s="3" t="n"/>
      <c r="B7855" s="3" t="inlineStr">
        <is>
          <t>Система пожарной сигнализации и автоматики (АПС)</t>
        </is>
      </c>
      <c r="C7855" s="25" t="n"/>
      <c r="D7855" s="271" t="inlineStr">
        <is>
          <t>10.20.2.13.</t>
        </is>
      </c>
      <c r="E7855" s="200" t="inlineStr">
        <is>
          <t>Шкаф управления пожарный ШУН/В-R3 предназначен для управления электродвигателями дренажного насоса, жокей-насоса, насоса пожаротушения и вентилятора приточно-вытяжной вентиляции или вентилятора дымоудаления в адресных системах под управлением приемно-контрольного прибора «Рубеж-2ОП» прот.R3 или автономно ШУН/В-5,5-00-R3 ООО «РУБЕЖ»</t>
        </is>
      </c>
      <c r="F7855" s="214" t="inlineStr">
        <is>
          <t>шт</t>
        </is>
      </c>
      <c r="G7855" s="645" t="n">
        <v>5</v>
      </c>
      <c r="H7855" s="194" t="n">
        <v>49022.70124062047</v>
      </c>
      <c r="I7855" s="195" t="n">
        <v>32355.55275743339</v>
      </c>
      <c r="J7855" s="196" t="n">
        <v>10172.28174975673</v>
      </c>
      <c r="K7855" s="197" t="n">
        <v>91550.53574781059</v>
      </c>
      <c r="L7855" s="194" t="n">
        <v>245113.5062031024</v>
      </c>
      <c r="M7855" s="195" t="n">
        <v>161777.7637871669</v>
      </c>
      <c r="N7855" s="196" t="n">
        <v>50861.40874878366</v>
      </c>
      <c r="O7855" s="197" t="n">
        <v>457752.678739053</v>
      </c>
      <c r="P7855" s="118" t="n"/>
      <c r="Q7855" s="104" t="n"/>
    </row>
    <row r="7856" outlineLevel="3" ht="107.25" customHeight="1">
      <c r="A7856" s="3" t="n"/>
      <c r="B7856" s="3" t="inlineStr">
        <is>
          <t>Система пожарной сигнализации и автоматики (АПС)</t>
        </is>
      </c>
      <c r="C7856" s="25" t="n"/>
      <c r="D7856" s="271" t="inlineStr">
        <is>
          <t>10.20.2.14.</t>
        </is>
      </c>
      <c r="E7856" s="200" t="inlineStr">
        <is>
          <t>Шкаф управления пожарный ШУН/В-R3 предназначен для управления электродвигателями дренажного насоса, жокей-насоса, насоса пожаротушения и вентилятора приточно-вытяжной вентиляции или вентилятора дымоудаления в адресных системах под управлением приемно-контрольного прибора «Рубеж-2ОП» прот.R3 или автономно ШУН/В-7,5-00-R3 ООО «РУБЕЖ»</t>
        </is>
      </c>
      <c r="F7856" s="214" t="inlineStr">
        <is>
          <t>шт</t>
        </is>
      </c>
      <c r="G7856" s="645" t="n">
        <v>5</v>
      </c>
      <c r="H7856" s="194" t="n">
        <v>49455.62119285262</v>
      </c>
      <c r="I7856" s="195" t="n">
        <v>32355.55275743339</v>
      </c>
      <c r="J7856" s="196" t="n">
        <v>10226.39674378575</v>
      </c>
      <c r="K7856" s="197" t="n">
        <v>92037.57069407175</v>
      </c>
      <c r="L7856" s="194" t="n">
        <v>247278.1059642631</v>
      </c>
      <c r="M7856" s="195" t="n">
        <v>161777.7637871669</v>
      </c>
      <c r="N7856" s="196" t="n">
        <v>51131.98371892875</v>
      </c>
      <c r="O7856" s="197" t="n">
        <v>460187.8534703588</v>
      </c>
      <c r="P7856" s="118" t="n"/>
      <c r="Q7856" s="104" t="n"/>
    </row>
    <row r="7857" outlineLevel="3" ht="99.75" customHeight="1">
      <c r="A7857" s="3" t="n"/>
      <c r="B7857" s="3" t="inlineStr">
        <is>
          <t>Система пожарной сигнализации и автоматики (АПС)</t>
        </is>
      </c>
      <c r="C7857" s="25" t="n"/>
      <c r="D7857" s="271" t="inlineStr">
        <is>
          <t>10.20.2.15.</t>
        </is>
      </c>
      <c r="E7857" s="200" t="inlineStr">
        <is>
          <t>Шкаф управления пожарный ШУН/В-R3 предназначен для управления электродвигателями дренажного насоса, жокей-насоса, насоса пожаротушения и вентилятора приточно-вытяжной вентиляции или вентилятора дымоудаления в адресных системах под управлением приемно-контрольного прибора «Рубеж-2ОП» прот.R3 или автономно ШУН/В-11-00-R3 ООО «РУБЕЖ»</t>
        </is>
      </c>
      <c r="F7857" s="214" t="inlineStr">
        <is>
          <t>шт</t>
        </is>
      </c>
      <c r="G7857" s="645" t="n">
        <v>13</v>
      </c>
      <c r="H7857" s="194" t="n">
        <v>50322.6155283869</v>
      </c>
      <c r="I7857" s="195" t="n">
        <v>32355.55275743339</v>
      </c>
      <c r="J7857" s="196" t="n">
        <v>10334.77103572754</v>
      </c>
      <c r="K7857" s="197" t="n">
        <v>93012.93932154782</v>
      </c>
      <c r="L7857" s="194" t="n">
        <v>654194.0018690297</v>
      </c>
      <c r="M7857" s="195" t="n">
        <v>420622.185846634</v>
      </c>
      <c r="N7857" s="196" t="n">
        <v>134352.0234644579</v>
      </c>
      <c r="O7857" s="197" t="n">
        <v>1209168.211180122</v>
      </c>
      <c r="P7857" s="118" t="n"/>
      <c r="Q7857" s="104" t="n"/>
    </row>
    <row r="7858" outlineLevel="3" ht="81" customHeight="1">
      <c r="A7858" s="3" t="n"/>
      <c r="B7858" s="3" t="inlineStr">
        <is>
          <t>Система пожарной сигнализации и автоматики (АПС)</t>
        </is>
      </c>
      <c r="C7858" s="25" t="n"/>
      <c r="D7858" s="271" t="inlineStr">
        <is>
          <t>10.20.2.16.</t>
        </is>
      </c>
      <c r="E7858" s="200" t="inlineStr">
        <is>
          <t>Шкаф управления пожарный ШУН/В-R3 предназначен для управления электродвигателями дренажного насоса, жокей-насоса, насоса пожаротушения и вентилятора приточно-вытяжной вентиляции или вентилятора дымоудаления в адресных системах под управлением приемно-контрольного прибора «Рубеж-2ОП» прот.R3 или автономно ШУН/В-15-00-R3 ООО «РУБЕЖ»</t>
        </is>
      </c>
      <c r="F7858" s="214" t="inlineStr">
        <is>
          <t>шт</t>
        </is>
      </c>
      <c r="G7858" s="645" t="n">
        <v>6</v>
      </c>
      <c r="H7858" s="194" t="n">
        <v>50756.68996635041</v>
      </c>
      <c r="I7858" s="195" t="n">
        <v>32355.55275743339</v>
      </c>
      <c r="J7858" s="196" t="n">
        <v>10389.03034047297</v>
      </c>
      <c r="K7858" s="197" t="n">
        <v>93501.27306425678</v>
      </c>
      <c r="L7858" s="194" t="n">
        <v>304540.1397981024</v>
      </c>
      <c r="M7858" s="195" t="n">
        <v>194133.3165446003</v>
      </c>
      <c r="N7858" s="196" t="n">
        <v>62334.18204283785</v>
      </c>
      <c r="O7858" s="197" t="n">
        <v>561007.6383855407</v>
      </c>
      <c r="P7858" s="118" t="n"/>
      <c r="Q7858" s="104" t="n"/>
    </row>
    <row r="7859" outlineLevel="3" ht="96" customHeight="1">
      <c r="A7859" s="3" t="n"/>
      <c r="B7859" s="3" t="inlineStr">
        <is>
          <t>Система пожарной сигнализации и автоматики (АПС)</t>
        </is>
      </c>
      <c r="C7859" s="25" t="n"/>
      <c r="D7859" s="271" t="inlineStr">
        <is>
          <t>10.20.2.17.</t>
        </is>
      </c>
      <c r="E7859" s="200" t="inlineStr">
        <is>
          <t>Шкаф управления пожарный ШУН/В-R3 предназначен для управления электродвигателями дренажного насоса, жокей-насоса, насоса пожаротушения и вентилятора приточно-вытяжной вентиляции или вентилятора дымоудаления в адресных системах под управлением приемно-контрольного прибора «Рубеж-2ОП» прот.R3 или автономно ШУН/В-18-00-R3 ООО «РУБЕЖ»</t>
        </is>
      </c>
      <c r="F7859" s="214" t="inlineStr">
        <is>
          <t>шт</t>
        </is>
      </c>
      <c r="G7859" s="645" t="n">
        <v>8</v>
      </c>
      <c r="H7859" s="194" t="n">
        <v>51190.76436779446</v>
      </c>
      <c r="I7859" s="195" t="n">
        <v>32355.55275743339</v>
      </c>
      <c r="J7859" s="196" t="n">
        <v>10443.28964065348</v>
      </c>
      <c r="K7859" s="197" t="n">
        <v>93989.60676588133</v>
      </c>
      <c r="L7859" s="194" t="n">
        <v>409526.1149423557</v>
      </c>
      <c r="M7859" s="195" t="n">
        <v>258844.4220594671</v>
      </c>
      <c r="N7859" s="196" t="n">
        <v>83546.31712522784</v>
      </c>
      <c r="O7859" s="197" t="n">
        <v>751916.8541270506</v>
      </c>
      <c r="P7859" s="118" t="n"/>
      <c r="Q7859" s="104" t="n"/>
    </row>
    <row r="7860" outlineLevel="3" ht="87" customHeight="1">
      <c r="A7860" s="3" t="n"/>
      <c r="B7860" s="3" t="inlineStr">
        <is>
          <t>Система пожарной сигнализации и автоматики (АПС)</t>
        </is>
      </c>
      <c r="C7860" s="25" t="n"/>
      <c r="D7860" s="271" t="inlineStr">
        <is>
          <t>10.20.2.18.</t>
        </is>
      </c>
      <c r="E7860" s="200" t="inlineStr">
        <is>
          <t>Шкаф управления пожарный ШУН/В-R3 предназначен для управления электродвигателями дренажного насоса, жокей-насоса, насоса пожаротушения и вентилятора приточно-вытяжной вентиляции или вентилятора дымоудаления в адресных системах под управлением приемно-контрольного прибора «Рубеж-2ОП» прот.R3 или автономно ШУН/В-37-00-R3 ООО «РУБЕЖ»</t>
        </is>
      </c>
      <c r="F7860" s="214" t="inlineStr">
        <is>
          <t>шт</t>
        </is>
      </c>
      <c r="G7860" s="645" t="n">
        <v>2</v>
      </c>
      <c r="H7860" s="194" t="n">
        <v>55447.23327734809</v>
      </c>
      <c r="I7860" s="195" t="n">
        <v>32355.55275743339</v>
      </c>
      <c r="J7860" s="196" t="n">
        <v>10975.34825434768</v>
      </c>
      <c r="K7860" s="197" t="n">
        <v>98778.13428912916</v>
      </c>
      <c r="L7860" s="194" t="n">
        <v>110894.4665546962</v>
      </c>
      <c r="M7860" s="195" t="n">
        <v>64711.10551486677</v>
      </c>
      <c r="N7860" s="196" t="n">
        <v>21950.69650869537</v>
      </c>
      <c r="O7860" s="197" t="n">
        <v>197556.2685782583</v>
      </c>
      <c r="P7860" s="118" t="n"/>
      <c r="Q7860" s="104" t="n"/>
    </row>
    <row r="7861" outlineLevel="3" ht="93" customHeight="1">
      <c r="A7861" s="3" t="n"/>
      <c r="B7861" s="3" t="inlineStr">
        <is>
          <t>Система пожарной сигнализации и автоматики (АПС)</t>
        </is>
      </c>
      <c r="C7861" s="25" t="n"/>
      <c r="D7861" s="271" t="inlineStr">
        <is>
          <t>10.20.2.19.</t>
        </is>
      </c>
      <c r="E7861" s="200" t="inlineStr">
        <is>
          <t>Шкаф управления пожарный ШУН/В-УК-R3 с дополнительной функцией управления ТЭНами канальных калориферов предназначен для управления работой электродвигателя вентилятора приточной вентиляции (подпором воздуха) и двухступенчатым (одноступенчатым) калорифером подогрева воздуха в системе противопожарной защиты под управлением приемно-контрольного прибора «Рубеж-2ОП» прот.R3 ШУН/В-1,5-00-УК30-R3 ООО «РУБЕЖ»</t>
        </is>
      </c>
      <c r="F7861" s="214" t="inlineStr">
        <is>
          <t>шт</t>
        </is>
      </c>
      <c r="G7861" s="645" t="n">
        <v>3</v>
      </c>
      <c r="H7861" s="194" t="n">
        <v>88285.65497402901</v>
      </c>
      <c r="I7861" s="195" t="n">
        <v>32355.55275743339</v>
      </c>
      <c r="J7861" s="196" t="n">
        <v>15080.1509664328</v>
      </c>
      <c r="K7861" s="197" t="n">
        <v>135721.3586978952</v>
      </c>
      <c r="L7861" s="194" t="n">
        <v>264856.964922087</v>
      </c>
      <c r="M7861" s="195" t="n">
        <v>97066.65827230016</v>
      </c>
      <c r="N7861" s="196" t="n">
        <v>45240.4528992984</v>
      </c>
      <c r="O7861" s="197" t="n">
        <v>407164.0760936856</v>
      </c>
      <c r="P7861" s="118" t="n"/>
      <c r="Q7861" s="104" t="n"/>
    </row>
    <row r="7862" outlineLevel="3" ht="102.75" customHeight="1">
      <c r="A7862" s="3" t="n"/>
      <c r="B7862" s="3" t="inlineStr">
        <is>
          <t>Система пожарной сигнализации и автоматики (АПС)</t>
        </is>
      </c>
      <c r="C7862" s="25" t="n"/>
      <c r="D7862" s="271" t="inlineStr">
        <is>
          <t>10.20.2.20.</t>
        </is>
      </c>
      <c r="E7862" s="200" t="inlineStr">
        <is>
          <t>Шкаф управления пожарный ШУН/В-УК-R3 с дополнительной функцией управления ТЭНами канальных калориферов предназначен для управления работой электродвигателя вентилятора приточной вентиляции (подпором воздуха) и двухступенчатым (одноступенчатым) калорифером подогрева воздуха в системе противопожарной защиты под управлением приемно-контрольного прибора «Рубеж-2ОП» прот.R3 ШУН/В-О-3-03-УК45-R3 ООО «РУБЕЖ»</t>
        </is>
      </c>
      <c r="F7862" s="214" t="inlineStr">
        <is>
          <t>шт</t>
        </is>
      </c>
      <c r="G7862" s="645" t="n">
        <v>8</v>
      </c>
      <c r="H7862" s="194" t="n">
        <v>95241.23558093539</v>
      </c>
      <c r="I7862" s="195" t="n">
        <v>32355.55275743339</v>
      </c>
      <c r="J7862" s="196" t="n">
        <v>15949.5985422961</v>
      </c>
      <c r="K7862" s="197" t="n">
        <v>143546.3868806649</v>
      </c>
      <c r="L7862" s="194" t="n">
        <v>761929.8846474831</v>
      </c>
      <c r="M7862" s="195" t="n">
        <v>258844.4220594671</v>
      </c>
      <c r="N7862" s="196" t="n">
        <v>127596.7883383688</v>
      </c>
      <c r="O7862" s="197" t="n">
        <v>1148371.095045319</v>
      </c>
      <c r="P7862" s="118" t="n"/>
      <c r="Q7862" s="104" t="n"/>
    </row>
    <row r="7863" outlineLevel="2" ht="50.25" customHeight="1">
      <c r="A7863" s="3" t="n"/>
      <c r="B7863" s="3" t="n"/>
      <c r="C7863" s="240" t="n"/>
      <c r="D7863" s="391" t="inlineStr">
        <is>
          <t>10.20.3.</t>
        </is>
      </c>
      <c r="E7863" s="417" t="inlineStr">
        <is>
          <t>Калельные лотки системы СПС и АППЗ</t>
        </is>
      </c>
      <c r="F7863" s="416" t="inlineStr">
        <is>
          <t>комплект</t>
        </is>
      </c>
      <c r="G7863" s="420" t="n">
        <v>1</v>
      </c>
      <c r="H7863" s="434">
        <f>IFERROR(L7863/G7863,0)</f>
        <v/>
      </c>
      <c r="I7863" s="435">
        <f>IFERROR(M7863/G7863,0)</f>
        <v/>
      </c>
      <c r="J7863" s="436">
        <f>IFERROR(N7863/G7863,0)</f>
        <v/>
      </c>
      <c r="K7863" s="432">
        <f>+IFERROR(O7863/G7863,0)</f>
        <v/>
      </c>
      <c r="L7863" s="434">
        <f>SUBTOTAL(9,L7864:L7904)</f>
        <v/>
      </c>
      <c r="M7863" s="435">
        <f>SUBTOTAL(9,M7864:M7904)</f>
        <v/>
      </c>
      <c r="N7863" s="436">
        <f>SUBTOTAL(9,N7864:N7904)</f>
        <v/>
      </c>
      <c r="O7863" s="437">
        <f>SUBTOTAL(9,O7864:O7904)</f>
        <v/>
      </c>
      <c r="P7863" s="394" t="n"/>
      <c r="Q7863" s="243" t="n"/>
    </row>
    <row r="7864" outlineLevel="3" ht="50.25" customHeight="1">
      <c r="A7864" s="3" t="n"/>
      <c r="B7864" s="3" t="n"/>
      <c r="C7864" s="25" t="n"/>
      <c r="D7864" s="271" t="inlineStr">
        <is>
          <t>10.20.3.1.</t>
        </is>
      </c>
      <c r="E7864" s="200" t="inlineStr">
        <is>
          <t>Винт М6х10 DIN 7985, класс прочности 4.8, гальван. цинк ВМ-6х10.48-DIN-ЭЦ 66109 OSTEC</t>
        </is>
      </c>
      <c r="F7864" s="214" t="inlineStr">
        <is>
          <t>шт</t>
        </is>
      </c>
      <c r="G7864" s="645" t="n">
        <v>57</v>
      </c>
      <c r="H7864" s="194" t="n"/>
      <c r="I7864" s="195" t="n">
        <v>0</v>
      </c>
      <c r="J7864" s="196" t="n">
        <v>0</v>
      </c>
      <c r="K7864" s="197" t="n">
        <v>0</v>
      </c>
      <c r="L7864" s="194" t="n">
        <v>0</v>
      </c>
      <c r="M7864" s="195" t="n">
        <v>0</v>
      </c>
      <c r="N7864" s="196" t="n">
        <v>0</v>
      </c>
      <c r="O7864" s="197" t="n">
        <v>0</v>
      </c>
      <c r="P7864" s="118" t="inlineStr">
        <is>
          <t>Включено</t>
        </is>
      </c>
      <c r="Q7864" s="104" t="n"/>
    </row>
    <row r="7865" outlineLevel="3" ht="50.25" customHeight="1">
      <c r="A7865" s="3" t="n"/>
      <c r="B7865" s="3" t="n"/>
      <c r="C7865" s="25" t="n"/>
      <c r="D7865" s="271" t="inlineStr">
        <is>
          <t>10.20.3.2.</t>
        </is>
      </c>
      <c r="E7865" s="200" t="inlineStr">
        <is>
          <t>Винт М6х12 DIN 7985, класс прочности 4.8, гальван. цинк ВМ-6х12.48-DIN-ЭЦ 66129 OSTEC</t>
        </is>
      </c>
      <c r="F7865" s="214" t="inlineStr">
        <is>
          <t>шт</t>
        </is>
      </c>
      <c r="G7865" s="645" t="n">
        <v>1164</v>
      </c>
      <c r="H7865" s="194" t="n"/>
      <c r="I7865" s="195" t="n">
        <v>0</v>
      </c>
      <c r="J7865" s="196" t="n">
        <v>0</v>
      </c>
      <c r="K7865" s="197" t="n">
        <v>0</v>
      </c>
      <c r="L7865" s="194" t="n">
        <v>0</v>
      </c>
      <c r="M7865" s="195" t="n">
        <v>0</v>
      </c>
      <c r="N7865" s="196" t="n">
        <v>0</v>
      </c>
      <c r="O7865" s="197" t="n">
        <v>0</v>
      </c>
      <c r="P7865" s="118" t="inlineStr">
        <is>
          <t>Включено</t>
        </is>
      </c>
      <c r="Q7865" s="104" t="n"/>
    </row>
    <row r="7866" outlineLevel="3" ht="50.25" customHeight="1">
      <c r="A7866" s="3" t="n"/>
      <c r="B7866" s="3" t="n"/>
      <c r="C7866" s="25" t="n"/>
      <c r="D7866" s="271" t="inlineStr">
        <is>
          <t>10.20.3.3.</t>
        </is>
      </c>
      <c r="E7866" s="200" t="inlineStr">
        <is>
          <t>Гайка М6 DIN 6923 со стопорным буртиком, класс прочности 8, гальван. Цинк ГМСБ-6.8-DIN-ЭЦ 67609 OSTEC</t>
        </is>
      </c>
      <c r="F7866" s="214" t="inlineStr">
        <is>
          <t>шт</t>
        </is>
      </c>
      <c r="G7866" s="645" t="n">
        <v>1221</v>
      </c>
      <c r="H7866" s="194" t="n"/>
      <c r="I7866" s="195" t="n">
        <v>0</v>
      </c>
      <c r="J7866" s="196" t="n">
        <v>0</v>
      </c>
      <c r="K7866" s="197" t="n">
        <v>0</v>
      </c>
      <c r="L7866" s="194" t="n">
        <v>0</v>
      </c>
      <c r="M7866" s="195" t="n">
        <v>0</v>
      </c>
      <c r="N7866" s="196" t="n">
        <v>0</v>
      </c>
      <c r="O7866" s="197" t="n">
        <v>0</v>
      </c>
      <c r="P7866" s="118" t="inlineStr">
        <is>
          <t>Включено</t>
        </is>
      </c>
      <c r="Q7866" s="104" t="n"/>
    </row>
    <row r="7867" outlineLevel="3" ht="50.25" customHeight="1">
      <c r="A7867" s="3" t="n"/>
      <c r="B7867" s="3" t="n"/>
      <c r="C7867" s="25" t="n"/>
      <c r="D7867" s="271" t="inlineStr">
        <is>
          <t>10.20.3.4.</t>
        </is>
      </c>
      <c r="E7867" s="200" t="inlineStr">
        <is>
          <t>Ответвитель горизонтальный плавный 100х50, толщ. 0,7 мм, Сендзимир цинк ОГП-100х50-0,7-R100-СЦ 31815 OSTEC</t>
        </is>
      </c>
      <c r="F7867" s="214" t="inlineStr">
        <is>
          <t>шт</t>
        </is>
      </c>
      <c r="G7867" s="645" t="n">
        <v>4</v>
      </c>
      <c r="H7867" s="194" t="n"/>
      <c r="I7867" s="195" t="n">
        <v>0</v>
      </c>
      <c r="J7867" s="196" t="n">
        <v>0</v>
      </c>
      <c r="K7867" s="197" t="n">
        <v>0</v>
      </c>
      <c r="L7867" s="194" t="n">
        <v>0</v>
      </c>
      <c r="M7867" s="195" t="n">
        <v>0</v>
      </c>
      <c r="N7867" s="196" t="n">
        <v>0</v>
      </c>
      <c r="O7867" s="197" t="n">
        <v>0</v>
      </c>
      <c r="P7867" s="118" t="inlineStr">
        <is>
          <t>Включено</t>
        </is>
      </c>
      <c r="Q7867" s="104" t="n"/>
    </row>
    <row r="7868" outlineLevel="3" ht="50.25" customHeight="1">
      <c r="A7868" s="3" t="n"/>
      <c r="B7868" s="3" t="n"/>
      <c r="C7868" s="25" t="n"/>
      <c r="D7868" s="271" t="inlineStr">
        <is>
          <t>10.20.3.5.</t>
        </is>
      </c>
      <c r="E7868" s="200" t="inlineStr">
        <is>
          <t>Планка шарнирного соединения универсальная для лотка высотой 50 мм, толщ. 2,0 мм, Сендзимир цинк ПШСМ-50-2,0-СЦ 84051 OSTEC</t>
        </is>
      </c>
      <c r="F7868" s="214" t="inlineStr">
        <is>
          <t>шт</t>
        </is>
      </c>
      <c r="G7868" s="645" t="n">
        <v>328</v>
      </c>
      <c r="H7868" s="194" t="n"/>
      <c r="I7868" s="195" t="n">
        <v>0</v>
      </c>
      <c r="J7868" s="196" t="n">
        <v>0</v>
      </c>
      <c r="K7868" s="197" t="n">
        <v>0</v>
      </c>
      <c r="L7868" s="194" t="n">
        <v>0</v>
      </c>
      <c r="M7868" s="195" t="n">
        <v>0</v>
      </c>
      <c r="N7868" s="196" t="n">
        <v>0</v>
      </c>
      <c r="O7868" s="197" t="n">
        <v>0</v>
      </c>
      <c r="P7868" s="118" t="inlineStr">
        <is>
          <t>Включено</t>
        </is>
      </c>
      <c r="Q7868" s="104" t="n"/>
    </row>
    <row r="7869" outlineLevel="3" ht="50.25" customHeight="1">
      <c r="A7869" s="3" t="n"/>
      <c r="B7869" s="3" t="n"/>
      <c r="C7869" s="25" t="n"/>
      <c r="D7869" s="271" t="inlineStr">
        <is>
          <t>10.20.3.6.</t>
        </is>
      </c>
      <c r="E7869" s="200" t="inlineStr">
        <is>
          <t>Планка шарнирного соединения универсальная для лотка высотой 100 мм, толщ. 2,0 мм, Сендзимир цинк ПШСМ-100-2,0-СЦ 84054 OSTEC</t>
        </is>
      </c>
      <c r="F7869" s="214" t="inlineStr">
        <is>
          <t>шт</t>
        </is>
      </c>
      <c r="G7869" s="645" t="n">
        <v>8</v>
      </c>
      <c r="H7869" s="194" t="n"/>
      <c r="I7869" s="195" t="n">
        <v>0</v>
      </c>
      <c r="J7869" s="196" t="n">
        <v>0</v>
      </c>
      <c r="K7869" s="197" t="n">
        <v>0</v>
      </c>
      <c r="L7869" s="194" t="n">
        <v>0</v>
      </c>
      <c r="M7869" s="195" t="n">
        <v>0</v>
      </c>
      <c r="N7869" s="196" t="n">
        <v>0</v>
      </c>
      <c r="O7869" s="197" t="n">
        <v>0</v>
      </c>
      <c r="P7869" s="118" t="inlineStr">
        <is>
          <t>Включено</t>
        </is>
      </c>
      <c r="Q7869" s="104" t="n"/>
    </row>
    <row r="7870" outlineLevel="3" ht="50.25" customHeight="1">
      <c r="A7870" s="3" t="n"/>
      <c r="B7870" s="3" t="n"/>
      <c r="C7870" s="25" t="n"/>
      <c r="D7870" s="271" t="inlineStr">
        <is>
          <t>10.20.3.7.</t>
        </is>
      </c>
      <c r="E7870" s="200" t="inlineStr">
        <is>
          <t>Соединитель лотковый универсальный модернизированный для лотка высотой 50 мм, толщ. 1,0 мм, Сендзимир цинк СЛУМ-50-1,0-СЦ 32753 OSTEC</t>
        </is>
      </c>
      <c r="F7870" s="214" t="inlineStr">
        <is>
          <t>шт</t>
        </is>
      </c>
      <c r="G7870" s="645" t="n">
        <v>152</v>
      </c>
      <c r="H7870" s="194" t="n"/>
      <c r="I7870" s="195" t="n">
        <v>0</v>
      </c>
      <c r="J7870" s="196" t="n">
        <v>0</v>
      </c>
      <c r="K7870" s="197" t="n">
        <v>0</v>
      </c>
      <c r="L7870" s="194" t="n">
        <v>0</v>
      </c>
      <c r="M7870" s="195" t="n">
        <v>0</v>
      </c>
      <c r="N7870" s="196" t="n">
        <v>0</v>
      </c>
      <c r="O7870" s="197" t="n">
        <v>0</v>
      </c>
      <c r="P7870" s="118" t="inlineStr">
        <is>
          <t>Включено</t>
        </is>
      </c>
      <c r="Q7870" s="104" t="n"/>
    </row>
    <row r="7871" outlineLevel="3" ht="50.25" customHeight="1">
      <c r="A7871" s="3" t="n"/>
      <c r="B7871" s="3" t="n"/>
      <c r="C7871" s="25" t="n"/>
      <c r="D7871" s="271" t="inlineStr">
        <is>
          <t>10.20.3.8.</t>
        </is>
      </c>
      <c r="E7871" s="200" t="inlineStr">
        <is>
          <t>Соединитель универсальный модернизированный изменяемый для лотка высотой 50 мм, толщ. 1,0 мм, Сендзимир цинк СЛУМИ-50-1,0-СЦ 32755 OSTEC</t>
        </is>
      </c>
      <c r="F7871" s="214" t="inlineStr">
        <is>
          <t>шт</t>
        </is>
      </c>
      <c r="G7871" s="645" t="n">
        <v>4</v>
      </c>
      <c r="H7871" s="194" t="n"/>
      <c r="I7871" s="195" t="n">
        <v>0</v>
      </c>
      <c r="J7871" s="196" t="n">
        <v>0</v>
      </c>
      <c r="K7871" s="197" t="n">
        <v>0</v>
      </c>
      <c r="L7871" s="194" t="n">
        <v>0</v>
      </c>
      <c r="M7871" s="195" t="n">
        <v>0</v>
      </c>
      <c r="N7871" s="196" t="n">
        <v>0</v>
      </c>
      <c r="O7871" s="197" t="n">
        <v>0</v>
      </c>
      <c r="P7871" s="118" t="inlineStr">
        <is>
          <t>Включено</t>
        </is>
      </c>
      <c r="Q7871" s="104" t="n"/>
    </row>
    <row r="7872" outlineLevel="3" ht="50.25" customHeight="1">
      <c r="A7872" s="3" t="n"/>
      <c r="B7872" s="3" t="n"/>
      <c r="C7872" s="25" t="n"/>
      <c r="D7872" s="271" t="inlineStr">
        <is>
          <t>10.20.3.9.</t>
        </is>
      </c>
      <c r="E7872" s="200" t="inlineStr">
        <is>
          <t>Угловой соединитель плоский 90 град. к лотку 100х50. толщ. 1.0 мм. Сендзимир цинк УСП90-100х50-1.0-СЦ 32217 OSTEC</t>
        </is>
      </c>
      <c r="F7872" s="214" t="inlineStr">
        <is>
          <t>шт</t>
        </is>
      </c>
      <c r="G7872" s="645" t="n">
        <v>3</v>
      </c>
      <c r="H7872" s="194" t="n"/>
      <c r="I7872" s="195" t="n">
        <v>0</v>
      </c>
      <c r="J7872" s="196" t="n">
        <v>0</v>
      </c>
      <c r="K7872" s="197" t="n">
        <v>0</v>
      </c>
      <c r="L7872" s="194" t="n">
        <v>0</v>
      </c>
      <c r="M7872" s="195" t="n">
        <v>0</v>
      </c>
      <c r="N7872" s="196" t="n">
        <v>0</v>
      </c>
      <c r="O7872" s="197" t="n">
        <v>0</v>
      </c>
      <c r="P7872" s="118" t="inlineStr">
        <is>
          <t>Включено</t>
        </is>
      </c>
      <c r="Q7872" s="104" t="n"/>
    </row>
    <row r="7873" outlineLevel="3" ht="50.25" customHeight="1">
      <c r="A7873" s="3" t="n"/>
      <c r="B7873" s="3" t="n"/>
      <c r="C7873" s="25" t="n"/>
      <c r="D7873" s="271" t="inlineStr">
        <is>
          <t>10.20.3.10.</t>
        </is>
      </c>
      <c r="E7873" s="200" t="inlineStr">
        <is>
          <t>Угол плоский плавный 45 град. к лотку 100х50, толщ. 0,7 мм, Сендзимир цинк УПТП45-100х50-0,7-R100-СЦ 35615 OSTEC</t>
        </is>
      </c>
      <c r="F7873" s="214" t="inlineStr">
        <is>
          <t>шт</t>
        </is>
      </c>
      <c r="G7873" s="645" t="n">
        <v>1</v>
      </c>
      <c r="H7873" s="194" t="n"/>
      <c r="I7873" s="195" t="n">
        <v>0</v>
      </c>
      <c r="J7873" s="196" t="n">
        <v>0</v>
      </c>
      <c r="K7873" s="197" t="n">
        <v>0</v>
      </c>
      <c r="L7873" s="194" t="n">
        <v>0</v>
      </c>
      <c r="M7873" s="195" t="n">
        <v>0</v>
      </c>
      <c r="N7873" s="196" t="n">
        <v>0</v>
      </c>
      <c r="O7873" s="197" t="n">
        <v>0</v>
      </c>
      <c r="P7873" s="118" t="inlineStr">
        <is>
          <t>Включено</t>
        </is>
      </c>
      <c r="Q7873" s="104" t="n"/>
    </row>
    <row r="7874" outlineLevel="3" ht="50.25" customHeight="1">
      <c r="A7874" s="3" t="n"/>
      <c r="B7874" s="3" t="n"/>
      <c r="C7874" s="25" t="n"/>
      <c r="D7874" s="271" t="inlineStr">
        <is>
          <t>10.20.3.11.</t>
        </is>
      </c>
      <c r="E7874" s="200" t="inlineStr">
        <is>
          <t>Угол плоский плавный 90 град. к лотку 100х50, толщ. 0,7 мм, Сендзимир цинк УПТП90-100х50-0,7-R100-СЦ 32015 OSTEC</t>
        </is>
      </c>
      <c r="F7874" s="214" t="inlineStr">
        <is>
          <t>шт</t>
        </is>
      </c>
      <c r="G7874" s="645" t="n">
        <v>27</v>
      </c>
      <c r="H7874" s="194" t="n"/>
      <c r="I7874" s="195" t="n">
        <v>0</v>
      </c>
      <c r="J7874" s="196" t="n">
        <v>0</v>
      </c>
      <c r="K7874" s="197" t="n">
        <v>0</v>
      </c>
      <c r="L7874" s="194" t="n">
        <v>0</v>
      </c>
      <c r="M7874" s="195" t="n">
        <v>0</v>
      </c>
      <c r="N7874" s="196" t="n">
        <v>0</v>
      </c>
      <c r="O7874" s="197" t="n">
        <v>0</v>
      </c>
      <c r="P7874" s="118" t="inlineStr">
        <is>
          <t>Включено</t>
        </is>
      </c>
      <c r="Q7874" s="104" t="n"/>
    </row>
    <row r="7875" outlineLevel="3" ht="50.25" customHeight="1">
      <c r="A7875" s="3" t="n"/>
      <c r="B7875" s="3" t="n"/>
      <c r="C7875" s="25" t="n"/>
      <c r="D7875" s="271" t="inlineStr">
        <is>
          <t>10.20.3.12.</t>
        </is>
      </c>
      <c r="E7875" s="200" t="inlineStr">
        <is>
          <t>Угол плоский плавный 90 град. к лотку 200х50, толщ. 0,7 мм, Сендзимир цинк УПТП90-200х50-0,7-R100-СЦ 32025 OSTEC</t>
        </is>
      </c>
      <c r="F7875" s="214" t="inlineStr">
        <is>
          <t>шт</t>
        </is>
      </c>
      <c r="G7875" s="645" t="n">
        <v>3</v>
      </c>
      <c r="H7875" s="194" t="n"/>
      <c r="I7875" s="195" t="n">
        <v>0</v>
      </c>
      <c r="J7875" s="196" t="n">
        <v>0</v>
      </c>
      <c r="K7875" s="197" t="n">
        <v>0</v>
      </c>
      <c r="L7875" s="194" t="n">
        <v>0</v>
      </c>
      <c r="M7875" s="195" t="n">
        <v>0</v>
      </c>
      <c r="N7875" s="196" t="n">
        <v>0</v>
      </c>
      <c r="O7875" s="197" t="n">
        <v>0</v>
      </c>
      <c r="P7875" s="118" t="inlineStr">
        <is>
          <t>Включено</t>
        </is>
      </c>
      <c r="Q7875" s="104" t="n"/>
    </row>
    <row r="7876" outlineLevel="3" ht="50.25" customHeight="1">
      <c r="A7876" s="3" t="n"/>
      <c r="B7876" s="3" t="n"/>
      <c r="C7876" s="25" t="n"/>
      <c r="D7876" s="271" t="inlineStr">
        <is>
          <t>10.20.3.13.</t>
        </is>
      </c>
      <c r="E7876" s="200" t="inlineStr">
        <is>
          <t>Угол плоский плавный универсальный 90 град. к лотку 100х50, толщ. 1,0 мм, Сендзимир цинк УПТРП90-100х50-1,0-R100-СЦ 86715 OSTEC</t>
        </is>
      </c>
      <c r="F7876" s="214" t="inlineStr">
        <is>
          <t>шт</t>
        </is>
      </c>
      <c r="G7876" s="645" t="n">
        <v>1</v>
      </c>
      <c r="H7876" s="194" t="n"/>
      <c r="I7876" s="195" t="n">
        <v>0</v>
      </c>
      <c r="J7876" s="196" t="n">
        <v>0</v>
      </c>
      <c r="K7876" s="197" t="n">
        <v>0</v>
      </c>
      <c r="L7876" s="194" t="n">
        <v>0</v>
      </c>
      <c r="M7876" s="195" t="n">
        <v>0</v>
      </c>
      <c r="N7876" s="196" t="n">
        <v>0</v>
      </c>
      <c r="O7876" s="197" t="n">
        <v>0</v>
      </c>
      <c r="P7876" s="118" t="inlineStr">
        <is>
          <t>Включено</t>
        </is>
      </c>
      <c r="Q7876" s="104" t="n"/>
    </row>
    <row r="7877" outlineLevel="3" ht="50.25" customHeight="1">
      <c r="A7877" s="3" t="n"/>
      <c r="B7877" s="3" t="n"/>
      <c r="C7877" s="25" t="n"/>
      <c r="D7877" s="271" t="inlineStr">
        <is>
          <t>10.20.3.14.</t>
        </is>
      </c>
      <c r="E7877" s="200" t="inlineStr">
        <is>
          <t>Угол плоский плавный универсальный 90 град. к лотку 200х50, толщ. 1,0 мм, Сендзимир цинк УПТРП90-200х50-1,0-R100-СЦ 86725 OSTEC</t>
        </is>
      </c>
      <c r="F7877" s="214" t="inlineStr">
        <is>
          <t>шт</t>
        </is>
      </c>
      <c r="G7877" s="645" t="n">
        <v>1</v>
      </c>
      <c r="H7877" s="194" t="n"/>
      <c r="I7877" s="195" t="n">
        <v>0</v>
      </c>
      <c r="J7877" s="196" t="n">
        <v>0</v>
      </c>
      <c r="K7877" s="197" t="n">
        <v>0</v>
      </c>
      <c r="L7877" s="194" t="n">
        <v>0</v>
      </c>
      <c r="M7877" s="195" t="n">
        <v>0</v>
      </c>
      <c r="N7877" s="196" t="n">
        <v>0</v>
      </c>
      <c r="O7877" s="197" t="n">
        <v>0</v>
      </c>
      <c r="P7877" s="118" t="inlineStr">
        <is>
          <t>Включено</t>
        </is>
      </c>
      <c r="Q7877" s="104" t="n"/>
    </row>
    <row r="7878" outlineLevel="3" ht="50.25" customHeight="1">
      <c r="A7878" s="3" t="n"/>
      <c r="B7878" s="3" t="inlineStr">
        <is>
          <t>Система пожарной сигнализации и автоматики (АПС)</t>
        </is>
      </c>
      <c r="C7878" s="25" t="n"/>
      <c r="D7878" s="271" t="inlineStr">
        <is>
          <t>10.20.3.15.</t>
        </is>
      </c>
      <c r="E7878" s="200" t="inlineStr">
        <is>
          <t>Металлический лоток неперфорированный 100x50х3000 толщ. 0.7 мм Сендзимир цинк ЛНМТЗ-100x50х3000-0.7-СЦ 13157 OSTEC</t>
        </is>
      </c>
      <c r="F7878" s="214" t="inlineStr">
        <is>
          <t>м</t>
        </is>
      </c>
      <c r="G7878" s="645" t="n">
        <v>326</v>
      </c>
      <c r="H7878" s="194" t="n">
        <v>2520.87404826963</v>
      </c>
      <c r="I7878" s="195" t="n">
        <v>2588.444220594671</v>
      </c>
      <c r="J7878" s="196" t="n">
        <v>638.6647836080376</v>
      </c>
      <c r="K7878" s="197" t="n">
        <v>5747.983052472338</v>
      </c>
      <c r="L7878" s="194" t="n">
        <v>821804.9397358993</v>
      </c>
      <c r="M7878" s="195" t="n">
        <v>843832.8159138627</v>
      </c>
      <c r="N7878" s="196" t="n">
        <v>208204.7194562203</v>
      </c>
      <c r="O7878" s="197" t="n">
        <v>1873842.475105982</v>
      </c>
      <c r="P7878" s="118" t="n"/>
      <c r="Q7878" s="104" t="n"/>
    </row>
    <row r="7879" outlineLevel="3" ht="50.25" customHeight="1">
      <c r="A7879" s="3" t="n"/>
      <c r="B7879" s="3" t="n"/>
      <c r="C7879" s="25" t="n"/>
      <c r="D7879" s="271" t="inlineStr">
        <is>
          <t>10.20.3.16.</t>
        </is>
      </c>
      <c r="E7879" s="200" t="inlineStr">
        <is>
          <t>Винт М6х10 DIN 7985, класс прочности 4.8, гальван. цинк ВМ-6х10.48-DIN-ЭЦ 66109 OSTEC</t>
        </is>
      </c>
      <c r="F7879" s="214" t="inlineStr">
        <is>
          <t>шт</t>
        </is>
      </c>
      <c r="G7879" s="645" t="n">
        <v>21</v>
      </c>
      <c r="H7879" s="194" t="n"/>
      <c r="I7879" s="195" t="n">
        <v>0</v>
      </c>
      <c r="J7879" s="196" t="n">
        <v>0</v>
      </c>
      <c r="K7879" s="197" t="n">
        <v>0</v>
      </c>
      <c r="L7879" s="194" t="n">
        <v>0</v>
      </c>
      <c r="M7879" s="195" t="n">
        <v>0</v>
      </c>
      <c r="N7879" s="196" t="n">
        <v>0</v>
      </c>
      <c r="O7879" s="197" t="n">
        <v>0</v>
      </c>
      <c r="P7879" s="118" t="inlineStr">
        <is>
          <t>Включено</t>
        </is>
      </c>
      <c r="Q7879" s="104" t="n"/>
    </row>
    <row r="7880" outlineLevel="3" ht="50.25" customHeight="1">
      <c r="A7880" s="3" t="n"/>
      <c r="B7880" s="3" t="n"/>
      <c r="C7880" s="25" t="n"/>
      <c r="D7880" s="271" t="inlineStr">
        <is>
          <t>10.20.3.17.</t>
        </is>
      </c>
      <c r="E7880" s="200" t="inlineStr">
        <is>
          <t>Винт М6х12 DIN 7985, класс прочности 4.8, гальван. цинк ВМ-6х12.48-DIN-ЭЦ 66129 OSTEC</t>
        </is>
      </c>
      <c r="F7880" s="214" t="inlineStr">
        <is>
          <t>шт</t>
        </is>
      </c>
      <c r="G7880" s="645" t="n">
        <v>8</v>
      </c>
      <c r="H7880" s="194" t="n"/>
      <c r="I7880" s="195" t="n">
        <v>0</v>
      </c>
      <c r="J7880" s="196" t="n">
        <v>0</v>
      </c>
      <c r="K7880" s="197" t="n">
        <v>0</v>
      </c>
      <c r="L7880" s="194" t="n">
        <v>0</v>
      </c>
      <c r="M7880" s="195" t="n">
        <v>0</v>
      </c>
      <c r="N7880" s="196" t="n">
        <v>0</v>
      </c>
      <c r="O7880" s="197" t="n">
        <v>0</v>
      </c>
      <c r="P7880" s="118" t="inlineStr">
        <is>
          <t>Включено</t>
        </is>
      </c>
      <c r="Q7880" s="104" t="n"/>
    </row>
    <row r="7881" outlineLevel="3" ht="50.25" customHeight="1">
      <c r="A7881" s="3" t="n"/>
      <c r="B7881" s="3" t="n"/>
      <c r="C7881" s="25" t="n"/>
      <c r="D7881" s="271" t="inlineStr">
        <is>
          <t>10.20.3.18.</t>
        </is>
      </c>
      <c r="E7881" s="200" t="inlineStr">
        <is>
          <t>Гайка М6 DIN 6923 со стопорным буртиком, класс прочности 8, гальван. Цинк ГМСБ-6.8-DIN-ЭЦ 67609 OSTEC</t>
        </is>
      </c>
      <c r="F7881" s="214" t="inlineStr">
        <is>
          <t>шт</t>
        </is>
      </c>
      <c r="G7881" s="645" t="n">
        <v>29</v>
      </c>
      <c r="H7881" s="194" t="n"/>
      <c r="I7881" s="195" t="n">
        <v>0</v>
      </c>
      <c r="J7881" s="196" t="n">
        <v>0</v>
      </c>
      <c r="K7881" s="197" t="n">
        <v>0</v>
      </c>
      <c r="L7881" s="194" t="n">
        <v>0</v>
      </c>
      <c r="M7881" s="195" t="n">
        <v>0</v>
      </c>
      <c r="N7881" s="196" t="n">
        <v>0</v>
      </c>
      <c r="O7881" s="197" t="n">
        <v>0</v>
      </c>
      <c r="P7881" s="118" t="inlineStr">
        <is>
          <t>Включено</t>
        </is>
      </c>
      <c r="Q7881" s="104" t="n"/>
    </row>
    <row r="7882" outlineLevel="3" ht="50.25" customHeight="1">
      <c r="A7882" s="3" t="n"/>
      <c r="B7882" s="3" t="n"/>
      <c r="C7882" s="25" t="n"/>
      <c r="D7882" s="271" t="inlineStr">
        <is>
          <t>10.20.3.19.</t>
        </is>
      </c>
      <c r="E7882" s="200" t="inlineStr">
        <is>
          <t>Заглушка-редукция универсальная 100х50, толщ. 1,0 мм, Сендзимир цинк ЗР-100х50-1,0-СЦ 81715 OSTEC</t>
        </is>
      </c>
      <c r="F7882" s="214" t="inlineStr">
        <is>
          <t>шт</t>
        </is>
      </c>
      <c r="G7882" s="645" t="n">
        <v>1</v>
      </c>
      <c r="H7882" s="194" t="n"/>
      <c r="I7882" s="195" t="n">
        <v>0</v>
      </c>
      <c r="J7882" s="196" t="n">
        <v>0</v>
      </c>
      <c r="K7882" s="197" t="n">
        <v>0</v>
      </c>
      <c r="L7882" s="194" t="n">
        <v>0</v>
      </c>
      <c r="M7882" s="195" t="n">
        <v>0</v>
      </c>
      <c r="N7882" s="196" t="n">
        <v>0</v>
      </c>
      <c r="O7882" s="197" t="n">
        <v>0</v>
      </c>
      <c r="P7882" s="118" t="inlineStr">
        <is>
          <t>Включено</t>
        </is>
      </c>
      <c r="Q7882" s="104" t="n"/>
    </row>
    <row r="7883" outlineLevel="3" ht="50.25" customHeight="1">
      <c r="A7883" s="3" t="n"/>
      <c r="B7883" s="3" t="n"/>
      <c r="C7883" s="25" t="n"/>
      <c r="D7883" s="271" t="inlineStr">
        <is>
          <t>10.20.3.20.</t>
        </is>
      </c>
      <c r="E7883" s="200" t="inlineStr">
        <is>
          <t>Крышка к лотку 100х11х3000, толщ. 1,0 мм, Сендзимир цинк КЛЗТ-100х11х3000-1,0-СЦ 20018 OSTEC</t>
        </is>
      </c>
      <c r="F7883" s="214" t="inlineStr">
        <is>
          <t>м</t>
        </is>
      </c>
      <c r="G7883" s="645" t="n">
        <v>60</v>
      </c>
      <c r="H7883" s="194" t="n"/>
      <c r="I7883" s="195" t="n">
        <v>0</v>
      </c>
      <c r="J7883" s="196" t="n">
        <v>0</v>
      </c>
      <c r="K7883" s="197" t="n">
        <v>0</v>
      </c>
      <c r="L7883" s="194" t="n">
        <v>0</v>
      </c>
      <c r="M7883" s="195" t="n">
        <v>0</v>
      </c>
      <c r="N7883" s="196" t="n">
        <v>0</v>
      </c>
      <c r="O7883" s="197" t="n">
        <v>0</v>
      </c>
      <c r="P7883" s="118" t="inlineStr">
        <is>
          <t>Включено</t>
        </is>
      </c>
      <c r="Q7883" s="104" t="n"/>
    </row>
    <row r="7884" outlineLevel="3" ht="50.25" customHeight="1">
      <c r="A7884" s="3" t="n"/>
      <c r="B7884" s="3" t="n"/>
      <c r="C7884" s="25" t="n"/>
      <c r="D7884" s="271" t="inlineStr">
        <is>
          <t>10.20.3.21.</t>
        </is>
      </c>
      <c r="E7884" s="200" t="inlineStr">
        <is>
          <t>Крышка к углу плоскому плавному 45 град. к лотку 100, толщ. 0,7 мм, Сендзимир цинк КУПТП45-100-0,7-R100-СЦ 23610 OSTEC</t>
        </is>
      </c>
      <c r="F7884" s="214" t="inlineStr">
        <is>
          <t>шт</t>
        </is>
      </c>
      <c r="G7884" s="645" t="n">
        <v>1</v>
      </c>
      <c r="H7884" s="194" t="n"/>
      <c r="I7884" s="195" t="n">
        <v>0</v>
      </c>
      <c r="J7884" s="196" t="n">
        <v>0</v>
      </c>
      <c r="K7884" s="197" t="n">
        <v>0</v>
      </c>
      <c r="L7884" s="194" t="n">
        <v>0</v>
      </c>
      <c r="M7884" s="195" t="n">
        <v>0</v>
      </c>
      <c r="N7884" s="196" t="n">
        <v>0</v>
      </c>
      <c r="O7884" s="197" t="n">
        <v>0</v>
      </c>
      <c r="P7884" s="118" t="inlineStr">
        <is>
          <t>Включено</t>
        </is>
      </c>
      <c r="Q7884" s="104" t="n"/>
    </row>
    <row r="7885" outlineLevel="3" ht="50.25" customHeight="1">
      <c r="A7885" s="3" t="n"/>
      <c r="B7885" s="3" t="n"/>
      <c r="C7885" s="25" t="n"/>
      <c r="D7885" s="271" t="inlineStr">
        <is>
          <t>10.20.3.22.</t>
        </is>
      </c>
      <c r="E7885" s="200" t="inlineStr">
        <is>
          <t>Поворот вертикальный вверх левый к лотку 100х50, толщ. 1,0 мм, Сендзимир цинк ПВЛ-100х50-1,0-СЦ 70315 OSTEC</t>
        </is>
      </c>
      <c r="F7885" s="214" t="inlineStr">
        <is>
          <t>шт</t>
        </is>
      </c>
      <c r="G7885" s="645" t="n">
        <v>1</v>
      </c>
      <c r="H7885" s="194" t="n"/>
      <c r="I7885" s="195" t="n">
        <v>0</v>
      </c>
      <c r="J7885" s="196" t="n">
        <v>0</v>
      </c>
      <c r="K7885" s="197" t="n">
        <v>0</v>
      </c>
      <c r="L7885" s="194" t="n">
        <v>0</v>
      </c>
      <c r="M7885" s="195" t="n">
        <v>0</v>
      </c>
      <c r="N7885" s="196" t="n">
        <v>0</v>
      </c>
      <c r="O7885" s="197" t="n">
        <v>0</v>
      </c>
      <c r="P7885" s="118" t="inlineStr">
        <is>
          <t>Включено</t>
        </is>
      </c>
      <c r="Q7885" s="104" t="n"/>
    </row>
    <row r="7886" outlineLevel="3" ht="50.25" customHeight="1">
      <c r="A7886" s="3" t="n"/>
      <c r="B7886" s="3" t="n"/>
      <c r="C7886" s="25" t="n"/>
      <c r="D7886" s="271" t="inlineStr">
        <is>
          <t>10.20.3.23.</t>
        </is>
      </c>
      <c r="E7886" s="200" t="inlineStr">
        <is>
          <t>Поворот вертикальный вверх правый к лотку 100х50, толщ. 1,0 мм, Сендзимир цинк ПВП-100х50-1,0-СЦ 70415 OSTEC</t>
        </is>
      </c>
      <c r="F7886" s="214" t="inlineStr">
        <is>
          <t>шт</t>
        </is>
      </c>
      <c r="G7886" s="645" t="n">
        <v>2</v>
      </c>
      <c r="H7886" s="194" t="n"/>
      <c r="I7886" s="195" t="n">
        <v>0</v>
      </c>
      <c r="J7886" s="196" t="n">
        <v>0</v>
      </c>
      <c r="K7886" s="197" t="n">
        <v>0</v>
      </c>
      <c r="L7886" s="194" t="n">
        <v>0</v>
      </c>
      <c r="M7886" s="195" t="n">
        <v>0</v>
      </c>
      <c r="N7886" s="196" t="n">
        <v>0</v>
      </c>
      <c r="O7886" s="197" t="n">
        <v>0</v>
      </c>
      <c r="P7886" s="118" t="inlineStr">
        <is>
          <t>Включено</t>
        </is>
      </c>
      <c r="Q7886" s="104" t="n"/>
    </row>
    <row r="7887" outlineLevel="3" ht="50.25" customHeight="1">
      <c r="A7887" s="3" t="n"/>
      <c r="B7887" s="3" t="n"/>
      <c r="C7887" s="25" t="n"/>
      <c r="D7887" s="271" t="inlineStr">
        <is>
          <t>10.20.3.24.</t>
        </is>
      </c>
      <c r="E7887" s="200" t="inlineStr">
        <is>
          <t>Соединитель лотковый универсальный модернизированный для лотка высотой 50 мм, толщ. 1,0 мм, Сендзимир цинк СЛУМ-50-1,0-СЦ 32753 OSTEC</t>
        </is>
      </c>
      <c r="F7887" s="214" t="inlineStr">
        <is>
          <t>шт</t>
        </is>
      </c>
      <c r="G7887" s="645" t="n">
        <v>4</v>
      </c>
      <c r="H7887" s="194" t="n"/>
      <c r="I7887" s="195" t="n">
        <v>0</v>
      </c>
      <c r="J7887" s="196" t="n">
        <v>0</v>
      </c>
      <c r="K7887" s="197" t="n">
        <v>0</v>
      </c>
      <c r="L7887" s="194" t="n">
        <v>0</v>
      </c>
      <c r="M7887" s="195" t="n">
        <v>0</v>
      </c>
      <c r="N7887" s="196" t="n">
        <v>0</v>
      </c>
      <c r="O7887" s="197" t="n">
        <v>0</v>
      </c>
      <c r="P7887" s="118" t="inlineStr">
        <is>
          <t>Включено</t>
        </is>
      </c>
      <c r="Q7887" s="104" t="n"/>
    </row>
    <row r="7888" outlineLevel="3" ht="50.25" customHeight="1">
      <c r="A7888" s="3" t="n"/>
      <c r="B7888" s="3" t="n"/>
      <c r="C7888" s="25" t="n"/>
      <c r="D7888" s="271" t="inlineStr">
        <is>
          <t>10.20.3.25.</t>
        </is>
      </c>
      <c r="E7888" s="200" t="inlineStr">
        <is>
          <t>Угол плоский плавный 45 град. к лотку 100х50, толщ. 0,7 мм, Сендзимир цинк УПТП45-100х50-0,7-R100-СЦ 35615 OSTEC</t>
        </is>
      </c>
      <c r="F7888" s="214" t="inlineStr">
        <is>
          <t>шт</t>
        </is>
      </c>
      <c r="G7888" s="645" t="n">
        <v>1</v>
      </c>
      <c r="H7888" s="194" t="n"/>
      <c r="I7888" s="195" t="n">
        <v>0</v>
      </c>
      <c r="J7888" s="196" t="n">
        <v>0</v>
      </c>
      <c r="K7888" s="197" t="n">
        <v>0</v>
      </c>
      <c r="L7888" s="194" t="n">
        <v>0</v>
      </c>
      <c r="M7888" s="195" t="n">
        <v>0</v>
      </c>
      <c r="N7888" s="196" t="n">
        <v>0</v>
      </c>
      <c r="O7888" s="197" t="n">
        <v>0</v>
      </c>
      <c r="P7888" s="118" t="inlineStr">
        <is>
          <t>Включено</t>
        </is>
      </c>
      <c r="Q7888" s="104" t="n"/>
    </row>
    <row r="7889" outlineLevel="3" ht="50.25" customHeight="1">
      <c r="A7889" s="3" t="n"/>
      <c r="B7889" s="3" t="n"/>
      <c r="C7889" s="25" t="n"/>
      <c r="D7889" s="271" t="inlineStr">
        <is>
          <t>10.20.3.26.</t>
        </is>
      </c>
      <c r="E7889" s="200" t="inlineStr">
        <is>
          <t>Винт М6х10 DIN 7985, класс прочности 4.8, гальван. цинк ВМ-6х10.48-DIN-ЭЦ 66109 OSTEC</t>
        </is>
      </c>
      <c r="F7889" s="214" t="inlineStr">
        <is>
          <t>шт</t>
        </is>
      </c>
      <c r="G7889" s="645" t="n">
        <v>243</v>
      </c>
      <c r="H7889" s="194" t="n"/>
      <c r="I7889" s="195" t="n">
        <v>0</v>
      </c>
      <c r="J7889" s="196" t="n">
        <v>0</v>
      </c>
      <c r="K7889" s="197" t="n">
        <v>0</v>
      </c>
      <c r="L7889" s="194" t="n">
        <v>0</v>
      </c>
      <c r="M7889" s="195" t="n">
        <v>0</v>
      </c>
      <c r="N7889" s="196" t="n">
        <v>0</v>
      </c>
      <c r="O7889" s="197" t="n">
        <v>0</v>
      </c>
      <c r="P7889" s="118" t="inlineStr">
        <is>
          <t>Включено</t>
        </is>
      </c>
      <c r="Q7889" s="104" t="n"/>
    </row>
    <row r="7890" outlineLevel="3" ht="50.25" customHeight="1">
      <c r="A7890" s="3" t="n"/>
      <c r="B7890" s="3" t="n"/>
      <c r="C7890" s="25" t="n"/>
      <c r="D7890" s="271" t="inlineStr">
        <is>
          <t>10.20.3.27.</t>
        </is>
      </c>
      <c r="E7890" s="200" t="inlineStr">
        <is>
          <t>Винт М6х12 DIN 7985, класс прочности 4.8, гальван. цинк ВМ-6х12.48-DIN-ЭЦ 66129 OSTEC</t>
        </is>
      </c>
      <c r="F7890" s="214" t="inlineStr">
        <is>
          <t>шт</t>
        </is>
      </c>
      <c r="G7890" s="645" t="n">
        <v>40</v>
      </c>
      <c r="H7890" s="194" t="n"/>
      <c r="I7890" s="195" t="n">
        <v>0</v>
      </c>
      <c r="J7890" s="196" t="n">
        <v>0</v>
      </c>
      <c r="K7890" s="197" t="n">
        <v>0</v>
      </c>
      <c r="L7890" s="194" t="n">
        <v>0</v>
      </c>
      <c r="M7890" s="195" t="n">
        <v>0</v>
      </c>
      <c r="N7890" s="196" t="n">
        <v>0</v>
      </c>
      <c r="O7890" s="197" t="n">
        <v>0</v>
      </c>
      <c r="P7890" s="118" t="inlineStr">
        <is>
          <t>Включено</t>
        </is>
      </c>
      <c r="Q7890" s="104" t="n"/>
    </row>
    <row r="7891" outlineLevel="3" ht="50.25" customHeight="1">
      <c r="A7891" s="3" t="n"/>
      <c r="B7891" s="3" t="n"/>
      <c r="C7891" s="25" t="n"/>
      <c r="D7891" s="271" t="inlineStr">
        <is>
          <t>10.20.3.28.</t>
        </is>
      </c>
      <c r="E7891" s="200" t="inlineStr">
        <is>
          <t>Винт М6х16 DIN 7985, класс прочности 4.8, гальван. цинк ВМ-6х16.48-DIN-ЭЦ 66169 OSTEC</t>
        </is>
      </c>
      <c r="F7891" s="214" t="inlineStr">
        <is>
          <t>шт</t>
        </is>
      </c>
      <c r="G7891" s="645" t="n">
        <v>96</v>
      </c>
      <c r="H7891" s="194" t="n"/>
      <c r="I7891" s="195" t="n">
        <v>0</v>
      </c>
      <c r="J7891" s="196" t="n">
        <v>0</v>
      </c>
      <c r="K7891" s="197" t="n">
        <v>0</v>
      </c>
      <c r="L7891" s="194" t="n">
        <v>0</v>
      </c>
      <c r="M7891" s="195" t="n">
        <v>0</v>
      </c>
      <c r="N7891" s="196" t="n">
        <v>0</v>
      </c>
      <c r="O7891" s="197" t="n">
        <v>0</v>
      </c>
      <c r="P7891" s="118" t="inlineStr">
        <is>
          <t>Включено</t>
        </is>
      </c>
      <c r="Q7891" s="104" t="n"/>
    </row>
    <row r="7892" outlineLevel="3" ht="50.25" customHeight="1">
      <c r="A7892" s="3" t="n"/>
      <c r="B7892" s="3" t="n"/>
      <c r="C7892" s="25" t="n"/>
      <c r="D7892" s="271" t="inlineStr">
        <is>
          <t>10.20.3.29.</t>
        </is>
      </c>
      <c r="E7892" s="200" t="inlineStr">
        <is>
          <t>Гайка М6 DIN 6923 со стопорным буртиком, класс прочности 8, гальван. Цинк ГМСБ-6.8-DIN-ЭЦ 67609 OSTEC</t>
        </is>
      </c>
      <c r="F7892" s="214" t="inlineStr">
        <is>
          <t>шт</t>
        </is>
      </c>
      <c r="G7892" s="645" t="n">
        <v>379</v>
      </c>
      <c r="H7892" s="194" t="n"/>
      <c r="I7892" s="195" t="n">
        <v>0</v>
      </c>
      <c r="J7892" s="196" t="n">
        <v>0</v>
      </c>
      <c r="K7892" s="197" t="n">
        <v>0</v>
      </c>
      <c r="L7892" s="194" t="n">
        <v>0</v>
      </c>
      <c r="M7892" s="195" t="n">
        <v>0</v>
      </c>
      <c r="N7892" s="196" t="n">
        <v>0</v>
      </c>
      <c r="O7892" s="197" t="n">
        <v>0</v>
      </c>
      <c r="P7892" s="118" t="inlineStr">
        <is>
          <t>Включено</t>
        </is>
      </c>
      <c r="Q7892" s="104" t="n"/>
    </row>
    <row r="7893" outlineLevel="3" ht="50.25" customHeight="1">
      <c r="A7893" s="3" t="n"/>
      <c r="B7893" s="3" t="n"/>
      <c r="C7893" s="25" t="n"/>
      <c r="D7893" s="271" t="inlineStr">
        <is>
          <t>10.20.3.30.</t>
        </is>
      </c>
      <c r="E7893" s="200" t="inlineStr">
        <is>
          <t>Держатель крышки для лотков высотой 50, 80, 100 мм, толщ. 2,0 мм, Сендзимир цинк ДК-50-80-100-2,0-СЦ 43581 OSTEC</t>
        </is>
      </c>
      <c r="F7893" s="214" t="inlineStr">
        <is>
          <t>шт</t>
        </is>
      </c>
      <c r="G7893" s="645" t="n">
        <v>96</v>
      </c>
      <c r="H7893" s="194" t="n"/>
      <c r="I7893" s="195" t="n">
        <v>0</v>
      </c>
      <c r="J7893" s="196" t="n">
        <v>0</v>
      </c>
      <c r="K7893" s="197" t="n">
        <v>0</v>
      </c>
      <c r="L7893" s="194" t="n">
        <v>0</v>
      </c>
      <c r="M7893" s="195" t="n">
        <v>0</v>
      </c>
      <c r="N7893" s="196" t="n">
        <v>0</v>
      </c>
      <c r="O7893" s="197" t="n">
        <v>0</v>
      </c>
      <c r="P7893" s="118" t="inlineStr">
        <is>
          <t>Включено</t>
        </is>
      </c>
      <c r="Q7893" s="104" t="n"/>
    </row>
    <row r="7894" outlineLevel="3" ht="50.25" customHeight="1">
      <c r="A7894" s="3" t="n"/>
      <c r="B7894" s="3" t="n"/>
      <c r="C7894" s="25" t="n"/>
      <c r="D7894" s="271" t="inlineStr">
        <is>
          <t>10.20.3.31.</t>
        </is>
      </c>
      <c r="E7894" s="200" t="inlineStr">
        <is>
          <t>Заглушка-редукция универсальная 100х50, толщ. 1,0 мм, Сендзимир цинк ЗР-100х50-1,0-СЦ 81715 OSTEC</t>
        </is>
      </c>
      <c r="F7894" s="214" t="inlineStr">
        <is>
          <t>шт</t>
        </is>
      </c>
      <c r="G7894" s="645" t="n">
        <v>1</v>
      </c>
      <c r="H7894" s="194" t="n"/>
      <c r="I7894" s="195" t="n">
        <v>0</v>
      </c>
      <c r="J7894" s="196" t="n">
        <v>0</v>
      </c>
      <c r="K7894" s="197" t="n">
        <v>0</v>
      </c>
      <c r="L7894" s="194" t="n">
        <v>0</v>
      </c>
      <c r="M7894" s="195" t="n">
        <v>0</v>
      </c>
      <c r="N7894" s="196" t="n">
        <v>0</v>
      </c>
      <c r="O7894" s="197" t="n">
        <v>0</v>
      </c>
      <c r="P7894" s="118" t="inlineStr">
        <is>
          <t>Включено</t>
        </is>
      </c>
      <c r="Q7894" s="104" t="n"/>
    </row>
    <row r="7895" outlineLevel="3" ht="50.25" customHeight="1">
      <c r="A7895" s="3" t="n"/>
      <c r="B7895" s="3" t="n"/>
      <c r="C7895" s="25" t="n"/>
      <c r="D7895" s="271" t="inlineStr">
        <is>
          <t>10.20.3.32.</t>
        </is>
      </c>
      <c r="E7895" s="200" t="inlineStr">
        <is>
          <t>Крышка-ответвитель вертикальный к лотку 100х50, толщ. 1,0 мм, Сендзимир цинк КОВ-100х50-1,0-СЦ 86115 OSTE</t>
        </is>
      </c>
      <c r="F7895" s="214" t="inlineStr">
        <is>
          <t>шт</t>
        </is>
      </c>
      <c r="G7895" s="645" t="n">
        <v>24</v>
      </c>
      <c r="H7895" s="194" t="n"/>
      <c r="I7895" s="195" t="n">
        <v>0</v>
      </c>
      <c r="J7895" s="196" t="n">
        <v>0</v>
      </c>
      <c r="K7895" s="197" t="n">
        <v>0</v>
      </c>
      <c r="L7895" s="194" t="n">
        <v>0</v>
      </c>
      <c r="M7895" s="195" t="n">
        <v>0</v>
      </c>
      <c r="N7895" s="196" t="n">
        <v>0</v>
      </c>
      <c r="O7895" s="197" t="n">
        <v>0</v>
      </c>
      <c r="P7895" s="118" t="inlineStr">
        <is>
          <t>Включено</t>
        </is>
      </c>
      <c r="Q7895" s="104" t="n"/>
    </row>
    <row r="7896" outlineLevel="3" ht="50.25" customHeight="1">
      <c r="A7896" s="3" t="n"/>
      <c r="B7896" s="3" t="n"/>
      <c r="C7896" s="25" t="n"/>
      <c r="D7896" s="271" t="inlineStr">
        <is>
          <t>10.20.3.33.</t>
        </is>
      </c>
      <c r="E7896" s="200" t="inlineStr">
        <is>
          <t>Поворот вертикальный вверх левый к лотку 100х50, толщ. 1,0 мм, Сендзимир цинк ПВЛ-100х50-1,0-СЦ 70315 OSTEC</t>
        </is>
      </c>
      <c r="F7896" s="214" t="inlineStr">
        <is>
          <t>шт</t>
        </is>
      </c>
      <c r="G7896" s="645" t="n">
        <v>2</v>
      </c>
      <c r="H7896" s="194" t="n"/>
      <c r="I7896" s="195" t="n">
        <v>0</v>
      </c>
      <c r="J7896" s="196" t="n">
        <v>0</v>
      </c>
      <c r="K7896" s="197" t="n">
        <v>0</v>
      </c>
      <c r="L7896" s="194" t="n">
        <v>0</v>
      </c>
      <c r="M7896" s="195" t="n">
        <v>0</v>
      </c>
      <c r="N7896" s="196" t="n">
        <v>0</v>
      </c>
      <c r="O7896" s="197" t="n">
        <v>0</v>
      </c>
      <c r="P7896" s="118" t="inlineStr">
        <is>
          <t>Включено</t>
        </is>
      </c>
      <c r="Q7896" s="104" t="n"/>
    </row>
    <row r="7897" outlineLevel="3" ht="50.25" customHeight="1">
      <c r="A7897" s="3" t="n"/>
      <c r="B7897" s="3" t="n"/>
      <c r="C7897" s="25" t="n"/>
      <c r="D7897" s="271" t="inlineStr">
        <is>
          <t>10.20.3.34.</t>
        </is>
      </c>
      <c r="E7897" s="200" t="inlineStr">
        <is>
          <t>Поворот вертикальный вверх правый к лотку 100х50, толщ. 1,0 мм, Сендзимир цинк ПВП-100х50-1,0-СЦ 70415 OSTEC</t>
        </is>
      </c>
      <c r="F7897" s="214" t="inlineStr">
        <is>
          <t>шт</t>
        </is>
      </c>
      <c r="G7897" s="645" t="n">
        <v>2</v>
      </c>
      <c r="H7897" s="194" t="n"/>
      <c r="I7897" s="195" t="n">
        <v>0</v>
      </c>
      <c r="J7897" s="196" t="n">
        <v>0</v>
      </c>
      <c r="K7897" s="197" t="n">
        <v>0</v>
      </c>
      <c r="L7897" s="194" t="n">
        <v>0</v>
      </c>
      <c r="M7897" s="195" t="n">
        <v>0</v>
      </c>
      <c r="N7897" s="196" t="n">
        <v>0</v>
      </c>
      <c r="O7897" s="197" t="n">
        <v>0</v>
      </c>
      <c r="P7897" s="118" t="inlineStr">
        <is>
          <t>Включено</t>
        </is>
      </c>
      <c r="Q7897" s="104" t="n"/>
    </row>
    <row r="7898" outlineLevel="3" ht="50.25" customHeight="1">
      <c r="A7898" s="3" t="n"/>
      <c r="B7898" s="3" t="n"/>
      <c r="C7898" s="25" t="n"/>
      <c r="D7898" s="271" t="inlineStr">
        <is>
          <t>10.20.3.35.</t>
        </is>
      </c>
      <c r="E7898" s="200" t="inlineStr">
        <is>
          <t>Поворот вертикальный вниз к лотку 100х50, толщ. 1,0 мм, Сендзимир цинк ПВН-100х50-1,0-СЦ 70015 OSTEC</t>
        </is>
      </c>
      <c r="F7898" s="214" t="inlineStr">
        <is>
          <t>шт</t>
        </is>
      </c>
      <c r="G7898" s="645" t="n">
        <v>1</v>
      </c>
      <c r="H7898" s="194" t="n"/>
      <c r="I7898" s="195" t="n">
        <v>0</v>
      </c>
      <c r="J7898" s="196" t="n">
        <v>0</v>
      </c>
      <c r="K7898" s="197" t="n">
        <v>0</v>
      </c>
      <c r="L7898" s="194" t="n">
        <v>0</v>
      </c>
      <c r="M7898" s="195" t="n">
        <v>0</v>
      </c>
      <c r="N7898" s="196" t="n">
        <v>0</v>
      </c>
      <c r="O7898" s="197" t="n">
        <v>0</v>
      </c>
      <c r="P7898" s="118" t="inlineStr">
        <is>
          <t>Включено</t>
        </is>
      </c>
      <c r="Q7898" s="104" t="n"/>
    </row>
    <row r="7899" outlineLevel="3" ht="50.25" customHeight="1">
      <c r="A7899" s="3" t="n"/>
      <c r="B7899" s="3" t="n"/>
      <c r="C7899" s="25" t="n"/>
      <c r="D7899" s="271" t="inlineStr">
        <is>
          <t>10.20.3.36.</t>
        </is>
      </c>
      <c r="E7899" s="200" t="inlineStr">
        <is>
          <t>Поворот вертикальный вниз левый к лотку 100х50, толщ. 1,0 мм, Сендзимир цинк ПВНЛ-100х50-1,0-СЦ 70115 OSTEC</t>
        </is>
      </c>
      <c r="F7899" s="214" t="inlineStr">
        <is>
          <t>шт</t>
        </is>
      </c>
      <c r="G7899" s="645" t="n">
        <v>1</v>
      </c>
      <c r="H7899" s="194" t="n"/>
      <c r="I7899" s="195" t="n">
        <v>0</v>
      </c>
      <c r="J7899" s="196" t="n">
        <v>0</v>
      </c>
      <c r="K7899" s="197" t="n">
        <v>0</v>
      </c>
      <c r="L7899" s="194" t="n">
        <v>0</v>
      </c>
      <c r="M7899" s="195" t="n">
        <v>0</v>
      </c>
      <c r="N7899" s="196" t="n">
        <v>0</v>
      </c>
      <c r="O7899" s="197" t="n">
        <v>0</v>
      </c>
      <c r="P7899" s="118" t="inlineStr">
        <is>
          <t>Включено</t>
        </is>
      </c>
      <c r="Q7899" s="104" t="n"/>
    </row>
    <row r="7900" outlineLevel="3" ht="50.25" customHeight="1">
      <c r="A7900" s="3" t="n"/>
      <c r="B7900" s="3" t="n"/>
      <c r="C7900" s="25" t="n"/>
      <c r="D7900" s="271" t="inlineStr">
        <is>
          <t>10.20.3.37.</t>
        </is>
      </c>
      <c r="E7900" s="200" t="inlineStr">
        <is>
          <t>Соединитель лотковый универсальный модернизированный для лотка высотой 50 мм, толщ. 1,0 мм, Сендзимир цинк СЛУМ-50-1,0-СЦ 32753 OSTEC</t>
        </is>
      </c>
      <c r="F7900" s="214" t="inlineStr">
        <is>
          <t>шт</t>
        </is>
      </c>
      <c r="G7900" s="645" t="n">
        <v>20</v>
      </c>
      <c r="H7900" s="194" t="n"/>
      <c r="I7900" s="195" t="n">
        <v>0</v>
      </c>
      <c r="J7900" s="196" t="n">
        <v>0</v>
      </c>
      <c r="K7900" s="197" t="n">
        <v>0</v>
      </c>
      <c r="L7900" s="194" t="n">
        <v>0</v>
      </c>
      <c r="M7900" s="195" t="n">
        <v>0</v>
      </c>
      <c r="N7900" s="196" t="n">
        <v>0</v>
      </c>
      <c r="O7900" s="197" t="n">
        <v>0</v>
      </c>
      <c r="P7900" s="118" t="inlineStr">
        <is>
          <t>Включено</t>
        </is>
      </c>
      <c r="Q7900" s="104" t="n"/>
    </row>
    <row r="7901" outlineLevel="3" ht="50.25" customHeight="1">
      <c r="A7901" s="3" t="n"/>
      <c r="B7901" s="3" t="n"/>
      <c r="C7901" s="25" t="n"/>
      <c r="D7901" s="271" t="inlineStr">
        <is>
          <t>10.20.3.38.</t>
        </is>
      </c>
      <c r="E7901" s="200" t="inlineStr">
        <is>
          <t>Угловой соединитель плоский 90 град. к лотку 100х50. толщ. 1.0 мм. Сендзимир цинк УСП90-100х50-1.0-СЦ 32217 OSTEC</t>
        </is>
      </c>
      <c r="F7901" s="214" t="inlineStr">
        <is>
          <t>шт</t>
        </is>
      </c>
      <c r="G7901" s="645" t="n">
        <v>19</v>
      </c>
      <c r="H7901" s="194" t="n"/>
      <c r="I7901" s="195" t="n">
        <v>0</v>
      </c>
      <c r="J7901" s="196" t="n">
        <v>0</v>
      </c>
      <c r="K7901" s="197" t="n">
        <v>0</v>
      </c>
      <c r="L7901" s="194" t="n">
        <v>0</v>
      </c>
      <c r="M7901" s="195" t="n">
        <v>0</v>
      </c>
      <c r="N7901" s="196" t="n">
        <v>0</v>
      </c>
      <c r="O7901" s="197" t="n">
        <v>0</v>
      </c>
      <c r="P7901" s="118" t="inlineStr">
        <is>
          <t>Включено</t>
        </is>
      </c>
      <c r="Q7901" s="104" t="n"/>
    </row>
    <row r="7902" outlineLevel="3" ht="50.25" customHeight="1">
      <c r="A7902" s="3" t="n"/>
      <c r="B7902" s="3" t="n"/>
      <c r="C7902" s="25" t="n"/>
      <c r="D7902" s="271" t="inlineStr">
        <is>
          <t>10.20.3.39.</t>
        </is>
      </c>
      <c r="E7902" s="200" t="inlineStr">
        <is>
          <t>Угловой соединитель плоский 90 град. к лотку 200х50, толщ. 1,0 мм, Сендзимир цинк УСП90-200х50-1,0-СЦ 32225 OSTEC</t>
        </is>
      </c>
      <c r="F7902" s="214" t="inlineStr">
        <is>
          <t>шт</t>
        </is>
      </c>
      <c r="G7902" s="645" t="n">
        <v>1</v>
      </c>
      <c r="H7902" s="194" t="n"/>
      <c r="I7902" s="195" t="n">
        <v>0</v>
      </c>
      <c r="J7902" s="196" t="n">
        <v>0</v>
      </c>
      <c r="K7902" s="197" t="n">
        <v>0</v>
      </c>
      <c r="L7902" s="194" t="n">
        <v>0</v>
      </c>
      <c r="M7902" s="195" t="n">
        <v>0</v>
      </c>
      <c r="N7902" s="196" t="n">
        <v>0</v>
      </c>
      <c r="O7902" s="197" t="n">
        <v>0</v>
      </c>
      <c r="P7902" s="118" t="inlineStr">
        <is>
          <t>Включено</t>
        </is>
      </c>
      <c r="Q7902" s="104" t="n"/>
    </row>
    <row r="7903" outlineLevel="3" ht="50.25" customHeight="1">
      <c r="A7903" s="3" t="n"/>
      <c r="B7903" s="3" t="n"/>
      <c r="C7903" s="25" t="n"/>
      <c r="D7903" s="271" t="inlineStr">
        <is>
          <t>10.20.3.40.</t>
        </is>
      </c>
      <c r="E7903" s="200" t="inlineStr">
        <is>
          <t>Угол внутренний плавный 90 град. к лотку 100х50, толщ. 0,7 мм, Сендзимир цинк УВНТП90-100х50-0,7-R100-СЦ 35415 OSTEC</t>
        </is>
      </c>
      <c r="F7903" s="214" t="inlineStr">
        <is>
          <t>шт</t>
        </is>
      </c>
      <c r="G7903" s="645" t="n">
        <v>2</v>
      </c>
      <c r="H7903" s="194" t="n"/>
      <c r="I7903" s="195" t="n">
        <v>0</v>
      </c>
      <c r="J7903" s="196" t="n">
        <v>0</v>
      </c>
      <c r="K7903" s="197" t="n">
        <v>0</v>
      </c>
      <c r="L7903" s="194" t="n">
        <v>0</v>
      </c>
      <c r="M7903" s="195" t="n">
        <v>0</v>
      </c>
      <c r="N7903" s="196" t="n">
        <v>0</v>
      </c>
      <c r="O7903" s="197" t="n">
        <v>0</v>
      </c>
      <c r="P7903" s="118" t="inlineStr">
        <is>
          <t>Включено</t>
        </is>
      </c>
      <c r="Q7903" s="104" t="n"/>
    </row>
    <row r="7904" outlineLevel="3" ht="50.25" customHeight="1">
      <c r="A7904" s="3" t="n"/>
      <c r="B7904" s="3" t="n"/>
      <c r="C7904" s="25" t="n"/>
      <c r="D7904" s="271" t="inlineStr">
        <is>
          <t>10.20.3.41.</t>
        </is>
      </c>
      <c r="E7904" s="200" t="inlineStr">
        <is>
          <t>Угол плоский плавный 90 град. к лотку 200х50, толщ. 0,7 мм, Сендзимир цинк УПТП90-200х50-0,7-R100-СЦ 32025 OSTEC</t>
        </is>
      </c>
      <c r="F7904" s="214" t="inlineStr">
        <is>
          <t>шт</t>
        </is>
      </c>
      <c r="G7904" s="645" t="n">
        <v>5</v>
      </c>
      <c r="H7904" s="194" t="n"/>
      <c r="I7904" s="195" t="n">
        <v>0</v>
      </c>
      <c r="J7904" s="196" t="n">
        <v>0</v>
      </c>
      <c r="K7904" s="197" t="n">
        <v>0</v>
      </c>
      <c r="L7904" s="194" t="n">
        <v>0</v>
      </c>
      <c r="M7904" s="195" t="n">
        <v>0</v>
      </c>
      <c r="N7904" s="196" t="n">
        <v>0</v>
      </c>
      <c r="O7904" s="197" t="n">
        <v>0</v>
      </c>
      <c r="P7904" s="118" t="inlineStr">
        <is>
          <t>Включено</t>
        </is>
      </c>
      <c r="Q7904" s="104" t="n"/>
    </row>
    <row r="7905" outlineLevel="2" ht="50.25" customHeight="1">
      <c r="A7905" s="3" t="n"/>
      <c r="B7905" s="3" t="n"/>
      <c r="C7905" s="240" t="n"/>
      <c r="D7905" s="391" t="inlineStr">
        <is>
          <t>10.20.4.</t>
        </is>
      </c>
      <c r="E7905" s="417" t="inlineStr">
        <is>
          <t>Кабельные и монтажные материалы</t>
        </is>
      </c>
      <c r="F7905" s="416" t="inlineStr">
        <is>
          <t>комплект</t>
        </is>
      </c>
      <c r="G7905" s="420" t="n">
        <v>1</v>
      </c>
      <c r="H7905" s="434">
        <f>IFERROR(L7905/G7905,0)</f>
        <v/>
      </c>
      <c r="I7905" s="435">
        <f>IFERROR(M7905/G7905,0)</f>
        <v/>
      </c>
      <c r="J7905" s="436">
        <f>IFERROR(N7905/G7905,0)</f>
        <v/>
      </c>
      <c r="K7905" s="432">
        <f>+IFERROR(O7905/G7905,0)</f>
        <v/>
      </c>
      <c r="L7905" s="434">
        <f>SUBTOTAL(9,L7906:L7913)</f>
        <v/>
      </c>
      <c r="M7905" s="435">
        <f>SUBTOTAL(9,M7906:M7913)</f>
        <v/>
      </c>
      <c r="N7905" s="436">
        <f>SUBTOTAL(9,N7906:N7913)</f>
        <v/>
      </c>
      <c r="O7905" s="437">
        <f>SUBTOTAL(9,O7906:O7913)</f>
        <v/>
      </c>
      <c r="P7905" s="394" t="n"/>
      <c r="Q7905" s="243" t="n"/>
    </row>
    <row r="7906" outlineLevel="3" ht="50.25" customHeight="1">
      <c r="A7906" s="3" t="inlineStr">
        <is>
          <t>11.4.3.</t>
        </is>
      </c>
      <c r="B7906" s="3" t="inlineStr">
        <is>
          <t>Кабельные линии системы сигнализации и оповещения</t>
        </is>
      </c>
      <c r="C7906" s="25" t="inlineStr">
        <is>
          <t>11.4.3.</t>
        </is>
      </c>
      <c r="D7906" s="271" t="inlineStr">
        <is>
          <t>10.20.4.1.</t>
        </is>
      </c>
      <c r="E7906" s="200" t="inlineStr">
        <is>
          <t>Кабель не распространяющий горение, огнестойкий КПСнг(А)-FRHF 1x2x0.5 ООО "Авнгард"</t>
        </is>
      </c>
      <c r="F7906" s="214" t="inlineStr">
        <is>
          <t>м</t>
        </is>
      </c>
      <c r="G7906" s="645" t="n">
        <v>16876</v>
      </c>
      <c r="H7906" s="194" t="n">
        <v>84.16688882051179</v>
      </c>
      <c r="I7906" s="195" t="n">
        <v>156.0303710840375</v>
      </c>
      <c r="J7906" s="196" t="n">
        <v>30.02465748806866</v>
      </c>
      <c r="K7906" s="197" t="n">
        <v>270.221917392618</v>
      </c>
      <c r="L7906" s="194" t="n">
        <v>1420400.415734957</v>
      </c>
      <c r="M7906" s="195" t="n">
        <v>2633168.542414217</v>
      </c>
      <c r="N7906" s="196" t="n">
        <v>506696.1197686467</v>
      </c>
      <c r="O7906" s="197" t="n">
        <v>1803298.303685597</v>
      </c>
      <c r="P7906" s="118" t="n"/>
      <c r="Q7906" s="104" t="n"/>
      <c r="R7906" t="n">
        <v>1803298.303685597</v>
      </c>
    </row>
    <row r="7907" outlineLevel="3" ht="50.25" customHeight="1">
      <c r="A7907" s="3" t="n"/>
      <c r="B7907" s="3" t="inlineStr">
        <is>
          <t>Кабельные линии системы сигнализации и оповещения</t>
        </is>
      </c>
      <c r="C7907" s="25" t="n"/>
      <c r="D7907" s="271" t="inlineStr">
        <is>
          <t>10.20.4.2.</t>
        </is>
      </c>
      <c r="E7907" s="200" t="inlineStr">
        <is>
          <t>Кабель не распространяющий горение, огнестойкий КПСнг(А)-FRHF 1x2x0.75 ООО "Авнгард"</t>
        </is>
      </c>
      <c r="F7907" s="214" t="inlineStr">
        <is>
          <t>м</t>
        </is>
      </c>
      <c r="G7907" s="645" t="n">
        <v>9586</v>
      </c>
      <c r="H7907" s="194" t="n">
        <v>97.38420767307272</v>
      </c>
      <c r="I7907" s="195" t="n">
        <v>156.0303710840375</v>
      </c>
      <c r="J7907" s="196" t="n">
        <v>31.67682234463878</v>
      </c>
      <c r="K7907" s="197" t="n">
        <v>285.091401101749</v>
      </c>
      <c r="L7907" s="194" t="n">
        <v>933525.0147540751</v>
      </c>
      <c r="M7907" s="195" t="n">
        <v>1495707.137211584</v>
      </c>
      <c r="N7907" s="196" t="n">
        <v>303654.0189957073</v>
      </c>
      <c r="O7907" s="197" t="n">
        <v>2732886.170961366</v>
      </c>
      <c r="P7907" s="118" t="n"/>
      <c r="Q7907" s="104" t="n"/>
    </row>
    <row r="7908" outlineLevel="3" ht="50.25" customHeight="1">
      <c r="A7908" s="3" t="n"/>
      <c r="B7908" s="3" t="inlineStr">
        <is>
          <t>Кабельные линии системы сигнализации и оповещения</t>
        </is>
      </c>
      <c r="C7908" s="25" t="n"/>
      <c r="D7908" s="271" t="inlineStr">
        <is>
          <t>10.20.4.3.</t>
        </is>
      </c>
      <c r="E7908" s="200" t="inlineStr">
        <is>
          <t>Кабель не распространяющий горение, огнестойкий КПСнг(А)-FRHF 1x2x1 ООО "Авнгард"</t>
        </is>
      </c>
      <c r="F7908" s="214" t="inlineStr">
        <is>
          <t>м</t>
        </is>
      </c>
      <c r="G7908" s="645" t="n">
        <v>986</v>
      </c>
      <c r="H7908" s="194" t="n">
        <v>127.0296562222529</v>
      </c>
      <c r="I7908" s="195" t="n">
        <v>156.0303710840375</v>
      </c>
      <c r="J7908" s="196" t="n">
        <v>35.3825034132863</v>
      </c>
      <c r="K7908" s="197" t="n">
        <v>318.4425307195767</v>
      </c>
      <c r="L7908" s="194" t="n">
        <v>125251.2410351414</v>
      </c>
      <c r="M7908" s="195" t="n">
        <v>153845.945888861</v>
      </c>
      <c r="N7908" s="196" t="n">
        <v>34887.1483655003</v>
      </c>
      <c r="O7908" s="197" t="n">
        <v>313984.3352895026</v>
      </c>
      <c r="P7908" s="118" t="n"/>
      <c r="Q7908" s="104" t="n"/>
    </row>
    <row r="7909" outlineLevel="3" ht="50.25" customHeight="1">
      <c r="A7909" s="3" t="n"/>
      <c r="B7909" s="3" t="inlineStr">
        <is>
          <t>Кабельные линии системы сигнализации и оповещения</t>
        </is>
      </c>
      <c r="C7909" s="25" t="n"/>
      <c r="D7909" s="271" t="inlineStr">
        <is>
          <t>10.20.4.4.</t>
        </is>
      </c>
      <c r="E7909" s="200" t="inlineStr">
        <is>
          <t>Труба гибкая гофрированная, из самозатухающей композиции ПВХ, диам. 16мм 11116-E90 ООО «Кросс Линк» (Экопласт)</t>
        </is>
      </c>
      <c r="F7909" s="214" t="inlineStr">
        <is>
          <t>м</t>
        </is>
      </c>
      <c r="G7909" s="645" t="n">
        <v>27448</v>
      </c>
      <c r="H7909" s="194" t="n">
        <v>34.36814626878588</v>
      </c>
      <c r="I7909" s="195" t="n">
        <v>26.00506184733959</v>
      </c>
      <c r="J7909" s="196" t="n">
        <v>7.546651014515684</v>
      </c>
      <c r="K7909" s="197" t="n">
        <v>67.91985913064116</v>
      </c>
      <c r="L7909" s="194" t="n">
        <v>943336.8787856348</v>
      </c>
      <c r="M7909" s="195" t="n">
        <v>713786.937585777</v>
      </c>
      <c r="N7909" s="196" t="n">
        <v>207140.4770464265</v>
      </c>
      <c r="O7909" s="197" t="n">
        <v>1864264.293417838</v>
      </c>
      <c r="P7909" s="118" t="n"/>
      <c r="Q7909" s="104" t="n"/>
    </row>
    <row r="7910" outlineLevel="3" ht="50.25" customHeight="1">
      <c r="A7910" s="3" t="n"/>
      <c r="B7910" s="3" t="n"/>
      <c r="C7910" s="25" t="n"/>
      <c r="D7910" s="271" t="inlineStr">
        <is>
          <t>10.20.4.5.</t>
        </is>
      </c>
      <c r="E7910" s="200" t="inlineStr">
        <is>
          <t>Скоба оцинкованная с одним отверстием, для трубы D16 мм 43716 ООО «Кросс Линк» (Экопласт)</t>
        </is>
      </c>
      <c r="F7910" s="214" t="inlineStr">
        <is>
          <t>шт</t>
        </is>
      </c>
      <c r="G7910" s="645" t="n">
        <v>82344</v>
      </c>
      <c r="H7910" s="194" t="n"/>
      <c r="I7910" s="195" t="n">
        <v>0</v>
      </c>
      <c r="J7910" s="196" t="n">
        <v>0</v>
      </c>
      <c r="K7910" s="197" t="n">
        <v>0</v>
      </c>
      <c r="L7910" s="194" t="n">
        <v>0</v>
      </c>
      <c r="M7910" s="195" t="n">
        <v>0</v>
      </c>
      <c r="N7910" s="196" t="n">
        <v>0</v>
      </c>
      <c r="O7910" s="197" t="n">
        <v>0</v>
      </c>
      <c r="P7910" s="118" t="inlineStr">
        <is>
          <t>Включено</t>
        </is>
      </c>
      <c r="Q7910" s="104" t="n"/>
    </row>
    <row r="7911" outlineLevel="3" ht="50.25" customHeight="1">
      <c r="A7911" s="3" t="n"/>
      <c r="B7911" s="3" t="n"/>
      <c r="C7911" s="25" t="n"/>
      <c r="D7911" s="271" t="inlineStr">
        <is>
          <t>10.20.4.6.</t>
        </is>
      </c>
      <c r="E7911" s="200" t="inlineStr">
        <is>
          <t>MUD 6/32 Унимерсальный металлический дюбель для газобетона малой плотности и бетона 47204 ООО «Кросс Линк» (Экопласт)</t>
        </is>
      </c>
      <c r="F7911" s="214" t="inlineStr">
        <is>
          <t>шт</t>
        </is>
      </c>
      <c r="G7911" s="645" t="n">
        <v>82344</v>
      </c>
      <c r="H7911" s="194" t="n"/>
      <c r="I7911" s="195" t="n">
        <v>0</v>
      </c>
      <c r="J7911" s="196" t="n">
        <v>0</v>
      </c>
      <c r="K7911" s="197" t="n">
        <v>0</v>
      </c>
      <c r="L7911" s="194" t="n">
        <v>0</v>
      </c>
      <c r="M7911" s="195" t="n">
        <v>0</v>
      </c>
      <c r="N7911" s="196" t="n">
        <v>0</v>
      </c>
      <c r="O7911" s="197" t="n">
        <v>0</v>
      </c>
      <c r="P7911" s="118" t="inlineStr">
        <is>
          <t>Включено</t>
        </is>
      </c>
      <c r="Q7911" s="104" t="n"/>
    </row>
    <row r="7912" outlineLevel="3" ht="50.25" customHeight="1">
      <c r="A7912" s="3" t="n"/>
      <c r="B7912" s="3" t="n"/>
      <c r="C7912" s="25" t="n"/>
      <c r="D7912" s="271" t="inlineStr">
        <is>
          <t>10.20.4.7.</t>
        </is>
      </c>
      <c r="E7912" s="200" t="inlineStr">
        <is>
          <t>Противопожарная пена для заделки кабельных проходок, CP 620, Hilti</t>
        </is>
      </c>
      <c r="F7912" s="214" t="inlineStr">
        <is>
          <t>шт</t>
        </is>
      </c>
      <c r="G7912" s="645" t="n">
        <v>18</v>
      </c>
      <c r="H7912" s="194" t="n"/>
      <c r="I7912" s="195" t="n">
        <v>0</v>
      </c>
      <c r="J7912" s="196" t="n">
        <v>0</v>
      </c>
      <c r="K7912" s="197" t="n">
        <v>0</v>
      </c>
      <c r="L7912" s="194" t="n">
        <v>0</v>
      </c>
      <c r="M7912" s="195" t="n">
        <v>0</v>
      </c>
      <c r="N7912" s="196" t="n">
        <v>0</v>
      </c>
      <c r="O7912" s="197" t="n">
        <v>0</v>
      </c>
      <c r="P7912" s="118" t="inlineStr">
        <is>
          <t>Включено</t>
        </is>
      </c>
      <c r="Q7912" s="104" t="n"/>
    </row>
    <row r="7913" outlineLevel="3" ht="50.25" customHeight="1">
      <c r="A7913" s="3" t="n"/>
      <c r="B7913" s="3" t="inlineStr">
        <is>
          <t>Кабельные линии систем связи</t>
        </is>
      </c>
      <c r="C7913" s="25" t="n"/>
      <c r="D7913" s="271" t="inlineStr">
        <is>
          <t>10.20.4.8.</t>
        </is>
      </c>
      <c r="E7913" s="200" t="inlineStr">
        <is>
          <t>Труба стальная электросварная прямошовная Ду 40мм, ГОСТ 10704-91, Россия</t>
        </is>
      </c>
      <c r="F7913" s="214" t="inlineStr">
        <is>
          <t>м</t>
        </is>
      </c>
      <c r="G7913" s="645" t="n">
        <v>50</v>
      </c>
      <c r="H7913" s="194" t="n">
        <v>138.7195013857655</v>
      </c>
      <c r="I7913" s="195" t="n">
        <v>520.1012369467918</v>
      </c>
      <c r="J7913" s="196" t="n">
        <v>82.35259229156966</v>
      </c>
      <c r="K7913" s="197" t="n">
        <v>741.1733306241269</v>
      </c>
      <c r="L7913" s="194" t="n">
        <v>6935.975069288277</v>
      </c>
      <c r="M7913" s="195" t="n">
        <v>26005.06184733959</v>
      </c>
      <c r="N7913" s="196" t="n">
        <v>4117.629614578484</v>
      </c>
      <c r="O7913" s="197" t="n">
        <v>37058.66653120635</v>
      </c>
      <c r="P7913" s="118" t="n"/>
      <c r="Q7913" s="104" t="n"/>
    </row>
    <row r="7914" outlineLevel="2" ht="50.25" customHeight="1">
      <c r="A7914" s="3" t="n"/>
      <c r="B7914" s="3" t="n"/>
      <c r="C7914" s="240" t="n"/>
      <c r="D7914" s="391" t="inlineStr">
        <is>
          <t>10.20.5.</t>
        </is>
      </c>
      <c r="E7914" s="417" t="inlineStr">
        <is>
          <t>ЗИП</t>
        </is>
      </c>
      <c r="F7914" s="416" t="inlineStr">
        <is>
          <t>комплект</t>
        </is>
      </c>
      <c r="G7914" s="420" t="n">
        <v>1</v>
      </c>
      <c r="H7914" s="434">
        <f>IFERROR(L7914/G7914,0)</f>
        <v/>
      </c>
      <c r="I7914" s="435">
        <f>IFERROR(M7914/G7914,0)</f>
        <v/>
      </c>
      <c r="J7914" s="436">
        <f>IFERROR(N7914/G7914,0)</f>
        <v/>
      </c>
      <c r="K7914" s="432">
        <f>+IFERROR(O7914/G7914,0)</f>
        <v/>
      </c>
      <c r="L7914" s="434">
        <f>SUBTOTAL(9,L7915:L7929)</f>
        <v/>
      </c>
      <c r="M7914" s="435">
        <f>SUBTOTAL(9,M7915:M7929)</f>
        <v/>
      </c>
      <c r="N7914" s="436">
        <f>SUBTOTAL(9,N7915:N7929)</f>
        <v/>
      </c>
      <c r="O7914" s="437">
        <f>SUBTOTAL(9,O7915:O7929)</f>
        <v/>
      </c>
      <c r="P7914" s="394" t="n"/>
      <c r="Q7914" s="243" t="n"/>
    </row>
    <row r="7915" outlineLevel="3" ht="162" customHeight="1">
      <c r="A7915" s="3" t="n"/>
      <c r="B7915" s="3" t="n"/>
      <c r="C7915" s="25" t="n"/>
      <c r="D7915" s="271" t="inlineStr">
        <is>
          <t>10.20.5.1.</t>
        </is>
      </c>
      <c r="E7915" s="200" t="inlineStr">
        <is>
          <t>Извещатель пожарный дымовой оптико-электронный автономный ИП 212-142 предназначен для обнаружения загораний, сопровождающихся появлением дыма малой концентрации в закрытых помещениях различных зданий и сооружений, путем регистрации отраженного от частиц дыма оптического излучения и выдачи тревожных извещений в виде громких звуковых сигналов. Извещатель не реагируют на изменение температуры, влажности, на наличие пламени, естественного или искусственного света. ИП 212-142 ООО «РУБЕЖ» - 5%  от спецификации</t>
        </is>
      </c>
      <c r="F7915" s="651" t="inlineStr">
        <is>
          <t>компл.</t>
        </is>
      </c>
      <c r="G7915" s="645" t="n">
        <v>0</v>
      </c>
      <c r="H7915" s="194" t="n">
        <v>515.1747181628159</v>
      </c>
      <c r="I7915" s="195" t="n">
        <v>0</v>
      </c>
      <c r="J7915" s="196" t="n">
        <v>64.39683977035199</v>
      </c>
      <c r="K7915" s="197" t="n">
        <v>579.5715579331679</v>
      </c>
      <c r="L7915" s="194" t="n">
        <v>0</v>
      </c>
      <c r="M7915" s="195" t="n">
        <v>0</v>
      </c>
      <c r="N7915" s="196" t="n">
        <v>0</v>
      </c>
      <c r="O7915" s="197" t="n">
        <v>0</v>
      </c>
      <c r="P7915" s="524" t="inlineStr">
        <is>
          <t>Исключено</t>
        </is>
      </c>
      <c r="Q7915" s="104" t="n"/>
    </row>
    <row r="7916" outlineLevel="3" ht="108" customHeight="1">
      <c r="A7916" s="3" t="n"/>
      <c r="B7916" s="3" t="n"/>
      <c r="C7916" s="25" t="n"/>
      <c r="D7916" s="271" t="inlineStr">
        <is>
          <t>10.20.5.2.</t>
        </is>
      </c>
      <c r="E7916" s="200" t="inlineStr">
        <is>
          <t>Извещатель пожарный дымовой оптико-электронный адресно-аналоговый ИП 212-64 прот.R3 предназначен для обнаружения загораний, сопровождающихся появлением дыма малой концентрации внутри контролируемого пространства в закрытых помещениях различных зданий и сооружений и передачи сигнала «Пожар» в приемно-контрольный прибор «Рубеж-2ОП» прот.R3. ИП 212-64-R3 с б/о W1.02 ООО «РУБЕЖ» - 5%  от спецификации</t>
        </is>
      </c>
      <c r="F7916" s="201" t="inlineStr">
        <is>
          <t>компл.</t>
        </is>
      </c>
      <c r="G7916" s="645" t="n">
        <v>0</v>
      </c>
      <c r="H7916" s="194" t="n">
        <v>1469.6190139008</v>
      </c>
      <c r="I7916" s="195" t="n">
        <v>0</v>
      </c>
      <c r="J7916" s="196" t="n">
        <v>183.7023767376</v>
      </c>
      <c r="K7916" s="197" t="n">
        <v>1653.3213906384</v>
      </c>
      <c r="L7916" s="194" t="n">
        <v>0</v>
      </c>
      <c r="M7916" s="195" t="n">
        <v>0</v>
      </c>
      <c r="N7916" s="196" t="n">
        <v>0</v>
      </c>
      <c r="O7916" s="197" t="n">
        <v>0</v>
      </c>
      <c r="P7916" s="524" t="inlineStr">
        <is>
          <t>Исключено</t>
        </is>
      </c>
      <c r="Q7916" s="104" t="n"/>
    </row>
    <row r="7917" outlineLevel="3" ht="105.75" customHeight="1">
      <c r="A7917" s="3" t="n"/>
      <c r="B7917" s="3" t="n"/>
      <c r="C7917" s="25" t="n"/>
      <c r="D7917" s="271" t="inlineStr">
        <is>
          <t>10.20.5.3.</t>
        </is>
      </c>
      <c r="E7917" s="200" t="inlineStr">
        <is>
          <t>Извещатель пожарный ручной адресный ИПР 513- 11 прот.R3 предназначен для ручного включения сигнала «Пожар» в адресных системах пожарной и охранно-пожарной сигнализации. Работает в составе адресной системы под управлением приемно-контрольного прибора, «Рубеж-2ОП» прот.R3. ИПР 513-11-А-R3 ООО «РУБЕЖ» - 5%  от спецификации</t>
        </is>
      </c>
      <c r="F7917" s="201" t="inlineStr">
        <is>
          <t>компл.</t>
        </is>
      </c>
      <c r="G7917" s="645" t="n">
        <v>0</v>
      </c>
      <c r="H7917" s="194" t="n">
        <v>1067.869181201245</v>
      </c>
      <c r="I7917" s="195" t="n">
        <v>0</v>
      </c>
      <c r="J7917" s="196" t="n">
        <v>133.4836476501556</v>
      </c>
      <c r="K7917" s="197" t="n">
        <v>1201.352828851401</v>
      </c>
      <c r="L7917" s="194" t="n">
        <v>0</v>
      </c>
      <c r="M7917" s="195" t="n">
        <v>0</v>
      </c>
      <c r="N7917" s="196" t="n">
        <v>0</v>
      </c>
      <c r="O7917" s="197" t="n">
        <v>0</v>
      </c>
      <c r="P7917" s="524" t="inlineStr">
        <is>
          <t>Исключено</t>
        </is>
      </c>
      <c r="Q7917" s="104" t="n"/>
    </row>
    <row r="7918" outlineLevel="3" ht="50.25" customHeight="1">
      <c r="A7918" s="3" t="n"/>
      <c r="B7918" s="3" t="n"/>
      <c r="C7918" s="25" t="n"/>
      <c r="D7918" s="271" t="inlineStr">
        <is>
          <t>10.20.5.4.</t>
        </is>
      </c>
      <c r="E7918" s="200" t="inlineStr">
        <is>
          <t>Изолятор шлейфа ИЗ-1-R3 предназначен для использования в адресных линиях связи RS-R3 премно-контрольных приборов «Рубеж-2ОП» прот. R3 ИЗ-1-R3 ООО «РУБЕЖ» - 5%  от спецификации</t>
        </is>
      </c>
      <c r="F7918" s="201" t="inlineStr">
        <is>
          <t>компл.</t>
        </is>
      </c>
      <c r="G7918" s="645" t="n">
        <v>0</v>
      </c>
      <c r="H7918" s="194" t="n">
        <v>644.1849941879393</v>
      </c>
      <c r="I7918" s="195" t="n">
        <v>0</v>
      </c>
      <c r="J7918" s="196" t="n">
        <v>80.52312427349241</v>
      </c>
      <c r="K7918" s="197" t="n">
        <v>724.7081184614317</v>
      </c>
      <c r="L7918" s="194" t="n">
        <v>0</v>
      </c>
      <c r="M7918" s="195" t="n">
        <v>0</v>
      </c>
      <c r="N7918" s="196" t="n">
        <v>0</v>
      </c>
      <c r="O7918" s="197" t="n">
        <v>0</v>
      </c>
      <c r="P7918" s="524" t="inlineStr">
        <is>
          <t>Исключено</t>
        </is>
      </c>
      <c r="Q7918" s="104" t="n"/>
    </row>
    <row r="7919" outlineLevel="3" ht="105.75" customHeight="1">
      <c r="A7919" s="3" t="n"/>
      <c r="B7919" s="3" t="n"/>
      <c r="C7919" s="25" t="n"/>
      <c r="D7919" s="271" t="inlineStr">
        <is>
          <t>10.20.5.5.</t>
        </is>
      </c>
      <c r="E7919" s="200" t="inlineStr">
        <is>
          <t>Модули управления клапаном дымоудаления или огнезадерживающим клапаном МДУ-1 прот.R3, МДУ-1С прот.R3 предназначен для управления заслонкой клапана в ручном режиме с выносных кнопок управления или в автоматическом режиме с приемно-контрольного прибора. МДУ-1-R3 --- ООО «РУБЕЖ» - 5%  от спецификации</t>
        </is>
      </c>
      <c r="F7919" s="651" t="inlineStr">
        <is>
          <t>компл.</t>
        </is>
      </c>
      <c r="G7919" s="645" t="n">
        <v>0</v>
      </c>
      <c r="H7919" s="194" t="n">
        <v>4576.252713439558</v>
      </c>
      <c r="I7919" s="195" t="n">
        <v>0</v>
      </c>
      <c r="J7919" s="196" t="n">
        <v>572.0315891799447</v>
      </c>
      <c r="K7919" s="197" t="n">
        <v>5148.284302619502</v>
      </c>
      <c r="L7919" s="194" t="n">
        <v>0</v>
      </c>
      <c r="M7919" s="195" t="n">
        <v>0</v>
      </c>
      <c r="N7919" s="196" t="n">
        <v>0</v>
      </c>
      <c r="O7919" s="197" t="n">
        <v>0</v>
      </c>
      <c r="P7919" s="524" t="inlineStr">
        <is>
          <t>Исключено</t>
        </is>
      </c>
      <c r="Q7919" s="104" t="n"/>
    </row>
    <row r="7920" outlineLevel="3" ht="106.5" customHeight="1">
      <c r="A7920" s="3" t="n"/>
      <c r="B7920" s="3" t="n"/>
      <c r="C7920" s="25" t="n"/>
      <c r="D7920" s="271" t="inlineStr">
        <is>
          <t>10.20.5.6.</t>
        </is>
      </c>
      <c r="E7920" s="200" t="inlineStr">
        <is>
          <t>Адресные релейные модули РМ-1К-R3 и РМ- 4К-R3 предназначены для управления исполнительными устройствами, входящими в состав системы пожарной сигнализации. РМ-4К-R3 --- ООО «РУБЕЖ» - 5%  от спецификации</t>
        </is>
      </c>
      <c r="F7920" s="651" t="inlineStr">
        <is>
          <t>компл.</t>
        </is>
      </c>
      <c r="G7920" s="645" t="n">
        <v>0</v>
      </c>
      <c r="H7920" s="194" t="n">
        <v>4422.710395490165</v>
      </c>
      <c r="I7920" s="195" t="n">
        <v>0</v>
      </c>
      <c r="J7920" s="196" t="n">
        <v>552.8387994362706</v>
      </c>
      <c r="K7920" s="197" t="n">
        <v>4975.549194926436</v>
      </c>
      <c r="L7920" s="194" t="n">
        <v>0</v>
      </c>
      <c r="M7920" s="195" t="n">
        <v>0</v>
      </c>
      <c r="N7920" s="196" t="n">
        <v>0</v>
      </c>
      <c r="O7920" s="197" t="n">
        <v>0</v>
      </c>
      <c r="P7920" s="524" t="inlineStr">
        <is>
          <t>Исключено</t>
        </is>
      </c>
      <c r="Q7920" s="104" t="n"/>
    </row>
    <row r="7921" outlineLevel="3" ht="79.5" customHeight="1">
      <c r="A7921" s="3" t="n"/>
      <c r="B7921" s="3" t="n"/>
      <c r="C7921" s="25" t="n"/>
      <c r="D7921" s="271" t="inlineStr">
        <is>
          <t>10.20.5.7.</t>
        </is>
      </c>
      <c r="E7921" s="200" t="inlineStr">
        <is>
          <t>Адресный релейный модуль РМ-1-R3, РМ-1С-R3, РМ-4-R3 предназначен для управления исполнительными устройствами, входящими в состав системы пожарной сигнализации. Работает в составе адресной системы под управлением приемно-контрольного прибора. РМ-4-R3 ООО «РУБЕЖ» - 5%  от спецификации</t>
        </is>
      </c>
      <c r="F7921" s="651" t="inlineStr">
        <is>
          <t>компл.</t>
        </is>
      </c>
      <c r="G7921" s="645" t="n">
        <v>0</v>
      </c>
      <c r="H7921" s="194" t="n">
        <v>3479.522133480053</v>
      </c>
      <c r="I7921" s="195" t="n">
        <v>0</v>
      </c>
      <c r="J7921" s="196" t="n">
        <v>434.9402666850066</v>
      </c>
      <c r="K7921" s="197" t="n">
        <v>3914.46240016506</v>
      </c>
      <c r="L7921" s="194" t="n">
        <v>0</v>
      </c>
      <c r="M7921" s="195" t="n">
        <v>0</v>
      </c>
      <c r="N7921" s="196" t="n">
        <v>0</v>
      </c>
      <c r="O7921" s="197" t="n">
        <v>0</v>
      </c>
      <c r="P7921" s="524" t="inlineStr">
        <is>
          <t>Исключено</t>
        </is>
      </c>
      <c r="Q7921" s="104" t="n"/>
    </row>
    <row r="7922" outlineLevel="3" ht="117.75" customHeight="1">
      <c r="A7922" s="3" t="n"/>
      <c r="B7922" s="3" t="n"/>
      <c r="C7922" s="25" t="n"/>
      <c r="D7922" s="271" t="inlineStr">
        <is>
          <t>10.20.5.8.</t>
        </is>
      </c>
      <c r="E7922" s="200" t="inlineStr">
        <is>
          <t>Прибор приемно-контрольный и управления R3-Рубеж-2ОП предназначен для применения в адресных системах охранной и пожарной сигнализации, пожаротушения, дымоудаления, оповещения, а также контроля доступа. На адресных приборах R3-Рубеж-2ОП можно построить распределенную адресную систему ОПС, ОС или СКУД с объединением в один кольцевой интерфейс R3- Link до 60 приемно-контрольных приборов, блоков индикации, пультов управления, модулей сопряжения и т.п. ППКОПУ «R3-Рубеж-2ОП» --- ООО «РУБЕЖ»</t>
        </is>
      </c>
      <c r="F7922" s="651" t="inlineStr">
        <is>
          <t>шт</t>
        </is>
      </c>
      <c r="G7922" s="645" t="n">
        <v>0</v>
      </c>
      <c r="H7922" s="194" t="n">
        <v>40687.54905345861</v>
      </c>
      <c r="I7922" s="195" t="n">
        <v>0</v>
      </c>
      <c r="J7922" s="196" t="n">
        <v>5085.943631682327</v>
      </c>
      <c r="K7922" s="197" t="n">
        <v>45773.49268514094</v>
      </c>
      <c r="L7922" s="194" t="n">
        <v>0</v>
      </c>
      <c r="M7922" s="195" t="n">
        <v>0</v>
      </c>
      <c r="N7922" s="196" t="n">
        <v>0</v>
      </c>
      <c r="O7922" s="197" t="n">
        <v>0</v>
      </c>
      <c r="P7922" s="524" t="inlineStr">
        <is>
          <t>Исключено</t>
        </is>
      </c>
      <c r="Q7922" s="104" t="n"/>
    </row>
    <row r="7923" outlineLevel="3" ht="110.25" customHeight="1">
      <c r="A7923" s="3" t="n"/>
      <c r="B7923" s="3" t="n"/>
      <c r="C7923" s="25" t="n"/>
      <c r="D7923" s="271" t="inlineStr">
        <is>
          <t>10.20.5.9.</t>
        </is>
      </c>
      <c r="E7923" s="200" t="inlineStr">
        <is>
          <t>Модуль связи R3-МС представляет собой цифровое электронное устройство, предназначенное для сопряжения интерфейса R3-Link с приборами R3-Рубеж-2ОП и блоками R3-Рубеж-БИУ, R3-Рубеж-ПДУ, R3-Рубеж-ПДУ-ПТ с персональным компьютером и с некоторыми сторонними интерфейсами. R3-MC МС.2 ООО «РУБЕЖ»</t>
        </is>
      </c>
      <c r="F7923" s="651" t="inlineStr">
        <is>
          <t>шт</t>
        </is>
      </c>
      <c r="G7923" s="645" t="n">
        <v>0</v>
      </c>
      <c r="H7923" s="194" t="n">
        <v>18523.20172724146</v>
      </c>
      <c r="I7923" s="195" t="n">
        <v>0</v>
      </c>
      <c r="J7923" s="196" t="n">
        <v>2315.400215905183</v>
      </c>
      <c r="K7923" s="197" t="n">
        <v>20838.60194314664</v>
      </c>
      <c r="L7923" s="194" t="n">
        <v>0</v>
      </c>
      <c r="M7923" s="195" t="n">
        <v>0</v>
      </c>
      <c r="N7923" s="196" t="n">
        <v>0</v>
      </c>
      <c r="O7923" s="197" t="n">
        <v>0</v>
      </c>
      <c r="P7923" s="524" t="inlineStr">
        <is>
          <t>Исключено</t>
        </is>
      </c>
      <c r="Q7923" s="104" t="n"/>
    </row>
    <row r="7924" outlineLevel="3" ht="81" customHeight="1">
      <c r="A7924" s="3" t="n"/>
      <c r="B7924" s="3" t="n"/>
      <c r="C7924" s="25" t="n"/>
      <c r="D7924" s="271" t="inlineStr">
        <is>
          <t>10.20.5.10.</t>
        </is>
      </c>
      <c r="E7924" s="200" t="inlineStr">
        <is>
          <t>Аккумуляторная батарея PTK-BATTERY предназначена для широкого использования в качестве источника электропитания как в портативных устройствах и приборах, так и в стационарных системах различного назначения 12V-12Ah ООО Пожтехкабель - 5%  от спецификации</t>
        </is>
      </c>
      <c r="F7924" s="651" t="inlineStr">
        <is>
          <t>компл.</t>
        </is>
      </c>
      <c r="G7924" s="645" t="n">
        <v>0</v>
      </c>
      <c r="H7924" s="194" t="n">
        <v>3578.804992359866</v>
      </c>
      <c r="I7924" s="195" t="n">
        <v>0</v>
      </c>
      <c r="J7924" s="196" t="n">
        <v>447.3506240449833</v>
      </c>
      <c r="K7924" s="197" t="n">
        <v>4026.15561640485</v>
      </c>
      <c r="L7924" s="194" t="n">
        <v>0</v>
      </c>
      <c r="M7924" s="195" t="n">
        <v>0</v>
      </c>
      <c r="N7924" s="196" t="n">
        <v>0</v>
      </c>
      <c r="O7924" s="197" t="n">
        <v>0</v>
      </c>
      <c r="P7924" s="524" t="inlineStr">
        <is>
          <t>Исключено</t>
        </is>
      </c>
      <c r="Q7924" s="104" t="n"/>
    </row>
    <row r="7925" outlineLevel="3" ht="74.25" customHeight="1">
      <c r="A7925" s="3" t="n"/>
      <c r="B7925" s="3" t="n"/>
      <c r="C7925" s="25" t="n"/>
      <c r="D7925" s="271" t="inlineStr">
        <is>
          <t>10.20.5.11.</t>
        </is>
      </c>
      <c r="E7925" s="200" t="inlineStr">
        <is>
          <t>Аккумуляторная батарея PTK-BATTERY предназначена для широкого использования в качестве источника электропитания как в портативных устройствах и приборах, так и в стационарных системах различного назначения 12V-18Ah ООО Пожтехкабель - 5%  от спецификации</t>
        </is>
      </c>
      <c r="F7925" s="651" t="inlineStr">
        <is>
          <t>компл.</t>
        </is>
      </c>
      <c r="G7925" s="645" t="n">
        <v>0</v>
      </c>
      <c r="H7925" s="194" t="n">
        <v>5079.594052283136</v>
      </c>
      <c r="I7925" s="195" t="n">
        <v>0</v>
      </c>
      <c r="J7925" s="196" t="n">
        <v>634.949256535392</v>
      </c>
      <c r="K7925" s="197" t="n">
        <v>5714.543308818528</v>
      </c>
      <c r="L7925" s="194" t="n">
        <v>0</v>
      </c>
      <c r="M7925" s="195" t="n">
        <v>0</v>
      </c>
      <c r="N7925" s="196" t="n">
        <v>0</v>
      </c>
      <c r="O7925" s="197" t="n">
        <v>0</v>
      </c>
      <c r="P7925" s="524" t="inlineStr">
        <is>
          <t>Исключено</t>
        </is>
      </c>
      <c r="Q7925" s="104" t="n"/>
    </row>
    <row r="7926" outlineLevel="3" ht="77.25" customHeight="1">
      <c r="A7926" s="3" t="n"/>
      <c r="B7926" s="3" t="n"/>
      <c r="C7926" s="25" t="n"/>
      <c r="D7926" s="271" t="inlineStr">
        <is>
          <t>10.20.5.12.</t>
        </is>
      </c>
      <c r="E7926" s="200" t="inlineStr">
        <is>
          <t>Источник вторичного электропитания резервированный адресный ИВЭПР 12/3,5 RS-R3 предназначен для бесперебойного электропитания средств охранно-пожарной ИВЭПР 24/2,5 RS-R3 исп. 2x12 БР --- ООО «РУБЕЖ»</t>
        </is>
      </c>
      <c r="F7926" s="651" t="inlineStr">
        <is>
          <t>шт</t>
        </is>
      </c>
      <c r="G7926" s="645" t="n">
        <v>0</v>
      </c>
      <c r="H7926" s="194" t="n">
        <v>9938.687664942267</v>
      </c>
      <c r="I7926" s="195" t="n">
        <v>0</v>
      </c>
      <c r="J7926" s="196" t="n">
        <v>1242.335958117783</v>
      </c>
      <c r="K7926" s="197" t="n">
        <v>11181.02362306005</v>
      </c>
      <c r="L7926" s="194" t="n">
        <v>0</v>
      </c>
      <c r="M7926" s="195" t="n">
        <v>0</v>
      </c>
      <c r="N7926" s="196" t="n">
        <v>0</v>
      </c>
      <c r="O7926" s="197" t="n">
        <v>0</v>
      </c>
      <c r="P7926" s="524" t="inlineStr">
        <is>
          <t>Исключено</t>
        </is>
      </c>
      <c r="Q7926" s="104" t="n"/>
    </row>
    <row r="7927" outlineLevel="3" ht="78.75" customHeight="1">
      <c r="A7927" s="3" t="n"/>
      <c r="B7927" s="3" t="n"/>
      <c r="C7927" s="25" t="n"/>
      <c r="D7927" s="271" t="inlineStr">
        <is>
          <t>10.20.5.13.</t>
        </is>
      </c>
      <c r="E7927" s="200" t="inlineStr">
        <is>
          <t>Источник вторичного электропитания резервированный адресный ИВЭПР 12/3,5 RS-R3 предназначен для бесперебойного электропитания средств охранно-пожарной ИВЭПР 24/2,5 RS-R3 исп. 2x17 БР --- ООО «РУБЕЖ»</t>
        </is>
      </c>
      <c r="F7927" s="651" t="inlineStr">
        <is>
          <t>шт</t>
        </is>
      </c>
      <c r="G7927" s="645" t="n">
        <v>0</v>
      </c>
      <c r="H7927" s="194" t="n">
        <v>10674.07433370872</v>
      </c>
      <c r="I7927" s="195" t="n">
        <v>0</v>
      </c>
      <c r="J7927" s="196" t="n">
        <v>1334.25929171359</v>
      </c>
      <c r="K7927" s="197" t="n">
        <v>12008.33362542231</v>
      </c>
      <c r="L7927" s="194" t="n">
        <v>0</v>
      </c>
      <c r="M7927" s="195" t="n">
        <v>0</v>
      </c>
      <c r="N7927" s="196" t="n">
        <v>0</v>
      </c>
      <c r="O7927" s="197" t="n">
        <v>0</v>
      </c>
      <c r="P7927" s="524" t="inlineStr">
        <is>
          <t>Исключено</t>
        </is>
      </c>
      <c r="Q7927" s="104" t="n"/>
    </row>
    <row r="7928" outlineLevel="3" ht="69.75" customHeight="1">
      <c r="A7928" s="3" t="n"/>
      <c r="B7928" s="3" t="n"/>
      <c r="C7928" s="25" t="n"/>
      <c r="D7928" s="271" t="inlineStr">
        <is>
          <t>10.20.5.14.</t>
        </is>
      </c>
      <c r="E7928" s="200" t="inlineStr">
        <is>
          <t>Устройство дистанционного пуска адресное с встроенным изолятором короткого замыкания УДП 513-11 ИКЗ-R3 предназначено для ручного включения систем противопожарной защиты (пожаротушения, дымоудаления, оповещения, внутреннего противопожарного водопровода и т.д.) в адресных системах пожарной и охранно-пожарной сигнализации. Работает в составе адресной системы под управлением приемно-контрольного прибора «Рубеж-2ОП» прот.R3 и R3-Рубеж-2ОП. УДП 513-11 ИКЗ-R3 "Пуск дымоудаления" ООО «РУБЕЖ» - 5%  от спецификации</t>
        </is>
      </c>
      <c r="F7928" s="651" t="inlineStr">
        <is>
          <t>компл.</t>
        </is>
      </c>
      <c r="G7928" s="645" t="n">
        <v>0</v>
      </c>
      <c r="H7928" s="194" t="n">
        <v>1227.183852412416</v>
      </c>
      <c r="I7928" s="195" t="n">
        <v>0</v>
      </c>
      <c r="J7928" s="196" t="n">
        <v>153.397981551552</v>
      </c>
      <c r="K7928" s="197" t="n">
        <v>1380.581833963968</v>
      </c>
      <c r="L7928" s="194" t="n">
        <v>0</v>
      </c>
      <c r="M7928" s="195" t="n">
        <v>0</v>
      </c>
      <c r="N7928" s="196" t="n">
        <v>0</v>
      </c>
      <c r="O7928" s="197" t="n">
        <v>0</v>
      </c>
      <c r="P7928" s="524" t="inlineStr">
        <is>
          <t>Исключено</t>
        </is>
      </c>
      <c r="Q7928" s="104" t="n"/>
    </row>
    <row r="7929" outlineLevel="3" ht="120.75" customHeight="1">
      <c r="A7929" s="3" t="n"/>
      <c r="B7929" s="3" t="n"/>
      <c r="C7929" s="25" t="n"/>
      <c r="D7929" s="271" t="inlineStr">
        <is>
          <t>10.20.5.15.</t>
        </is>
      </c>
      <c r="E7929" s="200" t="inlineStr">
        <is>
          <t>Устройство дистанционного пуска адресное с встроенным изолятором короткого замыкания УДП 513-11 ИКЗ-R3 предназначено для ручного включения систем противопожарной защиты (пожаротушения, дымоудаления, оповещения, внутреннего противопожарного водопровода и т.д.) в адресных системах пожарной и охранно-пожарной сигнализации. Работает в составе адресной системы под управлением приемно-контрольного прибора «Рубеж-2ОП» прот.R3 и R3-Рубеж-2ОП. УДП 513-11 ИКЗ-R3 "Пуск пожаротушения" ООО «РУБЕЖ» - 5%  от спецификации</t>
        </is>
      </c>
      <c r="F7929" s="651" t="inlineStr">
        <is>
          <t>компл.</t>
        </is>
      </c>
      <c r="G7929" s="645" t="n">
        <v>0</v>
      </c>
      <c r="H7929" s="194" t="n">
        <v>1227.183852412416</v>
      </c>
      <c r="I7929" s="195" t="n">
        <v>0</v>
      </c>
      <c r="J7929" s="196" t="n">
        <v>153.397981551552</v>
      </c>
      <c r="K7929" s="197" t="n">
        <v>1380.581833963968</v>
      </c>
      <c r="L7929" s="194" t="n">
        <v>0</v>
      </c>
      <c r="M7929" s="195" t="n">
        <v>0</v>
      </c>
      <c r="N7929" s="196" t="n">
        <v>0</v>
      </c>
      <c r="O7929" s="197" t="n">
        <v>0</v>
      </c>
      <c r="P7929" s="524" t="inlineStr">
        <is>
          <t>Исключено</t>
        </is>
      </c>
      <c r="Q7929" s="104" t="n"/>
    </row>
    <row r="7930" outlineLevel="2" ht="50.25" customHeight="1">
      <c r="A7930" s="3" t="n"/>
      <c r="B7930" s="3" t="n"/>
      <c r="C7930" s="240" t="n"/>
      <c r="D7930" s="391" t="inlineStr">
        <is>
          <t>10.20.6.</t>
        </is>
      </c>
      <c r="E7930" s="417" t="inlineStr">
        <is>
          <t>Прочее</t>
        </is>
      </c>
      <c r="F7930" s="416" t="inlineStr">
        <is>
          <t>комплект</t>
        </is>
      </c>
      <c r="G7930" s="420" t="n">
        <v>1</v>
      </c>
      <c r="H7930" s="434">
        <f>IFERROR(L7930/G7930,0)</f>
        <v/>
      </c>
      <c r="I7930" s="435">
        <f>IFERROR(M7930/G7930,0)</f>
        <v/>
      </c>
      <c r="J7930" s="436">
        <f>IFERROR(N7930/G7930,0)</f>
        <v/>
      </c>
      <c r="K7930" s="432">
        <f>+IFERROR(O7930/G7930,0)</f>
        <v/>
      </c>
      <c r="L7930" s="434">
        <f>SUBTOTAL(9,L7931:L7934)</f>
        <v/>
      </c>
      <c r="M7930" s="435">
        <f>SUBTOTAL(9,M7931:M7934)</f>
        <v/>
      </c>
      <c r="N7930" s="436">
        <f>SUBTOTAL(9,N7931:N7934)</f>
        <v/>
      </c>
      <c r="O7930" s="437">
        <f>SUBTOTAL(9,O7931:O7934)</f>
        <v/>
      </c>
      <c r="P7930" s="394" t="n"/>
      <c r="Q7930" s="243" t="n"/>
    </row>
    <row r="7931" outlineLevel="3" ht="50.25" customHeight="1">
      <c r="A7931" s="3" t="n"/>
      <c r="B7931" s="3" t="n"/>
      <c r="C7931" s="25" t="n"/>
      <c r="D7931" s="271" t="inlineStr">
        <is>
          <t>10.20.6.1.</t>
        </is>
      </c>
      <c r="E7931" s="200" t="inlineStr">
        <is>
          <t>Расходные материалы</t>
        </is>
      </c>
      <c r="F7931" s="651" t="inlineStr">
        <is>
          <t>компл.</t>
        </is>
      </c>
      <c r="G7931" s="645" t="n">
        <v>1</v>
      </c>
      <c r="H7931" s="194" t="n"/>
      <c r="I7931" s="195" t="n">
        <v>0</v>
      </c>
      <c r="J7931" s="196" t="n">
        <v>0</v>
      </c>
      <c r="K7931" s="197" t="n">
        <v>0</v>
      </c>
      <c r="L7931" s="194" t="n">
        <v>0</v>
      </c>
      <c r="M7931" s="195" t="n">
        <v>0</v>
      </c>
      <c r="N7931" s="196" t="n">
        <v>0</v>
      </c>
      <c r="O7931" s="197" t="n">
        <v>0</v>
      </c>
      <c r="P7931" s="118" t="inlineStr">
        <is>
          <t>Включено</t>
        </is>
      </c>
      <c r="Q7931" s="104" t="n"/>
    </row>
    <row r="7932" outlineLevel="3" ht="50.25" customHeight="1">
      <c r="A7932" s="3" t="n"/>
      <c r="B7932" s="3" t="inlineStr">
        <is>
          <t>Система пожарной сигнализации и автоматики (АПС)</t>
        </is>
      </c>
      <c r="C7932" s="25" t="n"/>
      <c r="D7932" s="271" t="inlineStr">
        <is>
          <t>10.20.6.2.</t>
        </is>
      </c>
      <c r="E7932" s="3" t="inlineStr">
        <is>
          <t>Разработка программы комплексных испытаний</t>
        </is>
      </c>
      <c r="F7932" s="201" t="inlineStr">
        <is>
          <t>компл.</t>
        </is>
      </c>
      <c r="G7932" s="645" t="n">
        <v>1</v>
      </c>
      <c r="H7932" s="194" t="n"/>
      <c r="I7932" s="195" t="n">
        <v>77653.32661784012</v>
      </c>
      <c r="J7932" s="196" t="n">
        <v>9706.665827230016</v>
      </c>
      <c r="K7932" s="197" t="n">
        <v>87359.99244507014</v>
      </c>
      <c r="L7932" s="194" t="n">
        <v>0</v>
      </c>
      <c r="M7932" s="195" t="n">
        <v>77653.32661784012</v>
      </c>
      <c r="N7932" s="196" t="n">
        <v>9706.665827230016</v>
      </c>
      <c r="O7932" s="197" t="n">
        <v>87359.99244507014</v>
      </c>
      <c r="P7932" s="118" t="n"/>
      <c r="Q7932" s="104" t="n"/>
    </row>
    <row r="7933" outlineLevel="3" ht="50.25" customHeight="1">
      <c r="A7933" s="3" t="n"/>
      <c r="B7933" s="3" t="n"/>
      <c r="C7933" s="25" t="n"/>
      <c r="D7933" s="271" t="inlineStr">
        <is>
          <t>10.20.6.3.</t>
        </is>
      </c>
      <c r="E7933" s="3" t="inlineStr">
        <is>
          <t>Пуско-наладочные работы</t>
        </is>
      </c>
      <c r="F7933" s="201" t="inlineStr">
        <is>
          <t>компл.</t>
        </is>
      </c>
      <c r="G7933" s="645" t="n">
        <v>0</v>
      </c>
      <c r="H7933" s="194" t="n">
        <v>115445.3212078244</v>
      </c>
      <c r="I7933" s="195" t="n">
        <v>480355.74375</v>
      </c>
      <c r="J7933" s="196" t="n">
        <v>74475.13311972804</v>
      </c>
      <c r="K7933" s="197" t="n">
        <v>670276.1980775524</v>
      </c>
      <c r="L7933" s="194" t="n">
        <v>0</v>
      </c>
      <c r="M7933" s="195" t="n">
        <v>0</v>
      </c>
      <c r="N7933" s="196" t="n">
        <v>0</v>
      </c>
      <c r="O7933" s="197" t="n">
        <v>0</v>
      </c>
      <c r="P7933" s="524" t="inlineStr">
        <is>
          <t>Исключено</t>
        </is>
      </c>
      <c r="Q7933" s="104" t="n"/>
    </row>
    <row r="7934" outlineLevel="3" ht="50.25" customHeight="1">
      <c r="A7934" s="3" t="n"/>
      <c r="B7934" s="3" t="n"/>
      <c r="C7934" s="25" t="n"/>
      <c r="D7934" s="271" t="inlineStr">
        <is>
          <t>10.20.6.4.</t>
        </is>
      </c>
      <c r="E7934" s="3" t="inlineStr">
        <is>
          <t>Разработка исполнительной документации</t>
        </is>
      </c>
      <c r="F7934" s="201" t="inlineStr">
        <is>
          <t>компл.</t>
        </is>
      </c>
      <c r="G7934" s="645" t="n">
        <v>1</v>
      </c>
      <c r="H7934" s="194" t="n"/>
      <c r="I7934" s="195" t="n">
        <v>0</v>
      </c>
      <c r="J7934" s="196" t="n">
        <v>0</v>
      </c>
      <c r="K7934" s="197" t="n">
        <v>0</v>
      </c>
      <c r="L7934" s="194" t="n">
        <v>0</v>
      </c>
      <c r="M7934" s="195" t="n">
        <v>0</v>
      </c>
      <c r="N7934" s="196" t="n">
        <v>0</v>
      </c>
      <c r="O7934" s="197" t="n">
        <v>0</v>
      </c>
      <c r="P7934" s="118" t="inlineStr">
        <is>
          <t>Включено</t>
        </is>
      </c>
      <c r="Q7934" s="104" t="n"/>
    </row>
    <row r="7935" outlineLevel="1" ht="50.25" customHeight="1">
      <c r="A7935" s="3" t="n"/>
      <c r="B7935" s="3" t="inlineStr">
        <is>
          <t>Прочее ВИС - Электрические и слаботочные системы</t>
        </is>
      </c>
      <c r="C7935" s="235" t="n"/>
      <c r="D7935" s="382" t="inlineStr">
        <is>
          <t>10.21.</t>
        </is>
      </c>
      <c r="E7935" s="375" t="inlineStr">
        <is>
          <t>Интеграция внутренних инженерных систем в Единую цифровую среду здания (Умный дом)</t>
        </is>
      </c>
      <c r="F7935" s="376" t="inlineStr">
        <is>
          <t>м2</t>
        </is>
      </c>
      <c r="G7935" s="335" t="n">
        <v>18830.72</v>
      </c>
      <c r="H7935" s="377">
        <f>+IFERROR(L7935/G7935,0)</f>
        <v/>
      </c>
      <c r="I7935" s="378">
        <f>IFERROR(M7935/G7935,0)</f>
        <v/>
      </c>
      <c r="J7935" s="379">
        <f>IFERROR(N7935/G7935,0)</f>
        <v/>
      </c>
      <c r="K7935" s="383">
        <f>+IFERROR(O7935/G7935,0)</f>
        <v/>
      </c>
      <c r="L7935" s="380">
        <f>SUBTOTAL(9,L7936:L7936)</f>
        <v/>
      </c>
      <c r="M7935" s="378">
        <f>SUBTOTAL(9,M7936:M7936)</f>
        <v/>
      </c>
      <c r="N7935" s="379">
        <f>SUBTOTAL(9,N7936:N7936)</f>
        <v/>
      </c>
      <c r="O7935" s="383">
        <f>SUBTOTAL(9,O7936:O7936)</f>
        <v/>
      </c>
      <c r="P7935" s="381" t="n"/>
      <c r="Q7935" s="244" t="n"/>
    </row>
    <row r="7936" outlineLevel="2" ht="50.25" customHeight="1">
      <c r="A7936" s="3" t="n"/>
      <c r="B7936" s="3" t="n"/>
      <c r="C7936" s="25" t="n"/>
      <c r="D7936" s="271" t="inlineStr">
        <is>
          <t>10.21.1.</t>
        </is>
      </c>
      <c r="E7936" s="3" t="inlineStr">
        <is>
          <t>Интеграция внутренних инженерных систем в Единую цифровую среду здания (Умный дом)</t>
        </is>
      </c>
      <c r="F7936" s="201" t="inlineStr">
        <is>
          <t>компл.</t>
        </is>
      </c>
      <c r="G7936" s="645" t="n">
        <v>0</v>
      </c>
      <c r="H7936" s="194" t="n">
        <v>6000797.84</v>
      </c>
      <c r="I7936" s="195" t="n">
        <v>2083770.1</v>
      </c>
      <c r="J7936" s="196" t="n">
        <v>1010570.9925</v>
      </c>
      <c r="K7936" s="197" t="n">
        <v>9095138.932499999</v>
      </c>
      <c r="L7936" s="194" t="n">
        <v>0</v>
      </c>
      <c r="M7936" s="195" t="n">
        <v>0</v>
      </c>
      <c r="N7936" s="196" t="n">
        <v>0</v>
      </c>
      <c r="O7936" s="197" t="n">
        <v>0</v>
      </c>
      <c r="P7936" s="524" t="inlineStr">
        <is>
          <t>Исключено</t>
        </is>
      </c>
      <c r="Q7936" s="104" t="n"/>
    </row>
    <row r="7937" outlineLevel="1" ht="50.25" customHeight="1">
      <c r="A7937" s="3" t="n"/>
      <c r="B7937" s="3" t="inlineStr">
        <is>
          <t>Прочее ВИС - Электрические и слаботочные системы</t>
        </is>
      </c>
      <c r="C7937" s="235" t="n"/>
      <c r="D7937" s="382" t="inlineStr">
        <is>
          <t>10.22.</t>
        </is>
      </c>
      <c r="E7937" s="145" t="inlineStr">
        <is>
          <t xml:space="preserve"> Водомерный узел </t>
        </is>
      </c>
      <c r="F7937" s="376" t="inlineStr">
        <is>
          <t>м2</t>
        </is>
      </c>
      <c r="G7937" s="335" t="n">
        <v>18830.72</v>
      </c>
      <c r="H7937" s="336">
        <f>+IFERROR(L7937/G7937,0)</f>
        <v/>
      </c>
      <c r="I7937" s="337">
        <f>IFERROR(M7937/G7937,0)</f>
        <v/>
      </c>
      <c r="J7937" s="338">
        <f>IFERROR(N7937/G7937,0)</f>
        <v/>
      </c>
      <c r="K7937" s="339">
        <f>+IFERROR(O7937/G7937,0)</f>
        <v/>
      </c>
      <c r="L7937" s="336">
        <f>SUBTOTAL(9,L7938:L7986)</f>
        <v/>
      </c>
      <c r="M7937" s="337">
        <f>SUBTOTAL(9,M7938:M7986)</f>
        <v/>
      </c>
      <c r="N7937" s="338">
        <f>SUBTOTAL(9,N7938:N7986)</f>
        <v/>
      </c>
      <c r="O7937" s="339">
        <f>SUBTOTAL(9,O7938:O7986)</f>
        <v/>
      </c>
      <c r="P7937" s="381" t="n"/>
      <c r="Q7937" s="244" t="n"/>
    </row>
    <row r="7938" outlineLevel="2" ht="50.25" customHeight="1">
      <c r="A7938" s="3" t="n"/>
      <c r="B7938" s="3" t="n"/>
      <c r="C7938" s="240" t="n"/>
      <c r="D7938" s="248" t="inlineStr">
        <is>
          <t>10.22.1.</t>
        </is>
      </c>
      <c r="E7938" s="146" t="inlineStr">
        <is>
          <t xml:space="preserve"> Водомерный узел </t>
        </is>
      </c>
      <c r="F7938" s="241" t="inlineStr">
        <is>
          <t>комплект</t>
        </is>
      </c>
      <c r="G7938" s="422" t="n">
        <v>1</v>
      </c>
      <c r="H7938" s="423">
        <f>IFERROR(L7938/G7938,0)</f>
        <v/>
      </c>
      <c r="I7938" s="424">
        <f>IFERROR(M7938/G7938,0)</f>
        <v/>
      </c>
      <c r="J7938" s="425">
        <f>IFERROR(N7938/G7938,0)</f>
        <v/>
      </c>
      <c r="K7938" s="432">
        <f>+IFERROR(O7938/G7938,0)</f>
        <v/>
      </c>
      <c r="L7938" s="423">
        <f>SUBTOTAL(9,L7939:L7957)</f>
        <v/>
      </c>
      <c r="M7938" s="424">
        <f>SUBTOTAL(9,M7939:M7957)</f>
        <v/>
      </c>
      <c r="N7938" s="425">
        <f>SUBTOTAL(9,N7939:N7957)</f>
        <v/>
      </c>
      <c r="O7938" s="427">
        <f>SUBTOTAL(9,O7939:O7957)</f>
        <v/>
      </c>
      <c r="P7938" s="394" t="n"/>
      <c r="Q7938" s="243" t="n"/>
    </row>
    <row r="7939" outlineLevel="3" ht="50.25" customHeight="1">
      <c r="A7939" s="3" t="n"/>
      <c r="B7939" s="3" t="inlineStr">
        <is>
          <t>Прокладка вертикальных и горизонтальных трубопроводов системы водоснабжения с установкой арматуры</t>
        </is>
      </c>
      <c r="C7939" s="25" t="n"/>
      <c r="D7939" s="3" t="inlineStr">
        <is>
          <t>10.22.1.1.</t>
        </is>
      </c>
      <c r="E7939" s="3" t="inlineStr">
        <is>
          <t xml:space="preserve"> Упруго- запирающая клиновая задвижка фланцевая с гладким проходным каналом с ручным приводом PN=1,0МПа   DN=200мм</t>
        </is>
      </c>
      <c r="F7939" s="518" t="inlineStr">
        <is>
          <t>шт.</t>
        </is>
      </c>
      <c r="G7939" s="519" t="n">
        <v>6</v>
      </c>
      <c r="H7939" s="520" t="n">
        <v>58608.74</v>
      </c>
      <c r="I7939" s="521" t="n">
        <v>84632.57000000001</v>
      </c>
      <c r="J7939" s="522" t="n">
        <v>18832.36826201519</v>
      </c>
      <c r="K7939" s="523" t="n">
        <v>162073.6782620152</v>
      </c>
      <c r="L7939" s="520" t="n">
        <v>351652.44</v>
      </c>
      <c r="M7939" s="521" t="n">
        <v>507795.42</v>
      </c>
      <c r="N7939" s="522" t="n">
        <v>112994.2095720911</v>
      </c>
      <c r="O7939" s="523" t="n">
        <v>972442.0695720911</v>
      </c>
      <c r="P7939" s="79" t="inlineStr">
        <is>
          <t>Добавлено. Смета №13</t>
        </is>
      </c>
      <c r="Q7939" s="104" t="n"/>
    </row>
    <row r="7940" outlineLevel="3" ht="50.25" customHeight="1">
      <c r="A7940" s="3" t="n"/>
      <c r="B7940" s="3" t="inlineStr">
        <is>
          <t>Прокладка вертикальных и горизонтальных трубопроводов системы водоснабжения с установкой арматуры</t>
        </is>
      </c>
      <c r="C7940" s="25" t="n"/>
      <c r="D7940" s="3" t="inlineStr">
        <is>
          <t>10.22.1.2.</t>
        </is>
      </c>
      <c r="E7940" s="3" t="inlineStr">
        <is>
          <t xml:space="preserve"> Упруго- запирающая клиновая задвижка фланцевая с гладким проходным каналом с ручным приводом  PN=1,0МПа DN=100мм</t>
        </is>
      </c>
      <c r="F7940" s="518" t="inlineStr">
        <is>
          <t>шт.</t>
        </is>
      </c>
      <c r="G7940" s="519" t="n">
        <v>2</v>
      </c>
      <c r="H7940" s="520" t="n">
        <v>22037.5</v>
      </c>
      <c r="I7940" s="521" t="n">
        <v>84632.57000000001</v>
      </c>
      <c r="J7940" s="522" t="n">
        <v>14101.49386282151</v>
      </c>
      <c r="K7940" s="523" t="n">
        <v>120771.5638628215</v>
      </c>
      <c r="L7940" s="520" t="n">
        <v>44075</v>
      </c>
      <c r="M7940" s="521" t="n">
        <v>169265.14</v>
      </c>
      <c r="N7940" s="522" t="n">
        <v>28202.98772564303</v>
      </c>
      <c r="O7940" s="523" t="n">
        <v>241543.127725643</v>
      </c>
      <c r="P7940" s="79" t="inlineStr">
        <is>
          <t>Добавлено. Смета №13</t>
        </is>
      </c>
      <c r="Q7940" s="104" t="n"/>
    </row>
    <row r="7941" outlineLevel="3" ht="50.25" customHeight="1">
      <c r="A7941" s="3" t="n"/>
      <c r="B7941" s="3" t="inlineStr">
        <is>
          <t>Прокладка вертикальных и горизонтальных трубопроводов системы водоснабжения с установкой арматуры</t>
        </is>
      </c>
      <c r="C7941" s="25" t="n"/>
      <c r="D7941" s="3" t="inlineStr">
        <is>
          <t>10.22.1.3.</t>
        </is>
      </c>
      <c r="E7941" s="3" t="inlineStr">
        <is>
          <t xml:space="preserve"> Упруго- запирающая клиновая задвижка фланцевая с гладким проходным каналом с электроприводом PN=1,0МПа   DN=200мм</t>
        </is>
      </c>
      <c r="F7941" s="518" t="inlineStr">
        <is>
          <t>шт.</t>
        </is>
      </c>
      <c r="G7941" s="519" t="n">
        <v>2</v>
      </c>
      <c r="H7941" s="520" t="n">
        <v>446729.79</v>
      </c>
      <c r="I7941" s="521" t="n">
        <v>169265.14</v>
      </c>
      <c r="J7941" s="522" t="n">
        <v>80290.62119196709</v>
      </c>
      <c r="K7941" s="523" t="n">
        <v>696285.551191967</v>
      </c>
      <c r="L7941" s="520" t="n">
        <v>893459.58</v>
      </c>
      <c r="M7941" s="521" t="n">
        <v>338530.28</v>
      </c>
      <c r="N7941" s="522" t="n">
        <v>160581.2423839342</v>
      </c>
      <c r="O7941" s="523" t="n">
        <v>1392571.102383934</v>
      </c>
      <c r="P7941" s="79" t="inlineStr">
        <is>
          <t>Добавлено. Смета №13</t>
        </is>
      </c>
      <c r="Q7941" s="104" t="n"/>
    </row>
    <row r="7942" outlineLevel="3" ht="50.25" customHeight="1">
      <c r="A7942" s="3" t="n"/>
      <c r="B7942" s="3" t="inlineStr">
        <is>
          <t>Прокладка вертикальных и горизонтальных трубопроводов системы водоснабжения с установкой арматуры</t>
        </is>
      </c>
      <c r="C7942" s="25" t="n"/>
      <c r="D7942" s="3" t="inlineStr">
        <is>
          <t>10.22.1.4.</t>
        </is>
      </c>
      <c r="E7942" s="3" t="inlineStr">
        <is>
          <t xml:space="preserve"> Обратный клапан ВЧШГ фланцевый L=500мм DN=200мм</t>
        </is>
      </c>
      <c r="F7942" s="518" t="inlineStr">
        <is>
          <t>шт.</t>
        </is>
      </c>
      <c r="G7942" s="519" t="n">
        <v>2</v>
      </c>
      <c r="H7942" s="520" t="n">
        <v>170457.79</v>
      </c>
      <c r="I7942" s="521" t="n">
        <v>135412.11</v>
      </c>
      <c r="J7942" s="522" t="n">
        <v>40051.64619440793</v>
      </c>
      <c r="K7942" s="523" t="n">
        <v>345921.546194408</v>
      </c>
      <c r="L7942" s="520" t="n">
        <v>340915.58</v>
      </c>
      <c r="M7942" s="521" t="n">
        <v>270824.22</v>
      </c>
      <c r="N7942" s="522" t="n">
        <v>80103.29238881587</v>
      </c>
      <c r="O7942" s="523" t="n">
        <v>691843.0923888159</v>
      </c>
      <c r="P7942" s="79" t="inlineStr">
        <is>
          <t>Добавлено. Смета №13</t>
        </is>
      </c>
      <c r="Q7942" s="104" t="n"/>
    </row>
    <row r="7943" outlineLevel="3" ht="50.25" customHeight="1">
      <c r="A7943" s="3" t="n"/>
      <c r="B7943" s="3" t="inlineStr">
        <is>
          <t>Прокладка вертикальных и горизонтальных трубопроводов системы водоснабжения с установкой арматуры</t>
        </is>
      </c>
      <c r="C7943" s="25" t="n"/>
      <c r="D7943" s="3" t="inlineStr">
        <is>
          <t>10.22.1.5.</t>
        </is>
      </c>
      <c r="E7943" s="3" t="inlineStr">
        <is>
          <t xml:space="preserve"> Обратный клапан ВЧШГ фланцевый L=300мм DN=100мм</t>
        </is>
      </c>
      <c r="F7943" s="518" t="inlineStr">
        <is>
          <t>шт.</t>
        </is>
      </c>
      <c r="G7943" s="519" t="n">
        <v>1</v>
      </c>
      <c r="H7943" s="520" t="n">
        <v>23293.24</v>
      </c>
      <c r="I7943" s="521" t="n">
        <v>50779.54</v>
      </c>
      <c r="J7943" s="522" t="n">
        <v>9763.651648673207</v>
      </c>
      <c r="K7943" s="523" t="n">
        <v>83836.4316486732</v>
      </c>
      <c r="L7943" s="520" t="n">
        <v>23293.24</v>
      </c>
      <c r="M7943" s="521" t="n">
        <v>50779.54</v>
      </c>
      <c r="N7943" s="522" t="n">
        <v>9763.651648673207</v>
      </c>
      <c r="O7943" s="523" t="n">
        <v>83836.4316486732</v>
      </c>
      <c r="P7943" s="79" t="inlineStr">
        <is>
          <t>Добавлено. Смета №13</t>
        </is>
      </c>
      <c r="Q7943" s="104" t="n"/>
    </row>
    <row r="7944" outlineLevel="3" ht="50.25" customHeight="1">
      <c r="A7944" s="3" t="n"/>
      <c r="B7944" s="3" t="inlineStr">
        <is>
          <t>Прокладка вертикальных и горизонтальных трубопроводов системы водоснабжения с установкой арматуры</t>
        </is>
      </c>
      <c r="C7944" s="25" t="n"/>
      <c r="D7944" s="3" t="inlineStr">
        <is>
          <t>10.22.1.6.</t>
        </is>
      </c>
      <c r="E7944" s="3" t="inlineStr">
        <is>
          <t xml:space="preserve"> Тройник литой ВЧШГ фланцевый ТФ200х200</t>
        </is>
      </c>
      <c r="F7944" s="518" t="inlineStr">
        <is>
          <t>шт.</t>
        </is>
      </c>
      <c r="G7944" s="519" t="n">
        <v>4</v>
      </c>
      <c r="H7944" s="520" t="n">
        <v>43474.96</v>
      </c>
      <c r="I7944" s="521" t="n">
        <v>16926.51</v>
      </c>
      <c r="J7944" s="522" t="n">
        <v>7874.085341254732</v>
      </c>
      <c r="K7944" s="523" t="n">
        <v>68275.55534125473</v>
      </c>
      <c r="L7944" s="520" t="n">
        <v>173899.84</v>
      </c>
      <c r="M7944" s="521" t="n">
        <v>67706.03999999999</v>
      </c>
      <c r="N7944" s="522" t="n">
        <v>31496.34136501893</v>
      </c>
      <c r="O7944" s="523" t="n">
        <v>273102.2213650189</v>
      </c>
      <c r="P7944" s="79" t="inlineStr">
        <is>
          <t>Добавлено. Смета №13</t>
        </is>
      </c>
      <c r="Q7944" s="104" t="n"/>
    </row>
    <row r="7945" outlineLevel="3" ht="50.25" customHeight="1">
      <c r="A7945" s="3" t="n"/>
      <c r="B7945" s="3" t="inlineStr">
        <is>
          <t>Прокладка вертикальных и горизонтальных трубопроводов системы водоснабжения с установкой арматуры</t>
        </is>
      </c>
      <c r="C7945" s="25" t="n"/>
      <c r="D7945" s="3" t="inlineStr">
        <is>
          <t>10.22.1.7.</t>
        </is>
      </c>
      <c r="E7945" s="3" t="inlineStr">
        <is>
          <t xml:space="preserve"> Тройник литой ВЧШГ фланцевый ТФ200х100</t>
        </is>
      </c>
      <c r="F7945" s="518" t="inlineStr">
        <is>
          <t>шт.</t>
        </is>
      </c>
      <c r="G7945" s="519" t="n">
        <v>2</v>
      </c>
      <c r="H7945" s="520" t="n">
        <v>40015.61</v>
      </c>
      <c r="I7945" s="521" t="n">
        <v>16926.51</v>
      </c>
      <c r="J7945" s="522" t="n">
        <v>7426.58196304266</v>
      </c>
      <c r="K7945" s="523" t="n">
        <v>64368.70196304266</v>
      </c>
      <c r="L7945" s="520" t="n">
        <v>80031.22</v>
      </c>
      <c r="M7945" s="521" t="n">
        <v>33853.02</v>
      </c>
      <c r="N7945" s="522" t="n">
        <v>14853.16392608532</v>
      </c>
      <c r="O7945" s="523" t="n">
        <v>128737.4039260853</v>
      </c>
      <c r="P7945" s="79" t="inlineStr">
        <is>
          <t>Добавлено. Смета №13</t>
        </is>
      </c>
      <c r="Q7945" s="104" t="n"/>
    </row>
    <row r="7946" outlineLevel="3" ht="50.25" customHeight="1">
      <c r="A7946" s="3" t="n"/>
      <c r="B7946" s="3" t="inlineStr">
        <is>
          <t>Прокладка вертикальных и горизонтальных трубопроводов системы водоснабжения с установкой арматуры</t>
        </is>
      </c>
      <c r="C7946" s="25" t="n"/>
      <c r="D7946" s="3" t="inlineStr">
        <is>
          <t>10.22.1.8.</t>
        </is>
      </c>
      <c r="E7946" s="3" t="inlineStr">
        <is>
          <t xml:space="preserve"> Колено литое ВЧШГ фланцевое УФ200 L=260мм</t>
        </is>
      </c>
      <c r="F7946" s="518" t="inlineStr">
        <is>
          <t>шт.</t>
        </is>
      </c>
      <c r="G7946" s="519" t="n">
        <v>3</v>
      </c>
      <c r="H7946" s="520" t="n">
        <v>39656.79</v>
      </c>
      <c r="I7946" s="521" t="n">
        <v>16926.51</v>
      </c>
      <c r="J7946" s="522" t="n">
        <v>7380.165389238749</v>
      </c>
      <c r="K7946" s="523" t="n">
        <v>63963.46538923875</v>
      </c>
      <c r="L7946" s="520" t="n">
        <v>118970.37</v>
      </c>
      <c r="M7946" s="521" t="n">
        <v>50779.53</v>
      </c>
      <c r="N7946" s="522" t="n">
        <v>22140.49616771625</v>
      </c>
      <c r="O7946" s="523" t="n">
        <v>191890.3961677162</v>
      </c>
      <c r="P7946" s="79" t="inlineStr">
        <is>
          <t>Добавлено. Смета №13</t>
        </is>
      </c>
      <c r="Q7946" s="104" t="n"/>
    </row>
    <row r="7947" outlineLevel="3" ht="50.25" customHeight="1">
      <c r="A7947" s="3" t="n"/>
      <c r="B7947" s="3" t="inlineStr">
        <is>
          <t>Прокладка вертикальных и горизонтальных трубопроводов системы водоснабжения с установкой арматуры</t>
        </is>
      </c>
      <c r="C7947" s="25" t="n"/>
      <c r="D7947" s="3" t="inlineStr">
        <is>
          <t>10.22.1.9.</t>
        </is>
      </c>
      <c r="E7947" s="3" t="inlineStr">
        <is>
          <t xml:space="preserve"> Патрубок ВЧШГ фланцевый L=1211м DN=200мм</t>
        </is>
      </c>
      <c r="F7947" s="518" t="inlineStr">
        <is>
          <t>шт.</t>
        </is>
      </c>
      <c r="G7947" s="519" t="n">
        <v>1</v>
      </c>
      <c r="H7947" s="520" t="n">
        <v>51031.55</v>
      </c>
      <c r="I7947" s="521" t="n">
        <v>16926.51</v>
      </c>
      <c r="J7947" s="522" t="n">
        <v>8851.610451108052</v>
      </c>
      <c r="K7947" s="523" t="n">
        <v>76809.67045110805</v>
      </c>
      <c r="L7947" s="520" t="n">
        <v>51031.55</v>
      </c>
      <c r="M7947" s="521" t="n">
        <v>16926.51</v>
      </c>
      <c r="N7947" s="522" t="n">
        <v>8851.610451108052</v>
      </c>
      <c r="O7947" s="523" t="n">
        <v>76809.67045110805</v>
      </c>
      <c r="P7947" s="79" t="inlineStr">
        <is>
          <t>Добавлено. Смета №13</t>
        </is>
      </c>
      <c r="Q7947" s="104" t="n"/>
    </row>
    <row r="7948" outlineLevel="3" ht="50.25" customHeight="1">
      <c r="A7948" s="3" t="n"/>
      <c r="B7948" s="3" t="inlineStr">
        <is>
          <t>Прокладка вертикальных и горизонтальных трубопроводов системы водоснабжения с установкой арматуры</t>
        </is>
      </c>
      <c r="C7948" s="25" t="n"/>
      <c r="D7948" s="3" t="inlineStr">
        <is>
          <t>10.22.1.10.</t>
        </is>
      </c>
      <c r="E7948" s="3" t="inlineStr">
        <is>
          <t xml:space="preserve"> Патрубок ВЧШГ фланцевый L=1742м DN=200мм</t>
        </is>
      </c>
      <c r="F7948" s="518" t="inlineStr">
        <is>
          <t>шт.</t>
        </is>
      </c>
      <c r="G7948" s="519" t="n">
        <v>1</v>
      </c>
      <c r="H7948" s="520" t="n">
        <v>55969.1</v>
      </c>
      <c r="I7948" s="521" t="n">
        <v>16926.51</v>
      </c>
      <c r="J7948" s="522" t="n">
        <v>9490.334244478121</v>
      </c>
      <c r="K7948" s="523" t="n">
        <v>82385.94424447812</v>
      </c>
      <c r="L7948" s="520" t="n">
        <v>55969.1</v>
      </c>
      <c r="M7948" s="521" t="n">
        <v>16926.51</v>
      </c>
      <c r="N7948" s="522" t="n">
        <v>9490.334244478121</v>
      </c>
      <c r="O7948" s="523" t="n">
        <v>82385.94424447812</v>
      </c>
      <c r="P7948" s="79" t="inlineStr">
        <is>
          <t>Добавлено. Смета №13</t>
        </is>
      </c>
      <c r="Q7948" s="104" t="n"/>
    </row>
    <row r="7949" outlineLevel="3" ht="50.25" customHeight="1">
      <c r="A7949" s="3" t="n"/>
      <c r="B7949" s="3" t="inlineStr">
        <is>
          <t>Прокладка вертикальных и горизонтальных трубопроводов системы водоснабжения с установкой арматуры</t>
        </is>
      </c>
      <c r="C7949" s="25" t="n"/>
      <c r="D7949" s="3" t="inlineStr">
        <is>
          <t>10.22.1.11.</t>
        </is>
      </c>
      <c r="E7949" s="3" t="inlineStr">
        <is>
          <t xml:space="preserve"> Патрубок ВЧШГ фланцевый L=851м DN=200мм</t>
        </is>
      </c>
      <c r="F7949" s="518" t="inlineStr">
        <is>
          <t>шт.</t>
        </is>
      </c>
      <c r="G7949" s="519" t="n">
        <v>1</v>
      </c>
      <c r="H7949" s="520" t="n">
        <v>46768.7</v>
      </c>
      <c r="I7949" s="521" t="n">
        <v>16926.51</v>
      </c>
      <c r="J7949" s="522" t="n">
        <v>8300.165685403461</v>
      </c>
      <c r="K7949" s="523" t="n">
        <v>71995.37568540346</v>
      </c>
      <c r="L7949" s="520" t="n">
        <v>46768.7</v>
      </c>
      <c r="M7949" s="521" t="n">
        <v>16926.51</v>
      </c>
      <c r="N7949" s="522" t="n">
        <v>8300.165685403461</v>
      </c>
      <c r="O7949" s="523" t="n">
        <v>71995.37568540346</v>
      </c>
      <c r="P7949" s="79" t="inlineStr">
        <is>
          <t>Добавлено. Смета №13</t>
        </is>
      </c>
      <c r="Q7949" s="104" t="n"/>
    </row>
    <row r="7950" outlineLevel="3" ht="50.25" customHeight="1">
      <c r="A7950" s="3" t="n"/>
      <c r="B7950" s="3" t="inlineStr">
        <is>
          <t>Прокладка вертикальных и горизонтальных трубопроводов системы водоснабжения с установкой арматуры</t>
        </is>
      </c>
      <c r="C7950" s="25" t="n"/>
      <c r="D7950" s="3" t="inlineStr">
        <is>
          <t>10.22.1.12.</t>
        </is>
      </c>
      <c r="E7950" s="3" t="inlineStr">
        <is>
          <t xml:space="preserve"> Опора КНС- X</t>
        </is>
      </c>
      <c r="F7950" s="518" t="inlineStr">
        <is>
          <t>шт.</t>
        </is>
      </c>
      <c r="G7950" s="519" t="n">
        <v>2</v>
      </c>
      <c r="H7950" s="520" t="n">
        <v>11500.5</v>
      </c>
      <c r="I7950" s="521" t="n">
        <v>6770.61</v>
      </c>
      <c r="J7950" s="522" t="n">
        <v>2387.767569552901</v>
      </c>
      <c r="K7950" s="523" t="n">
        <v>20658.8775695529</v>
      </c>
      <c r="L7950" s="520" t="n">
        <v>23001</v>
      </c>
      <c r="M7950" s="521" t="n">
        <v>13541.22</v>
      </c>
      <c r="N7950" s="522" t="n">
        <v>4775.535139105801</v>
      </c>
      <c r="O7950" s="523" t="n">
        <v>41317.7551391058</v>
      </c>
      <c r="P7950" s="79" t="inlineStr">
        <is>
          <t>Добавлено. Смета №13</t>
        </is>
      </c>
      <c r="Q7950" s="104" t="n"/>
    </row>
    <row r="7951" outlineLevel="3" ht="50.25" customHeight="1">
      <c r="A7951" s="3" t="n"/>
      <c r="B7951" s="3" t="inlineStr">
        <is>
          <t>Прокладка вертикальных и горизонтальных трубопроводов системы водоснабжения с установкой арматуры</t>
        </is>
      </c>
      <c r="C7951" s="25" t="n"/>
      <c r="D7951" s="3" t="inlineStr">
        <is>
          <t>10.22.1.13.</t>
        </is>
      </c>
      <c r="E7951" s="3" t="inlineStr">
        <is>
          <t xml:space="preserve"> Опора КНС- IX</t>
        </is>
      </c>
      <c r="F7951" s="518" t="inlineStr">
        <is>
          <t>шт.</t>
        </is>
      </c>
      <c r="G7951" s="519" t="n">
        <v>2</v>
      </c>
      <c r="H7951" s="520" t="n">
        <v>10733.8</v>
      </c>
      <c r="I7951" s="521" t="n">
        <v>6770.61</v>
      </c>
      <c r="J7951" s="522" t="n">
        <v>2288.586856296679</v>
      </c>
      <c r="K7951" s="523" t="n">
        <v>19792.99685629668</v>
      </c>
      <c r="L7951" s="520" t="n">
        <v>21467.6</v>
      </c>
      <c r="M7951" s="521" t="n">
        <v>13541.22</v>
      </c>
      <c r="N7951" s="522" t="n">
        <v>4577.173712593358</v>
      </c>
      <c r="O7951" s="523" t="n">
        <v>39585.99371259336</v>
      </c>
      <c r="P7951" s="79" t="inlineStr">
        <is>
          <t>Добавлено. Смета №13</t>
        </is>
      </c>
      <c r="Q7951" s="104" t="n"/>
    </row>
    <row r="7952" outlineLevel="3" ht="50.25" customHeight="1">
      <c r="A7952" s="3" t="n"/>
      <c r="B7952" s="3" t="inlineStr">
        <is>
          <t>Прокладка вертикальных и горизонтальных трубопроводов системы водоснабжения с установкой арматуры</t>
        </is>
      </c>
      <c r="C7952" s="25" t="n"/>
      <c r="D7952" s="3" t="inlineStr">
        <is>
          <t>10.22.1.14.</t>
        </is>
      </c>
      <c r="E7952" s="3" t="inlineStr">
        <is>
          <t xml:space="preserve"> Фланец стальной плоский прижимной PN=1,0МПа DN=200</t>
        </is>
      </c>
      <c r="F7952" s="518" t="inlineStr">
        <is>
          <t>шт.</t>
        </is>
      </c>
      <c r="G7952" s="519" t="n">
        <v>2</v>
      </c>
      <c r="H7952" s="520" t="n">
        <v>1456.73</v>
      </c>
      <c r="I7952" s="521" t="n">
        <v>3385.3</v>
      </c>
      <c r="J7952" s="522" t="n">
        <v>638.4717905416089</v>
      </c>
      <c r="K7952" s="523" t="n">
        <v>5480.50179054161</v>
      </c>
      <c r="L7952" s="520" t="n">
        <v>2913.46</v>
      </c>
      <c r="M7952" s="521" t="n">
        <v>6770.6</v>
      </c>
      <c r="N7952" s="522" t="n">
        <v>1276.943581083218</v>
      </c>
      <c r="O7952" s="523" t="n">
        <v>10961.00358108322</v>
      </c>
      <c r="P7952" s="79" t="inlineStr">
        <is>
          <t>Добавлено. Смета №13</t>
        </is>
      </c>
      <c r="Q7952" s="104" t="n"/>
    </row>
    <row r="7953" outlineLevel="3" ht="50.25" customHeight="1">
      <c r="A7953" s="3" t="n"/>
      <c r="B7953" s="3" t="inlineStr">
        <is>
          <t>Прокладка вертикальных и горизонтальных трубопроводов системы водоснабжения с установкой арматуры</t>
        </is>
      </c>
      <c r="C7953" s="25" t="n"/>
      <c r="D7953" s="3" t="inlineStr">
        <is>
          <t>10.22.1.15.</t>
        </is>
      </c>
      <c r="E7953" s="3" t="inlineStr">
        <is>
          <t xml:space="preserve"> Втулка под фланец литая удлиненная ПЭ100+ SDR17 d=225х13,4мм</t>
        </is>
      </c>
      <c r="F7953" s="518" t="inlineStr">
        <is>
          <t>шт.</t>
        </is>
      </c>
      <c r="G7953" s="519" t="n">
        <v>2</v>
      </c>
      <c r="H7953" s="520" t="n">
        <v>5826.92</v>
      </c>
      <c r="I7953" s="521" t="n">
        <v>5077.95</v>
      </c>
      <c r="J7953" s="522" t="n">
        <v>1428.816073779466</v>
      </c>
      <c r="K7953" s="523" t="n">
        <v>12333.68607377947</v>
      </c>
      <c r="L7953" s="520" t="n">
        <v>11653.84</v>
      </c>
      <c r="M7953" s="521" t="n">
        <v>10155.9</v>
      </c>
      <c r="N7953" s="522" t="n">
        <v>2857.632147558933</v>
      </c>
      <c r="O7953" s="523" t="n">
        <v>24667.37214755893</v>
      </c>
      <c r="P7953" s="79" t="inlineStr">
        <is>
          <t>Добавлено. Смета №13</t>
        </is>
      </c>
      <c r="Q7953" s="104" t="n"/>
    </row>
    <row r="7954" outlineLevel="3" ht="50.25" customHeight="1">
      <c r="A7954" s="3" t="n"/>
      <c r="B7954" s="3" t="inlineStr">
        <is>
          <t>Прокладка вертикальных и горизонтальных трубопроводов системы водоснабжения с установкой арматуры</t>
        </is>
      </c>
      <c r="C7954" s="25" t="n"/>
      <c r="D7954" s="3" t="inlineStr">
        <is>
          <t>10.22.1.16.</t>
        </is>
      </c>
      <c r="E7954" s="3" t="inlineStr">
        <is>
          <t xml:space="preserve"> Болты из нержавеющей стали 12Х18Н10Т М20х80 в комплекте с гайкой</t>
        </is>
      </c>
      <c r="F7954" s="518" t="inlineStr">
        <is>
          <t>шт.</t>
        </is>
      </c>
      <c r="G7954" s="519" t="n">
        <v>231</v>
      </c>
      <c r="H7954" s="520" t="n">
        <v>536.6900000000001</v>
      </c>
      <c r="I7954" s="521" t="n">
        <v>0</v>
      </c>
      <c r="J7954" s="522" t="n">
        <v>69.42649927935517</v>
      </c>
      <c r="K7954" s="523" t="n">
        <v>606.1164992793553</v>
      </c>
      <c r="L7954" s="520" t="n">
        <v>123975.39</v>
      </c>
      <c r="M7954" s="521" t="n">
        <v>0</v>
      </c>
      <c r="N7954" s="522" t="n">
        <v>16037.52133353104</v>
      </c>
      <c r="O7954" s="523" t="n">
        <v>140012.9113335311</v>
      </c>
      <c r="P7954" s="79" t="inlineStr">
        <is>
          <t>Добавлено. Смета №13</t>
        </is>
      </c>
      <c r="Q7954" s="104" t="n"/>
    </row>
    <row r="7955" outlineLevel="3" ht="50.25" customHeight="1">
      <c r="A7955" s="3" t="n"/>
      <c r="B7955" s="3" t="inlineStr">
        <is>
          <t>Прокладка вертикальных и горизонтальных трубопроводов системы водоснабжения с установкой арматуры</t>
        </is>
      </c>
      <c r="C7955" s="25" t="n"/>
      <c r="D7955" s="3" t="inlineStr">
        <is>
          <t>10.22.1.17.</t>
        </is>
      </c>
      <c r="E7955" s="3" t="inlineStr">
        <is>
          <t xml:space="preserve"> Болты из нержавеющей стали 12Х18Н10Т М20х80 с отверстием в комплекте с гайкой</t>
        </is>
      </c>
      <c r="F7955" s="518" t="inlineStr">
        <is>
          <t>шт.</t>
        </is>
      </c>
      <c r="G7955" s="519" t="n">
        <v>33</v>
      </c>
      <c r="H7955" s="520" t="n">
        <v>613.36</v>
      </c>
      <c r="I7955" s="521" t="n">
        <v>0</v>
      </c>
      <c r="J7955" s="522" t="n">
        <v>79.34457060497733</v>
      </c>
      <c r="K7955" s="523" t="n">
        <v>692.7045706049773</v>
      </c>
      <c r="L7955" s="520" t="n">
        <v>20240.88</v>
      </c>
      <c r="M7955" s="521" t="n">
        <v>0</v>
      </c>
      <c r="N7955" s="522" t="n">
        <v>2618.370829964252</v>
      </c>
      <c r="O7955" s="523" t="n">
        <v>22859.25082996425</v>
      </c>
      <c r="P7955" s="79" t="inlineStr">
        <is>
          <t>Добавлено. Смета №13</t>
        </is>
      </c>
      <c r="Q7955" s="104" t="n"/>
    </row>
    <row r="7956" outlineLevel="3" ht="50.25" customHeight="1">
      <c r="A7956" s="3" t="n"/>
      <c r="B7956" s="3" t="inlineStr">
        <is>
          <t>Прокладка вертикальных и горизонтальных трубопроводов системы водоснабжения с установкой арматуры</t>
        </is>
      </c>
      <c r="C7956" s="25" t="n"/>
      <c r="D7956" s="3" t="inlineStr">
        <is>
          <t>10.22.1.18.</t>
        </is>
      </c>
      <c r="E7956" s="3" t="inlineStr">
        <is>
          <t xml:space="preserve"> Прокладка резиновая t=3мм DN=200мм</t>
        </is>
      </c>
      <c r="F7956" s="518" t="inlineStr">
        <is>
          <t>шт.</t>
        </is>
      </c>
      <c r="G7956" s="519" t="n">
        <v>33</v>
      </c>
      <c r="H7956" s="520" t="n">
        <v>53.67</v>
      </c>
      <c r="I7956" s="521" t="n">
        <v>0</v>
      </c>
      <c r="J7956" s="522" t="n">
        <v>6.942649927935518</v>
      </c>
      <c r="K7956" s="523" t="n">
        <v>60.61264992793552</v>
      </c>
      <c r="L7956" s="520" t="n">
        <v>1771.11</v>
      </c>
      <c r="M7956" s="521" t="n">
        <v>0</v>
      </c>
      <c r="N7956" s="522" t="n">
        <v>229.1074476218721</v>
      </c>
      <c r="O7956" s="523" t="n">
        <v>2000.217447621872</v>
      </c>
      <c r="P7956" s="79" t="inlineStr">
        <is>
          <t>Добавлено. Смета №13</t>
        </is>
      </c>
      <c r="Q7956" s="104" t="n"/>
    </row>
    <row r="7957" outlineLevel="3" ht="50.25" customHeight="1">
      <c r="A7957" s="3" t="n"/>
      <c r="B7957" s="3" t="inlineStr">
        <is>
          <t>Прокладка вертикальных и горизонтальных трубопроводов системы водоснабжения с установкой арматуры</t>
        </is>
      </c>
      <c r="C7957" s="25" t="n"/>
      <c r="D7957" s="3" t="inlineStr">
        <is>
          <t>10.22.1.19.</t>
        </is>
      </c>
      <c r="E7957" s="3" t="inlineStr">
        <is>
          <t xml:space="preserve"> Площадка для обслуживания арматуры H=600мм</t>
        </is>
      </c>
      <c r="F7957" s="518" t="inlineStr">
        <is>
          <t>шт.</t>
        </is>
      </c>
      <c r="G7957" s="519" t="n">
        <v>1</v>
      </c>
      <c r="H7957" s="520" t="n">
        <v>22234.3</v>
      </c>
      <c r="I7957" s="521" t="n">
        <v>16926.51</v>
      </c>
      <c r="J7957" s="522" t="n">
        <v>5126.382861204367</v>
      </c>
      <c r="K7957" s="523" t="n">
        <v>44287.19286120436</v>
      </c>
      <c r="L7957" s="520" t="n">
        <v>22234.3</v>
      </c>
      <c r="M7957" s="521" t="n">
        <v>16926.51</v>
      </c>
      <c r="N7957" s="522" t="n">
        <v>5126.382861204367</v>
      </c>
      <c r="O7957" s="523" t="n">
        <v>44287.19286120436</v>
      </c>
      <c r="P7957" s="79" t="inlineStr">
        <is>
          <t>Добавлено. Смета №13</t>
        </is>
      </c>
      <c r="Q7957" s="104" t="n"/>
    </row>
    <row r="7958" outlineLevel="2" ht="50.25" customHeight="1">
      <c r="A7958" s="3" t="n"/>
      <c r="B7958" s="3" t="n"/>
      <c r="C7958" s="240" t="n"/>
      <c r="D7958" s="248" t="inlineStr">
        <is>
          <t>10.22.2.</t>
        </is>
      </c>
      <c r="E7958" s="146" t="inlineStr">
        <is>
          <t xml:space="preserve"> Водомерная вставка </t>
        </is>
      </c>
      <c r="F7958" s="241" t="inlineStr">
        <is>
          <t>комплект</t>
        </is>
      </c>
      <c r="G7958" s="422" t="n">
        <v>1</v>
      </c>
      <c r="H7958" s="423">
        <f>IFERROR(L7958/G7958,0)</f>
        <v/>
      </c>
      <c r="I7958" s="424">
        <f>IFERROR(M7958/G7958,0)</f>
        <v/>
      </c>
      <c r="J7958" s="425">
        <f>IFERROR(N7958/G7958,0)</f>
        <v/>
      </c>
      <c r="K7958" s="432">
        <f>+IFERROR(O7958/G7958,0)</f>
        <v/>
      </c>
      <c r="L7958" s="423">
        <f>SUBTOTAL(9,L7959:L7971)</f>
        <v/>
      </c>
      <c r="M7958" s="424">
        <f>SUBTOTAL(9,M7959:M7971)</f>
        <v/>
      </c>
      <c r="N7958" s="425">
        <f>SUBTOTAL(9,N7959:N7971)</f>
        <v/>
      </c>
      <c r="O7958" s="427">
        <f>SUBTOTAL(9,O7959:O7971)</f>
        <v/>
      </c>
      <c r="P7958" s="242" t="inlineStr">
        <is>
          <t>Добавлено. Смета №13</t>
        </is>
      </c>
      <c r="Q7958" s="243" t="n"/>
    </row>
    <row r="7959" outlineLevel="3" ht="50.25" customHeight="1">
      <c r="A7959" s="3" t="n"/>
      <c r="B7959" s="3" t="inlineStr">
        <is>
          <t>Прокладка вертикальных и горизонтальных трубопроводов системы водоснабжения с установкой арматуры</t>
        </is>
      </c>
      <c r="C7959" s="25" t="n"/>
      <c r="D7959" s="3" t="inlineStr">
        <is>
          <t>10.22.2.1.</t>
        </is>
      </c>
      <c r="E7959" s="3" t="inlineStr">
        <is>
          <t xml:space="preserve"> Счетчик турбинный импульсный L=200мм DN=50мм</t>
        </is>
      </c>
      <c r="F7959" s="518" t="inlineStr">
        <is>
          <t>компл.</t>
        </is>
      </c>
      <c r="G7959" s="519" t="n">
        <v>1</v>
      </c>
      <c r="H7959" s="520" t="n">
        <v>24534.4</v>
      </c>
      <c r="I7959" s="521" t="n">
        <v>50779.54</v>
      </c>
      <c r="J7959" s="522" t="n">
        <v>9924.20935452091</v>
      </c>
      <c r="K7959" s="523" t="n">
        <v>85238.14935452091</v>
      </c>
      <c r="L7959" s="520" t="n">
        <v>24534.4</v>
      </c>
      <c r="M7959" s="521" t="n">
        <v>50779.54</v>
      </c>
      <c r="N7959" s="522" t="n">
        <v>9924.20935452091</v>
      </c>
      <c r="O7959" s="523" t="n">
        <v>85238.14935452091</v>
      </c>
      <c r="P7959" s="79" t="inlineStr">
        <is>
          <t>Добавлено. Смета №13</t>
        </is>
      </c>
      <c r="Q7959" s="104" t="n"/>
    </row>
    <row r="7960" outlineLevel="3" ht="50.25" customHeight="1">
      <c r="A7960" s="3" t="n"/>
      <c r="B7960" s="3" t="inlineStr">
        <is>
          <t>Прокладка вертикальных и горизонтальных трубопроводов системы водоснабжения с установкой арматуры</t>
        </is>
      </c>
      <c r="C7960" s="25" t="n"/>
      <c r="D7960" s="3" t="inlineStr">
        <is>
          <t>10.22.2.2.</t>
        </is>
      </c>
      <c r="E7960" s="3" t="inlineStr">
        <is>
          <t xml:space="preserve"> Фильтр магнитный фланцевый L=230мм DN=50мм</t>
        </is>
      </c>
      <c r="F7960" s="518" t="inlineStr">
        <is>
          <t>компл.</t>
        </is>
      </c>
      <c r="G7960" s="519" t="n">
        <v>1</v>
      </c>
      <c r="H7960" s="520" t="n">
        <v>7820.98</v>
      </c>
      <c r="I7960" s="521" t="n">
        <v>16926.51</v>
      </c>
      <c r="J7960" s="522" t="n">
        <v>3261.868763786535</v>
      </c>
      <c r="K7960" s="523" t="n">
        <v>28009.35876378653</v>
      </c>
      <c r="L7960" s="520" t="n">
        <v>7820.98</v>
      </c>
      <c r="M7960" s="521" t="n">
        <v>16926.51</v>
      </c>
      <c r="N7960" s="522" t="n">
        <v>3261.868763786535</v>
      </c>
      <c r="O7960" s="523" t="n">
        <v>28009.35876378653</v>
      </c>
      <c r="P7960" s="79" t="inlineStr">
        <is>
          <t>Добавлено. Смета №13</t>
        </is>
      </c>
      <c r="Q7960" s="104" t="n"/>
    </row>
    <row r="7961" outlineLevel="3" ht="50.25" customHeight="1">
      <c r="A7961" s="3" t="n"/>
      <c r="B7961" s="3" t="inlineStr">
        <is>
          <t>Прокладка вертикальных и горизонтальных трубопроводов системы водоснабжения с установкой арматуры</t>
        </is>
      </c>
      <c r="C7961" s="25" t="n"/>
      <c r="D7961" s="3" t="inlineStr">
        <is>
          <t>10.22.2.3.</t>
        </is>
      </c>
      <c r="E7961" s="3" t="inlineStr">
        <is>
          <t xml:space="preserve"> Патрубок стальной оцинкованный L=200мм DN=50мм</t>
        </is>
      </c>
      <c r="F7961" s="518" t="inlineStr">
        <is>
          <t>шт.</t>
        </is>
      </c>
      <c r="G7961" s="519" t="n">
        <v>1</v>
      </c>
      <c r="H7961" s="520" t="n">
        <v>9047.059999999999</v>
      </c>
      <c r="I7961" s="521" t="n">
        <v>6770.61</v>
      </c>
      <c r="J7961" s="522" t="n">
        <v>2070.389287132991</v>
      </c>
      <c r="K7961" s="523" t="n">
        <v>17888.05928713299</v>
      </c>
      <c r="L7961" s="520" t="n">
        <v>9047.059999999999</v>
      </c>
      <c r="M7961" s="521" t="n">
        <v>6770.61</v>
      </c>
      <c r="N7961" s="522" t="n">
        <v>2070.389287132991</v>
      </c>
      <c r="O7961" s="523" t="n">
        <v>17888.05928713299</v>
      </c>
      <c r="P7961" s="79" t="inlineStr">
        <is>
          <t>Добавлено. Смета №13</t>
        </is>
      </c>
      <c r="Q7961" s="104" t="n"/>
    </row>
    <row r="7962" outlineLevel="3" ht="50.25" customHeight="1">
      <c r="A7962" s="3" t="n"/>
      <c r="B7962" s="3" t="inlineStr">
        <is>
          <t>Прокладка вертикальных и горизонтальных трубопроводов системы водоснабжения с установкой арматуры</t>
        </is>
      </c>
      <c r="C7962" s="25" t="n"/>
      <c r="D7962" s="3" t="inlineStr">
        <is>
          <t>10.22.2.4.</t>
        </is>
      </c>
      <c r="E7962" s="3" t="inlineStr">
        <is>
          <t xml:space="preserve"> Патрубок стальной оцинкованный L=200мм DN=15мм</t>
        </is>
      </c>
      <c r="F7962" s="518" t="inlineStr">
        <is>
          <t>шт.</t>
        </is>
      </c>
      <c r="G7962" s="519" t="n">
        <v>2</v>
      </c>
      <c r="H7962" s="520" t="n">
        <v>3833.5</v>
      </c>
      <c r="I7962" s="521" t="n">
        <v>6770.61</v>
      </c>
      <c r="J7962" s="522" t="n">
        <v>1395.960436990684</v>
      </c>
      <c r="K7962" s="523" t="n">
        <v>12000.07043699069</v>
      </c>
      <c r="L7962" s="520" t="n">
        <v>7667</v>
      </c>
      <c r="M7962" s="521" t="n">
        <v>13541.22</v>
      </c>
      <c r="N7962" s="522" t="n">
        <v>2791.920873981368</v>
      </c>
      <c r="O7962" s="523" t="n">
        <v>24000.14087398137</v>
      </c>
      <c r="P7962" s="79" t="inlineStr">
        <is>
          <t>Добавлено. Смета №13</t>
        </is>
      </c>
      <c r="Q7962" s="104" t="n"/>
    </row>
    <row r="7963" outlineLevel="3" ht="50.25" customHeight="1">
      <c r="A7963" s="3" t="n"/>
      <c r="B7963" s="3" t="inlineStr">
        <is>
          <t>Прокладка вертикальных и горизонтальных трубопроводов системы водоснабжения с установкой арматуры</t>
        </is>
      </c>
      <c r="C7963" s="25" t="n"/>
      <c r="D7963" s="3" t="inlineStr">
        <is>
          <t>10.22.2.5.</t>
        </is>
      </c>
      <c r="E7963" s="3" t="inlineStr">
        <is>
          <t xml:space="preserve"> Патрубок ВЧШГ фланцевый L=250мм DN=50мм</t>
        </is>
      </c>
      <c r="F7963" s="518" t="inlineStr">
        <is>
          <t>шт.</t>
        </is>
      </c>
      <c r="G7963" s="519" t="n">
        <v>1</v>
      </c>
      <c r="H7963" s="520" t="n">
        <v>9967.1</v>
      </c>
      <c r="I7963" s="521" t="n">
        <v>6770.61</v>
      </c>
      <c r="J7963" s="522" t="n">
        <v>2189.406143040457</v>
      </c>
      <c r="K7963" s="523" t="n">
        <v>18927.11614304046</v>
      </c>
      <c r="L7963" s="520" t="n">
        <v>9967.1</v>
      </c>
      <c r="M7963" s="521" t="n">
        <v>6770.61</v>
      </c>
      <c r="N7963" s="522" t="n">
        <v>2189.406143040457</v>
      </c>
      <c r="O7963" s="523" t="n">
        <v>18927.11614304046</v>
      </c>
      <c r="P7963" s="79" t="inlineStr">
        <is>
          <t>Добавлено. Смета №13</t>
        </is>
      </c>
      <c r="Q7963" s="104" t="n"/>
    </row>
    <row r="7964" outlineLevel="3" ht="50.25" customHeight="1">
      <c r="A7964" s="3" t="n"/>
      <c r="B7964" s="3" t="inlineStr">
        <is>
          <t>Прокладка вертикальных и горизонтальных трубопроводов системы водоснабжения с установкой арматуры</t>
        </is>
      </c>
      <c r="C7964" s="25" t="n"/>
      <c r="D7964" s="3" t="inlineStr">
        <is>
          <t>10.22.2.6.</t>
        </is>
      </c>
      <c r="E7964" s="3" t="inlineStr">
        <is>
          <t xml:space="preserve"> Кран шаровый 12Х18Н10Т PN=1,0МПа L=135мм DN=15мм</t>
        </is>
      </c>
      <c r="F7964" s="518" t="inlineStr">
        <is>
          <t>шт.</t>
        </is>
      </c>
      <c r="G7964" s="519" t="n">
        <v>1</v>
      </c>
      <c r="H7964" s="520" t="n">
        <v>1370.86</v>
      </c>
      <c r="I7964" s="521" t="n">
        <v>3385.3</v>
      </c>
      <c r="J7964" s="522" t="n">
        <v>627.363550656912</v>
      </c>
      <c r="K7964" s="523" t="n">
        <v>5383.523550656912</v>
      </c>
      <c r="L7964" s="520" t="n">
        <v>1370.86</v>
      </c>
      <c r="M7964" s="521" t="n">
        <v>3385.3</v>
      </c>
      <c r="N7964" s="522" t="n">
        <v>627.363550656912</v>
      </c>
      <c r="O7964" s="523" t="n">
        <v>5383.523550656912</v>
      </c>
      <c r="P7964" s="79" t="inlineStr">
        <is>
          <t>Добавлено. Смета №13</t>
        </is>
      </c>
      <c r="Q7964" s="104" t="n"/>
    </row>
    <row r="7965" outlineLevel="3" ht="50.25" customHeight="1">
      <c r="A7965" s="3" t="n"/>
      <c r="B7965" s="3" t="inlineStr">
        <is>
          <t>Прокладка вертикальных и горизонтальных трубопроводов системы водоснабжения с установкой арматуры</t>
        </is>
      </c>
      <c r="C7965" s="25" t="n"/>
      <c r="D7965" s="3" t="inlineStr">
        <is>
          <t>10.22.2.7.</t>
        </is>
      </c>
      <c r="E7965" s="3" t="inlineStr">
        <is>
          <t xml:space="preserve"> Кран трехходовой латунные PN=1,0МПа L=60мм DN=15мм</t>
        </is>
      </c>
      <c r="F7965" s="518" t="inlineStr">
        <is>
          <t>шт.</t>
        </is>
      </c>
      <c r="G7965" s="519" t="n">
        <v>1</v>
      </c>
      <c r="H7965" s="520" t="n">
        <v>2300.1</v>
      </c>
      <c r="I7965" s="521" t="n">
        <v>3385.3</v>
      </c>
      <c r="J7965" s="522" t="n">
        <v>747.5705751234527</v>
      </c>
      <c r="K7965" s="523" t="n">
        <v>6432.970575123452</v>
      </c>
      <c r="L7965" s="520" t="n">
        <v>2300.1</v>
      </c>
      <c r="M7965" s="521" t="n">
        <v>3385.3</v>
      </c>
      <c r="N7965" s="522" t="n">
        <v>747.5705751234527</v>
      </c>
      <c r="O7965" s="523" t="n">
        <v>6432.970575123452</v>
      </c>
      <c r="P7965" s="79" t="inlineStr">
        <is>
          <t>Добавлено. Смета №13</t>
        </is>
      </c>
      <c r="Q7965" s="104" t="n"/>
    </row>
    <row r="7966" outlineLevel="3" ht="50.25" customHeight="1">
      <c r="A7966" s="3" t="n"/>
      <c r="B7966" s="3" t="inlineStr">
        <is>
          <t>Прокладка вертикальных и горизонтальных трубопроводов системы водоснабжения с установкой арматуры</t>
        </is>
      </c>
      <c r="C7966" s="25" t="n"/>
      <c r="D7966" s="3" t="inlineStr">
        <is>
          <t>10.22.2.8.</t>
        </is>
      </c>
      <c r="E7966" s="3" t="inlineStr">
        <is>
          <t xml:space="preserve"> Манометр показывающий PN=1,0МПа L=100мм DN=15мм</t>
        </is>
      </c>
      <c r="F7966" s="518" t="inlineStr">
        <is>
          <t>шт.</t>
        </is>
      </c>
      <c r="G7966" s="519" t="n">
        <v>1</v>
      </c>
      <c r="H7966" s="520" t="n">
        <v>2300.1</v>
      </c>
      <c r="I7966" s="521" t="n">
        <v>3385.3</v>
      </c>
      <c r="J7966" s="522" t="n">
        <v>747.5705751234527</v>
      </c>
      <c r="K7966" s="523" t="n">
        <v>6432.970575123452</v>
      </c>
      <c r="L7966" s="520" t="n">
        <v>2300.1</v>
      </c>
      <c r="M7966" s="521" t="n">
        <v>3385.3</v>
      </c>
      <c r="N7966" s="522" t="n">
        <v>747.5705751234527</v>
      </c>
      <c r="O7966" s="523" t="n">
        <v>6432.970575123452</v>
      </c>
      <c r="P7966" s="79" t="inlineStr">
        <is>
          <t>Добавлено. Смета №13</t>
        </is>
      </c>
      <c r="Q7966" s="104" t="n"/>
    </row>
    <row r="7967" outlineLevel="3" ht="50.25" customHeight="1">
      <c r="A7967" s="3" t="n"/>
      <c r="B7967" s="3" t="inlineStr">
        <is>
          <t>Прокладка вертикальных и горизонтальных трубопроводов системы водоснабжения с установкой арматуры</t>
        </is>
      </c>
      <c r="C7967" s="25" t="n"/>
      <c r="D7967" s="3" t="inlineStr">
        <is>
          <t>10.22.2.9.</t>
        </is>
      </c>
      <c r="E7967" s="3" t="inlineStr">
        <is>
          <t xml:space="preserve"> Фланец стальной плоский приварной PN=1,0МПа DN=50мм</t>
        </is>
      </c>
      <c r="F7967" s="518" t="inlineStr">
        <is>
          <t>шт.</t>
        </is>
      </c>
      <c r="G7967" s="519" t="n">
        <v>2</v>
      </c>
      <c r="H7967" s="520" t="n">
        <v>575.03</v>
      </c>
      <c r="I7967" s="521" t="n">
        <v>1015.59</v>
      </c>
      <c r="J7967" s="522" t="n">
        <v>209.3940655486026</v>
      </c>
      <c r="K7967" s="523" t="n">
        <v>1800.014065548603</v>
      </c>
      <c r="L7967" s="520" t="n">
        <v>1150.06</v>
      </c>
      <c r="M7967" s="521" t="n">
        <v>2031.18</v>
      </c>
      <c r="N7967" s="522" t="n">
        <v>418.7881310972051</v>
      </c>
      <c r="O7967" s="523" t="n">
        <v>3600.028131097205</v>
      </c>
      <c r="P7967" s="79" t="inlineStr">
        <is>
          <t>Добавлено. Смета №13</t>
        </is>
      </c>
      <c r="Q7967" s="104" t="n"/>
    </row>
    <row r="7968" outlineLevel="3" ht="50.25" customHeight="1">
      <c r="A7968" s="3" t="n"/>
      <c r="B7968" s="3" t="inlineStr">
        <is>
          <t>Прокладка вертикальных и горизонтальных трубопроводов системы водоснабжения с установкой арматуры</t>
        </is>
      </c>
      <c r="C7968" s="25" t="n"/>
      <c r="D7968" s="3" t="inlineStr">
        <is>
          <t>10.22.2.10.</t>
        </is>
      </c>
      <c r="E7968" s="3" t="inlineStr">
        <is>
          <t xml:space="preserve"> Переход ВЧШГ ХФ100х50 L=200мм</t>
        </is>
      </c>
      <c r="F7968" s="518" t="inlineStr">
        <is>
          <t>шт.</t>
        </is>
      </c>
      <c r="G7968" s="519" t="n">
        <v>2</v>
      </c>
      <c r="H7968" s="520" t="n">
        <v>10304.45</v>
      </c>
      <c r="I7968" s="521" t="n">
        <v>6770.61</v>
      </c>
      <c r="J7968" s="522" t="n">
        <v>2233.045656873195</v>
      </c>
      <c r="K7968" s="523" t="n">
        <v>19308.10565687319</v>
      </c>
      <c r="L7968" s="520" t="n">
        <v>20608.9</v>
      </c>
      <c r="M7968" s="521" t="n">
        <v>13541.22</v>
      </c>
      <c r="N7968" s="522" t="n">
        <v>4466.09131374639</v>
      </c>
      <c r="O7968" s="523" t="n">
        <v>38616.21131374639</v>
      </c>
      <c r="P7968" s="79" t="inlineStr">
        <is>
          <t>Добавлено. Смета №13</t>
        </is>
      </c>
      <c r="Q7968" s="104" t="n"/>
    </row>
    <row r="7969" outlineLevel="3" ht="50.25" customHeight="1">
      <c r="A7969" s="3" t="n"/>
      <c r="B7969" s="3" t="inlineStr">
        <is>
          <t>Прокладка вертикальных и горизонтальных трубопроводов системы водоснабжения с установкой арматуры</t>
        </is>
      </c>
      <c r="C7969" s="25" t="n"/>
      <c r="D7969" s="3" t="inlineStr">
        <is>
          <t>10.22.2.11.</t>
        </is>
      </c>
      <c r="E7969" s="3" t="inlineStr">
        <is>
          <t xml:space="preserve"> Болты из нержавеющей стали 12Х18Н10Т М16х60 в комплекте с гайкой</t>
        </is>
      </c>
      <c r="F7969" s="518" t="inlineStr">
        <is>
          <t>шт.</t>
        </is>
      </c>
      <c r="G7969" s="519" t="n">
        <v>15</v>
      </c>
      <c r="H7969" s="520" t="n">
        <v>536.6900000000001</v>
      </c>
      <c r="I7969" s="521" t="n">
        <v>0</v>
      </c>
      <c r="J7969" s="522" t="n">
        <v>69.42649927935517</v>
      </c>
      <c r="K7969" s="523" t="n">
        <v>606.1164992793553</v>
      </c>
      <c r="L7969" s="520" t="n">
        <v>8050.35</v>
      </c>
      <c r="M7969" s="521" t="n">
        <v>0</v>
      </c>
      <c r="N7969" s="522" t="n">
        <v>1041.397489190328</v>
      </c>
      <c r="O7969" s="523" t="n">
        <v>9091.747489190329</v>
      </c>
      <c r="P7969" s="79" t="inlineStr">
        <is>
          <t>Добавлено. Смета №13</t>
        </is>
      </c>
      <c r="Q7969" s="104" t="n"/>
    </row>
    <row r="7970" outlineLevel="3" ht="50.25" customHeight="1">
      <c r="A7970" s="3" t="n"/>
      <c r="B7970" s="3" t="inlineStr">
        <is>
          <t>Прокладка вертикальных и горизонтальных трубопроводов системы водоснабжения с установкой арматуры</t>
        </is>
      </c>
      <c r="C7970" s="25" t="n"/>
      <c r="D7970" s="3" t="inlineStr">
        <is>
          <t>10.22.2.12.</t>
        </is>
      </c>
      <c r="E7970" s="3" t="inlineStr">
        <is>
          <t xml:space="preserve"> Болты из нержавеющей стали 12Х18Н10Т М16х60 с отверстием в комплекте с гайкой</t>
        </is>
      </c>
      <c r="F7970" s="518" t="inlineStr">
        <is>
          <t>шт.</t>
        </is>
      </c>
      <c r="G7970" s="519" t="n">
        <v>5</v>
      </c>
      <c r="H7970" s="520" t="n">
        <v>613.36</v>
      </c>
      <c r="I7970" s="521" t="n">
        <v>0</v>
      </c>
      <c r="J7970" s="522" t="n">
        <v>79.34457060497733</v>
      </c>
      <c r="K7970" s="523" t="n">
        <v>692.7045706049773</v>
      </c>
      <c r="L7970" s="520" t="n">
        <v>3066.8</v>
      </c>
      <c r="M7970" s="521" t="n">
        <v>0</v>
      </c>
      <c r="N7970" s="522" t="n">
        <v>396.7228530248867</v>
      </c>
      <c r="O7970" s="523" t="n">
        <v>3463.522853024887</v>
      </c>
      <c r="P7970" s="79" t="inlineStr">
        <is>
          <t>Добавлено. Смета №13</t>
        </is>
      </c>
      <c r="Q7970" s="104" t="n"/>
    </row>
    <row r="7971" outlineLevel="3" ht="50.25" customHeight="1">
      <c r="A7971" s="3" t="n"/>
      <c r="B7971" s="3" t="inlineStr">
        <is>
          <t>Прокладка вертикальных и горизонтальных трубопроводов системы водоснабжения с установкой арматуры</t>
        </is>
      </c>
      <c r="C7971" s="25" t="n"/>
      <c r="D7971" s="3" t="inlineStr">
        <is>
          <t>10.22.2.13.</t>
        </is>
      </c>
      <c r="E7971" s="3" t="inlineStr">
        <is>
          <t xml:space="preserve"> Прокладка резиновая t=3мм DN=50мм</t>
        </is>
      </c>
      <c r="F7971" s="518" t="inlineStr">
        <is>
          <t>шт.</t>
        </is>
      </c>
      <c r="G7971" s="519" t="n">
        <v>5</v>
      </c>
      <c r="H7971" s="520" t="n">
        <v>53.67</v>
      </c>
      <c r="I7971" s="521" t="n">
        <v>0</v>
      </c>
      <c r="J7971" s="522" t="n">
        <v>6.942649927935518</v>
      </c>
      <c r="K7971" s="523" t="n">
        <v>60.61264992793552</v>
      </c>
      <c r="L7971" s="520" t="n">
        <v>268.35</v>
      </c>
      <c r="M7971" s="521" t="n">
        <v>0</v>
      </c>
      <c r="N7971" s="522" t="n">
        <v>34.71324963967759</v>
      </c>
      <c r="O7971" s="523" t="n">
        <v>303.0632496396776</v>
      </c>
      <c r="P7971" s="79" t="inlineStr">
        <is>
          <t>Добавлено. Смета №13</t>
        </is>
      </c>
      <c r="Q7971" s="104" t="n"/>
    </row>
    <row r="7972" outlineLevel="2" ht="50.25" customHeight="1">
      <c r="A7972" s="3" t="n"/>
      <c r="B7972" s="3" t="n"/>
      <c r="C7972" s="240" t="n"/>
      <c r="D7972" s="248" t="inlineStr">
        <is>
          <t>10.22.3.</t>
        </is>
      </c>
      <c r="E7972" s="146" t="inlineStr">
        <is>
          <t xml:space="preserve"> Конструкция прижимно го листа </t>
        </is>
      </c>
      <c r="F7972" s="241" t="inlineStr">
        <is>
          <t>комплект</t>
        </is>
      </c>
      <c r="G7972" s="422" t="n">
        <v>1</v>
      </c>
      <c r="H7972" s="423">
        <f>IFERROR(L7972/G7972,0)</f>
        <v/>
      </c>
      <c r="I7972" s="424">
        <f>IFERROR(M7972/G7972,0)</f>
        <v/>
      </c>
      <c r="J7972" s="425">
        <f>IFERROR(N7972/G7972,0)</f>
        <v/>
      </c>
      <c r="K7972" s="432">
        <f>+IFERROR(O7972/G7972,0)</f>
        <v/>
      </c>
      <c r="L7972" s="423">
        <f>SUBTOTAL(9,L7973:L7976)</f>
        <v/>
      </c>
      <c r="M7972" s="424">
        <f>SUBTOTAL(9,M7973:M7976)</f>
        <v/>
      </c>
      <c r="N7972" s="425">
        <f>SUBTOTAL(9,N7973:N7976)</f>
        <v/>
      </c>
      <c r="O7972" s="427">
        <f>SUBTOTAL(9,O7973:O7976)</f>
        <v/>
      </c>
      <c r="P7972" s="242" t="inlineStr">
        <is>
          <t>Добавлено. Смета №13</t>
        </is>
      </c>
      <c r="Q7972" s="243" t="n"/>
    </row>
    <row r="7973" outlineLevel="3" ht="50.25" customHeight="1">
      <c r="A7973" s="3" t="n"/>
      <c r="B7973" s="3" t="inlineStr">
        <is>
          <t>Прокладка вертикальных и горизонтальных трубопроводов системы водоснабжения с установкой арматуры</t>
        </is>
      </c>
      <c r="C7973" s="25" t="n"/>
      <c r="D7973" s="3" t="inlineStr">
        <is>
          <t>10.22.3.1.</t>
        </is>
      </c>
      <c r="E7973" s="3" t="inlineStr">
        <is>
          <t xml:space="preserve"> Арматура (шпильки) d=20мм A-I L=500мм</t>
        </is>
      </c>
      <c r="F7973" s="518" t="inlineStr">
        <is>
          <t>шт.</t>
        </is>
      </c>
      <c r="G7973" s="519" t="n">
        <v>8</v>
      </c>
      <c r="H7973" s="520" t="n">
        <v>2770.85</v>
      </c>
      <c r="I7973" s="521" t="n">
        <v>3385.3</v>
      </c>
      <c r="J7973" s="522" t="n"/>
      <c r="K7973" s="523" t="n">
        <v>6156.15</v>
      </c>
      <c r="L7973" s="520" t="n">
        <v>22166.8</v>
      </c>
      <c r="M7973" s="521" t="n">
        <v>27082.4</v>
      </c>
      <c r="N7973" s="522" t="n">
        <v>0</v>
      </c>
      <c r="O7973" s="523" t="n">
        <v>49249.2</v>
      </c>
      <c r="P7973" s="79" t="inlineStr">
        <is>
          <t>Добавлено. Смета №13</t>
        </is>
      </c>
      <c r="Q7973" s="104" t="inlineStr">
        <is>
          <t>Включено</t>
        </is>
      </c>
    </row>
    <row r="7974" outlineLevel="3" ht="50.25" customHeight="1">
      <c r="A7974" s="3" t="n"/>
      <c r="B7974" s="3" t="inlineStr">
        <is>
          <t>Прокладка вертикальных и горизонтальных трубопроводов системы водоснабжения с установкой арматуры</t>
        </is>
      </c>
      <c r="C7974" s="25" t="n"/>
      <c r="D7974" s="3" t="inlineStr">
        <is>
          <t>10.22.3.2.</t>
        </is>
      </c>
      <c r="E7974" s="3" t="inlineStr">
        <is>
          <t xml:space="preserve"> Гайки М20</t>
        </is>
      </c>
      <c r="F7974" s="518" t="inlineStr">
        <is>
          <t>шт.</t>
        </is>
      </c>
      <c r="G7974" s="519" t="n">
        <v>8</v>
      </c>
      <c r="H7974" s="520" t="n">
        <v>30.67</v>
      </c>
      <c r="I7974" s="521" t="n">
        <v>0</v>
      </c>
      <c r="J7974" s="522" t="n"/>
      <c r="K7974" s="523" t="n">
        <v>30.67</v>
      </c>
      <c r="L7974" s="520" t="n">
        <v>245.36</v>
      </c>
      <c r="M7974" s="521" t="n">
        <v>0</v>
      </c>
      <c r="N7974" s="522" t="n">
        <v>0</v>
      </c>
      <c r="O7974" s="523" t="n">
        <v>245.36</v>
      </c>
      <c r="P7974" s="79" t="inlineStr">
        <is>
          <t>Добавлено. Смета №13</t>
        </is>
      </c>
      <c r="Q7974" s="104" t="inlineStr">
        <is>
          <t>Включено</t>
        </is>
      </c>
    </row>
    <row r="7975" outlineLevel="3" ht="50.25" customHeight="1">
      <c r="A7975" s="3" t="n"/>
      <c r="B7975" s="3" t="inlineStr">
        <is>
          <t>Прокладка вертикальных и горизонтальных трубопроводов системы водоснабжения с установкой арматуры</t>
        </is>
      </c>
      <c r="C7975" s="25" t="n"/>
      <c r="D7975" s="3" t="inlineStr">
        <is>
          <t>10.22.3.3.</t>
        </is>
      </c>
      <c r="E7975" s="3" t="inlineStr">
        <is>
          <t xml:space="preserve"> Стальной лист 420х10мм L=210мм</t>
        </is>
      </c>
      <c r="F7975" s="518" t="inlineStr">
        <is>
          <t>шт.</t>
        </is>
      </c>
      <c r="G7975" s="519" t="n">
        <v>4</v>
      </c>
      <c r="H7975" s="520" t="n">
        <v>1533.4</v>
      </c>
      <c r="I7975" s="521" t="n">
        <v>10155.91</v>
      </c>
      <c r="J7975" s="522" t="n"/>
      <c r="K7975" s="523" t="n">
        <v>11689.31</v>
      </c>
      <c r="L7975" s="520" t="n">
        <v>6133.6</v>
      </c>
      <c r="M7975" s="521" t="n">
        <v>40623.64</v>
      </c>
      <c r="N7975" s="522" t="n">
        <v>0</v>
      </c>
      <c r="O7975" s="523" t="n">
        <v>46757.24</v>
      </c>
      <c r="P7975" s="79" t="inlineStr">
        <is>
          <t>Добавлено. Смета №13</t>
        </is>
      </c>
      <c r="Q7975" s="104" t="inlineStr">
        <is>
          <t>Включено</t>
        </is>
      </c>
    </row>
    <row r="7976" outlineLevel="3" ht="50.25" customHeight="1">
      <c r="A7976" s="3" t="n"/>
      <c r="B7976" s="3" t="inlineStr">
        <is>
          <t>Прокладка вертикальных и горизонтальных трубопроводов системы водоснабжения с установкой арматуры</t>
        </is>
      </c>
      <c r="C7976" s="25" t="n"/>
      <c r="D7976" s="3" t="inlineStr">
        <is>
          <t>10.22.3.4.</t>
        </is>
      </c>
      <c r="E7976" s="3" t="inlineStr">
        <is>
          <t xml:space="preserve"> Прокладка резиновая t=3мм</t>
        </is>
      </c>
      <c r="F7976" s="518" t="inlineStr">
        <is>
          <t>шт.</t>
        </is>
      </c>
      <c r="G7976" s="519" t="n">
        <v>2</v>
      </c>
      <c r="H7976" s="520" t="n">
        <v>766.7</v>
      </c>
      <c r="I7976" s="521" t="n">
        <v>1692.65</v>
      </c>
      <c r="J7976" s="522" t="n"/>
      <c r="K7976" s="523" t="n">
        <v>2459.35</v>
      </c>
      <c r="L7976" s="520" t="n">
        <v>1533.4</v>
      </c>
      <c r="M7976" s="521" t="n">
        <v>3385.3</v>
      </c>
      <c r="N7976" s="522" t="n">
        <v>0</v>
      </c>
      <c r="O7976" s="523" t="n">
        <v>4918.700000000001</v>
      </c>
      <c r="P7976" s="79" t="inlineStr">
        <is>
          <t>Добавлено. Смета №13</t>
        </is>
      </c>
      <c r="Q7976" s="104" t="inlineStr">
        <is>
          <t>Включено</t>
        </is>
      </c>
    </row>
    <row r="7977" outlineLevel="2" ht="50.25" customHeight="1">
      <c r="A7977" s="3" t="n"/>
      <c r="B7977" s="3" t="n"/>
      <c r="C7977" s="240" t="n"/>
      <c r="D7977" s="248" t="inlineStr">
        <is>
          <t>10.22.4.</t>
        </is>
      </c>
      <c r="E7977" s="146" t="inlineStr">
        <is>
          <t xml:space="preserve"> Железобетон ный упор для вод омерного узла </t>
        </is>
      </c>
      <c r="F7977" s="241" t="inlineStr">
        <is>
          <t>комплект</t>
        </is>
      </c>
      <c r="G7977" s="422" t="n">
        <v>1</v>
      </c>
      <c r="H7977" s="423">
        <f>IFERROR(L7977/G7977,0)</f>
        <v/>
      </c>
      <c r="I7977" s="424">
        <f>IFERROR(M7977/G7977,0)</f>
        <v/>
      </c>
      <c r="J7977" s="425">
        <f>IFERROR(N7977/G7977,0)</f>
        <v/>
      </c>
      <c r="K7977" s="432">
        <f>+IFERROR(O7977/G7977,0)</f>
        <v/>
      </c>
      <c r="L7977" s="423">
        <f>SUBTOTAL(9,L7978:L7979)</f>
        <v/>
      </c>
      <c r="M7977" s="424">
        <f>SUBTOTAL(9,M7978:M7979)</f>
        <v/>
      </c>
      <c r="N7977" s="425">
        <f>SUBTOTAL(9,N7978:N7979)</f>
        <v/>
      </c>
      <c r="O7977" s="427">
        <f>SUBTOTAL(9,O7978:O7979)</f>
        <v/>
      </c>
      <c r="P7977" s="242" t="inlineStr">
        <is>
          <t>Добавлено. Смета №13</t>
        </is>
      </c>
      <c r="Q7977" s="243" t="n"/>
    </row>
    <row r="7978" outlineLevel="3" ht="50.25" customHeight="1">
      <c r="A7978" s="3" t="n"/>
      <c r="B7978" s="3" t="inlineStr">
        <is>
          <t>Прокладка вертикальных и горизонтальных трубопроводов системы водоснабжения с установкой арматуры</t>
        </is>
      </c>
      <c r="C7978" s="25" t="n"/>
      <c r="D7978" s="3" t="inlineStr">
        <is>
          <t>10.22.4.1.</t>
        </is>
      </c>
      <c r="E7978" s="3" t="inlineStr">
        <is>
          <t xml:space="preserve"> Монолитный бетон В15</t>
        </is>
      </c>
      <c r="F7978" s="518" t="inlineStr">
        <is>
          <t>м3</t>
        </is>
      </c>
      <c r="G7978" s="519" t="n">
        <v>0.45</v>
      </c>
      <c r="H7978" s="520" t="n">
        <v>3756.83</v>
      </c>
      <c r="I7978" s="521" t="n">
        <v>10155.91</v>
      </c>
      <c r="J7978" s="522" t="n"/>
      <c r="K7978" s="523" t="n">
        <v>13912.74</v>
      </c>
      <c r="L7978" s="520" t="n">
        <v>1690.5735</v>
      </c>
      <c r="M7978" s="521" t="n">
        <v>4570.1595</v>
      </c>
      <c r="N7978" s="522" t="n">
        <v>0</v>
      </c>
      <c r="O7978" s="523" t="n">
        <v>6260.733</v>
      </c>
      <c r="P7978" s="79" t="inlineStr">
        <is>
          <t>Добавлено. Смета №13</t>
        </is>
      </c>
      <c r="Q7978" s="104" t="inlineStr">
        <is>
          <t>Включено</t>
        </is>
      </c>
    </row>
    <row r="7979" outlineLevel="3" ht="50.25" customHeight="1">
      <c r="A7979" s="3" t="n"/>
      <c r="B7979" s="3" t="inlineStr">
        <is>
          <t>Прокладка вертикальных и горизонтальных трубопроводов системы водоснабжения с установкой арматуры</t>
        </is>
      </c>
      <c r="C7979" s="25" t="n"/>
      <c r="D7979" s="3" t="inlineStr">
        <is>
          <t>10.22.4.2.</t>
        </is>
      </c>
      <c r="E7979" s="3" t="inlineStr">
        <is>
          <t xml:space="preserve"> Арматура d=14мм А400</t>
        </is>
      </c>
      <c r="F7979" s="518" t="inlineStr">
        <is>
          <t>т</t>
        </is>
      </c>
      <c r="G7979" s="519" t="n">
        <v>0.217</v>
      </c>
      <c r="H7979" s="520" t="n">
        <v>107338</v>
      </c>
      <c r="I7979" s="521" t="n">
        <v>169265.14</v>
      </c>
      <c r="J7979" s="522" t="n"/>
      <c r="K7979" s="523" t="n">
        <v>276603.14</v>
      </c>
      <c r="L7979" s="520" t="n">
        <v>23292.346</v>
      </c>
      <c r="M7979" s="521" t="n">
        <v>36730.53538</v>
      </c>
      <c r="N7979" s="522" t="n">
        <v>0</v>
      </c>
      <c r="O7979" s="523" t="n">
        <v>60022.88138000001</v>
      </c>
      <c r="P7979" s="79" t="inlineStr">
        <is>
          <t>Добавлено. Смета №13</t>
        </is>
      </c>
      <c r="Q7979" s="104" t="inlineStr">
        <is>
          <t>Включено</t>
        </is>
      </c>
    </row>
    <row r="7980" outlineLevel="2" ht="50.25" customHeight="1">
      <c r="A7980" s="3" t="n"/>
      <c r="B7980" s="3" t="n"/>
      <c r="C7980" s="240" t="n"/>
      <c r="D7980" s="248" t="inlineStr">
        <is>
          <t>10.22.5.</t>
        </is>
      </c>
      <c r="E7980" s="146" t="inlineStr">
        <is>
          <t xml:space="preserve"> Узел прох ода ввода водопро вода через стену </t>
        </is>
      </c>
      <c r="F7980" s="241" t="inlineStr">
        <is>
          <t>комплект</t>
        </is>
      </c>
      <c r="G7980" s="422" t="n">
        <v>1</v>
      </c>
      <c r="H7980" s="423">
        <f>IFERROR(L7980/G7980,0)</f>
        <v/>
      </c>
      <c r="I7980" s="424">
        <f>IFERROR(M7980/G7980,0)</f>
        <v/>
      </c>
      <c r="J7980" s="425">
        <f>IFERROR(N7980/G7980,0)</f>
        <v/>
      </c>
      <c r="K7980" s="432">
        <f>+IFERROR(O7980/G7980,0)</f>
        <v/>
      </c>
      <c r="L7980" s="423">
        <f>SUBTOTAL(9,L7981:L7985)</f>
        <v/>
      </c>
      <c r="M7980" s="424">
        <f>SUBTOTAL(9,M7981:M7985)</f>
        <v/>
      </c>
      <c r="N7980" s="425">
        <f>SUBTOTAL(9,N7981:N7985)</f>
        <v/>
      </c>
      <c r="O7980" s="427">
        <f>SUBTOTAL(9,O7981:O7985)</f>
        <v/>
      </c>
      <c r="P7980" s="242" t="inlineStr">
        <is>
          <t>Добавлено. Смета №13</t>
        </is>
      </c>
      <c r="Q7980" s="243" t="n"/>
    </row>
    <row r="7981" outlineLevel="3" ht="50.25" customHeight="1">
      <c r="A7981" s="3" t="n"/>
      <c r="B7981" s="3" t="inlineStr">
        <is>
          <t>Прокладка вертикальных и горизонтальных трубопроводов системы водоснабжения с установкой арматуры</t>
        </is>
      </c>
      <c r="C7981" s="25" t="n"/>
      <c r="D7981" s="3" t="inlineStr">
        <is>
          <t>10.22.5.1.</t>
        </is>
      </c>
      <c r="E7981" s="3" t="inlineStr">
        <is>
          <t xml:space="preserve"> Сальник нажимной С-1</t>
        </is>
      </c>
      <c r="F7981" s="518" t="inlineStr">
        <is>
          <t>шт.</t>
        </is>
      </c>
      <c r="G7981" s="519" t="n">
        <v>2</v>
      </c>
      <c r="H7981" s="520" t="n">
        <v>13739.26</v>
      </c>
      <c r="I7981" s="521" t="n">
        <v>6770.61</v>
      </c>
      <c r="J7981" s="522" t="n"/>
      <c r="K7981" s="523" t="n">
        <v>20509.87</v>
      </c>
      <c r="L7981" s="520" t="n">
        <v>27478.52</v>
      </c>
      <c r="M7981" s="521" t="n">
        <v>13541.22</v>
      </c>
      <c r="N7981" s="522" t="n">
        <v>0</v>
      </c>
      <c r="O7981" s="523" t="n">
        <v>41019.74</v>
      </c>
      <c r="P7981" s="79" t="inlineStr">
        <is>
          <t>Добавлено. Смета №13</t>
        </is>
      </c>
      <c r="Q7981" s="104" t="inlineStr">
        <is>
          <t>Включено</t>
        </is>
      </c>
    </row>
    <row r="7982" outlineLevel="3" ht="50.25" customHeight="1">
      <c r="A7982" s="3" t="n"/>
      <c r="B7982" s="3" t="inlineStr">
        <is>
          <t>Прокладка вертикальных и горизонтальных трубопроводов системы водоснабжения с установкой арматуры</t>
        </is>
      </c>
      <c r="C7982" s="25" t="n"/>
      <c r="D7982" s="3" t="inlineStr">
        <is>
          <t>10.22.5.2.</t>
        </is>
      </c>
      <c r="E7982" s="3" t="inlineStr">
        <is>
          <t xml:space="preserve"> Цементно-песчаный раствор М100</t>
        </is>
      </c>
      <c r="F7982" s="518" t="inlineStr">
        <is>
          <t>м3</t>
        </is>
      </c>
      <c r="G7982" s="519" t="n">
        <v>0.38</v>
      </c>
      <c r="H7982" s="520" t="n">
        <v>5366.9</v>
      </c>
      <c r="I7982" s="521" t="n">
        <v>10155.91</v>
      </c>
      <c r="J7982" s="522" t="n"/>
      <c r="K7982" s="523" t="n">
        <v>15522.81</v>
      </c>
      <c r="L7982" s="520" t="n">
        <v>2039.422</v>
      </c>
      <c r="M7982" s="521" t="n">
        <v>3859.2458</v>
      </c>
      <c r="N7982" s="522" t="n">
        <v>0</v>
      </c>
      <c r="O7982" s="523" t="n">
        <v>5898.6678</v>
      </c>
      <c r="P7982" s="79" t="inlineStr">
        <is>
          <t>Добавлено. Смета №13</t>
        </is>
      </c>
      <c r="Q7982" s="104" t="inlineStr">
        <is>
          <t>Включено</t>
        </is>
      </c>
    </row>
    <row r="7983" outlineLevel="3" ht="50.25" customHeight="1">
      <c r="A7983" s="3" t="n"/>
      <c r="B7983" s="3" t="inlineStr">
        <is>
          <t>Прокладка вертикальных и горизонтальных трубопроводов системы водоснабжения с установкой арматуры</t>
        </is>
      </c>
      <c r="C7983" s="25" t="n"/>
      <c r="D7983" s="3" t="inlineStr">
        <is>
          <t>10.22.5.3.</t>
        </is>
      </c>
      <c r="E7983" s="3" t="inlineStr">
        <is>
          <t xml:space="preserve"> Просмоленная или битумизированная пеньковая прядь, предварительно скрученная в жгут</t>
        </is>
      </c>
      <c r="F7983" s="518" t="inlineStr">
        <is>
          <t>кг</t>
        </is>
      </c>
      <c r="G7983" s="519" t="n">
        <v>1</v>
      </c>
      <c r="H7983" s="520" t="n">
        <v>1073.38</v>
      </c>
      <c r="I7983" s="521" t="n">
        <v>3385.3</v>
      </c>
      <c r="J7983" s="522" t="n"/>
      <c r="K7983" s="523" t="n">
        <v>4458.68</v>
      </c>
      <c r="L7983" s="520" t="n">
        <v>1073.38</v>
      </c>
      <c r="M7983" s="521" t="n">
        <v>3385.3</v>
      </c>
      <c r="N7983" s="522" t="n">
        <v>0</v>
      </c>
      <c r="O7983" s="523" t="n">
        <v>4458.68</v>
      </c>
      <c r="P7983" s="79" t="inlineStr">
        <is>
          <t>Добавлено. Смета №13</t>
        </is>
      </c>
      <c r="Q7983" s="104" t="inlineStr">
        <is>
          <t>Включено</t>
        </is>
      </c>
    </row>
    <row r="7984" outlineLevel="3" ht="50.25" customHeight="1">
      <c r="A7984" s="3" t="n"/>
      <c r="B7984" s="3" t="inlineStr">
        <is>
          <t>Прокладка вертикальных и горизонтальных трубопроводов системы водоснабжения с установкой арматуры</t>
        </is>
      </c>
      <c r="C7984" s="25" t="n"/>
      <c r="D7984" s="3" t="inlineStr">
        <is>
          <t>10.22.5.4.</t>
        </is>
      </c>
      <c r="E7984" s="3" t="inlineStr">
        <is>
          <t xml:space="preserve"> Асбестоцементная смесь</t>
        </is>
      </c>
      <c r="F7984" s="518" t="inlineStr">
        <is>
          <t>кг</t>
        </is>
      </c>
      <c r="G7984" s="519" t="n">
        <v>1</v>
      </c>
      <c r="H7984" s="520" t="n">
        <v>889.37</v>
      </c>
      <c r="I7984" s="521" t="n">
        <v>1692.65</v>
      </c>
      <c r="J7984" s="522" t="n"/>
      <c r="K7984" s="523" t="n">
        <v>2582.02</v>
      </c>
      <c r="L7984" s="520" t="n">
        <v>889.37</v>
      </c>
      <c r="M7984" s="521" t="n">
        <v>1692.65</v>
      </c>
      <c r="N7984" s="522" t="n">
        <v>0</v>
      </c>
      <c r="O7984" s="523" t="n">
        <v>2582.02</v>
      </c>
      <c r="P7984" s="79" t="inlineStr">
        <is>
          <t>Добавлено. Смета №13</t>
        </is>
      </c>
      <c r="Q7984" s="104" t="inlineStr">
        <is>
          <t>Включено</t>
        </is>
      </c>
    </row>
    <row r="7985" outlineLevel="3" ht="50.25" customHeight="1">
      <c r="A7985" s="3" t="n"/>
      <c r="B7985" s="3" t="inlineStr">
        <is>
          <t>Прокладка вертикальных и горизонтальных трубопроводов системы водоснабжения с установкой арматуры</t>
        </is>
      </c>
      <c r="C7985" s="25" t="n"/>
      <c r="D7985" s="3" t="inlineStr">
        <is>
          <t>10.22.5.5.</t>
        </is>
      </c>
      <c r="E7985" s="3" t="inlineStr">
        <is>
          <t xml:space="preserve"> Эмаль ХС-019 по грунтовке ГФ-021</t>
        </is>
      </c>
      <c r="F7985" s="518" t="inlineStr">
        <is>
          <t>кг</t>
        </is>
      </c>
      <c r="G7985" s="519" t="n">
        <v>1</v>
      </c>
      <c r="H7985" s="520" t="n">
        <v>306.68</v>
      </c>
      <c r="I7985" s="521" t="n">
        <v>1692.65</v>
      </c>
      <c r="J7985" s="522" t="n"/>
      <c r="K7985" s="523">
        <f>SUBTOTAL(9,H7985:J7985)</f>
        <v/>
      </c>
      <c r="L7985" s="520">
        <f>$G7985*H7985</f>
        <v/>
      </c>
      <c r="M7985" s="521">
        <f>$G7985*I7985</f>
        <v/>
      </c>
      <c r="N7985" s="522">
        <f>$G7985*J7985</f>
        <v/>
      </c>
      <c r="O7985" s="523">
        <f>G7985*K7985</f>
        <v/>
      </c>
      <c r="P7985" s="79" t="inlineStr">
        <is>
          <t>Добавлено. Смета №13</t>
        </is>
      </c>
      <c r="Q7985" s="104" t="inlineStr">
        <is>
          <t>Включено</t>
        </is>
      </c>
    </row>
    <row r="7986" outlineLevel="2" ht="50.25" customHeight="1">
      <c r="A7986" s="3" t="n"/>
      <c r="B7986" s="3" t="inlineStr">
        <is>
          <t>Прокладка вертикальных и горизонтальных трубопроводов системы водоснабжения с установкой арматуры</t>
        </is>
      </c>
      <c r="C7986" s="88" t="n"/>
      <c r="D7986" s="129" t="inlineStr">
        <is>
          <t>10.22.6.</t>
        </is>
      </c>
      <c r="E7986" s="161" t="inlineStr">
        <is>
          <t>Cдача в  АО «Мосводоканал»</t>
        </is>
      </c>
      <c r="F7986" s="127" t="inlineStr">
        <is>
          <t>услуга</t>
        </is>
      </c>
      <c r="G7986" s="640" t="n">
        <v>1</v>
      </c>
      <c r="H7986" s="641" t="n">
        <v>0</v>
      </c>
      <c r="I7986" s="642" t="n">
        <v>461250</v>
      </c>
      <c r="J7986" s="643" t="n">
        <v>61316.70466083618</v>
      </c>
      <c r="K7986" s="644" t="n">
        <v>522566.7046608362</v>
      </c>
      <c r="L7986" s="641" t="n">
        <v>0</v>
      </c>
      <c r="M7986" s="642" t="n">
        <v>461250</v>
      </c>
      <c r="N7986" s="643" t="n">
        <v>61316.70466083618</v>
      </c>
      <c r="O7986" s="644" t="n">
        <v>522566.7046608362</v>
      </c>
      <c r="P7986" s="79" t="inlineStr">
        <is>
          <t>Добавлено. Смета №13</t>
        </is>
      </c>
      <c r="Q7986" s="104" t="inlineStr">
        <is>
          <t>Включено</t>
        </is>
      </c>
    </row>
    <row r="7987" ht="50.25" customHeight="1">
      <c r="A7987" s="3" t="n"/>
      <c r="B7987" s="3" t="inlineStr">
        <is>
          <t>ТХ</t>
        </is>
      </c>
      <c r="C7987" s="117" t="n"/>
      <c r="D7987" s="123" t="inlineStr">
        <is>
          <t>11.</t>
        </is>
      </c>
      <c r="E7987" s="124" t="inlineStr">
        <is>
          <t>Технологические решения - ИОС -7</t>
        </is>
      </c>
      <c r="F7987" s="528" t="inlineStr">
        <is>
          <t>м2</t>
        </is>
      </c>
      <c r="G7987" s="529" t="n">
        <v>18830.72</v>
      </c>
      <c r="H7987" s="530">
        <f>IFERROR(L7987/G7987,0)</f>
        <v/>
      </c>
      <c r="I7987" s="531">
        <f>IFERROR(M7987/G7987,0)</f>
        <v/>
      </c>
      <c r="J7987" s="532">
        <f>IFERROR(N7987/G7987,0)</f>
        <v/>
      </c>
      <c r="K7987" s="533">
        <f>+IFERROR(O7987/G7987,0)</f>
        <v/>
      </c>
      <c r="L7987" s="534">
        <f>SUBTOTAL(9,L7988:L8423)</f>
        <v/>
      </c>
      <c r="M7987" s="535">
        <f>SUBTOTAL(9,M7988:M8423)</f>
        <v/>
      </c>
      <c r="N7987" s="536">
        <f>SUBTOTAL(9,N7988:N8423)</f>
        <v/>
      </c>
      <c r="O7987" s="537">
        <f>SUBTOTAL(9,O7988:O8423)</f>
        <v/>
      </c>
      <c r="P7987" s="77" t="inlineStr">
        <is>
          <t>РАЗДЕЛ ОБНОВЛЁН (на основании проведённых тендеров)</t>
        </is>
      </c>
      <c r="Q7987" s="106" t="n"/>
    </row>
    <row r="7988" outlineLevel="1" ht="50.25" customHeight="1">
      <c r="A7988" s="3" t="inlineStr">
        <is>
          <t>13.1.</t>
        </is>
      </c>
      <c r="B7988" s="3" t="inlineStr">
        <is>
          <t>ТХ паркинга</t>
        </is>
      </c>
      <c r="C7988" s="235" t="inlineStr">
        <is>
          <t>13.1.</t>
        </is>
      </c>
      <c r="D7988" s="236" t="inlineStr">
        <is>
          <t>11.1.</t>
        </is>
      </c>
      <c r="E7988" s="145" t="inlineStr">
        <is>
          <t>Технологические решения подземной автостоянки -ИОС7.1</t>
        </is>
      </c>
      <c r="F7988" s="237" t="inlineStr">
        <is>
          <t>компл.</t>
        </is>
      </c>
      <c r="G7988" s="335" t="n">
        <v>1</v>
      </c>
      <c r="H7988" s="336">
        <f>+IFERROR(L7988/G7988,0)</f>
        <v/>
      </c>
      <c r="I7988" s="337">
        <f>IFERROR(M7988/G7988,0)</f>
        <v/>
      </c>
      <c r="J7988" s="338">
        <f>IFERROR(N7988/G7988,0)</f>
        <v/>
      </c>
      <c r="K7988" s="339">
        <f>+IFERROR(O7988/G7988,0)</f>
        <v/>
      </c>
      <c r="L7988" s="336">
        <f>SUBTOTAL(9,L7989:L8018)</f>
        <v/>
      </c>
      <c r="M7988" s="337">
        <f>SUBTOTAL(9,M7989:M8018)</f>
        <v/>
      </c>
      <c r="N7988" s="338">
        <f>SUBTOTAL(9,N7989:N8018)</f>
        <v/>
      </c>
      <c r="O7988" s="339" t="n">
        <v>1523683.366485752</v>
      </c>
      <c r="P7988" s="238" t="inlineStr">
        <is>
          <t>Д/31822-2021-ИОС7.1</t>
        </is>
      </c>
      <c r="Q7988" s="244" t="n"/>
      <c r="R7988" t="n">
        <v>1523683.366485752</v>
      </c>
    </row>
    <row r="7989" outlineLevel="2" ht="50.25" customHeight="1">
      <c r="A7989" s="3" t="n"/>
      <c r="B7989" s="3" t="inlineStr">
        <is>
          <t>ТХ паркинга</t>
        </is>
      </c>
      <c r="C7989" s="240" t="n"/>
      <c r="D7989" s="146" t="inlineStr">
        <is>
          <t>11.1.1.</t>
        </is>
      </c>
      <c r="E7989" s="146" t="inlineStr">
        <is>
          <t>Набор дорожных знаков и элементов организации дорожного движения</t>
        </is>
      </c>
      <c r="F7989" s="241" t="inlineStr">
        <is>
          <t>комплект</t>
        </is>
      </c>
      <c r="G7989" s="422" t="n">
        <v>1</v>
      </c>
      <c r="H7989" s="423">
        <f>IFERROR(L7989/G7989,0)</f>
        <v/>
      </c>
      <c r="I7989" s="424">
        <f>IFERROR(M7989/G7989,0)</f>
        <v/>
      </c>
      <c r="J7989" s="425">
        <f>IFERROR(N7989/G7989,0)</f>
        <v/>
      </c>
      <c r="K7989" s="432">
        <f>+IFERROR(O7989/G7989,0)</f>
        <v/>
      </c>
      <c r="L7989" s="423">
        <f>SUBTOTAL(9,L7990:L7997)</f>
        <v/>
      </c>
      <c r="M7989" s="424">
        <f>SUBTOTAL(9,M7990:M7997)</f>
        <v/>
      </c>
      <c r="N7989" s="425">
        <f>SUBTOTAL(9,N7990:N7997)</f>
        <v/>
      </c>
      <c r="O7989" s="427">
        <f>SUBTOTAL(9,O7990:O7997)</f>
        <v/>
      </c>
      <c r="P7989" s="242" t="n"/>
      <c r="Q7989" s="243" t="n"/>
    </row>
    <row r="7990" outlineLevel="3" ht="50.25" customHeight="1">
      <c r="A7990" s="3" t="n"/>
      <c r="B7990" s="3" t="n"/>
      <c r="C7990" s="25" t="n"/>
      <c r="D7990" s="3" t="inlineStr">
        <is>
          <t>11.1.1.1.</t>
        </is>
      </c>
      <c r="E7990" s="10" t="inlineStr">
        <is>
          <t xml:space="preserve">Система регулирования реверсивного движения в составе: </t>
        </is>
      </c>
      <c r="F7990" s="518" t="n">
        <v>0</v>
      </c>
      <c r="G7990" s="519" t="n">
        <v>0</v>
      </c>
      <c r="H7990" s="520" t="n">
        <v>0</v>
      </c>
      <c r="I7990" s="521" t="n">
        <v>0</v>
      </c>
      <c r="J7990" s="522" t="n">
        <v>0</v>
      </c>
      <c r="K7990" s="523" t="n"/>
      <c r="L7990" s="520" t="n"/>
      <c r="M7990" s="521" t="n"/>
      <c r="N7990" s="522" t="n"/>
      <c r="O7990" s="523" t="n"/>
      <c r="P7990" s="79" t="n"/>
      <c r="Q7990" s="104" t="n"/>
    </row>
    <row r="7991" outlineLevel="3" ht="50.25" customHeight="1">
      <c r="A7991" s="3" t="n"/>
      <c r="B7991" s="3" t="n"/>
      <c r="C7991" s="25" t="n"/>
      <c r="D7991" s="3" t="inlineStr">
        <is>
          <t>11.1.1.2.</t>
        </is>
      </c>
      <c r="E7991" s="3" t="inlineStr">
        <is>
          <t>Светофор ИС -1/24 В Светодиодный двухсекционный;</t>
        </is>
      </c>
      <c r="F7991" s="518" t="inlineStr">
        <is>
          <t>шт.</t>
        </is>
      </c>
      <c r="G7991" s="519" t="n">
        <v>1</v>
      </c>
      <c r="H7991" s="520" t="n">
        <v>62431.03</v>
      </c>
      <c r="I7991" s="521" t="n">
        <v>46699.33</v>
      </c>
      <c r="J7991" s="522" t="n">
        <v>11847.19</v>
      </c>
      <c r="K7991" s="523">
        <f>SUBTOTAL(9,H7991:J7991)</f>
        <v/>
      </c>
      <c r="L7991" s="520">
        <f>$G7991*H7991</f>
        <v/>
      </c>
      <c r="M7991" s="521">
        <f>$G7991*I7991</f>
        <v/>
      </c>
      <c r="N7991" s="522">
        <f>$G7991*J7991</f>
        <v/>
      </c>
      <c r="O7991" s="523">
        <f>G7991*K7991</f>
        <v/>
      </c>
      <c r="P7991" s="79" t="n"/>
      <c r="Q7991" s="104" t="inlineStr">
        <is>
          <t xml:space="preserve">КОМПЛЕКТ СВЕТОФОРОВ T8.1 (200 ММ) ДЛЯ РЕВЕРСИВНОГО ДВИЖЕНИЯ С МАЛОГАБАРИТНЫМ ДОРОЖНЫМ КОНТРОЛЛЕРОМ МДК </t>
        </is>
      </c>
    </row>
    <row r="7992" outlineLevel="3" ht="50.25" customHeight="1">
      <c r="A7992" s="3" t="n"/>
      <c r="B7992" s="3" t="n"/>
      <c r="C7992" s="25" t="n"/>
      <c r="D7992" s="3" t="inlineStr">
        <is>
          <t>11.1.1.3.</t>
        </is>
      </c>
      <c r="E7992" s="3" t="inlineStr">
        <is>
          <t>Датчик магнитный одноканальный;</t>
        </is>
      </c>
      <c r="F7992" s="518" t="inlineStr">
        <is>
          <t>шт.</t>
        </is>
      </c>
      <c r="G7992" s="519" t="n">
        <v>1</v>
      </c>
      <c r="H7992" s="520" t="n">
        <v>0</v>
      </c>
      <c r="I7992" s="521" t="n">
        <v>0</v>
      </c>
      <c r="J7992" s="522" t="n">
        <v>0</v>
      </c>
      <c r="K7992" s="523">
        <f>SUBTOTAL(9,H7992:J7992)</f>
        <v/>
      </c>
      <c r="L7992" s="520">
        <f>$G7992*H7992</f>
        <v/>
      </c>
      <c r="M7992" s="521">
        <f>$G7992*I7992</f>
        <v/>
      </c>
      <c r="N7992" s="522">
        <f>$G7992*J7992</f>
        <v/>
      </c>
      <c r="O7992" s="523">
        <f>G7992*K7992</f>
        <v/>
      </c>
      <c r="P7992" s="79" t="n"/>
      <c r="Q7992" s="104" t="inlineStr">
        <is>
          <t>Учтено</t>
        </is>
      </c>
    </row>
    <row r="7993" outlineLevel="3" ht="50.25" customHeight="1">
      <c r="A7993" s="3" t="n"/>
      <c r="B7993" s="3" t="n"/>
      <c r="C7993" s="25" t="n"/>
      <c r="D7993" s="3" t="inlineStr">
        <is>
          <t>11.1.1.4.</t>
        </is>
      </c>
      <c r="E7993" s="3" t="inlineStr">
        <is>
          <t>Радиоприемник 2-канальный в корпусе универсальный;</t>
        </is>
      </c>
      <c r="F7993" s="518" t="inlineStr">
        <is>
          <t>шт.</t>
        </is>
      </c>
      <c r="G7993" s="519" t="n">
        <v>1</v>
      </c>
      <c r="H7993" s="520" t="n">
        <v>0</v>
      </c>
      <c r="I7993" s="521" t="n">
        <v>0</v>
      </c>
      <c r="J7993" s="522" t="n">
        <v>0</v>
      </c>
      <c r="K7993" s="523">
        <f>SUBTOTAL(9,H7993:J7993)</f>
        <v/>
      </c>
      <c r="L7993" s="520">
        <f>$G7993*H7993</f>
        <v/>
      </c>
      <c r="M7993" s="521">
        <f>$G7993*I7993</f>
        <v/>
      </c>
      <c r="N7993" s="522">
        <f>$G7993*J7993</f>
        <v/>
      </c>
      <c r="O7993" s="523">
        <f>G7993*K7993</f>
        <v/>
      </c>
      <c r="P7993" s="79" t="n"/>
      <c r="Q7993" s="104" t="inlineStr">
        <is>
          <t>Учтено</t>
        </is>
      </c>
    </row>
    <row r="7994" outlineLevel="3" ht="50.25" customHeight="1">
      <c r="A7994" s="3" t="n"/>
      <c r="B7994" s="3" t="n"/>
      <c r="C7994" s="25" t="n"/>
      <c r="D7994" s="3" t="inlineStr">
        <is>
          <t>11.1.1.5.</t>
        </is>
      </c>
      <c r="E7994" s="3" t="inlineStr">
        <is>
          <t>Блок управления реверсивного движения на 2 светофора;</t>
        </is>
      </c>
      <c r="F7994" s="518" t="inlineStr">
        <is>
          <t>шт.</t>
        </is>
      </c>
      <c r="G7994" s="519" t="n">
        <v>1</v>
      </c>
      <c r="H7994" s="520" t="n">
        <v>0</v>
      </c>
      <c r="I7994" s="521" t="n">
        <v>0</v>
      </c>
      <c r="J7994" s="522" t="n">
        <v>0</v>
      </c>
      <c r="K7994" s="523">
        <f>SUBTOTAL(9,H7994:J7994)</f>
        <v/>
      </c>
      <c r="L7994" s="520">
        <f>$G7994*H7994</f>
        <v/>
      </c>
      <c r="M7994" s="521">
        <f>$G7994*I7994</f>
        <v/>
      </c>
      <c r="N7994" s="522">
        <f>$G7994*J7994</f>
        <v/>
      </c>
      <c r="O7994" s="523">
        <f>G7994*K7994</f>
        <v/>
      </c>
      <c r="P7994" s="79" t="n"/>
      <c r="Q7994" s="104" t="inlineStr">
        <is>
          <t>Учтено</t>
        </is>
      </c>
    </row>
    <row r="7995" outlineLevel="3" ht="50.25" customHeight="1">
      <c r="A7995" s="3" t="n"/>
      <c r="B7995" s="3" t="n"/>
      <c r="C7995" s="25" t="n"/>
      <c r="D7995" s="3" t="inlineStr">
        <is>
          <t>11.1.1.6.</t>
        </is>
      </c>
      <c r="E7995" s="3" t="inlineStr">
        <is>
          <t>Блок питания 24 В;</t>
        </is>
      </c>
      <c r="F7995" s="518" t="inlineStr">
        <is>
          <t>шт.</t>
        </is>
      </c>
      <c r="G7995" s="519" t="n">
        <v>1</v>
      </c>
      <c r="H7995" s="520" t="n">
        <v>0</v>
      </c>
      <c r="I7995" s="521" t="n">
        <v>0</v>
      </c>
      <c r="J7995" s="522" t="n">
        <v>0</v>
      </c>
      <c r="K7995" s="523">
        <f>SUBTOTAL(9,H7995:J7995)</f>
        <v/>
      </c>
      <c r="L7995" s="520">
        <f>$G7995*H7995</f>
        <v/>
      </c>
      <c r="M7995" s="521">
        <f>$G7995*I7995</f>
        <v/>
      </c>
      <c r="N7995" s="522">
        <f>$G7995*J7995</f>
        <v/>
      </c>
      <c r="O7995" s="523">
        <f>G7995*K7995</f>
        <v/>
      </c>
      <c r="P7995" s="79" t="n"/>
      <c r="Q7995" s="104" t="inlineStr">
        <is>
          <t>Учтено</t>
        </is>
      </c>
    </row>
    <row r="7996" outlineLevel="3" ht="50.25" customHeight="1">
      <c r="A7996" s="3" t="n"/>
      <c r="B7996" s="3" t="n"/>
      <c r="C7996" s="25" t="n"/>
      <c r="D7996" s="3" t="inlineStr">
        <is>
          <t>11.1.1.7.</t>
        </is>
      </c>
      <c r="E7996" s="3" t="inlineStr">
        <is>
          <t>Шкаф с автоматическим выключателем и контакторами</t>
        </is>
      </c>
      <c r="F7996" s="518" t="inlineStr">
        <is>
          <t>шт.</t>
        </is>
      </c>
      <c r="G7996" s="519" t="n">
        <v>1</v>
      </c>
      <c r="H7996" s="520" t="n">
        <v>0</v>
      </c>
      <c r="I7996" s="521" t="n">
        <v>0</v>
      </c>
      <c r="J7996" s="522" t="n">
        <v>0</v>
      </c>
      <c r="K7996" s="523">
        <f>SUBTOTAL(9,H7996:J7996)</f>
        <v/>
      </c>
      <c r="L7996" s="520">
        <f>$G7996*H7996</f>
        <v/>
      </c>
      <c r="M7996" s="521">
        <f>$G7996*I7996</f>
        <v/>
      </c>
      <c r="N7996" s="522">
        <f>$G7996*J7996</f>
        <v/>
      </c>
      <c r="O7996" s="523">
        <f>G7996*K7996</f>
        <v/>
      </c>
      <c r="P7996" s="79" t="n"/>
      <c r="Q7996" s="104" t="inlineStr">
        <is>
          <t>Учтено</t>
        </is>
      </c>
    </row>
    <row r="7997" outlineLevel="3" ht="50.25" customHeight="1">
      <c r="A7997" s="3" t="n"/>
      <c r="B7997" s="3" t="n"/>
      <c r="C7997" s="25" t="n"/>
      <c r="D7997" s="3" t="inlineStr">
        <is>
          <t>11.1.1.8.</t>
        </is>
      </c>
      <c r="E7997" s="3" t="inlineStr">
        <is>
          <t>Машина подметальная ручная / KM 70/20 C 2SB</t>
        </is>
      </c>
      <c r="F7997" s="518" t="inlineStr">
        <is>
          <t>шт.</t>
        </is>
      </c>
      <c r="G7997" s="519" t="n">
        <v>1</v>
      </c>
      <c r="H7997" s="520" t="n">
        <v>47909.4</v>
      </c>
      <c r="I7997" s="521" t="n">
        <v>7872.43</v>
      </c>
      <c r="J7997" s="522" t="n">
        <v>6055.67</v>
      </c>
      <c r="K7997" s="523">
        <f>SUBTOTAL(9,H7997:J7997)</f>
        <v/>
      </c>
      <c r="L7997" s="520">
        <f>$G7997*H7997</f>
        <v/>
      </c>
      <c r="M7997" s="521">
        <f>$G7997*I7997</f>
        <v/>
      </c>
      <c r="N7997" s="522">
        <f>$G7997*J7997</f>
        <v/>
      </c>
      <c r="O7997" s="523">
        <f>G7997*K7997</f>
        <v/>
      </c>
      <c r="P7997" s="79" t="n"/>
      <c r="Q7997" s="104" t="n"/>
    </row>
    <row r="7998" outlineLevel="2" ht="50.25" customHeight="1">
      <c r="A7998" s="3" t="inlineStr">
        <is>
          <t>13.2.</t>
        </is>
      </c>
      <c r="B7998" s="3" t="inlineStr">
        <is>
          <t>Автоматизированная парковочная система</t>
        </is>
      </c>
      <c r="C7998" s="240" t="inlineStr">
        <is>
          <t>13.2.</t>
        </is>
      </c>
      <c r="D7998" s="146" t="inlineStr">
        <is>
          <t>11.1.2.</t>
        </is>
      </c>
      <c r="E7998" s="146" t="inlineStr">
        <is>
          <t>Оборудование автоматической мойки колёс 
- Автоматизированные / SPEEDWASH (Shanghai Kuolong Cleaning Machinery)</t>
        </is>
      </c>
      <c r="F7998" s="241" t="inlineStr">
        <is>
          <t>комплект</t>
        </is>
      </c>
      <c r="G7998" s="422" t="n">
        <v>1</v>
      </c>
      <c r="H7998" s="423">
        <f>IFERROR(L7998/G7998,0)</f>
        <v/>
      </c>
      <c r="I7998" s="424">
        <f>IFERROR(M7998/G7998,0)</f>
        <v/>
      </c>
      <c r="J7998" s="425">
        <f>IFERROR(N7998/G7998,0)</f>
        <v/>
      </c>
      <c r="K7998" s="432">
        <f>+IFERROR(O7998/G7998,0)</f>
        <v/>
      </c>
      <c r="L7998" s="423">
        <f>SUBTOTAL(9,L7999:L8015)</f>
        <v/>
      </c>
      <c r="M7998" s="424">
        <f>SUBTOTAL(9,M7999:M8015)</f>
        <v/>
      </c>
      <c r="N7998" s="425">
        <f>SUBTOTAL(9,N7999:N8015)</f>
        <v/>
      </c>
      <c r="O7998" s="427" t="n">
        <v>1342249.857009123</v>
      </c>
      <c r="P7998" s="242" t="n"/>
      <c r="Q7998" s="243" t="inlineStr">
        <is>
          <t>Учтено оборудование СМД-Л-1 на основании п.46 RFI от 20.02.2023</t>
        </is>
      </c>
      <c r="R7998" t="n">
        <v>1342249.857009123</v>
      </c>
    </row>
    <row r="7999" outlineLevel="3" ht="50.25" customHeight="1">
      <c r="A7999" s="3" t="n"/>
      <c r="B7999" s="3" t="inlineStr">
        <is>
          <t>ТХ паркинга</t>
        </is>
      </c>
      <c r="C7999" s="25" t="n"/>
      <c r="D7999" s="3" t="inlineStr">
        <is>
          <t>11.1.2.1.</t>
        </is>
      </c>
      <c r="E7999" s="3" t="inlineStr">
        <is>
          <t>Искусственная неровность. 500х2500х58 мм, резина</t>
        </is>
      </c>
      <c r="F7999" s="518" t="inlineStr">
        <is>
          <t>компл.</t>
        </is>
      </c>
      <c r="G7999" s="519" t="n">
        <v>1</v>
      </c>
      <c r="H7999" s="520" t="n">
        <v>970564.33</v>
      </c>
      <c r="I7999" s="521" t="n">
        <v>249460.32</v>
      </c>
      <c r="J7999" s="522" t="n">
        <v>132445.88</v>
      </c>
      <c r="K7999" s="523">
        <f>SUBTOTAL(9,H7999:J7999)</f>
        <v/>
      </c>
      <c r="L7999" s="520">
        <f>$G7999*H7999</f>
        <v/>
      </c>
      <c r="M7999" s="521">
        <f>$G7999*I7999</f>
        <v/>
      </c>
      <c r="N7999" s="522">
        <f>$G7999*J7999</f>
        <v/>
      </c>
      <c r="O7999" s="523">
        <f>G7999*K7999</f>
        <v/>
      </c>
      <c r="P7999" s="79" t="n"/>
      <c r="Q7999" s="104" t="n"/>
    </row>
    <row r="8000" outlineLevel="3" ht="50.25" customHeight="1">
      <c r="A8000" s="3" t="n"/>
      <c r="B8000" s="3" t="n"/>
      <c r="C8000" s="25" t="n"/>
      <c r="D8000" s="3" t="inlineStr">
        <is>
          <t>11.1.2.2.</t>
        </is>
      </c>
      <c r="E8000" s="3" t="inlineStr">
        <is>
          <t>Колесный отбойник, сталь гальванизированная d-60 мм</t>
        </is>
      </c>
      <c r="F8000" s="518" t="inlineStr">
        <is>
          <t>шт</t>
        </is>
      </c>
      <c r="G8000" s="519" t="n">
        <v>2</v>
      </c>
      <c r="H8000" s="520" t="n">
        <v>0</v>
      </c>
      <c r="I8000" s="521" t="n">
        <v>0</v>
      </c>
      <c r="J8000" s="522" t="n">
        <v>0</v>
      </c>
      <c r="K8000" s="523">
        <f>SUBTOTAL(9,H8000:J8000)</f>
        <v/>
      </c>
      <c r="L8000" s="520">
        <f>$G8000*H8000</f>
        <v/>
      </c>
      <c r="M8000" s="521">
        <f>$G8000*I8000</f>
        <v/>
      </c>
      <c r="N8000" s="522">
        <f>$G8000*J8000</f>
        <v/>
      </c>
      <c r="O8000" s="523">
        <f>G8000*K8000</f>
        <v/>
      </c>
      <c r="P8000" s="79" t="n"/>
      <c r="Q8000" s="104" t="inlineStr">
        <is>
          <t>Учтено</t>
        </is>
      </c>
    </row>
    <row r="8001" outlineLevel="3" ht="50.25" customHeight="1">
      <c r="A8001" s="3" t="n"/>
      <c r="B8001" s="3" t="n"/>
      <c r="C8001" s="25" t="n"/>
      <c r="D8001" s="3" t="inlineStr">
        <is>
          <t>11.1.2.3.</t>
        </is>
      </c>
      <c r="E8001" s="3" t="inlineStr">
        <is>
          <t>Комплект светового затвора 1 распределительная коробка из ударопрочного пластика, влагозащищенность IP56; стойка и корпус – гальванизированная сталь</t>
        </is>
      </c>
      <c r="F8001" s="518" t="inlineStr">
        <is>
          <t>Комплект</t>
        </is>
      </c>
      <c r="G8001" s="519" t="n">
        <v>1</v>
      </c>
      <c r="H8001" s="520" t="n">
        <v>0</v>
      </c>
      <c r="I8001" s="521" t="n">
        <v>0</v>
      </c>
      <c r="J8001" s="522" t="n">
        <v>0</v>
      </c>
      <c r="K8001" s="523">
        <f>SUBTOTAL(9,H8001:J8001)</f>
        <v/>
      </c>
      <c r="L8001" s="520">
        <f>$G8001*H8001</f>
        <v/>
      </c>
      <c r="M8001" s="521">
        <f>$G8001*I8001</f>
        <v/>
      </c>
      <c r="N8001" s="522">
        <f>$G8001*J8001</f>
        <v/>
      </c>
      <c r="O8001" s="523">
        <f>G8001*K8001</f>
        <v/>
      </c>
      <c r="P8001" s="79" t="n"/>
      <c r="Q8001" s="104" t="inlineStr">
        <is>
          <t>Учтено</t>
        </is>
      </c>
    </row>
    <row r="8002" outlineLevel="3" ht="50.25" customHeight="1">
      <c r="A8002" s="3" t="n"/>
      <c r="B8002" s="3" t="n"/>
      <c r="C8002" s="25" t="n"/>
      <c r="D8002" s="3" t="inlineStr">
        <is>
          <t>11.1.2.4.</t>
        </is>
      </c>
      <c r="E8002" s="3" t="inlineStr">
        <is>
          <t>Комплект светового затвора 2 распределительная коробка из ударопрочного пластика, влагозащищенность IP56; стойка и корпус – гальванизированная сталь</t>
        </is>
      </c>
      <c r="F8002" s="518" t="inlineStr">
        <is>
          <t>Комплект</t>
        </is>
      </c>
      <c r="G8002" s="519" t="n">
        <v>1</v>
      </c>
      <c r="H8002" s="520" t="n">
        <v>0</v>
      </c>
      <c r="I8002" s="521" t="n">
        <v>0</v>
      </c>
      <c r="J8002" s="522" t="n">
        <v>0</v>
      </c>
      <c r="K8002" s="523">
        <f>SUBTOTAL(9,H8002:J8002)</f>
        <v/>
      </c>
      <c r="L8002" s="520">
        <f>$G8002*H8002</f>
        <v/>
      </c>
      <c r="M8002" s="521">
        <f>$G8002*I8002</f>
        <v/>
      </c>
      <c r="N8002" s="522">
        <f>$G8002*J8002</f>
        <v/>
      </c>
      <c r="O8002" s="523">
        <f>G8002*K8002</f>
        <v/>
      </c>
      <c r="P8002" s="79" t="n"/>
      <c r="Q8002" s="104" t="inlineStr">
        <is>
          <t>Учтено</t>
        </is>
      </c>
    </row>
    <row r="8003" outlineLevel="3" ht="50.25" customHeight="1">
      <c r="A8003" s="3" t="n"/>
      <c r="B8003" s="3" t="n"/>
      <c r="C8003" s="25" t="n"/>
      <c r="D8003" s="3" t="inlineStr">
        <is>
          <t>11.1.2.5.</t>
        </is>
      </c>
      <c r="E8003" s="3" t="inlineStr">
        <is>
          <t>Пульт управления ПУ</t>
        </is>
      </c>
      <c r="F8003" s="518" t="inlineStr">
        <is>
          <t>шт</t>
        </is>
      </c>
      <c r="G8003" s="519" t="n">
        <v>1</v>
      </c>
      <c r="H8003" s="520" t="n">
        <v>0</v>
      </c>
      <c r="I8003" s="521" t="n">
        <v>0</v>
      </c>
      <c r="J8003" s="522" t="n">
        <v>0</v>
      </c>
      <c r="K8003" s="523">
        <f>SUBTOTAL(9,H8003:J8003)</f>
        <v/>
      </c>
      <c r="L8003" s="520">
        <f>$G8003*H8003</f>
        <v/>
      </c>
      <c r="M8003" s="521">
        <f>$G8003*I8003</f>
        <v/>
      </c>
      <c r="N8003" s="522">
        <f>$G8003*J8003</f>
        <v/>
      </c>
      <c r="O8003" s="523">
        <f>G8003*K8003</f>
        <v/>
      </c>
      <c r="P8003" s="79" t="n"/>
      <c r="Q8003" s="104" t="inlineStr">
        <is>
          <t>Учтено</t>
        </is>
      </c>
    </row>
    <row r="8004" outlineLevel="3" ht="50.25" customHeight="1">
      <c r="A8004" s="3" t="n"/>
      <c r="B8004" s="3" t="n"/>
      <c r="C8004" s="25" t="n"/>
      <c r="D8004" s="3" t="inlineStr">
        <is>
          <t>11.1.2.6.</t>
        </is>
      </c>
      <c r="E8004" s="3" t="inlineStr">
        <is>
          <t>Пульт аварийной остановки ПУ-АВ</t>
        </is>
      </c>
      <c r="F8004" s="518" t="inlineStr">
        <is>
          <t>шт</t>
        </is>
      </c>
      <c r="G8004" s="519" t="n">
        <v>1</v>
      </c>
      <c r="H8004" s="520" t="n">
        <v>0</v>
      </c>
      <c r="I8004" s="521" t="n">
        <v>0</v>
      </c>
      <c r="J8004" s="522" t="n">
        <v>0</v>
      </c>
      <c r="K8004" s="523">
        <f>SUBTOTAL(9,H8004:J8004)</f>
        <v/>
      </c>
      <c r="L8004" s="520">
        <f>$G8004*H8004</f>
        <v/>
      </c>
      <c r="M8004" s="521">
        <f>$G8004*I8004</f>
        <v/>
      </c>
      <c r="N8004" s="522">
        <f>$G8004*J8004</f>
        <v/>
      </c>
      <c r="O8004" s="523">
        <f>G8004*K8004</f>
        <v/>
      </c>
      <c r="P8004" s="79" t="n"/>
      <c r="Q8004" s="104" t="inlineStr">
        <is>
          <t>Учтено</t>
        </is>
      </c>
    </row>
    <row r="8005" outlineLevel="3" ht="50.25" customHeight="1">
      <c r="A8005" s="3" t="n"/>
      <c r="B8005" s="3" t="n"/>
      <c r="C8005" s="25" t="n"/>
      <c r="D8005" s="3" t="inlineStr">
        <is>
          <t>11.1.2.7.</t>
        </is>
      </c>
      <c r="E8005" s="3" t="inlineStr">
        <is>
          <t>Насос  / Производительность 50 л/мин, напор 34 м, U=220В, N=1,1кВт, 50Гц</t>
        </is>
      </c>
      <c r="F8005" s="518" t="inlineStr">
        <is>
          <t>шт</t>
        </is>
      </c>
      <c r="G8005" s="519" t="n">
        <v>1</v>
      </c>
      <c r="H8005" s="520" t="n">
        <v>0</v>
      </c>
      <c r="I8005" s="521" t="n">
        <v>0</v>
      </c>
      <c r="J8005" s="522" t="n">
        <v>0</v>
      </c>
      <c r="K8005" s="523">
        <f>SUBTOTAL(9,H8005:J8005)</f>
        <v/>
      </c>
      <c r="L8005" s="520">
        <f>$G8005*H8005</f>
        <v/>
      </c>
      <c r="M8005" s="521">
        <f>$G8005*I8005</f>
        <v/>
      </c>
      <c r="N8005" s="522">
        <f>$G8005*J8005</f>
        <v/>
      </c>
      <c r="O8005" s="523">
        <f>G8005*K8005</f>
        <v/>
      </c>
      <c r="P8005" s="79" t="n"/>
      <c r="Q8005" s="104" t="inlineStr">
        <is>
          <t>Учтено</t>
        </is>
      </c>
    </row>
    <row r="8006" outlineLevel="3" ht="50.25" customHeight="1">
      <c r="A8006" s="3" t="n"/>
      <c r="B8006" s="3" t="n"/>
      <c r="C8006" s="25" t="n"/>
      <c r="D8006" s="3" t="inlineStr">
        <is>
          <t>11.1.2.8.</t>
        </is>
      </c>
      <c r="E8006" s="3" t="inlineStr">
        <is>
          <t>Комплект трубных соединений. (Набор уточняется на стадии РД)</t>
        </is>
      </c>
      <c r="F8006" s="518" t="inlineStr">
        <is>
          <t>шт</t>
        </is>
      </c>
      <c r="G8006" s="519" t="n">
        <v>1</v>
      </c>
      <c r="H8006" s="520" t="n">
        <v>0</v>
      </c>
      <c r="I8006" s="521" t="n">
        <v>0</v>
      </c>
      <c r="J8006" s="522" t="n">
        <v>0</v>
      </c>
      <c r="K8006" s="523">
        <f>SUBTOTAL(9,H8006:J8006)</f>
        <v/>
      </c>
      <c r="L8006" s="520">
        <f>$G8006*H8006</f>
        <v/>
      </c>
      <c r="M8006" s="521">
        <f>$G8006*I8006</f>
        <v/>
      </c>
      <c r="N8006" s="522">
        <f>$G8006*J8006</f>
        <v/>
      </c>
      <c r="O8006" s="523">
        <f>G8006*K8006</f>
        <v/>
      </c>
      <c r="P8006" s="79" t="n"/>
      <c r="Q8006" s="104" t="inlineStr">
        <is>
          <t>Учтено</t>
        </is>
      </c>
    </row>
    <row r="8007" outlineLevel="3" ht="50.25" customHeight="1">
      <c r="A8007" s="3" t="n"/>
      <c r="B8007" s="3" t="n"/>
      <c r="C8007" s="25" t="n"/>
      <c r="D8007" s="3" t="inlineStr">
        <is>
          <t>11.1.2.9.</t>
        </is>
      </c>
      <c r="E8007" s="3" t="inlineStr">
        <is>
          <t>Шкаф управления автоматической мойкой и очистными сооружениями</t>
        </is>
      </c>
      <c r="F8007" s="518" t="inlineStr">
        <is>
          <t>шт</t>
        </is>
      </c>
      <c r="G8007" s="519" t="n">
        <v>1</v>
      </c>
      <c r="H8007" s="520" t="n">
        <v>0</v>
      </c>
      <c r="I8007" s="521" t="n">
        <v>0</v>
      </c>
      <c r="J8007" s="522" t="n">
        <v>0</v>
      </c>
      <c r="K8007" s="523">
        <f>SUBTOTAL(9,H8007:J8007)</f>
        <v/>
      </c>
      <c r="L8007" s="520">
        <f>$G8007*H8007</f>
        <v/>
      </c>
      <c r="M8007" s="521">
        <f>$G8007*I8007</f>
        <v/>
      </c>
      <c r="N8007" s="522">
        <f>$G8007*J8007</f>
        <v/>
      </c>
      <c r="O8007" s="523">
        <f>G8007*K8007</f>
        <v/>
      </c>
      <c r="P8007" s="79" t="n"/>
      <c r="Q8007" s="104" t="inlineStr">
        <is>
          <t>Учтено</t>
        </is>
      </c>
    </row>
    <row r="8008" outlineLevel="3" ht="50.25" customHeight="1">
      <c r="A8008" s="3" t="n"/>
      <c r="B8008" s="3" t="n"/>
      <c r="C8008" s="25" t="n"/>
      <c r="D8008" s="3" t="inlineStr">
        <is>
          <t>11.1.2.10.</t>
        </is>
      </c>
      <c r="E8008" s="3" t="inlineStr">
        <is>
          <t>Система очистки Производительность установки 5 (м3/час) 
Потребляемая мощность – 1,7кВт/380В/50Гц Габ., мм - 2100х900х2100, тип/марка СОРВ-5/800-Р-АП</t>
        </is>
      </c>
      <c r="F8008" s="518" t="inlineStr">
        <is>
          <t>шт</t>
        </is>
      </c>
      <c r="G8008" s="519" t="n">
        <v>1</v>
      </c>
      <c r="H8008" s="520" t="n">
        <v>0</v>
      </c>
      <c r="I8008" s="521" t="n">
        <v>0</v>
      </c>
      <c r="J8008" s="522" t="n">
        <v>0</v>
      </c>
      <c r="K8008" s="523">
        <f>SUBTOTAL(9,H8008:J8008)</f>
        <v/>
      </c>
      <c r="L8008" s="520">
        <f>$G8008*H8008</f>
        <v/>
      </c>
      <c r="M8008" s="521">
        <f>$G8008*I8008</f>
        <v/>
      </c>
      <c r="N8008" s="522">
        <f>$G8008*J8008</f>
        <v/>
      </c>
      <c r="O8008" s="523">
        <f>G8008*K8008</f>
        <v/>
      </c>
      <c r="P8008" s="79" t="n"/>
      <c r="Q8008" s="104" t="inlineStr">
        <is>
          <t>Учтено</t>
        </is>
      </c>
    </row>
    <row r="8009" outlineLevel="3" ht="50.25" customHeight="1">
      <c r="A8009" s="3" t="n"/>
      <c r="B8009" s="3" t="n"/>
      <c r="C8009" s="25" t="n"/>
      <c r="D8009" s="3" t="inlineStr">
        <is>
          <t>11.1.2.11.</t>
        </is>
      </c>
      <c r="E8009" s="3" t="inlineStr">
        <is>
          <t>Аппарат высокого давления Производительность, (л/ч) – 560; Рабочее давление, (бар) – 150; 
Мощность – 3,1кВт/230В/50Гц Габ., мм - 400 × 455 × 700, тип/марка HD 6/15</t>
        </is>
      </c>
      <c r="F8009" s="518" t="inlineStr">
        <is>
          <t>шт</t>
        </is>
      </c>
      <c r="G8009" s="519" t="n">
        <v>1</v>
      </c>
      <c r="H8009" s="520" t="n">
        <v>0</v>
      </c>
      <c r="I8009" s="521" t="n">
        <v>0</v>
      </c>
      <c r="J8009" s="522" t="n">
        <v>0</v>
      </c>
      <c r="K8009" s="523">
        <f>SUBTOTAL(9,H8009:J8009)</f>
        <v/>
      </c>
      <c r="L8009" s="520">
        <f>$G8009*H8009</f>
        <v/>
      </c>
      <c r="M8009" s="521">
        <f>$G8009*I8009</f>
        <v/>
      </c>
      <c r="N8009" s="522">
        <f>$G8009*J8009</f>
        <v/>
      </c>
      <c r="O8009" s="523">
        <f>G8009*K8009</f>
        <v/>
      </c>
      <c r="P8009" s="79" t="n"/>
      <c r="Q8009" s="104" t="inlineStr">
        <is>
          <t>Учтено</t>
        </is>
      </c>
    </row>
    <row r="8010" outlineLevel="3" ht="50.25" customHeight="1">
      <c r="A8010" s="3" t="n"/>
      <c r="B8010" s="3" t="n"/>
      <c r="C8010" s="25" t="n"/>
      <c r="D8010" s="3" t="inlineStr">
        <is>
          <t>11.1.2.12.</t>
        </is>
      </c>
      <c r="E8010" s="3" t="inlineStr">
        <is>
          <t>Поверхностный водоотстойник Пропускная способность, (м³/час) – 8 Степень очистки, (%) – 85 Габ., мм - 4400х2450х1600, тип/марка ПО-8-К1</t>
        </is>
      </c>
      <c r="F8010" s="518" t="inlineStr">
        <is>
          <t>шт</t>
        </is>
      </c>
      <c r="G8010" s="519" t="n">
        <v>1</v>
      </c>
      <c r="H8010" s="520" t="n">
        <v>0</v>
      </c>
      <c r="I8010" s="521" t="n">
        <v>0</v>
      </c>
      <c r="J8010" s="522" t="n">
        <v>0</v>
      </c>
      <c r="K8010" s="523">
        <f>SUBTOTAL(9,H8010:J8010)</f>
        <v/>
      </c>
      <c r="L8010" s="520">
        <f>$G8010*H8010</f>
        <v/>
      </c>
      <c r="M8010" s="521">
        <f>$G8010*I8010</f>
        <v/>
      </c>
      <c r="N8010" s="522">
        <f>$G8010*J8010</f>
        <v/>
      </c>
      <c r="O8010" s="523">
        <f>G8010*K8010</f>
        <v/>
      </c>
      <c r="P8010" s="79" t="n"/>
      <c r="Q8010" s="104" t="inlineStr">
        <is>
          <t>Учтено</t>
        </is>
      </c>
    </row>
    <row r="8011" outlineLevel="3" ht="50.25" customHeight="1">
      <c r="A8011" s="3" t="n"/>
      <c r="B8011" s="3" t="n"/>
      <c r="C8011" s="25" t="n"/>
      <c r="D8011" s="3" t="inlineStr">
        <is>
          <t>11.1.2.13.</t>
        </is>
      </c>
      <c r="E8011" s="3" t="inlineStr">
        <is>
          <t>Устройство сигнализации переполнения отстойника</t>
        </is>
      </c>
      <c r="F8011" s="518" t="inlineStr">
        <is>
          <t>шт</t>
        </is>
      </c>
      <c r="G8011" s="519" t="n">
        <v>1</v>
      </c>
      <c r="H8011" s="520" t="n">
        <v>0</v>
      </c>
      <c r="I8011" s="521" t="n">
        <v>0</v>
      </c>
      <c r="J8011" s="522" t="n">
        <v>0</v>
      </c>
      <c r="K8011" s="523">
        <f>SUBTOTAL(9,H8011:J8011)</f>
        <v/>
      </c>
      <c r="L8011" s="520">
        <f>$G8011*H8011</f>
        <v/>
      </c>
      <c r="M8011" s="521">
        <f>$G8011*I8011</f>
        <v/>
      </c>
      <c r="N8011" s="522">
        <f>$G8011*J8011</f>
        <v/>
      </c>
      <c r="O8011" s="523">
        <f>G8011*K8011</f>
        <v/>
      </c>
      <c r="P8011" s="79" t="n"/>
      <c r="Q8011" s="104" t="inlineStr">
        <is>
          <t>Учтено</t>
        </is>
      </c>
    </row>
    <row r="8012" outlineLevel="3" ht="50.25" customHeight="1">
      <c r="A8012" s="3" t="n"/>
      <c r="B8012" s="3" t="n"/>
      <c r="C8012" s="25" t="n"/>
      <c r="D8012" s="3" t="inlineStr">
        <is>
          <t>11.1.2.14.</t>
        </is>
      </c>
      <c r="E8012" s="3" t="inlineStr">
        <is>
          <t>Тоннель экранирующий из поликарбоната на металлической раме</t>
        </is>
      </c>
      <c r="F8012" s="518" t="inlineStr">
        <is>
          <t>шт</t>
        </is>
      </c>
      <c r="G8012" s="519" t="n">
        <v>1</v>
      </c>
      <c r="H8012" s="520" t="n">
        <v>0</v>
      </c>
      <c r="I8012" s="521" t="n">
        <v>0</v>
      </c>
      <c r="J8012" s="522" t="n">
        <v>0</v>
      </c>
      <c r="K8012" s="523">
        <f>SUBTOTAL(9,H8012:J8012)</f>
        <v/>
      </c>
      <c r="L8012" s="520">
        <f>$G8012*H8012</f>
        <v/>
      </c>
      <c r="M8012" s="521">
        <f>$G8012*I8012</f>
        <v/>
      </c>
      <c r="N8012" s="522">
        <f>$G8012*J8012</f>
        <v/>
      </c>
      <c r="O8012" s="523">
        <f>G8012*K8012</f>
        <v/>
      </c>
      <c r="P8012" s="79" t="n"/>
      <c r="Q8012" s="104" t="inlineStr">
        <is>
          <t>Учтено</t>
        </is>
      </c>
    </row>
    <row r="8013" outlineLevel="3" ht="50.25" customHeight="1">
      <c r="A8013" s="3" t="n"/>
      <c r="B8013" s="3" t="n"/>
      <c r="C8013" s="25" t="n"/>
      <c r="D8013" s="3" t="inlineStr">
        <is>
          <t>11.1.2.15.</t>
        </is>
      </c>
      <c r="E8013" s="3" t="inlineStr">
        <is>
          <t>Перекрытия решётчатые с обрамлением</t>
        </is>
      </c>
      <c r="F8013" s="518" t="inlineStr">
        <is>
          <t>шт</t>
        </is>
      </c>
      <c r="G8013" s="519" t="n">
        <v>1</v>
      </c>
      <c r="H8013" s="520" t="n">
        <v>0</v>
      </c>
      <c r="I8013" s="521" t="n">
        <v>0</v>
      </c>
      <c r="J8013" s="522" t="n">
        <v>0</v>
      </c>
      <c r="K8013" s="523">
        <f>SUBTOTAL(9,H8013:J8013)</f>
        <v/>
      </c>
      <c r="L8013" s="520">
        <f>$G8013*H8013</f>
        <v/>
      </c>
      <c r="M8013" s="521">
        <f>$G8013*I8013</f>
        <v/>
      </c>
      <c r="N8013" s="522">
        <f>$G8013*J8013</f>
        <v/>
      </c>
      <c r="O8013" s="523">
        <f>G8013*K8013</f>
        <v/>
      </c>
      <c r="P8013" s="79" t="n"/>
      <c r="Q8013" s="104" t="inlineStr">
        <is>
          <t>Учтено</t>
        </is>
      </c>
    </row>
    <row r="8014" outlineLevel="3" ht="50.25" customHeight="1">
      <c r="A8014" s="3" t="n"/>
      <c r="B8014" s="3" t="n"/>
      <c r="C8014" s="25" t="n"/>
      <c r="D8014" s="3" t="inlineStr">
        <is>
          <t>11.1.2.16.</t>
        </is>
      </c>
      <c r="E8014" s="3" t="inlineStr">
        <is>
          <t xml:space="preserve">Насос грязевой - Производительность 20 м3/час, напор 9 м, U=380 B, N=2,2 кВт, 50 Гц, тип/марка СМ 80-50-200 б/4 </t>
        </is>
      </c>
      <c r="F8014" s="518" t="inlineStr">
        <is>
          <t>шт</t>
        </is>
      </c>
      <c r="G8014" s="519" t="n">
        <v>1</v>
      </c>
      <c r="H8014" s="520" t="n">
        <v>0</v>
      </c>
      <c r="I8014" s="521" t="n">
        <v>0</v>
      </c>
      <c r="J8014" s="522" t="n">
        <v>0</v>
      </c>
      <c r="K8014" s="523">
        <f>SUBTOTAL(9,H8014:J8014)</f>
        <v/>
      </c>
      <c r="L8014" s="520">
        <f>$G8014*H8014</f>
        <v/>
      </c>
      <c r="M8014" s="521">
        <f>$G8014*I8014</f>
        <v/>
      </c>
      <c r="N8014" s="522">
        <f>$G8014*J8014</f>
        <v/>
      </c>
      <c r="O8014" s="523">
        <f>G8014*K8014</f>
        <v/>
      </c>
      <c r="P8014" s="79" t="n"/>
      <c r="Q8014" s="104" t="inlineStr">
        <is>
          <t>Учтено</t>
        </is>
      </c>
    </row>
    <row r="8015" outlineLevel="3" ht="50.25" customHeight="1">
      <c r="A8015" s="3" t="n"/>
      <c r="B8015" s="3" t="n"/>
      <c r="C8015" s="25" t="n"/>
      <c r="D8015" s="3" t="inlineStr">
        <is>
          <t>11.1.2.17.</t>
        </is>
      </c>
      <c r="E8015" s="3" t="inlineStr">
        <is>
          <t>Бак шламосборный объём 6м3</t>
        </is>
      </c>
      <c r="F8015" s="518" t="inlineStr">
        <is>
          <t>шт</t>
        </is>
      </c>
      <c r="G8015" s="519" t="n">
        <v>1</v>
      </c>
      <c r="H8015" s="520" t="n">
        <v>0</v>
      </c>
      <c r="I8015" s="521" t="n">
        <v>0</v>
      </c>
      <c r="J8015" s="522" t="n">
        <v>0</v>
      </c>
      <c r="K8015" s="523">
        <f>SUBTOTAL(9,H8015:J8015)</f>
        <v/>
      </c>
      <c r="L8015" s="520">
        <f>$G8015*H8015</f>
        <v/>
      </c>
      <c r="M8015" s="521">
        <f>$G8015*I8015</f>
        <v/>
      </c>
      <c r="N8015" s="522">
        <f>$G8015*J8015</f>
        <v/>
      </c>
      <c r="O8015" s="523">
        <f>G8015*K8015</f>
        <v/>
      </c>
      <c r="P8015" s="79" t="n"/>
      <c r="Q8015" s="104" t="inlineStr">
        <is>
          <t>Учтено</t>
        </is>
      </c>
    </row>
    <row r="8016" outlineLevel="2" ht="50.25" customHeight="1">
      <c r="A8016" s="3" t="n"/>
      <c r="B8016" s="3" t="inlineStr">
        <is>
          <t>Прочее ТХ</t>
        </is>
      </c>
      <c r="C8016" s="240" t="n"/>
      <c r="D8016" s="146" t="inlineStr">
        <is>
          <t>11.1.3.</t>
        </is>
      </c>
      <c r="E8016" s="146" t="inlineStr">
        <is>
          <t>Прочие работы</t>
        </is>
      </c>
      <c r="F8016" s="241" t="inlineStr">
        <is>
          <t>комплект</t>
        </is>
      </c>
      <c r="G8016" s="422" t="n">
        <v>1</v>
      </c>
      <c r="H8016" s="423">
        <f>IFERROR(L8016/G8016,0)</f>
        <v/>
      </c>
      <c r="I8016" s="424">
        <f>IFERROR(M8016/G8016,0)</f>
        <v/>
      </c>
      <c r="J8016" s="425">
        <f>IFERROR(N8016/G8016,0)</f>
        <v/>
      </c>
      <c r="K8016" s="432">
        <f>+IFERROR(O8016/G8016,0)</f>
        <v/>
      </c>
      <c r="L8016" s="423">
        <f>SUBTOTAL(9,L8017:L8018)</f>
        <v/>
      </c>
      <c r="M8016" s="424">
        <f>SUBTOTAL(9,M8017:M8018)</f>
        <v/>
      </c>
      <c r="N8016" s="425">
        <f>SUBTOTAL(9,N8017:N8018)</f>
        <v/>
      </c>
      <c r="O8016" s="427">
        <f>SUBTOTAL(9,O8017:O8018)</f>
        <v/>
      </c>
      <c r="P8016" s="242" t="n"/>
      <c r="Q8016" s="243" t="n"/>
    </row>
    <row r="8017" outlineLevel="3" ht="50.25" customHeight="1">
      <c r="A8017" s="3" t="n"/>
      <c r="B8017" s="3" t="n"/>
      <c r="C8017" s="25" t="n"/>
      <c r="D8017" s="3" t="inlineStr">
        <is>
          <t>11.1.3.1.</t>
        </is>
      </c>
      <c r="E8017" s="3" t="inlineStr">
        <is>
          <t>Зарядные устройства для всех парковочных мест электромобилей 64 постов, только оконечные устройства, в том числе 2 шт. экспресс з/у (подключение в разделе Инженерные системы) согласно пункту 143 в ТЗ на СМР</t>
        </is>
      </c>
      <c r="F8017" s="518" t="inlineStr">
        <is>
          <t>шт.</t>
        </is>
      </c>
      <c r="G8017" s="519" t="n">
        <v>0</v>
      </c>
      <c r="H8017" s="520" t="n">
        <v>242031.21</v>
      </c>
      <c r="I8017" s="521" t="n">
        <v>37473.41</v>
      </c>
      <c r="J8017" s="522" t="n">
        <v>30343.02</v>
      </c>
      <c r="K8017" s="523">
        <f>SUBTOTAL(9,H8017:J8017)</f>
        <v/>
      </c>
      <c r="L8017" s="520">
        <f>$G8017*H8017</f>
        <v/>
      </c>
      <c r="M8017" s="521">
        <f>$G8017*I8017</f>
        <v/>
      </c>
      <c r="N8017" s="522">
        <f>$G8017*J8017</f>
        <v/>
      </c>
      <c r="O8017" s="523">
        <f>G8017*K8017</f>
        <v/>
      </c>
      <c r="P8017" s="95" t="inlineStr">
        <is>
          <t>исключено</t>
        </is>
      </c>
      <c r="Q8017" s="104" t="inlineStr">
        <is>
          <t>Зарядная станция TOUCH Home Mini Pro 22 квт с разъемом Type 2, автобалансировка учтена в разделе</t>
        </is>
      </c>
    </row>
    <row r="8018" outlineLevel="3" ht="50.25" customHeight="1">
      <c r="A8018" s="3" t="n"/>
      <c r="B8018" s="3" t="n"/>
      <c r="C8018" s="25" t="n"/>
      <c r="D8018" s="3" t="inlineStr">
        <is>
          <t>11.1.3.2.</t>
        </is>
      </c>
      <c r="E8018" s="3" t="inlineStr">
        <is>
          <t>Посты подкачки шин согласно пункту 144 в ТЗ на СМР</t>
        </is>
      </c>
      <c r="F8018" s="518" t="inlineStr">
        <is>
          <t>шт.</t>
        </is>
      </c>
      <c r="G8018" s="519" t="n">
        <v>0</v>
      </c>
      <c r="H8018" s="520" t="n">
        <v>320930.4</v>
      </c>
      <c r="I8018" s="521" t="n">
        <v>50489.23</v>
      </c>
      <c r="J8018" s="522" t="n">
        <v>40321.32</v>
      </c>
      <c r="K8018" s="523">
        <f>SUBTOTAL(9,H8018:J8018)</f>
        <v/>
      </c>
      <c r="L8018" s="520">
        <f>$G8018*H8018</f>
        <v/>
      </c>
      <c r="M8018" s="521">
        <f>$G8018*I8018</f>
        <v/>
      </c>
      <c r="N8018" s="522">
        <f>$G8018*J8018</f>
        <v/>
      </c>
      <c r="O8018" s="523">
        <f>G8018*K8018</f>
        <v/>
      </c>
      <c r="P8018" s="95" t="inlineStr">
        <is>
          <t>исключено</t>
        </is>
      </c>
      <c r="Q8018" s="104" t="inlineStr">
        <is>
          <t>ППШ-4</t>
        </is>
      </c>
    </row>
    <row r="8019" outlineLevel="1" ht="50.25" customHeight="1">
      <c r="A8019" s="3" t="inlineStr">
        <is>
          <t>13.3.</t>
        </is>
      </c>
      <c r="B8019" s="3" t="inlineStr">
        <is>
          <t>Система мусороудаления</t>
        </is>
      </c>
      <c r="C8019" s="235" t="inlineStr">
        <is>
          <t>13.3.</t>
        </is>
      </c>
      <c r="D8019" s="236" t="inlineStr">
        <is>
          <t>11.2.</t>
        </is>
      </c>
      <c r="E8019" s="145" t="inlineStr">
        <is>
          <t>Технологические решения. Мусороудаление - ИОС7.3 -  (Секция-1 / 2 / 3 / 4)</t>
        </is>
      </c>
      <c r="F8019" s="237" t="inlineStr">
        <is>
          <t>компл.</t>
        </is>
      </c>
      <c r="G8019" s="335" t="n">
        <v>1</v>
      </c>
      <c r="H8019" s="336">
        <f>+IFERROR(L8019/G8019,0)</f>
        <v/>
      </c>
      <c r="I8019" s="337">
        <f>IFERROR(M8019/G8019,0)</f>
        <v/>
      </c>
      <c r="J8019" s="338">
        <f>IFERROR(N8019/G8019,0)</f>
        <v/>
      </c>
      <c r="K8019" s="339">
        <f>+IFERROR(O8019/G8019,0)</f>
        <v/>
      </c>
      <c r="L8019" s="336">
        <f>SUBTOTAL(9,L8020:L8423)</f>
        <v/>
      </c>
      <c r="M8019" s="337">
        <f>SUBTOTAL(9,M8020:M8423)</f>
        <v/>
      </c>
      <c r="N8019" s="338">
        <f>SUBTOTAL(9,N8020:N8423)</f>
        <v/>
      </c>
      <c r="O8019" s="339" t="n">
        <v>174749902.4365051</v>
      </c>
      <c r="P8019" s="238" t="inlineStr">
        <is>
          <t>РАЗДЕЛ ОБНОВЛЁН (на основании проведённых тендеров)</t>
        </is>
      </c>
      <c r="Q8019" s="244" t="n"/>
      <c r="R8019" t="n">
        <v>174749902.4365051</v>
      </c>
    </row>
    <row r="8020" outlineLevel="2" ht="168.75" customHeight="1">
      <c r="A8020" s="3" t="n"/>
      <c r="B8020" s="3" t="n"/>
      <c r="C8020" s="25" t="n"/>
      <c r="D8020" s="3" t="inlineStr">
        <is>
          <t>11.2.1.</t>
        </is>
      </c>
      <c r="E8020" s="3" t="inlineStr">
        <is>
          <t>Комплект основного оборудования и компонентов системы 
(Вакукмная система - Mari Matic)
(Пресс компакторы и прессы - "Прессор" / МЗ "ТехУниверсал")
Контейнер пусто,
Прессующее оборудование,
Сепарирующее оборудование,
Высоконапорная турбина-вентилятор,
Модульный воздушный фильтр,
Компрессор,
Главный щит управления,
Инвертор</t>
        </is>
      </c>
      <c r="F8020" s="518" t="inlineStr">
        <is>
          <t>компл.</t>
        </is>
      </c>
      <c r="G8020" s="519" t="n"/>
      <c r="H8020" s="520" t="n"/>
      <c r="I8020" s="521" t="n"/>
      <c r="J8020" s="522" t="n"/>
      <c r="K8020" s="523">
        <f>SUBTOTAL(9,H8020:J8020)</f>
        <v/>
      </c>
      <c r="L8020" s="520">
        <f>$G8020*H8020</f>
        <v/>
      </c>
      <c r="M8020" s="521">
        <f>$G8020*I8020</f>
        <v/>
      </c>
      <c r="N8020" s="522">
        <f>$G8020*J8020</f>
        <v/>
      </c>
      <c r="O8020" s="523">
        <f>G8020*K8020</f>
        <v/>
      </c>
      <c r="P8020" s="524" t="inlineStr">
        <is>
          <t>исключено</t>
        </is>
      </c>
      <c r="Q8020" s="104" t="inlineStr">
        <is>
          <t>Вакуумная система сбора и твердобытовых и пищевых отходов  PUZER, Compoman, трубопроводы CAMOZZI, Пресс компакторы и прессы Compoman</t>
        </is>
      </c>
    </row>
    <row r="8021" outlineLevel="2" ht="50.25" customHeight="1">
      <c r="A8021" s="3" t="n"/>
      <c r="B8021" s="3" t="n"/>
      <c r="C8021" s="240" t="n"/>
      <c r="D8021" s="146" t="inlineStr">
        <is>
          <t>11.2.1.</t>
        </is>
      </c>
      <c r="E8021" s="146" t="inlineStr">
        <is>
          <t xml:space="preserve">Оборудование </t>
        </is>
      </c>
      <c r="F8021" s="241" t="inlineStr">
        <is>
          <t>комплект</t>
        </is>
      </c>
      <c r="G8021" s="422" t="n">
        <v>1</v>
      </c>
      <c r="H8021" s="423">
        <f>IFERROR(L8021/G8021,0)</f>
        <v/>
      </c>
      <c r="I8021" s="424">
        <f>IFERROR(M8021/G8021,0)</f>
        <v/>
      </c>
      <c r="J8021" s="425">
        <f>IFERROR(N8021/G8021,0)</f>
        <v/>
      </c>
      <c r="K8021" s="432">
        <f>+IFERROR(O8021/G8021,0)</f>
        <v/>
      </c>
      <c r="L8021" s="423">
        <f>SUBTOTAL(9,L8022:L8038)</f>
        <v/>
      </c>
      <c r="M8021" s="424">
        <f>SUBTOTAL(9,M8022:M8038)</f>
        <v/>
      </c>
      <c r="N8021" s="425">
        <f>SUBTOTAL(9,N8022:N8038)</f>
        <v/>
      </c>
      <c r="O8021" s="427">
        <f>SUBTOTAL(9,O8022:O8038)</f>
        <v/>
      </c>
      <c r="P8021" s="264" t="n"/>
      <c r="Q8021" s="265" t="n"/>
    </row>
    <row r="8022" outlineLevel="3" ht="50.25" customHeight="1">
      <c r="A8022" s="3" t="n"/>
      <c r="B8022" s="3" t="n"/>
      <c r="C8022" s="25" t="n"/>
      <c r="D8022" s="3" t="inlineStr">
        <is>
          <t>11.2.1.1.</t>
        </is>
      </c>
      <c r="E8022" s="3" t="inlineStr">
        <is>
          <t>Стационарный вакуумный компактор, до 110 м3/час, время одного цикла 45 сек, 5,5 кВт 32А (380 В), до 25 т;</t>
        </is>
      </c>
      <c r="F8022" s="518" t="inlineStr">
        <is>
          <t>шт.</t>
        </is>
      </c>
      <c r="G8022" s="519" t="n">
        <v>0</v>
      </c>
      <c r="H8022" s="520" t="n">
        <v>13800000</v>
      </c>
      <c r="I8022" s="521" t="n">
        <v>3450000</v>
      </c>
      <c r="J8022" s="522">
        <f>(H8022+I8022)*0.125</f>
        <v/>
      </c>
      <c r="K8022" s="523">
        <f>SUBTOTAL(9,H8022:J8022)</f>
        <v/>
      </c>
      <c r="L8022" s="520">
        <f>$G8022*H8022</f>
        <v/>
      </c>
      <c r="M8022" s="521">
        <f>$G8022*I8022</f>
        <v/>
      </c>
      <c r="N8022" s="522">
        <f>$G8022*J8022</f>
        <v/>
      </c>
      <c r="O8022" s="523">
        <f>G8022*K8022</f>
        <v/>
      </c>
      <c r="P8022" s="95" t="inlineStr">
        <is>
          <t>исключено</t>
        </is>
      </c>
      <c r="Q8022" s="126" t="n"/>
    </row>
    <row r="8023" outlineLevel="3" ht="50.25" customHeight="1">
      <c r="A8023" s="3" t="n"/>
      <c r="B8023" s="3" t="n"/>
      <c r="C8023" s="25" t="n"/>
      <c r="D8023" s="3" t="inlineStr">
        <is>
          <t>11.2.1.2.</t>
        </is>
      </c>
      <c r="E8023" s="3" t="inlineStr">
        <is>
          <t>Вакуумный контейнер, объём 6.5м3 . Материал черная сталь, толщина стен - 5 мм, пол - 6 мм</t>
        </is>
      </c>
      <c r="F8023" s="518" t="inlineStr">
        <is>
          <t>шт.</t>
        </is>
      </c>
      <c r="G8023" s="519" t="n">
        <v>0</v>
      </c>
      <c r="H8023" s="520" t="n">
        <v>7360000</v>
      </c>
      <c r="I8023" s="521" t="n">
        <v>1840000</v>
      </c>
      <c r="J8023" s="522">
        <f>(H8023+I8023)*0.125</f>
        <v/>
      </c>
      <c r="K8023" s="523">
        <f>SUBTOTAL(9,H8023:J8023)</f>
        <v/>
      </c>
      <c r="L8023" s="520">
        <f>$G8023*H8023</f>
        <v/>
      </c>
      <c r="M8023" s="521">
        <f>$G8023*I8023</f>
        <v/>
      </c>
      <c r="N8023" s="522">
        <f>$G8023*J8023</f>
        <v/>
      </c>
      <c r="O8023" s="523">
        <f>G8023*K8023</f>
        <v/>
      </c>
      <c r="P8023" s="95" t="inlineStr">
        <is>
          <t>исключено</t>
        </is>
      </c>
      <c r="Q8023" s="126" t="n"/>
    </row>
    <row r="8024" outlineLevel="3" ht="50.25" customHeight="1">
      <c r="A8024" s="3" t="n"/>
      <c r="B8024" s="3" t="n"/>
      <c r="C8024" s="25" t="n"/>
      <c r="D8024" s="3" t="inlineStr">
        <is>
          <t>11.2.1.3.</t>
        </is>
      </c>
      <c r="E8024" s="3" t="inlineStr">
        <is>
          <t>Вакуумный сепаратор, 60м3/ч, 50кПа;</t>
        </is>
      </c>
      <c r="F8024" s="518" t="inlineStr">
        <is>
          <t>шт.</t>
        </is>
      </c>
      <c r="G8024" s="519" t="n">
        <v>1</v>
      </c>
      <c r="H8024" s="520" t="n">
        <v>7360000</v>
      </c>
      <c r="I8024" s="521" t="n">
        <v>1840000</v>
      </c>
      <c r="J8024" s="522">
        <f>(H8024+I8024)*0.125</f>
        <v/>
      </c>
      <c r="K8024" s="523">
        <f>SUBTOTAL(9,H8024:J8024)</f>
        <v/>
      </c>
      <c r="L8024" s="520">
        <f>$G8024*H8024</f>
        <v/>
      </c>
      <c r="M8024" s="521">
        <f>$G8024*I8024</f>
        <v/>
      </c>
      <c r="N8024" s="522">
        <f>$G8024*J8024</f>
        <v/>
      </c>
      <c r="O8024" s="523">
        <f>G8024*K8024</f>
        <v/>
      </c>
      <c r="P8024" s="95" t="n"/>
      <c r="Q8024" s="126" t="n"/>
    </row>
    <row r="8025" outlineLevel="3" ht="50.25" customHeight="1">
      <c r="A8025" s="3" t="n"/>
      <c r="B8025" s="3" t="n"/>
      <c r="C8025" s="25" t="n"/>
      <c r="D8025" s="3" t="inlineStr">
        <is>
          <t>11.2.1.4.</t>
        </is>
      </c>
      <c r="E8025" s="3" t="inlineStr">
        <is>
          <t>Рукавный фильтр. Производительность 13000м3/ч, степень очистки ЕU9</t>
        </is>
      </c>
      <c r="F8025" s="518" t="inlineStr">
        <is>
          <t>шт.</t>
        </is>
      </c>
      <c r="G8025" s="519" t="n">
        <v>1</v>
      </c>
      <c r="H8025" s="520" t="n">
        <v>6440000</v>
      </c>
      <c r="I8025" s="521" t="n">
        <v>1610000</v>
      </c>
      <c r="J8025" s="522">
        <f>(H8025+I8025)*0.125</f>
        <v/>
      </c>
      <c r="K8025" s="523">
        <f>SUBTOTAL(9,H8025:J8025)</f>
        <v/>
      </c>
      <c r="L8025" s="520">
        <f>$G8025*H8025</f>
        <v/>
      </c>
      <c r="M8025" s="521">
        <f>$G8025*I8025</f>
        <v/>
      </c>
      <c r="N8025" s="522">
        <f>$G8025*J8025</f>
        <v/>
      </c>
      <c r="O8025" s="523">
        <f>G8025*K8025</f>
        <v/>
      </c>
      <c r="P8025" s="95" t="n"/>
      <c r="Q8025" s="126" t="n"/>
    </row>
    <row r="8026" outlineLevel="3" ht="50.25" customHeight="1">
      <c r="A8026" s="3" t="n"/>
      <c r="B8026" s="3" t="n"/>
      <c r="C8026" s="25" t="n"/>
      <c r="D8026" s="3" t="inlineStr">
        <is>
          <t>11.2.1.5.</t>
        </is>
      </c>
      <c r="E8026" s="3" t="inlineStr">
        <is>
          <t>Высоконапорный радиальный вентилятор</t>
        </is>
      </c>
      <c r="F8026" s="518" t="inlineStr">
        <is>
          <t>шт.</t>
        </is>
      </c>
      <c r="G8026" s="519" t="n">
        <v>2</v>
      </c>
      <c r="H8026" s="520" t="n">
        <v>6440000</v>
      </c>
      <c r="I8026" s="521" t="n">
        <v>1610000</v>
      </c>
      <c r="J8026" s="522">
        <f>(H8026+I8026)*0.125</f>
        <v/>
      </c>
      <c r="K8026" s="523">
        <f>SUBTOTAL(9,H8026:J8026)</f>
        <v/>
      </c>
      <c r="L8026" s="520">
        <f>$G8026*H8026</f>
        <v/>
      </c>
      <c r="M8026" s="521">
        <f>$G8026*I8026</f>
        <v/>
      </c>
      <c r="N8026" s="522">
        <f>$G8026*J8026</f>
        <v/>
      </c>
      <c r="O8026" s="523">
        <f>G8026*K8026</f>
        <v/>
      </c>
      <c r="P8026" s="95" t="n"/>
      <c r="Q8026" s="126" t="n"/>
    </row>
    <row r="8027" outlineLevel="3" ht="50.25" customHeight="1">
      <c r="A8027" s="3" t="n"/>
      <c r="B8027" s="3" t="n"/>
      <c r="C8027" s="25" t="n"/>
      <c r="D8027" s="3" t="inlineStr">
        <is>
          <t>11.2.1.6.</t>
        </is>
      </c>
      <c r="E8027" s="3" t="inlineStr">
        <is>
          <t xml:space="preserve">Шумозащитный кожух </t>
        </is>
      </c>
      <c r="F8027" s="518" t="inlineStr">
        <is>
          <t>шт.</t>
        </is>
      </c>
      <c r="G8027" s="519" t="n">
        <v>2</v>
      </c>
      <c r="H8027" s="520" t="n">
        <v>4000000</v>
      </c>
      <c r="I8027" s="521" t="n">
        <v>1000000</v>
      </c>
      <c r="J8027" s="522">
        <f>(H8027+I8027)*0.125</f>
        <v/>
      </c>
      <c r="K8027" s="523">
        <f>SUBTOTAL(9,H8027:J8027)</f>
        <v/>
      </c>
      <c r="L8027" s="520">
        <f>$G8027*H8027</f>
        <v/>
      </c>
      <c r="M8027" s="521">
        <f>$G8027*I8027</f>
        <v/>
      </c>
      <c r="N8027" s="522">
        <f>$G8027*J8027</f>
        <v/>
      </c>
      <c r="O8027" s="523">
        <f>G8027*K8027</f>
        <v/>
      </c>
      <c r="P8027" s="95" t="n"/>
      <c r="Q8027" s="126" t="n"/>
    </row>
    <row r="8028" outlineLevel="3" ht="50.25" customHeight="1">
      <c r="A8028" s="3" t="n"/>
      <c r="B8028" s="3" t="n"/>
      <c r="C8028" s="25" t="n"/>
      <c r="D8028" s="3" t="inlineStr">
        <is>
          <t>11.2.1.7.</t>
        </is>
      </c>
      <c r="E8028" s="3" t="inlineStr">
        <is>
          <t>Трубка Вентури, DN450</t>
        </is>
      </c>
      <c r="F8028" s="518" t="inlineStr">
        <is>
          <t>шт.</t>
        </is>
      </c>
      <c r="G8028" s="519" t="n">
        <v>1</v>
      </c>
      <c r="H8028" s="520" t="n">
        <v>640000</v>
      </c>
      <c r="I8028" s="521" t="n">
        <v>160000</v>
      </c>
      <c r="J8028" s="522">
        <f>(H8028+I8028)*0.125</f>
        <v/>
      </c>
      <c r="K8028" s="523">
        <f>SUBTOTAL(9,H8028:J8028)</f>
        <v/>
      </c>
      <c r="L8028" s="520">
        <f>$G8028*H8028</f>
        <v/>
      </c>
      <c r="M8028" s="521">
        <f>$G8028*I8028</f>
        <v/>
      </c>
      <c r="N8028" s="522">
        <f>$G8028*J8028</f>
        <v/>
      </c>
      <c r="O8028" s="523">
        <f>G8028*K8028</f>
        <v/>
      </c>
      <c r="P8028" s="95" t="n"/>
      <c r="Q8028" s="126" t="n"/>
    </row>
    <row r="8029" outlineLevel="3" ht="50.25" customHeight="1">
      <c r="A8029" s="3" t="n"/>
      <c r="B8029" s="3" t="n"/>
      <c r="C8029" s="25" t="n"/>
      <c r="D8029" s="3" t="inlineStr">
        <is>
          <t>11.2.1.8.</t>
        </is>
      </c>
      <c r="E8029" s="3" t="inlineStr">
        <is>
          <t>Озонатор</t>
        </is>
      </c>
      <c r="F8029" s="518" t="inlineStr">
        <is>
          <t>шт.</t>
        </is>
      </c>
      <c r="G8029" s="519" t="n">
        <v>5</v>
      </c>
      <c r="H8029" s="520" t="n">
        <v>460000</v>
      </c>
      <c r="I8029" s="521" t="n">
        <v>115000</v>
      </c>
      <c r="J8029" s="522">
        <f>(H8029+I8029)*0.125</f>
        <v/>
      </c>
      <c r="K8029" s="523">
        <f>SUBTOTAL(9,H8029:J8029)</f>
        <v/>
      </c>
      <c r="L8029" s="520">
        <f>$G8029*H8029</f>
        <v/>
      </c>
      <c r="M8029" s="521">
        <f>$G8029*I8029</f>
        <v/>
      </c>
      <c r="N8029" s="522">
        <f>$G8029*J8029</f>
        <v/>
      </c>
      <c r="O8029" s="523">
        <f>G8029*K8029</f>
        <v/>
      </c>
      <c r="P8029" s="95" t="n"/>
      <c r="Q8029" s="126" t="n"/>
    </row>
    <row r="8030" outlineLevel="3" ht="50.25" customHeight="1">
      <c r="A8030" s="3" t="n"/>
      <c r="B8030" s="3" t="n"/>
      <c r="C8030" s="25" t="n"/>
      <c r="D8030" s="3" t="inlineStr">
        <is>
          <t>11.2.1.9.</t>
        </is>
      </c>
      <c r="E8030" s="3" t="inlineStr">
        <is>
          <t>Инлет</t>
        </is>
      </c>
      <c r="F8030" s="518" t="inlineStr">
        <is>
          <t>шт.</t>
        </is>
      </c>
      <c r="G8030" s="519" t="n">
        <v>21</v>
      </c>
      <c r="H8030" s="520" t="n">
        <v>184000</v>
      </c>
      <c r="I8030" s="521" t="n">
        <v>46000</v>
      </c>
      <c r="J8030" s="522">
        <f>(H8030+I8030)*0.125</f>
        <v/>
      </c>
      <c r="K8030" s="523">
        <f>SUBTOTAL(9,H8030:J8030)</f>
        <v/>
      </c>
      <c r="L8030" s="520">
        <f>$G8030*H8030</f>
        <v/>
      </c>
      <c r="M8030" s="521">
        <f>$G8030*I8030</f>
        <v/>
      </c>
      <c r="N8030" s="522">
        <f>$G8030*J8030</f>
        <v/>
      </c>
      <c r="O8030" s="523">
        <f>G8030*K8030</f>
        <v/>
      </c>
      <c r="P8030" s="95" t="n"/>
      <c r="Q8030" s="126" t="n"/>
    </row>
    <row r="8031" outlineLevel="3" ht="50.25" customHeight="1">
      <c r="A8031" s="3" t="n"/>
      <c r="B8031" s="3" t="n"/>
      <c r="C8031" s="25" t="n"/>
      <c r="D8031" s="3" t="inlineStr">
        <is>
          <t>11.2.1.10.</t>
        </is>
      </c>
      <c r="E8031" s="3" t="inlineStr">
        <is>
          <t>Моющая станция, DN 450, нерж. сталь, AISI 304, исп. 1</t>
        </is>
      </c>
      <c r="F8031" s="518" t="inlineStr">
        <is>
          <t>шт.</t>
        </is>
      </c>
      <c r="G8031" s="519" t="n">
        <v>2</v>
      </c>
      <c r="H8031" s="520" t="n">
        <v>1794000</v>
      </c>
      <c r="I8031" s="521" t="n">
        <v>448500</v>
      </c>
      <c r="J8031" s="522">
        <f>(H8031+I8031)*0.125</f>
        <v/>
      </c>
      <c r="K8031" s="523">
        <f>SUBTOTAL(9,H8031:J8031)</f>
        <v/>
      </c>
      <c r="L8031" s="520">
        <f>$G8031*H8031</f>
        <v/>
      </c>
      <c r="M8031" s="521">
        <f>$G8031*I8031</f>
        <v/>
      </c>
      <c r="N8031" s="522">
        <f>$G8031*J8031</f>
        <v/>
      </c>
      <c r="O8031" s="523">
        <f>G8031*K8031</f>
        <v/>
      </c>
      <c r="P8031" s="95" t="n"/>
      <c r="Q8031" s="126" t="n"/>
    </row>
    <row r="8032" outlineLevel="3" ht="50.25" customHeight="1">
      <c r="A8032" s="3" t="n"/>
      <c r="B8032" s="3" t="n"/>
      <c r="C8032" s="25" t="n"/>
      <c r="D8032" s="3" t="inlineStr">
        <is>
          <t>11.2.1.11.</t>
        </is>
      </c>
      <c r="E8032" s="3" t="inlineStr">
        <is>
          <t>Моющая станция, DN 450, нерж. сталь, AISI 304, исп. 2</t>
        </is>
      </c>
      <c r="F8032" s="518" t="inlineStr">
        <is>
          <t>шт.</t>
        </is>
      </c>
      <c r="G8032" s="519" t="n">
        <v>1</v>
      </c>
      <c r="H8032" s="520" t="n">
        <v>1794000</v>
      </c>
      <c r="I8032" s="521" t="n">
        <v>448500</v>
      </c>
      <c r="J8032" s="522">
        <f>(H8032+I8032)*0.125</f>
        <v/>
      </c>
      <c r="K8032" s="523">
        <f>SUBTOTAL(9,H8032:J8032)</f>
        <v/>
      </c>
      <c r="L8032" s="520">
        <f>$G8032*H8032</f>
        <v/>
      </c>
      <c r="M8032" s="521">
        <f>$G8032*I8032</f>
        <v/>
      </c>
      <c r="N8032" s="522">
        <f>$G8032*J8032</f>
        <v/>
      </c>
      <c r="O8032" s="523">
        <f>G8032*K8032</f>
        <v/>
      </c>
      <c r="P8032" s="95" t="n"/>
      <c r="Q8032" s="126" t="n"/>
    </row>
    <row r="8033" outlineLevel="3" ht="50.25" customHeight="1">
      <c r="A8033" s="3" t="n"/>
      <c r="B8033" s="3" t="n"/>
      <c r="C8033" s="25" t="n"/>
      <c r="D8033" s="3" t="inlineStr">
        <is>
          <t>11.2.1.12.</t>
        </is>
      </c>
      <c r="E8033" s="3" t="inlineStr">
        <is>
          <t>Моющая станция, DN 450, нерж. сталь, AISI 304, исп. 3</t>
        </is>
      </c>
      <c r="F8033" s="518" t="inlineStr">
        <is>
          <t>шт.</t>
        </is>
      </c>
      <c r="G8033" s="519" t="n">
        <v>1</v>
      </c>
      <c r="H8033" s="520" t="n">
        <v>1794000</v>
      </c>
      <c r="I8033" s="521" t="n">
        <v>448500</v>
      </c>
      <c r="J8033" s="522">
        <f>(H8033+I8033)*0.125</f>
        <v/>
      </c>
      <c r="K8033" s="523">
        <f>SUBTOTAL(9,H8033:J8033)</f>
        <v/>
      </c>
      <c r="L8033" s="520">
        <f>$G8033*H8033</f>
        <v/>
      </c>
      <c r="M8033" s="521">
        <f>$G8033*I8033</f>
        <v/>
      </c>
      <c r="N8033" s="522">
        <f>$G8033*J8033</f>
        <v/>
      </c>
      <c r="O8033" s="523">
        <f>G8033*K8033</f>
        <v/>
      </c>
      <c r="P8033" s="95" t="n"/>
      <c r="Q8033" s="126" t="n"/>
    </row>
    <row r="8034" outlineLevel="3" ht="50.25" customHeight="1">
      <c r="A8034" s="3" t="n"/>
      <c r="B8034" s="3" t="n"/>
      <c r="C8034" s="25" t="n"/>
      <c r="D8034" s="3" t="inlineStr">
        <is>
          <t>11.2.1.13.</t>
        </is>
      </c>
      <c r="E8034" s="3" t="inlineStr">
        <is>
          <t>Донный клапан, DN 450, нерж. сталь AISI 304</t>
        </is>
      </c>
      <c r="F8034" s="518" t="inlineStr">
        <is>
          <t>шт.</t>
        </is>
      </c>
      <c r="G8034" s="519" t="n">
        <v>4</v>
      </c>
      <c r="H8034" s="520" t="n">
        <v>1840000</v>
      </c>
      <c r="I8034" s="521" t="n">
        <v>460000</v>
      </c>
      <c r="J8034" s="522">
        <f>(H8034+I8034)*0.125</f>
        <v/>
      </c>
      <c r="K8034" s="523">
        <f>SUBTOTAL(9,H8034:J8034)</f>
        <v/>
      </c>
      <c r="L8034" s="520">
        <f>$G8034*H8034</f>
        <v/>
      </c>
      <c r="M8034" s="521">
        <f>$G8034*I8034</f>
        <v/>
      </c>
      <c r="N8034" s="522">
        <f>$G8034*J8034</f>
        <v/>
      </c>
      <c r="O8034" s="523">
        <f>G8034*K8034</f>
        <v/>
      </c>
      <c r="P8034" s="95" t="n"/>
      <c r="Q8034" s="126" t="n"/>
    </row>
    <row r="8035" outlineLevel="3" ht="50.25" customHeight="1">
      <c r="A8035" s="3" t="n"/>
      <c r="B8035" s="3" t="n"/>
      <c r="C8035" s="25" t="n"/>
      <c r="D8035" s="3" t="inlineStr">
        <is>
          <t>11.2.1.14.</t>
        </is>
      </c>
      <c r="E8035" s="3" t="inlineStr">
        <is>
          <t>Шумоглушитель, DN350</t>
        </is>
      </c>
      <c r="F8035" s="518" t="inlineStr">
        <is>
          <t>шт.</t>
        </is>
      </c>
      <c r="G8035" s="519" t="n">
        <v>4</v>
      </c>
      <c r="H8035" s="520" t="n">
        <v>128000</v>
      </c>
      <c r="I8035" s="521" t="n">
        <v>32000</v>
      </c>
      <c r="J8035" s="522">
        <f>(H8035+I8035)*0.125</f>
        <v/>
      </c>
      <c r="K8035" s="523">
        <f>SUBTOTAL(9,H8035:J8035)</f>
        <v/>
      </c>
      <c r="L8035" s="520">
        <f>$G8035*H8035</f>
        <v/>
      </c>
      <c r="M8035" s="521">
        <f>$G8035*I8035</f>
        <v/>
      </c>
      <c r="N8035" s="522">
        <f>$G8035*J8035</f>
        <v/>
      </c>
      <c r="O8035" s="523">
        <f>G8035*K8035</f>
        <v/>
      </c>
      <c r="P8035" s="95" t="n"/>
      <c r="Q8035" s="126" t="n"/>
    </row>
    <row r="8036" outlineLevel="3" ht="50.25" customHeight="1">
      <c r="A8036" s="3" t="n"/>
      <c r="B8036" s="3" t="n"/>
      <c r="C8036" s="25" t="n"/>
      <c r="D8036" s="3" t="inlineStr">
        <is>
          <t>11.2.1.15.</t>
        </is>
      </c>
      <c r="E8036" s="3" t="inlineStr">
        <is>
          <t>Шумоглушитель, DN450</t>
        </is>
      </c>
      <c r="F8036" s="518" t="inlineStr">
        <is>
          <t>шт.</t>
        </is>
      </c>
      <c r="G8036" s="519" t="n">
        <v>3</v>
      </c>
      <c r="H8036" s="520" t="n">
        <v>144000</v>
      </c>
      <c r="I8036" s="521" t="n">
        <v>36000</v>
      </c>
      <c r="J8036" s="522">
        <f>(H8036+I8036)*0.125</f>
        <v/>
      </c>
      <c r="K8036" s="523">
        <f>SUBTOTAL(9,H8036:J8036)</f>
        <v/>
      </c>
      <c r="L8036" s="520">
        <f>$G8036*H8036</f>
        <v/>
      </c>
      <c r="M8036" s="521">
        <f>$G8036*I8036</f>
        <v/>
      </c>
      <c r="N8036" s="522">
        <f>$G8036*J8036</f>
        <v/>
      </c>
      <c r="O8036" s="523">
        <f>G8036*K8036</f>
        <v/>
      </c>
      <c r="P8036" s="95" t="n"/>
      <c r="Q8036" s="126" t="n"/>
    </row>
    <row r="8037" outlineLevel="3" ht="50.25" customHeight="1">
      <c r="A8037" s="3" t="n"/>
      <c r="B8037" s="3" t="n"/>
      <c r="C8037" s="25" t="n"/>
      <c r="D8037" s="3" t="inlineStr">
        <is>
          <t>11.2.1.16.</t>
        </is>
      </c>
      <c r="E8037" s="3" t="inlineStr">
        <is>
          <t>Cпиральный безмасленый компрессор с ременным приводом с постоянной  производительностью DUSPR 7,5 - RD</t>
        </is>
      </c>
      <c r="F8037" s="518" t="inlineStr">
        <is>
          <t>шт.</t>
        </is>
      </c>
      <c r="G8037" s="519" t="n">
        <v>0</v>
      </c>
      <c r="H8037" s="520" t="n">
        <v>3024500</v>
      </c>
      <c r="I8037" s="521" t="n">
        <v>756124.9999999999</v>
      </c>
      <c r="J8037" s="522">
        <f>(H8037+I8037)*0.125</f>
        <v/>
      </c>
      <c r="K8037" s="523">
        <f>SUBTOTAL(9,H8037:J8037)</f>
        <v/>
      </c>
      <c r="L8037" s="520">
        <f>$G8037*H8037</f>
        <v/>
      </c>
      <c r="M8037" s="521">
        <f>$G8037*I8037</f>
        <v/>
      </c>
      <c r="N8037" s="522">
        <f>$G8037*J8037</f>
        <v/>
      </c>
      <c r="O8037" s="523">
        <f>G8037*K8037</f>
        <v/>
      </c>
      <c r="P8037" s="95" t="inlineStr">
        <is>
          <t>исключено</t>
        </is>
      </c>
      <c r="Q8037" s="126" t="n"/>
    </row>
    <row r="8038" outlineLevel="3" ht="50.25" customHeight="1">
      <c r="A8038" s="3" t="n"/>
      <c r="B8038" s="3" t="n"/>
      <c r="C8038" s="25" t="n"/>
      <c r="D8038" s="3" t="inlineStr">
        <is>
          <t>11.2.1.17.</t>
        </is>
      </c>
      <c r="E8038" s="3" t="inlineStr">
        <is>
          <t>Струевыпрямитель, DN450</t>
        </is>
      </c>
      <c r="F8038" s="518" t="inlineStr">
        <is>
          <t>шт.</t>
        </is>
      </c>
      <c r="G8038" s="519" t="n">
        <v>1</v>
      </c>
      <c r="H8038" s="520" t="n">
        <v>960000</v>
      </c>
      <c r="I8038" s="521" t="n">
        <v>240000</v>
      </c>
      <c r="J8038" s="522">
        <f>(H8038+I8038)*0.125</f>
        <v/>
      </c>
      <c r="K8038" s="523">
        <f>SUBTOTAL(9,H8038:J8038)</f>
        <v/>
      </c>
      <c r="L8038" s="520">
        <f>$G8038*H8038</f>
        <v/>
      </c>
      <c r="M8038" s="521">
        <f>$G8038*I8038</f>
        <v/>
      </c>
      <c r="N8038" s="522">
        <f>$G8038*J8038</f>
        <v/>
      </c>
      <c r="O8038" s="523">
        <f>G8038*K8038</f>
        <v/>
      </c>
      <c r="P8038" s="95" t="n"/>
      <c r="Q8038" s="126" t="n"/>
    </row>
    <row r="8039" outlineLevel="2" ht="50.25" customHeight="1">
      <c r="A8039" s="3" t="n"/>
      <c r="B8039" s="3" t="n"/>
      <c r="C8039" s="240" t="n"/>
      <c r="D8039" s="146" t="inlineStr">
        <is>
          <t>11.2.2.</t>
        </is>
      </c>
      <c r="E8039" s="146" t="inlineStr">
        <is>
          <t>Арматура</t>
        </is>
      </c>
      <c r="F8039" s="241" t="inlineStr">
        <is>
          <t>комплект</t>
        </is>
      </c>
      <c r="G8039" s="422" t="n">
        <v>1</v>
      </c>
      <c r="H8039" s="423">
        <f>IFERROR(L8039/G8039,0)</f>
        <v/>
      </c>
      <c r="I8039" s="424">
        <f>IFERROR(M8039/G8039,0)</f>
        <v/>
      </c>
      <c r="J8039" s="425">
        <f>IFERROR(N8039/G8039,0)</f>
        <v/>
      </c>
      <c r="K8039" s="432">
        <f>+IFERROR(O8039/G8039,0)</f>
        <v/>
      </c>
      <c r="L8039" s="423">
        <f>SUBTOTAL(9,L8040:L8044)</f>
        <v/>
      </c>
      <c r="M8039" s="424">
        <f>SUBTOTAL(9,M8040:M8044)</f>
        <v/>
      </c>
      <c r="N8039" s="425">
        <f>SUBTOTAL(9,N8040:N8044)</f>
        <v/>
      </c>
      <c r="O8039" s="427">
        <f>SUBTOTAL(9,O8040:O8044)</f>
        <v/>
      </c>
      <c r="P8039" s="264" t="n"/>
      <c r="Q8039" s="265" t="n"/>
    </row>
    <row r="8040" outlineLevel="3" ht="50.25" customHeight="1">
      <c r="A8040" s="3" t="n"/>
      <c r="B8040" s="3" t="n"/>
      <c r="C8040" s="25" t="n"/>
      <c r="D8040" s="3" t="inlineStr">
        <is>
          <t>11.2.2.1.</t>
        </is>
      </c>
      <c r="E8040" s="3" t="inlineStr">
        <is>
          <t>Противопожарная задвижка, DN 450, окрашено RAL3020</t>
        </is>
      </c>
      <c r="F8040" s="518" t="inlineStr">
        <is>
          <t>шт.</t>
        </is>
      </c>
      <c r="G8040" s="519" t="n">
        <v>6</v>
      </c>
      <c r="H8040" s="520" t="n">
        <v>920000</v>
      </c>
      <c r="I8040" s="521" t="n">
        <v>230000</v>
      </c>
      <c r="J8040" s="522">
        <f>(H8040+I8040)*0.125</f>
        <v/>
      </c>
      <c r="K8040" s="523">
        <f>SUBTOTAL(9,H8040:J8040)</f>
        <v/>
      </c>
      <c r="L8040" s="520">
        <f>$G8040*H8040</f>
        <v/>
      </c>
      <c r="M8040" s="521">
        <f>$G8040*I8040</f>
        <v/>
      </c>
      <c r="N8040" s="522">
        <f>$G8040*J8040</f>
        <v/>
      </c>
      <c r="O8040" s="523">
        <f>G8040*K8040</f>
        <v/>
      </c>
      <c r="P8040" s="95" t="n"/>
      <c r="Q8040" s="126" t="n"/>
    </row>
    <row r="8041" outlineLevel="3" ht="50.25" customHeight="1">
      <c r="A8041" s="3" t="n"/>
      <c r="B8041" s="3" t="n"/>
      <c r="C8041" s="25" t="n"/>
      <c r="D8041" s="3" t="inlineStr">
        <is>
          <t>11.2.2.2.</t>
        </is>
      </c>
      <c r="E8041" s="3" t="inlineStr">
        <is>
          <t>Воздушная задвижка, DN 450, окрашено RAL5010</t>
        </is>
      </c>
      <c r="F8041" s="518" t="inlineStr">
        <is>
          <t>шт.</t>
        </is>
      </c>
      <c r="G8041" s="519" t="n">
        <v>2</v>
      </c>
      <c r="H8041" s="520" t="n">
        <v>782000</v>
      </c>
      <c r="I8041" s="521" t="n">
        <v>195500</v>
      </c>
      <c r="J8041" s="522">
        <f>(H8041+I8041)*0.125</f>
        <v/>
      </c>
      <c r="K8041" s="523">
        <f>SUBTOTAL(9,H8041:J8041)</f>
        <v/>
      </c>
      <c r="L8041" s="520">
        <f>$G8041*H8041</f>
        <v/>
      </c>
      <c r="M8041" s="521">
        <f>$G8041*I8041</f>
        <v/>
      </c>
      <c r="N8041" s="522">
        <f>$G8041*J8041</f>
        <v/>
      </c>
      <c r="O8041" s="523">
        <f>G8041*K8041</f>
        <v/>
      </c>
      <c r="P8041" s="95" t="n"/>
      <c r="Q8041" s="126" t="n"/>
    </row>
    <row r="8042" outlineLevel="3" ht="50.25" customHeight="1">
      <c r="A8042" s="3" t="n"/>
      <c r="B8042" s="3" t="n"/>
      <c r="C8042" s="25" t="n"/>
      <c r="D8042" s="3" t="inlineStr">
        <is>
          <t>11.2.2.3.</t>
        </is>
      </c>
      <c r="E8042" s="3" t="inlineStr">
        <is>
          <t>Воздухозаборный клапан, DN 350, окрашено RAL5010</t>
        </is>
      </c>
      <c r="F8042" s="518" t="inlineStr">
        <is>
          <t>шт.</t>
        </is>
      </c>
      <c r="G8042" s="519" t="n">
        <v>4</v>
      </c>
      <c r="H8042" s="520" t="n">
        <v>782000</v>
      </c>
      <c r="I8042" s="521" t="n">
        <v>195500</v>
      </c>
      <c r="J8042" s="522">
        <f>(H8042+I8042)*0.125</f>
        <v/>
      </c>
      <c r="K8042" s="523">
        <f>SUBTOTAL(9,H8042:J8042)</f>
        <v/>
      </c>
      <c r="L8042" s="520">
        <f>$G8042*H8042</f>
        <v/>
      </c>
      <c r="M8042" s="521">
        <f>$G8042*I8042</f>
        <v/>
      </c>
      <c r="N8042" s="522">
        <f>$G8042*J8042</f>
        <v/>
      </c>
      <c r="O8042" s="523">
        <f>G8042*K8042</f>
        <v/>
      </c>
      <c r="P8042" s="95" t="n"/>
      <c r="Q8042" s="126" t="n"/>
    </row>
    <row r="8043" outlineLevel="3" ht="50.25" customHeight="1">
      <c r="A8043" s="3" t="n"/>
      <c r="B8043" s="3" t="n"/>
      <c r="C8043" s="25" t="n"/>
      <c r="D8043" s="3" t="inlineStr">
        <is>
          <t>11.2.2.4.</t>
        </is>
      </c>
      <c r="E8043" s="3" t="inlineStr">
        <is>
          <t>Шаровой кран DN50, PN63, полнопроходной, резьбовой 2", корпус, шар - нерж. ст., седло - PTFE, сальник - PTFE, привод двухсторонний (6 бар), БКВ механический</t>
        </is>
      </c>
      <c r="F8043" s="518" t="inlineStr">
        <is>
          <t>шт.</t>
        </is>
      </c>
      <c r="G8043" s="519" t="n">
        <v>4</v>
      </c>
      <c r="H8043" s="520" t="n">
        <v>23752.1</v>
      </c>
      <c r="I8043" s="521" t="n">
        <v>5938.025</v>
      </c>
      <c r="J8043" s="522">
        <f>(H8043+I8043)*0.125</f>
        <v/>
      </c>
      <c r="K8043" s="523">
        <f>SUBTOTAL(9,H8043:J8043)</f>
        <v/>
      </c>
      <c r="L8043" s="520">
        <f>$G8043*H8043</f>
        <v/>
      </c>
      <c r="M8043" s="521">
        <f>$G8043*I8043</f>
        <v/>
      </c>
      <c r="N8043" s="522">
        <f>$G8043*J8043</f>
        <v/>
      </c>
      <c r="O8043" s="523">
        <f>G8043*K8043</f>
        <v/>
      </c>
      <c r="P8043" s="95" t="n"/>
      <c r="Q8043" s="126" t="n"/>
    </row>
    <row r="8044" outlineLevel="3" ht="50.25" customHeight="1">
      <c r="A8044" s="3" t="n"/>
      <c r="B8044" s="3" t="n"/>
      <c r="C8044" s="25" t="n"/>
      <c r="D8044" s="3" t="inlineStr">
        <is>
          <t>11.2.2.5.</t>
        </is>
      </c>
      <c r="E8044" s="3" t="inlineStr">
        <is>
          <t>Обратный клапан, DN 450, s = 2 мм, окрашено RAL7032</t>
        </is>
      </c>
      <c r="F8044" s="518" t="inlineStr">
        <is>
          <t>шт.</t>
        </is>
      </c>
      <c r="G8044" s="519" t="n">
        <v>2</v>
      </c>
      <c r="H8044" s="520" t="n">
        <v>320000</v>
      </c>
      <c r="I8044" s="521" t="n">
        <v>80000</v>
      </c>
      <c r="J8044" s="522">
        <f>(H8044+I8044)*0.125</f>
        <v/>
      </c>
      <c r="K8044" s="523">
        <f>SUBTOTAL(9,H8044:J8044)</f>
        <v/>
      </c>
      <c r="L8044" s="520">
        <f>$G8044*H8044</f>
        <v/>
      </c>
      <c r="M8044" s="521">
        <f>$G8044*I8044</f>
        <v/>
      </c>
      <c r="N8044" s="522">
        <f>$G8044*J8044</f>
        <v/>
      </c>
      <c r="O8044" s="523">
        <f>G8044*K8044</f>
        <v/>
      </c>
      <c r="P8044" s="95" t="n"/>
      <c r="Q8044" s="126" t="n"/>
    </row>
    <row r="8045" outlineLevel="2" ht="50.25" customHeight="1">
      <c r="A8045" s="3" t="n"/>
      <c r="B8045" s="3" t="n"/>
      <c r="C8045" s="240" t="n"/>
      <c r="D8045" s="146" t="inlineStr">
        <is>
          <t>11.2.3.</t>
        </is>
      </c>
      <c r="E8045" s="146" t="inlineStr">
        <is>
          <t>Трубопроводы</t>
        </is>
      </c>
      <c r="F8045" s="241" t="inlineStr">
        <is>
          <t>комплект</t>
        </is>
      </c>
      <c r="G8045" s="422" t="n">
        <v>1</v>
      </c>
      <c r="H8045" s="423">
        <f>IFERROR(L8045/G8045,0)</f>
        <v/>
      </c>
      <c r="I8045" s="424">
        <f>IFERROR(M8045/G8045,0)</f>
        <v/>
      </c>
      <c r="J8045" s="425">
        <f>IFERROR(N8045/G8045,0)</f>
        <v/>
      </c>
      <c r="K8045" s="432">
        <f>+IFERROR(O8045/G8045,0)</f>
        <v/>
      </c>
      <c r="L8045" s="423">
        <f>SUBTOTAL(9,L8046:L8160)</f>
        <v/>
      </c>
      <c r="M8045" s="424">
        <f>SUBTOTAL(9,M8046:M8160)</f>
        <v/>
      </c>
      <c r="N8045" s="425">
        <f>SUBTOTAL(9,N8046:N8160)</f>
        <v/>
      </c>
      <c r="O8045" s="427">
        <f>SUBTOTAL(9,O8046:O8160)</f>
        <v/>
      </c>
      <c r="P8045" s="264" t="n"/>
      <c r="Q8045" s="265" t="n"/>
    </row>
    <row r="8046" outlineLevel="3" ht="50.25" customHeight="1">
      <c r="A8046" s="3" t="n"/>
      <c r="B8046" s="3" t="n"/>
      <c r="C8046" s="25" t="n"/>
      <c r="D8046" s="3" t="inlineStr">
        <is>
          <t>11.2.3.1.</t>
        </is>
      </c>
      <c r="E8046" s="3" t="inlineStr">
        <is>
          <t>Отвод секционный, DN 450, s = 2 мм, угол 30°, нерж. сталь AISI 304, верх удлиненный - хомут, низ - с фланцем</t>
        </is>
      </c>
      <c r="F8046" s="518" t="inlineStr">
        <is>
          <t>шт.</t>
        </is>
      </c>
      <c r="G8046" s="519" t="n">
        <v>1</v>
      </c>
      <c r="H8046" s="520" t="n">
        <v>126000</v>
      </c>
      <c r="I8046" s="521" t="n">
        <v>31500</v>
      </c>
      <c r="J8046" s="522">
        <f>(H8046+I8046)*0.125</f>
        <v/>
      </c>
      <c r="K8046" s="523">
        <f>SUBTOTAL(9,H8046:J8046)</f>
        <v/>
      </c>
      <c r="L8046" s="520">
        <f>$G8046*H8046</f>
        <v/>
      </c>
      <c r="M8046" s="521">
        <f>$G8046*I8046</f>
        <v/>
      </c>
      <c r="N8046" s="522">
        <f>$G8046*J8046</f>
        <v/>
      </c>
      <c r="O8046" s="523">
        <f>G8046*K8046</f>
        <v/>
      </c>
      <c r="P8046" s="95" t="n"/>
      <c r="Q8046" s="126" t="n"/>
    </row>
    <row r="8047" outlineLevel="3" ht="50.25" customHeight="1">
      <c r="A8047" s="3" t="n"/>
      <c r="B8047" s="3" t="n"/>
      <c r="C8047" s="25" t="n"/>
      <c r="D8047" s="3" t="inlineStr">
        <is>
          <t>11.2.3.2.</t>
        </is>
      </c>
      <c r="E8047" s="3" t="inlineStr">
        <is>
          <t>Секция прямая, DN 450, s = 2 мм, L = 800 мм, нерж. сталь AISI 304, с отбортовкой с накидными фланцами с двух сторон</t>
        </is>
      </c>
      <c r="F8047" s="518" t="inlineStr">
        <is>
          <t>шт.</t>
        </is>
      </c>
      <c r="G8047" s="519" t="n">
        <v>1</v>
      </c>
      <c r="H8047" s="520" t="n">
        <v>83580</v>
      </c>
      <c r="I8047" s="521" t="n">
        <v>20895</v>
      </c>
      <c r="J8047" s="522">
        <f>(H8047+I8047)*0.125</f>
        <v/>
      </c>
      <c r="K8047" s="523">
        <f>SUBTOTAL(9,H8047:J8047)</f>
        <v/>
      </c>
      <c r="L8047" s="520">
        <f>$G8047*H8047</f>
        <v/>
      </c>
      <c r="M8047" s="521">
        <f>$G8047*I8047</f>
        <v/>
      </c>
      <c r="N8047" s="522">
        <f>$G8047*J8047</f>
        <v/>
      </c>
      <c r="O8047" s="523">
        <f>G8047*K8047</f>
        <v/>
      </c>
      <c r="P8047" s="95" t="n"/>
      <c r="Q8047" s="126" t="n"/>
    </row>
    <row r="8048" outlineLevel="3" ht="50.25" customHeight="1">
      <c r="A8048" s="3" t="n"/>
      <c r="B8048" s="3" t="n"/>
      <c r="C8048" s="25" t="n"/>
      <c r="D8048" s="3" t="inlineStr">
        <is>
          <t>11.2.3.3.</t>
        </is>
      </c>
      <c r="E8048" s="3" t="inlineStr">
        <is>
          <t>Секция прямая, DN 450, s = 2 мм, L = 850,6 мм, нерж. сталь AISI 304, с отбортовкой с накидными фланцами с двух сторон</t>
        </is>
      </c>
      <c r="F8048" s="518" t="inlineStr">
        <is>
          <t>шт.</t>
        </is>
      </c>
      <c r="G8048" s="519" t="n">
        <v>1</v>
      </c>
      <c r="H8048" s="520" t="n">
        <v>73500</v>
      </c>
      <c r="I8048" s="521" t="n">
        <v>18375</v>
      </c>
      <c r="J8048" s="522">
        <f>(H8048+I8048)*0.125</f>
        <v/>
      </c>
      <c r="K8048" s="523">
        <f>SUBTOTAL(9,H8048:J8048)</f>
        <v/>
      </c>
      <c r="L8048" s="520">
        <f>$G8048*H8048</f>
        <v/>
      </c>
      <c r="M8048" s="521">
        <f>$G8048*I8048</f>
        <v/>
      </c>
      <c r="N8048" s="522">
        <f>$G8048*J8048</f>
        <v/>
      </c>
      <c r="O8048" s="523">
        <f>G8048*K8048</f>
        <v/>
      </c>
      <c r="P8048" s="95" t="n"/>
      <c r="Q8048" s="126" t="n"/>
    </row>
    <row r="8049" outlineLevel="3" ht="50.25" customHeight="1">
      <c r="A8049" s="3" t="n"/>
      <c r="B8049" s="3" t="n"/>
      <c r="C8049" s="25" t="n"/>
      <c r="D8049" s="3" t="inlineStr">
        <is>
          <t>11.2.3.4.</t>
        </is>
      </c>
      <c r="E8049" s="3" t="inlineStr">
        <is>
          <t>Отвод секционный, DN 450, s = 2 мм, угол 30°, нерж. сталь AISI 304, с отбортовкой с накидными фланцами с двух сторон</t>
        </is>
      </c>
      <c r="F8049" s="518" t="inlineStr">
        <is>
          <t>шт.</t>
        </is>
      </c>
      <c r="G8049" s="519" t="n">
        <v>3</v>
      </c>
      <c r="H8049" s="520" t="n">
        <v>84000</v>
      </c>
      <c r="I8049" s="521" t="n">
        <v>21000</v>
      </c>
      <c r="J8049" s="522">
        <f>(H8049+I8049)*0.125</f>
        <v/>
      </c>
      <c r="K8049" s="523">
        <f>SUBTOTAL(9,H8049:J8049)</f>
        <v/>
      </c>
      <c r="L8049" s="520">
        <f>$G8049*H8049</f>
        <v/>
      </c>
      <c r="M8049" s="521">
        <f>$G8049*I8049</f>
        <v/>
      </c>
      <c r="N8049" s="522">
        <f>$G8049*J8049</f>
        <v/>
      </c>
      <c r="O8049" s="523">
        <f>G8049*K8049</f>
        <v/>
      </c>
      <c r="P8049" s="95" t="n"/>
      <c r="Q8049" s="126" t="n"/>
    </row>
    <row r="8050" outlineLevel="3" ht="50.25" customHeight="1">
      <c r="A8050" s="3" t="n"/>
      <c r="B8050" s="3" t="n"/>
      <c r="C8050" s="25" t="n"/>
      <c r="D8050" s="3" t="inlineStr">
        <is>
          <t>11.2.3.5.</t>
        </is>
      </c>
      <c r="E8050" s="3" t="inlineStr">
        <is>
          <t>Отвод секционный, DN 450, s = 2 мм, угол 45°, нерж. сталь AISI 304, верх удлиненный - хомут, низ - с фланцем</t>
        </is>
      </c>
      <c r="F8050" s="518" t="inlineStr">
        <is>
          <t>шт.</t>
        </is>
      </c>
      <c r="G8050" s="519" t="n">
        <v>1</v>
      </c>
      <c r="H8050" s="520" t="n">
        <v>126000</v>
      </c>
      <c r="I8050" s="521" t="n">
        <v>31500</v>
      </c>
      <c r="J8050" s="522">
        <f>(H8050+I8050)*0.125</f>
        <v/>
      </c>
      <c r="K8050" s="523">
        <f>SUBTOTAL(9,H8050:J8050)</f>
        <v/>
      </c>
      <c r="L8050" s="520">
        <f>$G8050*H8050</f>
        <v/>
      </c>
      <c r="M8050" s="521">
        <f>$G8050*I8050</f>
        <v/>
      </c>
      <c r="N8050" s="522">
        <f>$G8050*J8050</f>
        <v/>
      </c>
      <c r="O8050" s="523">
        <f>G8050*K8050</f>
        <v/>
      </c>
      <c r="P8050" s="95" t="n"/>
      <c r="Q8050" s="126" t="n"/>
    </row>
    <row r="8051" outlineLevel="3" ht="50.25" customHeight="1">
      <c r="A8051" s="3" t="n"/>
      <c r="B8051" s="3" t="n"/>
      <c r="C8051" s="25" t="n"/>
      <c r="D8051" s="3" t="inlineStr">
        <is>
          <t>11.2.3.6.</t>
        </is>
      </c>
      <c r="E8051" s="3" t="inlineStr">
        <is>
          <t>Секция прямая, DN 450, s = 2 мм, L = 607,6 мм, нерж. сталь AISI 304, с отбортовкой с накидными фланцами с двух сторон</t>
        </is>
      </c>
      <c r="F8051" s="518" t="inlineStr">
        <is>
          <t>шт.</t>
        </is>
      </c>
      <c r="G8051" s="519" t="n">
        <v>1</v>
      </c>
      <c r="H8051" s="520" t="n">
        <v>89880</v>
      </c>
      <c r="I8051" s="521" t="n">
        <v>22470</v>
      </c>
      <c r="J8051" s="522">
        <f>(H8051+I8051)*0.125</f>
        <v/>
      </c>
      <c r="K8051" s="523">
        <f>SUBTOTAL(9,H8051:J8051)</f>
        <v/>
      </c>
      <c r="L8051" s="520">
        <f>$G8051*H8051</f>
        <v/>
      </c>
      <c r="M8051" s="521">
        <f>$G8051*I8051</f>
        <v/>
      </c>
      <c r="N8051" s="522">
        <f>$G8051*J8051</f>
        <v/>
      </c>
      <c r="O8051" s="523">
        <f>G8051*K8051</f>
        <v/>
      </c>
      <c r="P8051" s="95" t="n"/>
      <c r="Q8051" s="126" t="n"/>
    </row>
    <row r="8052" outlineLevel="3" ht="50.25" customHeight="1">
      <c r="A8052" s="3" t="n"/>
      <c r="B8052" s="3" t="n"/>
      <c r="C8052" s="25" t="n"/>
      <c r="D8052" s="3" t="inlineStr">
        <is>
          <t>11.2.3.7.</t>
        </is>
      </c>
      <c r="E8052" s="3" t="inlineStr">
        <is>
          <t>Отвод секционный, DN 450, s = 2 мм, угол 45°, нерж. сталь AISI 304, с отбортовкой с накидными фланцами с двух сторон</t>
        </is>
      </c>
      <c r="F8052" s="518" t="inlineStr">
        <is>
          <t>шт.</t>
        </is>
      </c>
      <c r="G8052" s="519" t="n">
        <v>1</v>
      </c>
      <c r="H8052" s="520" t="n">
        <v>84000</v>
      </c>
      <c r="I8052" s="521" t="n">
        <v>21000</v>
      </c>
      <c r="J8052" s="522">
        <f>(H8052+I8052)*0.125</f>
        <v/>
      </c>
      <c r="K8052" s="523">
        <f>SUBTOTAL(9,H8052:J8052)</f>
        <v/>
      </c>
      <c r="L8052" s="520">
        <f>$G8052*H8052</f>
        <v/>
      </c>
      <c r="M8052" s="521">
        <f>$G8052*I8052</f>
        <v/>
      </c>
      <c r="N8052" s="522">
        <f>$G8052*J8052</f>
        <v/>
      </c>
      <c r="O8052" s="523">
        <f>G8052*K8052</f>
        <v/>
      </c>
      <c r="P8052" s="95" t="n"/>
      <c r="Q8052" s="126" t="n"/>
    </row>
    <row r="8053" outlineLevel="3" ht="50.25" customHeight="1">
      <c r="A8053" s="3" t="n"/>
      <c r="B8053" s="3" t="n"/>
      <c r="C8053" s="25" t="n"/>
      <c r="D8053" s="3" t="inlineStr">
        <is>
          <t>11.2.3.8.</t>
        </is>
      </c>
      <c r="E8053" s="3" t="inlineStr">
        <is>
          <t>Гаситель скорости, DN 450, s = 2 мм, угол 45°, нерж. сталь AISI 304, с отбортовкой с накидными фланцами с двух сторон</t>
        </is>
      </c>
      <c r="F8053" s="518" t="inlineStr">
        <is>
          <t>шт.</t>
        </is>
      </c>
      <c r="G8053" s="519" t="n">
        <v>1</v>
      </c>
      <c r="H8053" s="520" t="n">
        <v>176400</v>
      </c>
      <c r="I8053" s="521" t="n">
        <v>44100</v>
      </c>
      <c r="J8053" s="522">
        <f>(H8053+I8053)*0.125</f>
        <v/>
      </c>
      <c r="K8053" s="523">
        <f>SUBTOTAL(9,H8053:J8053)</f>
        <v/>
      </c>
      <c r="L8053" s="520">
        <f>$G8053*H8053</f>
        <v/>
      </c>
      <c r="M8053" s="521">
        <f>$G8053*I8053</f>
        <v/>
      </c>
      <c r="N8053" s="522">
        <f>$G8053*J8053</f>
        <v/>
      </c>
      <c r="O8053" s="523">
        <f>G8053*K8053</f>
        <v/>
      </c>
      <c r="P8053" s="95" t="n"/>
      <c r="Q8053" s="126" t="n"/>
    </row>
    <row r="8054" outlineLevel="3" ht="50.25" customHeight="1">
      <c r="A8054" s="3" t="n"/>
      <c r="B8054" s="3" t="n"/>
      <c r="C8054" s="25" t="n"/>
      <c r="D8054" s="3" t="inlineStr">
        <is>
          <t>11.2.3.9.</t>
        </is>
      </c>
      <c r="E8054" s="3" t="inlineStr">
        <is>
          <t>Отвод секционный, DN 450, s = 2 мм, угол 30°, нерж. сталь AISI 304, верх удлиненный - хомут, низ - с фланцем</t>
        </is>
      </c>
      <c r="F8054" s="518" t="inlineStr">
        <is>
          <t>шт.</t>
        </is>
      </c>
      <c r="G8054" s="519" t="n">
        <v>1</v>
      </c>
      <c r="H8054" s="520" t="n">
        <v>151200</v>
      </c>
      <c r="I8054" s="521" t="n">
        <v>37800</v>
      </c>
      <c r="J8054" s="522">
        <f>(H8054+I8054)*0.125</f>
        <v/>
      </c>
      <c r="K8054" s="523">
        <f>SUBTOTAL(9,H8054:J8054)</f>
        <v/>
      </c>
      <c r="L8054" s="520">
        <f>$G8054*H8054</f>
        <v/>
      </c>
      <c r="M8054" s="521">
        <f>$G8054*I8054</f>
        <v/>
      </c>
      <c r="N8054" s="522">
        <f>$G8054*J8054</f>
        <v/>
      </c>
      <c r="O8054" s="523">
        <f>G8054*K8054</f>
        <v/>
      </c>
      <c r="P8054" s="95" t="n"/>
      <c r="Q8054" s="126" t="n"/>
    </row>
    <row r="8055" outlineLevel="3" ht="50.25" customHeight="1">
      <c r="A8055" s="3" t="n"/>
      <c r="B8055" s="3" t="n"/>
      <c r="C8055" s="25" t="n"/>
      <c r="D8055" s="3" t="inlineStr">
        <is>
          <t>11.2.3.10.</t>
        </is>
      </c>
      <c r="E8055" s="3" t="inlineStr">
        <is>
          <t>Секция прямая, DN 450, s = 2 мм, L = 875.4 мм, нерж. сталь AISI 304, с отбортовкой с накидными фланцами с двух сторон</t>
        </is>
      </c>
      <c r="F8055" s="518" t="inlineStr">
        <is>
          <t>шт.</t>
        </is>
      </c>
      <c r="G8055" s="519" t="n">
        <v>1</v>
      </c>
      <c r="H8055" s="520" t="n">
        <v>91560</v>
      </c>
      <c r="I8055" s="521" t="n">
        <v>22890</v>
      </c>
      <c r="J8055" s="522">
        <f>(H8055+I8055)*0.125</f>
        <v/>
      </c>
      <c r="K8055" s="523">
        <f>SUBTOTAL(9,H8055:J8055)</f>
        <v/>
      </c>
      <c r="L8055" s="520">
        <f>$G8055*H8055</f>
        <v/>
      </c>
      <c r="M8055" s="521">
        <f>$G8055*I8055</f>
        <v/>
      </c>
      <c r="N8055" s="522">
        <f>$G8055*J8055</f>
        <v/>
      </c>
      <c r="O8055" s="523">
        <f>G8055*K8055</f>
        <v/>
      </c>
      <c r="P8055" s="95" t="n"/>
      <c r="Q8055" s="126" t="n"/>
    </row>
    <row r="8056" outlineLevel="3" ht="50.25" customHeight="1">
      <c r="A8056" s="3" t="n"/>
      <c r="B8056" s="3" t="n"/>
      <c r="C8056" s="25" t="n"/>
      <c r="D8056" s="3" t="inlineStr">
        <is>
          <t>11.2.3.11.</t>
        </is>
      </c>
      <c r="E8056" s="3" t="inlineStr">
        <is>
          <t>Гаситель скорости, DN 450, s = 2 мм, нерж. сталь AISI 304, с отбортовкой с накидными фланцами с двух сторон</t>
        </is>
      </c>
      <c r="F8056" s="518" t="inlineStr">
        <is>
          <t>шт.</t>
        </is>
      </c>
      <c r="G8056" s="519" t="n">
        <v>1</v>
      </c>
      <c r="H8056" s="520" t="n">
        <v>176400</v>
      </c>
      <c r="I8056" s="521" t="n">
        <v>44100</v>
      </c>
      <c r="J8056" s="522">
        <f>(H8056+I8056)*0.125</f>
        <v/>
      </c>
      <c r="K8056" s="523">
        <f>SUBTOTAL(9,H8056:J8056)</f>
        <v/>
      </c>
      <c r="L8056" s="520">
        <f>$G8056*H8056</f>
        <v/>
      </c>
      <c r="M8056" s="521">
        <f>$G8056*I8056</f>
        <v/>
      </c>
      <c r="N8056" s="522">
        <f>$G8056*J8056</f>
        <v/>
      </c>
      <c r="O8056" s="523">
        <f>G8056*K8056</f>
        <v/>
      </c>
      <c r="P8056" s="95" t="n"/>
      <c r="Q8056" s="126" t="n"/>
    </row>
    <row r="8057" outlineLevel="3" ht="50.25" customHeight="1">
      <c r="A8057" s="3" t="n"/>
      <c r="B8057" s="3" t="n"/>
      <c r="C8057" s="25" t="n"/>
      <c r="D8057" s="3" t="inlineStr">
        <is>
          <t>11.2.3.12.</t>
        </is>
      </c>
      <c r="E8057" s="3" t="inlineStr">
        <is>
          <t>Отвод секционный, DN 450, s = 2 мм, угол 30°, нерж. сталь AISI 304, верх удлиненный - хомут, низ - с фланцем</t>
        </is>
      </c>
      <c r="F8057" s="518" t="inlineStr">
        <is>
          <t>шт.</t>
        </is>
      </c>
      <c r="G8057" s="519" t="n">
        <v>1</v>
      </c>
      <c r="H8057" s="520" t="n">
        <v>126000</v>
      </c>
      <c r="I8057" s="521" t="n">
        <v>31500</v>
      </c>
      <c r="J8057" s="522">
        <f>(H8057+I8057)*0.125</f>
        <v/>
      </c>
      <c r="K8057" s="523">
        <f>SUBTOTAL(9,H8057:J8057)</f>
        <v/>
      </c>
      <c r="L8057" s="520">
        <f>$G8057*H8057</f>
        <v/>
      </c>
      <c r="M8057" s="521">
        <f>$G8057*I8057</f>
        <v/>
      </c>
      <c r="N8057" s="522">
        <f>$G8057*J8057</f>
        <v/>
      </c>
      <c r="O8057" s="523">
        <f>G8057*K8057</f>
        <v/>
      </c>
      <c r="P8057" s="95" t="n"/>
      <c r="Q8057" s="126" t="n"/>
    </row>
    <row r="8058" outlineLevel="3" ht="50.25" customHeight="1">
      <c r="A8058" s="3" t="n"/>
      <c r="B8058" s="3" t="n"/>
      <c r="C8058" s="25" t="n"/>
      <c r="D8058" s="3" t="inlineStr">
        <is>
          <t>11.2.3.13.</t>
        </is>
      </c>
      <c r="E8058" s="3" t="inlineStr">
        <is>
          <t>Секция прямая, DN 450, s = 2 мм, L = 516.4 мм, нерж. сталь AISI 304, с отбортовкой с накидными фланцами с двух сторон</t>
        </is>
      </c>
      <c r="F8058" s="518" t="inlineStr">
        <is>
          <t>шт.</t>
        </is>
      </c>
      <c r="G8058" s="519" t="n">
        <v>1</v>
      </c>
      <c r="H8058" s="520" t="n">
        <v>93240</v>
      </c>
      <c r="I8058" s="521" t="n">
        <v>23310</v>
      </c>
      <c r="J8058" s="522">
        <f>(H8058+I8058)*0.125</f>
        <v/>
      </c>
      <c r="K8058" s="523">
        <f>SUBTOTAL(9,H8058:J8058)</f>
        <v/>
      </c>
      <c r="L8058" s="520">
        <f>$G8058*H8058</f>
        <v/>
      </c>
      <c r="M8058" s="521">
        <f>$G8058*I8058</f>
        <v/>
      </c>
      <c r="N8058" s="522">
        <f>$G8058*J8058</f>
        <v/>
      </c>
      <c r="O8058" s="523">
        <f>G8058*K8058</f>
        <v/>
      </c>
      <c r="P8058" s="95" t="n"/>
      <c r="Q8058" s="126" t="n"/>
    </row>
    <row r="8059" outlineLevel="3" ht="50.25" customHeight="1">
      <c r="A8059" s="3" t="n"/>
      <c r="B8059" s="3" t="n"/>
      <c r="C8059" s="25" t="n"/>
      <c r="D8059" s="3" t="inlineStr">
        <is>
          <t>11.2.3.14.</t>
        </is>
      </c>
      <c r="E8059" s="3" t="inlineStr">
        <is>
          <t>Гаситель скорости, DN 450, s = 2 мм, нерж. сталь AISI 304, с отбортовкой с накидными фланцами с двух сторон</t>
        </is>
      </c>
      <c r="F8059" s="518" t="inlineStr">
        <is>
          <t>шт.</t>
        </is>
      </c>
      <c r="G8059" s="519" t="n">
        <v>1</v>
      </c>
      <c r="H8059" s="520" t="n">
        <v>193200</v>
      </c>
      <c r="I8059" s="521" t="n">
        <v>48300</v>
      </c>
      <c r="J8059" s="522">
        <f>(H8059+I8059)*0.125</f>
        <v/>
      </c>
      <c r="K8059" s="523">
        <f>SUBTOTAL(9,H8059:J8059)</f>
        <v/>
      </c>
      <c r="L8059" s="520">
        <f>$G8059*H8059</f>
        <v/>
      </c>
      <c r="M8059" s="521">
        <f>$G8059*I8059</f>
        <v/>
      </c>
      <c r="N8059" s="522">
        <f>$G8059*J8059</f>
        <v/>
      </c>
      <c r="O8059" s="523">
        <f>G8059*K8059</f>
        <v/>
      </c>
      <c r="P8059" s="95" t="n"/>
      <c r="Q8059" s="126" t="n"/>
    </row>
    <row r="8060" outlineLevel="3" ht="50.25" customHeight="1">
      <c r="A8060" s="3" t="n"/>
      <c r="B8060" s="3" t="n"/>
      <c r="C8060" s="25" t="n"/>
      <c r="D8060" s="3" t="inlineStr">
        <is>
          <t>11.2.3.15.</t>
        </is>
      </c>
      <c r="E8060" s="3" t="inlineStr">
        <is>
          <t>Секция загрузочная, DN 450, s = 2 мм, L = 1230 мм, нерж. сталь AISI 304, верх - хомут, низ - хомут</t>
        </is>
      </c>
      <c r="F8060" s="518" t="inlineStr">
        <is>
          <t>шт.</t>
        </is>
      </c>
      <c r="G8060" s="519" t="n">
        <v>9</v>
      </c>
      <c r="H8060" s="520" t="n">
        <v>212940</v>
      </c>
      <c r="I8060" s="521" t="n">
        <v>53235</v>
      </c>
      <c r="J8060" s="522">
        <f>(H8060+I8060)*0.125</f>
        <v/>
      </c>
      <c r="K8060" s="523">
        <f>SUBTOTAL(9,H8060:J8060)</f>
        <v/>
      </c>
      <c r="L8060" s="520">
        <f>$G8060*H8060</f>
        <v/>
      </c>
      <c r="M8060" s="521">
        <f>$G8060*I8060</f>
        <v/>
      </c>
      <c r="N8060" s="522">
        <f>$G8060*J8060</f>
        <v/>
      </c>
      <c r="O8060" s="523">
        <f>G8060*K8060</f>
        <v/>
      </c>
      <c r="P8060" s="95" t="n"/>
      <c r="Q8060" s="126" t="n"/>
    </row>
    <row r="8061" outlineLevel="3" ht="50.25" customHeight="1">
      <c r="A8061" s="3" t="n"/>
      <c r="B8061" s="3" t="n"/>
      <c r="C8061" s="25" t="n"/>
      <c r="D8061" s="3" t="inlineStr">
        <is>
          <t>11.2.3.16.</t>
        </is>
      </c>
      <c r="E8061" s="3" t="inlineStr">
        <is>
          <t>Секция загрузочная противопожарная, DN 450, s = 2 мм, L = 1230 мм, нерж. сталь AISI 304, верх - хомут, низ - хомут с подготовкой под противопожарную систему</t>
        </is>
      </c>
      <c r="F8061" s="518" t="inlineStr">
        <is>
          <t>шт.</t>
        </is>
      </c>
      <c r="G8061" s="519" t="n">
        <v>2</v>
      </c>
      <c r="H8061" s="520" t="n">
        <v>226800</v>
      </c>
      <c r="I8061" s="521" t="n">
        <v>56700</v>
      </c>
      <c r="J8061" s="522">
        <f>(H8061+I8061)*0.125</f>
        <v/>
      </c>
      <c r="K8061" s="523">
        <f>SUBTOTAL(9,H8061:J8061)</f>
        <v/>
      </c>
      <c r="L8061" s="520">
        <f>$G8061*H8061</f>
        <v/>
      </c>
      <c r="M8061" s="521">
        <f>$G8061*I8061</f>
        <v/>
      </c>
      <c r="N8061" s="522">
        <f>$G8061*J8061</f>
        <v/>
      </c>
      <c r="O8061" s="523">
        <f>G8061*K8061</f>
        <v/>
      </c>
      <c r="P8061" s="95" t="n"/>
      <c r="Q8061" s="126" t="n"/>
    </row>
    <row r="8062" outlineLevel="3" ht="50.25" customHeight="1">
      <c r="A8062" s="3" t="n"/>
      <c r="B8062" s="3" t="n"/>
      <c r="C8062" s="25" t="n"/>
      <c r="D8062" s="3" t="inlineStr">
        <is>
          <t>11.2.3.17.</t>
        </is>
      </c>
      <c r="E8062" s="3" t="inlineStr">
        <is>
          <t>Секция загрузочная, DN 450, s = 2 мм, L = 1230 мм, нерж. сталь AISI 304, верх - хомут, низ - хомут</t>
        </is>
      </c>
      <c r="F8062" s="518" t="inlineStr">
        <is>
          <t>шт.</t>
        </is>
      </c>
      <c r="G8062" s="519" t="n">
        <v>8</v>
      </c>
      <c r="H8062" s="520" t="n">
        <v>212940</v>
      </c>
      <c r="I8062" s="521" t="n">
        <v>53235</v>
      </c>
      <c r="J8062" s="522">
        <f>(H8062+I8062)*0.125</f>
        <v/>
      </c>
      <c r="K8062" s="523">
        <f>SUBTOTAL(9,H8062:J8062)</f>
        <v/>
      </c>
      <c r="L8062" s="520">
        <f>$G8062*H8062</f>
        <v/>
      </c>
      <c r="M8062" s="521">
        <f>$G8062*I8062</f>
        <v/>
      </c>
      <c r="N8062" s="522">
        <f>$G8062*J8062</f>
        <v/>
      </c>
      <c r="O8062" s="523">
        <f>G8062*K8062</f>
        <v/>
      </c>
      <c r="P8062" s="95" t="n"/>
      <c r="Q8062" s="126" t="n"/>
    </row>
    <row r="8063" outlineLevel="3" ht="50.25" customHeight="1">
      <c r="A8063" s="3" t="n"/>
      <c r="B8063" s="3" t="n"/>
      <c r="C8063" s="25" t="n"/>
      <c r="D8063" s="3" t="inlineStr">
        <is>
          <t>11.2.3.18.</t>
        </is>
      </c>
      <c r="E8063" s="3" t="inlineStr">
        <is>
          <t>Секция загрузочная противопожарная, DN 450, s = 2 мм, L = 1230 мм, нерж. сталь AISI 304, верх - хомут, низ - хомут с подготовкой под противопожарную систему</t>
        </is>
      </c>
      <c r="F8063" s="518" t="inlineStr">
        <is>
          <t>шт.</t>
        </is>
      </c>
      <c r="G8063" s="519" t="n">
        <v>2</v>
      </c>
      <c r="H8063" s="520" t="n">
        <v>226800</v>
      </c>
      <c r="I8063" s="521" t="n">
        <v>56700</v>
      </c>
      <c r="J8063" s="522">
        <f>(H8063+I8063)*0.125</f>
        <v/>
      </c>
      <c r="K8063" s="523">
        <f>SUBTOTAL(9,H8063:J8063)</f>
        <v/>
      </c>
      <c r="L8063" s="520">
        <f>$G8063*H8063</f>
        <v/>
      </c>
      <c r="M8063" s="521">
        <f>$G8063*I8063</f>
        <v/>
      </c>
      <c r="N8063" s="522">
        <f>$G8063*J8063</f>
        <v/>
      </c>
      <c r="O8063" s="523">
        <f>G8063*K8063</f>
        <v/>
      </c>
      <c r="P8063" s="95" t="n"/>
      <c r="Q8063" s="126" t="n"/>
    </row>
    <row r="8064" outlineLevel="3" ht="50.25" customHeight="1">
      <c r="A8064" s="3" t="n"/>
      <c r="B8064" s="3" t="n"/>
      <c r="C8064" s="25" t="n"/>
      <c r="D8064" s="3" t="inlineStr">
        <is>
          <t>11.2.3.19.</t>
        </is>
      </c>
      <c r="E8064" s="3" t="inlineStr">
        <is>
          <t>Секция прямая, DN 450, s = 2 мм, L = 1230 мм, нерж. сталь AISI 304, верх - хомут, низ - хомут</t>
        </is>
      </c>
      <c r="F8064" s="518" t="inlineStr">
        <is>
          <t>шт.</t>
        </is>
      </c>
      <c r="G8064" s="519" t="n">
        <v>5</v>
      </c>
      <c r="H8064" s="520" t="n">
        <v>67620</v>
      </c>
      <c r="I8064" s="521" t="n">
        <v>16905</v>
      </c>
      <c r="J8064" s="522">
        <f>(H8064+I8064)*0.125</f>
        <v/>
      </c>
      <c r="K8064" s="523">
        <f>SUBTOTAL(9,H8064:J8064)</f>
        <v/>
      </c>
      <c r="L8064" s="520">
        <f>$G8064*H8064</f>
        <v/>
      </c>
      <c r="M8064" s="521">
        <f>$G8064*I8064</f>
        <v/>
      </c>
      <c r="N8064" s="522">
        <f>$G8064*J8064</f>
        <v/>
      </c>
      <c r="O8064" s="523">
        <f>G8064*K8064</f>
        <v/>
      </c>
      <c r="P8064" s="95" t="n"/>
      <c r="Q8064" s="126" t="n"/>
    </row>
    <row r="8065" outlineLevel="3" ht="50.25" customHeight="1">
      <c r="A8065" s="3" t="n"/>
      <c r="B8065" s="3" t="n"/>
      <c r="C8065" s="25" t="n"/>
      <c r="D8065" s="3" t="inlineStr">
        <is>
          <t>11.2.3.20.</t>
        </is>
      </c>
      <c r="E8065" s="3" t="inlineStr">
        <is>
          <t>Секция прямая, DN 450, s = 2 мм, L = 1240 мм, нерж. сталь AISI 304, верх - хомут, низ - гладкий</t>
        </is>
      </c>
      <c r="F8065" s="518" t="inlineStr">
        <is>
          <t>шт.</t>
        </is>
      </c>
      <c r="G8065" s="519" t="n">
        <v>17</v>
      </c>
      <c r="H8065" s="520" t="n">
        <v>71820</v>
      </c>
      <c r="I8065" s="521" t="n">
        <v>17955</v>
      </c>
      <c r="J8065" s="522">
        <f>(H8065+I8065)*0.125</f>
        <v/>
      </c>
      <c r="K8065" s="523">
        <f>SUBTOTAL(9,H8065:J8065)</f>
        <v/>
      </c>
      <c r="L8065" s="520">
        <f>$G8065*H8065</f>
        <v/>
      </c>
      <c r="M8065" s="521">
        <f>$G8065*I8065</f>
        <v/>
      </c>
      <c r="N8065" s="522">
        <f>$G8065*J8065</f>
        <v/>
      </c>
      <c r="O8065" s="523">
        <f>G8065*K8065</f>
        <v/>
      </c>
      <c r="P8065" s="95" t="n"/>
      <c r="Q8065" s="126" t="n"/>
    </row>
    <row r="8066" outlineLevel="3" ht="50.25" customHeight="1">
      <c r="A8066" s="3" t="n"/>
      <c r="B8066" s="3" t="n"/>
      <c r="C8066" s="25" t="n"/>
      <c r="D8066" s="3" t="inlineStr">
        <is>
          <t>11.2.3.21.</t>
        </is>
      </c>
      <c r="E8066" s="3" t="inlineStr">
        <is>
          <t>Секция прямая, DN 450, s = 2 мм, L = 1080 мм, нерж. сталь AISI 304, верх - хомут, низ - хомут</t>
        </is>
      </c>
      <c r="F8066" s="518" t="inlineStr">
        <is>
          <t>шт.</t>
        </is>
      </c>
      <c r="G8066" s="519" t="n">
        <v>1</v>
      </c>
      <c r="H8066" s="520" t="n">
        <v>93660</v>
      </c>
      <c r="I8066" s="521" t="n">
        <v>23415</v>
      </c>
      <c r="J8066" s="522">
        <f>(H8066+I8066)*0.125</f>
        <v/>
      </c>
      <c r="K8066" s="523">
        <f>SUBTOTAL(9,H8066:J8066)</f>
        <v/>
      </c>
      <c r="L8066" s="520">
        <f>$G8066*H8066</f>
        <v/>
      </c>
      <c r="M8066" s="521">
        <f>$G8066*I8066</f>
        <v/>
      </c>
      <c r="N8066" s="522">
        <f>$G8066*J8066</f>
        <v/>
      </c>
      <c r="O8066" s="523">
        <f>G8066*K8066</f>
        <v/>
      </c>
      <c r="P8066" s="95" t="n"/>
      <c r="Q8066" s="126" t="n"/>
    </row>
    <row r="8067" outlineLevel="3" ht="50.25" customHeight="1">
      <c r="A8067" s="3" t="n"/>
      <c r="B8067" s="3" t="n"/>
      <c r="C8067" s="25" t="n"/>
      <c r="D8067" s="3" t="inlineStr">
        <is>
          <t>11.2.3.22.</t>
        </is>
      </c>
      <c r="E8067" s="3" t="inlineStr">
        <is>
          <t>Секция прямая, DN 450, s = 2 мм, L = 930 мм, нерж. сталь AISI 304, верх - хомут, низ - хомут</t>
        </is>
      </c>
      <c r="F8067" s="518" t="inlineStr">
        <is>
          <t>шт.</t>
        </is>
      </c>
      <c r="G8067" s="519" t="n">
        <v>12</v>
      </c>
      <c r="H8067" s="520" t="n">
        <v>74760</v>
      </c>
      <c r="I8067" s="521" t="n">
        <v>18690</v>
      </c>
      <c r="J8067" s="522">
        <f>(H8067+I8067)*0.125</f>
        <v/>
      </c>
      <c r="K8067" s="523">
        <f>SUBTOTAL(9,H8067:J8067)</f>
        <v/>
      </c>
      <c r="L8067" s="520">
        <f>$G8067*H8067</f>
        <v/>
      </c>
      <c r="M8067" s="521">
        <f>$G8067*I8067</f>
        <v/>
      </c>
      <c r="N8067" s="522">
        <f>$G8067*J8067</f>
        <v/>
      </c>
      <c r="O8067" s="523">
        <f>G8067*K8067</f>
        <v/>
      </c>
      <c r="P8067" s="95" t="n"/>
      <c r="Q8067" s="126" t="n"/>
    </row>
    <row r="8068" outlineLevel="3" ht="50.25" customHeight="1">
      <c r="A8068" s="3" t="n"/>
      <c r="B8068" s="3" t="n"/>
      <c r="C8068" s="25" t="n"/>
      <c r="D8068" s="3" t="inlineStr">
        <is>
          <t>11.2.3.23.</t>
        </is>
      </c>
      <c r="E8068" s="3" t="inlineStr">
        <is>
          <t>Секция прямая, DN 450, s = 2 мм, L = 830 мм, нерж. сталь AISI 304, верх - хомут, низ - хомут</t>
        </is>
      </c>
      <c r="F8068" s="518" t="inlineStr">
        <is>
          <t>шт.</t>
        </is>
      </c>
      <c r="G8068" s="519" t="n">
        <v>1</v>
      </c>
      <c r="H8068" s="520" t="n">
        <v>109200</v>
      </c>
      <c r="I8068" s="521" t="n">
        <v>27300</v>
      </c>
      <c r="J8068" s="522">
        <f>(H8068+I8068)*0.125</f>
        <v/>
      </c>
      <c r="K8068" s="523">
        <f>SUBTOTAL(9,H8068:J8068)</f>
        <v/>
      </c>
      <c r="L8068" s="520">
        <f>$G8068*H8068</f>
        <v/>
      </c>
      <c r="M8068" s="521">
        <f>$G8068*I8068</f>
        <v/>
      </c>
      <c r="N8068" s="522">
        <f>$G8068*J8068</f>
        <v/>
      </c>
      <c r="O8068" s="523">
        <f>G8068*K8068</f>
        <v/>
      </c>
      <c r="P8068" s="95" t="n"/>
      <c r="Q8068" s="126" t="n"/>
    </row>
    <row r="8069" outlineLevel="3" ht="50.25" customHeight="1">
      <c r="A8069" s="3" t="n"/>
      <c r="B8069" s="3" t="n"/>
      <c r="C8069" s="25" t="n"/>
      <c r="D8069" s="3" t="inlineStr">
        <is>
          <t>11.2.3.24.</t>
        </is>
      </c>
      <c r="E8069" s="3" t="inlineStr">
        <is>
          <t>Секция прямая, DN 450, s = 2 мм, L = 500 мм, нерж. сталь AISI 304, верх - раструб, низ - хомут</t>
        </is>
      </c>
      <c r="F8069" s="518" t="inlineStr">
        <is>
          <t>шт.</t>
        </is>
      </c>
      <c r="G8069" s="519" t="n">
        <v>18</v>
      </c>
      <c r="H8069" s="520" t="n">
        <v>103740</v>
      </c>
      <c r="I8069" s="521" t="n">
        <v>25935</v>
      </c>
      <c r="J8069" s="522">
        <f>(H8069+I8069)*0.125</f>
        <v/>
      </c>
      <c r="K8069" s="523">
        <f>SUBTOTAL(9,H8069:J8069)</f>
        <v/>
      </c>
      <c r="L8069" s="520">
        <f>$G8069*H8069</f>
        <v/>
      </c>
      <c r="M8069" s="521">
        <f>$G8069*I8069</f>
        <v/>
      </c>
      <c r="N8069" s="522">
        <f>$G8069*J8069</f>
        <v/>
      </c>
      <c r="O8069" s="523">
        <f>G8069*K8069</f>
        <v/>
      </c>
      <c r="P8069" s="95" t="n"/>
      <c r="Q8069" s="126" t="n"/>
    </row>
    <row r="8070" outlineLevel="3" ht="50.25" customHeight="1">
      <c r="A8070" s="3" t="n"/>
      <c r="B8070" s="3" t="n"/>
      <c r="C8070" s="25" t="n"/>
      <c r="D8070" s="3" t="inlineStr">
        <is>
          <t>11.2.3.25.</t>
        </is>
      </c>
      <c r="E8070" s="3" t="inlineStr">
        <is>
          <t>Секция прямая, DN 450, s = 2 мм, L = 150 мм, нерж. сталь AISI 304, верх - накидной фланц, низ - гладкий</t>
        </is>
      </c>
      <c r="F8070" s="518" t="inlineStr">
        <is>
          <t>шт.</t>
        </is>
      </c>
      <c r="G8070" s="519" t="n">
        <v>2</v>
      </c>
      <c r="H8070" s="520" t="n">
        <v>126000</v>
      </c>
      <c r="I8070" s="521" t="n">
        <v>31500</v>
      </c>
      <c r="J8070" s="522">
        <f>(H8070+I8070)*0.125</f>
        <v/>
      </c>
      <c r="K8070" s="523">
        <f>SUBTOTAL(9,H8070:J8070)</f>
        <v/>
      </c>
      <c r="L8070" s="520">
        <f>$G8070*H8070</f>
        <v/>
      </c>
      <c r="M8070" s="521">
        <f>$G8070*I8070</f>
        <v/>
      </c>
      <c r="N8070" s="522">
        <f>$G8070*J8070</f>
        <v/>
      </c>
      <c r="O8070" s="523">
        <f>G8070*K8070</f>
        <v/>
      </c>
      <c r="P8070" s="95" t="n"/>
      <c r="Q8070" s="126" t="n"/>
    </row>
    <row r="8071" outlineLevel="3" ht="50.25" customHeight="1">
      <c r="A8071" s="3" t="n"/>
      <c r="B8071" s="3" t="n"/>
      <c r="C8071" s="25" t="n"/>
      <c r="D8071" s="3" t="inlineStr">
        <is>
          <t>11.2.3.26.</t>
        </is>
      </c>
      <c r="E8071" s="3" t="inlineStr">
        <is>
          <t>Секция прямая, DN 450, s = 2 мм, L = 250 мм, нерж. сталь AISI 304, верх - накидной фланц, низ - гладкий</t>
        </is>
      </c>
      <c r="F8071" s="518" t="inlineStr">
        <is>
          <t>шт.</t>
        </is>
      </c>
      <c r="G8071" s="519" t="n">
        <v>2</v>
      </c>
      <c r="H8071" s="520" t="n">
        <v>100380</v>
      </c>
      <c r="I8071" s="521" t="n">
        <v>25095</v>
      </c>
      <c r="J8071" s="522">
        <f>(H8071+I8071)*0.125</f>
        <v/>
      </c>
      <c r="K8071" s="523">
        <f>SUBTOTAL(9,H8071:J8071)</f>
        <v/>
      </c>
      <c r="L8071" s="520">
        <f>$G8071*H8071</f>
        <v/>
      </c>
      <c r="M8071" s="521">
        <f>$G8071*I8071</f>
        <v/>
      </c>
      <c r="N8071" s="522">
        <f>$G8071*J8071</f>
        <v/>
      </c>
      <c r="O8071" s="523">
        <f>G8071*K8071</f>
        <v/>
      </c>
      <c r="P8071" s="95" t="n"/>
      <c r="Q8071" s="126" t="n"/>
    </row>
    <row r="8072" outlineLevel="3" ht="50.25" customHeight="1">
      <c r="A8072" s="3" t="n"/>
      <c r="B8072" s="3" t="n"/>
      <c r="C8072" s="25" t="n"/>
      <c r="D8072" s="3" t="inlineStr">
        <is>
          <t>11.2.3.27.</t>
        </is>
      </c>
      <c r="E8072" s="3" t="inlineStr">
        <is>
          <t>Секция прямая, DN 450, s = 2 мм, L = 350 мм, нерж. сталь AISI 304, верх - хомут, низ - гладкий</t>
        </is>
      </c>
      <c r="F8072" s="518" t="inlineStr">
        <is>
          <t>шт.</t>
        </is>
      </c>
      <c r="G8072" s="519" t="n">
        <v>1</v>
      </c>
      <c r="H8072" s="520" t="n">
        <v>119280</v>
      </c>
      <c r="I8072" s="521" t="n">
        <v>29820</v>
      </c>
      <c r="J8072" s="522">
        <f>(H8072+I8072)*0.125</f>
        <v/>
      </c>
      <c r="K8072" s="523">
        <f>SUBTOTAL(9,H8072:J8072)</f>
        <v/>
      </c>
      <c r="L8072" s="520">
        <f>$G8072*H8072</f>
        <v/>
      </c>
      <c r="M8072" s="521">
        <f>$G8072*I8072</f>
        <v/>
      </c>
      <c r="N8072" s="522">
        <f>$G8072*J8072</f>
        <v/>
      </c>
      <c r="O8072" s="523">
        <f>G8072*K8072</f>
        <v/>
      </c>
      <c r="P8072" s="95" t="n"/>
      <c r="Q8072" s="126" t="n"/>
    </row>
    <row r="8073" outlineLevel="3" ht="50.25" customHeight="1">
      <c r="A8073" s="3" t="n"/>
      <c r="B8073" s="3" t="n"/>
      <c r="C8073" s="25" t="n"/>
      <c r="D8073" s="3" t="inlineStr">
        <is>
          <t>11.2.3.28.</t>
        </is>
      </c>
      <c r="E8073" s="3" t="inlineStr">
        <is>
          <t>Секция с датчиком отслеживания, DN 450, s = 2 мм, нерж. сталь AISI 304</t>
        </is>
      </c>
      <c r="F8073" s="518" t="inlineStr">
        <is>
          <t>шт.</t>
        </is>
      </c>
      <c r="G8073" s="519" t="n">
        <v>2</v>
      </c>
      <c r="H8073" s="520" t="n">
        <v>220800</v>
      </c>
      <c r="I8073" s="521" t="n">
        <v>55200</v>
      </c>
      <c r="J8073" s="522">
        <f>(H8073+I8073)*0.125</f>
        <v/>
      </c>
      <c r="K8073" s="523">
        <f>SUBTOTAL(9,H8073:J8073)</f>
        <v/>
      </c>
      <c r="L8073" s="520">
        <f>$G8073*H8073</f>
        <v/>
      </c>
      <c r="M8073" s="521">
        <f>$G8073*I8073</f>
        <v/>
      </c>
      <c r="N8073" s="522">
        <f>$G8073*J8073</f>
        <v/>
      </c>
      <c r="O8073" s="523">
        <f>G8073*K8073</f>
        <v/>
      </c>
      <c r="P8073" s="95" t="n"/>
      <c r="Q8073" s="126" t="n"/>
    </row>
    <row r="8074" outlineLevel="3" ht="50.25" customHeight="1">
      <c r="A8074" s="3" t="n"/>
      <c r="B8074" s="3" t="n"/>
      <c r="C8074" s="25" t="n"/>
      <c r="D8074" s="3" t="inlineStr">
        <is>
          <t>11.2.3.29.</t>
        </is>
      </c>
      <c r="E8074" s="3" t="inlineStr">
        <is>
          <t>Секция с датчиком отслеживания, DN 450, s = 2 мм, нерж. сталь AISI 304</t>
        </is>
      </c>
      <c r="F8074" s="518" t="inlineStr">
        <is>
          <t>шт.</t>
        </is>
      </c>
      <c r="G8074" s="519" t="n">
        <v>2</v>
      </c>
      <c r="H8074" s="520" t="n">
        <v>220800</v>
      </c>
      <c r="I8074" s="521" t="n">
        <v>55200</v>
      </c>
      <c r="J8074" s="522">
        <f>(H8074+I8074)*0.125</f>
        <v/>
      </c>
      <c r="K8074" s="523">
        <f>SUBTOTAL(9,H8074:J8074)</f>
        <v/>
      </c>
      <c r="L8074" s="520">
        <f>$G8074*H8074</f>
        <v/>
      </c>
      <c r="M8074" s="521">
        <f>$G8074*I8074</f>
        <v/>
      </c>
      <c r="N8074" s="522">
        <f>$G8074*J8074</f>
        <v/>
      </c>
      <c r="O8074" s="523">
        <f>G8074*K8074</f>
        <v/>
      </c>
      <c r="P8074" s="95" t="n"/>
      <c r="Q8074" s="126" t="n"/>
    </row>
    <row r="8075" outlineLevel="3" ht="50.25" customHeight="1">
      <c r="A8075" s="3" t="n"/>
      <c r="B8075" s="3" t="n"/>
      <c r="C8075" s="25" t="n"/>
      <c r="D8075" s="3" t="inlineStr">
        <is>
          <t>11.2.3.30.</t>
        </is>
      </c>
      <c r="E8075" s="3" t="inlineStr">
        <is>
          <t>Тройник боковой стальной, DN 450, s = 4 мм, угол входа 30°, 3 конца с отбортовкой с накидными фланцами, окрашено эмалевой краской RAL 6029</t>
        </is>
      </c>
      <c r="F8075" s="518" t="inlineStr">
        <is>
          <t>шт.</t>
        </is>
      </c>
      <c r="G8075" s="519" t="n">
        <v>2</v>
      </c>
      <c r="H8075" s="520" t="n">
        <v>172000</v>
      </c>
      <c r="I8075" s="521" t="n">
        <v>43000</v>
      </c>
      <c r="J8075" s="522">
        <f>(H8075+I8075)*0.125</f>
        <v/>
      </c>
      <c r="K8075" s="523">
        <f>SUBTOTAL(9,H8075:J8075)</f>
        <v/>
      </c>
      <c r="L8075" s="520">
        <f>$G8075*H8075</f>
        <v/>
      </c>
      <c r="M8075" s="521">
        <f>$G8075*I8075</f>
        <v/>
      </c>
      <c r="N8075" s="522">
        <f>$G8075*J8075</f>
        <v/>
      </c>
      <c r="O8075" s="523">
        <f>G8075*K8075</f>
        <v/>
      </c>
      <c r="P8075" s="95" t="n"/>
      <c r="Q8075" s="126" t="n"/>
    </row>
    <row r="8076" outlineLevel="3" ht="50.25" customHeight="1">
      <c r="A8076" s="3" t="n"/>
      <c r="B8076" s="3" t="n"/>
      <c r="C8076" s="25" t="n"/>
      <c r="D8076" s="3" t="inlineStr">
        <is>
          <t>11.2.3.31.</t>
        </is>
      </c>
      <c r="E8076" s="3" t="inlineStr">
        <is>
          <t>Тройник, DN 450, s = 4 мм, угол 30°, 3 конца с отбортовкой с накидными фланцами, окрашено порошковой краской RAL 6029</t>
        </is>
      </c>
      <c r="F8076" s="518" t="inlineStr">
        <is>
          <t>шт.</t>
        </is>
      </c>
      <c r="G8076" s="519" t="n">
        <v>1</v>
      </c>
      <c r="H8076" s="520" t="n">
        <v>188000</v>
      </c>
      <c r="I8076" s="521" t="n">
        <v>47000</v>
      </c>
      <c r="J8076" s="522">
        <f>(H8076+I8076)*0.125</f>
        <v/>
      </c>
      <c r="K8076" s="523">
        <f>SUBTOTAL(9,H8076:J8076)</f>
        <v/>
      </c>
      <c r="L8076" s="520">
        <f>$G8076*H8076</f>
        <v/>
      </c>
      <c r="M8076" s="521">
        <f>$G8076*I8076</f>
        <v/>
      </c>
      <c r="N8076" s="522">
        <f>$G8076*J8076</f>
        <v/>
      </c>
      <c r="O8076" s="523">
        <f>G8076*K8076</f>
        <v/>
      </c>
      <c r="P8076" s="95" t="n"/>
      <c r="Q8076" s="126" t="n"/>
    </row>
    <row r="8077" outlineLevel="3" ht="50.25" customHeight="1">
      <c r="A8077" s="3" t="n"/>
      <c r="B8077" s="3" t="n"/>
      <c r="C8077" s="25" t="n"/>
      <c r="D8077" s="3" t="inlineStr">
        <is>
          <t>11.2.3.32.</t>
        </is>
      </c>
      <c r="E8077" s="3" t="inlineStr">
        <is>
          <t>Тройник, DN 450, s = 4 мм, угол 90°/45°, 3 конца с отбортовкой с накидными фланцами, окрашено эмалевой краской RAL 6029</t>
        </is>
      </c>
      <c r="F8077" s="518" t="inlineStr">
        <is>
          <t>шт.</t>
        </is>
      </c>
      <c r="G8077" s="519" t="n">
        <v>1</v>
      </c>
      <c r="H8077" s="520" t="n">
        <v>180000</v>
      </c>
      <c r="I8077" s="521" t="n">
        <v>45000</v>
      </c>
      <c r="J8077" s="522">
        <f>(H8077+I8077)*0.125</f>
        <v/>
      </c>
      <c r="K8077" s="523">
        <f>SUBTOTAL(9,H8077:J8077)</f>
        <v/>
      </c>
      <c r="L8077" s="520">
        <f>$G8077*H8077</f>
        <v/>
      </c>
      <c r="M8077" s="521">
        <f>$G8077*I8077</f>
        <v/>
      </c>
      <c r="N8077" s="522">
        <f>$G8077*J8077</f>
        <v/>
      </c>
      <c r="O8077" s="523">
        <f>G8077*K8077</f>
        <v/>
      </c>
      <c r="P8077" s="95" t="n"/>
      <c r="Q8077" s="126" t="n"/>
    </row>
    <row r="8078" outlineLevel="3" ht="50.25" customHeight="1">
      <c r="A8078" s="3" t="n"/>
      <c r="B8078" s="3" t="n"/>
      <c r="C8078" s="25" t="n"/>
      <c r="D8078" s="3" t="inlineStr">
        <is>
          <t>11.2.3.33.</t>
        </is>
      </c>
      <c r="E8078" s="3" t="inlineStr">
        <is>
          <t>Тройник, DN 450, s = 4 мм, угол 60°, 3 конца с отбортовкой с накидными фланцами, окрашено эмалевой краской RAL 6029</t>
        </is>
      </c>
      <c r="F8078" s="518" t="inlineStr">
        <is>
          <t>шт.</t>
        </is>
      </c>
      <c r="G8078" s="519" t="n">
        <v>3</v>
      </c>
      <c r="H8078" s="520" t="n">
        <v>172000</v>
      </c>
      <c r="I8078" s="521" t="n">
        <v>43000</v>
      </c>
      <c r="J8078" s="522">
        <f>(H8078+I8078)*0.125</f>
        <v/>
      </c>
      <c r="K8078" s="523">
        <f>SUBTOTAL(9,H8078:J8078)</f>
        <v/>
      </c>
      <c r="L8078" s="520">
        <f>$G8078*H8078</f>
        <v/>
      </c>
      <c r="M8078" s="521">
        <f>$G8078*I8078</f>
        <v/>
      </c>
      <c r="N8078" s="522">
        <f>$G8078*J8078</f>
        <v/>
      </c>
      <c r="O8078" s="523">
        <f>G8078*K8078</f>
        <v/>
      </c>
      <c r="P8078" s="95" t="n"/>
      <c r="Q8078" s="126" t="n"/>
    </row>
    <row r="8079" outlineLevel="3" ht="50.25" customHeight="1">
      <c r="A8079" s="3" t="n"/>
      <c r="B8079" s="3" t="n"/>
      <c r="C8079" s="25" t="n"/>
      <c r="D8079" s="3" t="inlineStr">
        <is>
          <t>11.2.3.34.</t>
        </is>
      </c>
      <c r="E8079" s="3" t="inlineStr">
        <is>
          <t>Отвод секционный стальной, DN 450, s = 4 мм, R = 3.5D, угол 15°, с отбортовкой с накидными фланцами с двух сторон, окрашено эмалевой краской RAL 6029</t>
        </is>
      </c>
      <c r="F8079" s="518" t="inlineStr">
        <is>
          <t>шт.</t>
        </is>
      </c>
      <c r="G8079" s="519" t="n">
        <v>12</v>
      </c>
      <c r="H8079" s="520" t="n">
        <v>32000</v>
      </c>
      <c r="I8079" s="521" t="n">
        <v>8000</v>
      </c>
      <c r="J8079" s="522">
        <f>(H8079+I8079)*0.125</f>
        <v/>
      </c>
      <c r="K8079" s="523">
        <f>SUBTOTAL(9,H8079:J8079)</f>
        <v/>
      </c>
      <c r="L8079" s="520">
        <f>$G8079*H8079</f>
        <v/>
      </c>
      <c r="M8079" s="521">
        <f>$G8079*I8079</f>
        <v/>
      </c>
      <c r="N8079" s="522">
        <f>$G8079*J8079</f>
        <v/>
      </c>
      <c r="O8079" s="523">
        <f>G8079*K8079</f>
        <v/>
      </c>
      <c r="P8079" s="95" t="n"/>
      <c r="Q8079" s="126" t="n"/>
    </row>
    <row r="8080" outlineLevel="3" ht="50.25" customHeight="1">
      <c r="A8080" s="3" t="n"/>
      <c r="B8080" s="3" t="n"/>
      <c r="C8080" s="25" t="n"/>
      <c r="D8080" s="3" t="inlineStr">
        <is>
          <t>11.2.3.35.</t>
        </is>
      </c>
      <c r="E8080" s="3" t="inlineStr">
        <is>
          <t>Отвод секционный,  DN 450, s = 4 мм,  R = 3.5D, угол 15°, с отбортовкой с накидными фланцами с двух сторон, окрашено порошковой краской RAL 6029</t>
        </is>
      </c>
      <c r="F8080" s="518" t="inlineStr">
        <is>
          <t>шт.</t>
        </is>
      </c>
      <c r="G8080" s="519" t="n">
        <v>4</v>
      </c>
      <c r="H8080" s="520" t="n">
        <v>35200</v>
      </c>
      <c r="I8080" s="521" t="n">
        <v>8800</v>
      </c>
      <c r="J8080" s="522">
        <f>(H8080+I8080)*0.125</f>
        <v/>
      </c>
      <c r="K8080" s="523">
        <f>SUBTOTAL(9,H8080:J8080)</f>
        <v/>
      </c>
      <c r="L8080" s="520">
        <f>$G8080*H8080</f>
        <v/>
      </c>
      <c r="M8080" s="521">
        <f>$G8080*I8080</f>
        <v/>
      </c>
      <c r="N8080" s="522">
        <f>$G8080*J8080</f>
        <v/>
      </c>
      <c r="O8080" s="523">
        <f>G8080*K8080</f>
        <v/>
      </c>
      <c r="P8080" s="95" t="n"/>
      <c r="Q8080" s="126" t="n"/>
    </row>
    <row r="8081" outlineLevel="3" ht="50.25" customHeight="1">
      <c r="A8081" s="3" t="n"/>
      <c r="B8081" s="3" t="n"/>
      <c r="C8081" s="25" t="n"/>
      <c r="D8081" s="3" t="inlineStr">
        <is>
          <t>11.2.3.36.</t>
        </is>
      </c>
      <c r="E8081" s="3" t="inlineStr">
        <is>
          <t>Отвод секционный стальной, DN 450, s = 4 мм, R = 3.5D, угол 30°, с отбортовкой с накидными фланцами с двух сторон, окрашено эмалевой краской RAL 6029</t>
        </is>
      </c>
      <c r="F8081" s="518" t="inlineStr">
        <is>
          <t>шт.</t>
        </is>
      </c>
      <c r="G8081" s="519" t="n">
        <v>7</v>
      </c>
      <c r="H8081" s="520" t="n">
        <v>52000</v>
      </c>
      <c r="I8081" s="521" t="n">
        <v>13000</v>
      </c>
      <c r="J8081" s="522">
        <f>(H8081+I8081)*0.125</f>
        <v/>
      </c>
      <c r="K8081" s="523">
        <f>SUBTOTAL(9,H8081:J8081)</f>
        <v/>
      </c>
      <c r="L8081" s="520">
        <f>$G8081*H8081</f>
        <v/>
      </c>
      <c r="M8081" s="521">
        <f>$G8081*I8081</f>
        <v/>
      </c>
      <c r="N8081" s="522">
        <f>$G8081*J8081</f>
        <v/>
      </c>
      <c r="O8081" s="523">
        <f>G8081*K8081</f>
        <v/>
      </c>
      <c r="P8081" s="95" t="n"/>
      <c r="Q8081" s="126" t="n"/>
    </row>
    <row r="8082" outlineLevel="3" ht="50.25" customHeight="1">
      <c r="A8082" s="3" t="n"/>
      <c r="B8082" s="3" t="n"/>
      <c r="C8082" s="25" t="n"/>
      <c r="D8082" s="3" t="inlineStr">
        <is>
          <t>11.2.3.37.</t>
        </is>
      </c>
      <c r="E8082" s="3" t="inlineStr">
        <is>
          <t>Отвод секционный,  DN 450, s = 4 мм,  R = 3.5D, угол 30°,  с отбортовкой с накидными фланцами с двух сторон, окрашено порошковой краской RAL 6029</t>
        </is>
      </c>
      <c r="F8082" s="518" t="inlineStr">
        <is>
          <t>шт.</t>
        </is>
      </c>
      <c r="G8082" s="519" t="n">
        <v>4</v>
      </c>
      <c r="H8082" s="520" t="n">
        <v>57200</v>
      </c>
      <c r="I8082" s="521" t="n">
        <v>14300</v>
      </c>
      <c r="J8082" s="522">
        <f>(H8082+I8082)*0.125</f>
        <v/>
      </c>
      <c r="K8082" s="523">
        <f>SUBTOTAL(9,H8082:J8082)</f>
        <v/>
      </c>
      <c r="L8082" s="520">
        <f>$G8082*H8082</f>
        <v/>
      </c>
      <c r="M8082" s="521">
        <f>$G8082*I8082</f>
        <v/>
      </c>
      <c r="N8082" s="522">
        <f>$G8082*J8082</f>
        <v/>
      </c>
      <c r="O8082" s="523">
        <f>G8082*K8082</f>
        <v/>
      </c>
      <c r="P8082" s="95" t="n"/>
      <c r="Q8082" s="126" t="n"/>
    </row>
    <row r="8083" outlineLevel="3" ht="50.25" customHeight="1">
      <c r="A8083" s="3" t="n"/>
      <c r="B8083" s="3" t="n"/>
      <c r="C8083" s="25" t="n"/>
      <c r="D8083" s="3" t="inlineStr">
        <is>
          <t>11.2.3.38.</t>
        </is>
      </c>
      <c r="E8083" s="3" t="inlineStr">
        <is>
          <t>Отвод секционный стальной, DN 450, s = 4 мм, R = 3.5D, угол 45°, с отбортовкой с накидными фланцами с двух сторон, окрашено эмалевой краской RAL 6029</t>
        </is>
      </c>
      <c r="F8083" s="518" t="inlineStr">
        <is>
          <t>шт.</t>
        </is>
      </c>
      <c r="G8083" s="519" t="n">
        <v>20</v>
      </c>
      <c r="H8083" s="520" t="n">
        <v>74000</v>
      </c>
      <c r="I8083" s="521" t="n">
        <v>18500</v>
      </c>
      <c r="J8083" s="522">
        <f>(H8083+I8083)*0.125</f>
        <v/>
      </c>
      <c r="K8083" s="523">
        <f>SUBTOTAL(9,H8083:J8083)</f>
        <v/>
      </c>
      <c r="L8083" s="520">
        <f>$G8083*H8083</f>
        <v/>
      </c>
      <c r="M8083" s="521">
        <f>$G8083*I8083</f>
        <v/>
      </c>
      <c r="N8083" s="522">
        <f>$G8083*J8083</f>
        <v/>
      </c>
      <c r="O8083" s="523">
        <f>G8083*K8083</f>
        <v/>
      </c>
      <c r="P8083" s="95" t="n"/>
      <c r="Q8083" s="126" t="n"/>
    </row>
    <row r="8084" outlineLevel="3" ht="50.25" customHeight="1">
      <c r="A8084" s="3" t="n"/>
      <c r="B8084" s="3" t="n"/>
      <c r="C8084" s="25" t="n"/>
      <c r="D8084" s="3" t="inlineStr">
        <is>
          <t>11.2.3.39.</t>
        </is>
      </c>
      <c r="E8084" s="3" t="inlineStr">
        <is>
          <t>Отвод секционный,  DN 450, s = 4 мм,  R = 3.5D, угол 45°,  с отбортовкой с накидными фланцами с двух сторон, окрашено порошковой краской RAL 6029</t>
        </is>
      </c>
      <c r="F8084" s="518" t="inlineStr">
        <is>
          <t>шт.</t>
        </is>
      </c>
      <c r="G8084" s="519" t="n">
        <v>6</v>
      </c>
      <c r="H8084" s="520" t="n">
        <v>81600</v>
      </c>
      <c r="I8084" s="521" t="n">
        <v>20400</v>
      </c>
      <c r="J8084" s="522">
        <f>(H8084+I8084)*0.125</f>
        <v/>
      </c>
      <c r="K8084" s="523">
        <f>SUBTOTAL(9,H8084:J8084)</f>
        <v/>
      </c>
      <c r="L8084" s="520">
        <f>$G8084*H8084</f>
        <v/>
      </c>
      <c r="M8084" s="521">
        <f>$G8084*I8084</f>
        <v/>
      </c>
      <c r="N8084" s="522">
        <f>$G8084*J8084</f>
        <v/>
      </c>
      <c r="O8084" s="523">
        <f>G8084*K8084</f>
        <v/>
      </c>
      <c r="P8084" s="95" t="n"/>
      <c r="Q8084" s="126" t="n"/>
    </row>
    <row r="8085" outlineLevel="3" ht="50.25" customHeight="1">
      <c r="A8085" s="3" t="n"/>
      <c r="B8085" s="3" t="n"/>
      <c r="C8085" s="25" t="n"/>
      <c r="D8085" s="3" t="inlineStr">
        <is>
          <t>11.2.3.40.</t>
        </is>
      </c>
      <c r="E8085" s="3" t="inlineStr">
        <is>
          <t>Отвод секционный стальной, DN 450, s = 4 мм, R = 3.5D, угол 60°, с отбортовкой с накидными фланцами с двух сторон, окрашено эмалевой краской RAL 6029</t>
        </is>
      </c>
      <c r="F8085" s="518" t="inlineStr">
        <is>
          <t>шт.</t>
        </is>
      </c>
      <c r="G8085" s="519" t="n">
        <v>4</v>
      </c>
      <c r="H8085" s="520" t="n">
        <v>112000</v>
      </c>
      <c r="I8085" s="521" t="n">
        <v>28000</v>
      </c>
      <c r="J8085" s="522">
        <f>(H8085+I8085)*0.125</f>
        <v/>
      </c>
      <c r="K8085" s="523">
        <f>SUBTOTAL(9,H8085:J8085)</f>
        <v/>
      </c>
      <c r="L8085" s="520">
        <f>$G8085*H8085</f>
        <v/>
      </c>
      <c r="M8085" s="521">
        <f>$G8085*I8085</f>
        <v/>
      </c>
      <c r="N8085" s="522">
        <f>$G8085*J8085</f>
        <v/>
      </c>
      <c r="O8085" s="523">
        <f>G8085*K8085</f>
        <v/>
      </c>
      <c r="P8085" s="95" t="n"/>
      <c r="Q8085" s="126" t="n"/>
    </row>
    <row r="8086" outlineLevel="3" ht="50.25" customHeight="1">
      <c r="A8086" s="3" t="n"/>
      <c r="B8086" s="3" t="n"/>
      <c r="C8086" s="25" t="n"/>
      <c r="D8086" s="3" t="inlineStr">
        <is>
          <t>11.2.3.41.</t>
        </is>
      </c>
      <c r="E8086" s="3" t="inlineStr">
        <is>
          <t>Отвод секционный,  DN 450, s = 4 мм,  R = 3.5D, угол 60°,  с отбортовкой с накидными фланцами с двух сторон, окрашено порошковой краской RAL 6029</t>
        </is>
      </c>
      <c r="F8086" s="518" t="inlineStr">
        <is>
          <t>шт.</t>
        </is>
      </c>
      <c r="G8086" s="519" t="n">
        <v>1</v>
      </c>
      <c r="H8086" s="520" t="n">
        <v>123200</v>
      </c>
      <c r="I8086" s="521" t="n">
        <v>30800</v>
      </c>
      <c r="J8086" s="522">
        <f>(H8086+I8086)*0.125</f>
        <v/>
      </c>
      <c r="K8086" s="523">
        <f>SUBTOTAL(9,H8086:J8086)</f>
        <v/>
      </c>
      <c r="L8086" s="520">
        <f>$G8086*H8086</f>
        <v/>
      </c>
      <c r="M8086" s="521">
        <f>$G8086*I8086</f>
        <v/>
      </c>
      <c r="N8086" s="522">
        <f>$G8086*J8086</f>
        <v/>
      </c>
      <c r="O8086" s="523">
        <f>G8086*K8086</f>
        <v/>
      </c>
      <c r="P8086" s="95" t="n"/>
      <c r="Q8086" s="126" t="n"/>
    </row>
    <row r="8087" outlineLevel="3" ht="50.25" customHeight="1">
      <c r="A8087" s="3" t="n"/>
      <c r="B8087" s="3" t="n"/>
      <c r="C8087" s="25" t="n"/>
      <c r="D8087" s="3" t="inlineStr">
        <is>
          <t>11.2.3.42.</t>
        </is>
      </c>
      <c r="E8087" s="3" t="inlineStr">
        <is>
          <t>Секция ревизионная, DN 450, s = 4 мм, с приварными фланцами с двух сторон, окрашено порошковой краской RAL 6029</t>
        </is>
      </c>
      <c r="F8087" s="518" t="inlineStr">
        <is>
          <t>шт.</t>
        </is>
      </c>
      <c r="G8087" s="519" t="n">
        <v>12</v>
      </c>
      <c r="H8087" s="520" t="n">
        <v>120000</v>
      </c>
      <c r="I8087" s="521" t="n">
        <v>30000</v>
      </c>
      <c r="J8087" s="522">
        <f>(H8087+I8087)*0.125</f>
        <v/>
      </c>
      <c r="K8087" s="523">
        <f>SUBTOTAL(9,H8087:J8087)</f>
        <v/>
      </c>
      <c r="L8087" s="520">
        <f>$G8087*H8087</f>
        <v/>
      </c>
      <c r="M8087" s="521">
        <f>$G8087*I8087</f>
        <v/>
      </c>
      <c r="N8087" s="522">
        <f>$G8087*J8087</f>
        <v/>
      </c>
      <c r="O8087" s="523">
        <f>G8087*K8087</f>
        <v/>
      </c>
      <c r="P8087" s="95" t="n"/>
      <c r="Q8087" s="126" t="n"/>
    </row>
    <row r="8088" outlineLevel="3" ht="50.25" customHeight="1">
      <c r="A8088" s="3" t="n"/>
      <c r="B8088" s="3" t="n"/>
      <c r="C8088" s="25" t="n"/>
      <c r="D8088" s="3" t="inlineStr">
        <is>
          <t>11.2.3.43.</t>
        </is>
      </c>
      <c r="E8088" s="3" t="inlineStr">
        <is>
          <t>Секция ревизионная, DN 450, s = 4 мм, с приварными фланцами с двух сторон, окрашено порошковой краской RAL 6029</t>
        </is>
      </c>
      <c r="F8088" s="518" t="inlineStr">
        <is>
          <t>шт.</t>
        </is>
      </c>
      <c r="G8088" s="519" t="n">
        <v>3</v>
      </c>
      <c r="H8088" s="520" t="n">
        <v>120000</v>
      </c>
      <c r="I8088" s="521" t="n">
        <v>30000</v>
      </c>
      <c r="J8088" s="522">
        <f>(H8088+I8088)*0.125</f>
        <v/>
      </c>
      <c r="K8088" s="523">
        <f>SUBTOTAL(9,H8088:J8088)</f>
        <v/>
      </c>
      <c r="L8088" s="520">
        <f>$G8088*H8088</f>
        <v/>
      </c>
      <c r="M8088" s="521">
        <f>$G8088*I8088</f>
        <v/>
      </c>
      <c r="N8088" s="522">
        <f>$G8088*J8088</f>
        <v/>
      </c>
      <c r="O8088" s="523">
        <f>G8088*K8088</f>
        <v/>
      </c>
      <c r="P8088" s="95" t="n"/>
      <c r="Q8088" s="126" t="n"/>
    </row>
    <row r="8089" outlineLevel="3" ht="50.25" customHeight="1">
      <c r="A8089" s="3" t="n"/>
      <c r="B8089" s="3" t="n"/>
      <c r="C8089" s="25" t="n"/>
      <c r="D8089" s="3" t="inlineStr">
        <is>
          <t>11.2.3.44.</t>
        </is>
      </c>
      <c r="E8089" s="3" t="inlineStr">
        <is>
          <t>Секция ревизионная, DN 450, s = 4 мм, с приварными фланцами с двух сторон, окрашено порошковой краской RAL 6029</t>
        </is>
      </c>
      <c r="F8089" s="518" t="inlineStr">
        <is>
          <t>шт.</t>
        </is>
      </c>
      <c r="G8089" s="519" t="n">
        <v>1</v>
      </c>
      <c r="H8089" s="520" t="n">
        <v>120000</v>
      </c>
      <c r="I8089" s="521" t="n">
        <v>30000</v>
      </c>
      <c r="J8089" s="522">
        <f>(H8089+I8089)*0.125</f>
        <v/>
      </c>
      <c r="K8089" s="523">
        <f>SUBTOTAL(9,H8089:J8089)</f>
        <v/>
      </c>
      <c r="L8089" s="520">
        <f>$G8089*H8089</f>
        <v/>
      </c>
      <c r="M8089" s="521">
        <f>$G8089*I8089</f>
        <v/>
      </c>
      <c r="N8089" s="522">
        <f>$G8089*J8089</f>
        <v/>
      </c>
      <c r="O8089" s="523">
        <f>G8089*K8089</f>
        <v/>
      </c>
      <c r="P8089" s="95" t="n"/>
      <c r="Q8089" s="126" t="n"/>
    </row>
    <row r="8090" outlineLevel="3" ht="50.25" customHeight="1">
      <c r="A8090" s="3" t="n"/>
      <c r="B8090" s="3" t="n"/>
      <c r="C8090" s="25" t="n"/>
      <c r="D8090" s="3" t="inlineStr">
        <is>
          <t>11.2.3.45.</t>
        </is>
      </c>
      <c r="E8090" s="3" t="inlineStr">
        <is>
          <t>Секция прямая стальная, DN 450, s = 4 мм, L = 115 мм, с приварными фланцами с двух сторон, окрашено эмалевой краской RAL 6029</t>
        </is>
      </c>
      <c r="F8090" s="518" t="inlineStr">
        <is>
          <t>шт.</t>
        </is>
      </c>
      <c r="G8090" s="519" t="n">
        <v>1</v>
      </c>
      <c r="H8090" s="520" t="n">
        <v>24000</v>
      </c>
      <c r="I8090" s="521" t="n">
        <v>6000</v>
      </c>
      <c r="J8090" s="522">
        <f>(H8090+I8090)*0.125</f>
        <v/>
      </c>
      <c r="K8090" s="523">
        <f>SUBTOTAL(9,H8090:J8090)</f>
        <v/>
      </c>
      <c r="L8090" s="520">
        <f>$G8090*H8090</f>
        <v/>
      </c>
      <c r="M8090" s="521">
        <f>$G8090*I8090</f>
        <v/>
      </c>
      <c r="N8090" s="522">
        <f>$G8090*J8090</f>
        <v/>
      </c>
      <c r="O8090" s="523">
        <f>G8090*K8090</f>
        <v/>
      </c>
      <c r="P8090" s="95" t="n"/>
      <c r="Q8090" s="126" t="n"/>
    </row>
    <row r="8091" outlineLevel="3" ht="50.25" customHeight="1">
      <c r="A8091" s="3" t="n"/>
      <c r="B8091" s="3" t="n"/>
      <c r="C8091" s="25" t="n"/>
      <c r="D8091" s="3" t="inlineStr">
        <is>
          <t>11.2.3.46.</t>
        </is>
      </c>
      <c r="E8091" s="3" t="inlineStr">
        <is>
          <t>Секция прямая стальная, DN 450, s = 4 мм, L = 480 мм, с приварными фланцами с двух сторон, окрашено эмалевой краской RAL 6029</t>
        </is>
      </c>
      <c r="F8091" s="518" t="inlineStr">
        <is>
          <t>шт.</t>
        </is>
      </c>
      <c r="G8091" s="519" t="n">
        <v>1</v>
      </c>
      <c r="H8091" s="520" t="n">
        <v>28000</v>
      </c>
      <c r="I8091" s="521" t="n">
        <v>7000</v>
      </c>
      <c r="J8091" s="522">
        <f>(H8091+I8091)*0.125</f>
        <v/>
      </c>
      <c r="K8091" s="523">
        <f>SUBTOTAL(9,H8091:J8091)</f>
        <v/>
      </c>
      <c r="L8091" s="520">
        <f>$G8091*H8091</f>
        <v/>
      </c>
      <c r="M8091" s="521">
        <f>$G8091*I8091</f>
        <v/>
      </c>
      <c r="N8091" s="522">
        <f>$G8091*J8091</f>
        <v/>
      </c>
      <c r="O8091" s="523">
        <f>G8091*K8091</f>
        <v/>
      </c>
      <c r="P8091" s="95" t="n"/>
      <c r="Q8091" s="126" t="n"/>
    </row>
    <row r="8092" outlineLevel="3" ht="50.25" customHeight="1">
      <c r="A8092" s="3" t="n"/>
      <c r="B8092" s="3" t="n"/>
      <c r="C8092" s="25" t="n"/>
      <c r="D8092" s="3" t="inlineStr">
        <is>
          <t>11.2.3.47.</t>
        </is>
      </c>
      <c r="E8092" s="3" t="inlineStr">
        <is>
          <t>Секция прямая стальная, DN 450, s = 4 мм, L = 500 мм, с приварными фланцами с двух сторон, окрашено эмалевой краской RAL 6029</t>
        </is>
      </c>
      <c r="F8092" s="518" t="inlineStr">
        <is>
          <t>шт.</t>
        </is>
      </c>
      <c r="G8092" s="519" t="n">
        <v>1</v>
      </c>
      <c r="H8092" s="520" t="n">
        <v>28000</v>
      </c>
      <c r="I8092" s="521" t="n">
        <v>7000</v>
      </c>
      <c r="J8092" s="522">
        <f>(H8092+I8092)*0.125</f>
        <v/>
      </c>
      <c r="K8092" s="523">
        <f>SUBTOTAL(9,H8092:J8092)</f>
        <v/>
      </c>
      <c r="L8092" s="520">
        <f>$G8092*H8092</f>
        <v/>
      </c>
      <c r="M8092" s="521">
        <f>$G8092*I8092</f>
        <v/>
      </c>
      <c r="N8092" s="522">
        <f>$G8092*J8092</f>
        <v/>
      </c>
      <c r="O8092" s="523">
        <f>G8092*K8092</f>
        <v/>
      </c>
      <c r="P8092" s="95" t="n"/>
      <c r="Q8092" s="126" t="n"/>
    </row>
    <row r="8093" outlineLevel="3" ht="50.25" customHeight="1">
      <c r="A8093" s="3" t="n"/>
      <c r="B8093" s="3" t="n"/>
      <c r="C8093" s="25" t="n"/>
      <c r="D8093" s="3" t="inlineStr">
        <is>
          <t>11.2.3.48.</t>
        </is>
      </c>
      <c r="E8093" s="3" t="inlineStr">
        <is>
          <t>Секция прямая стальная, DN 450, s = 4 мм, L = 505 мм, с приварными фланцами с двух сторон, окрашено эмалевой краской RAL 6029</t>
        </is>
      </c>
      <c r="F8093" s="518" t="inlineStr">
        <is>
          <t>шт.</t>
        </is>
      </c>
      <c r="G8093" s="519" t="n">
        <v>1</v>
      </c>
      <c r="H8093" s="520" t="n">
        <v>28000</v>
      </c>
      <c r="I8093" s="521" t="n">
        <v>7000</v>
      </c>
      <c r="J8093" s="522">
        <f>(H8093+I8093)*0.125</f>
        <v/>
      </c>
      <c r="K8093" s="523">
        <f>SUBTOTAL(9,H8093:J8093)</f>
        <v/>
      </c>
      <c r="L8093" s="520">
        <f>$G8093*H8093</f>
        <v/>
      </c>
      <c r="M8093" s="521">
        <f>$G8093*I8093</f>
        <v/>
      </c>
      <c r="N8093" s="522">
        <f>$G8093*J8093</f>
        <v/>
      </c>
      <c r="O8093" s="523">
        <f>G8093*K8093</f>
        <v/>
      </c>
      <c r="P8093" s="95" t="n"/>
      <c r="Q8093" s="126" t="n"/>
    </row>
    <row r="8094" outlineLevel="3" ht="50.25" customHeight="1">
      <c r="A8094" s="3" t="n"/>
      <c r="B8094" s="3" t="n"/>
      <c r="C8094" s="25" t="n"/>
      <c r="D8094" s="3" t="inlineStr">
        <is>
          <t>11.2.3.49.</t>
        </is>
      </c>
      <c r="E8094" s="3" t="inlineStr">
        <is>
          <t>Секция прямая стальная, DN 450, s = 4 мм, L = 520 мм, с приварными фланцами с двух сторон, окрашено эмалевой краской RAL 6029</t>
        </is>
      </c>
      <c r="F8094" s="518" t="inlineStr">
        <is>
          <t>шт.</t>
        </is>
      </c>
      <c r="G8094" s="519" t="n">
        <v>1</v>
      </c>
      <c r="H8094" s="520" t="n">
        <v>28000</v>
      </c>
      <c r="I8094" s="521" t="n">
        <v>7000</v>
      </c>
      <c r="J8094" s="522">
        <f>(H8094+I8094)*0.125</f>
        <v/>
      </c>
      <c r="K8094" s="523">
        <f>SUBTOTAL(9,H8094:J8094)</f>
        <v/>
      </c>
      <c r="L8094" s="520">
        <f>$G8094*H8094</f>
        <v/>
      </c>
      <c r="M8094" s="521">
        <f>$G8094*I8094</f>
        <v/>
      </c>
      <c r="N8094" s="522">
        <f>$G8094*J8094</f>
        <v/>
      </c>
      <c r="O8094" s="523">
        <f>G8094*K8094</f>
        <v/>
      </c>
      <c r="P8094" s="95" t="n"/>
      <c r="Q8094" s="126" t="n"/>
    </row>
    <row r="8095" outlineLevel="3" ht="50.25" customHeight="1">
      <c r="A8095" s="3" t="n"/>
      <c r="B8095" s="3" t="n"/>
      <c r="C8095" s="25" t="n"/>
      <c r="D8095" s="3" t="inlineStr">
        <is>
          <t>11.2.3.50.</t>
        </is>
      </c>
      <c r="E8095" s="3" t="inlineStr">
        <is>
          <t>Секция прямая стальная, DN 450, s = 4 мм, L = 530 мм, с приварными фланцами с двух сторон, окрашено эмалевой краской RAL 6029</t>
        </is>
      </c>
      <c r="F8095" s="518" t="inlineStr">
        <is>
          <t>шт.</t>
        </is>
      </c>
      <c r="G8095" s="519" t="n">
        <v>1</v>
      </c>
      <c r="H8095" s="520" t="n">
        <v>28000</v>
      </c>
      <c r="I8095" s="521" t="n">
        <v>7000</v>
      </c>
      <c r="J8095" s="522">
        <f>(H8095+I8095)*0.125</f>
        <v/>
      </c>
      <c r="K8095" s="523">
        <f>SUBTOTAL(9,H8095:J8095)</f>
        <v/>
      </c>
      <c r="L8095" s="520">
        <f>$G8095*H8095</f>
        <v/>
      </c>
      <c r="M8095" s="521">
        <f>$G8095*I8095</f>
        <v/>
      </c>
      <c r="N8095" s="522">
        <f>$G8095*J8095</f>
        <v/>
      </c>
      <c r="O8095" s="523">
        <f>G8095*K8095</f>
        <v/>
      </c>
      <c r="P8095" s="95" t="n"/>
      <c r="Q8095" s="126" t="n"/>
    </row>
    <row r="8096" outlineLevel="3" ht="50.25" customHeight="1">
      <c r="A8096" s="3" t="n"/>
      <c r="B8096" s="3" t="n"/>
      <c r="C8096" s="25" t="n"/>
      <c r="D8096" s="3" t="inlineStr">
        <is>
          <t>11.2.3.51.</t>
        </is>
      </c>
      <c r="E8096" s="3" t="inlineStr">
        <is>
          <t>Секция прямая стальная, DN 450, s = 4 мм, L = 535 мм, с приварными фланцами с двух сторон, окрашено эмалевой краской RAL 6029</t>
        </is>
      </c>
      <c r="F8096" s="518" t="inlineStr">
        <is>
          <t>шт.</t>
        </is>
      </c>
      <c r="G8096" s="519" t="n">
        <v>1</v>
      </c>
      <c r="H8096" s="520" t="n">
        <v>28000</v>
      </c>
      <c r="I8096" s="521" t="n">
        <v>7000</v>
      </c>
      <c r="J8096" s="522">
        <f>(H8096+I8096)*0.125</f>
        <v/>
      </c>
      <c r="K8096" s="523">
        <f>SUBTOTAL(9,H8096:J8096)</f>
        <v/>
      </c>
      <c r="L8096" s="520">
        <f>$G8096*H8096</f>
        <v/>
      </c>
      <c r="M8096" s="521">
        <f>$G8096*I8096</f>
        <v/>
      </c>
      <c r="N8096" s="522">
        <f>$G8096*J8096</f>
        <v/>
      </c>
      <c r="O8096" s="523">
        <f>G8096*K8096</f>
        <v/>
      </c>
      <c r="P8096" s="95" t="n"/>
      <c r="Q8096" s="126" t="n"/>
    </row>
    <row r="8097" outlineLevel="3" ht="50.25" customHeight="1">
      <c r="A8097" s="3" t="n"/>
      <c r="B8097" s="3" t="n"/>
      <c r="C8097" s="25" t="n"/>
      <c r="D8097" s="3" t="inlineStr">
        <is>
          <t>11.2.3.52.</t>
        </is>
      </c>
      <c r="E8097" s="3" t="inlineStr">
        <is>
          <t>Секция прямая стальная, DN 450, s = 4 мм, L = 580 мм, с приварными фланцами с двух сторон, окрашено эмалевой краской RAL 6029</t>
        </is>
      </c>
      <c r="F8097" s="518" t="inlineStr">
        <is>
          <t>шт.</t>
        </is>
      </c>
      <c r="G8097" s="519" t="n">
        <v>1</v>
      </c>
      <c r="H8097" s="520" t="n">
        <v>28000</v>
      </c>
      <c r="I8097" s="521" t="n">
        <v>7000</v>
      </c>
      <c r="J8097" s="522">
        <f>(H8097+I8097)*0.125</f>
        <v/>
      </c>
      <c r="K8097" s="523">
        <f>SUBTOTAL(9,H8097:J8097)</f>
        <v/>
      </c>
      <c r="L8097" s="520">
        <f>$G8097*H8097</f>
        <v/>
      </c>
      <c r="M8097" s="521">
        <f>$G8097*I8097</f>
        <v/>
      </c>
      <c r="N8097" s="522">
        <f>$G8097*J8097</f>
        <v/>
      </c>
      <c r="O8097" s="523">
        <f>G8097*K8097</f>
        <v/>
      </c>
      <c r="P8097" s="95" t="n"/>
      <c r="Q8097" s="126" t="n"/>
    </row>
    <row r="8098" outlineLevel="3" ht="50.25" customHeight="1">
      <c r="A8098" s="3" t="n"/>
      <c r="B8098" s="3" t="n"/>
      <c r="C8098" s="25" t="n"/>
      <c r="D8098" s="3" t="inlineStr">
        <is>
          <t>11.2.3.53.</t>
        </is>
      </c>
      <c r="E8098" s="3" t="inlineStr">
        <is>
          <t>Секция прямая стальная, DN 450, s = 4 мм, L = 600 мм, с приварными фланцами с двух сторон, окрашено эмалевой краской RAL 6029</t>
        </is>
      </c>
      <c r="F8098" s="518" t="inlineStr">
        <is>
          <t>шт.</t>
        </is>
      </c>
      <c r="G8098" s="519" t="n">
        <v>1</v>
      </c>
      <c r="H8098" s="520" t="n">
        <v>32000</v>
      </c>
      <c r="I8098" s="521" t="n">
        <v>8000</v>
      </c>
      <c r="J8098" s="522">
        <f>(H8098+I8098)*0.125</f>
        <v/>
      </c>
      <c r="K8098" s="523">
        <f>SUBTOTAL(9,H8098:J8098)</f>
        <v/>
      </c>
      <c r="L8098" s="520">
        <f>$G8098*H8098</f>
        <v/>
      </c>
      <c r="M8098" s="521">
        <f>$G8098*I8098</f>
        <v/>
      </c>
      <c r="N8098" s="522">
        <f>$G8098*J8098</f>
        <v/>
      </c>
      <c r="O8098" s="523">
        <f>G8098*K8098</f>
        <v/>
      </c>
      <c r="P8098" s="95" t="n"/>
      <c r="Q8098" s="126" t="n"/>
    </row>
    <row r="8099" outlineLevel="3" ht="50.25" customHeight="1">
      <c r="A8099" s="3" t="n"/>
      <c r="B8099" s="3" t="n"/>
      <c r="C8099" s="25" t="n"/>
      <c r="D8099" s="3" t="inlineStr">
        <is>
          <t>11.2.3.54.</t>
        </is>
      </c>
      <c r="E8099" s="3" t="inlineStr">
        <is>
          <t>Секция прямая стальная, DN 450, s = 4 мм, L = 610 мм, с приварными фланцами с двух сторон, окрашено эмалевой краской RAL 6029</t>
        </is>
      </c>
      <c r="F8099" s="518" t="inlineStr">
        <is>
          <t>шт.</t>
        </is>
      </c>
      <c r="G8099" s="519" t="n">
        <v>1</v>
      </c>
      <c r="H8099" s="520" t="n">
        <v>32000</v>
      </c>
      <c r="I8099" s="521" t="n">
        <v>8000</v>
      </c>
      <c r="J8099" s="522">
        <f>(H8099+I8099)*0.125</f>
        <v/>
      </c>
      <c r="K8099" s="523">
        <f>SUBTOTAL(9,H8099:J8099)</f>
        <v/>
      </c>
      <c r="L8099" s="520">
        <f>$G8099*H8099</f>
        <v/>
      </c>
      <c r="M8099" s="521">
        <f>$G8099*I8099</f>
        <v/>
      </c>
      <c r="N8099" s="522">
        <f>$G8099*J8099</f>
        <v/>
      </c>
      <c r="O8099" s="523">
        <f>G8099*K8099</f>
        <v/>
      </c>
      <c r="P8099" s="95" t="n"/>
      <c r="Q8099" s="126" t="n"/>
    </row>
    <row r="8100" outlineLevel="3" ht="50.25" customHeight="1">
      <c r="A8100" s="3" t="n"/>
      <c r="B8100" s="3" t="n"/>
      <c r="C8100" s="25" t="n"/>
      <c r="D8100" s="3" t="inlineStr">
        <is>
          <t>11.2.3.55.</t>
        </is>
      </c>
      <c r="E8100" s="3" t="inlineStr">
        <is>
          <t>Секция прямая стальная, DN 450, s = 4 мм, L = 615 мм, с приварными фланцами с двух сторон, окрашено эмалевой краской RAL 6029</t>
        </is>
      </c>
      <c r="F8100" s="518" t="inlineStr">
        <is>
          <t>шт.</t>
        </is>
      </c>
      <c r="G8100" s="519" t="n">
        <v>2</v>
      </c>
      <c r="H8100" s="520" t="n">
        <v>32000</v>
      </c>
      <c r="I8100" s="521" t="n">
        <v>8000</v>
      </c>
      <c r="J8100" s="522">
        <f>(H8100+I8100)*0.125</f>
        <v/>
      </c>
      <c r="K8100" s="523">
        <f>SUBTOTAL(9,H8100:J8100)</f>
        <v/>
      </c>
      <c r="L8100" s="520">
        <f>$G8100*H8100</f>
        <v/>
      </c>
      <c r="M8100" s="521">
        <f>$G8100*I8100</f>
        <v/>
      </c>
      <c r="N8100" s="522">
        <f>$G8100*J8100</f>
        <v/>
      </c>
      <c r="O8100" s="523">
        <f>G8100*K8100</f>
        <v/>
      </c>
      <c r="P8100" s="95" t="n"/>
      <c r="Q8100" s="126" t="n"/>
    </row>
    <row r="8101" outlineLevel="3" ht="50.25" customHeight="1">
      <c r="A8101" s="3" t="n"/>
      <c r="B8101" s="3" t="n"/>
      <c r="C8101" s="25" t="n"/>
      <c r="D8101" s="3" t="inlineStr">
        <is>
          <t>11.2.3.56.</t>
        </is>
      </c>
      <c r="E8101" s="3" t="inlineStr">
        <is>
          <t>Секция прямая стальная, DN 450, s = 4 мм, L = 160 мм, с приварными фланцами с двух сторон, окрашено эмалевой краской RAL 6029</t>
        </is>
      </c>
      <c r="F8101" s="518" t="inlineStr">
        <is>
          <t>шт.</t>
        </is>
      </c>
      <c r="G8101" s="519" t="n">
        <v>1</v>
      </c>
      <c r="H8101" s="520" t="n">
        <v>24000</v>
      </c>
      <c r="I8101" s="521" t="n">
        <v>6000</v>
      </c>
      <c r="J8101" s="522">
        <f>(H8101+I8101)*0.125</f>
        <v/>
      </c>
      <c r="K8101" s="523">
        <f>SUBTOTAL(9,H8101:J8101)</f>
        <v/>
      </c>
      <c r="L8101" s="520">
        <f>$G8101*H8101</f>
        <v/>
      </c>
      <c r="M8101" s="521">
        <f>$G8101*I8101</f>
        <v/>
      </c>
      <c r="N8101" s="522">
        <f>$G8101*J8101</f>
        <v/>
      </c>
      <c r="O8101" s="523">
        <f>G8101*K8101</f>
        <v/>
      </c>
      <c r="P8101" s="95" t="n"/>
      <c r="Q8101" s="126" t="n"/>
    </row>
    <row r="8102" outlineLevel="3" ht="50.25" customHeight="1">
      <c r="A8102" s="3" t="n"/>
      <c r="B8102" s="3" t="n"/>
      <c r="C8102" s="25" t="n"/>
      <c r="D8102" s="3" t="inlineStr">
        <is>
          <t>11.2.3.57.</t>
        </is>
      </c>
      <c r="E8102" s="3" t="inlineStr">
        <is>
          <t>Секция прямая стальная, DN 450, s = 4 мм, L = 620 мм, с приварными фланцами с двух сторон, окрашено эмалевой краской RAL 6029</t>
        </is>
      </c>
      <c r="F8102" s="518" t="inlineStr">
        <is>
          <t>шт.</t>
        </is>
      </c>
      <c r="G8102" s="519" t="n">
        <v>1</v>
      </c>
      <c r="H8102" s="520" t="n">
        <v>32000</v>
      </c>
      <c r="I8102" s="521" t="n">
        <v>8000</v>
      </c>
      <c r="J8102" s="522">
        <f>(H8102+I8102)*0.125</f>
        <v/>
      </c>
      <c r="K8102" s="523">
        <f>SUBTOTAL(9,H8102:J8102)</f>
        <v/>
      </c>
      <c r="L8102" s="520">
        <f>$G8102*H8102</f>
        <v/>
      </c>
      <c r="M8102" s="521">
        <f>$G8102*I8102</f>
        <v/>
      </c>
      <c r="N8102" s="522">
        <f>$G8102*J8102</f>
        <v/>
      </c>
      <c r="O8102" s="523">
        <f>G8102*K8102</f>
        <v/>
      </c>
      <c r="P8102" s="95" t="n"/>
      <c r="Q8102" s="126" t="n"/>
    </row>
    <row r="8103" outlineLevel="3" ht="50.25" customHeight="1">
      <c r="A8103" s="3" t="n"/>
      <c r="B8103" s="3" t="n"/>
      <c r="C8103" s="25" t="n"/>
      <c r="D8103" s="3" t="inlineStr">
        <is>
          <t>11.2.3.58.</t>
        </is>
      </c>
      <c r="E8103" s="3" t="inlineStr">
        <is>
          <t>Секция прямая стальная, DN 450, s = 4 мм, L = 700 мм,  с приварными фланцами с двух сторон, окрашено эмалевой краской RAL 6029</t>
        </is>
      </c>
      <c r="F8103" s="518" t="inlineStr">
        <is>
          <t>шт.</t>
        </is>
      </c>
      <c r="G8103" s="519" t="n">
        <v>2</v>
      </c>
      <c r="H8103" s="520" t="n">
        <v>32000</v>
      </c>
      <c r="I8103" s="521" t="n">
        <v>8000</v>
      </c>
      <c r="J8103" s="522">
        <f>(H8103+I8103)*0.125</f>
        <v/>
      </c>
      <c r="K8103" s="523">
        <f>SUBTOTAL(9,H8103:J8103)</f>
        <v/>
      </c>
      <c r="L8103" s="520">
        <f>$G8103*H8103</f>
        <v/>
      </c>
      <c r="M8103" s="521">
        <f>$G8103*I8103</f>
        <v/>
      </c>
      <c r="N8103" s="522">
        <f>$G8103*J8103</f>
        <v/>
      </c>
      <c r="O8103" s="523">
        <f>G8103*K8103</f>
        <v/>
      </c>
      <c r="P8103" s="95" t="n"/>
      <c r="Q8103" s="126" t="n"/>
    </row>
    <row r="8104" outlineLevel="3" ht="50.25" customHeight="1">
      <c r="A8104" s="3" t="n"/>
      <c r="B8104" s="3" t="n"/>
      <c r="C8104" s="25" t="n"/>
      <c r="D8104" s="3" t="inlineStr">
        <is>
          <t>11.2.3.59.</t>
        </is>
      </c>
      <c r="E8104" s="3" t="inlineStr">
        <is>
          <t>Секция прямая стальная, DN 450, s = 4 мм, L = 745 мм, с приварными фланцами с двух сторон, окрашено эмалевой краской RAL 6029</t>
        </is>
      </c>
      <c r="F8104" s="518" t="inlineStr">
        <is>
          <t>шт.</t>
        </is>
      </c>
      <c r="G8104" s="519" t="n">
        <v>1</v>
      </c>
      <c r="H8104" s="520" t="n">
        <v>32000</v>
      </c>
      <c r="I8104" s="521" t="n">
        <v>8000</v>
      </c>
      <c r="J8104" s="522">
        <f>(H8104+I8104)*0.125</f>
        <v/>
      </c>
      <c r="K8104" s="523">
        <f>SUBTOTAL(9,H8104:J8104)</f>
        <v/>
      </c>
      <c r="L8104" s="520">
        <f>$G8104*H8104</f>
        <v/>
      </c>
      <c r="M8104" s="521">
        <f>$G8104*I8104</f>
        <v/>
      </c>
      <c r="N8104" s="522">
        <f>$G8104*J8104</f>
        <v/>
      </c>
      <c r="O8104" s="523">
        <f>G8104*K8104</f>
        <v/>
      </c>
      <c r="P8104" s="95" t="n"/>
      <c r="Q8104" s="126" t="n"/>
    </row>
    <row r="8105" outlineLevel="3" ht="50.25" customHeight="1">
      <c r="A8105" s="3" t="n"/>
      <c r="B8105" s="3" t="n"/>
      <c r="C8105" s="25" t="n"/>
      <c r="D8105" s="3" t="inlineStr">
        <is>
          <t>11.2.3.60.</t>
        </is>
      </c>
      <c r="E8105" s="3" t="inlineStr">
        <is>
          <t>Секция прямая стальная, DN 450, s = 4 мм, L = 750 мм,  с приварными фланцами с двух сторон, окрашено эмалевой краской RAL 6029</t>
        </is>
      </c>
      <c r="F8105" s="518" t="inlineStr">
        <is>
          <t>шт.</t>
        </is>
      </c>
      <c r="G8105" s="519" t="n">
        <v>1</v>
      </c>
      <c r="H8105" s="520" t="n">
        <v>32000</v>
      </c>
      <c r="I8105" s="521" t="n">
        <v>8000</v>
      </c>
      <c r="J8105" s="522">
        <f>(H8105+I8105)*0.125</f>
        <v/>
      </c>
      <c r="K8105" s="523">
        <f>SUBTOTAL(9,H8105:J8105)</f>
        <v/>
      </c>
      <c r="L8105" s="520">
        <f>$G8105*H8105</f>
        <v/>
      </c>
      <c r="M8105" s="521">
        <f>$G8105*I8105</f>
        <v/>
      </c>
      <c r="N8105" s="522">
        <f>$G8105*J8105</f>
        <v/>
      </c>
      <c r="O8105" s="523">
        <f>G8105*K8105</f>
        <v/>
      </c>
      <c r="P8105" s="95" t="n"/>
      <c r="Q8105" s="126" t="n"/>
    </row>
    <row r="8106" outlineLevel="3" ht="50.25" customHeight="1">
      <c r="A8106" s="3" t="n"/>
      <c r="B8106" s="3" t="n"/>
      <c r="C8106" s="25" t="n"/>
      <c r="D8106" s="3" t="inlineStr">
        <is>
          <t>11.2.3.61.</t>
        </is>
      </c>
      <c r="E8106" s="3" t="inlineStr">
        <is>
          <t>Секция прямая стальная, DN 450, s = 4 мм, L = 785 мм, с приварными фланцами с двух сторон, окрашено эмалевой краской RAL 6029</t>
        </is>
      </c>
      <c r="F8106" s="518" t="inlineStr">
        <is>
          <t>шт.</t>
        </is>
      </c>
      <c r="G8106" s="519" t="n">
        <v>1</v>
      </c>
      <c r="H8106" s="520" t="n">
        <v>32000</v>
      </c>
      <c r="I8106" s="521" t="n">
        <v>8000</v>
      </c>
      <c r="J8106" s="522">
        <f>(H8106+I8106)*0.125</f>
        <v/>
      </c>
      <c r="K8106" s="523">
        <f>SUBTOTAL(9,H8106:J8106)</f>
        <v/>
      </c>
      <c r="L8106" s="520">
        <f>$G8106*H8106</f>
        <v/>
      </c>
      <c r="M8106" s="521">
        <f>$G8106*I8106</f>
        <v/>
      </c>
      <c r="N8106" s="522">
        <f>$G8106*J8106</f>
        <v/>
      </c>
      <c r="O8106" s="523">
        <f>G8106*K8106</f>
        <v/>
      </c>
      <c r="P8106" s="95" t="n"/>
      <c r="Q8106" s="126" t="n"/>
    </row>
    <row r="8107" outlineLevel="3" ht="50.25" customHeight="1">
      <c r="A8107" s="3" t="n"/>
      <c r="B8107" s="3" t="n"/>
      <c r="C8107" s="25" t="n"/>
      <c r="D8107" s="3" t="inlineStr">
        <is>
          <t>11.2.3.62.</t>
        </is>
      </c>
      <c r="E8107" s="3" t="inlineStr">
        <is>
          <t>Секция прямая стальная, DN 450, s = 4 мм, L = 800 мм, с приварными фланцами с двух сторон, окрашено эмалевой краской RAL 6029</t>
        </is>
      </c>
      <c r="F8107" s="518" t="inlineStr">
        <is>
          <t>шт.</t>
        </is>
      </c>
      <c r="G8107" s="519" t="n">
        <v>1</v>
      </c>
      <c r="H8107" s="520" t="n">
        <v>38400</v>
      </c>
      <c r="I8107" s="521" t="n">
        <v>9600</v>
      </c>
      <c r="J8107" s="522">
        <f>(H8107+I8107)*0.125</f>
        <v/>
      </c>
      <c r="K8107" s="523">
        <f>SUBTOTAL(9,H8107:J8107)</f>
        <v/>
      </c>
      <c r="L8107" s="520">
        <f>$G8107*H8107</f>
        <v/>
      </c>
      <c r="M8107" s="521">
        <f>$G8107*I8107</f>
        <v/>
      </c>
      <c r="N8107" s="522">
        <f>$G8107*J8107</f>
        <v/>
      </c>
      <c r="O8107" s="523">
        <f>G8107*K8107</f>
        <v/>
      </c>
      <c r="P8107" s="95" t="n"/>
      <c r="Q8107" s="126" t="n"/>
    </row>
    <row r="8108" outlineLevel="3" ht="50.25" customHeight="1">
      <c r="A8108" s="3" t="n"/>
      <c r="B8108" s="3" t="n"/>
      <c r="C8108" s="25" t="n"/>
      <c r="D8108" s="3" t="inlineStr">
        <is>
          <t>11.2.3.63.</t>
        </is>
      </c>
      <c r="E8108" s="3" t="inlineStr">
        <is>
          <t>Секция прямая стальная, DN 450, s = 4 мм, L = 940 мм, с приварными фланцами с двух сторон, окрашено эмалевой краской RAL 6029</t>
        </is>
      </c>
      <c r="F8108" s="518" t="inlineStr">
        <is>
          <t>шт.</t>
        </is>
      </c>
      <c r="G8108" s="519" t="n">
        <v>1</v>
      </c>
      <c r="H8108" s="520" t="n">
        <v>38400</v>
      </c>
      <c r="I8108" s="521" t="n">
        <v>9600</v>
      </c>
      <c r="J8108" s="522">
        <f>(H8108+I8108)*0.125</f>
        <v/>
      </c>
      <c r="K8108" s="523">
        <f>SUBTOTAL(9,H8108:J8108)</f>
        <v/>
      </c>
      <c r="L8108" s="520">
        <f>$G8108*H8108</f>
        <v/>
      </c>
      <c r="M8108" s="521">
        <f>$G8108*I8108</f>
        <v/>
      </c>
      <c r="N8108" s="522">
        <f>$G8108*J8108</f>
        <v/>
      </c>
      <c r="O8108" s="523">
        <f>G8108*K8108</f>
        <v/>
      </c>
      <c r="P8108" s="95" t="n"/>
      <c r="Q8108" s="126" t="n"/>
    </row>
    <row r="8109" outlineLevel="3" ht="50.25" customHeight="1">
      <c r="A8109" s="3" t="n"/>
      <c r="B8109" s="3" t="n"/>
      <c r="C8109" s="25" t="n"/>
      <c r="D8109" s="3" t="inlineStr">
        <is>
          <t>11.2.3.64.</t>
        </is>
      </c>
      <c r="E8109" s="3" t="inlineStr">
        <is>
          <t>Секция прямая стальная, DN 450, s = 4 мм, L = 1000 мм, с приварными фланцами с двух сторон, окрашено эмалевой краской RAL 6029</t>
        </is>
      </c>
      <c r="F8109" s="518" t="inlineStr">
        <is>
          <t>шт.</t>
        </is>
      </c>
      <c r="G8109" s="519" t="n">
        <v>4</v>
      </c>
      <c r="H8109" s="520" t="n">
        <v>44800</v>
      </c>
      <c r="I8109" s="521" t="n">
        <v>11200</v>
      </c>
      <c r="J8109" s="522">
        <f>(H8109+I8109)*0.125</f>
        <v/>
      </c>
      <c r="K8109" s="523">
        <f>SUBTOTAL(9,H8109:J8109)</f>
        <v/>
      </c>
      <c r="L8109" s="520">
        <f>$G8109*H8109</f>
        <v/>
      </c>
      <c r="M8109" s="521">
        <f>$G8109*I8109</f>
        <v/>
      </c>
      <c r="N8109" s="522">
        <f>$G8109*J8109</f>
        <v/>
      </c>
      <c r="O8109" s="523">
        <f>G8109*K8109</f>
        <v/>
      </c>
      <c r="P8109" s="95" t="n"/>
      <c r="Q8109" s="126" t="n"/>
    </row>
    <row r="8110" outlineLevel="3" ht="50.25" customHeight="1">
      <c r="A8110" s="3" t="n"/>
      <c r="B8110" s="3" t="n"/>
      <c r="C8110" s="25" t="n"/>
      <c r="D8110" s="3" t="inlineStr">
        <is>
          <t>11.2.3.65.</t>
        </is>
      </c>
      <c r="E8110" s="3" t="inlineStr">
        <is>
          <t>Секция прямая стальная, DN 450, s = 4 мм, L = 1045 мм, с приварными фланцами с двух сторон, окрашено эмалевой краской RAL 6029</t>
        </is>
      </c>
      <c r="F8110" s="518" t="inlineStr">
        <is>
          <t>шт.</t>
        </is>
      </c>
      <c r="G8110" s="519" t="n">
        <v>1</v>
      </c>
      <c r="H8110" s="520" t="n">
        <v>44800</v>
      </c>
      <c r="I8110" s="521" t="n">
        <v>11200</v>
      </c>
      <c r="J8110" s="522">
        <f>(H8110+I8110)*0.125</f>
        <v/>
      </c>
      <c r="K8110" s="523">
        <f>SUBTOTAL(9,H8110:J8110)</f>
        <v/>
      </c>
      <c r="L8110" s="520">
        <f>$G8110*H8110</f>
        <v/>
      </c>
      <c r="M8110" s="521">
        <f>$G8110*I8110</f>
        <v/>
      </c>
      <c r="N8110" s="522">
        <f>$G8110*J8110</f>
        <v/>
      </c>
      <c r="O8110" s="523">
        <f>G8110*K8110</f>
        <v/>
      </c>
      <c r="P8110" s="95" t="n"/>
      <c r="Q8110" s="126" t="n"/>
    </row>
    <row r="8111" outlineLevel="3" ht="50.25" customHeight="1">
      <c r="A8111" s="3" t="n"/>
      <c r="B8111" s="3" t="n"/>
      <c r="C8111" s="25" t="n"/>
      <c r="D8111" s="3" t="inlineStr">
        <is>
          <t>11.2.3.66.</t>
        </is>
      </c>
      <c r="E8111" s="3" t="inlineStr">
        <is>
          <t>Секция прямая стальная, DN 450, s = 4 мм, L = 1140 мм,  с приварными фланцами с двух сторон, окрашено эмалевой краской RAL 6029</t>
        </is>
      </c>
      <c r="F8111" s="518" t="inlineStr">
        <is>
          <t>шт.</t>
        </is>
      </c>
      <c r="G8111" s="519" t="n">
        <v>1</v>
      </c>
      <c r="H8111" s="520" t="n">
        <v>44800</v>
      </c>
      <c r="I8111" s="521" t="n">
        <v>11200</v>
      </c>
      <c r="J8111" s="522">
        <f>(H8111+I8111)*0.125</f>
        <v/>
      </c>
      <c r="K8111" s="523">
        <f>SUBTOTAL(9,H8111:J8111)</f>
        <v/>
      </c>
      <c r="L8111" s="520">
        <f>$G8111*H8111</f>
        <v/>
      </c>
      <c r="M8111" s="521">
        <f>$G8111*I8111</f>
        <v/>
      </c>
      <c r="N8111" s="522">
        <f>$G8111*J8111</f>
        <v/>
      </c>
      <c r="O8111" s="523">
        <f>G8111*K8111</f>
        <v/>
      </c>
      <c r="P8111" s="95" t="n"/>
      <c r="Q8111" s="126" t="n"/>
    </row>
    <row r="8112" outlineLevel="3" ht="50.25" customHeight="1">
      <c r="A8112" s="3" t="n"/>
      <c r="B8112" s="3" t="n"/>
      <c r="C8112" s="25" t="n"/>
      <c r="D8112" s="3" t="inlineStr">
        <is>
          <t>11.2.3.67.</t>
        </is>
      </c>
      <c r="E8112" s="3" t="inlineStr">
        <is>
          <t>Секция прямая стальная, DN 450, s = 4 мм, L = 250 мм, с приварными фланцами с двух сторон, окрашено эмалевой краской RAL 6029</t>
        </is>
      </c>
      <c r="F8112" s="518" t="inlineStr">
        <is>
          <t>шт.</t>
        </is>
      </c>
      <c r="G8112" s="519" t="n">
        <v>1</v>
      </c>
      <c r="H8112" s="520" t="n">
        <v>24000</v>
      </c>
      <c r="I8112" s="521" t="n">
        <v>6000</v>
      </c>
      <c r="J8112" s="522">
        <f>(H8112+I8112)*0.125</f>
        <v/>
      </c>
      <c r="K8112" s="523">
        <f>SUBTOTAL(9,H8112:J8112)</f>
        <v/>
      </c>
      <c r="L8112" s="520">
        <f>$G8112*H8112</f>
        <v/>
      </c>
      <c r="M8112" s="521">
        <f>$G8112*I8112</f>
        <v/>
      </c>
      <c r="N8112" s="522">
        <f>$G8112*J8112</f>
        <v/>
      </c>
      <c r="O8112" s="523">
        <f>G8112*K8112</f>
        <v/>
      </c>
      <c r="P8112" s="95" t="n"/>
      <c r="Q8112" s="126" t="n"/>
    </row>
    <row r="8113" outlineLevel="3" ht="50.25" customHeight="1">
      <c r="A8113" s="3" t="n"/>
      <c r="B8113" s="3" t="n"/>
      <c r="C8113" s="25" t="n"/>
      <c r="D8113" s="3" t="inlineStr">
        <is>
          <t>11.2.3.68.</t>
        </is>
      </c>
      <c r="E8113" s="3" t="inlineStr">
        <is>
          <t>Секция прямая стальная, DN 450, s = 4 мм, L = 1185 мм,  с приварными фланцами с двух сторон, окрашено эмалевой краской RAL 6029</t>
        </is>
      </c>
      <c r="F8113" s="518" t="inlineStr">
        <is>
          <t>шт.</t>
        </is>
      </c>
      <c r="G8113" s="519" t="n">
        <v>1</v>
      </c>
      <c r="H8113" s="520" t="n">
        <v>44800</v>
      </c>
      <c r="I8113" s="521" t="n">
        <v>11200</v>
      </c>
      <c r="J8113" s="522">
        <f>(H8113+I8113)*0.125</f>
        <v/>
      </c>
      <c r="K8113" s="523">
        <f>SUBTOTAL(9,H8113:J8113)</f>
        <v/>
      </c>
      <c r="L8113" s="520">
        <f>$G8113*H8113</f>
        <v/>
      </c>
      <c r="M8113" s="521">
        <f>$G8113*I8113</f>
        <v/>
      </c>
      <c r="N8113" s="522">
        <f>$G8113*J8113</f>
        <v/>
      </c>
      <c r="O8113" s="523">
        <f>G8113*K8113</f>
        <v/>
      </c>
      <c r="P8113" s="95" t="n"/>
      <c r="Q8113" s="126" t="n"/>
    </row>
    <row r="8114" outlineLevel="3" ht="50.25" customHeight="1">
      <c r="A8114" s="3" t="n"/>
      <c r="B8114" s="3" t="n"/>
      <c r="C8114" s="25" t="n"/>
      <c r="D8114" s="3" t="inlineStr">
        <is>
          <t>11.2.3.69.</t>
        </is>
      </c>
      <c r="E8114" s="3" t="inlineStr">
        <is>
          <t>Секция прямая стальная, DN 450, s = 4 мм, L = 1190 мм, с приварными фланцами с двух сторон, окрашено эмалевой краской RAL 6029</t>
        </is>
      </c>
      <c r="F8114" s="518" t="inlineStr">
        <is>
          <t>шт.</t>
        </is>
      </c>
      <c r="G8114" s="519" t="n">
        <v>1</v>
      </c>
      <c r="H8114" s="520" t="n">
        <v>44800</v>
      </c>
      <c r="I8114" s="521" t="n">
        <v>11200</v>
      </c>
      <c r="J8114" s="522">
        <f>(H8114+I8114)*0.125</f>
        <v/>
      </c>
      <c r="K8114" s="523">
        <f>SUBTOTAL(9,H8114:J8114)</f>
        <v/>
      </c>
      <c r="L8114" s="520">
        <f>$G8114*H8114</f>
        <v/>
      </c>
      <c r="M8114" s="521">
        <f>$G8114*I8114</f>
        <v/>
      </c>
      <c r="N8114" s="522">
        <f>$G8114*J8114</f>
        <v/>
      </c>
      <c r="O8114" s="523">
        <f>G8114*K8114</f>
        <v/>
      </c>
      <c r="P8114" s="95" t="n"/>
      <c r="Q8114" s="126" t="n"/>
    </row>
    <row r="8115" outlineLevel="3" ht="50.25" customHeight="1">
      <c r="A8115" s="3" t="n"/>
      <c r="B8115" s="3" t="n"/>
      <c r="C8115" s="25" t="n"/>
      <c r="D8115" s="3" t="inlineStr">
        <is>
          <t>11.2.3.70.</t>
        </is>
      </c>
      <c r="E8115" s="3" t="inlineStr">
        <is>
          <t>Секция прямая стальная, DN 450, s = 4 мм, L = 1240 мм, с приварными фланцами с двух сторон, окрашено эмалевой краской RAL 6029</t>
        </is>
      </c>
      <c r="F8115" s="518" t="inlineStr">
        <is>
          <t>шт.</t>
        </is>
      </c>
      <c r="G8115" s="519" t="n">
        <v>27</v>
      </c>
      <c r="H8115" s="520" t="n">
        <v>44800</v>
      </c>
      <c r="I8115" s="521" t="n">
        <v>11200</v>
      </c>
      <c r="J8115" s="522">
        <f>(H8115+I8115)*0.125</f>
        <v/>
      </c>
      <c r="K8115" s="523">
        <f>SUBTOTAL(9,H8115:J8115)</f>
        <v/>
      </c>
      <c r="L8115" s="520">
        <f>$G8115*H8115</f>
        <v/>
      </c>
      <c r="M8115" s="521">
        <f>$G8115*I8115</f>
        <v/>
      </c>
      <c r="N8115" s="522">
        <f>$G8115*J8115</f>
        <v/>
      </c>
      <c r="O8115" s="523">
        <f>G8115*K8115</f>
        <v/>
      </c>
      <c r="P8115" s="95" t="n"/>
      <c r="Q8115" s="126" t="n"/>
    </row>
    <row r="8116" outlineLevel="3" ht="50.25" customHeight="1">
      <c r="A8116" s="3" t="n"/>
      <c r="B8116" s="3" t="n"/>
      <c r="C8116" s="25" t="n"/>
      <c r="D8116" s="3" t="inlineStr">
        <is>
          <t>11.2.3.71.</t>
        </is>
      </c>
      <c r="E8116" s="3" t="inlineStr">
        <is>
          <t>Секция прямая стальная, DN 450, s = 4 мм, L = 550  мм, с приварными фланцами с двух сторон, окрашено эмалевой краской RAL 6029</t>
        </is>
      </c>
      <c r="F8116" s="518" t="inlineStr">
        <is>
          <t>шт.</t>
        </is>
      </c>
      <c r="G8116" s="519" t="n">
        <v>3</v>
      </c>
      <c r="H8116" s="520" t="n">
        <v>28000</v>
      </c>
      <c r="I8116" s="521" t="n">
        <v>7000</v>
      </c>
      <c r="J8116" s="522">
        <f>(H8116+I8116)*0.125</f>
        <v/>
      </c>
      <c r="K8116" s="523">
        <f>SUBTOTAL(9,H8116:J8116)</f>
        <v/>
      </c>
      <c r="L8116" s="520">
        <f>$G8116*H8116</f>
        <v/>
      </c>
      <c r="M8116" s="521">
        <f>$G8116*I8116</f>
        <v/>
      </c>
      <c r="N8116" s="522">
        <f>$G8116*J8116</f>
        <v/>
      </c>
      <c r="O8116" s="523">
        <f>G8116*K8116</f>
        <v/>
      </c>
      <c r="P8116" s="95" t="n"/>
      <c r="Q8116" s="126" t="n"/>
    </row>
    <row r="8117" outlineLevel="3" ht="50.25" customHeight="1">
      <c r="A8117" s="3" t="n"/>
      <c r="B8117" s="3" t="n"/>
      <c r="C8117" s="25" t="n"/>
      <c r="D8117" s="3" t="inlineStr">
        <is>
          <t>11.2.3.72.</t>
        </is>
      </c>
      <c r="E8117" s="3" t="inlineStr">
        <is>
          <t>Секция прямая стальная, DN 450, s = 4 мм, L = 395 мм, с приварными фланцами с двух сторон, окрашено эмалевой краской RAL 6029</t>
        </is>
      </c>
      <c r="F8117" s="518" t="inlineStr">
        <is>
          <t>шт.</t>
        </is>
      </c>
      <c r="G8117" s="519" t="n">
        <v>1</v>
      </c>
      <c r="H8117" s="520" t="n">
        <v>24000</v>
      </c>
      <c r="I8117" s="521" t="n">
        <v>6000</v>
      </c>
      <c r="J8117" s="522">
        <f>(H8117+I8117)*0.125</f>
        <v/>
      </c>
      <c r="K8117" s="523">
        <f>SUBTOTAL(9,H8117:J8117)</f>
        <v/>
      </c>
      <c r="L8117" s="520">
        <f>$G8117*H8117</f>
        <v/>
      </c>
      <c r="M8117" s="521">
        <f>$G8117*I8117</f>
        <v/>
      </c>
      <c r="N8117" s="522">
        <f>$G8117*J8117</f>
        <v/>
      </c>
      <c r="O8117" s="523">
        <f>G8117*K8117</f>
        <v/>
      </c>
      <c r="P8117" s="95" t="n"/>
      <c r="Q8117" s="126" t="n"/>
    </row>
    <row r="8118" outlineLevel="3" ht="50.25" customHeight="1">
      <c r="A8118" s="3" t="n"/>
      <c r="B8118" s="3" t="n"/>
      <c r="C8118" s="25" t="n"/>
      <c r="D8118" s="3" t="inlineStr">
        <is>
          <t>11.2.3.73.</t>
        </is>
      </c>
      <c r="E8118" s="3" t="inlineStr">
        <is>
          <t>Секция прямая стальная, DN 450, s = 4 мм, L = 765  мм, с приварными фланцами с двух сторон, окрашено эмалевой краской RAL 6029</t>
        </is>
      </c>
      <c r="F8118" s="518" t="inlineStr">
        <is>
          <t>шт.</t>
        </is>
      </c>
      <c r="G8118" s="519" t="n">
        <v>1</v>
      </c>
      <c r="H8118" s="520" t="n">
        <v>32000</v>
      </c>
      <c r="I8118" s="521" t="n">
        <v>8000</v>
      </c>
      <c r="J8118" s="522">
        <f>(H8118+I8118)*0.125</f>
        <v/>
      </c>
      <c r="K8118" s="523">
        <f>SUBTOTAL(9,H8118:J8118)</f>
        <v/>
      </c>
      <c r="L8118" s="520">
        <f>$G8118*H8118</f>
        <v/>
      </c>
      <c r="M8118" s="521">
        <f>$G8118*I8118</f>
        <v/>
      </c>
      <c r="N8118" s="522">
        <f>$G8118*J8118</f>
        <v/>
      </c>
      <c r="O8118" s="523">
        <f>G8118*K8118</f>
        <v/>
      </c>
      <c r="P8118" s="95" t="n"/>
      <c r="Q8118" s="126" t="n"/>
    </row>
    <row r="8119" outlineLevel="3" ht="50.25" customHeight="1">
      <c r="A8119" s="3" t="n"/>
      <c r="B8119" s="3" t="n"/>
      <c r="C8119" s="25" t="n"/>
      <c r="D8119" s="3" t="inlineStr">
        <is>
          <t>11.2.3.74.</t>
        </is>
      </c>
      <c r="E8119" s="3" t="inlineStr">
        <is>
          <t>Секция прямая стальная, DN 450, s = 4 мм, L = 435 мм, с приварными фланцами с двух сторон, окрашено эмалевой краской RAL 6029</t>
        </is>
      </c>
      <c r="F8119" s="518" t="inlineStr">
        <is>
          <t>шт.</t>
        </is>
      </c>
      <c r="G8119" s="519" t="n">
        <v>1</v>
      </c>
      <c r="H8119" s="520" t="n">
        <v>28000</v>
      </c>
      <c r="I8119" s="521" t="n">
        <v>7000</v>
      </c>
      <c r="J8119" s="522">
        <f>(H8119+I8119)*0.125</f>
        <v/>
      </c>
      <c r="K8119" s="523">
        <f>SUBTOTAL(9,H8119:J8119)</f>
        <v/>
      </c>
      <c r="L8119" s="520">
        <f>$G8119*H8119</f>
        <v/>
      </c>
      <c r="M8119" s="521">
        <f>$G8119*I8119</f>
        <v/>
      </c>
      <c r="N8119" s="522">
        <f>$G8119*J8119</f>
        <v/>
      </c>
      <c r="O8119" s="523">
        <f>G8119*K8119</f>
        <v/>
      </c>
      <c r="P8119" s="95" t="n"/>
      <c r="Q8119" s="126" t="n"/>
    </row>
    <row r="8120" outlineLevel="3" ht="50.25" customHeight="1">
      <c r="A8120" s="3" t="n"/>
      <c r="B8120" s="3" t="n"/>
      <c r="C8120" s="25" t="n"/>
      <c r="D8120" s="3" t="inlineStr">
        <is>
          <t>11.2.3.75.</t>
        </is>
      </c>
      <c r="E8120" s="3" t="inlineStr">
        <is>
          <t>Секция прямая стальная, DN 450, s = 4 мм, L = 440 мм, с приварными фланцами с двух сторон, окрашено эмалевой краской RAL 6029</t>
        </is>
      </c>
      <c r="F8120" s="518" t="inlineStr">
        <is>
          <t>шт.</t>
        </is>
      </c>
      <c r="G8120" s="519" t="n">
        <v>1</v>
      </c>
      <c r="H8120" s="520" t="n">
        <v>28000</v>
      </c>
      <c r="I8120" s="521" t="n">
        <v>7000</v>
      </c>
      <c r="J8120" s="522">
        <f>(H8120+I8120)*0.125</f>
        <v/>
      </c>
      <c r="K8120" s="523">
        <f>SUBTOTAL(9,H8120:J8120)</f>
        <v/>
      </c>
      <c r="L8120" s="520">
        <f>$G8120*H8120</f>
        <v/>
      </c>
      <c r="M8120" s="521">
        <f>$G8120*I8120</f>
        <v/>
      </c>
      <c r="N8120" s="522">
        <f>$G8120*J8120</f>
        <v/>
      </c>
      <c r="O8120" s="523">
        <f>G8120*K8120</f>
        <v/>
      </c>
      <c r="P8120" s="95" t="n"/>
      <c r="Q8120" s="126" t="n"/>
    </row>
    <row r="8121" outlineLevel="3" ht="50.25" customHeight="1">
      <c r="A8121" s="3" t="n"/>
      <c r="B8121" s="3" t="n"/>
      <c r="C8121" s="25" t="n"/>
      <c r="D8121" s="3" t="inlineStr">
        <is>
          <t>11.2.3.76.</t>
        </is>
      </c>
      <c r="E8121" s="3" t="inlineStr">
        <is>
          <t>Секция прямая стальная, DN 450, s = 4 мм, L = 465 мм, с приварными фланцами с двух сторон, окрашено эмалевой краской RAL 6029</t>
        </is>
      </c>
      <c r="F8121" s="518" t="inlineStr">
        <is>
          <t>шт.</t>
        </is>
      </c>
      <c r="G8121" s="519" t="n">
        <v>1</v>
      </c>
      <c r="H8121" s="520" t="n">
        <v>28000</v>
      </c>
      <c r="I8121" s="521" t="n">
        <v>7000</v>
      </c>
      <c r="J8121" s="522">
        <f>(H8121+I8121)*0.125</f>
        <v/>
      </c>
      <c r="K8121" s="523">
        <f>SUBTOTAL(9,H8121:J8121)</f>
        <v/>
      </c>
      <c r="L8121" s="520">
        <f>$G8121*H8121</f>
        <v/>
      </c>
      <c r="M8121" s="521">
        <f>$G8121*I8121</f>
        <v/>
      </c>
      <c r="N8121" s="522">
        <f>$G8121*J8121</f>
        <v/>
      </c>
      <c r="O8121" s="523">
        <f>G8121*K8121</f>
        <v/>
      </c>
      <c r="P8121" s="95" t="n"/>
      <c r="Q8121" s="126" t="n"/>
    </row>
    <row r="8122" outlineLevel="3" ht="50.25" customHeight="1">
      <c r="A8122" s="3" t="n"/>
      <c r="B8122" s="3" t="n"/>
      <c r="C8122" s="25" t="n"/>
      <c r="D8122" s="3" t="inlineStr">
        <is>
          <t>11.2.3.77.</t>
        </is>
      </c>
      <c r="E8122" s="3" t="inlineStr">
        <is>
          <t>Секция прямая стальная, DN 450, s = 4 мм, L = 300 мм, с приварными фланцами с двух сторон, окрашено порошковой краской RAL 6029</t>
        </is>
      </c>
      <c r="F8122" s="518" t="inlineStr">
        <is>
          <t>шт.</t>
        </is>
      </c>
      <c r="G8122" s="519" t="n">
        <v>4</v>
      </c>
      <c r="H8122" s="520" t="n">
        <v>26400</v>
      </c>
      <c r="I8122" s="521" t="n">
        <v>6600</v>
      </c>
      <c r="J8122" s="522">
        <f>(H8122+I8122)*0.125</f>
        <v/>
      </c>
      <c r="K8122" s="523">
        <f>SUBTOTAL(9,H8122:J8122)</f>
        <v/>
      </c>
      <c r="L8122" s="520">
        <f>$G8122*H8122</f>
        <v/>
      </c>
      <c r="M8122" s="521">
        <f>$G8122*I8122</f>
        <v/>
      </c>
      <c r="N8122" s="522">
        <f>$G8122*J8122</f>
        <v/>
      </c>
      <c r="O8122" s="523">
        <f>G8122*K8122</f>
        <v/>
      </c>
      <c r="P8122" s="95" t="n"/>
      <c r="Q8122" s="126" t="n"/>
    </row>
    <row r="8123" outlineLevel="3" ht="50.25" customHeight="1">
      <c r="A8123" s="3" t="n"/>
      <c r="B8123" s="3" t="n"/>
      <c r="C8123" s="25" t="n"/>
      <c r="D8123" s="3" t="inlineStr">
        <is>
          <t>11.2.3.78.</t>
        </is>
      </c>
      <c r="E8123" s="3" t="inlineStr">
        <is>
          <t>Секция прямая стальная, DN 450, s = 4 мм, L = 500 мм, с приварными фланцами с двух сторон, окрашено порошковой краской RAL 6029</t>
        </is>
      </c>
      <c r="F8123" s="518" t="inlineStr">
        <is>
          <t>шт.</t>
        </is>
      </c>
      <c r="G8123" s="519" t="n">
        <v>1</v>
      </c>
      <c r="H8123" s="520" t="n">
        <v>30800</v>
      </c>
      <c r="I8123" s="521" t="n">
        <v>7700</v>
      </c>
      <c r="J8123" s="522">
        <f>(H8123+I8123)*0.125</f>
        <v/>
      </c>
      <c r="K8123" s="523">
        <f>SUBTOTAL(9,H8123:J8123)</f>
        <v/>
      </c>
      <c r="L8123" s="520">
        <f>$G8123*H8123</f>
        <v/>
      </c>
      <c r="M8123" s="521">
        <f>$G8123*I8123</f>
        <v/>
      </c>
      <c r="N8123" s="522">
        <f>$G8123*J8123</f>
        <v/>
      </c>
      <c r="O8123" s="523">
        <f>G8123*K8123</f>
        <v/>
      </c>
      <c r="P8123" s="95" t="n"/>
      <c r="Q8123" s="126" t="n"/>
    </row>
    <row r="8124" outlineLevel="3" ht="50.25" customHeight="1">
      <c r="A8124" s="3" t="n"/>
      <c r="B8124" s="3" t="n"/>
      <c r="C8124" s="25" t="n"/>
      <c r="D8124" s="3" t="inlineStr">
        <is>
          <t>11.2.3.79.</t>
        </is>
      </c>
      <c r="E8124" s="3" t="inlineStr">
        <is>
          <t>Секция прямая стальная, DN 450, s = 4 мм, L = 510 мм, с приварными фланцами с двух сторон, окрашено порошковой краской RAL 6029</t>
        </is>
      </c>
      <c r="F8124" s="518" t="inlineStr">
        <is>
          <t>шт.</t>
        </is>
      </c>
      <c r="G8124" s="519" t="n">
        <v>1</v>
      </c>
      <c r="H8124" s="520" t="n">
        <v>30800</v>
      </c>
      <c r="I8124" s="521" t="n">
        <v>7700</v>
      </c>
      <c r="J8124" s="522">
        <f>(H8124+I8124)*0.125</f>
        <v/>
      </c>
      <c r="K8124" s="523">
        <f>SUBTOTAL(9,H8124:J8124)</f>
        <v/>
      </c>
      <c r="L8124" s="520">
        <f>$G8124*H8124</f>
        <v/>
      </c>
      <c r="M8124" s="521">
        <f>$G8124*I8124</f>
        <v/>
      </c>
      <c r="N8124" s="522">
        <f>$G8124*J8124</f>
        <v/>
      </c>
      <c r="O8124" s="523">
        <f>G8124*K8124</f>
        <v/>
      </c>
      <c r="P8124" s="95" t="n"/>
      <c r="Q8124" s="126" t="n"/>
    </row>
    <row r="8125" outlineLevel="3" ht="50.25" customHeight="1">
      <c r="A8125" s="3" t="n"/>
      <c r="B8125" s="3" t="n"/>
      <c r="C8125" s="25" t="n"/>
      <c r="D8125" s="3" t="inlineStr">
        <is>
          <t>11.2.3.80.</t>
        </is>
      </c>
      <c r="E8125" s="3" t="inlineStr">
        <is>
          <t>Секция прямая стальная, DN 450, s = 4 мм, L = 535 мм, с приварными фланцами с двух сторон, окрашено порошковой краской RAL 6029</t>
        </is>
      </c>
      <c r="F8125" s="518" t="inlineStr">
        <is>
          <t>шт.</t>
        </is>
      </c>
      <c r="G8125" s="519" t="n">
        <v>1</v>
      </c>
      <c r="H8125" s="520" t="n">
        <v>30800</v>
      </c>
      <c r="I8125" s="521" t="n">
        <v>7700</v>
      </c>
      <c r="J8125" s="522">
        <f>(H8125+I8125)*0.125</f>
        <v/>
      </c>
      <c r="K8125" s="523">
        <f>SUBTOTAL(9,H8125:J8125)</f>
        <v/>
      </c>
      <c r="L8125" s="520">
        <f>$G8125*H8125</f>
        <v/>
      </c>
      <c r="M8125" s="521">
        <f>$G8125*I8125</f>
        <v/>
      </c>
      <c r="N8125" s="522">
        <f>$G8125*J8125</f>
        <v/>
      </c>
      <c r="O8125" s="523">
        <f>G8125*K8125</f>
        <v/>
      </c>
      <c r="P8125" s="95" t="n"/>
      <c r="Q8125" s="126" t="n"/>
    </row>
    <row r="8126" outlineLevel="3" ht="50.25" customHeight="1">
      <c r="A8126" s="3" t="n"/>
      <c r="B8126" s="3" t="n"/>
      <c r="C8126" s="25" t="n"/>
      <c r="D8126" s="3" t="inlineStr">
        <is>
          <t>11.2.3.81.</t>
        </is>
      </c>
      <c r="E8126" s="3" t="inlineStr">
        <is>
          <t>Секция прямая стальная, DN 450, s = 4 мм, L = 700 мм, с приварными фланцами с двух сторон, окрашено порошковой краской RAL 6029</t>
        </is>
      </c>
      <c r="F8126" s="518" t="inlineStr">
        <is>
          <t>шт.</t>
        </is>
      </c>
      <c r="G8126" s="519" t="n">
        <v>1</v>
      </c>
      <c r="H8126" s="520" t="n">
        <v>35200</v>
      </c>
      <c r="I8126" s="521" t="n">
        <v>8800</v>
      </c>
      <c r="J8126" s="522">
        <f>(H8126+I8126)*0.125</f>
        <v/>
      </c>
      <c r="K8126" s="523">
        <f>SUBTOTAL(9,H8126:J8126)</f>
        <v/>
      </c>
      <c r="L8126" s="520">
        <f>$G8126*H8126</f>
        <v/>
      </c>
      <c r="M8126" s="521">
        <f>$G8126*I8126</f>
        <v/>
      </c>
      <c r="N8126" s="522">
        <f>$G8126*J8126</f>
        <v/>
      </c>
      <c r="O8126" s="523">
        <f>G8126*K8126</f>
        <v/>
      </c>
      <c r="P8126" s="95" t="n"/>
      <c r="Q8126" s="126" t="n"/>
    </row>
    <row r="8127" outlineLevel="3" ht="50.25" customHeight="1">
      <c r="A8127" s="3" t="n"/>
      <c r="B8127" s="3" t="n"/>
      <c r="C8127" s="25" t="n"/>
      <c r="D8127" s="3" t="inlineStr">
        <is>
          <t>11.2.3.82.</t>
        </is>
      </c>
      <c r="E8127" s="3" t="inlineStr">
        <is>
          <t>Секция прямая стальная, DN 450, s = 4 мм, L = 715 мм, с приварными фланцами с двух сторон, окрашено порошковой краской RAL 6029</t>
        </is>
      </c>
      <c r="F8127" s="518" t="inlineStr">
        <is>
          <t>шт.</t>
        </is>
      </c>
      <c r="G8127" s="519" t="n">
        <v>1</v>
      </c>
      <c r="H8127" s="520" t="n">
        <v>35200</v>
      </c>
      <c r="I8127" s="521" t="n">
        <v>8800</v>
      </c>
      <c r="J8127" s="522">
        <f>(H8127+I8127)*0.125</f>
        <v/>
      </c>
      <c r="K8127" s="523">
        <f>SUBTOTAL(9,H8127:J8127)</f>
        <v/>
      </c>
      <c r="L8127" s="520">
        <f>$G8127*H8127</f>
        <v/>
      </c>
      <c r="M8127" s="521">
        <f>$G8127*I8127</f>
        <v/>
      </c>
      <c r="N8127" s="522">
        <f>$G8127*J8127</f>
        <v/>
      </c>
      <c r="O8127" s="523">
        <f>G8127*K8127</f>
        <v/>
      </c>
      <c r="P8127" s="95" t="n"/>
      <c r="Q8127" s="126" t="n"/>
    </row>
    <row r="8128" outlineLevel="3" ht="50.25" customHeight="1">
      <c r="A8128" s="3" t="n"/>
      <c r="B8128" s="3" t="n"/>
      <c r="C8128" s="25" t="n"/>
      <c r="D8128" s="3" t="inlineStr">
        <is>
          <t>11.2.3.83.</t>
        </is>
      </c>
      <c r="E8128" s="3" t="inlineStr">
        <is>
          <t>Секция прямая стальная, DN 450, s = 4 мм, L = 800 мм, с приварными фланцами с двух сторон, окрашено порошковой краской RAL 6029</t>
        </is>
      </c>
      <c r="F8128" s="518" t="inlineStr">
        <is>
          <t>шт.</t>
        </is>
      </c>
      <c r="G8128" s="519" t="n">
        <v>1</v>
      </c>
      <c r="H8128" s="520" t="n">
        <v>42400</v>
      </c>
      <c r="I8128" s="521" t="n">
        <v>10600</v>
      </c>
      <c r="J8128" s="522">
        <f>(H8128+I8128)*0.125</f>
        <v/>
      </c>
      <c r="K8128" s="523">
        <f>SUBTOTAL(9,H8128:J8128)</f>
        <v/>
      </c>
      <c r="L8128" s="520">
        <f>$G8128*H8128</f>
        <v/>
      </c>
      <c r="M8128" s="521">
        <f>$G8128*I8128</f>
        <v/>
      </c>
      <c r="N8128" s="522">
        <f>$G8128*J8128</f>
        <v/>
      </c>
      <c r="O8128" s="523">
        <f>G8128*K8128</f>
        <v/>
      </c>
      <c r="P8128" s="95" t="n"/>
      <c r="Q8128" s="126" t="n"/>
    </row>
    <row r="8129" outlineLevel="3" ht="50.25" customHeight="1">
      <c r="A8129" s="3" t="n"/>
      <c r="B8129" s="3" t="n"/>
      <c r="C8129" s="25" t="n"/>
      <c r="D8129" s="3" t="inlineStr">
        <is>
          <t>11.2.3.84.</t>
        </is>
      </c>
      <c r="E8129" s="3" t="inlineStr">
        <is>
          <t>Секция прямая стальная, DN 450, s = 4 мм, L = 1050 мм, с приварными фланцами с двух сторон, окрашено порошковой краской RAL 6029</t>
        </is>
      </c>
      <c r="F8129" s="518" t="inlineStr">
        <is>
          <t>шт.</t>
        </is>
      </c>
      <c r="G8129" s="519" t="n">
        <v>1</v>
      </c>
      <c r="H8129" s="520" t="n">
        <v>49600</v>
      </c>
      <c r="I8129" s="521" t="n">
        <v>12400</v>
      </c>
      <c r="J8129" s="522">
        <f>(H8129+I8129)*0.125</f>
        <v/>
      </c>
      <c r="K8129" s="523">
        <f>SUBTOTAL(9,H8129:J8129)</f>
        <v/>
      </c>
      <c r="L8129" s="520">
        <f>$G8129*H8129</f>
        <v/>
      </c>
      <c r="M8129" s="521">
        <f>$G8129*I8129</f>
        <v/>
      </c>
      <c r="N8129" s="522">
        <f>$G8129*J8129</f>
        <v/>
      </c>
      <c r="O8129" s="523">
        <f>G8129*K8129</f>
        <v/>
      </c>
      <c r="P8129" s="95" t="n"/>
      <c r="Q8129" s="126" t="n"/>
    </row>
    <row r="8130" outlineLevel="3" ht="50.25" customHeight="1">
      <c r="A8130" s="3" t="n"/>
      <c r="B8130" s="3" t="n"/>
      <c r="C8130" s="25" t="n"/>
      <c r="D8130" s="3" t="inlineStr">
        <is>
          <t>11.2.3.85.</t>
        </is>
      </c>
      <c r="E8130" s="3" t="inlineStr">
        <is>
          <t>Секция прямая стальная, DN 450, s = 4 мм, L = 1240 мм, с приварными фланцами с двух сторон, окрашено порошковой краской RAL 6029</t>
        </is>
      </c>
      <c r="F8130" s="518" t="inlineStr">
        <is>
          <t>шт.</t>
        </is>
      </c>
      <c r="G8130" s="519" t="n">
        <v>6</v>
      </c>
      <c r="H8130" s="520" t="n">
        <v>49600</v>
      </c>
      <c r="I8130" s="521" t="n">
        <v>12400</v>
      </c>
      <c r="J8130" s="522">
        <f>(H8130+I8130)*0.125</f>
        <v/>
      </c>
      <c r="K8130" s="523">
        <f>SUBTOTAL(9,H8130:J8130)</f>
        <v/>
      </c>
      <c r="L8130" s="520">
        <f>$G8130*H8130</f>
        <v/>
      </c>
      <c r="M8130" s="521">
        <f>$G8130*I8130</f>
        <v/>
      </c>
      <c r="N8130" s="522">
        <f>$G8130*J8130</f>
        <v/>
      </c>
      <c r="O8130" s="523">
        <f>G8130*K8130</f>
        <v/>
      </c>
      <c r="P8130" s="95" t="n"/>
      <c r="Q8130" s="126" t="n"/>
    </row>
    <row r="8131" outlineLevel="3" ht="50.25" customHeight="1">
      <c r="A8131" s="3" t="n"/>
      <c r="B8131" s="3" t="n"/>
      <c r="C8131" s="25" t="n"/>
      <c r="D8131" s="3" t="inlineStr">
        <is>
          <t>11.2.3.86.</t>
        </is>
      </c>
      <c r="E8131" s="3" t="inlineStr">
        <is>
          <t>Тройник боковой стальной, DN 450, s = 2 мм, угол входа 60°, 3 конца с отбортовкой с накидными фланцами, окрашено порошковой краской RAL 7032</t>
        </is>
      </c>
      <c r="F8131" s="518" t="inlineStr">
        <is>
          <t>шт.</t>
        </is>
      </c>
      <c r="G8131" s="519" t="n">
        <v>5</v>
      </c>
      <c r="H8131" s="520" t="n">
        <v>140400</v>
      </c>
      <c r="I8131" s="521" t="n">
        <v>35100</v>
      </c>
      <c r="J8131" s="522">
        <f>(H8131+I8131)*0.125</f>
        <v/>
      </c>
      <c r="K8131" s="523">
        <f>SUBTOTAL(9,H8131:J8131)</f>
        <v/>
      </c>
      <c r="L8131" s="520">
        <f>$G8131*H8131</f>
        <v/>
      </c>
      <c r="M8131" s="521">
        <f>$G8131*I8131</f>
        <v/>
      </c>
      <c r="N8131" s="522">
        <f>$G8131*J8131</f>
        <v/>
      </c>
      <c r="O8131" s="523">
        <f>G8131*K8131</f>
        <v/>
      </c>
      <c r="P8131" s="95" t="n"/>
      <c r="Q8131" s="126" t="n"/>
    </row>
    <row r="8132" outlineLevel="3" ht="50.25" customHeight="1">
      <c r="A8132" s="3" t="n"/>
      <c r="B8132" s="3" t="n"/>
      <c r="C8132" s="25" t="n"/>
      <c r="D8132" s="3" t="inlineStr">
        <is>
          <t>11.2.3.87.</t>
        </is>
      </c>
      <c r="E8132" s="3" t="inlineStr">
        <is>
          <t>Отвод секционный,  DN 450, s = 2 мм,  R = 1.5D, угол 30°,  с отбортовкой с накидными фланцами с двух сторон, окрашено порошковой краской RAL 7032</t>
        </is>
      </c>
      <c r="F8132" s="518" t="inlineStr">
        <is>
          <t>шт.</t>
        </is>
      </c>
      <c r="G8132" s="519" t="n">
        <v>9</v>
      </c>
      <c r="H8132" s="520" t="n">
        <v>22800</v>
      </c>
      <c r="I8132" s="521" t="n">
        <v>5700</v>
      </c>
      <c r="J8132" s="522">
        <f>(H8132+I8132)*0.125</f>
        <v/>
      </c>
      <c r="K8132" s="523">
        <f>SUBTOTAL(9,H8132:J8132)</f>
        <v/>
      </c>
      <c r="L8132" s="520">
        <f>$G8132*H8132</f>
        <v/>
      </c>
      <c r="M8132" s="521">
        <f>$G8132*I8132</f>
        <v/>
      </c>
      <c r="N8132" s="522">
        <f>$G8132*J8132</f>
        <v/>
      </c>
      <c r="O8132" s="523">
        <f>G8132*K8132</f>
        <v/>
      </c>
      <c r="P8132" s="95" t="n"/>
      <c r="Q8132" s="126" t="n"/>
    </row>
    <row r="8133" outlineLevel="3" ht="50.25" customHeight="1">
      <c r="A8133" s="3" t="n"/>
      <c r="B8133" s="3" t="n"/>
      <c r="C8133" s="25" t="n"/>
      <c r="D8133" s="3" t="inlineStr">
        <is>
          <t>11.2.3.88.</t>
        </is>
      </c>
      <c r="E8133" s="3" t="inlineStr">
        <is>
          <t>Отвод секционный,  DN 450, s = 2 мм,  R = 1.5D, угол 90°,  с отбортовкой с накидными фланцами с двух сторон, окрашено порошковой краской RAL 7032</t>
        </is>
      </c>
      <c r="F8133" s="518" t="inlineStr">
        <is>
          <t>шт.</t>
        </is>
      </c>
      <c r="G8133" s="519" t="n">
        <v>18</v>
      </c>
      <c r="H8133" s="520" t="n">
        <v>52800</v>
      </c>
      <c r="I8133" s="521" t="n">
        <v>13200</v>
      </c>
      <c r="J8133" s="522">
        <f>(H8133+I8133)*0.125</f>
        <v/>
      </c>
      <c r="K8133" s="523">
        <f>SUBTOTAL(9,H8133:J8133)</f>
        <v/>
      </c>
      <c r="L8133" s="520">
        <f>$G8133*H8133</f>
        <v/>
      </c>
      <c r="M8133" s="521">
        <f>$G8133*I8133</f>
        <v/>
      </c>
      <c r="N8133" s="522">
        <f>$G8133*J8133</f>
        <v/>
      </c>
      <c r="O8133" s="523">
        <f>G8133*K8133</f>
        <v/>
      </c>
      <c r="P8133" s="95" t="n"/>
      <c r="Q8133" s="126" t="n"/>
    </row>
    <row r="8134" outlineLevel="3" ht="50.25" customHeight="1">
      <c r="A8134" s="3" t="n"/>
      <c r="B8134" s="3" t="n"/>
      <c r="C8134" s="25" t="n"/>
      <c r="D8134" s="3" t="inlineStr">
        <is>
          <t>11.2.3.89.</t>
        </is>
      </c>
      <c r="E8134" s="3" t="inlineStr">
        <is>
          <t>Секция прямая стальная, DN 450, s = 2 мм, L = 80 мм, с отбортовкой с накидными фланцами с двух сторон, окрашено порошковой краской RAL 7032</t>
        </is>
      </c>
      <c r="F8134" s="518" t="inlineStr">
        <is>
          <t>шт.</t>
        </is>
      </c>
      <c r="G8134" s="519" t="n">
        <v>1</v>
      </c>
      <c r="H8134" s="520" t="n">
        <v>20400</v>
      </c>
      <c r="I8134" s="521" t="n">
        <v>5100</v>
      </c>
      <c r="J8134" s="522">
        <f>(H8134+I8134)*0.125</f>
        <v/>
      </c>
      <c r="K8134" s="523">
        <f>SUBTOTAL(9,H8134:J8134)</f>
        <v/>
      </c>
      <c r="L8134" s="520">
        <f>$G8134*H8134</f>
        <v/>
      </c>
      <c r="M8134" s="521">
        <f>$G8134*I8134</f>
        <v/>
      </c>
      <c r="N8134" s="522">
        <f>$G8134*J8134</f>
        <v/>
      </c>
      <c r="O8134" s="523">
        <f>G8134*K8134</f>
        <v/>
      </c>
      <c r="P8134" s="95" t="n"/>
      <c r="Q8134" s="126" t="n"/>
    </row>
    <row r="8135" outlineLevel="3" ht="50.25" customHeight="1">
      <c r="A8135" s="3" t="n"/>
      <c r="B8135" s="3" t="n"/>
      <c r="C8135" s="25" t="n"/>
      <c r="D8135" s="3" t="inlineStr">
        <is>
          <t>11.2.3.90.</t>
        </is>
      </c>
      <c r="E8135" s="3" t="inlineStr">
        <is>
          <t>Секция прямая стальная, DN 450, s = 2 мм, L = 565 мм, с отбортовкой с накидными фланцами с двух сторон, окрашено порошковой краской RAL 7032</t>
        </is>
      </c>
      <c r="F8135" s="518" t="inlineStr">
        <is>
          <t>шт.</t>
        </is>
      </c>
      <c r="G8135" s="519" t="n">
        <v>1</v>
      </c>
      <c r="H8135" s="520" t="n">
        <v>24000</v>
      </c>
      <c r="I8135" s="521" t="n">
        <v>6000</v>
      </c>
      <c r="J8135" s="522">
        <f>(H8135+I8135)*0.125</f>
        <v/>
      </c>
      <c r="K8135" s="523">
        <f>SUBTOTAL(9,H8135:J8135)</f>
        <v/>
      </c>
      <c r="L8135" s="520">
        <f>$G8135*H8135</f>
        <v/>
      </c>
      <c r="M8135" s="521">
        <f>$G8135*I8135</f>
        <v/>
      </c>
      <c r="N8135" s="522">
        <f>$G8135*J8135</f>
        <v/>
      </c>
      <c r="O8135" s="523">
        <f>G8135*K8135</f>
        <v/>
      </c>
      <c r="P8135" s="95" t="n"/>
      <c r="Q8135" s="126" t="n"/>
    </row>
    <row r="8136" outlineLevel="3" ht="50.25" customHeight="1">
      <c r="A8136" s="3" t="n"/>
      <c r="B8136" s="3" t="n"/>
      <c r="C8136" s="25" t="n"/>
      <c r="D8136" s="3" t="inlineStr">
        <is>
          <t>11.2.3.91.</t>
        </is>
      </c>
      <c r="E8136" s="3" t="inlineStr">
        <is>
          <t>Секция прямая стальная, DN 450, s = 2 мм, L = 615 мм, с отбортовкой с накидными фланцами с двух сторон, окрашено порошковой краской RAL 7032</t>
        </is>
      </c>
      <c r="F8136" s="518" t="inlineStr">
        <is>
          <t>шт.</t>
        </is>
      </c>
      <c r="G8136" s="519" t="n">
        <v>2</v>
      </c>
      <c r="H8136" s="520" t="n">
        <v>27200</v>
      </c>
      <c r="I8136" s="521" t="n">
        <v>6800</v>
      </c>
      <c r="J8136" s="522">
        <f>(H8136+I8136)*0.125</f>
        <v/>
      </c>
      <c r="K8136" s="523">
        <f>SUBTOTAL(9,H8136:J8136)</f>
        <v/>
      </c>
      <c r="L8136" s="520">
        <f>$G8136*H8136</f>
        <v/>
      </c>
      <c r="M8136" s="521">
        <f>$G8136*I8136</f>
        <v/>
      </c>
      <c r="N8136" s="522">
        <f>$G8136*J8136</f>
        <v/>
      </c>
      <c r="O8136" s="523">
        <f>G8136*K8136</f>
        <v/>
      </c>
      <c r="P8136" s="95" t="n"/>
      <c r="Q8136" s="126" t="n"/>
    </row>
    <row r="8137" outlineLevel="3" ht="50.25" customHeight="1">
      <c r="A8137" s="3" t="n"/>
      <c r="B8137" s="3" t="n"/>
      <c r="C8137" s="25" t="n"/>
      <c r="D8137" s="3" t="inlineStr">
        <is>
          <t>11.2.3.92.</t>
        </is>
      </c>
      <c r="E8137" s="3" t="inlineStr">
        <is>
          <t>Секция прямая стальная, DN 450, s = 2 мм, L = 600 мм, с отбортовкой с накидными фланцами с двух сторон, окрашено порошковой краской RAL 7032</t>
        </is>
      </c>
      <c r="F8137" s="518" t="inlineStr">
        <is>
          <t>шт.</t>
        </is>
      </c>
      <c r="G8137" s="519" t="n">
        <v>1</v>
      </c>
      <c r="H8137" s="520" t="n">
        <v>27200</v>
      </c>
      <c r="I8137" s="521" t="n">
        <v>6800</v>
      </c>
      <c r="J8137" s="522">
        <f>(H8137+I8137)*0.125</f>
        <v/>
      </c>
      <c r="K8137" s="523">
        <f>SUBTOTAL(9,H8137:J8137)</f>
        <v/>
      </c>
      <c r="L8137" s="520">
        <f>$G8137*H8137</f>
        <v/>
      </c>
      <c r="M8137" s="521">
        <f>$G8137*I8137</f>
        <v/>
      </c>
      <c r="N8137" s="522">
        <f>$G8137*J8137</f>
        <v/>
      </c>
      <c r="O8137" s="523">
        <f>G8137*K8137</f>
        <v/>
      </c>
      <c r="P8137" s="95" t="n"/>
      <c r="Q8137" s="126" t="n"/>
    </row>
    <row r="8138" outlineLevel="3" ht="50.25" customHeight="1">
      <c r="A8138" s="3" t="n"/>
      <c r="B8138" s="3" t="n"/>
      <c r="C8138" s="25" t="n"/>
      <c r="D8138" s="3" t="inlineStr">
        <is>
          <t>11.2.3.93.</t>
        </is>
      </c>
      <c r="E8138" s="3" t="inlineStr">
        <is>
          <t>Секция прямая стальная, DN 450, s = 2 мм, L = 215 мм, с отбортовкой с накидными фланцами с двух сторон, окрашено порошковой краской RAL 7032</t>
        </is>
      </c>
      <c r="F8138" s="518" t="inlineStr">
        <is>
          <t>шт.</t>
        </is>
      </c>
      <c r="G8138" s="519" t="n">
        <v>1</v>
      </c>
      <c r="H8138" s="520" t="n">
        <v>20400</v>
      </c>
      <c r="I8138" s="521" t="n">
        <v>5100</v>
      </c>
      <c r="J8138" s="522">
        <f>(H8138+I8138)*0.125</f>
        <v/>
      </c>
      <c r="K8138" s="523">
        <f>SUBTOTAL(9,H8138:J8138)</f>
        <v/>
      </c>
      <c r="L8138" s="520">
        <f>$G8138*H8138</f>
        <v/>
      </c>
      <c r="M8138" s="521">
        <f>$G8138*I8138</f>
        <v/>
      </c>
      <c r="N8138" s="522">
        <f>$G8138*J8138</f>
        <v/>
      </c>
      <c r="O8138" s="523">
        <f>G8138*K8138</f>
        <v/>
      </c>
      <c r="P8138" s="95" t="n"/>
      <c r="Q8138" s="126" t="n"/>
    </row>
    <row r="8139" outlineLevel="3" ht="50.25" customHeight="1">
      <c r="A8139" s="3" t="n"/>
      <c r="B8139" s="3" t="n"/>
      <c r="C8139" s="25" t="n"/>
      <c r="D8139" s="3" t="inlineStr">
        <is>
          <t>11.2.3.94.</t>
        </is>
      </c>
      <c r="E8139" s="3" t="inlineStr">
        <is>
          <t>Секция прямая стальная, DN 450, s = 2 мм, L = 800 мм, с отбортовкой с накидными фланцами с двух сторон, окрашено порошковой краской RAL 7032</t>
        </is>
      </c>
      <c r="F8139" s="518" t="inlineStr">
        <is>
          <t>шт.</t>
        </is>
      </c>
      <c r="G8139" s="519" t="n">
        <v>1</v>
      </c>
      <c r="H8139" s="520" t="n">
        <v>32800</v>
      </c>
      <c r="I8139" s="521" t="n">
        <v>8200</v>
      </c>
      <c r="J8139" s="522">
        <f>(H8139+I8139)*0.125</f>
        <v/>
      </c>
      <c r="K8139" s="523">
        <f>SUBTOTAL(9,H8139:J8139)</f>
        <v/>
      </c>
      <c r="L8139" s="520">
        <f>$G8139*H8139</f>
        <v/>
      </c>
      <c r="M8139" s="521">
        <f>$G8139*I8139</f>
        <v/>
      </c>
      <c r="N8139" s="522">
        <f>$G8139*J8139</f>
        <v/>
      </c>
      <c r="O8139" s="523">
        <f>G8139*K8139</f>
        <v/>
      </c>
      <c r="P8139" s="95" t="n"/>
      <c r="Q8139" s="126" t="n"/>
    </row>
    <row r="8140" outlineLevel="3" ht="50.25" customHeight="1">
      <c r="A8140" s="3" t="n"/>
      <c r="B8140" s="3" t="n"/>
      <c r="C8140" s="25" t="n"/>
      <c r="D8140" s="3" t="inlineStr">
        <is>
          <t>11.2.3.95.</t>
        </is>
      </c>
      <c r="E8140" s="3" t="inlineStr">
        <is>
          <t>Секция прямая стальная, DN 450, s = 2 мм, L = 925 мм, с отбортовкой с накидными фланцами с двух сторон, окрашено порошковой краской RAL 7032</t>
        </is>
      </c>
      <c r="F8140" s="518" t="inlineStr">
        <is>
          <t>шт.</t>
        </is>
      </c>
      <c r="G8140" s="519" t="n">
        <v>2</v>
      </c>
      <c r="H8140" s="520" t="n">
        <v>32800</v>
      </c>
      <c r="I8140" s="521" t="n">
        <v>8200</v>
      </c>
      <c r="J8140" s="522">
        <f>(H8140+I8140)*0.125</f>
        <v/>
      </c>
      <c r="K8140" s="523">
        <f>SUBTOTAL(9,H8140:J8140)</f>
        <v/>
      </c>
      <c r="L8140" s="520">
        <f>$G8140*H8140</f>
        <v/>
      </c>
      <c r="M8140" s="521">
        <f>$G8140*I8140</f>
        <v/>
      </c>
      <c r="N8140" s="522">
        <f>$G8140*J8140</f>
        <v/>
      </c>
      <c r="O8140" s="523">
        <f>G8140*K8140</f>
        <v/>
      </c>
      <c r="P8140" s="95" t="n"/>
      <c r="Q8140" s="126" t="n"/>
    </row>
    <row r="8141" outlineLevel="3" ht="50.25" customHeight="1">
      <c r="A8141" s="3" t="n"/>
      <c r="B8141" s="3" t="n"/>
      <c r="C8141" s="25" t="n"/>
      <c r="D8141" s="3" t="inlineStr">
        <is>
          <t>11.2.3.96.</t>
        </is>
      </c>
      <c r="E8141" s="3" t="inlineStr">
        <is>
          <t>Секция прямая стальная, DN 450, s = 2 мм, L = 1240 мм, с отбортовкой с накидными фланцами с двух сторон, окрашено порошковой краской RAL 7032</t>
        </is>
      </c>
      <c r="F8141" s="518" t="inlineStr">
        <is>
          <t>шт.</t>
        </is>
      </c>
      <c r="G8141" s="519" t="n">
        <v>8</v>
      </c>
      <c r="H8141" s="520" t="n">
        <v>38400</v>
      </c>
      <c r="I8141" s="521" t="n">
        <v>9600</v>
      </c>
      <c r="J8141" s="522">
        <f>(H8141+I8141)*0.125</f>
        <v/>
      </c>
      <c r="K8141" s="523">
        <f>SUBTOTAL(9,H8141:J8141)</f>
        <v/>
      </c>
      <c r="L8141" s="520">
        <f>$G8141*H8141</f>
        <v/>
      </c>
      <c r="M8141" s="521">
        <f>$G8141*I8141</f>
        <v/>
      </c>
      <c r="N8141" s="522">
        <f>$G8141*J8141</f>
        <v/>
      </c>
      <c r="O8141" s="523">
        <f>G8141*K8141</f>
        <v/>
      </c>
      <c r="P8141" s="95" t="n"/>
      <c r="Q8141" s="126" t="n"/>
    </row>
    <row r="8142" outlineLevel="3" ht="50.25" customHeight="1">
      <c r="A8142" s="3" t="n"/>
      <c r="B8142" s="3" t="n"/>
      <c r="C8142" s="25" t="n"/>
      <c r="D8142" s="3" t="inlineStr">
        <is>
          <t>11.2.3.97.</t>
        </is>
      </c>
      <c r="E8142" s="3" t="inlineStr">
        <is>
          <t>Секция прямая стальная, DN 450, s = 2 мм, L = 1180 мм, с отбортовкой с накидными фланцами с двух сторон, окрашено порошковой краской RAL 7032</t>
        </is>
      </c>
      <c r="F8142" s="518" t="inlineStr">
        <is>
          <t>шт.</t>
        </is>
      </c>
      <c r="G8142" s="519" t="n">
        <v>2</v>
      </c>
      <c r="H8142" s="520" t="n">
        <v>38400</v>
      </c>
      <c r="I8142" s="521" t="n">
        <v>9600</v>
      </c>
      <c r="J8142" s="522">
        <f>(H8142+I8142)*0.125</f>
        <v/>
      </c>
      <c r="K8142" s="523">
        <f>SUBTOTAL(9,H8142:J8142)</f>
        <v/>
      </c>
      <c r="L8142" s="520">
        <f>$G8142*H8142</f>
        <v/>
      </c>
      <c r="M8142" s="521">
        <f>$G8142*I8142</f>
        <v/>
      </c>
      <c r="N8142" s="522">
        <f>$G8142*J8142</f>
        <v/>
      </c>
      <c r="O8142" s="523">
        <f>G8142*K8142</f>
        <v/>
      </c>
      <c r="P8142" s="95" t="n"/>
      <c r="Q8142" s="126" t="n"/>
    </row>
    <row r="8143" outlineLevel="3" ht="50.25" customHeight="1">
      <c r="A8143" s="3" t="n"/>
      <c r="B8143" s="3" t="n"/>
      <c r="C8143" s="25" t="n"/>
      <c r="D8143" s="3" t="inlineStr">
        <is>
          <t>11.2.3.98.</t>
        </is>
      </c>
      <c r="E8143" s="3" t="inlineStr">
        <is>
          <t>Секция прямая стальная, DN 450, s = 2 мм, L = 620 мм, с отбортовкой с накидными фланцами с двух сторон, окрашено порошковой краской RAL 7032</t>
        </is>
      </c>
      <c r="F8143" s="518" t="inlineStr">
        <is>
          <t>шт.</t>
        </is>
      </c>
      <c r="G8143" s="519" t="n">
        <v>1</v>
      </c>
      <c r="H8143" s="520" t="n">
        <v>27200</v>
      </c>
      <c r="I8143" s="521" t="n">
        <v>6800</v>
      </c>
      <c r="J8143" s="522">
        <f>(H8143+I8143)*0.125</f>
        <v/>
      </c>
      <c r="K8143" s="523">
        <f>SUBTOTAL(9,H8143:J8143)</f>
        <v/>
      </c>
      <c r="L8143" s="520">
        <f>$G8143*H8143</f>
        <v/>
      </c>
      <c r="M8143" s="521">
        <f>$G8143*I8143</f>
        <v/>
      </c>
      <c r="N8143" s="522">
        <f>$G8143*J8143</f>
        <v/>
      </c>
      <c r="O8143" s="523">
        <f>G8143*K8143</f>
        <v/>
      </c>
      <c r="P8143" s="95" t="n"/>
      <c r="Q8143" s="126" t="n"/>
    </row>
    <row r="8144" outlineLevel="3" ht="50.25" customHeight="1">
      <c r="A8144" s="3" t="n"/>
      <c r="B8144" s="3" t="n"/>
      <c r="C8144" s="25" t="n"/>
      <c r="D8144" s="3" t="inlineStr">
        <is>
          <t>11.2.3.99.</t>
        </is>
      </c>
      <c r="E8144" s="3" t="inlineStr">
        <is>
          <t>Секция прямая стальная, DN 450, s = 2 мм, L = 150 мм, с отбортовкой с накидными фланцами с двух сторон, окрашено порошковой краской RAL 7032</t>
        </is>
      </c>
      <c r="F8144" s="518" t="inlineStr">
        <is>
          <t>шт.</t>
        </is>
      </c>
      <c r="G8144" s="519" t="n">
        <v>1</v>
      </c>
      <c r="H8144" s="520" t="n">
        <v>20400</v>
      </c>
      <c r="I8144" s="521" t="n">
        <v>5100</v>
      </c>
      <c r="J8144" s="522">
        <f>(H8144+I8144)*0.125</f>
        <v/>
      </c>
      <c r="K8144" s="523">
        <f>SUBTOTAL(9,H8144:J8144)</f>
        <v/>
      </c>
      <c r="L8144" s="520">
        <f>$G8144*H8144</f>
        <v/>
      </c>
      <c r="M8144" s="521">
        <f>$G8144*I8144</f>
        <v/>
      </c>
      <c r="N8144" s="522">
        <f>$G8144*J8144</f>
        <v/>
      </c>
      <c r="O8144" s="523">
        <f>G8144*K8144</f>
        <v/>
      </c>
      <c r="P8144" s="95" t="n"/>
      <c r="Q8144" s="126" t="n"/>
    </row>
    <row r="8145" outlineLevel="3" ht="50.25" customHeight="1">
      <c r="A8145" s="3" t="n"/>
      <c r="B8145" s="3" t="n"/>
      <c r="C8145" s="25" t="n"/>
      <c r="D8145" s="3" t="inlineStr">
        <is>
          <t>11.2.3.100.</t>
        </is>
      </c>
      <c r="E8145" s="3" t="inlineStr">
        <is>
          <t>Секция прямая стальная, DN 450, s = 2 мм, L = 175 мм, с отбортовкой с накидными фланцами с двух сторон, окрашено порошковой краской RAL 7032</t>
        </is>
      </c>
      <c r="F8145" s="518" t="inlineStr">
        <is>
          <t>шт.</t>
        </is>
      </c>
      <c r="G8145" s="519" t="n">
        <v>1</v>
      </c>
      <c r="H8145" s="520" t="n">
        <v>20400</v>
      </c>
      <c r="I8145" s="521" t="n">
        <v>5100</v>
      </c>
      <c r="J8145" s="522">
        <f>(H8145+I8145)*0.125</f>
        <v/>
      </c>
      <c r="K8145" s="523">
        <f>SUBTOTAL(9,H8145:J8145)</f>
        <v/>
      </c>
      <c r="L8145" s="520">
        <f>$G8145*H8145</f>
        <v/>
      </c>
      <c r="M8145" s="521">
        <f>$G8145*I8145</f>
        <v/>
      </c>
      <c r="N8145" s="522">
        <f>$G8145*J8145</f>
        <v/>
      </c>
      <c r="O8145" s="523">
        <f>G8145*K8145</f>
        <v/>
      </c>
      <c r="P8145" s="95" t="n"/>
      <c r="Q8145" s="126" t="n"/>
    </row>
    <row r="8146" outlineLevel="3" ht="50.25" customHeight="1">
      <c r="A8146" s="3" t="n"/>
      <c r="B8146" s="3" t="n"/>
      <c r="C8146" s="25" t="n"/>
      <c r="D8146" s="3" t="inlineStr">
        <is>
          <t>11.2.3.101.</t>
        </is>
      </c>
      <c r="E8146" s="3" t="inlineStr">
        <is>
          <t>Секция прямая стальная, DN 450, s = 2 мм, L = 200 мм, с отбортовкой с накидными фланцами с двух сторон, окрашено порошковой краской RAL 7032</t>
        </is>
      </c>
      <c r="F8146" s="518" t="inlineStr">
        <is>
          <t>шт.</t>
        </is>
      </c>
      <c r="G8146" s="519" t="n">
        <v>2</v>
      </c>
      <c r="H8146" s="520" t="n">
        <v>20400</v>
      </c>
      <c r="I8146" s="521" t="n">
        <v>5100</v>
      </c>
      <c r="J8146" s="522">
        <f>(H8146+I8146)*0.125</f>
        <v/>
      </c>
      <c r="K8146" s="523">
        <f>SUBTOTAL(9,H8146:J8146)</f>
        <v/>
      </c>
      <c r="L8146" s="520">
        <f>$G8146*H8146</f>
        <v/>
      </c>
      <c r="M8146" s="521">
        <f>$G8146*I8146</f>
        <v/>
      </c>
      <c r="N8146" s="522">
        <f>$G8146*J8146</f>
        <v/>
      </c>
      <c r="O8146" s="523">
        <f>G8146*K8146</f>
        <v/>
      </c>
      <c r="P8146" s="95" t="n"/>
      <c r="Q8146" s="126" t="n"/>
    </row>
    <row r="8147" outlineLevel="3" ht="50.25" customHeight="1">
      <c r="A8147" s="3" t="n"/>
      <c r="B8147" s="3" t="n"/>
      <c r="C8147" s="25" t="n"/>
      <c r="D8147" s="3" t="inlineStr">
        <is>
          <t>11.2.3.102.</t>
        </is>
      </c>
      <c r="E8147" s="3" t="inlineStr">
        <is>
          <t>Секция прямая стальная, DN 450, s = 2 мм, L = 75 мм, с отбортовкой с накидными фланцами с двух сторон, окрашено порошковой краской RAL 7032</t>
        </is>
      </c>
      <c r="F8147" s="518" t="inlineStr">
        <is>
          <t>шт.</t>
        </is>
      </c>
      <c r="G8147" s="519" t="n">
        <v>2</v>
      </c>
      <c r="H8147" s="520" t="n">
        <v>20400</v>
      </c>
      <c r="I8147" s="521" t="n">
        <v>5100</v>
      </c>
      <c r="J8147" s="522">
        <f>(H8147+I8147)*0.125</f>
        <v/>
      </c>
      <c r="K8147" s="523">
        <f>SUBTOTAL(9,H8147:J8147)</f>
        <v/>
      </c>
      <c r="L8147" s="520">
        <f>$G8147*H8147</f>
        <v/>
      </c>
      <c r="M8147" s="521">
        <f>$G8147*I8147</f>
        <v/>
      </c>
      <c r="N8147" s="522">
        <f>$G8147*J8147</f>
        <v/>
      </c>
      <c r="O8147" s="523">
        <f>G8147*K8147</f>
        <v/>
      </c>
      <c r="P8147" s="95" t="n"/>
      <c r="Q8147" s="126" t="n"/>
    </row>
    <row r="8148" outlineLevel="3" ht="50.25" customHeight="1">
      <c r="A8148" s="3" t="n"/>
      <c r="B8148" s="3" t="n"/>
      <c r="C8148" s="25" t="n"/>
      <c r="D8148" s="3" t="inlineStr">
        <is>
          <t>11.2.3.103.</t>
        </is>
      </c>
      <c r="E8148" s="3" t="inlineStr">
        <is>
          <t>Секция прямая стальная, DN 450, s = 2 мм, L = 360 мм, с отбортовкой с накидными фланцами с двух сторон, окрашено порошковой краской RAL 7032</t>
        </is>
      </c>
      <c r="F8148" s="518" t="inlineStr">
        <is>
          <t>шт.</t>
        </is>
      </c>
      <c r="G8148" s="519" t="n">
        <v>2</v>
      </c>
      <c r="H8148" s="520" t="n">
        <v>20400</v>
      </c>
      <c r="I8148" s="521" t="n">
        <v>5100</v>
      </c>
      <c r="J8148" s="522">
        <f>(H8148+I8148)*0.125</f>
        <v/>
      </c>
      <c r="K8148" s="523">
        <f>SUBTOTAL(9,H8148:J8148)</f>
        <v/>
      </c>
      <c r="L8148" s="520">
        <f>$G8148*H8148</f>
        <v/>
      </c>
      <c r="M8148" s="521">
        <f>$G8148*I8148</f>
        <v/>
      </c>
      <c r="N8148" s="522">
        <f>$G8148*J8148</f>
        <v/>
      </c>
      <c r="O8148" s="523">
        <f>G8148*K8148</f>
        <v/>
      </c>
      <c r="P8148" s="95" t="n"/>
      <c r="Q8148" s="126" t="n"/>
    </row>
    <row r="8149" outlineLevel="3" ht="50.25" customHeight="1">
      <c r="A8149" s="3" t="n"/>
      <c r="B8149" s="3" t="n"/>
      <c r="C8149" s="25" t="n"/>
      <c r="D8149" s="3" t="inlineStr">
        <is>
          <t>11.2.3.104.</t>
        </is>
      </c>
      <c r="E8149" s="3" t="inlineStr">
        <is>
          <t>Секция прямая стальная, DN 450, s = 2 мм, L = 480 мм, с отбортовкой с накидными фланцами с двух сторон, окрашено порошковой краской RAL 7032</t>
        </is>
      </c>
      <c r="F8149" s="518" t="inlineStr">
        <is>
          <t>шт.</t>
        </is>
      </c>
      <c r="G8149" s="519" t="n">
        <v>1</v>
      </c>
      <c r="H8149" s="520" t="n">
        <v>24000</v>
      </c>
      <c r="I8149" s="521" t="n">
        <v>6000</v>
      </c>
      <c r="J8149" s="522">
        <f>(H8149+I8149)*0.125</f>
        <v/>
      </c>
      <c r="K8149" s="523">
        <f>SUBTOTAL(9,H8149:J8149)</f>
        <v/>
      </c>
      <c r="L8149" s="520">
        <f>$G8149*H8149</f>
        <v/>
      </c>
      <c r="M8149" s="521">
        <f>$G8149*I8149</f>
        <v/>
      </c>
      <c r="N8149" s="522">
        <f>$G8149*J8149</f>
        <v/>
      </c>
      <c r="O8149" s="523">
        <f>G8149*K8149</f>
        <v/>
      </c>
      <c r="P8149" s="95" t="n"/>
      <c r="Q8149" s="126" t="n"/>
    </row>
    <row r="8150" outlineLevel="3" ht="50.25" customHeight="1">
      <c r="A8150" s="3" t="n"/>
      <c r="B8150" s="3" t="n"/>
      <c r="C8150" s="25" t="n"/>
      <c r="D8150" s="3" t="inlineStr">
        <is>
          <t>11.2.3.105.</t>
        </is>
      </c>
      <c r="E8150" s="3" t="inlineStr">
        <is>
          <t>Секция прямая стальная, DN 450, s = 2 мм, L = 250 мм, с отбортовкой с накидными фланцами с двух сторон, окрашено порошковой краской RAL 7032</t>
        </is>
      </c>
      <c r="F8150" s="518" t="inlineStr">
        <is>
          <t>шт.</t>
        </is>
      </c>
      <c r="G8150" s="519" t="n">
        <v>2</v>
      </c>
      <c r="H8150" s="520" t="n">
        <v>20400</v>
      </c>
      <c r="I8150" s="521" t="n">
        <v>5100</v>
      </c>
      <c r="J8150" s="522">
        <f>(H8150+I8150)*0.125</f>
        <v/>
      </c>
      <c r="K8150" s="523">
        <f>SUBTOTAL(9,H8150:J8150)</f>
        <v/>
      </c>
      <c r="L8150" s="520">
        <f>$G8150*H8150</f>
        <v/>
      </c>
      <c r="M8150" s="521">
        <f>$G8150*I8150</f>
        <v/>
      </c>
      <c r="N8150" s="522">
        <f>$G8150*J8150</f>
        <v/>
      </c>
      <c r="O8150" s="523">
        <f>G8150*K8150</f>
        <v/>
      </c>
      <c r="P8150" s="95" t="n"/>
      <c r="Q8150" s="126" t="n"/>
    </row>
    <row r="8151" outlineLevel="3" ht="50.25" customHeight="1">
      <c r="A8151" s="3" t="n"/>
      <c r="B8151" s="3" t="n"/>
      <c r="C8151" s="25" t="n"/>
      <c r="D8151" s="3" t="inlineStr">
        <is>
          <t>11.2.3.106.</t>
        </is>
      </c>
      <c r="E8151" s="3" t="inlineStr">
        <is>
          <t>Секция прямая стальная, DN 450, s = 2 мм, L = 300 мм, с отбортовкой с накидными фланцами с двух сторон, окрашено порошковой краской RAL 7032</t>
        </is>
      </c>
      <c r="F8151" s="518" t="inlineStr">
        <is>
          <t>шт.</t>
        </is>
      </c>
      <c r="G8151" s="519" t="n">
        <v>2</v>
      </c>
      <c r="H8151" s="520" t="n">
        <v>20400</v>
      </c>
      <c r="I8151" s="521" t="n">
        <v>5100</v>
      </c>
      <c r="J8151" s="522">
        <f>(H8151+I8151)*0.125</f>
        <v/>
      </c>
      <c r="K8151" s="523">
        <f>SUBTOTAL(9,H8151:J8151)</f>
        <v/>
      </c>
      <c r="L8151" s="520">
        <f>$G8151*H8151</f>
        <v/>
      </c>
      <c r="M8151" s="521">
        <f>$G8151*I8151</f>
        <v/>
      </c>
      <c r="N8151" s="522">
        <f>$G8151*J8151</f>
        <v/>
      </c>
      <c r="O8151" s="523">
        <f>G8151*K8151</f>
        <v/>
      </c>
      <c r="P8151" s="95" t="n"/>
      <c r="Q8151" s="126" t="n"/>
    </row>
    <row r="8152" outlineLevel="3" ht="50.25" customHeight="1">
      <c r="A8152" s="3" t="n"/>
      <c r="B8152" s="3" t="n"/>
      <c r="C8152" s="25" t="n"/>
      <c r="D8152" s="3" t="inlineStr">
        <is>
          <t>11.2.3.107.</t>
        </is>
      </c>
      <c r="E8152" s="3" t="inlineStr">
        <is>
          <t>Секция прямая стальная, DN 350, s = 2 мм, L = 615 мм, с отбортовкой с накидными фланцами с двух сторон, окрашено порошковой краской RAL 7032</t>
        </is>
      </c>
      <c r="F8152" s="518" t="inlineStr">
        <is>
          <t>шт.</t>
        </is>
      </c>
      <c r="G8152" s="519" t="n">
        <v>1</v>
      </c>
      <c r="H8152" s="520" t="n">
        <v>23200</v>
      </c>
      <c r="I8152" s="521" t="n">
        <v>5800</v>
      </c>
      <c r="J8152" s="522">
        <f>(H8152+I8152)*0.125</f>
        <v/>
      </c>
      <c r="K8152" s="523">
        <f>SUBTOTAL(9,H8152:J8152)</f>
        <v/>
      </c>
      <c r="L8152" s="520">
        <f>$G8152*H8152</f>
        <v/>
      </c>
      <c r="M8152" s="521">
        <f>$G8152*I8152</f>
        <v/>
      </c>
      <c r="N8152" s="522">
        <f>$G8152*J8152</f>
        <v/>
      </c>
      <c r="O8152" s="523">
        <f>G8152*K8152</f>
        <v/>
      </c>
      <c r="P8152" s="95" t="n"/>
      <c r="Q8152" s="126" t="n"/>
    </row>
    <row r="8153" outlineLevel="3" ht="50.25" customHeight="1">
      <c r="A8153" s="3" t="n"/>
      <c r="B8153" s="3" t="n"/>
      <c r="C8153" s="25" t="n"/>
      <c r="D8153" s="3" t="inlineStr">
        <is>
          <t>11.2.3.108.</t>
        </is>
      </c>
      <c r="E8153" s="3" t="inlineStr">
        <is>
          <t>Секция прямая стальная, DN 350, s = 2 мм, L = 1240 мм, с отбортовкой с накидными фланцами с двух сторон, окрашено порошковой краской RAL 7032</t>
        </is>
      </c>
      <c r="F8153" s="518" t="inlineStr">
        <is>
          <t>шт.</t>
        </is>
      </c>
      <c r="G8153" s="519" t="n">
        <v>1</v>
      </c>
      <c r="H8153" s="520" t="n">
        <v>32800</v>
      </c>
      <c r="I8153" s="521" t="n">
        <v>8200</v>
      </c>
      <c r="J8153" s="522">
        <f>(H8153+I8153)*0.125</f>
        <v/>
      </c>
      <c r="K8153" s="523">
        <f>SUBTOTAL(9,H8153:J8153)</f>
        <v/>
      </c>
      <c r="L8153" s="520">
        <f>$G8153*H8153</f>
        <v/>
      </c>
      <c r="M8153" s="521">
        <f>$G8153*I8153</f>
        <v/>
      </c>
      <c r="N8153" s="522">
        <f>$G8153*J8153</f>
        <v/>
      </c>
      <c r="O8153" s="523">
        <f>G8153*K8153</f>
        <v/>
      </c>
      <c r="P8153" s="95" t="n"/>
      <c r="Q8153" s="126" t="n"/>
    </row>
    <row r="8154" outlineLevel="3" ht="50.25" customHeight="1">
      <c r="A8154" s="3" t="n"/>
      <c r="B8154" s="3" t="n"/>
      <c r="C8154" s="25" t="n"/>
      <c r="D8154" s="3" t="inlineStr">
        <is>
          <t>11.2.3.109.</t>
        </is>
      </c>
      <c r="E8154" s="3" t="inlineStr">
        <is>
          <t>Отвод секционный,  DN 350, s = 2 мм,  R = 1.5D, угол 90°,с отбортовкой с накидными фланцами с двух сторон, окрашено порошковой краской RAL 7032</t>
        </is>
      </c>
      <c r="F8154" s="518" t="inlineStr">
        <is>
          <t>шт.</t>
        </is>
      </c>
      <c r="G8154" s="519" t="n">
        <v>1</v>
      </c>
      <c r="H8154" s="520" t="n">
        <v>33600</v>
      </c>
      <c r="I8154" s="521" t="n">
        <v>8400</v>
      </c>
      <c r="J8154" s="522">
        <f>(H8154+I8154)*0.125</f>
        <v/>
      </c>
      <c r="K8154" s="523">
        <f>SUBTOTAL(9,H8154:J8154)</f>
        <v/>
      </c>
      <c r="L8154" s="520">
        <f>$G8154*H8154</f>
        <v/>
      </c>
      <c r="M8154" s="521">
        <f>$G8154*I8154</f>
        <v/>
      </c>
      <c r="N8154" s="522">
        <f>$G8154*J8154</f>
        <v/>
      </c>
      <c r="O8154" s="523">
        <f>G8154*K8154</f>
        <v/>
      </c>
      <c r="P8154" s="95" t="n"/>
      <c r="Q8154" s="126" t="n"/>
    </row>
    <row r="8155" outlineLevel="3" ht="50.25" customHeight="1">
      <c r="A8155" s="3" t="n"/>
      <c r="B8155" s="3" t="n"/>
      <c r="C8155" s="25" t="n"/>
      <c r="D8155" s="3" t="inlineStr">
        <is>
          <t>11.2.3.110.</t>
        </is>
      </c>
      <c r="E8155" s="3" t="inlineStr">
        <is>
          <t>Переходник круг-круг, DN 450 x 350, s = 2 мм, с отбортовкой с накидными фланцами с двух сторон, окрашено порошковой краской RAL 7032</t>
        </is>
      </c>
      <c r="F8155" s="518" t="inlineStr">
        <is>
          <t>шт.</t>
        </is>
      </c>
      <c r="G8155" s="519" t="n">
        <v>4</v>
      </c>
      <c r="H8155" s="520" t="n">
        <v>48000</v>
      </c>
      <c r="I8155" s="521" t="n">
        <v>12000</v>
      </c>
      <c r="J8155" s="522">
        <f>(H8155+I8155)*0.125</f>
        <v/>
      </c>
      <c r="K8155" s="523">
        <f>SUBTOTAL(9,H8155:J8155)</f>
        <v/>
      </c>
      <c r="L8155" s="520">
        <f>$G8155*H8155</f>
        <v/>
      </c>
      <c r="M8155" s="521">
        <f>$G8155*I8155</f>
        <v/>
      </c>
      <c r="N8155" s="522">
        <f>$G8155*J8155</f>
        <v/>
      </c>
      <c r="O8155" s="523">
        <f>G8155*K8155</f>
        <v/>
      </c>
      <c r="P8155" s="95" t="n"/>
      <c r="Q8155" s="126" t="n"/>
    </row>
    <row r="8156" outlineLevel="3" ht="50.25" customHeight="1">
      <c r="A8156" s="3" t="n"/>
      <c r="B8156" s="3" t="n"/>
      <c r="C8156" s="25" t="n"/>
      <c r="D8156" s="3" t="inlineStr">
        <is>
          <t>11.2.3.111.</t>
        </is>
      </c>
      <c r="E8156" s="3" t="inlineStr">
        <is>
          <t>Угольник ПВХ 32х90° под клей (1,6 МПа)</t>
        </is>
      </c>
      <c r="F8156" s="518" t="inlineStr">
        <is>
          <t>шт.</t>
        </is>
      </c>
      <c r="G8156" s="519" t="n">
        <v>19</v>
      </c>
      <c r="H8156" s="520" t="n">
        <v>1114.35</v>
      </c>
      <c r="I8156" s="521" t="n">
        <v>278.5875</v>
      </c>
      <c r="J8156" s="522">
        <f>(H8156+I8156)*0.125</f>
        <v/>
      </c>
      <c r="K8156" s="523">
        <f>SUBTOTAL(9,H8156:J8156)</f>
        <v/>
      </c>
      <c r="L8156" s="520">
        <f>$G8156*H8156</f>
        <v/>
      </c>
      <c r="M8156" s="521">
        <f>$G8156*I8156</f>
        <v/>
      </c>
      <c r="N8156" s="522">
        <f>$G8156*J8156</f>
        <v/>
      </c>
      <c r="O8156" s="523">
        <f>G8156*K8156</f>
        <v/>
      </c>
      <c r="P8156" s="95" t="n"/>
      <c r="Q8156" s="126" t="n"/>
    </row>
    <row r="8157" outlineLevel="3" ht="50.25" customHeight="1">
      <c r="A8157" s="3" t="n"/>
      <c r="B8157" s="3" t="n"/>
      <c r="C8157" s="25" t="n"/>
      <c r="D8157" s="3" t="inlineStr">
        <is>
          <t>11.2.3.112.</t>
        </is>
      </c>
      <c r="E8157" s="3" t="inlineStr">
        <is>
          <t>Труба ПВХ d032х1,6 PN10, гладкая</t>
        </is>
      </c>
      <c r="F8157" s="518" t="inlineStr">
        <is>
          <t>м</t>
        </is>
      </c>
      <c r="G8157" s="519" t="n">
        <v>23</v>
      </c>
      <c r="H8157" s="520" t="n">
        <v>144.9</v>
      </c>
      <c r="I8157" s="521" t="n">
        <v>36.22499999999999</v>
      </c>
      <c r="J8157" s="522">
        <f>(H8157+I8157)*0.125</f>
        <v/>
      </c>
      <c r="K8157" s="523">
        <f>SUBTOTAL(9,H8157:J8157)</f>
        <v/>
      </c>
      <c r="L8157" s="520">
        <f>$G8157*H8157</f>
        <v/>
      </c>
      <c r="M8157" s="521">
        <f>$G8157*I8157</f>
        <v/>
      </c>
      <c r="N8157" s="522">
        <f>$G8157*J8157</f>
        <v/>
      </c>
      <c r="O8157" s="523">
        <f>G8157*K8157</f>
        <v/>
      </c>
      <c r="P8157" s="95" t="n"/>
      <c r="Q8157" s="126" t="n"/>
    </row>
    <row r="8158" outlineLevel="3" ht="50.25" customHeight="1">
      <c r="A8158" s="3" t="n"/>
      <c r="B8158" s="3" t="n"/>
      <c r="C8158" s="25" t="n"/>
      <c r="D8158" s="3" t="inlineStr">
        <is>
          <t>11.2.3.113.</t>
        </is>
      </c>
      <c r="E8158" s="3" t="inlineStr">
        <is>
          <t>Муфта ПВХ d32 под клей (1,6 МПа)</t>
        </is>
      </c>
      <c r="F8158" s="518" t="inlineStr">
        <is>
          <t>шт.</t>
        </is>
      </c>
      <c r="G8158" s="519" t="n">
        <v>10</v>
      </c>
      <c r="H8158" s="520" t="n">
        <v>413.9999999999999</v>
      </c>
      <c r="I8158" s="521" t="n">
        <v>103.5</v>
      </c>
      <c r="J8158" s="522">
        <f>(H8158+I8158)*0.125</f>
        <v/>
      </c>
      <c r="K8158" s="523">
        <f>SUBTOTAL(9,H8158:J8158)</f>
        <v/>
      </c>
      <c r="L8158" s="520">
        <f>$G8158*H8158</f>
        <v/>
      </c>
      <c r="M8158" s="521">
        <f>$G8158*I8158</f>
        <v/>
      </c>
      <c r="N8158" s="522">
        <f>$G8158*J8158</f>
        <v/>
      </c>
      <c r="O8158" s="523">
        <f>G8158*K8158</f>
        <v/>
      </c>
      <c r="P8158" s="95" t="n"/>
      <c r="Q8158" s="126" t="n"/>
    </row>
    <row r="8159" outlineLevel="3" ht="50.25" customHeight="1">
      <c r="A8159" s="3" t="n"/>
      <c r="B8159" s="3" t="n"/>
      <c r="C8159" s="25" t="n"/>
      <c r="D8159" s="3" t="inlineStr">
        <is>
          <t>11.2.3.114.</t>
        </is>
      </c>
      <c r="E8159" s="3" t="inlineStr">
        <is>
          <t>Труба электросварная ст20 ф57х3,5</t>
        </is>
      </c>
      <c r="F8159" s="518" t="inlineStr">
        <is>
          <t>м</t>
        </is>
      </c>
      <c r="G8159" s="519" t="n">
        <v>15</v>
      </c>
      <c r="H8159" s="520" t="n">
        <v>691.15</v>
      </c>
      <c r="I8159" s="521" t="n">
        <v>172.7875</v>
      </c>
      <c r="J8159" s="522">
        <f>(H8159+I8159)*0.125</f>
        <v/>
      </c>
      <c r="K8159" s="523">
        <f>SUBTOTAL(9,H8159:J8159)</f>
        <v/>
      </c>
      <c r="L8159" s="520">
        <f>$G8159*H8159</f>
        <v/>
      </c>
      <c r="M8159" s="521">
        <f>$G8159*I8159</f>
        <v/>
      </c>
      <c r="N8159" s="522">
        <f>$G8159*J8159</f>
        <v/>
      </c>
      <c r="O8159" s="523">
        <f>G8159*K8159</f>
        <v/>
      </c>
      <c r="P8159" s="95" t="n"/>
      <c r="Q8159" s="126" t="n"/>
    </row>
    <row r="8160" outlineLevel="3" ht="50.25" customHeight="1">
      <c r="A8160" s="3" t="n"/>
      <c r="B8160" s="3" t="n"/>
      <c r="C8160" s="25" t="n"/>
      <c r="D8160" s="3" t="inlineStr">
        <is>
          <t>11.2.3.115.</t>
        </is>
      </c>
      <c r="E8160" s="3" t="inlineStr">
        <is>
          <t>Отвод 90° стальной крутоизогнутый бесшовный, Ду 50</t>
        </is>
      </c>
      <c r="F8160" s="518" t="inlineStr">
        <is>
          <t>шт.</t>
        </is>
      </c>
      <c r="G8160" s="519" t="n">
        <v>11</v>
      </c>
      <c r="H8160" s="520" t="n">
        <v>323.15</v>
      </c>
      <c r="I8160" s="521" t="n">
        <v>80.78749999999999</v>
      </c>
      <c r="J8160" s="522">
        <f>(H8160+I8160)*0.125</f>
        <v/>
      </c>
      <c r="K8160" s="523">
        <f>SUBTOTAL(9,H8160:J8160)</f>
        <v/>
      </c>
      <c r="L8160" s="520">
        <f>$G8160*H8160</f>
        <v/>
      </c>
      <c r="M8160" s="521">
        <f>$G8160*I8160</f>
        <v/>
      </c>
      <c r="N8160" s="522">
        <f>$G8160*J8160</f>
        <v/>
      </c>
      <c r="O8160" s="523">
        <f>G8160*K8160</f>
        <v/>
      </c>
      <c r="P8160" s="95" t="n"/>
      <c r="Q8160" s="126" t="n"/>
    </row>
    <row r="8161" outlineLevel="2" ht="50.25" customHeight="1">
      <c r="A8161" s="3" t="n"/>
      <c r="B8161" s="3" t="n"/>
      <c r="C8161" s="240" t="n"/>
      <c r="D8161" s="146" t="inlineStr">
        <is>
          <t>11.2.4.</t>
        </is>
      </c>
      <c r="E8161" s="146" t="inlineStr">
        <is>
          <t xml:space="preserve">Изделия и материалы </t>
        </is>
      </c>
      <c r="F8161" s="241" t="inlineStr">
        <is>
          <t>комплект</t>
        </is>
      </c>
      <c r="G8161" s="422" t="n">
        <v>1</v>
      </c>
      <c r="H8161" s="423">
        <f>IFERROR(L8161/G8161,0)</f>
        <v/>
      </c>
      <c r="I8161" s="424">
        <f>IFERROR(M8161/G8161,0)</f>
        <v/>
      </c>
      <c r="J8161" s="425">
        <f>IFERROR(N8161/G8161,0)</f>
        <v/>
      </c>
      <c r="K8161" s="432">
        <f>+IFERROR(O8161/G8161,0)</f>
        <v/>
      </c>
      <c r="L8161" s="423">
        <f>SUBTOTAL(9,L8162:L8205)</f>
        <v/>
      </c>
      <c r="M8161" s="424">
        <f>SUBTOTAL(9,M8162:M8205)</f>
        <v/>
      </c>
      <c r="N8161" s="425">
        <f>SUBTOTAL(9,N8162:N8205)</f>
        <v/>
      </c>
      <c r="O8161" s="427">
        <f>SUBTOTAL(9,O8162:O8205)</f>
        <v/>
      </c>
      <c r="P8161" s="264" t="n"/>
      <c r="Q8161" s="265" t="n"/>
    </row>
    <row r="8162" outlineLevel="3" ht="50.25" customHeight="1">
      <c r="A8162" s="3" t="n"/>
      <c r="B8162" s="3" t="n"/>
      <c r="C8162" s="25" t="n"/>
      <c r="D8162" s="3" t="inlineStr">
        <is>
          <t>11.2.4.1.</t>
        </is>
      </c>
      <c r="E8162" s="3" t="inlineStr">
        <is>
          <t>Фланцевый уплотнитель, DN 450</t>
        </is>
      </c>
      <c r="F8162" s="518" t="inlineStr">
        <is>
          <t>шт.</t>
        </is>
      </c>
      <c r="G8162" s="519" t="n">
        <v>546</v>
      </c>
      <c r="H8162" s="520" t="n">
        <v>2000</v>
      </c>
      <c r="I8162" s="521" t="n">
        <v>500</v>
      </c>
      <c r="J8162" s="522">
        <f>(H8162+I8162)*0.125</f>
        <v/>
      </c>
      <c r="K8162" s="523">
        <f>SUBTOTAL(9,H8162:J8162)</f>
        <v/>
      </c>
      <c r="L8162" s="520">
        <f>$G8162*H8162</f>
        <v/>
      </c>
      <c r="M8162" s="521">
        <f>$G8162*I8162</f>
        <v/>
      </c>
      <c r="N8162" s="522">
        <f>$G8162*J8162</f>
        <v/>
      </c>
      <c r="O8162" s="523">
        <f>G8162*K8162</f>
        <v/>
      </c>
      <c r="P8162" s="95" t="n"/>
      <c r="Q8162" s="126" t="n"/>
    </row>
    <row r="8163" outlineLevel="3" ht="50.25" customHeight="1">
      <c r="A8163" s="3" t="n"/>
      <c r="B8163" s="3" t="n"/>
      <c r="C8163" s="25" t="n"/>
      <c r="D8163" s="3" t="inlineStr">
        <is>
          <t>11.2.4.2.</t>
        </is>
      </c>
      <c r="E8163" s="3" t="inlineStr">
        <is>
          <t>Фланцевый уплотнитель, DN 350</t>
        </is>
      </c>
      <c r="F8163" s="518" t="inlineStr">
        <is>
          <t>шт.</t>
        </is>
      </c>
      <c r="G8163" s="519" t="n">
        <v>22</v>
      </c>
      <c r="H8163" s="520" t="n">
        <v>2000</v>
      </c>
      <c r="I8163" s="521" t="n">
        <v>500</v>
      </c>
      <c r="J8163" s="522">
        <f>(H8163+I8163)*0.125</f>
        <v/>
      </c>
      <c r="K8163" s="523">
        <f>SUBTOTAL(9,H8163:J8163)</f>
        <v/>
      </c>
      <c r="L8163" s="520">
        <f>$G8163*H8163</f>
        <v/>
      </c>
      <c r="M8163" s="521">
        <f>$G8163*I8163</f>
        <v/>
      </c>
      <c r="N8163" s="522">
        <f>$G8163*J8163</f>
        <v/>
      </c>
      <c r="O8163" s="523">
        <f>G8163*K8163</f>
        <v/>
      </c>
      <c r="P8163" s="95" t="n"/>
      <c r="Q8163" s="126" t="n"/>
    </row>
    <row r="8164" outlineLevel="3" ht="50.25" customHeight="1">
      <c r="A8164" s="3" t="n"/>
      <c r="B8164" s="3" t="n"/>
      <c r="C8164" s="25" t="n"/>
      <c r="D8164" s="3" t="inlineStr">
        <is>
          <t>11.2.4.3.</t>
        </is>
      </c>
      <c r="E8164" s="3" t="inlineStr">
        <is>
          <t xml:space="preserve">Болт M10 DIN 6021 </t>
        </is>
      </c>
      <c r="F8164" s="518" t="inlineStr">
        <is>
          <t>шт</t>
        </is>
      </c>
      <c r="G8164" s="519" t="n">
        <v>4500</v>
      </c>
      <c r="H8164" s="520" t="n">
        <v>74.75</v>
      </c>
      <c r="I8164" s="521" t="n">
        <v>18.6875</v>
      </c>
      <c r="J8164" s="522">
        <f>(H8164+I8164)*0.125</f>
        <v/>
      </c>
      <c r="K8164" s="523">
        <f>SUBTOTAL(9,H8164:J8164)</f>
        <v/>
      </c>
      <c r="L8164" s="520">
        <f>$G8164*H8164</f>
        <v/>
      </c>
      <c r="M8164" s="521">
        <f>$G8164*I8164</f>
        <v/>
      </c>
      <c r="N8164" s="522">
        <f>$G8164*J8164</f>
        <v/>
      </c>
      <c r="O8164" s="523">
        <f>G8164*K8164</f>
        <v/>
      </c>
      <c r="P8164" s="95" t="n"/>
      <c r="Q8164" s="126" t="n"/>
    </row>
    <row r="8165" outlineLevel="3" ht="50.25" customHeight="1">
      <c r="A8165" s="3" t="n"/>
      <c r="B8165" s="3" t="n"/>
      <c r="C8165" s="25" t="n"/>
      <c r="D8165" s="3" t="inlineStr">
        <is>
          <t>11.2.4.4.</t>
        </is>
      </c>
      <c r="E8165" s="3" t="inlineStr">
        <is>
          <t>Гайка M10 DIN 6923</t>
        </is>
      </c>
      <c r="F8165" s="518" t="inlineStr">
        <is>
          <t>шт</t>
        </is>
      </c>
      <c r="G8165" s="519" t="n">
        <v>4500</v>
      </c>
      <c r="H8165" s="520" t="n">
        <v>71.3</v>
      </c>
      <c r="I8165" s="521" t="n">
        <v>17.825</v>
      </c>
      <c r="J8165" s="522">
        <f>(H8165+I8165)*0.125</f>
        <v/>
      </c>
      <c r="K8165" s="523">
        <f>SUBTOTAL(9,H8165:J8165)</f>
        <v/>
      </c>
      <c r="L8165" s="520">
        <f>$G8165*H8165</f>
        <v/>
      </c>
      <c r="M8165" s="521">
        <f>$G8165*I8165</f>
        <v/>
      </c>
      <c r="N8165" s="522">
        <f>$G8165*J8165</f>
        <v/>
      </c>
      <c r="O8165" s="523">
        <f>G8165*K8165</f>
        <v/>
      </c>
      <c r="P8165" s="95" t="n"/>
      <c r="Q8165" s="126" t="n"/>
    </row>
    <row r="8166" outlineLevel="3" ht="50.25" customHeight="1">
      <c r="A8166" s="3" t="n"/>
      <c r="B8166" s="3" t="n"/>
      <c r="C8166" s="25" t="n"/>
      <c r="D8166" s="3" t="inlineStr">
        <is>
          <t>11.2.4.5.</t>
        </is>
      </c>
      <c r="E8166" s="3" t="inlineStr">
        <is>
          <t>Направляющие конец динамеческий</t>
        </is>
      </c>
      <c r="F8166" s="518" t="inlineStr">
        <is>
          <t>шт.</t>
        </is>
      </c>
      <c r="G8166" s="519" t="n">
        <v>2</v>
      </c>
      <c r="H8166" s="520" t="n">
        <v>90000</v>
      </c>
      <c r="I8166" s="521" t="n">
        <v>22500</v>
      </c>
      <c r="J8166" s="522">
        <f>(H8166+I8166)*0.125</f>
        <v/>
      </c>
      <c r="K8166" s="523">
        <f>SUBTOTAL(9,H8166:J8166)</f>
        <v/>
      </c>
      <c r="L8166" s="520">
        <f>$G8166*H8166</f>
        <v/>
      </c>
      <c r="M8166" s="521">
        <f>$G8166*I8166</f>
        <v/>
      </c>
      <c r="N8166" s="522">
        <f>$G8166*J8166</f>
        <v/>
      </c>
      <c r="O8166" s="523">
        <f>G8166*K8166</f>
        <v/>
      </c>
      <c r="P8166" s="95" t="n"/>
      <c r="Q8166" s="126" t="n"/>
    </row>
    <row r="8167" outlineLevel="3" ht="50.25" customHeight="1">
      <c r="A8167" s="3" t="n"/>
      <c r="B8167" s="3" t="n"/>
      <c r="C8167" s="25" t="n"/>
      <c r="D8167" s="3" t="inlineStr">
        <is>
          <t>11.2.4.6.</t>
        </is>
      </c>
      <c r="E8167" s="3" t="inlineStr">
        <is>
          <t>Направляющие середина</t>
        </is>
      </c>
      <c r="F8167" s="518" t="inlineStr">
        <is>
          <t>шт.</t>
        </is>
      </c>
      <c r="G8167" s="519" t="n">
        <v>2</v>
      </c>
      <c r="H8167" s="520" t="n">
        <v>90000</v>
      </c>
      <c r="I8167" s="521" t="n">
        <v>22500</v>
      </c>
      <c r="J8167" s="522">
        <f>(H8167+I8167)*0.125</f>
        <v/>
      </c>
      <c r="K8167" s="523">
        <f>SUBTOTAL(9,H8167:J8167)</f>
        <v/>
      </c>
      <c r="L8167" s="520">
        <f>$G8167*H8167</f>
        <v/>
      </c>
      <c r="M8167" s="521">
        <f>$G8167*I8167</f>
        <v/>
      </c>
      <c r="N8167" s="522">
        <f>$G8167*J8167</f>
        <v/>
      </c>
      <c r="O8167" s="523">
        <f>G8167*K8167</f>
        <v/>
      </c>
      <c r="P8167" s="95" t="n"/>
      <c r="Q8167" s="126" t="n"/>
    </row>
    <row r="8168" outlineLevel="3" ht="50.25" customHeight="1">
      <c r="A8168" s="3" t="n"/>
      <c r="B8168" s="3" t="n"/>
      <c r="C8168" s="25" t="n"/>
      <c r="D8168" s="3" t="inlineStr">
        <is>
          <t>11.2.4.7.</t>
        </is>
      </c>
      <c r="E8168" s="3" t="inlineStr">
        <is>
          <t>Направляющие начало</t>
        </is>
      </c>
      <c r="F8168" s="518" t="inlineStr">
        <is>
          <t>шт.</t>
        </is>
      </c>
      <c r="G8168" s="519" t="n">
        <v>2</v>
      </c>
      <c r="H8168" s="520" t="n">
        <v>90000</v>
      </c>
      <c r="I8168" s="521" t="n">
        <v>22500</v>
      </c>
      <c r="J8168" s="522">
        <f>(H8168+I8168)*0.125</f>
        <v/>
      </c>
      <c r="K8168" s="523">
        <f>SUBTOTAL(9,H8168:J8168)</f>
        <v/>
      </c>
      <c r="L8168" s="520">
        <f>$G8168*H8168</f>
        <v/>
      </c>
      <c r="M8168" s="521">
        <f>$G8168*I8168</f>
        <v/>
      </c>
      <c r="N8168" s="522">
        <f>$G8168*J8168</f>
        <v/>
      </c>
      <c r="O8168" s="523">
        <f>G8168*K8168</f>
        <v/>
      </c>
      <c r="P8168" s="95" t="n"/>
      <c r="Q8168" s="126" t="n"/>
    </row>
    <row r="8169" outlineLevel="3" ht="50.25" customHeight="1">
      <c r="A8169" s="3" t="n"/>
      <c r="B8169" s="3" t="n"/>
      <c r="C8169" s="25" t="n"/>
      <c r="D8169" s="3" t="inlineStr">
        <is>
          <t>11.2.4.8.</t>
        </is>
      </c>
      <c r="E8169" s="3" t="inlineStr">
        <is>
          <t>Шланг полиуретановый абразивостойкий d=460 мм</t>
        </is>
      </c>
      <c r="F8169" s="518" t="inlineStr">
        <is>
          <t>шт.</t>
        </is>
      </c>
      <c r="G8169" s="519" t="n">
        <v>1</v>
      </c>
      <c r="H8169" s="520" t="n">
        <v>2103.35</v>
      </c>
      <c r="I8169" s="521" t="n">
        <v>525.8375</v>
      </c>
      <c r="J8169" s="522">
        <f>(H8169+I8169)*0.125</f>
        <v/>
      </c>
      <c r="K8169" s="523">
        <f>SUBTOTAL(9,H8169:J8169)</f>
        <v/>
      </c>
      <c r="L8169" s="520">
        <f>$G8169*H8169</f>
        <v/>
      </c>
      <c r="M8169" s="521">
        <f>$G8169*I8169</f>
        <v/>
      </c>
      <c r="N8169" s="522">
        <f>$G8169*J8169</f>
        <v/>
      </c>
      <c r="O8169" s="523">
        <f>G8169*K8169</f>
        <v/>
      </c>
      <c r="P8169" s="95" t="n"/>
      <c r="Q8169" s="126" t="n"/>
    </row>
    <row r="8170" outlineLevel="3" ht="50.25" customHeight="1">
      <c r="A8170" s="3" t="n"/>
      <c r="B8170" s="3" t="n"/>
      <c r="C8170" s="25" t="n"/>
      <c r="D8170" s="3" t="inlineStr">
        <is>
          <t>11.2.4.9.</t>
        </is>
      </c>
      <c r="E8170" s="3" t="inlineStr">
        <is>
          <t>Шланг полиуретановый абразивостойкий d=460 мм</t>
        </is>
      </c>
      <c r="F8170" s="518" t="inlineStr">
        <is>
          <t>шт.</t>
        </is>
      </c>
      <c r="G8170" s="519" t="n">
        <v>1</v>
      </c>
      <c r="H8170" s="520" t="n">
        <v>2122.9</v>
      </c>
      <c r="I8170" s="521" t="n">
        <v>530.7249999999999</v>
      </c>
      <c r="J8170" s="522">
        <f>(H8170+I8170)*0.125</f>
        <v/>
      </c>
      <c r="K8170" s="523">
        <f>SUBTOTAL(9,H8170:J8170)</f>
        <v/>
      </c>
      <c r="L8170" s="520">
        <f>$G8170*H8170</f>
        <v/>
      </c>
      <c r="M8170" s="521">
        <f>$G8170*I8170</f>
        <v/>
      </c>
      <c r="N8170" s="522">
        <f>$G8170*J8170</f>
        <v/>
      </c>
      <c r="O8170" s="523">
        <f>G8170*K8170</f>
        <v/>
      </c>
      <c r="P8170" s="95" t="n"/>
      <c r="Q8170" s="126" t="n"/>
    </row>
    <row r="8171" outlineLevel="3" ht="50.25" customHeight="1">
      <c r="A8171" s="3" t="n"/>
      <c r="B8171" s="3" t="n"/>
      <c r="C8171" s="25" t="n"/>
      <c r="D8171" s="3" t="inlineStr">
        <is>
          <t>11.2.4.10.</t>
        </is>
      </c>
      <c r="E8171" s="3" t="inlineStr">
        <is>
          <t>Шланг полиуретановый абразивостойкий d=460 мм</t>
        </is>
      </c>
      <c r="F8171" s="518" t="inlineStr">
        <is>
          <t>шт.</t>
        </is>
      </c>
      <c r="G8171" s="519" t="n">
        <v>1</v>
      </c>
      <c r="H8171" s="520" t="n">
        <v>2122.9</v>
      </c>
      <c r="I8171" s="521" t="n">
        <v>530.7249999999999</v>
      </c>
      <c r="J8171" s="522">
        <f>(H8171+I8171)*0.125</f>
        <v/>
      </c>
      <c r="K8171" s="523">
        <f>SUBTOTAL(9,H8171:J8171)</f>
        <v/>
      </c>
      <c r="L8171" s="520">
        <f>$G8171*H8171</f>
        <v/>
      </c>
      <c r="M8171" s="521">
        <f>$G8171*I8171</f>
        <v/>
      </c>
      <c r="N8171" s="522">
        <f>$G8171*J8171</f>
        <v/>
      </c>
      <c r="O8171" s="523">
        <f>G8171*K8171</f>
        <v/>
      </c>
      <c r="P8171" s="95" t="n"/>
      <c r="Q8171" s="126" t="n"/>
    </row>
    <row r="8172" outlineLevel="3" ht="50.25" customHeight="1">
      <c r="A8172" s="3" t="n"/>
      <c r="B8172" s="3" t="n"/>
      <c r="C8172" s="25" t="n"/>
      <c r="D8172" s="3" t="inlineStr">
        <is>
          <t>11.2.4.11.</t>
        </is>
      </c>
      <c r="E8172" s="3" t="inlineStr">
        <is>
          <t>Шланг полиуретановый абразивостойкий d=460 мм</t>
        </is>
      </c>
      <c r="F8172" s="518" t="inlineStr">
        <is>
          <t>шт.</t>
        </is>
      </c>
      <c r="G8172" s="519" t="n">
        <v>2</v>
      </c>
      <c r="H8172" s="520" t="n">
        <v>3118.2595</v>
      </c>
      <c r="I8172" s="521" t="n">
        <v>779.564875</v>
      </c>
      <c r="J8172" s="522">
        <f>(H8172+I8172)*0.125</f>
        <v/>
      </c>
      <c r="K8172" s="523">
        <f>SUBTOTAL(9,H8172:J8172)</f>
        <v/>
      </c>
      <c r="L8172" s="520">
        <f>$G8172*H8172</f>
        <v/>
      </c>
      <c r="M8172" s="521">
        <f>$G8172*I8172</f>
        <v/>
      </c>
      <c r="N8172" s="522">
        <f>$G8172*J8172</f>
        <v/>
      </c>
      <c r="O8172" s="523">
        <f>G8172*K8172</f>
        <v/>
      </c>
      <c r="P8172" s="95" t="n"/>
      <c r="Q8172" s="126" t="n"/>
    </row>
    <row r="8173" outlineLevel="3" ht="50.25" customHeight="1">
      <c r="A8173" s="3" t="n"/>
      <c r="B8173" s="3" t="n"/>
      <c r="C8173" s="25" t="n"/>
      <c r="D8173" s="3" t="inlineStr">
        <is>
          <t>11.2.4.12.</t>
        </is>
      </c>
      <c r="E8173" s="3" t="inlineStr">
        <is>
          <t>Шланг полиуретановый абразивостойкий d=460 мм</t>
        </is>
      </c>
      <c r="F8173" s="518" t="inlineStr">
        <is>
          <t>шт.</t>
        </is>
      </c>
      <c r="G8173" s="519" t="n">
        <v>1</v>
      </c>
      <c r="H8173" s="520" t="n">
        <v>2257.3925</v>
      </c>
      <c r="I8173" s="521" t="n">
        <v>564.348125</v>
      </c>
      <c r="J8173" s="522">
        <f>(H8173+I8173)*0.125</f>
        <v/>
      </c>
      <c r="K8173" s="523">
        <f>SUBTOTAL(9,H8173:J8173)</f>
        <v/>
      </c>
      <c r="L8173" s="520">
        <f>$G8173*H8173</f>
        <v/>
      </c>
      <c r="M8173" s="521">
        <f>$G8173*I8173</f>
        <v/>
      </c>
      <c r="N8173" s="522">
        <f>$G8173*J8173</f>
        <v/>
      </c>
      <c r="O8173" s="523">
        <f>G8173*K8173</f>
        <v/>
      </c>
      <c r="P8173" s="95" t="n"/>
      <c r="Q8173" s="126" t="n"/>
    </row>
    <row r="8174" outlineLevel="3" ht="50.25" customHeight="1">
      <c r="A8174" s="3" t="n"/>
      <c r="B8174" s="3" t="n"/>
      <c r="C8174" s="25" t="n"/>
      <c r="D8174" s="3" t="inlineStr">
        <is>
          <t>11.2.4.13.</t>
        </is>
      </c>
      <c r="E8174" s="3" t="inlineStr">
        <is>
          <t>Шланг полиуретановый абразивостойкий d=460 мм</t>
        </is>
      </c>
      <c r="F8174" s="518" t="inlineStr">
        <is>
          <t>шт.</t>
        </is>
      </c>
      <c r="G8174" s="519" t="n">
        <v>1</v>
      </c>
      <c r="H8174" s="520" t="n">
        <v>2371.3</v>
      </c>
      <c r="I8174" s="521" t="n">
        <v>592.8249999999999</v>
      </c>
      <c r="J8174" s="522">
        <f>(H8174+I8174)*0.125</f>
        <v/>
      </c>
      <c r="K8174" s="523">
        <f>SUBTOTAL(9,H8174:J8174)</f>
        <v/>
      </c>
      <c r="L8174" s="520">
        <f>$G8174*H8174</f>
        <v/>
      </c>
      <c r="M8174" s="521">
        <f>$G8174*I8174</f>
        <v/>
      </c>
      <c r="N8174" s="522">
        <f>$G8174*J8174</f>
        <v/>
      </c>
      <c r="O8174" s="523">
        <f>G8174*K8174</f>
        <v/>
      </c>
      <c r="P8174" s="95" t="n"/>
      <c r="Q8174" s="126" t="n"/>
    </row>
    <row r="8175" outlineLevel="3" ht="50.25" customHeight="1">
      <c r="A8175" s="3" t="n"/>
      <c r="B8175" s="3" t="n"/>
      <c r="C8175" s="25" t="n"/>
      <c r="D8175" s="3" t="inlineStr">
        <is>
          <t>11.2.4.14.</t>
        </is>
      </c>
      <c r="E8175" s="3" t="inlineStr">
        <is>
          <t>Шланг полиуретановый абразивостойкий d=460 мм</t>
        </is>
      </c>
      <c r="F8175" s="518" t="inlineStr">
        <is>
          <t>шт.</t>
        </is>
      </c>
      <c r="G8175" s="519" t="n">
        <v>1</v>
      </c>
      <c r="H8175" s="520" t="n">
        <v>2646.15</v>
      </c>
      <c r="I8175" s="521" t="n">
        <v>661.5374999999999</v>
      </c>
      <c r="J8175" s="522">
        <f>(H8175+I8175)*0.125</f>
        <v/>
      </c>
      <c r="K8175" s="523">
        <f>SUBTOTAL(9,H8175:J8175)</f>
        <v/>
      </c>
      <c r="L8175" s="520">
        <f>$G8175*H8175</f>
        <v/>
      </c>
      <c r="M8175" s="521">
        <f>$G8175*I8175</f>
        <v/>
      </c>
      <c r="N8175" s="522">
        <f>$G8175*J8175</f>
        <v/>
      </c>
      <c r="O8175" s="523">
        <f>G8175*K8175</f>
        <v/>
      </c>
      <c r="P8175" s="95" t="n"/>
      <c r="Q8175" s="126" t="n"/>
    </row>
    <row r="8176" outlineLevel="3" ht="50.25" customHeight="1">
      <c r="A8176" s="3" t="n"/>
      <c r="B8176" s="3" t="n"/>
      <c r="C8176" s="25" t="n"/>
      <c r="D8176" s="3" t="inlineStr">
        <is>
          <t>11.2.4.15.</t>
        </is>
      </c>
      <c r="E8176" s="3" t="inlineStr">
        <is>
          <t>Шланг полиуретановый абразивостойкий d=460 мм</t>
        </is>
      </c>
      <c r="F8176" s="518" t="inlineStr">
        <is>
          <t>шт.</t>
        </is>
      </c>
      <c r="G8176" s="519" t="n">
        <v>1</v>
      </c>
      <c r="H8176" s="520" t="n">
        <v>2117.104</v>
      </c>
      <c r="I8176" s="521" t="n">
        <v>529.276</v>
      </c>
      <c r="J8176" s="522">
        <f>(H8176+I8176)*0.125</f>
        <v/>
      </c>
      <c r="K8176" s="523">
        <f>SUBTOTAL(9,H8176:J8176)</f>
        <v/>
      </c>
      <c r="L8176" s="520">
        <f>$G8176*H8176</f>
        <v/>
      </c>
      <c r="M8176" s="521">
        <f>$G8176*I8176</f>
        <v/>
      </c>
      <c r="N8176" s="522">
        <f>$G8176*J8176</f>
        <v/>
      </c>
      <c r="O8176" s="523">
        <f>G8176*K8176</f>
        <v/>
      </c>
      <c r="P8176" s="95" t="n"/>
      <c r="Q8176" s="126" t="n"/>
    </row>
    <row r="8177" outlineLevel="3" ht="50.25" customHeight="1">
      <c r="A8177" s="3" t="n"/>
      <c r="B8177" s="3" t="n"/>
      <c r="C8177" s="25" t="n"/>
      <c r="D8177" s="3" t="inlineStr">
        <is>
          <t>11.2.4.16.</t>
        </is>
      </c>
      <c r="E8177" s="3" t="inlineStr">
        <is>
          <t>Шланг полиуретановый абразивостойкий d=460 мм</t>
        </is>
      </c>
      <c r="F8177" s="518" t="inlineStr">
        <is>
          <t>шт.</t>
        </is>
      </c>
      <c r="G8177" s="519" t="n">
        <v>2</v>
      </c>
      <c r="H8177" s="520" t="n">
        <v>2155.1</v>
      </c>
      <c r="I8177" s="521" t="n">
        <v>538.775</v>
      </c>
      <c r="J8177" s="522">
        <f>(H8177+I8177)*0.125</f>
        <v/>
      </c>
      <c r="K8177" s="523">
        <f>SUBTOTAL(9,H8177:J8177)</f>
        <v/>
      </c>
      <c r="L8177" s="520">
        <f>$G8177*H8177</f>
        <v/>
      </c>
      <c r="M8177" s="521">
        <f>$G8177*I8177</f>
        <v/>
      </c>
      <c r="N8177" s="522">
        <f>$G8177*J8177</f>
        <v/>
      </c>
      <c r="O8177" s="523">
        <f>G8177*K8177</f>
        <v/>
      </c>
      <c r="P8177" s="95" t="n"/>
      <c r="Q8177" s="126" t="n"/>
    </row>
    <row r="8178" outlineLevel="3" ht="50.25" customHeight="1">
      <c r="A8178" s="3" t="n"/>
      <c r="B8178" s="3" t="n"/>
      <c r="C8178" s="25" t="n"/>
      <c r="D8178" s="3" t="inlineStr">
        <is>
          <t>11.2.4.17.</t>
        </is>
      </c>
      <c r="E8178" s="3" t="inlineStr">
        <is>
          <t>Хомут спиральный для шлангов с правой навивкой d=450-470</t>
        </is>
      </c>
      <c r="F8178" s="518" t="inlineStr">
        <is>
          <t>шт.</t>
        </is>
      </c>
      <c r="G8178" s="519" t="n">
        <v>18</v>
      </c>
      <c r="H8178" s="520" t="n">
        <v>4804.009999999999</v>
      </c>
      <c r="I8178" s="521" t="n">
        <v>1201.0025</v>
      </c>
      <c r="J8178" s="522">
        <f>(H8178+I8178)*0.125</f>
        <v/>
      </c>
      <c r="K8178" s="523">
        <f>SUBTOTAL(9,H8178:J8178)</f>
        <v/>
      </c>
      <c r="L8178" s="520">
        <f>$G8178*H8178</f>
        <v/>
      </c>
      <c r="M8178" s="521">
        <f>$G8178*I8178</f>
        <v/>
      </c>
      <c r="N8178" s="522">
        <f>$G8178*J8178</f>
        <v/>
      </c>
      <c r="O8178" s="523">
        <f>G8178*K8178</f>
        <v/>
      </c>
      <c r="P8178" s="95" t="n"/>
      <c r="Q8178" s="126" t="n"/>
    </row>
    <row r="8179" outlineLevel="3" ht="50.25" customHeight="1">
      <c r="A8179" s="3" t="n"/>
      <c r="B8179" s="3" t="n"/>
      <c r="C8179" s="25" t="n"/>
      <c r="D8179" s="3" t="inlineStr">
        <is>
          <t>11.2.4.18.</t>
        </is>
      </c>
      <c r="E8179" s="3" t="inlineStr">
        <is>
          <t>Фиксатор опоры</t>
        </is>
      </c>
      <c r="F8179" s="518" t="inlineStr">
        <is>
          <t>шт.</t>
        </is>
      </c>
      <c r="G8179" s="519" t="n">
        <v>66</v>
      </c>
      <c r="H8179" s="520" t="n">
        <v>1500</v>
      </c>
      <c r="I8179" s="521" t="n">
        <v>375</v>
      </c>
      <c r="J8179" s="522">
        <f>(H8179+I8179)*0.125</f>
        <v/>
      </c>
      <c r="K8179" s="523">
        <f>SUBTOTAL(9,H8179:J8179)</f>
        <v/>
      </c>
      <c r="L8179" s="520">
        <f>$G8179*H8179</f>
        <v/>
      </c>
      <c r="M8179" s="521">
        <f>$G8179*I8179</f>
        <v/>
      </c>
      <c r="N8179" s="522">
        <f>$G8179*J8179</f>
        <v/>
      </c>
      <c r="O8179" s="523">
        <f>G8179*K8179</f>
        <v/>
      </c>
      <c r="P8179" s="95" t="n"/>
      <c r="Q8179" s="126" t="n"/>
    </row>
    <row r="8180" outlineLevel="3" ht="50.25" customHeight="1">
      <c r="A8180" s="3" t="n"/>
      <c r="B8180" s="3" t="n"/>
      <c r="C8180" s="25" t="n"/>
      <c r="D8180" s="3" t="inlineStr">
        <is>
          <t>11.2.4.19.</t>
        </is>
      </c>
      <c r="E8180" s="3" t="inlineStr">
        <is>
          <t>Кронштейн опорный напольный</t>
        </is>
      </c>
      <c r="F8180" s="518" t="inlineStr">
        <is>
          <t>шт.</t>
        </is>
      </c>
      <c r="G8180" s="519" t="n">
        <v>22</v>
      </c>
      <c r="H8180" s="520" t="n">
        <v>15000</v>
      </c>
      <c r="I8180" s="521" t="n">
        <v>3750</v>
      </c>
      <c r="J8180" s="522">
        <f>(H8180+I8180)*0.125</f>
        <v/>
      </c>
      <c r="K8180" s="523">
        <f>SUBTOTAL(9,H8180:J8180)</f>
        <v/>
      </c>
      <c r="L8180" s="520">
        <f>$G8180*H8180</f>
        <v/>
      </c>
      <c r="M8180" s="521">
        <f>$G8180*I8180</f>
        <v/>
      </c>
      <c r="N8180" s="522">
        <f>$G8180*J8180</f>
        <v/>
      </c>
      <c r="O8180" s="523">
        <f>G8180*K8180</f>
        <v/>
      </c>
      <c r="P8180" s="95" t="n"/>
      <c r="Q8180" s="126" t="n"/>
    </row>
    <row r="8181" outlineLevel="3" ht="50.25" customHeight="1">
      <c r="A8181" s="3" t="n"/>
      <c r="B8181" s="3" t="n"/>
      <c r="C8181" s="25" t="n"/>
      <c r="D8181" s="3" t="inlineStr">
        <is>
          <t>11.2.4.20.</t>
        </is>
      </c>
      <c r="E8181" s="3" t="inlineStr">
        <is>
          <t>Кронштейн настенный</t>
        </is>
      </c>
      <c r="F8181" s="518" t="inlineStr">
        <is>
          <t>шт.</t>
        </is>
      </c>
      <c r="G8181" s="519" t="n">
        <v>95</v>
      </c>
      <c r="H8181" s="520" t="n">
        <v>20000</v>
      </c>
      <c r="I8181" s="521" t="n">
        <v>5000</v>
      </c>
      <c r="J8181" s="522">
        <f>(H8181+I8181)*0.125</f>
        <v/>
      </c>
      <c r="K8181" s="523">
        <f>SUBTOTAL(9,H8181:J8181)</f>
        <v/>
      </c>
      <c r="L8181" s="520">
        <f>$G8181*H8181</f>
        <v/>
      </c>
      <c r="M8181" s="521">
        <f>$G8181*I8181</f>
        <v/>
      </c>
      <c r="N8181" s="522">
        <f>$G8181*J8181</f>
        <v/>
      </c>
      <c r="O8181" s="523">
        <f>G8181*K8181</f>
        <v/>
      </c>
      <c r="P8181" s="95" t="n"/>
      <c r="Q8181" s="126" t="n"/>
    </row>
    <row r="8182" outlineLevel="3" ht="50.25" customHeight="1">
      <c r="A8182" s="3" t="n"/>
      <c r="B8182" s="3" t="n"/>
      <c r="C8182" s="25" t="n"/>
      <c r="D8182" s="3" t="inlineStr">
        <is>
          <t>11.2.4.21.</t>
        </is>
      </c>
      <c r="E8182" s="3" t="inlineStr">
        <is>
          <t>Кронштейн настенный</t>
        </is>
      </c>
      <c r="F8182" s="518" t="inlineStr">
        <is>
          <t>шт.</t>
        </is>
      </c>
      <c r="G8182" s="519" t="n">
        <v>21</v>
      </c>
      <c r="H8182" s="520" t="n">
        <v>20000</v>
      </c>
      <c r="I8182" s="521" t="n">
        <v>5000</v>
      </c>
      <c r="J8182" s="522">
        <f>(H8182+I8182)*0.125</f>
        <v/>
      </c>
      <c r="K8182" s="523">
        <f>SUBTOTAL(9,H8182:J8182)</f>
        <v/>
      </c>
      <c r="L8182" s="520">
        <f>$G8182*H8182</f>
        <v/>
      </c>
      <c r="M8182" s="521">
        <f>$G8182*I8182</f>
        <v/>
      </c>
      <c r="N8182" s="522">
        <f>$G8182*J8182</f>
        <v/>
      </c>
      <c r="O8182" s="523">
        <f>G8182*K8182</f>
        <v/>
      </c>
      <c r="P8182" s="95" t="n"/>
      <c r="Q8182" s="126" t="n"/>
    </row>
    <row r="8183" outlineLevel="3" ht="50.25" customHeight="1">
      <c r="A8183" s="3" t="n"/>
      <c r="B8183" s="3" t="n"/>
      <c r="C8183" s="25" t="n"/>
      <c r="D8183" s="3" t="inlineStr">
        <is>
          <t>11.2.4.22.</t>
        </is>
      </c>
      <c r="E8183" s="3" t="inlineStr">
        <is>
          <t>Крепление противопожарной задвижки</t>
        </is>
      </c>
      <c r="F8183" s="518" t="inlineStr">
        <is>
          <t>шт.</t>
        </is>
      </c>
      <c r="G8183" s="519" t="n">
        <v>2</v>
      </c>
      <c r="H8183" s="520" t="n">
        <v>30000</v>
      </c>
      <c r="I8183" s="521" t="n">
        <v>7500</v>
      </c>
      <c r="J8183" s="522">
        <f>(H8183+I8183)*0.125</f>
        <v/>
      </c>
      <c r="K8183" s="523">
        <f>SUBTOTAL(9,H8183:J8183)</f>
        <v/>
      </c>
      <c r="L8183" s="520">
        <f>$G8183*H8183</f>
        <v/>
      </c>
      <c r="M8183" s="521">
        <f>$G8183*I8183</f>
        <v/>
      </c>
      <c r="N8183" s="522">
        <f>$G8183*J8183</f>
        <v/>
      </c>
      <c r="O8183" s="523">
        <f>G8183*K8183</f>
        <v/>
      </c>
      <c r="P8183" s="95" t="n"/>
      <c r="Q8183" s="126" t="n"/>
    </row>
    <row r="8184" outlineLevel="3" ht="50.25" customHeight="1">
      <c r="A8184" s="3" t="n"/>
      <c r="B8184" s="3" t="n"/>
      <c r="C8184" s="25" t="n"/>
      <c r="D8184" s="3" t="inlineStr">
        <is>
          <t>11.2.4.23.</t>
        </is>
      </c>
      <c r="E8184" s="3" t="inlineStr">
        <is>
          <t>Крепление противопожарной задвижки</t>
        </is>
      </c>
      <c r="F8184" s="518" t="inlineStr">
        <is>
          <t>шт.</t>
        </is>
      </c>
      <c r="G8184" s="519" t="n">
        <v>1</v>
      </c>
      <c r="H8184" s="520" t="n">
        <v>30000</v>
      </c>
      <c r="I8184" s="521" t="n">
        <v>7500</v>
      </c>
      <c r="J8184" s="522">
        <f>(H8184+I8184)*0.125</f>
        <v/>
      </c>
      <c r="K8184" s="523">
        <f>SUBTOTAL(9,H8184:J8184)</f>
        <v/>
      </c>
      <c r="L8184" s="520">
        <f>$G8184*H8184</f>
        <v/>
      </c>
      <c r="M8184" s="521">
        <f>$G8184*I8184</f>
        <v/>
      </c>
      <c r="N8184" s="522">
        <f>$G8184*J8184</f>
        <v/>
      </c>
      <c r="O8184" s="523">
        <f>G8184*K8184</f>
        <v/>
      </c>
      <c r="P8184" s="95" t="n"/>
      <c r="Q8184" s="126" t="n"/>
    </row>
    <row r="8185" outlineLevel="3" ht="50.25" customHeight="1">
      <c r="A8185" s="3" t="n"/>
      <c r="B8185" s="3" t="n"/>
      <c r="C8185" s="25" t="n"/>
      <c r="D8185" s="3" t="inlineStr">
        <is>
          <t>11.2.4.24.</t>
        </is>
      </c>
      <c r="E8185" s="3" t="inlineStr">
        <is>
          <t>Крепление противопожарной задвижки</t>
        </is>
      </c>
      <c r="F8185" s="518" t="inlineStr">
        <is>
          <t>шт.</t>
        </is>
      </c>
      <c r="G8185" s="519" t="n">
        <v>1</v>
      </c>
      <c r="H8185" s="520" t="n">
        <v>30000</v>
      </c>
      <c r="I8185" s="521" t="n">
        <v>7500</v>
      </c>
      <c r="J8185" s="522">
        <f>(H8185+I8185)*0.125</f>
        <v/>
      </c>
      <c r="K8185" s="523">
        <f>SUBTOTAL(9,H8185:J8185)</f>
        <v/>
      </c>
      <c r="L8185" s="520">
        <f>$G8185*H8185</f>
        <v/>
      </c>
      <c r="M8185" s="521">
        <f>$G8185*I8185</f>
        <v/>
      </c>
      <c r="N8185" s="522">
        <f>$G8185*J8185</f>
        <v/>
      </c>
      <c r="O8185" s="523">
        <f>G8185*K8185</f>
        <v/>
      </c>
      <c r="P8185" s="95" t="n"/>
      <c r="Q8185" s="126" t="n"/>
    </row>
    <row r="8186" outlineLevel="3" ht="50.25" customHeight="1">
      <c r="A8186" s="3" t="n"/>
      <c r="B8186" s="3" t="n"/>
      <c r="C8186" s="25" t="n"/>
      <c r="D8186" s="3" t="inlineStr">
        <is>
          <t>11.2.4.25.</t>
        </is>
      </c>
      <c r="E8186" s="3" t="inlineStr">
        <is>
          <t>Крепление противопожарной задвижки</t>
        </is>
      </c>
      <c r="F8186" s="518" t="inlineStr">
        <is>
          <t>шт.</t>
        </is>
      </c>
      <c r="G8186" s="519" t="n">
        <v>1</v>
      </c>
      <c r="H8186" s="520" t="n">
        <v>30000</v>
      </c>
      <c r="I8186" s="521" t="n">
        <v>7500</v>
      </c>
      <c r="J8186" s="522">
        <f>(H8186+I8186)*0.125</f>
        <v/>
      </c>
      <c r="K8186" s="523">
        <f>SUBTOTAL(9,H8186:J8186)</f>
        <v/>
      </c>
      <c r="L8186" s="520">
        <f>$G8186*H8186</f>
        <v/>
      </c>
      <c r="M8186" s="521">
        <f>$G8186*I8186</f>
        <v/>
      </c>
      <c r="N8186" s="522">
        <f>$G8186*J8186</f>
        <v/>
      </c>
      <c r="O8186" s="523">
        <f>G8186*K8186</f>
        <v/>
      </c>
      <c r="P8186" s="95" t="n"/>
      <c r="Q8186" s="126" t="n"/>
    </row>
    <row r="8187" outlineLevel="3" ht="50.25" customHeight="1">
      <c r="A8187" s="3" t="n"/>
      <c r="B8187" s="3" t="n"/>
      <c r="C8187" s="25" t="n"/>
      <c r="D8187" s="3" t="inlineStr">
        <is>
          <t>11.2.4.26.</t>
        </is>
      </c>
      <c r="E8187" s="3" t="inlineStr">
        <is>
          <t>Крепление противопожарной задвижки</t>
        </is>
      </c>
      <c r="F8187" s="518" t="inlineStr">
        <is>
          <t>шт.</t>
        </is>
      </c>
      <c r="G8187" s="519" t="n">
        <v>1</v>
      </c>
      <c r="H8187" s="520" t="n">
        <v>30000</v>
      </c>
      <c r="I8187" s="521" t="n">
        <v>7500</v>
      </c>
      <c r="J8187" s="522">
        <f>(H8187+I8187)*0.125</f>
        <v/>
      </c>
      <c r="K8187" s="523">
        <f>SUBTOTAL(9,H8187:J8187)</f>
        <v/>
      </c>
      <c r="L8187" s="520">
        <f>$G8187*H8187</f>
        <v/>
      </c>
      <c r="M8187" s="521">
        <f>$G8187*I8187</f>
        <v/>
      </c>
      <c r="N8187" s="522">
        <f>$G8187*J8187</f>
        <v/>
      </c>
      <c r="O8187" s="523">
        <f>G8187*K8187</f>
        <v/>
      </c>
      <c r="P8187" s="95" t="n"/>
      <c r="Q8187" s="126" t="n"/>
    </row>
    <row r="8188" outlineLevel="3" ht="50.25" customHeight="1">
      <c r="A8188" s="3" t="n"/>
      <c r="B8188" s="3" t="n"/>
      <c r="C8188" s="25" t="n"/>
      <c r="D8188" s="3" t="inlineStr">
        <is>
          <t>11.2.4.27.</t>
        </is>
      </c>
      <c r="E8188" s="3" t="inlineStr">
        <is>
          <t>Крепление противопожарной задвижки</t>
        </is>
      </c>
      <c r="F8188" s="518" t="inlineStr">
        <is>
          <t>шт.</t>
        </is>
      </c>
      <c r="G8188" s="519" t="n">
        <v>2</v>
      </c>
      <c r="H8188" s="520" t="n">
        <v>30000</v>
      </c>
      <c r="I8188" s="521" t="n">
        <v>7500</v>
      </c>
      <c r="J8188" s="522">
        <f>(H8188+I8188)*0.125</f>
        <v/>
      </c>
      <c r="K8188" s="523">
        <f>SUBTOTAL(9,H8188:J8188)</f>
        <v/>
      </c>
      <c r="L8188" s="520">
        <f>$G8188*H8188</f>
        <v/>
      </c>
      <c r="M8188" s="521">
        <f>$G8188*I8188</f>
        <v/>
      </c>
      <c r="N8188" s="522">
        <f>$G8188*J8188</f>
        <v/>
      </c>
      <c r="O8188" s="523">
        <f>G8188*K8188</f>
        <v/>
      </c>
      <c r="P8188" s="95" t="n"/>
      <c r="Q8188" s="126" t="n"/>
    </row>
    <row r="8189" outlineLevel="3" ht="50.25" customHeight="1">
      <c r="A8189" s="3" t="n"/>
      <c r="B8189" s="3" t="n"/>
      <c r="C8189" s="25" t="n"/>
      <c r="D8189" s="3" t="inlineStr">
        <is>
          <t>11.2.4.28.</t>
        </is>
      </c>
      <c r="E8189" s="3" t="inlineStr">
        <is>
          <t>Крепление донного клапана</t>
        </is>
      </c>
      <c r="F8189" s="518" t="inlineStr">
        <is>
          <t>шт.</t>
        </is>
      </c>
      <c r="G8189" s="519" t="n">
        <v>2</v>
      </c>
      <c r="H8189" s="520" t="n">
        <v>30000</v>
      </c>
      <c r="I8189" s="521" t="n">
        <v>7500</v>
      </c>
      <c r="J8189" s="522">
        <f>(H8189+I8189)*0.125</f>
        <v/>
      </c>
      <c r="K8189" s="523">
        <f>SUBTOTAL(9,H8189:J8189)</f>
        <v/>
      </c>
      <c r="L8189" s="520">
        <f>$G8189*H8189</f>
        <v/>
      </c>
      <c r="M8189" s="521">
        <f>$G8189*I8189</f>
        <v/>
      </c>
      <c r="N8189" s="522">
        <f>$G8189*J8189</f>
        <v/>
      </c>
      <c r="O8189" s="523">
        <f>G8189*K8189</f>
        <v/>
      </c>
      <c r="P8189" s="95" t="n"/>
      <c r="Q8189" s="126" t="n"/>
    </row>
    <row r="8190" outlineLevel="3" ht="50.25" customHeight="1">
      <c r="A8190" s="3" t="n"/>
      <c r="B8190" s="3" t="n"/>
      <c r="C8190" s="25" t="n"/>
      <c r="D8190" s="3" t="inlineStr">
        <is>
          <t>11.2.4.29.</t>
        </is>
      </c>
      <c r="E8190" s="3" t="inlineStr">
        <is>
          <t>Крепление донного клапана</t>
        </is>
      </c>
      <c r="F8190" s="518" t="inlineStr">
        <is>
          <t>шт.</t>
        </is>
      </c>
      <c r="G8190" s="519" t="n">
        <v>1</v>
      </c>
      <c r="H8190" s="520" t="n">
        <v>30000</v>
      </c>
      <c r="I8190" s="521" t="n">
        <v>7500</v>
      </c>
      <c r="J8190" s="522">
        <f>(H8190+I8190)*0.125</f>
        <v/>
      </c>
      <c r="K8190" s="523">
        <f>SUBTOTAL(9,H8190:J8190)</f>
        <v/>
      </c>
      <c r="L8190" s="520">
        <f>$G8190*H8190</f>
        <v/>
      </c>
      <c r="M8190" s="521">
        <f>$G8190*I8190</f>
        <v/>
      </c>
      <c r="N8190" s="522">
        <f>$G8190*J8190</f>
        <v/>
      </c>
      <c r="O8190" s="523">
        <f>G8190*K8190</f>
        <v/>
      </c>
      <c r="P8190" s="95" t="n"/>
      <c r="Q8190" s="126" t="n"/>
    </row>
    <row r="8191" outlineLevel="3" ht="50.25" customHeight="1">
      <c r="A8191" s="3" t="n"/>
      <c r="B8191" s="3" t="n"/>
      <c r="C8191" s="25" t="n"/>
      <c r="D8191" s="3" t="inlineStr">
        <is>
          <t>11.2.4.30.</t>
        </is>
      </c>
      <c r="E8191" s="3" t="inlineStr">
        <is>
          <t>Крепление донного клапана</t>
        </is>
      </c>
      <c r="F8191" s="518" t="inlineStr">
        <is>
          <t>шт.</t>
        </is>
      </c>
      <c r="G8191" s="519" t="n">
        <v>1</v>
      </c>
      <c r="H8191" s="520" t="n">
        <v>30000</v>
      </c>
      <c r="I8191" s="521" t="n">
        <v>7500</v>
      </c>
      <c r="J8191" s="522">
        <f>(H8191+I8191)*0.125</f>
        <v/>
      </c>
      <c r="K8191" s="523">
        <f>SUBTOTAL(9,H8191:J8191)</f>
        <v/>
      </c>
      <c r="L8191" s="520">
        <f>$G8191*H8191</f>
        <v/>
      </c>
      <c r="M8191" s="521">
        <f>$G8191*I8191</f>
        <v/>
      </c>
      <c r="N8191" s="522">
        <f>$G8191*J8191</f>
        <v/>
      </c>
      <c r="O8191" s="523">
        <f>G8191*K8191</f>
        <v/>
      </c>
      <c r="P8191" s="95" t="n"/>
      <c r="Q8191" s="126" t="n"/>
    </row>
    <row r="8192" outlineLevel="3" ht="50.25" customHeight="1">
      <c r="A8192" s="3" t="n"/>
      <c r="B8192" s="3" t="n"/>
      <c r="C8192" s="25" t="n"/>
      <c r="D8192" s="3" t="inlineStr">
        <is>
          <t>11.2.4.31.</t>
        </is>
      </c>
      <c r="E8192" s="3" t="inlineStr">
        <is>
          <t>Крепление донного клапана</t>
        </is>
      </c>
      <c r="F8192" s="518" t="inlineStr">
        <is>
          <t>шт.</t>
        </is>
      </c>
      <c r="G8192" s="519" t="n">
        <v>2</v>
      </c>
      <c r="H8192" s="520" t="n">
        <v>30000</v>
      </c>
      <c r="I8192" s="521" t="n">
        <v>7500</v>
      </c>
      <c r="J8192" s="522">
        <f>(H8192+I8192)*0.125</f>
        <v/>
      </c>
      <c r="K8192" s="523">
        <f>SUBTOTAL(9,H8192:J8192)</f>
        <v/>
      </c>
      <c r="L8192" s="520">
        <f>$G8192*H8192</f>
        <v/>
      </c>
      <c r="M8192" s="521">
        <f>$G8192*I8192</f>
        <v/>
      </c>
      <c r="N8192" s="522">
        <f>$G8192*J8192</f>
        <v/>
      </c>
      <c r="O8192" s="523">
        <f>G8192*K8192</f>
        <v/>
      </c>
      <c r="P8192" s="95" t="n"/>
      <c r="Q8192" s="126" t="n"/>
    </row>
    <row r="8193" outlineLevel="3" ht="50.25" customHeight="1">
      <c r="A8193" s="3" t="n"/>
      <c r="B8193" s="3" t="n"/>
      <c r="C8193" s="25" t="n"/>
      <c r="D8193" s="3" t="inlineStr">
        <is>
          <t>11.2.4.32.</t>
        </is>
      </c>
      <c r="E8193" s="3" t="inlineStr">
        <is>
          <t>Крепление донного клапана</t>
        </is>
      </c>
      <c r="F8193" s="518" t="inlineStr">
        <is>
          <t>шт.</t>
        </is>
      </c>
      <c r="G8193" s="519" t="n">
        <v>1</v>
      </c>
      <c r="H8193" s="520" t="n">
        <v>30000</v>
      </c>
      <c r="I8193" s="521" t="n">
        <v>7500</v>
      </c>
      <c r="J8193" s="522">
        <f>(H8193+I8193)*0.125</f>
        <v/>
      </c>
      <c r="K8193" s="523">
        <f>SUBTOTAL(9,H8193:J8193)</f>
        <v/>
      </c>
      <c r="L8193" s="520">
        <f>$G8193*H8193</f>
        <v/>
      </c>
      <c r="M8193" s="521">
        <f>$G8193*I8193</f>
        <v/>
      </c>
      <c r="N8193" s="522">
        <f>$G8193*J8193</f>
        <v/>
      </c>
      <c r="O8193" s="523">
        <f>G8193*K8193</f>
        <v/>
      </c>
      <c r="P8193" s="95" t="n"/>
      <c r="Q8193" s="126" t="n"/>
    </row>
    <row r="8194" outlineLevel="3" ht="50.25" customHeight="1">
      <c r="A8194" s="3" t="n"/>
      <c r="B8194" s="3" t="n"/>
      <c r="C8194" s="25" t="n"/>
      <c r="D8194" s="3" t="inlineStr">
        <is>
          <t>11.2.4.33.</t>
        </is>
      </c>
      <c r="E8194" s="3" t="inlineStr">
        <is>
          <t>Крепление донного клапана</t>
        </is>
      </c>
      <c r="F8194" s="518" t="inlineStr">
        <is>
          <t>шт.</t>
        </is>
      </c>
      <c r="G8194" s="519" t="n">
        <v>1</v>
      </c>
      <c r="H8194" s="520" t="n">
        <v>30000</v>
      </c>
      <c r="I8194" s="521" t="n">
        <v>7500</v>
      </c>
      <c r="J8194" s="522">
        <f>(H8194+I8194)*0.125</f>
        <v/>
      </c>
      <c r="K8194" s="523">
        <f>SUBTOTAL(9,H8194:J8194)</f>
        <v/>
      </c>
      <c r="L8194" s="520">
        <f>$G8194*H8194</f>
        <v/>
      </c>
      <c r="M8194" s="521">
        <f>$G8194*I8194</f>
        <v/>
      </c>
      <c r="N8194" s="522">
        <f>$G8194*J8194</f>
        <v/>
      </c>
      <c r="O8194" s="523">
        <f>G8194*K8194</f>
        <v/>
      </c>
      <c r="P8194" s="95" t="n"/>
      <c r="Q8194" s="126" t="n"/>
    </row>
    <row r="8195" outlineLevel="3" ht="50.25" customHeight="1">
      <c r="A8195" s="3" t="n"/>
      <c r="B8195" s="3" t="n"/>
      <c r="C8195" s="25" t="n"/>
      <c r="D8195" s="3" t="inlineStr">
        <is>
          <t>11.2.4.34.</t>
        </is>
      </c>
      <c r="E8195" s="3" t="inlineStr">
        <is>
          <t>Материал базальтовый огнезащитный рулонный МБОР-20Ф</t>
        </is>
      </c>
      <c r="F8195" s="518" t="inlineStr">
        <is>
          <t>м2</t>
        </is>
      </c>
      <c r="G8195" s="519" t="n">
        <v>366.9</v>
      </c>
      <c r="H8195" s="520" t="n">
        <v>1130.26715</v>
      </c>
      <c r="I8195" s="521" t="n">
        <v>282.5667875</v>
      </c>
      <c r="J8195" s="522">
        <f>(H8195+I8195)*0.125</f>
        <v/>
      </c>
      <c r="K8195" s="523">
        <f>SUBTOTAL(9,H8195:J8195)</f>
        <v/>
      </c>
      <c r="L8195" s="520">
        <f>$G8195*H8195</f>
        <v/>
      </c>
      <c r="M8195" s="521">
        <f>$G8195*I8195</f>
        <v/>
      </c>
      <c r="N8195" s="522">
        <f>$G8195*J8195</f>
        <v/>
      </c>
      <c r="O8195" s="523">
        <f>G8195*K8195</f>
        <v/>
      </c>
      <c r="P8195" s="95" t="n"/>
      <c r="Q8195" s="126" t="n"/>
    </row>
    <row r="8196" outlineLevel="3" ht="50.25" customHeight="1">
      <c r="A8196" s="3" t="n"/>
      <c r="B8196" s="3" t="n"/>
      <c r="C8196" s="25" t="n"/>
      <c r="D8196" s="3" t="inlineStr">
        <is>
          <t>11.2.4.35.</t>
        </is>
      </c>
      <c r="E8196" s="3" t="inlineStr">
        <is>
          <t xml:space="preserve">Состав термостойкий клеящий "ПЛАЗАС" </t>
        </is>
      </c>
      <c r="F8196" s="518" t="inlineStr">
        <is>
          <t>кг</t>
        </is>
      </c>
      <c r="G8196" s="519" t="n">
        <v>1027.32</v>
      </c>
      <c r="H8196" s="520" t="n">
        <v>99.61529999999999</v>
      </c>
      <c r="I8196" s="521" t="n">
        <v>24.903825</v>
      </c>
      <c r="J8196" s="522">
        <f>(H8196+I8196)*0.125</f>
        <v/>
      </c>
      <c r="K8196" s="523">
        <f>SUBTOTAL(9,H8196:J8196)</f>
        <v/>
      </c>
      <c r="L8196" s="520">
        <f>$G8196*H8196</f>
        <v/>
      </c>
      <c r="M8196" s="521">
        <f>$G8196*I8196</f>
        <v/>
      </c>
      <c r="N8196" s="522">
        <f>$G8196*J8196</f>
        <v/>
      </c>
      <c r="O8196" s="523">
        <f>G8196*K8196</f>
        <v/>
      </c>
      <c r="P8196" s="95" t="n"/>
      <c r="Q8196" s="126" t="n"/>
    </row>
    <row r="8197" outlineLevel="3" ht="50.25" customHeight="1">
      <c r="A8197" s="3" t="n"/>
      <c r="B8197" s="3" t="n"/>
      <c r="C8197" s="25" t="n"/>
      <c r="D8197" s="3" t="inlineStr">
        <is>
          <t>11.2.4.36.</t>
        </is>
      </c>
      <c r="E8197" s="3" t="inlineStr">
        <is>
          <t>Алюминиевый скотч ЛАМС, L=50 м</t>
        </is>
      </c>
      <c r="F8197" s="518" t="inlineStr">
        <is>
          <t>шт.</t>
        </is>
      </c>
      <c r="G8197" s="519" t="n">
        <v>20</v>
      </c>
      <c r="H8197" s="520" t="n">
        <v>555.8294999999999</v>
      </c>
      <c r="I8197" s="521" t="n">
        <v>138.957375</v>
      </c>
      <c r="J8197" s="522">
        <f>(H8197+I8197)*0.125</f>
        <v/>
      </c>
      <c r="K8197" s="523">
        <f>SUBTOTAL(9,H8197:J8197)</f>
        <v/>
      </c>
      <c r="L8197" s="520">
        <f>$G8197*H8197</f>
        <v/>
      </c>
      <c r="M8197" s="521">
        <f>$G8197*I8197</f>
        <v/>
      </c>
      <c r="N8197" s="522">
        <f>$G8197*J8197</f>
        <v/>
      </c>
      <c r="O8197" s="523">
        <f>G8197*K8197</f>
        <v/>
      </c>
      <c r="P8197" s="95" t="n"/>
      <c r="Q8197" s="126" t="n"/>
    </row>
    <row r="8198" outlineLevel="3" ht="50.25" customHeight="1">
      <c r="A8198" s="3" t="n"/>
      <c r="B8198" s="3" t="n"/>
      <c r="C8198" s="25" t="n"/>
      <c r="D8198" s="3" t="inlineStr">
        <is>
          <t>11.2.4.37.</t>
        </is>
      </c>
      <c r="E8198" s="3" t="inlineStr">
        <is>
          <t>Клей 1000 мл для ПВХ (PVC-U) в банке с кистью</t>
        </is>
      </c>
      <c r="F8198" s="518" t="inlineStr">
        <is>
          <t>шт.</t>
        </is>
      </c>
      <c r="G8198" s="519" t="n">
        <v>1</v>
      </c>
      <c r="H8198" s="520" t="n">
        <v>2011.35</v>
      </c>
      <c r="I8198" s="521" t="n">
        <v>502.8375</v>
      </c>
      <c r="J8198" s="522">
        <f>(H8198+I8198)*0.125</f>
        <v/>
      </c>
      <c r="K8198" s="523">
        <f>SUBTOTAL(9,H8198:J8198)</f>
        <v/>
      </c>
      <c r="L8198" s="520">
        <f>$G8198*H8198</f>
        <v/>
      </c>
      <c r="M8198" s="521">
        <f>$G8198*I8198</f>
        <v/>
      </c>
      <c r="N8198" s="522">
        <f>$G8198*J8198</f>
        <v/>
      </c>
      <c r="O8198" s="523">
        <f>G8198*K8198</f>
        <v/>
      </c>
      <c r="P8198" s="95" t="n"/>
      <c r="Q8198" s="126" t="n"/>
    </row>
    <row r="8199" outlineLevel="3" ht="50.25" customHeight="1">
      <c r="A8199" s="3" t="n"/>
      <c r="B8199" s="3" t="n"/>
      <c r="C8199" s="25" t="n"/>
      <c r="D8199" s="3" t="inlineStr">
        <is>
          <t>11.2.4.38.</t>
        </is>
      </c>
      <c r="E8199" s="3" t="inlineStr">
        <is>
          <t>Пластина 2Н-1-МБС-С-6, рулон 1,35х3,0м</t>
        </is>
      </c>
      <c r="F8199" s="518" t="inlineStr">
        <is>
          <t>шт.</t>
        </is>
      </c>
      <c r="G8199" s="519" t="n">
        <v>1</v>
      </c>
      <c r="H8199" s="520" t="n">
        <v>10764</v>
      </c>
      <c r="I8199" s="521" t="n">
        <v>2691</v>
      </c>
      <c r="J8199" s="522">
        <f>(H8199+I8199)*0.125</f>
        <v/>
      </c>
      <c r="K8199" s="523">
        <f>SUBTOTAL(9,H8199:J8199)</f>
        <v/>
      </c>
      <c r="L8199" s="520">
        <f>$G8199*H8199</f>
        <v/>
      </c>
      <c r="M8199" s="521">
        <f>$G8199*I8199</f>
        <v/>
      </c>
      <c r="N8199" s="522">
        <f>$G8199*J8199</f>
        <v/>
      </c>
      <c r="O8199" s="523">
        <f>G8199*K8199</f>
        <v/>
      </c>
      <c r="P8199" s="95" t="n"/>
      <c r="Q8199" s="126" t="n"/>
    </row>
    <row r="8200" outlineLevel="3" ht="50.25" customHeight="1">
      <c r="A8200" s="3" t="n"/>
      <c r="B8200" s="3" t="n"/>
      <c r="C8200" s="25" t="n"/>
      <c r="D8200" s="3" t="inlineStr">
        <is>
          <t>11.2.4.39.</t>
        </is>
      </c>
      <c r="E8200" s="3" t="inlineStr">
        <is>
          <t>Спецклей марки 88 НТ в банке 1 л</t>
        </is>
      </c>
      <c r="F8200" s="518" t="inlineStr">
        <is>
          <t>шт.</t>
        </is>
      </c>
      <c r="G8200" s="519" t="n">
        <v>1</v>
      </c>
      <c r="H8200" s="520" t="n">
        <v>1340.9</v>
      </c>
      <c r="I8200" s="521" t="n">
        <v>335.225</v>
      </c>
      <c r="J8200" s="522">
        <f>(H8200+I8200)*0.125</f>
        <v/>
      </c>
      <c r="K8200" s="523">
        <f>SUBTOTAL(9,H8200:J8200)</f>
        <v/>
      </c>
      <c r="L8200" s="520">
        <f>$G8200*H8200</f>
        <v/>
      </c>
      <c r="M8200" s="521">
        <f>$G8200*I8200</f>
        <v/>
      </c>
      <c r="N8200" s="522">
        <f>$G8200*J8200</f>
        <v/>
      </c>
      <c r="O8200" s="523">
        <f>G8200*K8200</f>
        <v/>
      </c>
      <c r="P8200" s="95" t="n"/>
      <c r="Q8200" s="126" t="n"/>
    </row>
    <row r="8201" outlineLevel="3" ht="50.25" customHeight="1">
      <c r="A8201" s="3" t="n"/>
      <c r="B8201" s="3" t="n"/>
      <c r="C8201" s="25" t="n"/>
      <c r="D8201" s="3" t="inlineStr">
        <is>
          <t>11.2.4.40.</t>
        </is>
      </c>
      <c r="E8201" s="3" t="inlineStr">
        <is>
          <t>Акриловый противопожарный герметик ВГ туба 310 мл</t>
        </is>
      </c>
      <c r="F8201" s="518" t="inlineStr">
        <is>
          <t>шт.</t>
        </is>
      </c>
      <c r="G8201" s="519" t="n">
        <v>12</v>
      </c>
      <c r="H8201" s="520" t="n">
        <v>1207.5</v>
      </c>
      <c r="I8201" s="521" t="n">
        <v>301.875</v>
      </c>
      <c r="J8201" s="522">
        <f>(H8201+I8201)*0.125</f>
        <v/>
      </c>
      <c r="K8201" s="523">
        <f>SUBTOTAL(9,H8201:J8201)</f>
        <v/>
      </c>
      <c r="L8201" s="520">
        <f>$G8201*H8201</f>
        <v/>
      </c>
      <c r="M8201" s="521">
        <f>$G8201*I8201</f>
        <v/>
      </c>
      <c r="N8201" s="522">
        <f>$G8201*J8201</f>
        <v/>
      </c>
      <c r="O8201" s="523">
        <f>G8201*K8201</f>
        <v/>
      </c>
      <c r="P8201" s="95" t="n"/>
      <c r="Q8201" s="126" t="n"/>
    </row>
    <row r="8202" outlineLevel="3" ht="50.25" customHeight="1">
      <c r="A8202" s="3" t="n"/>
      <c r="B8202" s="3" t="n"/>
      <c r="C8202" s="25" t="n"/>
      <c r="D8202" s="3" t="inlineStr">
        <is>
          <t>11.2.4.41.</t>
        </is>
      </c>
      <c r="E8202" s="3" t="inlineStr">
        <is>
          <t>Распорный клиновой анкер для бетона без трещин оц. сталь, HSA M16x182 85/70/30 мм</t>
        </is>
      </c>
      <c r="F8202" s="518" t="inlineStr">
        <is>
          <t>шт.</t>
        </is>
      </c>
      <c r="G8202" s="519" t="n">
        <v>12</v>
      </c>
      <c r="H8202" s="520" t="n">
        <v>1045.35</v>
      </c>
      <c r="I8202" s="521" t="n">
        <v>261.3375</v>
      </c>
      <c r="J8202" s="522">
        <f>(H8202+I8202)*0.125</f>
        <v/>
      </c>
      <c r="K8202" s="523">
        <f>SUBTOTAL(9,H8202:J8202)</f>
        <v/>
      </c>
      <c r="L8202" s="520">
        <f>$G8202*H8202</f>
        <v/>
      </c>
      <c r="M8202" s="521">
        <f>$G8202*I8202</f>
        <v/>
      </c>
      <c r="N8202" s="522">
        <f>$G8202*J8202</f>
        <v/>
      </c>
      <c r="O8202" s="523">
        <f>G8202*K8202</f>
        <v/>
      </c>
      <c r="P8202" s="95" t="n"/>
      <c r="Q8202" s="126" t="n"/>
    </row>
    <row r="8203" outlineLevel="3" ht="50.25" customHeight="1">
      <c r="A8203" s="3" t="n"/>
      <c r="B8203" s="3" t="n"/>
      <c r="C8203" s="25" t="n"/>
      <c r="D8203" s="3" t="inlineStr">
        <is>
          <t>11.2.4.42.</t>
        </is>
      </c>
      <c r="E8203" s="3" t="inlineStr">
        <is>
          <t>Бандаж соединительный</t>
        </is>
      </c>
      <c r="F8203" s="518" t="inlineStr">
        <is>
          <t>шт.</t>
        </is>
      </c>
      <c r="G8203" s="519" t="n">
        <v>62</v>
      </c>
      <c r="H8203" s="520" t="n">
        <v>5000</v>
      </c>
      <c r="I8203" s="521" t="n">
        <v>1250</v>
      </c>
      <c r="J8203" s="522">
        <f>(H8203+I8203)*0.125</f>
        <v/>
      </c>
      <c r="K8203" s="523">
        <f>SUBTOTAL(9,H8203:J8203)</f>
        <v/>
      </c>
      <c r="L8203" s="520">
        <f>$G8203*H8203</f>
        <v/>
      </c>
      <c r="M8203" s="521">
        <f>$G8203*I8203</f>
        <v/>
      </c>
      <c r="N8203" s="522">
        <f>$G8203*J8203</f>
        <v/>
      </c>
      <c r="O8203" s="523">
        <f>G8203*K8203</f>
        <v/>
      </c>
      <c r="P8203" s="95" t="n"/>
      <c r="Q8203" s="126" t="n"/>
    </row>
    <row r="8204" outlineLevel="3" ht="50.25" customHeight="1">
      <c r="A8204" s="3" t="n"/>
      <c r="B8204" s="3" t="n"/>
      <c r="C8204" s="25" t="n"/>
      <c r="D8204" s="3" t="inlineStr">
        <is>
          <t>11.2.4.43.</t>
        </is>
      </c>
      <c r="E8204" s="3" t="inlineStr">
        <is>
          <t xml:space="preserve">Распорный клиновой анкер для бетона без трещин оц. сталь, HSA M8x105 </t>
        </is>
      </c>
      <c r="F8204" s="518" t="inlineStr">
        <is>
          <t>шт.</t>
        </is>
      </c>
      <c r="G8204" s="519" t="n">
        <v>396</v>
      </c>
      <c r="H8204" s="520" t="n">
        <v>272.55</v>
      </c>
      <c r="I8204" s="521" t="n">
        <v>68.13749999999999</v>
      </c>
      <c r="J8204" s="522">
        <f>(H8204+I8204)*0.125</f>
        <v/>
      </c>
      <c r="K8204" s="523">
        <f>SUBTOTAL(9,H8204:J8204)</f>
        <v/>
      </c>
      <c r="L8204" s="520">
        <f>$G8204*H8204</f>
        <v/>
      </c>
      <c r="M8204" s="521">
        <f>$G8204*I8204</f>
        <v/>
      </c>
      <c r="N8204" s="522">
        <f>$G8204*J8204</f>
        <v/>
      </c>
      <c r="O8204" s="523">
        <f>G8204*K8204</f>
        <v/>
      </c>
      <c r="P8204" s="95" t="n"/>
      <c r="Q8204" s="126" t="n"/>
    </row>
    <row r="8205" outlineLevel="3" ht="50.25" customHeight="1">
      <c r="A8205" s="3" t="n"/>
      <c r="B8205" s="3" t="n"/>
      <c r="C8205" s="25" t="n"/>
      <c r="D8205" s="3" t="inlineStr">
        <is>
          <t>11.2.4.44.</t>
        </is>
      </c>
      <c r="E8205" s="3" t="inlineStr">
        <is>
          <t xml:space="preserve">Распорный клиновой анкер для бетона без трещин оц. сталь, HSA M10x113 </t>
        </is>
      </c>
      <c r="F8205" s="518" t="inlineStr">
        <is>
          <t>шт.</t>
        </is>
      </c>
      <c r="G8205" s="519" t="n">
        <v>464</v>
      </c>
      <c r="H8205" s="520" t="n">
        <v>304.75</v>
      </c>
      <c r="I8205" s="521" t="n">
        <v>76.1875</v>
      </c>
      <c r="J8205" s="522">
        <f>(H8205+I8205)*0.125</f>
        <v/>
      </c>
      <c r="K8205" s="523">
        <f>SUBTOTAL(9,H8205:J8205)</f>
        <v/>
      </c>
      <c r="L8205" s="520">
        <f>$G8205*H8205</f>
        <v/>
      </c>
      <c r="M8205" s="521">
        <f>$G8205*I8205</f>
        <v/>
      </c>
      <c r="N8205" s="522">
        <f>$G8205*J8205</f>
        <v/>
      </c>
      <c r="O8205" s="523">
        <f>G8205*K8205</f>
        <v/>
      </c>
      <c r="P8205" s="95" t="n"/>
      <c r="Q8205" s="126" t="n"/>
    </row>
    <row r="8206" outlineLevel="2" ht="50.25" customHeight="1">
      <c r="A8206" s="3" t="n"/>
      <c r="B8206" s="3" t="n"/>
      <c r="C8206" s="240" t="n"/>
      <c r="D8206" s="146" t="inlineStr">
        <is>
          <t>11.2.5.</t>
        </is>
      </c>
      <c r="E8206" s="146" t="inlineStr">
        <is>
          <t>Комплект крепежа вакуумной трассы по паркингу</t>
        </is>
      </c>
      <c r="F8206" s="241" t="inlineStr">
        <is>
          <t>комплект</t>
        </is>
      </c>
      <c r="G8206" s="422" t="n">
        <v>1</v>
      </c>
      <c r="H8206" s="423">
        <f>IFERROR(L8206/G8206,0)</f>
        <v/>
      </c>
      <c r="I8206" s="424">
        <f>IFERROR(M8206/G8206,0)</f>
        <v/>
      </c>
      <c r="J8206" s="425">
        <f>IFERROR(N8206/G8206,0)</f>
        <v/>
      </c>
      <c r="K8206" s="432">
        <f>+IFERROR(O8206/G8206,0)</f>
        <v/>
      </c>
      <c r="L8206" s="423">
        <f>SUBTOTAL(9,L8207:L8243)</f>
        <v/>
      </c>
      <c r="M8206" s="424">
        <f>SUBTOTAL(9,M8207:M8243)</f>
        <v/>
      </c>
      <c r="N8206" s="425">
        <f>SUBTOTAL(9,N8207:N8243)</f>
        <v/>
      </c>
      <c r="O8206" s="427">
        <f>SUBTOTAL(9,O8207:O8243)</f>
        <v/>
      </c>
      <c r="P8206" s="264" t="n"/>
      <c r="Q8206" s="265" t="n"/>
    </row>
    <row r="8207" outlineLevel="3" ht="50.25" customHeight="1">
      <c r="A8207" s="3" t="n"/>
      <c r="B8207" s="3" t="n"/>
      <c r="C8207" s="25" t="n"/>
      <c r="D8207" s="3" t="inlineStr">
        <is>
          <t>11.2.5.1.</t>
        </is>
      </c>
      <c r="E8207" s="3" t="inlineStr">
        <is>
          <t xml:space="preserve">Опора </t>
        </is>
      </c>
      <c r="F8207" s="518" t="inlineStr">
        <is>
          <t>шт.</t>
        </is>
      </c>
      <c r="G8207" s="519" t="n">
        <v>5</v>
      </c>
      <c r="H8207" s="520" t="n">
        <v>23000</v>
      </c>
      <c r="I8207" s="521" t="n">
        <v>5750</v>
      </c>
      <c r="J8207" s="522">
        <f>(H8207+I8207)*0.125</f>
        <v/>
      </c>
      <c r="K8207" s="523">
        <f>SUBTOTAL(9,H8207:J8207)</f>
        <v/>
      </c>
      <c r="L8207" s="520">
        <f>$G8207*H8207</f>
        <v/>
      </c>
      <c r="M8207" s="521">
        <f>$G8207*I8207</f>
        <v/>
      </c>
      <c r="N8207" s="522">
        <f>$G8207*J8207</f>
        <v/>
      </c>
      <c r="O8207" s="523">
        <f>G8207*K8207</f>
        <v/>
      </c>
      <c r="P8207" s="95" t="n"/>
      <c r="Q8207" s="126" t="n"/>
    </row>
    <row r="8208" outlineLevel="3" ht="50.25" customHeight="1">
      <c r="A8208" s="3" t="n"/>
      <c r="B8208" s="3" t="n"/>
      <c r="C8208" s="25" t="n"/>
      <c r="D8208" s="3" t="inlineStr">
        <is>
          <t>11.2.5.2.</t>
        </is>
      </c>
      <c r="E8208" s="3" t="inlineStr">
        <is>
          <t xml:space="preserve">Опора </t>
        </is>
      </c>
      <c r="F8208" s="518" t="inlineStr">
        <is>
          <t>шт.</t>
        </is>
      </c>
      <c r="G8208" s="519" t="n">
        <v>10</v>
      </c>
      <c r="H8208" s="520" t="n">
        <v>23000</v>
      </c>
      <c r="I8208" s="521" t="n">
        <v>5750</v>
      </c>
      <c r="J8208" s="522">
        <f>(H8208+I8208)*0.125</f>
        <v/>
      </c>
      <c r="K8208" s="523">
        <f>SUBTOTAL(9,H8208:J8208)</f>
        <v/>
      </c>
      <c r="L8208" s="520">
        <f>$G8208*H8208</f>
        <v/>
      </c>
      <c r="M8208" s="521">
        <f>$G8208*I8208</f>
        <v/>
      </c>
      <c r="N8208" s="522">
        <f>$G8208*J8208</f>
        <v/>
      </c>
      <c r="O8208" s="523">
        <f>G8208*K8208</f>
        <v/>
      </c>
      <c r="P8208" s="95" t="n"/>
      <c r="Q8208" s="126" t="n"/>
    </row>
    <row r="8209" outlineLevel="3" ht="50.25" customHeight="1">
      <c r="A8209" s="3" t="n"/>
      <c r="B8209" s="3" t="n"/>
      <c r="C8209" s="25" t="n"/>
      <c r="D8209" s="3" t="inlineStr">
        <is>
          <t>11.2.5.3.</t>
        </is>
      </c>
      <c r="E8209" s="3" t="inlineStr">
        <is>
          <t xml:space="preserve">Опора </t>
        </is>
      </c>
      <c r="F8209" s="518" t="inlineStr">
        <is>
          <t>шт.</t>
        </is>
      </c>
      <c r="G8209" s="519" t="n">
        <v>4</v>
      </c>
      <c r="H8209" s="520" t="n">
        <v>23000</v>
      </c>
      <c r="I8209" s="521" t="n">
        <v>5750</v>
      </c>
      <c r="J8209" s="522">
        <f>(H8209+I8209)*0.125</f>
        <v/>
      </c>
      <c r="K8209" s="523">
        <f>SUBTOTAL(9,H8209:J8209)</f>
        <v/>
      </c>
      <c r="L8209" s="520">
        <f>$G8209*H8209</f>
        <v/>
      </c>
      <c r="M8209" s="521">
        <f>$G8209*I8209</f>
        <v/>
      </c>
      <c r="N8209" s="522">
        <f>$G8209*J8209</f>
        <v/>
      </c>
      <c r="O8209" s="523">
        <f>G8209*K8209</f>
        <v/>
      </c>
      <c r="P8209" s="95" t="n"/>
      <c r="Q8209" s="126" t="n"/>
    </row>
    <row r="8210" outlineLevel="3" ht="50.25" customHeight="1">
      <c r="A8210" s="3" t="n"/>
      <c r="B8210" s="3" t="n"/>
      <c r="C8210" s="25" t="n"/>
      <c r="D8210" s="3" t="inlineStr">
        <is>
          <t>11.2.5.4.</t>
        </is>
      </c>
      <c r="E8210" s="3" t="inlineStr">
        <is>
          <t xml:space="preserve">Опора </t>
        </is>
      </c>
      <c r="F8210" s="518" t="inlineStr">
        <is>
          <t>шт.</t>
        </is>
      </c>
      <c r="G8210" s="519" t="n">
        <v>2</v>
      </c>
      <c r="H8210" s="520" t="n">
        <v>23000</v>
      </c>
      <c r="I8210" s="521" t="n">
        <v>5750</v>
      </c>
      <c r="J8210" s="522">
        <f>(H8210+I8210)*0.125</f>
        <v/>
      </c>
      <c r="K8210" s="523">
        <f>SUBTOTAL(9,H8210:J8210)</f>
        <v/>
      </c>
      <c r="L8210" s="520">
        <f>$G8210*H8210</f>
        <v/>
      </c>
      <c r="M8210" s="521">
        <f>$G8210*I8210</f>
        <v/>
      </c>
      <c r="N8210" s="522">
        <f>$G8210*J8210</f>
        <v/>
      </c>
      <c r="O8210" s="523">
        <f>G8210*K8210</f>
        <v/>
      </c>
      <c r="P8210" s="95" t="n"/>
      <c r="Q8210" s="126" t="n"/>
    </row>
    <row r="8211" outlineLevel="3" ht="50.25" customHeight="1">
      <c r="A8211" s="3" t="n"/>
      <c r="B8211" s="3" t="n"/>
      <c r="C8211" s="25" t="n"/>
      <c r="D8211" s="3" t="inlineStr">
        <is>
          <t>11.2.5.5.</t>
        </is>
      </c>
      <c r="E8211" s="3" t="inlineStr">
        <is>
          <t xml:space="preserve">Опора </t>
        </is>
      </c>
      <c r="F8211" s="518" t="inlineStr">
        <is>
          <t>шт.</t>
        </is>
      </c>
      <c r="G8211" s="519" t="n">
        <v>4</v>
      </c>
      <c r="H8211" s="520" t="n">
        <v>23000</v>
      </c>
      <c r="I8211" s="521" t="n">
        <v>5750</v>
      </c>
      <c r="J8211" s="522">
        <f>(H8211+I8211)*0.125</f>
        <v/>
      </c>
      <c r="K8211" s="523">
        <f>SUBTOTAL(9,H8211:J8211)</f>
        <v/>
      </c>
      <c r="L8211" s="520">
        <f>$G8211*H8211</f>
        <v/>
      </c>
      <c r="M8211" s="521">
        <f>$G8211*I8211</f>
        <v/>
      </c>
      <c r="N8211" s="522">
        <f>$G8211*J8211</f>
        <v/>
      </c>
      <c r="O8211" s="523">
        <f>G8211*K8211</f>
        <v/>
      </c>
      <c r="P8211" s="95" t="n"/>
      <c r="Q8211" s="126" t="n"/>
    </row>
    <row r="8212" outlineLevel="3" ht="50.25" customHeight="1">
      <c r="A8212" s="3" t="n"/>
      <c r="B8212" s="3" t="n"/>
      <c r="C8212" s="25" t="n"/>
      <c r="D8212" s="3" t="inlineStr">
        <is>
          <t>11.2.5.6.</t>
        </is>
      </c>
      <c r="E8212" s="3" t="inlineStr">
        <is>
          <t xml:space="preserve">Опора </t>
        </is>
      </c>
      <c r="F8212" s="518" t="inlineStr">
        <is>
          <t>шт.</t>
        </is>
      </c>
      <c r="G8212" s="519" t="n">
        <v>7</v>
      </c>
      <c r="H8212" s="520" t="n">
        <v>23000</v>
      </c>
      <c r="I8212" s="521" t="n">
        <v>5750</v>
      </c>
      <c r="J8212" s="522">
        <f>(H8212+I8212)*0.125</f>
        <v/>
      </c>
      <c r="K8212" s="523">
        <f>SUBTOTAL(9,H8212:J8212)</f>
        <v/>
      </c>
      <c r="L8212" s="520">
        <f>$G8212*H8212</f>
        <v/>
      </c>
      <c r="M8212" s="521">
        <f>$G8212*I8212</f>
        <v/>
      </c>
      <c r="N8212" s="522">
        <f>$G8212*J8212</f>
        <v/>
      </c>
      <c r="O8212" s="523">
        <f>G8212*K8212</f>
        <v/>
      </c>
      <c r="P8212" s="95" t="n"/>
      <c r="Q8212" s="126" t="n"/>
    </row>
    <row r="8213" outlineLevel="3" ht="50.25" customHeight="1">
      <c r="A8213" s="3" t="n"/>
      <c r="B8213" s="3" t="n"/>
      <c r="C8213" s="25" t="n"/>
      <c r="D8213" s="3" t="inlineStr">
        <is>
          <t>11.2.5.7.</t>
        </is>
      </c>
      <c r="E8213" s="3" t="inlineStr">
        <is>
          <t xml:space="preserve">Опора </t>
        </is>
      </c>
      <c r="F8213" s="518" t="inlineStr">
        <is>
          <t>шт.</t>
        </is>
      </c>
      <c r="G8213" s="519" t="n">
        <v>2</v>
      </c>
      <c r="H8213" s="520" t="n">
        <v>23000</v>
      </c>
      <c r="I8213" s="521" t="n">
        <v>5750</v>
      </c>
      <c r="J8213" s="522">
        <f>(H8213+I8213)*0.125</f>
        <v/>
      </c>
      <c r="K8213" s="523">
        <f>SUBTOTAL(9,H8213:J8213)</f>
        <v/>
      </c>
      <c r="L8213" s="520">
        <f>$G8213*H8213</f>
        <v/>
      </c>
      <c r="M8213" s="521">
        <f>$G8213*I8213</f>
        <v/>
      </c>
      <c r="N8213" s="522">
        <f>$G8213*J8213</f>
        <v/>
      </c>
      <c r="O8213" s="523">
        <f>G8213*K8213</f>
        <v/>
      </c>
      <c r="P8213" s="95" t="n"/>
      <c r="Q8213" s="126" t="n"/>
    </row>
    <row r="8214" outlineLevel="3" ht="50.25" customHeight="1">
      <c r="A8214" s="3" t="n"/>
      <c r="B8214" s="3" t="n"/>
      <c r="C8214" s="25" t="n"/>
      <c r="D8214" s="3" t="inlineStr">
        <is>
          <t>11.2.5.8.</t>
        </is>
      </c>
      <c r="E8214" s="3" t="inlineStr">
        <is>
          <t xml:space="preserve">Опора </t>
        </is>
      </c>
      <c r="F8214" s="518" t="inlineStr">
        <is>
          <t>шт.</t>
        </is>
      </c>
      <c r="G8214" s="519" t="n">
        <v>5</v>
      </c>
      <c r="H8214" s="520" t="n">
        <v>23000</v>
      </c>
      <c r="I8214" s="521" t="n">
        <v>5750</v>
      </c>
      <c r="J8214" s="522">
        <f>(H8214+I8214)*0.125</f>
        <v/>
      </c>
      <c r="K8214" s="523">
        <f>SUBTOTAL(9,H8214:J8214)</f>
        <v/>
      </c>
      <c r="L8214" s="520">
        <f>$G8214*H8214</f>
        <v/>
      </c>
      <c r="M8214" s="521">
        <f>$G8214*I8214</f>
        <v/>
      </c>
      <c r="N8214" s="522">
        <f>$G8214*J8214</f>
        <v/>
      </c>
      <c r="O8214" s="523">
        <f>G8214*K8214</f>
        <v/>
      </c>
      <c r="P8214" s="95" t="n"/>
      <c r="Q8214" s="126" t="n"/>
    </row>
    <row r="8215" outlineLevel="3" ht="50.25" customHeight="1">
      <c r="A8215" s="3" t="n"/>
      <c r="B8215" s="3" t="n"/>
      <c r="C8215" s="25" t="n"/>
      <c r="D8215" s="3" t="inlineStr">
        <is>
          <t>11.2.5.9.</t>
        </is>
      </c>
      <c r="E8215" s="3" t="inlineStr">
        <is>
          <t xml:space="preserve">Опора </t>
        </is>
      </c>
      <c r="F8215" s="518" t="inlineStr">
        <is>
          <t>шт.</t>
        </is>
      </c>
      <c r="G8215" s="519" t="n">
        <v>4</v>
      </c>
      <c r="H8215" s="520" t="n">
        <v>23000</v>
      </c>
      <c r="I8215" s="521" t="n">
        <v>5750</v>
      </c>
      <c r="J8215" s="522">
        <f>(H8215+I8215)*0.125</f>
        <v/>
      </c>
      <c r="K8215" s="523">
        <f>SUBTOTAL(9,H8215:J8215)</f>
        <v/>
      </c>
      <c r="L8215" s="520">
        <f>$G8215*H8215</f>
        <v/>
      </c>
      <c r="M8215" s="521">
        <f>$G8215*I8215</f>
        <v/>
      </c>
      <c r="N8215" s="522">
        <f>$G8215*J8215</f>
        <v/>
      </c>
      <c r="O8215" s="523">
        <f>G8215*K8215</f>
        <v/>
      </c>
      <c r="P8215" s="95" t="n"/>
      <c r="Q8215" s="126" t="n"/>
    </row>
    <row r="8216" outlineLevel="3" ht="50.25" customHeight="1">
      <c r="A8216" s="3" t="n"/>
      <c r="B8216" s="3" t="n"/>
      <c r="C8216" s="25" t="n"/>
      <c r="D8216" s="3" t="inlineStr">
        <is>
          <t>11.2.5.10.</t>
        </is>
      </c>
      <c r="E8216" s="3" t="inlineStr">
        <is>
          <t xml:space="preserve">Опора </t>
        </is>
      </c>
      <c r="F8216" s="518" t="inlineStr">
        <is>
          <t>шт.</t>
        </is>
      </c>
      <c r="G8216" s="519" t="n">
        <v>1</v>
      </c>
      <c r="H8216" s="520" t="n">
        <v>20700</v>
      </c>
      <c r="I8216" s="521" t="n">
        <v>5175</v>
      </c>
      <c r="J8216" s="522">
        <f>(H8216+I8216)*0.125</f>
        <v/>
      </c>
      <c r="K8216" s="523">
        <f>SUBTOTAL(9,H8216:J8216)</f>
        <v/>
      </c>
      <c r="L8216" s="520">
        <f>$G8216*H8216</f>
        <v/>
      </c>
      <c r="M8216" s="521">
        <f>$G8216*I8216</f>
        <v/>
      </c>
      <c r="N8216" s="522">
        <f>$G8216*J8216</f>
        <v/>
      </c>
      <c r="O8216" s="523">
        <f>G8216*K8216</f>
        <v/>
      </c>
      <c r="P8216" s="95" t="n"/>
      <c r="Q8216" s="126" t="n"/>
    </row>
    <row r="8217" outlineLevel="3" ht="50.25" customHeight="1">
      <c r="A8217" s="3" t="n"/>
      <c r="B8217" s="3" t="n"/>
      <c r="C8217" s="25" t="n"/>
      <c r="D8217" s="3" t="inlineStr">
        <is>
          <t>11.2.5.11.</t>
        </is>
      </c>
      <c r="E8217" s="3" t="inlineStr">
        <is>
          <t xml:space="preserve">Опора </t>
        </is>
      </c>
      <c r="F8217" s="518" t="inlineStr">
        <is>
          <t>шт.</t>
        </is>
      </c>
      <c r="G8217" s="519" t="n">
        <v>2</v>
      </c>
      <c r="H8217" s="520" t="n">
        <v>24150</v>
      </c>
      <c r="I8217" s="521" t="n">
        <v>6037.499999999999</v>
      </c>
      <c r="J8217" s="522">
        <f>(H8217+I8217)*0.125</f>
        <v/>
      </c>
      <c r="K8217" s="523">
        <f>SUBTOTAL(9,H8217:J8217)</f>
        <v/>
      </c>
      <c r="L8217" s="520">
        <f>$G8217*H8217</f>
        <v/>
      </c>
      <c r="M8217" s="521">
        <f>$G8217*I8217</f>
        <v/>
      </c>
      <c r="N8217" s="522">
        <f>$G8217*J8217</f>
        <v/>
      </c>
      <c r="O8217" s="523">
        <f>G8217*K8217</f>
        <v/>
      </c>
      <c r="P8217" s="95" t="n"/>
      <c r="Q8217" s="126" t="n"/>
    </row>
    <row r="8218" outlineLevel="3" ht="50.25" customHeight="1">
      <c r="A8218" s="3" t="n"/>
      <c r="B8218" s="3" t="n"/>
      <c r="C8218" s="25" t="n"/>
      <c r="D8218" s="3" t="inlineStr">
        <is>
          <t>11.2.5.12.</t>
        </is>
      </c>
      <c r="E8218" s="3" t="inlineStr">
        <is>
          <t xml:space="preserve">Опора </t>
        </is>
      </c>
      <c r="F8218" s="518" t="inlineStr">
        <is>
          <t>шт.</t>
        </is>
      </c>
      <c r="G8218" s="519" t="n">
        <v>2</v>
      </c>
      <c r="H8218" s="520" t="n">
        <v>27600</v>
      </c>
      <c r="I8218" s="521" t="n">
        <v>6899.999999999999</v>
      </c>
      <c r="J8218" s="522">
        <f>(H8218+I8218)*0.125</f>
        <v/>
      </c>
      <c r="K8218" s="523">
        <f>SUBTOTAL(9,H8218:J8218)</f>
        <v/>
      </c>
      <c r="L8218" s="520">
        <f>$G8218*H8218</f>
        <v/>
      </c>
      <c r="M8218" s="521">
        <f>$G8218*I8218</f>
        <v/>
      </c>
      <c r="N8218" s="522">
        <f>$G8218*J8218</f>
        <v/>
      </c>
      <c r="O8218" s="523">
        <f>G8218*K8218</f>
        <v/>
      </c>
      <c r="P8218" s="95" t="n"/>
      <c r="Q8218" s="126" t="n"/>
    </row>
    <row r="8219" outlineLevel="3" ht="50.25" customHeight="1">
      <c r="A8219" s="3" t="n"/>
      <c r="B8219" s="3" t="n"/>
      <c r="C8219" s="25" t="n"/>
      <c r="D8219" s="3" t="inlineStr">
        <is>
          <t>11.2.5.13.</t>
        </is>
      </c>
      <c r="E8219" s="3" t="inlineStr">
        <is>
          <t xml:space="preserve">Опора </t>
        </is>
      </c>
      <c r="F8219" s="518" t="inlineStr">
        <is>
          <t>шт.</t>
        </is>
      </c>
      <c r="G8219" s="519" t="n">
        <v>1</v>
      </c>
      <c r="H8219" s="520" t="n">
        <v>37375</v>
      </c>
      <c r="I8219" s="521" t="n">
        <v>9343.75</v>
      </c>
      <c r="J8219" s="522">
        <f>(H8219+I8219)*0.125</f>
        <v/>
      </c>
      <c r="K8219" s="523">
        <f>SUBTOTAL(9,H8219:J8219)</f>
        <v/>
      </c>
      <c r="L8219" s="520">
        <f>$G8219*H8219</f>
        <v/>
      </c>
      <c r="M8219" s="521">
        <f>$G8219*I8219</f>
        <v/>
      </c>
      <c r="N8219" s="522">
        <f>$G8219*J8219</f>
        <v/>
      </c>
      <c r="O8219" s="523">
        <f>G8219*K8219</f>
        <v/>
      </c>
      <c r="P8219" s="95" t="n"/>
      <c r="Q8219" s="126" t="n"/>
    </row>
    <row r="8220" outlineLevel="3" ht="50.25" customHeight="1">
      <c r="A8220" s="3" t="n"/>
      <c r="B8220" s="3" t="n"/>
      <c r="C8220" s="25" t="n"/>
      <c r="D8220" s="3" t="inlineStr">
        <is>
          <t>11.2.5.14.</t>
        </is>
      </c>
      <c r="E8220" s="3" t="inlineStr">
        <is>
          <t xml:space="preserve">Опора </t>
        </is>
      </c>
      <c r="F8220" s="518" t="inlineStr">
        <is>
          <t>шт.</t>
        </is>
      </c>
      <c r="G8220" s="519" t="n">
        <v>1</v>
      </c>
      <c r="H8220" s="520" t="n">
        <v>28750</v>
      </c>
      <c r="I8220" s="521" t="n">
        <v>7187.499999999999</v>
      </c>
      <c r="J8220" s="522">
        <f>(H8220+I8220)*0.125</f>
        <v/>
      </c>
      <c r="K8220" s="523">
        <f>SUBTOTAL(9,H8220:J8220)</f>
        <v/>
      </c>
      <c r="L8220" s="520">
        <f>$G8220*H8220</f>
        <v/>
      </c>
      <c r="M8220" s="521">
        <f>$G8220*I8220</f>
        <v/>
      </c>
      <c r="N8220" s="522">
        <f>$G8220*J8220</f>
        <v/>
      </c>
      <c r="O8220" s="523">
        <f>G8220*K8220</f>
        <v/>
      </c>
      <c r="P8220" s="95" t="n"/>
      <c r="Q8220" s="126" t="n"/>
    </row>
    <row r="8221" outlineLevel="3" ht="50.25" customHeight="1">
      <c r="A8221" s="3" t="n"/>
      <c r="B8221" s="3" t="n"/>
      <c r="C8221" s="25" t="n"/>
      <c r="D8221" s="3" t="inlineStr">
        <is>
          <t>11.2.5.15.</t>
        </is>
      </c>
      <c r="E8221" s="3" t="inlineStr">
        <is>
          <t xml:space="preserve">Опора </t>
        </is>
      </c>
      <c r="F8221" s="518" t="inlineStr">
        <is>
          <t>шт.</t>
        </is>
      </c>
      <c r="G8221" s="519" t="n">
        <v>9</v>
      </c>
      <c r="H8221" s="520" t="n">
        <v>21850</v>
      </c>
      <c r="I8221" s="521" t="n">
        <v>5462.5</v>
      </c>
      <c r="J8221" s="522">
        <f>(H8221+I8221)*0.125</f>
        <v/>
      </c>
      <c r="K8221" s="523">
        <f>SUBTOTAL(9,H8221:J8221)</f>
        <v/>
      </c>
      <c r="L8221" s="520">
        <f>$G8221*H8221</f>
        <v/>
      </c>
      <c r="M8221" s="521">
        <f>$G8221*I8221</f>
        <v/>
      </c>
      <c r="N8221" s="522">
        <f>$G8221*J8221</f>
        <v/>
      </c>
      <c r="O8221" s="523">
        <f>G8221*K8221</f>
        <v/>
      </c>
      <c r="P8221" s="95" t="n"/>
      <c r="Q8221" s="126" t="n"/>
    </row>
    <row r="8222" outlineLevel="3" ht="50.25" customHeight="1">
      <c r="A8222" s="3" t="n"/>
      <c r="B8222" s="3" t="n"/>
      <c r="C8222" s="25" t="n"/>
      <c r="D8222" s="3" t="inlineStr">
        <is>
          <t>11.2.5.16.</t>
        </is>
      </c>
      <c r="E8222" s="3" t="inlineStr">
        <is>
          <t xml:space="preserve">Опора </t>
        </is>
      </c>
      <c r="F8222" s="518" t="inlineStr">
        <is>
          <t>шт.</t>
        </is>
      </c>
      <c r="G8222" s="519" t="n">
        <v>4</v>
      </c>
      <c r="H8222" s="520" t="n">
        <v>19550</v>
      </c>
      <c r="I8222" s="521" t="n">
        <v>4887.5</v>
      </c>
      <c r="J8222" s="522">
        <f>(H8222+I8222)*0.125</f>
        <v/>
      </c>
      <c r="K8222" s="523">
        <f>SUBTOTAL(9,H8222:J8222)</f>
        <v/>
      </c>
      <c r="L8222" s="520">
        <f>$G8222*H8222</f>
        <v/>
      </c>
      <c r="M8222" s="521">
        <f>$G8222*I8222</f>
        <v/>
      </c>
      <c r="N8222" s="522">
        <f>$G8222*J8222</f>
        <v/>
      </c>
      <c r="O8222" s="523">
        <f>G8222*K8222</f>
        <v/>
      </c>
      <c r="P8222" s="95" t="n"/>
      <c r="Q8222" s="126" t="n"/>
    </row>
    <row r="8223" outlineLevel="3" ht="50.25" customHeight="1">
      <c r="A8223" s="3" t="n"/>
      <c r="B8223" s="3" t="n"/>
      <c r="C8223" s="25" t="n"/>
      <c r="D8223" s="3" t="inlineStr">
        <is>
          <t>11.2.5.17.</t>
        </is>
      </c>
      <c r="E8223" s="3" t="inlineStr">
        <is>
          <t xml:space="preserve">Опора </t>
        </is>
      </c>
      <c r="F8223" s="518" t="inlineStr">
        <is>
          <t>шт.</t>
        </is>
      </c>
      <c r="G8223" s="519" t="n">
        <v>5</v>
      </c>
      <c r="H8223" s="520" t="n">
        <v>21850</v>
      </c>
      <c r="I8223" s="521" t="n">
        <v>5462.5</v>
      </c>
      <c r="J8223" s="522">
        <f>(H8223+I8223)*0.125</f>
        <v/>
      </c>
      <c r="K8223" s="523">
        <f>SUBTOTAL(9,H8223:J8223)</f>
        <v/>
      </c>
      <c r="L8223" s="520">
        <f>$G8223*H8223</f>
        <v/>
      </c>
      <c r="M8223" s="521">
        <f>$G8223*I8223</f>
        <v/>
      </c>
      <c r="N8223" s="522">
        <f>$G8223*J8223</f>
        <v/>
      </c>
      <c r="O8223" s="523">
        <f>G8223*K8223</f>
        <v/>
      </c>
      <c r="P8223" s="95" t="n"/>
      <c r="Q8223" s="126" t="n"/>
    </row>
    <row r="8224" outlineLevel="3" ht="50.25" customHeight="1">
      <c r="A8224" s="3" t="n"/>
      <c r="B8224" s="3" t="n"/>
      <c r="C8224" s="25" t="n"/>
      <c r="D8224" s="3" t="inlineStr">
        <is>
          <t>11.2.5.18.</t>
        </is>
      </c>
      <c r="E8224" s="3" t="inlineStr">
        <is>
          <t xml:space="preserve">Опора </t>
        </is>
      </c>
      <c r="F8224" s="518" t="inlineStr">
        <is>
          <t>шт.</t>
        </is>
      </c>
      <c r="G8224" s="519" t="n">
        <v>25</v>
      </c>
      <c r="H8224" s="520" t="n">
        <v>19550</v>
      </c>
      <c r="I8224" s="521" t="n">
        <v>4887.5</v>
      </c>
      <c r="J8224" s="522">
        <f>(H8224+I8224)*0.125</f>
        <v/>
      </c>
      <c r="K8224" s="523">
        <f>SUBTOTAL(9,H8224:J8224)</f>
        <v/>
      </c>
      <c r="L8224" s="520">
        <f>$G8224*H8224</f>
        <v/>
      </c>
      <c r="M8224" s="521">
        <f>$G8224*I8224</f>
        <v/>
      </c>
      <c r="N8224" s="522">
        <f>$G8224*J8224</f>
        <v/>
      </c>
      <c r="O8224" s="523">
        <f>G8224*K8224</f>
        <v/>
      </c>
      <c r="P8224" s="95" t="n"/>
      <c r="Q8224" s="126" t="n"/>
    </row>
    <row r="8225" outlineLevel="3" ht="50.25" customHeight="1">
      <c r="A8225" s="3" t="n"/>
      <c r="B8225" s="3" t="n"/>
      <c r="C8225" s="25" t="n"/>
      <c r="D8225" s="3" t="inlineStr">
        <is>
          <t>11.2.5.19.</t>
        </is>
      </c>
      <c r="E8225" s="3" t="inlineStr">
        <is>
          <t xml:space="preserve">Опора </t>
        </is>
      </c>
      <c r="F8225" s="518" t="inlineStr">
        <is>
          <t>шт.</t>
        </is>
      </c>
      <c r="G8225" s="519" t="n">
        <v>7</v>
      </c>
      <c r="H8225" s="520" t="n">
        <v>19550</v>
      </c>
      <c r="I8225" s="521" t="n">
        <v>4887.5</v>
      </c>
      <c r="J8225" s="522">
        <f>(H8225+I8225)*0.125</f>
        <v/>
      </c>
      <c r="K8225" s="523">
        <f>SUBTOTAL(9,H8225:J8225)</f>
        <v/>
      </c>
      <c r="L8225" s="520">
        <f>$G8225*H8225</f>
        <v/>
      </c>
      <c r="M8225" s="521">
        <f>$G8225*I8225</f>
        <v/>
      </c>
      <c r="N8225" s="522">
        <f>$G8225*J8225</f>
        <v/>
      </c>
      <c r="O8225" s="523">
        <f>G8225*K8225</f>
        <v/>
      </c>
      <c r="P8225" s="95" t="n"/>
      <c r="Q8225" s="126" t="n"/>
    </row>
    <row r="8226" outlineLevel="3" ht="50.25" customHeight="1">
      <c r="A8226" s="3" t="n"/>
      <c r="B8226" s="3" t="n"/>
      <c r="C8226" s="25" t="n"/>
      <c r="D8226" s="3" t="inlineStr">
        <is>
          <t>11.2.5.20.</t>
        </is>
      </c>
      <c r="E8226" s="3" t="inlineStr">
        <is>
          <t xml:space="preserve">Опора </t>
        </is>
      </c>
      <c r="F8226" s="518" t="inlineStr">
        <is>
          <t>шт.</t>
        </is>
      </c>
      <c r="G8226" s="519" t="n">
        <v>6</v>
      </c>
      <c r="H8226" s="520" t="n">
        <v>19550</v>
      </c>
      <c r="I8226" s="521" t="n">
        <v>4887.5</v>
      </c>
      <c r="J8226" s="522">
        <f>(H8226+I8226)*0.125</f>
        <v/>
      </c>
      <c r="K8226" s="523">
        <f>SUBTOTAL(9,H8226:J8226)</f>
        <v/>
      </c>
      <c r="L8226" s="520">
        <f>$G8226*H8226</f>
        <v/>
      </c>
      <c r="M8226" s="521">
        <f>$G8226*I8226</f>
        <v/>
      </c>
      <c r="N8226" s="522">
        <f>$G8226*J8226</f>
        <v/>
      </c>
      <c r="O8226" s="523">
        <f>G8226*K8226</f>
        <v/>
      </c>
      <c r="P8226" s="95" t="n"/>
      <c r="Q8226" s="126" t="n"/>
    </row>
    <row r="8227" outlineLevel="3" ht="50.25" customHeight="1">
      <c r="A8227" s="3" t="n"/>
      <c r="B8227" s="3" t="n"/>
      <c r="C8227" s="25" t="n"/>
      <c r="D8227" s="3" t="inlineStr">
        <is>
          <t>11.2.5.21.</t>
        </is>
      </c>
      <c r="E8227" s="3" t="inlineStr">
        <is>
          <t xml:space="preserve">Опора </t>
        </is>
      </c>
      <c r="F8227" s="518" t="inlineStr">
        <is>
          <t>шт.</t>
        </is>
      </c>
      <c r="G8227" s="519" t="n">
        <v>4</v>
      </c>
      <c r="H8227" s="520" t="n">
        <v>19550</v>
      </c>
      <c r="I8227" s="521" t="n">
        <v>4887.5</v>
      </c>
      <c r="J8227" s="522">
        <f>(H8227+I8227)*0.125</f>
        <v/>
      </c>
      <c r="K8227" s="523">
        <f>SUBTOTAL(9,H8227:J8227)</f>
        <v/>
      </c>
      <c r="L8227" s="520">
        <f>$G8227*H8227</f>
        <v/>
      </c>
      <c r="M8227" s="521">
        <f>$G8227*I8227</f>
        <v/>
      </c>
      <c r="N8227" s="522">
        <f>$G8227*J8227</f>
        <v/>
      </c>
      <c r="O8227" s="523">
        <f>G8227*K8227</f>
        <v/>
      </c>
      <c r="P8227" s="95" t="n"/>
      <c r="Q8227" s="126" t="n"/>
    </row>
    <row r="8228" outlineLevel="3" ht="50.25" customHeight="1">
      <c r="A8228" s="3" t="n"/>
      <c r="B8228" s="3" t="n"/>
      <c r="C8228" s="25" t="n"/>
      <c r="D8228" s="3" t="inlineStr">
        <is>
          <t>11.2.5.22.</t>
        </is>
      </c>
      <c r="E8228" s="3" t="inlineStr">
        <is>
          <t xml:space="preserve">Опора </t>
        </is>
      </c>
      <c r="F8228" s="518" t="inlineStr">
        <is>
          <t>шт.</t>
        </is>
      </c>
      <c r="G8228" s="519" t="n">
        <v>2</v>
      </c>
      <c r="H8228" s="520" t="n">
        <v>19550</v>
      </c>
      <c r="I8228" s="521" t="n">
        <v>4887.5</v>
      </c>
      <c r="J8228" s="522">
        <f>(H8228+I8228)*0.125</f>
        <v/>
      </c>
      <c r="K8228" s="523">
        <f>SUBTOTAL(9,H8228:J8228)</f>
        <v/>
      </c>
      <c r="L8228" s="520">
        <f>$G8228*H8228</f>
        <v/>
      </c>
      <c r="M8228" s="521">
        <f>$G8228*I8228</f>
        <v/>
      </c>
      <c r="N8228" s="522">
        <f>$G8228*J8228</f>
        <v/>
      </c>
      <c r="O8228" s="523">
        <f>G8228*K8228</f>
        <v/>
      </c>
      <c r="P8228" s="95" t="n"/>
      <c r="Q8228" s="126" t="n"/>
    </row>
    <row r="8229" outlineLevel="3" ht="50.25" customHeight="1">
      <c r="A8229" s="3" t="n"/>
      <c r="B8229" s="3" t="n"/>
      <c r="C8229" s="25" t="n"/>
      <c r="D8229" s="3" t="inlineStr">
        <is>
          <t>11.2.5.23.</t>
        </is>
      </c>
      <c r="E8229" s="3" t="inlineStr">
        <is>
          <t xml:space="preserve">Опора </t>
        </is>
      </c>
      <c r="F8229" s="518" t="inlineStr">
        <is>
          <t>шт.</t>
        </is>
      </c>
      <c r="G8229" s="519" t="n">
        <v>1</v>
      </c>
      <c r="H8229" s="520" t="n">
        <v>19550</v>
      </c>
      <c r="I8229" s="521" t="n">
        <v>4887.5</v>
      </c>
      <c r="J8229" s="522">
        <f>(H8229+I8229)*0.125</f>
        <v/>
      </c>
      <c r="K8229" s="523">
        <f>SUBTOTAL(9,H8229:J8229)</f>
        <v/>
      </c>
      <c r="L8229" s="520">
        <f>$G8229*H8229</f>
        <v/>
      </c>
      <c r="M8229" s="521">
        <f>$G8229*I8229</f>
        <v/>
      </c>
      <c r="N8229" s="522">
        <f>$G8229*J8229</f>
        <v/>
      </c>
      <c r="O8229" s="523">
        <f>G8229*K8229</f>
        <v/>
      </c>
      <c r="P8229" s="95" t="n"/>
      <c r="Q8229" s="126" t="n"/>
    </row>
    <row r="8230" outlineLevel="3" ht="50.25" customHeight="1">
      <c r="A8230" s="3" t="n"/>
      <c r="B8230" s="3" t="n"/>
      <c r="C8230" s="25" t="n"/>
      <c r="D8230" s="3" t="inlineStr">
        <is>
          <t>11.2.5.24.</t>
        </is>
      </c>
      <c r="E8230" s="3" t="inlineStr">
        <is>
          <t xml:space="preserve">Опора </t>
        </is>
      </c>
      <c r="F8230" s="518" t="inlineStr">
        <is>
          <t>шт.</t>
        </is>
      </c>
      <c r="G8230" s="519" t="n">
        <v>1</v>
      </c>
      <c r="H8230" s="520" t="n">
        <v>19550</v>
      </c>
      <c r="I8230" s="521" t="n">
        <v>4887.5</v>
      </c>
      <c r="J8230" s="522">
        <f>(H8230+I8230)*0.125</f>
        <v/>
      </c>
      <c r="K8230" s="523">
        <f>SUBTOTAL(9,H8230:J8230)</f>
        <v/>
      </c>
      <c r="L8230" s="520">
        <f>$G8230*H8230</f>
        <v/>
      </c>
      <c r="M8230" s="521">
        <f>$G8230*I8230</f>
        <v/>
      </c>
      <c r="N8230" s="522">
        <f>$G8230*J8230</f>
        <v/>
      </c>
      <c r="O8230" s="523">
        <f>G8230*K8230</f>
        <v/>
      </c>
      <c r="P8230" s="95" t="n"/>
      <c r="Q8230" s="126" t="n"/>
    </row>
    <row r="8231" outlineLevel="3" ht="50.25" customHeight="1">
      <c r="A8231" s="3" t="n"/>
      <c r="B8231" s="3" t="n"/>
      <c r="C8231" s="25" t="n"/>
      <c r="D8231" s="3" t="inlineStr">
        <is>
          <t>11.2.5.25.</t>
        </is>
      </c>
      <c r="E8231" s="3" t="inlineStr">
        <is>
          <t xml:space="preserve">Опора </t>
        </is>
      </c>
      <c r="F8231" s="518" t="inlineStr">
        <is>
          <t>шт.</t>
        </is>
      </c>
      <c r="G8231" s="519" t="n">
        <v>1</v>
      </c>
      <c r="H8231" s="520" t="n">
        <v>16100</v>
      </c>
      <c r="I8231" s="521" t="n">
        <v>4025</v>
      </c>
      <c r="J8231" s="522">
        <f>(H8231+I8231)*0.125</f>
        <v/>
      </c>
      <c r="K8231" s="523">
        <f>SUBTOTAL(9,H8231:J8231)</f>
        <v/>
      </c>
      <c r="L8231" s="520">
        <f>$G8231*H8231</f>
        <v/>
      </c>
      <c r="M8231" s="521">
        <f>$G8231*I8231</f>
        <v/>
      </c>
      <c r="N8231" s="522">
        <f>$G8231*J8231</f>
        <v/>
      </c>
      <c r="O8231" s="523">
        <f>G8231*K8231</f>
        <v/>
      </c>
      <c r="P8231" s="95" t="n"/>
      <c r="Q8231" s="126" t="n"/>
    </row>
    <row r="8232" outlineLevel="3" ht="50.25" customHeight="1">
      <c r="A8232" s="3" t="n"/>
      <c r="B8232" s="3" t="n"/>
      <c r="C8232" s="25" t="n"/>
      <c r="D8232" s="3" t="inlineStr">
        <is>
          <t>11.2.5.26.</t>
        </is>
      </c>
      <c r="E8232" s="3" t="inlineStr">
        <is>
          <t xml:space="preserve">Опора </t>
        </is>
      </c>
      <c r="F8232" s="518" t="inlineStr">
        <is>
          <t>шт.</t>
        </is>
      </c>
      <c r="G8232" s="519" t="n">
        <v>1</v>
      </c>
      <c r="H8232" s="520" t="n">
        <v>19550</v>
      </c>
      <c r="I8232" s="521" t="n">
        <v>4887.5</v>
      </c>
      <c r="J8232" s="522">
        <f>(H8232+I8232)*0.125</f>
        <v/>
      </c>
      <c r="K8232" s="523">
        <f>SUBTOTAL(9,H8232:J8232)</f>
        <v/>
      </c>
      <c r="L8232" s="520">
        <f>$G8232*H8232</f>
        <v/>
      </c>
      <c r="M8232" s="521">
        <f>$G8232*I8232</f>
        <v/>
      </c>
      <c r="N8232" s="522">
        <f>$G8232*J8232</f>
        <v/>
      </c>
      <c r="O8232" s="523">
        <f>G8232*K8232</f>
        <v/>
      </c>
      <c r="P8232" s="95" t="n"/>
      <c r="Q8232" s="126" t="n"/>
    </row>
    <row r="8233" outlineLevel="3" ht="50.25" customHeight="1">
      <c r="A8233" s="3" t="n"/>
      <c r="B8233" s="3" t="n"/>
      <c r="C8233" s="25" t="n"/>
      <c r="D8233" s="3" t="inlineStr">
        <is>
          <t>11.2.5.27.</t>
        </is>
      </c>
      <c r="E8233" s="3" t="inlineStr">
        <is>
          <t xml:space="preserve">Опора </t>
        </is>
      </c>
      <c r="F8233" s="518" t="inlineStr">
        <is>
          <t>шт.</t>
        </is>
      </c>
      <c r="G8233" s="519" t="n">
        <v>4</v>
      </c>
      <c r="H8233" s="520" t="n">
        <v>23000</v>
      </c>
      <c r="I8233" s="521" t="n">
        <v>5750</v>
      </c>
      <c r="J8233" s="522">
        <f>(H8233+I8233)*0.125</f>
        <v/>
      </c>
      <c r="K8233" s="523">
        <f>SUBTOTAL(9,H8233:J8233)</f>
        <v/>
      </c>
      <c r="L8233" s="520">
        <f>$G8233*H8233</f>
        <v/>
      </c>
      <c r="M8233" s="521">
        <f>$G8233*I8233</f>
        <v/>
      </c>
      <c r="N8233" s="522">
        <f>$G8233*J8233</f>
        <v/>
      </c>
      <c r="O8233" s="523">
        <f>G8233*K8233</f>
        <v/>
      </c>
      <c r="P8233" s="95" t="n"/>
      <c r="Q8233" s="126" t="n"/>
    </row>
    <row r="8234" outlineLevel="3" ht="50.25" customHeight="1">
      <c r="A8234" s="3" t="n"/>
      <c r="B8234" s="3" t="n"/>
      <c r="C8234" s="25" t="n"/>
      <c r="D8234" s="3" t="inlineStr">
        <is>
          <t>11.2.5.28.</t>
        </is>
      </c>
      <c r="E8234" s="3" t="inlineStr">
        <is>
          <t xml:space="preserve">Опора </t>
        </is>
      </c>
      <c r="F8234" s="518" t="inlineStr">
        <is>
          <t>шт.</t>
        </is>
      </c>
      <c r="G8234" s="519" t="n">
        <v>1</v>
      </c>
      <c r="H8234" s="520" t="n">
        <v>24150</v>
      </c>
      <c r="I8234" s="521" t="n">
        <v>6037.499999999999</v>
      </c>
      <c r="J8234" s="522">
        <f>(H8234+I8234)*0.125</f>
        <v/>
      </c>
      <c r="K8234" s="523">
        <f>SUBTOTAL(9,H8234:J8234)</f>
        <v/>
      </c>
      <c r="L8234" s="520">
        <f>$G8234*H8234</f>
        <v/>
      </c>
      <c r="M8234" s="521">
        <f>$G8234*I8234</f>
        <v/>
      </c>
      <c r="N8234" s="522">
        <f>$G8234*J8234</f>
        <v/>
      </c>
      <c r="O8234" s="523">
        <f>G8234*K8234</f>
        <v/>
      </c>
      <c r="P8234" s="95" t="n"/>
      <c r="Q8234" s="126" t="n"/>
    </row>
    <row r="8235" outlineLevel="3" ht="50.25" customHeight="1">
      <c r="A8235" s="3" t="n"/>
      <c r="B8235" s="3" t="n"/>
      <c r="C8235" s="25" t="n"/>
      <c r="D8235" s="3" t="inlineStr">
        <is>
          <t>11.2.5.29.</t>
        </is>
      </c>
      <c r="E8235" s="3" t="inlineStr">
        <is>
          <t xml:space="preserve">Опора </t>
        </is>
      </c>
      <c r="F8235" s="518" t="inlineStr">
        <is>
          <t>шт.</t>
        </is>
      </c>
      <c r="G8235" s="519" t="n">
        <v>2</v>
      </c>
      <c r="H8235" s="520" t="n">
        <v>32200</v>
      </c>
      <c r="I8235" s="521" t="n">
        <v>8049.999999999999</v>
      </c>
      <c r="J8235" s="522">
        <f>(H8235+I8235)*0.125</f>
        <v/>
      </c>
      <c r="K8235" s="523">
        <f>SUBTOTAL(9,H8235:J8235)</f>
        <v/>
      </c>
      <c r="L8235" s="520">
        <f>$G8235*H8235</f>
        <v/>
      </c>
      <c r="M8235" s="521">
        <f>$G8235*I8235</f>
        <v/>
      </c>
      <c r="N8235" s="522">
        <f>$G8235*J8235</f>
        <v/>
      </c>
      <c r="O8235" s="523">
        <f>G8235*K8235</f>
        <v/>
      </c>
      <c r="P8235" s="95" t="n"/>
      <c r="Q8235" s="126" t="n"/>
    </row>
    <row r="8236" outlineLevel="3" ht="50.25" customHeight="1">
      <c r="A8236" s="3" t="n"/>
      <c r="B8236" s="3" t="n"/>
      <c r="C8236" s="25" t="n"/>
      <c r="D8236" s="3" t="inlineStr">
        <is>
          <t>11.2.5.30.</t>
        </is>
      </c>
      <c r="E8236" s="3" t="inlineStr">
        <is>
          <t xml:space="preserve">Опора </t>
        </is>
      </c>
      <c r="F8236" s="518" t="inlineStr">
        <is>
          <t>шт.</t>
        </is>
      </c>
      <c r="G8236" s="519" t="n">
        <v>1</v>
      </c>
      <c r="H8236" s="520" t="n">
        <v>37950</v>
      </c>
      <c r="I8236" s="521" t="n">
        <v>9487.5</v>
      </c>
      <c r="J8236" s="522">
        <f>(H8236+I8236)*0.125</f>
        <v/>
      </c>
      <c r="K8236" s="523">
        <f>SUBTOTAL(9,H8236:J8236)</f>
        <v/>
      </c>
      <c r="L8236" s="520">
        <f>$G8236*H8236</f>
        <v/>
      </c>
      <c r="M8236" s="521">
        <f>$G8236*I8236</f>
        <v/>
      </c>
      <c r="N8236" s="522">
        <f>$G8236*J8236</f>
        <v/>
      </c>
      <c r="O8236" s="523">
        <f>G8236*K8236</f>
        <v/>
      </c>
      <c r="P8236" s="95" t="n"/>
      <c r="Q8236" s="126" t="n"/>
    </row>
    <row r="8237" outlineLevel="3" ht="50.25" customHeight="1">
      <c r="A8237" s="3" t="n"/>
      <c r="B8237" s="3" t="n"/>
      <c r="C8237" s="25" t="n"/>
      <c r="D8237" s="3" t="inlineStr">
        <is>
          <t>11.2.5.31.</t>
        </is>
      </c>
      <c r="E8237" s="3" t="inlineStr">
        <is>
          <t xml:space="preserve">Опора </t>
        </is>
      </c>
      <c r="F8237" s="518" t="inlineStr">
        <is>
          <t>шт.</t>
        </is>
      </c>
      <c r="G8237" s="519" t="n">
        <v>1</v>
      </c>
      <c r="H8237" s="520" t="n">
        <v>42550</v>
      </c>
      <c r="I8237" s="521" t="n">
        <v>10637.5</v>
      </c>
      <c r="J8237" s="522">
        <f>(H8237+I8237)*0.125</f>
        <v/>
      </c>
      <c r="K8237" s="523">
        <f>SUBTOTAL(9,H8237:J8237)</f>
        <v/>
      </c>
      <c r="L8237" s="520">
        <f>$G8237*H8237</f>
        <v/>
      </c>
      <c r="M8237" s="521">
        <f>$G8237*I8237</f>
        <v/>
      </c>
      <c r="N8237" s="522">
        <f>$G8237*J8237</f>
        <v/>
      </c>
      <c r="O8237" s="523">
        <f>G8237*K8237</f>
        <v/>
      </c>
      <c r="P8237" s="95" t="n"/>
      <c r="Q8237" s="126" t="n"/>
    </row>
    <row r="8238" outlineLevel="3" ht="50.25" customHeight="1">
      <c r="A8238" s="3" t="n"/>
      <c r="B8238" s="3" t="n"/>
      <c r="C8238" s="25" t="n"/>
      <c r="D8238" s="3" t="inlineStr">
        <is>
          <t>11.2.5.32.</t>
        </is>
      </c>
      <c r="E8238" s="3" t="inlineStr">
        <is>
          <t>Опора рама</t>
        </is>
      </c>
      <c r="F8238" s="518" t="inlineStr">
        <is>
          <t>шт.</t>
        </is>
      </c>
      <c r="G8238" s="519" t="n">
        <v>1</v>
      </c>
      <c r="H8238" s="520" t="n">
        <v>88550</v>
      </c>
      <c r="I8238" s="521" t="n">
        <v>22137.5</v>
      </c>
      <c r="J8238" s="522">
        <f>(H8238+I8238)*0.125</f>
        <v/>
      </c>
      <c r="K8238" s="523">
        <f>SUBTOTAL(9,H8238:J8238)</f>
        <v/>
      </c>
      <c r="L8238" s="520">
        <f>$G8238*H8238</f>
        <v/>
      </c>
      <c r="M8238" s="521">
        <f>$G8238*I8238</f>
        <v/>
      </c>
      <c r="N8238" s="522">
        <f>$G8238*J8238</f>
        <v/>
      </c>
      <c r="O8238" s="523">
        <f>G8238*K8238</f>
        <v/>
      </c>
      <c r="P8238" s="95" t="n"/>
      <c r="Q8238" s="126" t="n"/>
    </row>
    <row r="8239" outlineLevel="3" ht="50.25" customHeight="1">
      <c r="A8239" s="3" t="n"/>
      <c r="B8239" s="3" t="n"/>
      <c r="C8239" s="25" t="n"/>
      <c r="D8239" s="3" t="inlineStr">
        <is>
          <t>11.2.5.33.</t>
        </is>
      </c>
      <c r="E8239" s="3" t="inlineStr">
        <is>
          <t>Опора рама</t>
        </is>
      </c>
      <c r="F8239" s="518" t="inlineStr">
        <is>
          <t>шт.</t>
        </is>
      </c>
      <c r="G8239" s="519" t="n">
        <v>1</v>
      </c>
      <c r="H8239" s="520" t="n">
        <v>36800</v>
      </c>
      <c r="I8239" s="521" t="n">
        <v>9200</v>
      </c>
      <c r="J8239" s="522">
        <f>(H8239+I8239)*0.125</f>
        <v/>
      </c>
      <c r="K8239" s="523">
        <f>SUBTOTAL(9,H8239:J8239)</f>
        <v/>
      </c>
      <c r="L8239" s="520">
        <f>$G8239*H8239</f>
        <v/>
      </c>
      <c r="M8239" s="521">
        <f>$G8239*I8239</f>
        <v/>
      </c>
      <c r="N8239" s="522">
        <f>$G8239*J8239</f>
        <v/>
      </c>
      <c r="O8239" s="523">
        <f>G8239*K8239</f>
        <v/>
      </c>
      <c r="P8239" s="95" t="n"/>
      <c r="Q8239" s="126" t="n"/>
    </row>
    <row r="8240" outlineLevel="3" ht="50.25" customHeight="1">
      <c r="A8240" s="3" t="n"/>
      <c r="B8240" s="3" t="n"/>
      <c r="C8240" s="25" t="n"/>
      <c r="D8240" s="3" t="inlineStr">
        <is>
          <t>11.2.5.34.</t>
        </is>
      </c>
      <c r="E8240" s="3" t="inlineStr">
        <is>
          <t>Опора рама</t>
        </is>
      </c>
      <c r="F8240" s="518" t="inlineStr">
        <is>
          <t>шт.</t>
        </is>
      </c>
      <c r="G8240" s="519" t="n">
        <v>1</v>
      </c>
      <c r="H8240" s="520" t="n">
        <v>54049.99999999999</v>
      </c>
      <c r="I8240" s="521" t="n">
        <v>13512.5</v>
      </c>
      <c r="J8240" s="522">
        <f>(H8240+I8240)*0.125</f>
        <v/>
      </c>
      <c r="K8240" s="523">
        <f>SUBTOTAL(9,H8240:J8240)</f>
        <v/>
      </c>
      <c r="L8240" s="520">
        <f>$G8240*H8240</f>
        <v/>
      </c>
      <c r="M8240" s="521">
        <f>$G8240*I8240</f>
        <v/>
      </c>
      <c r="N8240" s="522">
        <f>$G8240*J8240</f>
        <v/>
      </c>
      <c r="O8240" s="523">
        <f>G8240*K8240</f>
        <v/>
      </c>
      <c r="P8240" s="95" t="n"/>
      <c r="Q8240" s="126" t="n"/>
    </row>
    <row r="8241" outlineLevel="3" ht="50.25" customHeight="1">
      <c r="A8241" s="3" t="n"/>
      <c r="B8241" s="3" t="n"/>
      <c r="C8241" s="25" t="n"/>
      <c r="D8241" s="3" t="inlineStr">
        <is>
          <t>11.2.5.35.</t>
        </is>
      </c>
      <c r="E8241" s="3" t="inlineStr">
        <is>
          <t>Опора рама</t>
        </is>
      </c>
      <c r="F8241" s="518" t="inlineStr">
        <is>
          <t>шт.</t>
        </is>
      </c>
      <c r="G8241" s="519" t="n">
        <v>1</v>
      </c>
      <c r="H8241" s="520" t="n">
        <v>57499.99999999999</v>
      </c>
      <c r="I8241" s="521" t="n">
        <v>14375</v>
      </c>
      <c r="J8241" s="522">
        <f>(H8241+I8241)*0.125</f>
        <v/>
      </c>
      <c r="K8241" s="523">
        <f>SUBTOTAL(9,H8241:J8241)</f>
        <v/>
      </c>
      <c r="L8241" s="520">
        <f>$G8241*H8241</f>
        <v/>
      </c>
      <c r="M8241" s="521">
        <f>$G8241*I8241</f>
        <v/>
      </c>
      <c r="N8241" s="522">
        <f>$G8241*J8241</f>
        <v/>
      </c>
      <c r="O8241" s="523">
        <f>G8241*K8241</f>
        <v/>
      </c>
      <c r="P8241" s="95" t="n"/>
      <c r="Q8241" s="126" t="n"/>
    </row>
    <row r="8242" outlineLevel="3" ht="50.25" customHeight="1">
      <c r="A8242" s="3" t="n"/>
      <c r="B8242" s="3" t="n"/>
      <c r="C8242" s="25" t="n"/>
      <c r="D8242" s="3" t="inlineStr">
        <is>
          <t>11.2.5.36.</t>
        </is>
      </c>
      <c r="E8242" s="3" t="inlineStr">
        <is>
          <t>Опора рама</t>
        </is>
      </c>
      <c r="F8242" s="518" t="inlineStr">
        <is>
          <t>шт.</t>
        </is>
      </c>
      <c r="G8242" s="519" t="n">
        <v>1</v>
      </c>
      <c r="H8242" s="520" t="n">
        <v>74750</v>
      </c>
      <c r="I8242" s="521" t="n">
        <v>18687.5</v>
      </c>
      <c r="J8242" s="522">
        <f>(H8242+I8242)*0.125</f>
        <v/>
      </c>
      <c r="K8242" s="523">
        <f>SUBTOTAL(9,H8242:J8242)</f>
        <v/>
      </c>
      <c r="L8242" s="520">
        <f>$G8242*H8242</f>
        <v/>
      </c>
      <c r="M8242" s="521">
        <f>$G8242*I8242</f>
        <v/>
      </c>
      <c r="N8242" s="522">
        <f>$G8242*J8242</f>
        <v/>
      </c>
      <c r="O8242" s="523">
        <f>G8242*K8242</f>
        <v/>
      </c>
      <c r="P8242" s="95" t="n"/>
      <c r="Q8242" s="126" t="n"/>
    </row>
    <row r="8243" outlineLevel="3" ht="50.25" customHeight="1">
      <c r="A8243" s="3" t="n"/>
      <c r="B8243" s="3" t="n"/>
      <c r="C8243" s="25" t="n"/>
      <c r="D8243" s="3" t="inlineStr">
        <is>
          <t>11.2.5.37.</t>
        </is>
      </c>
      <c r="E8243" s="3" t="inlineStr">
        <is>
          <t>Опора рама</t>
        </is>
      </c>
      <c r="F8243" s="518" t="inlineStr">
        <is>
          <t>шт.</t>
        </is>
      </c>
      <c r="G8243" s="519" t="n">
        <v>1</v>
      </c>
      <c r="H8243" s="520" t="n">
        <v>80500</v>
      </c>
      <c r="I8243" s="521" t="n">
        <v>20125</v>
      </c>
      <c r="J8243" s="522">
        <f>(H8243+I8243)*0.125</f>
        <v/>
      </c>
      <c r="K8243" s="523">
        <f>SUBTOTAL(9,H8243:J8243)</f>
        <v/>
      </c>
      <c r="L8243" s="520">
        <f>$G8243*H8243</f>
        <v/>
      </c>
      <c r="M8243" s="521">
        <f>$G8243*I8243</f>
        <v/>
      </c>
      <c r="N8243" s="522">
        <f>$G8243*J8243</f>
        <v/>
      </c>
      <c r="O8243" s="523">
        <f>G8243*K8243</f>
        <v/>
      </c>
      <c r="P8243" s="95" t="n"/>
      <c r="Q8243" s="126" t="n"/>
    </row>
    <row r="8244" outlineLevel="2" ht="50.25" customHeight="1">
      <c r="A8244" s="3" t="n"/>
      <c r="B8244" s="3" t="n"/>
      <c r="C8244" s="240" t="n"/>
      <c r="D8244" s="146" t="inlineStr">
        <is>
          <t>11.2.6.</t>
        </is>
      </c>
      <c r="E8244" s="146" t="inlineStr">
        <is>
          <t xml:space="preserve">Приборы и средства автоматизации </t>
        </is>
      </c>
      <c r="F8244" s="241" t="inlineStr">
        <is>
          <t>комплект</t>
        </is>
      </c>
      <c r="G8244" s="422" t="n">
        <v>1</v>
      </c>
      <c r="H8244" s="423">
        <f>IFERROR(L8244/G8244,0)</f>
        <v/>
      </c>
      <c r="I8244" s="424">
        <f>IFERROR(M8244/G8244,0)</f>
        <v/>
      </c>
      <c r="J8244" s="425">
        <f>IFERROR(N8244/G8244,0)</f>
        <v/>
      </c>
      <c r="K8244" s="432">
        <f>+IFERROR(O8244/G8244,0)</f>
        <v/>
      </c>
      <c r="L8244" s="423">
        <f>SUBTOTAL(9,L8245:L8246)</f>
        <v/>
      </c>
      <c r="M8244" s="424">
        <f>SUBTOTAL(9,M8245:M8246)</f>
        <v/>
      </c>
      <c r="N8244" s="425">
        <f>SUBTOTAL(9,N8245:N8246)</f>
        <v/>
      </c>
      <c r="O8244" s="427">
        <f>SUBTOTAL(9,O8245:O8246)</f>
        <v/>
      </c>
      <c r="P8244" s="264" t="n"/>
      <c r="Q8244" s="265" t="n"/>
    </row>
    <row r="8245" outlineLevel="3" ht="50.25" customHeight="1">
      <c r="A8245" s="3" t="n"/>
      <c r="B8245" s="3" t="n"/>
      <c r="C8245" s="25" t="n"/>
      <c r="D8245" s="3" t="inlineStr">
        <is>
          <t>11.2.6.1.</t>
        </is>
      </c>
      <c r="E8245" s="3" t="inlineStr">
        <is>
          <t>Щит управления терминалами в составе: контроллер S7-1200, SCALANCE XB004-1,  CTY-1.8,  клеммы,  авмоматические
выключатели,  реле,  САУ-М6</t>
        </is>
      </c>
      <c r="F8245" s="518" t="inlineStr">
        <is>
          <t>шт.</t>
        </is>
      </c>
      <c r="G8245" s="519" t="n">
        <v>4</v>
      </c>
      <c r="H8245" s="520" t="n">
        <v>1196000</v>
      </c>
      <c r="I8245" s="521" t="n">
        <v>299000</v>
      </c>
      <c r="J8245" s="522">
        <f>(H8245+I8245)*0.125</f>
        <v/>
      </c>
      <c r="K8245" s="523">
        <f>SUBTOTAL(9,H8245:J8245)</f>
        <v/>
      </c>
      <c r="L8245" s="520">
        <f>$G8245*H8245</f>
        <v/>
      </c>
      <c r="M8245" s="521">
        <f>$G8245*I8245</f>
        <v/>
      </c>
      <c r="N8245" s="522">
        <f>$G8245*J8245</f>
        <v/>
      </c>
      <c r="O8245" s="523">
        <f>G8245*K8245</f>
        <v/>
      </c>
      <c r="P8245" s="95" t="n"/>
      <c r="Q8245" s="126" t="n"/>
    </row>
    <row r="8246" outlineLevel="3" ht="91.5" customHeight="1">
      <c r="A8246" s="3" t="n"/>
      <c r="B8246" s="3" t="n"/>
      <c r="C8246" s="25" t="n"/>
      <c r="D8246" s="3" t="inlineStr">
        <is>
          <t>11.2.6.2.</t>
        </is>
      </c>
      <c r="E8246" s="3" t="inlineStr">
        <is>
          <t>Шкаф управления  автоматизированной системы вакуумного удаления отходов в составе: контроллер ET-200SP, частотный преобразователь, MIKROTIK, панель оператора Weintek cMT3162X, 15.6'', SCALANCE XB004-1, CTY-1.8,  клеммы,  авмоматические  выключатели, реле</t>
        </is>
      </c>
      <c r="F8246" s="518" t="inlineStr">
        <is>
          <t>шт.</t>
        </is>
      </c>
      <c r="G8246" s="519" t="n">
        <v>1</v>
      </c>
      <c r="H8246" s="520" t="n">
        <v>2484000</v>
      </c>
      <c r="I8246" s="521" t="n">
        <v>621000</v>
      </c>
      <c r="J8246" s="522">
        <f>(H8246+I8246)*0.125</f>
        <v/>
      </c>
      <c r="K8246" s="523">
        <f>SUBTOTAL(9,H8246:J8246)</f>
        <v/>
      </c>
      <c r="L8246" s="520">
        <f>$G8246*H8246</f>
        <v/>
      </c>
      <c r="M8246" s="521">
        <f>$G8246*I8246</f>
        <v/>
      </c>
      <c r="N8246" s="522">
        <f>$G8246*J8246</f>
        <v/>
      </c>
      <c r="O8246" s="523">
        <f>G8246*K8246</f>
        <v/>
      </c>
      <c r="P8246" s="95" t="n"/>
      <c r="Q8246" s="126" t="n"/>
    </row>
    <row r="8247" outlineLevel="2" ht="50.25" customHeight="1">
      <c r="A8247" s="3" t="n"/>
      <c r="B8247" s="3" t="n"/>
      <c r="C8247" s="240" t="n"/>
      <c r="D8247" s="146" t="inlineStr">
        <is>
          <t>11.2.7.</t>
        </is>
      </c>
      <c r="E8247" s="146" t="inlineStr">
        <is>
          <t xml:space="preserve">Коробки  </t>
        </is>
      </c>
      <c r="F8247" s="241" t="inlineStr">
        <is>
          <t>комплект</t>
        </is>
      </c>
      <c r="G8247" s="422" t="n">
        <v>1</v>
      </c>
      <c r="H8247" s="423">
        <f>IFERROR(L8247/G8247,0)</f>
        <v/>
      </c>
      <c r="I8247" s="424">
        <f>IFERROR(M8247/G8247,0)</f>
        <v/>
      </c>
      <c r="J8247" s="425">
        <f>IFERROR(N8247/G8247,0)</f>
        <v/>
      </c>
      <c r="K8247" s="432">
        <f>+IFERROR(O8247/G8247,0)</f>
        <v/>
      </c>
      <c r="L8247" s="423">
        <f>SUBTOTAL(9,L8248:L8251)</f>
        <v/>
      </c>
      <c r="M8247" s="424">
        <f>SUBTOTAL(9,M8248:M8251)</f>
        <v/>
      </c>
      <c r="N8247" s="425">
        <f>SUBTOTAL(9,N8248:N8251)</f>
        <v/>
      </c>
      <c r="O8247" s="427">
        <f>SUBTOTAL(9,O8248:O8251)</f>
        <v/>
      </c>
      <c r="P8247" s="264" t="n"/>
      <c r="Q8247" s="265" t="n"/>
    </row>
    <row r="8248" outlineLevel="3" ht="50.25" customHeight="1">
      <c r="A8248" s="3" t="n"/>
      <c r="B8248" s="3" t="n"/>
      <c r="C8248" s="25" t="n"/>
      <c r="D8248" s="3" t="inlineStr">
        <is>
          <t>11.2.7.1.</t>
        </is>
      </c>
      <c r="E8248" s="3" t="inlineStr">
        <is>
          <t>Коробка соединительная общепромышленная 9833793
- количество клемм - 10 шт.;</t>
        </is>
      </c>
      <c r="F8248" s="518" t="inlineStr">
        <is>
          <t>компл.</t>
        </is>
      </c>
      <c r="G8248" s="519" t="n">
        <v>12</v>
      </c>
      <c r="H8248" s="520" t="n">
        <v>228.85</v>
      </c>
      <c r="I8248" s="521" t="n">
        <v>57.2125</v>
      </c>
      <c r="J8248" s="522">
        <f>(H8248+I8248)*0.125</f>
        <v/>
      </c>
      <c r="K8248" s="523">
        <f>SUBTOTAL(9,H8248:J8248)</f>
        <v/>
      </c>
      <c r="L8248" s="520">
        <f>$G8248*H8248</f>
        <v/>
      </c>
      <c r="M8248" s="521">
        <f>$G8248*I8248</f>
        <v/>
      </c>
      <c r="N8248" s="522">
        <f>$G8248*J8248</f>
        <v/>
      </c>
      <c r="O8248" s="523">
        <f>G8248*K8248</f>
        <v/>
      </c>
      <c r="P8248" s="95" t="n"/>
      <c r="Q8248" s="126" t="n"/>
    </row>
    <row r="8249" outlineLevel="3" ht="120.75" customHeight="1">
      <c r="A8249" s="3" t="n"/>
      <c r="B8249" s="3" t="n"/>
      <c r="C8249" s="25" t="n"/>
      <c r="D8249" s="3" t="inlineStr">
        <is>
          <t>11.2.7.2.</t>
        </is>
      </c>
      <c r="E8249" s="3" t="inlineStr">
        <is>
          <t>Коробка соединительная общепромышленная 65300
- количество клемм - 10 шт.;
- кабельный ввод для небронированного кабеля в гофре на стороне A - 3 шт.
- кабельный ввод для небронированного кабеля в гофре на стороне Г - 1 шт
Коробка ответвительная алюминиевая окрашенная, IP66/IP67, RAL9006, 90х90х53мм
Клеммная колодка DKC</t>
        </is>
      </c>
      <c r="F8249" s="518" t="inlineStr">
        <is>
          <t>компл.</t>
        </is>
      </c>
      <c r="G8249" s="519" t="n">
        <v>4</v>
      </c>
      <c r="H8249" s="520" t="n">
        <v>2688.7</v>
      </c>
      <c r="I8249" s="521" t="n">
        <v>672.175</v>
      </c>
      <c r="J8249" s="522">
        <f>(H8249+I8249)*0.125</f>
        <v/>
      </c>
      <c r="K8249" s="523">
        <f>SUBTOTAL(9,H8249:J8249)</f>
        <v/>
      </c>
      <c r="L8249" s="520">
        <f>$G8249*H8249</f>
        <v/>
      </c>
      <c r="M8249" s="521">
        <f>$G8249*I8249</f>
        <v/>
      </c>
      <c r="N8249" s="522">
        <f>$G8249*J8249</f>
        <v/>
      </c>
      <c r="O8249" s="523">
        <f>G8249*K8249</f>
        <v/>
      </c>
      <c r="P8249" s="95" t="n"/>
      <c r="Q8249" s="126" t="n"/>
    </row>
    <row r="8250" outlineLevel="3" ht="108" customHeight="1">
      <c r="A8250" s="3" t="n"/>
      <c r="B8250" s="3" t="n"/>
      <c r="C8250" s="25" t="n"/>
      <c r="D8250" s="3" t="inlineStr">
        <is>
          <t>11.2.7.3.</t>
        </is>
      </c>
      <c r="E8250" s="3" t="inlineStr">
        <is>
          <t>Коробка соединительная общепромышленная 54310
- количество клемм - 45 шт.;
- кабельный ввод для небронированного кабеля в гофре на стороне A - 18 шт.
- кабельный ввод для небронированного кабеля в гофре на стороне Г - 1 шт
Коробка ответвительная с гладкими стенками, IP56, 300х220х120мм Клеммная колодка DKC</t>
        </is>
      </c>
      <c r="F8250" s="518" t="inlineStr">
        <is>
          <t>компл.</t>
        </is>
      </c>
      <c r="G8250" s="519" t="n">
        <v>4</v>
      </c>
      <c r="H8250" s="520" t="n">
        <v>1689.35</v>
      </c>
      <c r="I8250" s="521" t="n">
        <v>422.3375</v>
      </c>
      <c r="J8250" s="522">
        <f>(H8250+I8250)*0.125</f>
        <v/>
      </c>
      <c r="K8250" s="523">
        <f>SUBTOTAL(9,H8250:J8250)</f>
        <v/>
      </c>
      <c r="L8250" s="520">
        <f>$G8250*H8250</f>
        <v/>
      </c>
      <c r="M8250" s="521">
        <f>$G8250*I8250</f>
        <v/>
      </c>
      <c r="N8250" s="522">
        <f>$G8250*J8250</f>
        <v/>
      </c>
      <c r="O8250" s="523">
        <f>G8250*K8250</f>
        <v/>
      </c>
      <c r="P8250" s="95" t="n"/>
      <c r="Q8250" s="126" t="n"/>
    </row>
    <row r="8251" outlineLevel="3" ht="134.25" customHeight="1">
      <c r="A8251" s="3" t="n"/>
      <c r="B8251" s="3" t="n"/>
      <c r="C8251" s="25" t="n"/>
      <c r="D8251" s="3" t="inlineStr">
        <is>
          <t>11.2.7.4.</t>
        </is>
      </c>
      <c r="E8251" s="3" t="inlineStr">
        <is>
          <t xml:space="preserve">Коробка соединительная общепромышленная 54010
- количество клемм - 20 шт.;
- кабельный ввод для небронированного кабеля в гофре на стороне A - 4 шт (Резерв 2 шт- заглушить).
- кабельный ввод для небронированного кабеля в гофре на стороне Г -
1 шт (Резерв 2 шт заглушить)
Коробка ответвительная с гладкими стенками, пластик, 110х150х70мм Клеммная колодка DKC </t>
        </is>
      </c>
      <c r="F8251" s="518" t="inlineStr">
        <is>
          <t>компл.</t>
        </is>
      </c>
      <c r="G8251" s="519" t="n">
        <v>7</v>
      </c>
      <c r="H8251" s="520" t="n">
        <v>369.15</v>
      </c>
      <c r="I8251" s="521" t="n">
        <v>92.28749999999999</v>
      </c>
      <c r="J8251" s="522">
        <f>(H8251+I8251)*0.125</f>
        <v/>
      </c>
      <c r="K8251" s="523">
        <f>SUBTOTAL(9,H8251:J8251)</f>
        <v/>
      </c>
      <c r="L8251" s="520">
        <f>$G8251*H8251</f>
        <v/>
      </c>
      <c r="M8251" s="521">
        <f>$G8251*I8251</f>
        <v/>
      </c>
      <c r="N8251" s="522">
        <f>$G8251*J8251</f>
        <v/>
      </c>
      <c r="O8251" s="523">
        <f>G8251*K8251</f>
        <v/>
      </c>
      <c r="P8251" s="95" t="n"/>
      <c r="Q8251" s="126" t="n"/>
    </row>
    <row r="8252" outlineLevel="2" ht="50.25" customHeight="1">
      <c r="A8252" s="3" t="n"/>
      <c r="B8252" s="3" t="n"/>
      <c r="C8252" s="240" t="n"/>
      <c r="D8252" s="146" t="inlineStr">
        <is>
          <t>11.2.8.</t>
        </is>
      </c>
      <c r="E8252" s="146" t="inlineStr">
        <is>
          <t xml:space="preserve">Кабели и провода </t>
        </is>
      </c>
      <c r="F8252" s="241" t="inlineStr">
        <is>
          <t>комплект</t>
        </is>
      </c>
      <c r="G8252" s="422" t="n">
        <v>1</v>
      </c>
      <c r="H8252" s="423">
        <f>IFERROR(L8252/G8252,0)</f>
        <v/>
      </c>
      <c r="I8252" s="424">
        <f>IFERROR(M8252/G8252,0)</f>
        <v/>
      </c>
      <c r="J8252" s="425">
        <f>IFERROR(N8252/G8252,0)</f>
        <v/>
      </c>
      <c r="K8252" s="432">
        <f>+IFERROR(O8252/G8252,0)</f>
        <v/>
      </c>
      <c r="L8252" s="423">
        <f>SUBTOTAL(9,L8253:L8265)</f>
        <v/>
      </c>
      <c r="M8252" s="424">
        <f>SUBTOTAL(9,M8253:M8265)</f>
        <v/>
      </c>
      <c r="N8252" s="425">
        <f>SUBTOTAL(9,N8253:N8265)</f>
        <v/>
      </c>
      <c r="O8252" s="427">
        <f>SUBTOTAL(9,O8253:O8265)</f>
        <v/>
      </c>
      <c r="P8252" s="264" t="n"/>
      <c r="Q8252" s="265" t="n"/>
    </row>
    <row r="8253" outlineLevel="3" ht="50.25" customHeight="1">
      <c r="A8253" s="3" t="n"/>
      <c r="B8253" s="3" t="n"/>
      <c r="C8253" s="25" t="n"/>
      <c r="D8253" s="3" t="inlineStr">
        <is>
          <t>11.2.8.1.</t>
        </is>
      </c>
      <c r="E8253" s="3" t="inlineStr">
        <is>
          <t xml:space="preserve">Кабель контрольный  </t>
        </is>
      </c>
      <c r="F8253" s="518" t="inlineStr">
        <is>
          <t>м</t>
        </is>
      </c>
      <c r="G8253" s="519" t="n">
        <v>300</v>
      </c>
      <c r="H8253" s="520" t="n">
        <v>141.8755</v>
      </c>
      <c r="I8253" s="521" t="n">
        <v>35.468875</v>
      </c>
      <c r="J8253" s="522">
        <f>(H8253+I8253)*0.125</f>
        <v/>
      </c>
      <c r="K8253" s="523">
        <f>SUBTOTAL(9,H8253:J8253)</f>
        <v/>
      </c>
      <c r="L8253" s="520">
        <f>$G8253*H8253</f>
        <v/>
      </c>
      <c r="M8253" s="521">
        <f>$G8253*I8253</f>
        <v/>
      </c>
      <c r="N8253" s="522">
        <f>$G8253*J8253</f>
        <v/>
      </c>
      <c r="O8253" s="523">
        <f>G8253*K8253</f>
        <v/>
      </c>
      <c r="P8253" s="95" t="n"/>
      <c r="Q8253" s="126" t="n"/>
    </row>
    <row r="8254" outlineLevel="3" ht="50.25" customHeight="1">
      <c r="A8254" s="3" t="n"/>
      <c r="B8254" s="3" t="n"/>
      <c r="C8254" s="25" t="n"/>
      <c r="D8254" s="3" t="inlineStr">
        <is>
          <t>11.2.8.2.</t>
        </is>
      </c>
      <c r="E8254" s="3" t="inlineStr">
        <is>
          <t>Кабель контрольный</t>
        </is>
      </c>
      <c r="F8254" s="518" t="inlineStr">
        <is>
          <t>м</t>
        </is>
      </c>
      <c r="G8254" s="519" t="n">
        <v>350</v>
      </c>
      <c r="H8254" s="520" t="n">
        <v>248.699</v>
      </c>
      <c r="I8254" s="521" t="n">
        <v>62.17475</v>
      </c>
      <c r="J8254" s="522">
        <f>(H8254+I8254)*0.125</f>
        <v/>
      </c>
      <c r="K8254" s="523">
        <f>SUBTOTAL(9,H8254:J8254)</f>
        <v/>
      </c>
      <c r="L8254" s="520">
        <f>$G8254*H8254</f>
        <v/>
      </c>
      <c r="M8254" s="521">
        <f>$G8254*I8254</f>
        <v/>
      </c>
      <c r="N8254" s="522">
        <f>$G8254*J8254</f>
        <v/>
      </c>
      <c r="O8254" s="523">
        <f>G8254*K8254</f>
        <v/>
      </c>
      <c r="P8254" s="95" t="n"/>
      <c r="Q8254" s="126" t="n"/>
    </row>
    <row r="8255" outlineLevel="3" ht="50.25" customHeight="1">
      <c r="A8255" s="3" t="n"/>
      <c r="B8255" s="3" t="n"/>
      <c r="C8255" s="25" t="n"/>
      <c r="D8255" s="3" t="inlineStr">
        <is>
          <t>11.2.8.3.</t>
        </is>
      </c>
      <c r="E8255" s="3" t="inlineStr">
        <is>
          <t>Кабель контрольный</t>
        </is>
      </c>
      <c r="F8255" s="518" t="inlineStr">
        <is>
          <t>м</t>
        </is>
      </c>
      <c r="G8255" s="519" t="n">
        <v>300</v>
      </c>
      <c r="H8255" s="520" t="n">
        <v>163.1275</v>
      </c>
      <c r="I8255" s="521" t="n">
        <v>40.78187499999999</v>
      </c>
      <c r="J8255" s="522">
        <f>(H8255+I8255)*0.125</f>
        <v/>
      </c>
      <c r="K8255" s="523">
        <f>SUBTOTAL(9,H8255:J8255)</f>
        <v/>
      </c>
      <c r="L8255" s="520">
        <f>$G8255*H8255</f>
        <v/>
      </c>
      <c r="M8255" s="521">
        <f>$G8255*I8255</f>
        <v/>
      </c>
      <c r="N8255" s="522">
        <f>$G8255*J8255</f>
        <v/>
      </c>
      <c r="O8255" s="523">
        <f>G8255*K8255</f>
        <v/>
      </c>
      <c r="P8255" s="95" t="n"/>
      <c r="Q8255" s="126" t="n"/>
    </row>
    <row r="8256" outlineLevel="3" ht="50.25" customHeight="1">
      <c r="A8256" s="3" t="n"/>
      <c r="B8256" s="3" t="n"/>
      <c r="C8256" s="25" t="n"/>
      <c r="D8256" s="3" t="inlineStr">
        <is>
          <t>11.2.8.4.</t>
        </is>
      </c>
      <c r="E8256" s="3" t="inlineStr">
        <is>
          <t>Кабель контрольный</t>
        </is>
      </c>
      <c r="F8256" s="518" t="inlineStr">
        <is>
          <t>м</t>
        </is>
      </c>
      <c r="G8256" s="519" t="n">
        <v>180</v>
      </c>
      <c r="H8256" s="520" t="n">
        <v>280.0135</v>
      </c>
      <c r="I8256" s="521" t="n">
        <v>70.00337499999999</v>
      </c>
      <c r="J8256" s="522">
        <f>(H8256+I8256)*0.125</f>
        <v/>
      </c>
      <c r="K8256" s="523">
        <f>SUBTOTAL(9,H8256:J8256)</f>
        <v/>
      </c>
      <c r="L8256" s="520">
        <f>$G8256*H8256</f>
        <v/>
      </c>
      <c r="M8256" s="521">
        <f>$G8256*I8256</f>
        <v/>
      </c>
      <c r="N8256" s="522">
        <f>$G8256*J8256</f>
        <v/>
      </c>
      <c r="O8256" s="523">
        <f>G8256*K8256</f>
        <v/>
      </c>
      <c r="P8256" s="95" t="n"/>
      <c r="Q8256" s="126" t="n"/>
    </row>
    <row r="8257" outlineLevel="3" ht="50.25" customHeight="1">
      <c r="A8257" s="3" t="n"/>
      <c r="B8257" s="3" t="n"/>
      <c r="C8257" s="25" t="n"/>
      <c r="D8257" s="3" t="inlineStr">
        <is>
          <t>11.2.8.5.</t>
        </is>
      </c>
      <c r="E8257" s="3" t="inlineStr">
        <is>
          <t>Кабель контрольный</t>
        </is>
      </c>
      <c r="F8257" s="518" t="inlineStr">
        <is>
          <t>м</t>
        </is>
      </c>
      <c r="G8257" s="519" t="n">
        <v>30</v>
      </c>
      <c r="H8257" s="520" t="n">
        <v>274.413</v>
      </c>
      <c r="I8257" s="521" t="n">
        <v>68.60325</v>
      </c>
      <c r="J8257" s="522">
        <f>(H8257+I8257)*0.125</f>
        <v/>
      </c>
      <c r="K8257" s="523">
        <f>SUBTOTAL(9,H8257:J8257)</f>
        <v/>
      </c>
      <c r="L8257" s="520">
        <f>$G8257*H8257</f>
        <v/>
      </c>
      <c r="M8257" s="521">
        <f>$G8257*I8257</f>
        <v/>
      </c>
      <c r="N8257" s="522">
        <f>$G8257*J8257</f>
        <v/>
      </c>
      <c r="O8257" s="523">
        <f>G8257*K8257</f>
        <v/>
      </c>
      <c r="P8257" s="95" t="n"/>
      <c r="Q8257" s="126" t="n"/>
    </row>
    <row r="8258" outlineLevel="3" ht="50.25" customHeight="1">
      <c r="A8258" s="3" t="n"/>
      <c r="B8258" s="3" t="n"/>
      <c r="C8258" s="25" t="n"/>
      <c r="D8258" s="3" t="inlineStr">
        <is>
          <t>11.2.8.6.</t>
        </is>
      </c>
      <c r="E8258" s="3" t="inlineStr">
        <is>
          <t>Кабель контрольный</t>
        </is>
      </c>
      <c r="F8258" s="518" t="inlineStr">
        <is>
          <t>м</t>
        </is>
      </c>
      <c r="G8258" s="519" t="n">
        <v>230</v>
      </c>
      <c r="H8258" s="520" t="n">
        <v>358.8919999999999</v>
      </c>
      <c r="I8258" s="521" t="n">
        <v>89.72299999999998</v>
      </c>
      <c r="J8258" s="522">
        <f>(H8258+I8258)*0.125</f>
        <v/>
      </c>
      <c r="K8258" s="523">
        <f>SUBTOTAL(9,H8258:J8258)</f>
        <v/>
      </c>
      <c r="L8258" s="520">
        <f>$G8258*H8258</f>
        <v/>
      </c>
      <c r="M8258" s="521">
        <f>$G8258*I8258</f>
        <v/>
      </c>
      <c r="N8258" s="522">
        <f>$G8258*J8258</f>
        <v/>
      </c>
      <c r="O8258" s="523">
        <f>G8258*K8258</f>
        <v/>
      </c>
      <c r="P8258" s="95" t="n"/>
      <c r="Q8258" s="126" t="n"/>
    </row>
    <row r="8259" outlineLevel="3" ht="50.25" customHeight="1">
      <c r="A8259" s="3" t="n"/>
      <c r="B8259" s="3" t="n"/>
      <c r="C8259" s="25" t="n"/>
      <c r="D8259" s="3" t="inlineStr">
        <is>
          <t>11.2.8.7.</t>
        </is>
      </c>
      <c r="E8259" s="3" t="inlineStr">
        <is>
          <t>Кабель контрольный</t>
        </is>
      </c>
      <c r="F8259" s="518" t="inlineStr">
        <is>
          <t>м</t>
        </is>
      </c>
      <c r="G8259" s="519" t="n">
        <v>30</v>
      </c>
      <c r="H8259" s="520" t="n">
        <v>278.231</v>
      </c>
      <c r="I8259" s="521" t="n">
        <v>69.55775</v>
      </c>
      <c r="J8259" s="522">
        <f>(H8259+I8259)*0.125</f>
        <v/>
      </c>
      <c r="K8259" s="523">
        <f>SUBTOTAL(9,H8259:J8259)</f>
        <v/>
      </c>
      <c r="L8259" s="520">
        <f>$G8259*H8259</f>
        <v/>
      </c>
      <c r="M8259" s="521">
        <f>$G8259*I8259</f>
        <v/>
      </c>
      <c r="N8259" s="522">
        <f>$G8259*J8259</f>
        <v/>
      </c>
      <c r="O8259" s="523">
        <f>G8259*K8259</f>
        <v/>
      </c>
      <c r="P8259" s="95" t="n"/>
      <c r="Q8259" s="126" t="n"/>
    </row>
    <row r="8260" outlineLevel="3" ht="50.25" customHeight="1">
      <c r="A8260" s="3" t="n"/>
      <c r="B8260" s="3" t="n"/>
      <c r="C8260" s="25" t="n"/>
      <c r="D8260" s="3" t="inlineStr">
        <is>
          <t>11.2.8.8.</t>
        </is>
      </c>
      <c r="E8260" s="3" t="inlineStr">
        <is>
          <t>Кабель контрольный</t>
        </is>
      </c>
      <c r="F8260" s="518" t="inlineStr">
        <is>
          <t>м</t>
        </is>
      </c>
      <c r="G8260" s="519" t="n">
        <v>40</v>
      </c>
      <c r="H8260" s="520" t="n">
        <v>430.4105</v>
      </c>
      <c r="I8260" s="521" t="n">
        <v>107.602625</v>
      </c>
      <c r="J8260" s="522">
        <f>(H8260+I8260)*0.125</f>
        <v/>
      </c>
      <c r="K8260" s="523">
        <f>SUBTOTAL(9,H8260:J8260)</f>
        <v/>
      </c>
      <c r="L8260" s="520">
        <f>$G8260*H8260</f>
        <v/>
      </c>
      <c r="M8260" s="521">
        <f>$G8260*I8260</f>
        <v/>
      </c>
      <c r="N8260" s="522">
        <f>$G8260*J8260</f>
        <v/>
      </c>
      <c r="O8260" s="523">
        <f>G8260*K8260</f>
        <v/>
      </c>
      <c r="P8260" s="95" t="n"/>
      <c r="Q8260" s="126" t="n"/>
    </row>
    <row r="8261" outlineLevel="3" ht="50.25" customHeight="1">
      <c r="A8261" s="3" t="n"/>
      <c r="B8261" s="3" t="n"/>
      <c r="C8261" s="25" t="n"/>
      <c r="D8261" s="3" t="inlineStr">
        <is>
          <t>11.2.8.9.</t>
        </is>
      </c>
      <c r="E8261" s="3" t="inlineStr">
        <is>
          <t>Кабель контрольный</t>
        </is>
      </c>
      <c r="F8261" s="518" t="inlineStr">
        <is>
          <t>м</t>
        </is>
      </c>
      <c r="G8261" s="519" t="n">
        <v>550</v>
      </c>
      <c r="H8261" s="520" t="n">
        <v>399.602</v>
      </c>
      <c r="I8261" s="521" t="n">
        <v>99.90049999999999</v>
      </c>
      <c r="J8261" s="522">
        <f>(H8261+I8261)*0.125</f>
        <v/>
      </c>
      <c r="K8261" s="523">
        <f>SUBTOTAL(9,H8261:J8261)</f>
        <v/>
      </c>
      <c r="L8261" s="520">
        <f>$G8261*H8261</f>
        <v/>
      </c>
      <c r="M8261" s="521">
        <f>$G8261*I8261</f>
        <v/>
      </c>
      <c r="N8261" s="522">
        <f>$G8261*J8261</f>
        <v/>
      </c>
      <c r="O8261" s="523">
        <f>G8261*K8261</f>
        <v/>
      </c>
      <c r="P8261" s="95" t="n"/>
      <c r="Q8261" s="126" t="n"/>
    </row>
    <row r="8262" outlineLevel="3" ht="50.25" customHeight="1">
      <c r="A8262" s="3" t="n"/>
      <c r="B8262" s="3" t="n"/>
      <c r="C8262" s="25" t="n"/>
      <c r="D8262" s="3" t="inlineStr">
        <is>
          <t>11.2.8.10.</t>
        </is>
      </c>
      <c r="E8262" s="3" t="inlineStr">
        <is>
          <t>Кабель контрольный</t>
        </is>
      </c>
      <c r="F8262" s="518" t="inlineStr">
        <is>
          <t>м</t>
        </is>
      </c>
      <c r="G8262" s="519" t="n">
        <v>200</v>
      </c>
      <c r="H8262" s="520" t="n">
        <v>469.1195</v>
      </c>
      <c r="I8262" s="521" t="n">
        <v>117.279875</v>
      </c>
      <c r="J8262" s="522">
        <f>(H8262+I8262)*0.125</f>
        <v/>
      </c>
      <c r="K8262" s="523">
        <f>SUBTOTAL(9,H8262:J8262)</f>
        <v/>
      </c>
      <c r="L8262" s="520">
        <f>$G8262*H8262</f>
        <v/>
      </c>
      <c r="M8262" s="521">
        <f>$G8262*I8262</f>
        <v/>
      </c>
      <c r="N8262" s="522">
        <f>$G8262*J8262</f>
        <v/>
      </c>
      <c r="O8262" s="523">
        <f>G8262*K8262</f>
        <v/>
      </c>
      <c r="P8262" s="95" t="n"/>
      <c r="Q8262" s="126" t="n"/>
    </row>
    <row r="8263" outlineLevel="3" ht="50.25" customHeight="1">
      <c r="A8263" s="3" t="n"/>
      <c r="B8263" s="3" t="n"/>
      <c r="C8263" s="25" t="n"/>
      <c r="D8263" s="3" t="inlineStr">
        <is>
          <t>11.2.8.11.</t>
        </is>
      </c>
      <c r="E8263" s="3" t="inlineStr">
        <is>
          <t>Кабель контрольный</t>
        </is>
      </c>
      <c r="F8263" s="518" t="inlineStr">
        <is>
          <t>м</t>
        </is>
      </c>
      <c r="G8263" s="519" t="n">
        <v>300</v>
      </c>
      <c r="H8263" s="520" t="n">
        <v>516.5685</v>
      </c>
      <c r="I8263" s="521" t="n">
        <v>129.142125</v>
      </c>
      <c r="J8263" s="522">
        <f>(H8263+I8263)*0.125</f>
        <v/>
      </c>
      <c r="K8263" s="523">
        <f>SUBTOTAL(9,H8263:J8263)</f>
        <v/>
      </c>
      <c r="L8263" s="520">
        <f>$G8263*H8263</f>
        <v/>
      </c>
      <c r="M8263" s="521">
        <f>$G8263*I8263</f>
        <v/>
      </c>
      <c r="N8263" s="522">
        <f>$G8263*J8263</f>
        <v/>
      </c>
      <c r="O8263" s="523">
        <f>G8263*K8263</f>
        <v/>
      </c>
      <c r="P8263" s="95" t="n"/>
      <c r="Q8263" s="126" t="n"/>
    </row>
    <row r="8264" outlineLevel="3" ht="50.25" customHeight="1">
      <c r="A8264" s="3" t="n"/>
      <c r="B8264" s="3" t="n"/>
      <c r="C8264" s="25" t="n"/>
      <c r="D8264" s="3" t="inlineStr">
        <is>
          <t>11.2.8.12.</t>
        </is>
      </c>
      <c r="E8264" s="3" t="inlineStr">
        <is>
          <t>Кабель контрольный</t>
        </is>
      </c>
      <c r="F8264" s="518" t="inlineStr">
        <is>
          <t>м</t>
        </is>
      </c>
      <c r="G8264" s="519" t="n">
        <v>90</v>
      </c>
      <c r="H8264" s="520" t="n">
        <v>922.8749999999999</v>
      </c>
      <c r="I8264" s="521" t="n">
        <v>230.71875</v>
      </c>
      <c r="J8264" s="522">
        <f>(H8264+I8264)*0.125</f>
        <v/>
      </c>
      <c r="K8264" s="523">
        <f>SUBTOTAL(9,H8264:J8264)</f>
        <v/>
      </c>
      <c r="L8264" s="520">
        <f>$G8264*H8264</f>
        <v/>
      </c>
      <c r="M8264" s="521">
        <f>$G8264*I8264</f>
        <v/>
      </c>
      <c r="N8264" s="522">
        <f>$G8264*J8264</f>
        <v/>
      </c>
      <c r="O8264" s="523">
        <f>G8264*K8264</f>
        <v/>
      </c>
      <c r="P8264" s="95" t="n"/>
      <c r="Q8264" s="126" t="n"/>
    </row>
    <row r="8265" outlineLevel="3" ht="50.25" customHeight="1">
      <c r="A8265" s="3" t="n"/>
      <c r="B8265" s="3" t="n"/>
      <c r="C8265" s="25" t="n"/>
      <c r="D8265" s="3" t="inlineStr">
        <is>
          <t>11.2.8.13.</t>
        </is>
      </c>
      <c r="E8265" s="3" t="inlineStr">
        <is>
          <t>Кобель Ethernet</t>
        </is>
      </c>
      <c r="F8265" s="518" t="inlineStr">
        <is>
          <t>м</t>
        </is>
      </c>
      <c r="G8265" s="519" t="n">
        <v>560</v>
      </c>
      <c r="H8265" s="520" t="n">
        <v>37.74299999999999</v>
      </c>
      <c r="I8265" s="521" t="n">
        <v>9.435749999999999</v>
      </c>
      <c r="J8265" s="522">
        <f>(H8265+I8265)*0.125</f>
        <v/>
      </c>
      <c r="K8265" s="523">
        <f>SUBTOTAL(9,H8265:J8265)</f>
        <v/>
      </c>
      <c r="L8265" s="520">
        <f>$G8265*H8265</f>
        <v/>
      </c>
      <c r="M8265" s="521">
        <f>$G8265*I8265</f>
        <v/>
      </c>
      <c r="N8265" s="522">
        <f>$G8265*J8265</f>
        <v/>
      </c>
      <c r="O8265" s="523">
        <f>G8265*K8265</f>
        <v/>
      </c>
      <c r="P8265" s="95" t="n"/>
      <c r="Q8265" s="126" t="n"/>
    </row>
    <row r="8266" outlineLevel="2" ht="50.25" customHeight="1">
      <c r="A8266" s="3" t="n"/>
      <c r="B8266" s="3" t="n"/>
      <c r="C8266" s="240" t="n"/>
      <c r="D8266" s="146" t="inlineStr">
        <is>
          <t>11.2.9.</t>
        </is>
      </c>
      <c r="E8266" s="146" t="inlineStr">
        <is>
          <t xml:space="preserve">Кабельные проходки </t>
        </is>
      </c>
      <c r="F8266" s="241" t="inlineStr">
        <is>
          <t>комплект</t>
        </is>
      </c>
      <c r="G8266" s="422" t="n">
        <v>1</v>
      </c>
      <c r="H8266" s="423">
        <f>IFERROR(L8266/G8266,0)</f>
        <v/>
      </c>
      <c r="I8266" s="424">
        <f>IFERROR(M8266/G8266,0)</f>
        <v/>
      </c>
      <c r="J8266" s="425">
        <f>IFERROR(N8266/G8266,0)</f>
        <v/>
      </c>
      <c r="K8266" s="432">
        <f>+IFERROR(O8266/G8266,0)</f>
        <v/>
      </c>
      <c r="L8266" s="423">
        <f>SUBTOTAL(9,L8267:L8268)</f>
        <v/>
      </c>
      <c r="M8266" s="424">
        <f>SUBTOTAL(9,M8267:M8268)</f>
        <v/>
      </c>
      <c r="N8266" s="425">
        <f>SUBTOTAL(9,N8267:N8268)</f>
        <v/>
      </c>
      <c r="O8266" s="427">
        <f>SUBTOTAL(9,O8267:O8268)</f>
        <v/>
      </c>
      <c r="P8266" s="264" t="n"/>
      <c r="Q8266" s="265" t="n"/>
    </row>
    <row r="8267" outlineLevel="3" ht="50.25" customHeight="1">
      <c r="A8267" s="3" t="n"/>
      <c r="B8267" s="3" t="n"/>
      <c r="C8267" s="25" t="n"/>
      <c r="D8267" s="3" t="inlineStr">
        <is>
          <t>11.2.9.1.</t>
        </is>
      </c>
      <c r="E8267" s="3" t="inlineStr">
        <is>
          <t>Труба электросварная прямошовная Дн 89х3,5 по ГОСТ 10704-91</t>
        </is>
      </c>
      <c r="F8267" s="518" t="inlineStr">
        <is>
          <t>м</t>
        </is>
      </c>
      <c r="G8267" s="519" t="n">
        <v>25</v>
      </c>
      <c r="H8267" s="520" t="n">
        <v>745.1999999999999</v>
      </c>
      <c r="I8267" s="521" t="n">
        <v>186.3</v>
      </c>
      <c r="J8267" s="522">
        <f>(H8267+I8267)*0.125</f>
        <v/>
      </c>
      <c r="K8267" s="523">
        <f>SUBTOTAL(9,H8267:J8267)</f>
        <v/>
      </c>
      <c r="L8267" s="520">
        <f>$G8267*H8267</f>
        <v/>
      </c>
      <c r="M8267" s="521">
        <f>$G8267*I8267</f>
        <v/>
      </c>
      <c r="N8267" s="522">
        <f>$G8267*J8267</f>
        <v/>
      </c>
      <c r="O8267" s="523">
        <f>G8267*K8267</f>
        <v/>
      </c>
      <c r="P8267" s="95" t="n"/>
      <c r="Q8267" s="126" t="n"/>
    </row>
    <row r="8268" outlineLevel="3" ht="50.25" customHeight="1">
      <c r="A8268" s="3" t="n"/>
      <c r="B8268" s="3" t="n"/>
      <c r="C8268" s="25" t="n"/>
      <c r="D8268" s="3" t="inlineStr">
        <is>
          <t>11.2.9.2.</t>
        </is>
      </c>
      <c r="E8268" s="3" t="inlineStr">
        <is>
          <t>K-FIRE HP SEALANT – противопожарный вспучивающийся герметик</t>
        </is>
      </c>
      <c r="F8268" s="518" t="inlineStr">
        <is>
          <t>шт.</t>
        </is>
      </c>
      <c r="G8268" s="519" t="n">
        <v>20</v>
      </c>
      <c r="H8268" s="520" t="n">
        <v>747.4999999999999</v>
      </c>
      <c r="I8268" s="521" t="n">
        <v>186.875</v>
      </c>
      <c r="J8268" s="522">
        <f>(H8268+I8268)*0.125</f>
        <v/>
      </c>
      <c r="K8268" s="523">
        <f>SUBTOTAL(9,H8268:J8268)</f>
        <v/>
      </c>
      <c r="L8268" s="520">
        <f>$G8268*H8268</f>
        <v/>
      </c>
      <c r="M8268" s="521">
        <f>$G8268*I8268</f>
        <v/>
      </c>
      <c r="N8268" s="522">
        <f>$G8268*J8268</f>
        <v/>
      </c>
      <c r="O8268" s="523">
        <f>G8268*K8268</f>
        <v/>
      </c>
      <c r="P8268" s="95" t="n"/>
      <c r="Q8268" s="126" t="n"/>
    </row>
    <row r="8269" outlineLevel="2" ht="50.25" customHeight="1">
      <c r="A8269" s="3" t="n"/>
      <c r="B8269" s="3" t="n"/>
      <c r="C8269" s="240" t="n"/>
      <c r="D8269" s="146" t="inlineStr">
        <is>
          <t>11.2.10.</t>
        </is>
      </c>
      <c r="E8269" s="146" t="inlineStr">
        <is>
          <t xml:space="preserve">Материалы </t>
        </is>
      </c>
      <c r="F8269" s="241" t="inlineStr">
        <is>
          <t>комплект</t>
        </is>
      </c>
      <c r="G8269" s="422" t="n">
        <v>1</v>
      </c>
      <c r="H8269" s="423">
        <f>IFERROR(L8269/G8269,0)</f>
        <v/>
      </c>
      <c r="I8269" s="424">
        <f>IFERROR(M8269/G8269,0)</f>
        <v/>
      </c>
      <c r="J8269" s="425">
        <f>IFERROR(N8269/G8269,0)</f>
        <v/>
      </c>
      <c r="K8269" s="432">
        <f>+IFERROR(O8269/G8269,0)</f>
        <v/>
      </c>
      <c r="L8269" s="423">
        <f>SUBTOTAL(9,L8270:L8285)</f>
        <v/>
      </c>
      <c r="M8269" s="424">
        <f>SUBTOTAL(9,M8270:M8285)</f>
        <v/>
      </c>
      <c r="N8269" s="425">
        <f>SUBTOTAL(9,N8270:N8285)</f>
        <v/>
      </c>
      <c r="O8269" s="427">
        <f>SUBTOTAL(9,O8270:O8285)</f>
        <v/>
      </c>
      <c r="P8269" s="264" t="n"/>
      <c r="Q8269" s="265" t="n"/>
    </row>
    <row r="8270" outlineLevel="3" ht="50.25" customHeight="1">
      <c r="A8270" s="3" t="n"/>
      <c r="B8270" s="3" t="n"/>
      <c r="C8270" s="25" t="n"/>
      <c r="D8270" s="3" t="inlineStr">
        <is>
          <t>11.2.10.1.</t>
        </is>
      </c>
      <c r="E8270" s="3" t="inlineStr">
        <is>
          <t>Держатель оцинкованный односторонний d=10</t>
        </is>
      </c>
      <c r="F8270" s="518" t="inlineStr">
        <is>
          <t>шт.</t>
        </is>
      </c>
      <c r="G8270" s="519" t="n">
        <v>100</v>
      </c>
      <c r="H8270" s="520" t="n">
        <v>5.5545</v>
      </c>
      <c r="I8270" s="521" t="n">
        <v>1.388625</v>
      </c>
      <c r="J8270" s="522">
        <f>(H8270+I8270)*0.125</f>
        <v/>
      </c>
      <c r="K8270" s="523">
        <f>SUBTOTAL(9,H8270:J8270)</f>
        <v/>
      </c>
      <c r="L8270" s="520">
        <f>$G8270*H8270</f>
        <v/>
      </c>
      <c r="M8270" s="521">
        <f>$G8270*I8270</f>
        <v/>
      </c>
      <c r="N8270" s="522">
        <f>$G8270*J8270</f>
        <v/>
      </c>
      <c r="O8270" s="523">
        <f>G8270*K8270</f>
        <v/>
      </c>
      <c r="P8270" s="95" t="n"/>
      <c r="Q8270" s="126" t="n"/>
    </row>
    <row r="8271" outlineLevel="3" ht="50.25" customHeight="1">
      <c r="A8271" s="3" t="n"/>
      <c r="B8271" s="3" t="n"/>
      <c r="C8271" s="25" t="n"/>
      <c r="D8271" s="3" t="inlineStr">
        <is>
          <t>11.2.10.2.</t>
        </is>
      </c>
      <c r="E8271" s="3" t="inlineStr">
        <is>
          <t>Держатель оцинкованный односторонний d=25</t>
        </is>
      </c>
      <c r="F8271" s="518" t="inlineStr">
        <is>
          <t>шт.</t>
        </is>
      </c>
      <c r="G8271" s="519" t="n">
        <v>100</v>
      </c>
      <c r="H8271" s="520" t="n">
        <v>15.18</v>
      </c>
      <c r="I8271" s="521" t="n">
        <v>3.794999999999999</v>
      </c>
      <c r="J8271" s="522">
        <f>(H8271+I8271)*0.125</f>
        <v/>
      </c>
      <c r="K8271" s="523">
        <f>SUBTOTAL(9,H8271:J8271)</f>
        <v/>
      </c>
      <c r="L8271" s="520">
        <f>$G8271*H8271</f>
        <v/>
      </c>
      <c r="M8271" s="521">
        <f>$G8271*I8271</f>
        <v/>
      </c>
      <c r="N8271" s="522">
        <f>$G8271*J8271</f>
        <v/>
      </c>
      <c r="O8271" s="523">
        <f>G8271*K8271</f>
        <v/>
      </c>
      <c r="P8271" s="95" t="n"/>
      <c r="Q8271" s="126" t="n"/>
    </row>
    <row r="8272" outlineLevel="3" ht="50.25" customHeight="1">
      <c r="A8272" s="3" t="n"/>
      <c r="B8272" s="3" t="n"/>
      <c r="C8272" s="25" t="n"/>
      <c r="D8272" s="3" t="inlineStr">
        <is>
          <t>11.2.10.3.</t>
        </is>
      </c>
      <c r="E8272" s="3" t="inlineStr">
        <is>
          <t>Держатель оцинкованный односторонний d=16</t>
        </is>
      </c>
      <c r="F8272" s="518" t="inlineStr">
        <is>
          <t>шт.</t>
        </is>
      </c>
      <c r="G8272" s="519" t="n">
        <v>100</v>
      </c>
      <c r="H8272" s="520" t="n">
        <v>11.1435</v>
      </c>
      <c r="I8272" s="521" t="n">
        <v>2.785874999999999</v>
      </c>
      <c r="J8272" s="522">
        <f>(H8272+I8272)*0.125</f>
        <v/>
      </c>
      <c r="K8272" s="523">
        <f>SUBTOTAL(9,H8272:J8272)</f>
        <v/>
      </c>
      <c r="L8272" s="520">
        <f>$G8272*H8272</f>
        <v/>
      </c>
      <c r="M8272" s="521">
        <f>$G8272*I8272</f>
        <v/>
      </c>
      <c r="N8272" s="522">
        <f>$G8272*J8272</f>
        <v/>
      </c>
      <c r="O8272" s="523">
        <f>G8272*K8272</f>
        <v/>
      </c>
      <c r="P8272" s="95" t="n"/>
      <c r="Q8272" s="126" t="n"/>
    </row>
    <row r="8273" outlineLevel="3" ht="50.25" customHeight="1">
      <c r="A8273" s="3" t="n"/>
      <c r="B8273" s="3" t="n"/>
      <c r="C8273" s="25" t="n"/>
      <c r="D8273" s="3" t="inlineStr">
        <is>
          <t>11.2.10.4.</t>
        </is>
      </c>
      <c r="E8273" s="3" t="inlineStr">
        <is>
          <t>Держатель оцинкованный односторонний d=20</t>
        </is>
      </c>
      <c r="F8273" s="518" t="inlineStr">
        <is>
          <t>шт.</t>
        </is>
      </c>
      <c r="G8273" s="519" t="n">
        <v>100</v>
      </c>
      <c r="H8273" s="520" t="n">
        <v>12.075</v>
      </c>
      <c r="I8273" s="521" t="n">
        <v>3.01875</v>
      </c>
      <c r="J8273" s="522">
        <f>(H8273+I8273)*0.125</f>
        <v/>
      </c>
      <c r="K8273" s="523">
        <f>SUBTOTAL(9,H8273:J8273)</f>
        <v/>
      </c>
      <c r="L8273" s="520">
        <f>$G8273*H8273</f>
        <v/>
      </c>
      <c r="M8273" s="521">
        <f>$G8273*I8273</f>
        <v/>
      </c>
      <c r="N8273" s="522">
        <f>$G8273*J8273</f>
        <v/>
      </c>
      <c r="O8273" s="523">
        <f>G8273*K8273</f>
        <v/>
      </c>
      <c r="P8273" s="95" t="n"/>
      <c r="Q8273" s="126" t="n"/>
    </row>
    <row r="8274" outlineLevel="3" ht="50.25" customHeight="1">
      <c r="A8274" s="3" t="n"/>
      <c r="B8274" s="3" t="n"/>
      <c r="C8274" s="25" t="n"/>
      <c r="D8274" s="3" t="inlineStr">
        <is>
          <t>11.2.10.5.</t>
        </is>
      </c>
      <c r="E8274" s="3" t="inlineStr">
        <is>
          <t>Труба ПА 6 гибкая гофр. д.10мм, ПВ-0, без протяжки, 100м, цвет тёмно-серый</t>
        </is>
      </c>
      <c r="F8274" s="518" t="inlineStr">
        <is>
          <t>м</t>
        </is>
      </c>
      <c r="G8274" s="519" t="n">
        <v>400</v>
      </c>
      <c r="H8274" s="520" t="n">
        <v>73.4735</v>
      </c>
      <c r="I8274" s="521" t="n">
        <v>18.368375</v>
      </c>
      <c r="J8274" s="522">
        <f>(H8274+I8274)*0.125</f>
        <v/>
      </c>
      <c r="K8274" s="523">
        <f>SUBTOTAL(9,H8274:J8274)</f>
        <v/>
      </c>
      <c r="L8274" s="520">
        <f>$G8274*H8274</f>
        <v/>
      </c>
      <c r="M8274" s="521">
        <f>$G8274*I8274</f>
        <v/>
      </c>
      <c r="N8274" s="522">
        <f>$G8274*J8274</f>
        <v/>
      </c>
      <c r="O8274" s="523">
        <f>G8274*K8274</f>
        <v/>
      </c>
      <c r="P8274" s="95" t="n"/>
      <c r="Q8274" s="126" t="n"/>
    </row>
    <row r="8275" outlineLevel="3" ht="50.25" customHeight="1">
      <c r="A8275" s="3" t="n"/>
      <c r="B8275" s="3" t="n"/>
      <c r="C8275" s="25" t="n"/>
      <c r="D8275" s="3" t="inlineStr">
        <is>
          <t>11.2.10.6.</t>
        </is>
      </c>
      <c r="E8275" s="3" t="inlineStr">
        <is>
          <t>Труба ПА 6 гибкая гофр. д.16мм, ПВ-0, с протяжкой, 100м, цвет светло-серый</t>
        </is>
      </c>
      <c r="F8275" s="518" t="inlineStr">
        <is>
          <t>м</t>
        </is>
      </c>
      <c r="G8275" s="519" t="n">
        <v>400</v>
      </c>
      <c r="H8275" s="520" t="n">
        <v>16.491</v>
      </c>
      <c r="I8275" s="521" t="n">
        <v>4.12275</v>
      </c>
      <c r="J8275" s="522">
        <f>(H8275+I8275)*0.125</f>
        <v/>
      </c>
      <c r="K8275" s="523">
        <f>SUBTOTAL(9,H8275:J8275)</f>
        <v/>
      </c>
      <c r="L8275" s="520">
        <f>$G8275*H8275</f>
        <v/>
      </c>
      <c r="M8275" s="521">
        <f>$G8275*I8275</f>
        <v/>
      </c>
      <c r="N8275" s="522">
        <f>$G8275*J8275</f>
        <v/>
      </c>
      <c r="O8275" s="523">
        <f>G8275*K8275</f>
        <v/>
      </c>
      <c r="P8275" s="95" t="n"/>
      <c r="Q8275" s="126" t="n"/>
    </row>
    <row r="8276" outlineLevel="3" ht="50.25" customHeight="1">
      <c r="A8276" s="3" t="n"/>
      <c r="B8276" s="3" t="n"/>
      <c r="C8276" s="25" t="n"/>
      <c r="D8276" s="3" t="inlineStr">
        <is>
          <t>11.2.10.7.</t>
        </is>
      </c>
      <c r="E8276" s="3" t="inlineStr">
        <is>
          <t>Труба ПА 6 гибкая гофр. д.20мм, ПВ-0, с протяжкой, 100м, цвет светло-серый</t>
        </is>
      </c>
      <c r="F8276" s="518" t="inlineStr">
        <is>
          <t>м</t>
        </is>
      </c>
      <c r="G8276" s="519" t="n">
        <v>200</v>
      </c>
      <c r="H8276" s="520" t="n">
        <v>20.1365</v>
      </c>
      <c r="I8276" s="521" t="n">
        <v>5.034125</v>
      </c>
      <c r="J8276" s="522">
        <f>(H8276+I8276)*0.125</f>
        <v/>
      </c>
      <c r="K8276" s="523">
        <f>SUBTOTAL(9,H8276:J8276)</f>
        <v/>
      </c>
      <c r="L8276" s="520">
        <f>$G8276*H8276</f>
        <v/>
      </c>
      <c r="M8276" s="521">
        <f>$G8276*I8276</f>
        <v/>
      </c>
      <c r="N8276" s="522">
        <f>$G8276*J8276</f>
        <v/>
      </c>
      <c r="O8276" s="523">
        <f>G8276*K8276</f>
        <v/>
      </c>
      <c r="P8276" s="95" t="n"/>
      <c r="Q8276" s="126" t="n"/>
    </row>
    <row r="8277" outlineLevel="3" ht="50.25" customHeight="1">
      <c r="A8277" s="3" t="n"/>
      <c r="B8277" s="3" t="n"/>
      <c r="C8277" s="25" t="n"/>
      <c r="D8277" s="3" t="inlineStr">
        <is>
          <t>11.2.10.8.</t>
        </is>
      </c>
      <c r="E8277" s="3" t="inlineStr">
        <is>
          <t>Труба ПА 6 гибкая гофр. д.25мм, ПВ-0, с протяжкой, 100м, цвет светло-серый</t>
        </is>
      </c>
      <c r="F8277" s="518" t="inlineStr">
        <is>
          <t>м</t>
        </is>
      </c>
      <c r="G8277" s="519" t="n">
        <v>100</v>
      </c>
      <c r="H8277" s="520" t="n">
        <v>30.7625</v>
      </c>
      <c r="I8277" s="521" t="n">
        <v>7.690625</v>
      </c>
      <c r="J8277" s="522">
        <f>(H8277+I8277)*0.125</f>
        <v/>
      </c>
      <c r="K8277" s="523">
        <f>SUBTOTAL(9,H8277:J8277)</f>
        <v/>
      </c>
      <c r="L8277" s="520">
        <f>$G8277*H8277</f>
        <v/>
      </c>
      <c r="M8277" s="521">
        <f>$G8277*I8277</f>
        <v/>
      </c>
      <c r="N8277" s="522">
        <f>$G8277*J8277</f>
        <v/>
      </c>
      <c r="O8277" s="523">
        <f>G8277*K8277</f>
        <v/>
      </c>
      <c r="P8277" s="95" t="n"/>
      <c r="Q8277" s="126" t="n"/>
    </row>
    <row r="8278" outlineLevel="3" ht="50.25" customHeight="1">
      <c r="A8278" s="3" t="n"/>
      <c r="B8278" s="3" t="n"/>
      <c r="C8278" s="25" t="n"/>
      <c r="D8278" s="3" t="inlineStr">
        <is>
          <t>11.2.10.9.</t>
        </is>
      </c>
      <c r="E8278" s="3" t="inlineStr">
        <is>
          <t>Хомут P6.6 стандартный, белый 2,5x160</t>
        </is>
      </c>
      <c r="F8278" s="518" t="inlineStr">
        <is>
          <t>шт.</t>
        </is>
      </c>
      <c r="G8278" s="519" t="n">
        <v>300</v>
      </c>
      <c r="H8278" s="520" t="n">
        <v>1.541</v>
      </c>
      <c r="I8278" s="521" t="n">
        <v>0.38525</v>
      </c>
      <c r="J8278" s="522">
        <f>(H8278+I8278)*0.125</f>
        <v/>
      </c>
      <c r="K8278" s="523">
        <f>SUBTOTAL(9,H8278:J8278)</f>
        <v/>
      </c>
      <c r="L8278" s="520">
        <f>$G8278*H8278</f>
        <v/>
      </c>
      <c r="M8278" s="521">
        <f>$G8278*I8278</f>
        <v/>
      </c>
      <c r="N8278" s="522">
        <f>$G8278*J8278</f>
        <v/>
      </c>
      <c r="O8278" s="523">
        <f>G8278*K8278</f>
        <v/>
      </c>
      <c r="P8278" s="95" t="n"/>
      <c r="Q8278" s="126" t="n"/>
    </row>
    <row r="8279" outlineLevel="3" ht="50.25" customHeight="1">
      <c r="A8279" s="3" t="n"/>
      <c r="B8279" s="3" t="n"/>
      <c r="C8279" s="25" t="n"/>
      <c r="D8279" s="3" t="inlineStr">
        <is>
          <t>11.2.10.10.</t>
        </is>
      </c>
      <c r="E8279" s="3" t="inlineStr">
        <is>
          <t>Хомут P6.6 стандартный, белый 2,5x200</t>
        </is>
      </c>
      <c r="F8279" s="518" t="inlineStr">
        <is>
          <t>шт.</t>
        </is>
      </c>
      <c r="G8279" s="519" t="n">
        <v>300</v>
      </c>
      <c r="H8279" s="520" t="n">
        <v>1.449</v>
      </c>
      <c r="I8279" s="521" t="n">
        <v>0.36225</v>
      </c>
      <c r="J8279" s="522">
        <f>(H8279+I8279)*0.125</f>
        <v/>
      </c>
      <c r="K8279" s="523">
        <f>SUBTOTAL(9,H8279:J8279)</f>
        <v/>
      </c>
      <c r="L8279" s="520">
        <f>$G8279*H8279</f>
        <v/>
      </c>
      <c r="M8279" s="521">
        <f>$G8279*I8279</f>
        <v/>
      </c>
      <c r="N8279" s="522">
        <f>$G8279*J8279</f>
        <v/>
      </c>
      <c r="O8279" s="523">
        <f>G8279*K8279</f>
        <v/>
      </c>
      <c r="P8279" s="95" t="n"/>
      <c r="Q8279" s="126" t="n"/>
    </row>
    <row r="8280" outlineLevel="3" ht="50.25" customHeight="1">
      <c r="A8280" s="3" t="n"/>
      <c r="B8280" s="3" t="n"/>
      <c r="C8280" s="25" t="n"/>
      <c r="D8280" s="3" t="inlineStr">
        <is>
          <t>11.2.10.11.</t>
        </is>
      </c>
      <c r="E8280" s="3" t="inlineStr">
        <is>
          <t>Зажим кабельный с контргайкой, IP68, PG29, д.15 - 25мм</t>
        </is>
      </c>
      <c r="F8280" s="518" t="inlineStr">
        <is>
          <t>шт.</t>
        </is>
      </c>
      <c r="G8280" s="519" t="n">
        <v>150</v>
      </c>
      <c r="H8280" s="520" t="n">
        <v>131.5485</v>
      </c>
      <c r="I8280" s="521" t="n">
        <v>32.887125</v>
      </c>
      <c r="J8280" s="522">
        <f>(H8280+I8280)*0.125</f>
        <v/>
      </c>
      <c r="K8280" s="523">
        <f>SUBTOTAL(9,H8280:J8280)</f>
        <v/>
      </c>
      <c r="L8280" s="520">
        <f>$G8280*H8280</f>
        <v/>
      </c>
      <c r="M8280" s="521">
        <f>$G8280*I8280</f>
        <v/>
      </c>
      <c r="N8280" s="522">
        <f>$G8280*J8280</f>
        <v/>
      </c>
      <c r="O8280" s="523">
        <f>G8280*K8280</f>
        <v/>
      </c>
      <c r="P8280" s="95" t="n"/>
      <c r="Q8280" s="126" t="n"/>
    </row>
    <row r="8281" outlineLevel="3" ht="50.25" customHeight="1">
      <c r="A8281" s="3" t="n"/>
      <c r="B8281" s="3" t="n"/>
      <c r="C8281" s="25" t="n"/>
      <c r="D8281" s="3" t="inlineStr">
        <is>
          <t>11.2.10.12.</t>
        </is>
      </c>
      <c r="E8281" s="3" t="inlineStr">
        <is>
          <t>Зажим кабельный с контргайкой, IP68, PG13.5, д.15 - 25мм</t>
        </is>
      </c>
      <c r="F8281" s="518" t="inlineStr">
        <is>
          <t>шт.</t>
        </is>
      </c>
      <c r="G8281" s="519" t="n">
        <v>200</v>
      </c>
      <c r="H8281" s="520" t="n">
        <v>52.20999999999999</v>
      </c>
      <c r="I8281" s="521" t="n">
        <v>13.0525</v>
      </c>
      <c r="J8281" s="522">
        <f>(H8281+I8281)*0.125</f>
        <v/>
      </c>
      <c r="K8281" s="523">
        <f>SUBTOTAL(9,H8281:J8281)</f>
        <v/>
      </c>
      <c r="L8281" s="520">
        <f>$G8281*H8281</f>
        <v/>
      </c>
      <c r="M8281" s="521">
        <f>$G8281*I8281</f>
        <v/>
      </c>
      <c r="N8281" s="522">
        <f>$G8281*J8281</f>
        <v/>
      </c>
      <c r="O8281" s="523">
        <f>G8281*K8281</f>
        <v/>
      </c>
      <c r="P8281" s="95" t="n"/>
      <c r="Q8281" s="126" t="n"/>
    </row>
    <row r="8282" outlineLevel="3" ht="50.25" customHeight="1">
      <c r="A8282" s="3" t="n"/>
      <c r="B8282" s="3" t="n"/>
      <c r="C8282" s="25" t="n"/>
      <c r="D8282" s="3" t="inlineStr">
        <is>
          <t>11.2.10.13.</t>
        </is>
      </c>
      <c r="E8282" s="3" t="inlineStr">
        <is>
          <t>Зажим кабельный с контргайкой, IP68, PG16, д.15 - 25мм</t>
        </is>
      </c>
      <c r="F8282" s="518" t="inlineStr">
        <is>
          <t>шт.</t>
        </is>
      </c>
      <c r="G8282" s="519" t="n">
        <v>100</v>
      </c>
      <c r="H8282" s="520" t="n">
        <v>56.948</v>
      </c>
      <c r="I8282" s="521" t="n">
        <v>14.237</v>
      </c>
      <c r="J8282" s="522">
        <f>(H8282+I8282)*0.125</f>
        <v/>
      </c>
      <c r="K8282" s="523">
        <f>SUBTOTAL(9,H8282:J8282)</f>
        <v/>
      </c>
      <c r="L8282" s="520">
        <f>$G8282*H8282</f>
        <v/>
      </c>
      <c r="M8282" s="521">
        <f>$G8282*I8282</f>
        <v/>
      </c>
      <c r="N8282" s="522">
        <f>$G8282*J8282</f>
        <v/>
      </c>
      <c r="O8282" s="523">
        <f>G8282*K8282</f>
        <v/>
      </c>
      <c r="P8282" s="95" t="n"/>
      <c r="Q8282" s="126" t="n"/>
    </row>
    <row r="8283" outlineLevel="3" ht="50.25" customHeight="1">
      <c r="A8283" s="3" t="n"/>
      <c r="B8283" s="3" t="n"/>
      <c r="C8283" s="25" t="n"/>
      <c r="D8283" s="3" t="inlineStr">
        <is>
          <t>11.2.10.14.</t>
        </is>
      </c>
      <c r="E8283" s="3" t="inlineStr">
        <is>
          <t>Зажим кабельный с контргайкой, IP68, PG21, д.15 - 25мм</t>
        </is>
      </c>
      <c r="F8283" s="518" t="inlineStr">
        <is>
          <t>шт.</t>
        </is>
      </c>
      <c r="G8283" s="519" t="n">
        <v>200</v>
      </c>
      <c r="H8283" s="520" t="n">
        <v>79.396</v>
      </c>
      <c r="I8283" s="521" t="n">
        <v>19.849</v>
      </c>
      <c r="J8283" s="522">
        <f>(H8283+I8283)*0.125</f>
        <v/>
      </c>
      <c r="K8283" s="523">
        <f>SUBTOTAL(9,H8283:J8283)</f>
        <v/>
      </c>
      <c r="L8283" s="520">
        <f>$G8283*H8283</f>
        <v/>
      </c>
      <c r="M8283" s="521">
        <f>$G8283*I8283</f>
        <v/>
      </c>
      <c r="N8283" s="522">
        <f>$G8283*J8283</f>
        <v/>
      </c>
      <c r="O8283" s="523">
        <f>G8283*K8283</f>
        <v/>
      </c>
      <c r="P8283" s="95" t="n"/>
      <c r="Q8283" s="126" t="n"/>
    </row>
    <row r="8284" outlineLevel="3" ht="50.25" customHeight="1">
      <c r="A8284" s="3" t="n"/>
      <c r="B8284" s="3" t="n"/>
      <c r="C8284" s="25" t="n"/>
      <c r="D8284" s="3" t="inlineStr">
        <is>
          <t>11.2.10.15.</t>
        </is>
      </c>
      <c r="E8284" s="3" t="inlineStr">
        <is>
          <t>Зажим кабельный с контргайкой, IP68, PG36, д.15 - 25мм</t>
        </is>
      </c>
      <c r="F8284" s="518" t="inlineStr">
        <is>
          <t>шт.</t>
        </is>
      </c>
      <c r="G8284" s="519" t="n">
        <v>200</v>
      </c>
      <c r="H8284" s="520" t="n">
        <v>232.898</v>
      </c>
      <c r="I8284" s="521" t="n">
        <v>58.2245</v>
      </c>
      <c r="J8284" s="522">
        <f>(H8284+I8284)*0.125</f>
        <v/>
      </c>
      <c r="K8284" s="523">
        <f>SUBTOTAL(9,H8284:J8284)</f>
        <v/>
      </c>
      <c r="L8284" s="520">
        <f>$G8284*H8284</f>
        <v/>
      </c>
      <c r="M8284" s="521">
        <f>$G8284*I8284</f>
        <v/>
      </c>
      <c r="N8284" s="522">
        <f>$G8284*J8284</f>
        <v/>
      </c>
      <c r="O8284" s="523">
        <f>G8284*K8284</f>
        <v/>
      </c>
      <c r="P8284" s="95" t="n"/>
      <c r="Q8284" s="126" t="n"/>
    </row>
    <row r="8285" outlineLevel="3" ht="50.25" customHeight="1">
      <c r="A8285" s="3" t="n"/>
      <c r="B8285" s="3" t="n"/>
      <c r="C8285" s="25" t="n"/>
      <c r="D8285" s="3" t="inlineStr">
        <is>
          <t>11.2.10.16.</t>
        </is>
      </c>
      <c r="E8285" s="3" t="inlineStr">
        <is>
          <t>Зажим кабельный с контргайкой, IP68, PG11, д.15 - 25мм</t>
        </is>
      </c>
      <c r="F8285" s="518" t="inlineStr">
        <is>
          <t>шт.</t>
        </is>
      </c>
      <c r="G8285" s="519" t="n">
        <v>100</v>
      </c>
      <c r="H8285" s="520" t="n">
        <v>47.40299999999999</v>
      </c>
      <c r="I8285" s="521" t="n">
        <v>11.85075</v>
      </c>
      <c r="J8285" s="522">
        <f>(H8285+I8285)*0.125</f>
        <v/>
      </c>
      <c r="K8285" s="523">
        <f>SUBTOTAL(9,H8285:J8285)</f>
        <v/>
      </c>
      <c r="L8285" s="520">
        <f>$G8285*H8285</f>
        <v/>
      </c>
      <c r="M8285" s="521">
        <f>$G8285*I8285</f>
        <v/>
      </c>
      <c r="N8285" s="522">
        <f>$G8285*J8285</f>
        <v/>
      </c>
      <c r="O8285" s="523">
        <f>G8285*K8285</f>
        <v/>
      </c>
      <c r="P8285" s="95" t="n"/>
      <c r="Q8285" s="126" t="n"/>
    </row>
    <row r="8286" outlineLevel="2" ht="50.25" customHeight="1">
      <c r="A8286" s="3" t="n"/>
      <c r="B8286" s="3" t="n"/>
      <c r="C8286" s="240" t="n"/>
      <c r="D8286" s="146" t="inlineStr">
        <is>
          <t>11.2.11.</t>
        </is>
      </c>
      <c r="E8286" s="146" t="inlineStr">
        <is>
          <t>Пневмоавтоматика</t>
        </is>
      </c>
      <c r="F8286" s="241" t="inlineStr">
        <is>
          <t>комплект</t>
        </is>
      </c>
      <c r="G8286" s="422" t="n">
        <v>1</v>
      </c>
      <c r="H8286" s="423">
        <f>IFERROR(L8286/G8286,0)</f>
        <v/>
      </c>
      <c r="I8286" s="424">
        <f>IFERROR(M8286/G8286,0)</f>
        <v/>
      </c>
      <c r="J8286" s="425">
        <f>IFERROR(N8286/G8286,0)</f>
        <v/>
      </c>
      <c r="K8286" s="432">
        <f>+IFERROR(O8286/G8286,0)</f>
        <v/>
      </c>
      <c r="L8286" s="423">
        <f>SUBTOTAL(9,L8287:L8300)</f>
        <v/>
      </c>
      <c r="M8286" s="424">
        <f>SUBTOTAL(9,M8287:M8300)</f>
        <v/>
      </c>
      <c r="N8286" s="425">
        <f>SUBTOTAL(9,N8287:N8300)</f>
        <v/>
      </c>
      <c r="O8286" s="427">
        <f>SUBTOTAL(9,O8287:O8300)</f>
        <v/>
      </c>
      <c r="P8286" s="264" t="n"/>
      <c r="Q8286" s="265" t="n"/>
    </row>
    <row r="8287" outlineLevel="3" ht="50.25" customHeight="1">
      <c r="A8287" s="3" t="n"/>
      <c r="B8287" s="3" t="n"/>
      <c r="C8287" s="25" t="n"/>
      <c r="D8287" s="3" t="inlineStr">
        <is>
          <t>11.2.11.1.</t>
        </is>
      </c>
      <c r="E8287" s="3" t="inlineStr">
        <is>
          <t>Пневмощит в составе с пневмораспределителями донного клапана (основной, вспомогательный, сбросная створка, пневмозамок 1, пневмозамок 2, дренажный клапан), крана озонатора</t>
        </is>
      </c>
      <c r="F8287" s="518" t="inlineStr">
        <is>
          <t>шт.</t>
        </is>
      </c>
      <c r="G8287" s="519" t="n">
        <v>4</v>
      </c>
      <c r="H8287" s="520" t="n">
        <v>552000</v>
      </c>
      <c r="I8287" s="521" t="n">
        <v>138000</v>
      </c>
      <c r="J8287" s="522">
        <f>(H8287+I8287)*0.125</f>
        <v/>
      </c>
      <c r="K8287" s="523">
        <f>SUBTOTAL(9,H8287:J8287)</f>
        <v/>
      </c>
      <c r="L8287" s="520">
        <f>$G8287*H8287</f>
        <v/>
      </c>
      <c r="M8287" s="521">
        <f>$G8287*I8287</f>
        <v/>
      </c>
      <c r="N8287" s="522">
        <f>$G8287*J8287</f>
        <v/>
      </c>
      <c r="O8287" s="523">
        <f>G8287*K8287</f>
        <v/>
      </c>
      <c r="P8287" s="95" t="n"/>
      <c r="Q8287" s="126" t="n"/>
    </row>
    <row r="8288" outlineLevel="3" ht="50.25" customHeight="1">
      <c r="A8288" s="3" t="n"/>
      <c r="B8288" s="3" t="n"/>
      <c r="C8288" s="25" t="n"/>
      <c r="D8288" s="3" t="inlineStr">
        <is>
          <t>11.2.11.2.</t>
        </is>
      </c>
      <c r="E8288" s="3" t="inlineStr">
        <is>
          <t>Комплект крепления пневматического шкафа к трубе, D450 (2 обжимных хомута и кронштейн)</t>
        </is>
      </c>
      <c r="F8288" s="518" t="inlineStr">
        <is>
          <t>компл.</t>
        </is>
      </c>
      <c r="G8288" s="519" t="n">
        <v>4</v>
      </c>
      <c r="H8288" s="520" t="n">
        <v>30000</v>
      </c>
      <c r="I8288" s="521" t="n">
        <v>7500</v>
      </c>
      <c r="J8288" s="522">
        <f>(H8288+I8288)*0.125</f>
        <v/>
      </c>
      <c r="K8288" s="523">
        <f>SUBTOTAL(9,H8288:J8288)</f>
        <v/>
      </c>
      <c r="L8288" s="520">
        <f>$G8288*H8288</f>
        <v/>
      </c>
      <c r="M8288" s="521">
        <f>$G8288*I8288</f>
        <v/>
      </c>
      <c r="N8288" s="522">
        <f>$G8288*J8288</f>
        <v/>
      </c>
      <c r="O8288" s="523">
        <f>G8288*K8288</f>
        <v/>
      </c>
      <c r="P8288" s="95" t="n"/>
      <c r="Q8288" s="126" t="n"/>
    </row>
    <row r="8289" outlineLevel="3" ht="50.25" customHeight="1">
      <c r="A8289" s="3" t="n"/>
      <c r="B8289" s="3" t="n"/>
      <c r="C8289" s="25" t="n"/>
      <c r="D8289" s="3" t="inlineStr">
        <is>
          <t>11.2.11.3.</t>
        </is>
      </c>
      <c r="E8289" s="3" t="inlineStr">
        <is>
          <t>Соединение для панельного монтажа, д10</t>
        </is>
      </c>
      <c r="F8289" s="518" t="inlineStr">
        <is>
          <t>шт.</t>
        </is>
      </c>
      <c r="G8289" s="519" t="n">
        <v>25</v>
      </c>
      <c r="H8289" s="520" t="n">
        <v>500.2499999999999</v>
      </c>
      <c r="I8289" s="521" t="n">
        <v>125.0625</v>
      </c>
      <c r="J8289" s="522">
        <f>(H8289+I8289)*0.125</f>
        <v/>
      </c>
      <c r="K8289" s="523">
        <f>SUBTOTAL(9,H8289:J8289)</f>
        <v/>
      </c>
      <c r="L8289" s="520">
        <f>$G8289*H8289</f>
        <v/>
      </c>
      <c r="M8289" s="521">
        <f>$G8289*I8289</f>
        <v/>
      </c>
      <c r="N8289" s="522">
        <f>$G8289*J8289</f>
        <v/>
      </c>
      <c r="O8289" s="523">
        <f>G8289*K8289</f>
        <v/>
      </c>
      <c r="P8289" s="95" t="n"/>
      <c r="Q8289" s="126" t="n"/>
    </row>
    <row r="8290" outlineLevel="3" ht="50.25" customHeight="1">
      <c r="A8290" s="3" t="n"/>
      <c r="B8290" s="3" t="n"/>
      <c r="C8290" s="25" t="n"/>
      <c r="D8290" s="3" t="inlineStr">
        <is>
          <t>11.2.11.4.</t>
        </is>
      </c>
      <c r="E8290" s="3" t="inlineStr">
        <is>
          <t>Угольник прямой, д10</t>
        </is>
      </c>
      <c r="F8290" s="518" t="inlineStr">
        <is>
          <t>шт.</t>
        </is>
      </c>
      <c r="G8290" s="519" t="n">
        <v>70</v>
      </c>
      <c r="H8290" s="520" t="n">
        <v>2034.35</v>
      </c>
      <c r="I8290" s="521" t="n">
        <v>508.5875</v>
      </c>
      <c r="J8290" s="522">
        <f>(H8290+I8290)*0.125</f>
        <v/>
      </c>
      <c r="K8290" s="523">
        <f>SUBTOTAL(9,H8290:J8290)</f>
        <v/>
      </c>
      <c r="L8290" s="520">
        <f>$G8290*H8290</f>
        <v/>
      </c>
      <c r="M8290" s="521">
        <f>$G8290*I8290</f>
        <v/>
      </c>
      <c r="N8290" s="522">
        <f>$G8290*J8290</f>
        <v/>
      </c>
      <c r="O8290" s="523">
        <f>G8290*K8290</f>
        <v/>
      </c>
      <c r="P8290" s="95" t="n"/>
      <c r="Q8290" s="126" t="n"/>
    </row>
    <row r="8291" outlineLevel="3" ht="50.25" customHeight="1">
      <c r="A8291" s="3" t="n"/>
      <c r="B8291" s="3" t="n"/>
      <c r="C8291" s="25" t="n"/>
      <c r="D8291" s="3" t="inlineStr">
        <is>
          <t>11.2.11.5.</t>
        </is>
      </c>
      <c r="E8291" s="3" t="inlineStr">
        <is>
          <t>Тройник прямой, д10</t>
        </is>
      </c>
      <c r="F8291" s="518" t="inlineStr">
        <is>
          <t>шт.</t>
        </is>
      </c>
      <c r="G8291" s="519" t="n">
        <v>10</v>
      </c>
      <c r="H8291" s="520" t="n">
        <v>2567.49</v>
      </c>
      <c r="I8291" s="521" t="n">
        <v>641.8724999999999</v>
      </c>
      <c r="J8291" s="522">
        <f>(H8291+I8291)*0.125</f>
        <v/>
      </c>
      <c r="K8291" s="523">
        <f>SUBTOTAL(9,H8291:J8291)</f>
        <v/>
      </c>
      <c r="L8291" s="520">
        <f>$G8291*H8291</f>
        <v/>
      </c>
      <c r="M8291" s="521">
        <f>$G8291*I8291</f>
        <v/>
      </c>
      <c r="N8291" s="522">
        <f>$G8291*J8291</f>
        <v/>
      </c>
      <c r="O8291" s="523">
        <f>G8291*K8291</f>
        <v/>
      </c>
      <c r="P8291" s="95" t="n"/>
      <c r="Q8291" s="126" t="n"/>
    </row>
    <row r="8292" outlineLevel="3" ht="50.25" customHeight="1">
      <c r="A8292" s="3" t="n"/>
      <c r="B8292" s="3" t="n"/>
      <c r="C8292" s="25" t="n"/>
      <c r="D8292" s="3" t="inlineStr">
        <is>
          <t>11.2.11.6.</t>
        </is>
      </c>
      <c r="E8292" s="3" t="inlineStr">
        <is>
          <t>Переходник с диаметра 16 на диаметр 10</t>
        </is>
      </c>
      <c r="F8292" s="518" t="inlineStr">
        <is>
          <t>шт.</t>
        </is>
      </c>
      <c r="G8292" s="519" t="n">
        <v>10</v>
      </c>
      <c r="H8292" s="520" t="n">
        <v>6005.07</v>
      </c>
      <c r="I8292" s="521" t="n">
        <v>1501.2675</v>
      </c>
      <c r="J8292" s="522">
        <f>(H8292+I8292)*0.125</f>
        <v/>
      </c>
      <c r="K8292" s="523">
        <f>SUBTOTAL(9,H8292:J8292)</f>
        <v/>
      </c>
      <c r="L8292" s="520">
        <f>$G8292*H8292</f>
        <v/>
      </c>
      <c r="M8292" s="521">
        <f>$G8292*I8292</f>
        <v/>
      </c>
      <c r="N8292" s="522">
        <f>$G8292*J8292</f>
        <v/>
      </c>
      <c r="O8292" s="523">
        <f>G8292*K8292</f>
        <v/>
      </c>
      <c r="P8292" s="95" t="n"/>
      <c r="Q8292" s="126" t="n"/>
    </row>
    <row r="8293" outlineLevel="3" ht="50.25" customHeight="1">
      <c r="A8293" s="3" t="n"/>
      <c r="B8293" s="3" t="n"/>
      <c r="C8293" s="25" t="n"/>
      <c r="D8293" s="3" t="inlineStr">
        <is>
          <t>11.2.11.7.</t>
        </is>
      </c>
      <c r="E8293" s="3" t="inlineStr">
        <is>
          <t>Переходник с диаметра 20 на диаметр 16</t>
        </is>
      </c>
      <c r="F8293" s="518" t="inlineStr">
        <is>
          <t>шт.</t>
        </is>
      </c>
      <c r="G8293" s="519" t="n">
        <v>5</v>
      </c>
      <c r="H8293" s="520" t="n">
        <v>6899.999999999999</v>
      </c>
      <c r="I8293" s="521" t="n">
        <v>1725</v>
      </c>
      <c r="J8293" s="522">
        <f>(H8293+I8293)*0.125</f>
        <v/>
      </c>
      <c r="K8293" s="523">
        <f>SUBTOTAL(9,H8293:J8293)</f>
        <v/>
      </c>
      <c r="L8293" s="520">
        <f>$G8293*H8293</f>
        <v/>
      </c>
      <c r="M8293" s="521">
        <f>$G8293*I8293</f>
        <v/>
      </c>
      <c r="N8293" s="522">
        <f>$G8293*J8293</f>
        <v/>
      </c>
      <c r="O8293" s="523">
        <f>G8293*K8293</f>
        <v/>
      </c>
      <c r="P8293" s="95" t="n"/>
      <c r="Q8293" s="126" t="n"/>
    </row>
    <row r="8294" outlineLevel="3" ht="50.25" customHeight="1">
      <c r="A8294" s="3" t="n"/>
      <c r="B8294" s="3" t="n"/>
      <c r="C8294" s="25" t="n"/>
      <c r="D8294" s="3" t="inlineStr">
        <is>
          <t>11.2.11.8.</t>
        </is>
      </c>
      <c r="E8294" s="3" t="inlineStr">
        <is>
          <t>Тройник прямой, д16</t>
        </is>
      </c>
      <c r="F8294" s="518" t="inlineStr">
        <is>
          <t>шт.</t>
        </is>
      </c>
      <c r="G8294" s="519" t="n">
        <v>10</v>
      </c>
      <c r="H8294" s="520" t="n">
        <v>3647.8</v>
      </c>
      <c r="I8294" s="521" t="n">
        <v>911.9499999999999</v>
      </c>
      <c r="J8294" s="522">
        <f>(H8294+I8294)*0.125</f>
        <v/>
      </c>
      <c r="K8294" s="523">
        <f>SUBTOTAL(9,H8294:J8294)</f>
        <v/>
      </c>
      <c r="L8294" s="520">
        <f>$G8294*H8294</f>
        <v/>
      </c>
      <c r="M8294" s="521">
        <f>$G8294*I8294</f>
        <v/>
      </c>
      <c r="N8294" s="522">
        <f>$G8294*J8294</f>
        <v/>
      </c>
      <c r="O8294" s="523">
        <f>G8294*K8294</f>
        <v/>
      </c>
      <c r="P8294" s="95" t="n"/>
      <c r="Q8294" s="126" t="n"/>
    </row>
    <row r="8295" outlineLevel="3" ht="50.25" customHeight="1">
      <c r="A8295" s="3" t="n"/>
      <c r="B8295" s="3" t="n"/>
      <c r="C8295" s="25" t="n"/>
      <c r="D8295" s="3" t="inlineStr">
        <is>
          <t>11.2.11.9.</t>
        </is>
      </c>
      <c r="E8295" s="3" t="inlineStr">
        <is>
          <t>Угольник прямой, д16</t>
        </is>
      </c>
      <c r="F8295" s="518" t="inlineStr">
        <is>
          <t>шт.</t>
        </is>
      </c>
      <c r="G8295" s="519" t="n">
        <v>40</v>
      </c>
      <c r="H8295" s="520" t="n">
        <v>2567.49</v>
      </c>
      <c r="I8295" s="521" t="n">
        <v>641.8724999999999</v>
      </c>
      <c r="J8295" s="522">
        <f>(H8295+I8295)*0.125</f>
        <v/>
      </c>
      <c r="K8295" s="523">
        <f>SUBTOTAL(9,H8295:J8295)</f>
        <v/>
      </c>
      <c r="L8295" s="520">
        <f>$G8295*H8295</f>
        <v/>
      </c>
      <c r="M8295" s="521">
        <f>$G8295*I8295</f>
        <v/>
      </c>
      <c r="N8295" s="522">
        <f>$G8295*J8295</f>
        <v/>
      </c>
      <c r="O8295" s="523">
        <f>G8295*K8295</f>
        <v/>
      </c>
      <c r="P8295" s="95" t="n"/>
      <c r="Q8295" s="126" t="n"/>
    </row>
    <row r="8296" outlineLevel="3" ht="50.25" customHeight="1">
      <c r="A8296" s="3" t="n"/>
      <c r="B8296" s="3" t="n"/>
      <c r="C8296" s="25" t="n"/>
      <c r="D8296" s="3" t="inlineStr">
        <is>
          <t>11.2.11.10.</t>
        </is>
      </c>
      <c r="E8296" s="3" t="inlineStr">
        <is>
          <t>Соединение для панельного монтажа, д16</t>
        </is>
      </c>
      <c r="F8296" s="518" t="inlineStr">
        <is>
          <t>шт.</t>
        </is>
      </c>
      <c r="G8296" s="519" t="n">
        <v>5</v>
      </c>
      <c r="H8296" s="520" t="n">
        <v>9764.879999999999</v>
      </c>
      <c r="I8296" s="521" t="n">
        <v>2441.22</v>
      </c>
      <c r="J8296" s="522">
        <f>(H8296+I8296)*0.125</f>
        <v/>
      </c>
      <c r="K8296" s="523">
        <f>SUBTOTAL(9,H8296:J8296)</f>
        <v/>
      </c>
      <c r="L8296" s="520">
        <f>$G8296*H8296</f>
        <v/>
      </c>
      <c r="M8296" s="521">
        <f>$G8296*I8296</f>
        <v/>
      </c>
      <c r="N8296" s="522">
        <f>$G8296*J8296</f>
        <v/>
      </c>
      <c r="O8296" s="523">
        <f>G8296*K8296</f>
        <v/>
      </c>
      <c r="P8296" s="95" t="n"/>
      <c r="Q8296" s="126" t="n"/>
    </row>
    <row r="8297" outlineLevel="3" ht="50.25" customHeight="1">
      <c r="A8297" s="3" t="n"/>
      <c r="B8297" s="3" t="n"/>
      <c r="C8297" s="25" t="n"/>
      <c r="D8297" s="3" t="inlineStr">
        <is>
          <t>11.2.11.11.</t>
        </is>
      </c>
      <c r="E8297" s="3" t="inlineStr">
        <is>
          <t>Тройник прямой, д20</t>
        </is>
      </c>
      <c r="F8297" s="518" t="inlineStr">
        <is>
          <t>шт.</t>
        </is>
      </c>
      <c r="G8297" s="519" t="n">
        <v>5</v>
      </c>
      <c r="H8297" s="520" t="n">
        <v>5175</v>
      </c>
      <c r="I8297" s="521" t="n">
        <v>1293.75</v>
      </c>
      <c r="J8297" s="522">
        <f>(H8297+I8297)*0.125</f>
        <v/>
      </c>
      <c r="K8297" s="523">
        <f>SUBTOTAL(9,H8297:J8297)</f>
        <v/>
      </c>
      <c r="L8297" s="520">
        <f>$G8297*H8297</f>
        <v/>
      </c>
      <c r="M8297" s="521">
        <f>$G8297*I8297</f>
        <v/>
      </c>
      <c r="N8297" s="522">
        <f>$G8297*J8297</f>
        <v/>
      </c>
      <c r="O8297" s="523">
        <f>G8297*K8297</f>
        <v/>
      </c>
      <c r="P8297" s="95" t="n"/>
      <c r="Q8297" s="126" t="n"/>
    </row>
    <row r="8298" outlineLevel="3" ht="50.25" customHeight="1">
      <c r="A8298" s="3" t="n"/>
      <c r="B8298" s="3" t="n"/>
      <c r="C8298" s="25" t="n"/>
      <c r="D8298" s="3" t="inlineStr">
        <is>
          <t>11.2.11.12.</t>
        </is>
      </c>
      <c r="E8298" s="3" t="inlineStr">
        <is>
          <t>Пневмотрубка d=20</t>
        </is>
      </c>
      <c r="F8298" s="518" t="inlineStr">
        <is>
          <t>м</t>
        </is>
      </c>
      <c r="G8298" s="519" t="n">
        <v>8</v>
      </c>
      <c r="H8298" s="520" t="n">
        <v>690</v>
      </c>
      <c r="I8298" s="521" t="n">
        <v>172.5</v>
      </c>
      <c r="J8298" s="522">
        <f>(H8298+I8298)*0.125</f>
        <v/>
      </c>
      <c r="K8298" s="523">
        <f>SUBTOTAL(9,H8298:J8298)</f>
        <v/>
      </c>
      <c r="L8298" s="520">
        <f>$G8298*H8298</f>
        <v/>
      </c>
      <c r="M8298" s="521">
        <f>$G8298*I8298</f>
        <v/>
      </c>
      <c r="N8298" s="522">
        <f>$G8298*J8298</f>
        <v/>
      </c>
      <c r="O8298" s="523">
        <f>G8298*K8298</f>
        <v/>
      </c>
      <c r="P8298" s="95" t="n"/>
      <c r="Q8298" s="126" t="n"/>
    </row>
    <row r="8299" outlineLevel="3" ht="50.25" customHeight="1">
      <c r="A8299" s="3" t="n"/>
      <c r="B8299" s="3" t="n"/>
      <c r="C8299" s="25" t="n"/>
      <c r="D8299" s="3" t="inlineStr">
        <is>
          <t>11.2.11.13.</t>
        </is>
      </c>
      <c r="E8299" s="3" t="inlineStr">
        <is>
          <t>Пневмотрубка d=16</t>
        </is>
      </c>
      <c r="F8299" s="518" t="inlineStr">
        <is>
          <t>м</t>
        </is>
      </c>
      <c r="G8299" s="519" t="n">
        <v>280</v>
      </c>
      <c r="H8299" s="520" t="n">
        <v>431.9745</v>
      </c>
      <c r="I8299" s="521" t="n">
        <v>107.993625</v>
      </c>
      <c r="J8299" s="522">
        <f>(H8299+I8299)*0.125</f>
        <v/>
      </c>
      <c r="K8299" s="523">
        <f>SUBTOTAL(9,H8299:J8299)</f>
        <v/>
      </c>
      <c r="L8299" s="520">
        <f>$G8299*H8299</f>
        <v/>
      </c>
      <c r="M8299" s="521">
        <f>$G8299*I8299</f>
        <v/>
      </c>
      <c r="N8299" s="522">
        <f>$G8299*J8299</f>
        <v/>
      </c>
      <c r="O8299" s="523">
        <f>G8299*K8299</f>
        <v/>
      </c>
      <c r="P8299" s="95" t="n"/>
      <c r="Q8299" s="126" t="n"/>
    </row>
    <row r="8300" outlineLevel="3" ht="50.25" customHeight="1">
      <c r="A8300" s="3" t="n"/>
      <c r="B8300" s="3" t="n"/>
      <c r="C8300" s="25" t="n"/>
      <c r="D8300" s="3" t="inlineStr">
        <is>
          <t>11.2.11.14.</t>
        </is>
      </c>
      <c r="E8300" s="3" t="inlineStr">
        <is>
          <t>Пневмотрубка d=10</t>
        </is>
      </c>
      <c r="F8300" s="518" t="inlineStr">
        <is>
          <t>м</t>
        </is>
      </c>
      <c r="G8300" s="519" t="n">
        <v>100</v>
      </c>
      <c r="H8300" s="520" t="n">
        <v>166.75</v>
      </c>
      <c r="I8300" s="521" t="n">
        <v>41.6875</v>
      </c>
      <c r="J8300" s="522">
        <f>(H8300+I8300)*0.125</f>
        <v/>
      </c>
      <c r="K8300" s="523">
        <f>SUBTOTAL(9,H8300:J8300)</f>
        <v/>
      </c>
      <c r="L8300" s="520">
        <f>$G8300*H8300</f>
        <v/>
      </c>
      <c r="M8300" s="521">
        <f>$G8300*I8300</f>
        <v/>
      </c>
      <c r="N8300" s="522">
        <f>$G8300*J8300</f>
        <v/>
      </c>
      <c r="O8300" s="523">
        <f>G8300*K8300</f>
        <v/>
      </c>
      <c r="P8300" s="95" t="n"/>
      <c r="Q8300" s="126" t="n"/>
    </row>
    <row r="8301" outlineLevel="2" ht="50.25" customHeight="1">
      <c r="A8301" s="3" t="n"/>
      <c r="B8301" s="3" t="n"/>
      <c r="C8301" s="240" t="n"/>
      <c r="D8301" s="146" t="inlineStr">
        <is>
          <t>11.2.12.</t>
        </is>
      </c>
      <c r="E8301" s="146" t="inlineStr">
        <is>
          <t>Лотковая продукция</t>
        </is>
      </c>
      <c r="F8301" s="241" t="inlineStr">
        <is>
          <t>комплект</t>
        </is>
      </c>
      <c r="G8301" s="422" t="n">
        <v>1</v>
      </c>
      <c r="H8301" s="423">
        <f>IFERROR(L8301/G8301,0)</f>
        <v/>
      </c>
      <c r="I8301" s="424">
        <f>IFERROR(M8301/G8301,0)</f>
        <v/>
      </c>
      <c r="J8301" s="425">
        <f>IFERROR(N8301/G8301,0)</f>
        <v/>
      </c>
      <c r="K8301" s="432">
        <f>+IFERROR(O8301/G8301,0)</f>
        <v/>
      </c>
      <c r="L8301" s="423">
        <f>SUBTOTAL(9,L8302:L8380)</f>
        <v/>
      </c>
      <c r="M8301" s="424">
        <f>SUBTOTAL(9,M8302:M8380)</f>
        <v/>
      </c>
      <c r="N8301" s="425">
        <f>SUBTOTAL(9,N8302:N8380)</f>
        <v/>
      </c>
      <c r="O8301" s="427">
        <f>SUBTOTAL(9,O8302:O8380)</f>
        <v/>
      </c>
      <c r="P8301" s="264" t="n"/>
      <c r="Q8301" s="265" t="n"/>
    </row>
    <row r="8302" outlineLevel="3" ht="50.25" customHeight="1">
      <c r="A8302" s="3" t="n"/>
      <c r="B8302" s="3" t="n"/>
      <c r="C8302" s="25" t="n"/>
      <c r="D8302" s="3" t="inlineStr">
        <is>
          <t>11.2.12.1.</t>
        </is>
      </c>
      <c r="E8302" s="3" t="inlineStr">
        <is>
          <t>Винт для электрического соединения М5х8</t>
        </is>
      </c>
      <c r="F8302" s="518" t="inlineStr">
        <is>
          <t>шт.</t>
        </is>
      </c>
      <c r="G8302" s="519" t="n">
        <v>250</v>
      </c>
      <c r="H8302" s="520" t="n">
        <v>7.04306</v>
      </c>
      <c r="I8302" s="521" t="n">
        <v>1.760765</v>
      </c>
      <c r="J8302" s="522">
        <f>(H8302+I8302)*0.125</f>
        <v/>
      </c>
      <c r="K8302" s="523">
        <f>SUBTOTAL(9,H8302:J8302)</f>
        <v/>
      </c>
      <c r="L8302" s="520">
        <f>$G8302*H8302</f>
        <v/>
      </c>
      <c r="M8302" s="521">
        <f>$G8302*I8302</f>
        <v/>
      </c>
      <c r="N8302" s="522">
        <f>$G8302*J8302</f>
        <v/>
      </c>
      <c r="O8302" s="523">
        <f>G8302*K8302</f>
        <v/>
      </c>
      <c r="P8302" s="95" t="n"/>
      <c r="Q8302" s="126" t="n"/>
    </row>
    <row r="8303" outlineLevel="3" ht="50.25" customHeight="1">
      <c r="A8303" s="3" t="n"/>
      <c r="B8303" s="3" t="n"/>
      <c r="C8303" s="25" t="n"/>
      <c r="D8303" s="3" t="inlineStr">
        <is>
          <t>11.2.12.2.</t>
        </is>
      </c>
      <c r="E8303" s="3" t="inlineStr">
        <is>
          <t>Винт с гладкой головкой и квадратным подголовником М6х20</t>
        </is>
      </c>
      <c r="F8303" s="518" t="inlineStr">
        <is>
          <t>шт.</t>
        </is>
      </c>
      <c r="G8303" s="519" t="n">
        <v>600</v>
      </c>
      <c r="H8303" s="520" t="n">
        <v>8.446059999999999</v>
      </c>
      <c r="I8303" s="521" t="n">
        <v>2.111515</v>
      </c>
      <c r="J8303" s="522">
        <f>(H8303+I8303)*0.125</f>
        <v/>
      </c>
      <c r="K8303" s="523">
        <f>SUBTOTAL(9,H8303:J8303)</f>
        <v/>
      </c>
      <c r="L8303" s="520">
        <f>$G8303*H8303</f>
        <v/>
      </c>
      <c r="M8303" s="521">
        <f>$G8303*I8303</f>
        <v/>
      </c>
      <c r="N8303" s="522">
        <f>$G8303*J8303</f>
        <v/>
      </c>
      <c r="O8303" s="523">
        <f>G8303*K8303</f>
        <v/>
      </c>
      <c r="P8303" s="95" t="n"/>
      <c r="Q8303" s="126" t="n"/>
    </row>
    <row r="8304" outlineLevel="3" ht="50.25" customHeight="1">
      <c r="A8304" s="3" t="n"/>
      <c r="B8304" s="3" t="n"/>
      <c r="C8304" s="25" t="n"/>
      <c r="D8304" s="3" t="inlineStr">
        <is>
          <t>11.2.12.3.</t>
        </is>
      </c>
      <c r="E8304" s="3" t="inlineStr">
        <is>
          <t>Винт с крестообразным шлицем М6х10</t>
        </is>
      </c>
      <c r="F8304" s="518" t="inlineStr">
        <is>
          <t>шт.</t>
        </is>
      </c>
      <c r="G8304" s="519" t="n">
        <v>1000</v>
      </c>
      <c r="H8304" s="520" t="n">
        <v>4.517659999999999</v>
      </c>
      <c r="I8304" s="521" t="n">
        <v>1.129415</v>
      </c>
      <c r="J8304" s="522">
        <f>(H8304+I8304)*0.125</f>
        <v/>
      </c>
      <c r="K8304" s="523">
        <f>SUBTOTAL(9,H8304:J8304)</f>
        <v/>
      </c>
      <c r="L8304" s="520">
        <f>$G8304*H8304</f>
        <v/>
      </c>
      <c r="M8304" s="521">
        <f>$G8304*I8304</f>
        <v/>
      </c>
      <c r="N8304" s="522">
        <f>$G8304*J8304</f>
        <v/>
      </c>
      <c r="O8304" s="523">
        <f>G8304*K8304</f>
        <v/>
      </c>
      <c r="P8304" s="95" t="n"/>
      <c r="Q8304" s="126" t="n"/>
    </row>
    <row r="8305" outlineLevel="3" ht="50.25" customHeight="1">
      <c r="A8305" s="3" t="n"/>
      <c r="B8305" s="3" t="n"/>
      <c r="C8305" s="25" t="n"/>
      <c r="D8305" s="3" t="inlineStr">
        <is>
          <t>11.2.12.4.</t>
        </is>
      </c>
      <c r="E8305" s="3" t="inlineStr">
        <is>
          <t>Гайка с насечкой, препятствующая отвинчиванию М6</t>
        </is>
      </c>
      <c r="F8305" s="518" t="inlineStr">
        <is>
          <t>шт.</t>
        </is>
      </c>
      <c r="G8305" s="519" t="n">
        <v>1500</v>
      </c>
      <c r="H8305" s="520" t="n">
        <v>3.98452</v>
      </c>
      <c r="I8305" s="521" t="n">
        <v>0.9961300000000001</v>
      </c>
      <c r="J8305" s="522">
        <f>(H8305+I8305)*0.125</f>
        <v/>
      </c>
      <c r="K8305" s="523">
        <f>SUBTOTAL(9,H8305:J8305)</f>
        <v/>
      </c>
      <c r="L8305" s="520">
        <f>$G8305*H8305</f>
        <v/>
      </c>
      <c r="M8305" s="521">
        <f>$G8305*I8305</f>
        <v/>
      </c>
      <c r="N8305" s="522">
        <f>$G8305*J8305</f>
        <v/>
      </c>
      <c r="O8305" s="523">
        <f>G8305*K8305</f>
        <v/>
      </c>
      <c r="P8305" s="95" t="n"/>
      <c r="Q8305" s="126" t="n"/>
    </row>
    <row r="8306" outlineLevel="3" ht="50.25" customHeight="1">
      <c r="A8306" s="3" t="n"/>
      <c r="B8306" s="3" t="n"/>
      <c r="C8306" s="25" t="n"/>
      <c r="D8306" s="3" t="inlineStr">
        <is>
          <t>11.2.12.5.</t>
        </is>
      </c>
      <c r="E8306" s="3" t="inlineStr">
        <is>
          <t>Защитный ограничитель RP осн.100</t>
        </is>
      </c>
      <c r="F8306" s="518" t="inlineStr">
        <is>
          <t>шт.</t>
        </is>
      </c>
      <c r="G8306" s="519" t="n">
        <v>10</v>
      </c>
      <c r="H8306" s="520" t="n">
        <v>144.4529375</v>
      </c>
      <c r="I8306" s="521" t="n">
        <v>36.113234375</v>
      </c>
      <c r="J8306" s="522">
        <f>(H8306+I8306)*0.125</f>
        <v/>
      </c>
      <c r="K8306" s="523">
        <f>SUBTOTAL(9,H8306:J8306)</f>
        <v/>
      </c>
      <c r="L8306" s="520">
        <f>$G8306*H8306</f>
        <v/>
      </c>
      <c r="M8306" s="521">
        <f>$G8306*I8306</f>
        <v/>
      </c>
      <c r="N8306" s="522">
        <f>$G8306*J8306</f>
        <v/>
      </c>
      <c r="O8306" s="523">
        <f>G8306*K8306</f>
        <v/>
      </c>
      <c r="P8306" s="95" t="n"/>
      <c r="Q8306" s="126" t="n"/>
    </row>
    <row r="8307" outlineLevel="3" ht="50.25" customHeight="1">
      <c r="A8307" s="3" t="n"/>
      <c r="B8307" s="3" t="n"/>
      <c r="C8307" s="25" t="n"/>
      <c r="D8307" s="3" t="inlineStr">
        <is>
          <t>11.2.12.6.</t>
        </is>
      </c>
      <c r="E8307" s="3" t="inlineStr">
        <is>
          <t>Защитный ограничитель RP осн.150</t>
        </is>
      </c>
      <c r="F8307" s="518" t="inlineStr">
        <is>
          <t>шт.</t>
        </is>
      </c>
      <c r="G8307" s="519" t="n">
        <v>10</v>
      </c>
      <c r="H8307" s="520" t="n">
        <v>147.1425</v>
      </c>
      <c r="I8307" s="521" t="n">
        <v>36.785625</v>
      </c>
      <c r="J8307" s="522">
        <f>(H8307+I8307)*0.125</f>
        <v/>
      </c>
      <c r="K8307" s="523">
        <f>SUBTOTAL(9,H8307:J8307)</f>
        <v/>
      </c>
      <c r="L8307" s="520">
        <f>$G8307*H8307</f>
        <v/>
      </c>
      <c r="M8307" s="521">
        <f>$G8307*I8307</f>
        <v/>
      </c>
      <c r="N8307" s="522">
        <f>$G8307*J8307</f>
        <v/>
      </c>
      <c r="O8307" s="523">
        <f>G8307*K8307</f>
        <v/>
      </c>
      <c r="P8307" s="95" t="n"/>
      <c r="Q8307" s="126" t="n"/>
    </row>
    <row r="8308" outlineLevel="3" ht="50.25" customHeight="1">
      <c r="A8308" s="3" t="n"/>
      <c r="B8308" s="3" t="n"/>
      <c r="C8308" s="25" t="n"/>
      <c r="D8308" s="3" t="inlineStr">
        <is>
          <t>11.2.12.7.</t>
        </is>
      </c>
      <c r="E8308" s="3" t="inlineStr">
        <is>
          <t>Перемычка медная 6мм², с наконечниками под винт М6, в комплекте с метизами, L=500мм</t>
        </is>
      </c>
      <c r="F8308" s="518" t="inlineStr">
        <is>
          <t>шт.</t>
        </is>
      </c>
      <c r="G8308" s="519" t="n">
        <v>50</v>
      </c>
      <c r="H8308" s="520" t="n">
        <v>239.22553</v>
      </c>
      <c r="I8308" s="521" t="n">
        <v>59.8063825</v>
      </c>
      <c r="J8308" s="522">
        <f>(H8308+I8308)*0.125</f>
        <v/>
      </c>
      <c r="K8308" s="523">
        <f>SUBTOTAL(9,H8308:J8308)</f>
        <v/>
      </c>
      <c r="L8308" s="520">
        <f>$G8308*H8308</f>
        <v/>
      </c>
      <c r="M8308" s="521">
        <f>$G8308*I8308</f>
        <v/>
      </c>
      <c r="N8308" s="522">
        <f>$G8308*J8308</f>
        <v/>
      </c>
      <c r="O8308" s="523">
        <f>G8308*K8308</f>
        <v/>
      </c>
      <c r="P8308" s="95" t="n"/>
      <c r="Q8308" s="126" t="n"/>
    </row>
    <row r="8309" outlineLevel="3" ht="50.25" customHeight="1">
      <c r="A8309" s="3" t="n"/>
      <c r="B8309" s="3" t="n"/>
      <c r="C8309" s="25" t="n"/>
      <c r="D8309" s="3" t="inlineStr">
        <is>
          <t>11.2.12.8.</t>
        </is>
      </c>
      <c r="E8309" s="3" t="inlineStr">
        <is>
          <t>Никелированная пластина для заземления PTCE</t>
        </is>
      </c>
      <c r="F8309" s="518" t="inlineStr">
        <is>
          <t>шт.</t>
        </is>
      </c>
      <c r="G8309" s="519" t="n">
        <v>100</v>
      </c>
      <c r="H8309" s="520" t="n">
        <v>90.68991999999999</v>
      </c>
      <c r="I8309" s="521" t="n">
        <v>22.67248</v>
      </c>
      <c r="J8309" s="522">
        <f>(H8309+I8309)*0.125</f>
        <v/>
      </c>
      <c r="K8309" s="523">
        <f>SUBTOTAL(9,H8309:J8309)</f>
        <v/>
      </c>
      <c r="L8309" s="520">
        <f>$G8309*H8309</f>
        <v/>
      </c>
      <c r="M8309" s="521">
        <f>$G8309*I8309</f>
        <v/>
      </c>
      <c r="N8309" s="522">
        <f>$G8309*J8309</f>
        <v/>
      </c>
      <c r="O8309" s="523">
        <f>G8309*K8309</f>
        <v/>
      </c>
      <c r="P8309" s="95" t="n"/>
      <c r="Q8309" s="126" t="n"/>
    </row>
    <row r="8310" outlineLevel="3" ht="50.25" customHeight="1">
      <c r="A8310" s="3" t="n"/>
      <c r="B8310" s="3" t="n"/>
      <c r="C8310" s="25" t="n"/>
      <c r="D8310" s="3" t="inlineStr">
        <is>
          <t>11.2.12.9.</t>
        </is>
      </c>
      <c r="E8310" s="3" t="inlineStr">
        <is>
          <t>Пластина крепежная GSV H50 (4 шт.) в комплекте с метизами, необходимымидля монтажа</t>
        </is>
      </c>
      <c r="F8310" s="518" t="inlineStr">
        <is>
          <t>шт.</t>
        </is>
      </c>
      <c r="G8310" s="519" t="n">
        <v>10</v>
      </c>
      <c r="H8310" s="520" t="n">
        <v>614.2196</v>
      </c>
      <c r="I8310" s="521" t="n">
        <v>153.5549</v>
      </c>
      <c r="J8310" s="522">
        <f>(H8310+I8310)*0.125</f>
        <v/>
      </c>
      <c r="K8310" s="523">
        <f>SUBTOTAL(9,H8310:J8310)</f>
        <v/>
      </c>
      <c r="L8310" s="520">
        <f>$G8310*H8310</f>
        <v/>
      </c>
      <c r="M8310" s="521">
        <f>$G8310*I8310</f>
        <v/>
      </c>
      <c r="N8310" s="522">
        <f>$G8310*J8310</f>
        <v/>
      </c>
      <c r="O8310" s="523">
        <f>G8310*K8310</f>
        <v/>
      </c>
      <c r="P8310" s="95" t="n"/>
      <c r="Q8310" s="126" t="n"/>
    </row>
    <row r="8311" outlineLevel="3" ht="50.25" customHeight="1">
      <c r="A8311" s="3" t="n"/>
      <c r="B8311" s="3" t="n"/>
      <c r="C8311" s="25" t="n"/>
      <c r="D8311" s="3" t="inlineStr">
        <is>
          <t>11.2.12.10.</t>
        </is>
      </c>
      <c r="E8311" s="3" t="inlineStr">
        <is>
          <t>Шайба М6 кузовная DIN9021</t>
        </is>
      </c>
      <c r="F8311" s="518" t="inlineStr">
        <is>
          <t>шт.</t>
        </is>
      </c>
      <c r="G8311" s="519" t="n">
        <v>600</v>
      </c>
      <c r="H8311" s="520" t="n">
        <v>2.3851</v>
      </c>
      <c r="I8311" s="521" t="n">
        <v>0.596275</v>
      </c>
      <c r="J8311" s="522">
        <f>(H8311+I8311)*0.125</f>
        <v/>
      </c>
      <c r="K8311" s="523">
        <f>SUBTOTAL(9,H8311:J8311)</f>
        <v/>
      </c>
      <c r="L8311" s="520">
        <f>$G8311*H8311</f>
        <v/>
      </c>
      <c r="M8311" s="521">
        <f>$G8311*I8311</f>
        <v/>
      </c>
      <c r="N8311" s="522">
        <f>$G8311*J8311</f>
        <v/>
      </c>
      <c r="O8311" s="523">
        <f>G8311*K8311</f>
        <v/>
      </c>
      <c r="P8311" s="95" t="n"/>
      <c r="Q8311" s="126" t="n"/>
    </row>
    <row r="8312" outlineLevel="3" ht="50.25" customHeight="1">
      <c r="A8312" s="3" t="n"/>
      <c r="B8312" s="3" t="n"/>
      <c r="C8312" s="25" t="n"/>
      <c r="D8312" s="3" t="inlineStr">
        <is>
          <t>11.2.12.11.</t>
        </is>
      </c>
      <c r="E8312" s="3" t="inlineStr">
        <is>
          <t>Крышка на лоток с заземлением осн.100 L3000, толщина 1,0 мм</t>
        </is>
      </c>
      <c r="F8312" s="518" t="inlineStr">
        <is>
          <t>м</t>
        </is>
      </c>
      <c r="G8312" s="519" t="n">
        <v>160</v>
      </c>
      <c r="H8312" s="520" t="n">
        <v>485.461</v>
      </c>
      <c r="I8312" s="521" t="n">
        <v>121.36525</v>
      </c>
      <c r="J8312" s="522">
        <f>(H8312+I8312)*0.125</f>
        <v/>
      </c>
      <c r="K8312" s="523">
        <f>SUBTOTAL(9,H8312:J8312)</f>
        <v/>
      </c>
      <c r="L8312" s="520">
        <f>$G8312*H8312</f>
        <v/>
      </c>
      <c r="M8312" s="521">
        <f>$G8312*I8312</f>
        <v/>
      </c>
      <c r="N8312" s="522">
        <f>$G8312*J8312</f>
        <v/>
      </c>
      <c r="O8312" s="523">
        <f>G8312*K8312</f>
        <v/>
      </c>
      <c r="P8312" s="95" t="n"/>
      <c r="Q8312" s="126" t="n"/>
    </row>
    <row r="8313" outlineLevel="3" ht="50.25" customHeight="1">
      <c r="A8313" s="3" t="n"/>
      <c r="B8313" s="3" t="n"/>
      <c r="C8313" s="25" t="n"/>
      <c r="D8313" s="3" t="inlineStr">
        <is>
          <t>11.2.12.12.</t>
        </is>
      </c>
      <c r="E8313" s="3" t="inlineStr">
        <is>
          <t>Крышка на лоток с заземлением осн. 150 L 3000, толщ 1,0мм</t>
        </is>
      </c>
      <c r="F8313" s="518" t="inlineStr">
        <is>
          <t>м</t>
        </is>
      </c>
      <c r="G8313" s="519" t="n">
        <v>200</v>
      </c>
      <c r="H8313" s="520" t="n">
        <v>620.6435</v>
      </c>
      <c r="I8313" s="521" t="n">
        <v>155.160875</v>
      </c>
      <c r="J8313" s="522">
        <f>(H8313+I8313)*0.125</f>
        <v/>
      </c>
      <c r="K8313" s="523">
        <f>SUBTOTAL(9,H8313:J8313)</f>
        <v/>
      </c>
      <c r="L8313" s="520">
        <f>$G8313*H8313</f>
        <v/>
      </c>
      <c r="M8313" s="521">
        <f>$G8313*I8313</f>
        <v/>
      </c>
      <c r="N8313" s="522">
        <f>$G8313*J8313</f>
        <v/>
      </c>
      <c r="O8313" s="523">
        <f>G8313*K8313</f>
        <v/>
      </c>
      <c r="P8313" s="95" t="n"/>
      <c r="Q8313" s="126" t="n"/>
    </row>
    <row r="8314" outlineLevel="3" ht="50.25" customHeight="1">
      <c r="A8314" s="3" t="n"/>
      <c r="B8314" s="3" t="n"/>
      <c r="C8314" s="25" t="n"/>
      <c r="D8314" s="3" t="inlineStr">
        <is>
          <t>11.2.12.13.</t>
        </is>
      </c>
      <c r="E8314" s="3" t="inlineStr">
        <is>
          <t>Крышка на лоток с заземлением осн. 300 L 3000, толщ 1,0мм</t>
        </is>
      </c>
      <c r="F8314" s="518" t="inlineStr">
        <is>
          <t>м</t>
        </is>
      </c>
      <c r="G8314" s="519" t="n">
        <v>20</v>
      </c>
      <c r="H8314" s="520" t="n">
        <v>1124.5505</v>
      </c>
      <c r="I8314" s="521" t="n">
        <v>281.137625</v>
      </c>
      <c r="J8314" s="522">
        <f>(H8314+I8314)*0.125</f>
        <v/>
      </c>
      <c r="K8314" s="523">
        <f>SUBTOTAL(9,H8314:J8314)</f>
        <v/>
      </c>
      <c r="L8314" s="520">
        <f>$G8314*H8314</f>
        <v/>
      </c>
      <c r="M8314" s="521">
        <f>$G8314*I8314</f>
        <v/>
      </c>
      <c r="N8314" s="522">
        <f>$G8314*J8314</f>
        <v/>
      </c>
      <c r="O8314" s="523">
        <f>G8314*K8314</f>
        <v/>
      </c>
      <c r="P8314" s="95" t="n"/>
      <c r="Q8314" s="126" t="n"/>
    </row>
    <row r="8315" outlineLevel="3" ht="50.25" customHeight="1">
      <c r="A8315" s="3" t="n"/>
      <c r="B8315" s="3" t="n"/>
      <c r="C8315" s="25" t="n"/>
      <c r="D8315" s="3" t="inlineStr">
        <is>
          <t>11.2.12.14.</t>
        </is>
      </c>
      <c r="E8315" s="3" t="inlineStr">
        <is>
          <t>Лоток 100х50 L3000 толщ.1,0 мм</t>
        </is>
      </c>
      <c r="F8315" s="518" t="inlineStr">
        <is>
          <t>м</t>
        </is>
      </c>
      <c r="G8315" s="519" t="n">
        <v>160</v>
      </c>
      <c r="H8315" s="520" t="n">
        <v>752.7235327380952</v>
      </c>
      <c r="I8315" s="521" t="n">
        <v>188.1808831845238</v>
      </c>
      <c r="J8315" s="522">
        <f>(H8315+I8315)*0.125</f>
        <v/>
      </c>
      <c r="K8315" s="523">
        <f>SUBTOTAL(9,H8315:J8315)</f>
        <v/>
      </c>
      <c r="L8315" s="520">
        <f>$G8315*H8315</f>
        <v/>
      </c>
      <c r="M8315" s="521">
        <f>$G8315*I8315</f>
        <v/>
      </c>
      <c r="N8315" s="522">
        <f>$G8315*J8315</f>
        <v/>
      </c>
      <c r="O8315" s="523">
        <f>G8315*K8315</f>
        <v/>
      </c>
      <c r="P8315" s="95" t="n"/>
      <c r="Q8315" s="126" t="n"/>
    </row>
    <row r="8316" outlineLevel="3" ht="50.25" customHeight="1">
      <c r="A8316" s="3" t="n"/>
      <c r="B8316" s="3" t="n"/>
      <c r="C8316" s="25" t="n"/>
      <c r="D8316" s="3" t="inlineStr">
        <is>
          <t>11.2.12.15.</t>
        </is>
      </c>
      <c r="E8316" s="3" t="inlineStr">
        <is>
          <t>Лоток 150х50 L3000 толщ.1,0 мм</t>
        </is>
      </c>
      <c r="F8316" s="518" t="inlineStr">
        <is>
          <t>м</t>
        </is>
      </c>
      <c r="G8316" s="519" t="n">
        <v>200</v>
      </c>
      <c r="H8316" s="520" t="n">
        <v>1075.175037037037</v>
      </c>
      <c r="I8316" s="521" t="n">
        <v>268.7937592592593</v>
      </c>
      <c r="J8316" s="522">
        <f>(H8316+I8316)*0.125</f>
        <v/>
      </c>
      <c r="K8316" s="523">
        <f>SUBTOTAL(9,H8316:J8316)</f>
        <v/>
      </c>
      <c r="L8316" s="520">
        <f>$G8316*H8316</f>
        <v/>
      </c>
      <c r="M8316" s="521">
        <f>$G8316*I8316</f>
        <v/>
      </c>
      <c r="N8316" s="522">
        <f>$G8316*J8316</f>
        <v/>
      </c>
      <c r="O8316" s="523">
        <f>G8316*K8316</f>
        <v/>
      </c>
      <c r="P8316" s="95" t="n"/>
      <c r="Q8316" s="126" t="n"/>
    </row>
    <row r="8317" outlineLevel="3" ht="50.25" customHeight="1">
      <c r="A8317" s="3" t="n"/>
      <c r="B8317" s="3" t="n"/>
      <c r="C8317" s="25" t="n"/>
      <c r="D8317" s="3" t="inlineStr">
        <is>
          <t>11.2.12.16.</t>
        </is>
      </c>
      <c r="E8317" s="3" t="inlineStr">
        <is>
          <t>Лоток 300х100 L3000 толщ.1,0 мм</t>
        </is>
      </c>
      <c r="F8317" s="518" t="inlineStr">
        <is>
          <t>м</t>
        </is>
      </c>
      <c r="G8317" s="519" t="n">
        <v>20</v>
      </c>
      <c r="H8317" s="520" t="n">
        <v>2338.6055</v>
      </c>
      <c r="I8317" s="521" t="n">
        <v>584.6513749999999</v>
      </c>
      <c r="J8317" s="522">
        <f>(H8317+I8317)*0.125</f>
        <v/>
      </c>
      <c r="K8317" s="523">
        <f>SUBTOTAL(9,H8317:J8317)</f>
        <v/>
      </c>
      <c r="L8317" s="520">
        <f>$G8317*H8317</f>
        <v/>
      </c>
      <c r="M8317" s="521">
        <f>$G8317*I8317</f>
        <v/>
      </c>
      <c r="N8317" s="522">
        <f>$G8317*J8317</f>
        <v/>
      </c>
      <c r="O8317" s="523">
        <f>G8317*K8317</f>
        <v/>
      </c>
      <c r="P8317" s="95" t="n"/>
      <c r="Q8317" s="126" t="n"/>
    </row>
    <row r="8318" outlineLevel="3" ht="50.25" customHeight="1">
      <c r="A8318" s="3" t="n"/>
      <c r="B8318" s="3" t="n"/>
      <c r="C8318" s="25" t="n"/>
      <c r="D8318" s="3" t="inlineStr">
        <is>
          <t>11.2.12.17.</t>
        </is>
      </c>
      <c r="E8318" s="3" t="inlineStr">
        <is>
          <t>Перегородка SEP L3000 Н50</t>
        </is>
      </c>
      <c r="F8318" s="518" t="inlineStr">
        <is>
          <t>м</t>
        </is>
      </c>
      <c r="G8318" s="519" t="n">
        <v>350</v>
      </c>
      <c r="H8318" s="520" t="n">
        <v>277.6677395833333</v>
      </c>
      <c r="I8318" s="521" t="n">
        <v>69.41693489583332</v>
      </c>
      <c r="J8318" s="522">
        <f>(H8318+I8318)*0.125</f>
        <v/>
      </c>
      <c r="K8318" s="523">
        <f>SUBTOTAL(9,H8318:J8318)</f>
        <v/>
      </c>
      <c r="L8318" s="520">
        <f>$G8318*H8318</f>
        <v/>
      </c>
      <c r="M8318" s="521">
        <f>$G8318*I8318</f>
        <v/>
      </c>
      <c r="N8318" s="522">
        <f>$G8318*J8318</f>
        <v/>
      </c>
      <c r="O8318" s="523">
        <f>G8318*K8318</f>
        <v/>
      </c>
      <c r="P8318" s="95" t="n"/>
      <c r="Q8318" s="126" t="n"/>
    </row>
    <row r="8319" outlineLevel="3" ht="50.25" customHeight="1">
      <c r="A8319" s="3" t="n"/>
      <c r="B8319" s="3" t="n"/>
      <c r="C8319" s="25" t="n"/>
      <c r="D8319" s="3" t="inlineStr">
        <is>
          <t>11.2.12.18.</t>
        </is>
      </c>
      <c r="E8319" s="3" t="inlineStr">
        <is>
          <t>Горизонтальный изменяемый угол CPO 0-45град, 100x50</t>
        </is>
      </c>
      <c r="F8319" s="518" t="inlineStr">
        <is>
          <t>шт.</t>
        </is>
      </c>
      <c r="G8319" s="519" t="n">
        <v>19</v>
      </c>
      <c r="H8319" s="520" t="n">
        <v>1583.608105263158</v>
      </c>
      <c r="I8319" s="521" t="n">
        <v>395.9020263157894</v>
      </c>
      <c r="J8319" s="522">
        <f>(H8319+I8319)*0.125</f>
        <v/>
      </c>
      <c r="K8319" s="523">
        <f>SUBTOTAL(9,H8319:J8319)</f>
        <v/>
      </c>
      <c r="L8319" s="520">
        <f>$G8319*H8319</f>
        <v/>
      </c>
      <c r="M8319" s="521">
        <f>$G8319*I8319</f>
        <v/>
      </c>
      <c r="N8319" s="522">
        <f>$G8319*J8319</f>
        <v/>
      </c>
      <c r="O8319" s="523">
        <f>G8319*K8319</f>
        <v/>
      </c>
      <c r="P8319" s="95" t="n"/>
      <c r="Q8319" s="126" t="n"/>
    </row>
    <row r="8320" outlineLevel="3" ht="50.25" customHeight="1">
      <c r="A8320" s="3" t="n"/>
      <c r="B8320" s="3" t="n"/>
      <c r="C8320" s="25" t="n"/>
      <c r="D8320" s="3" t="inlineStr">
        <is>
          <t>11.2.12.19.</t>
        </is>
      </c>
      <c r="E8320" s="3" t="inlineStr">
        <is>
          <t>Горизонтальный изменяемый угол CPO 0-45град. 150x50</t>
        </is>
      </c>
      <c r="F8320" s="518" t="inlineStr">
        <is>
          <t>шт.</t>
        </is>
      </c>
      <c r="G8320" s="519" t="n">
        <v>4</v>
      </c>
      <c r="H8320" s="520" t="n">
        <v>1786.0765</v>
      </c>
      <c r="I8320" s="521" t="n">
        <v>446.5191249999999</v>
      </c>
      <c r="J8320" s="522">
        <f>(H8320+I8320)*0.125</f>
        <v/>
      </c>
      <c r="K8320" s="523">
        <f>SUBTOTAL(9,H8320:J8320)</f>
        <v/>
      </c>
      <c r="L8320" s="520">
        <f>$G8320*H8320</f>
        <v/>
      </c>
      <c r="M8320" s="521">
        <f>$G8320*I8320</f>
        <v/>
      </c>
      <c r="N8320" s="522">
        <f>$G8320*J8320</f>
        <v/>
      </c>
      <c r="O8320" s="523">
        <f>G8320*K8320</f>
        <v/>
      </c>
      <c r="P8320" s="95" t="n"/>
      <c r="Q8320" s="126" t="n"/>
    </row>
    <row r="8321" outlineLevel="3" ht="50.25" customHeight="1">
      <c r="A8321" s="3" t="n"/>
      <c r="B8321" s="3" t="n"/>
      <c r="C8321" s="25" t="n"/>
      <c r="D8321" s="3" t="inlineStr">
        <is>
          <t>11.2.12.20.</t>
        </is>
      </c>
      <c r="E8321" s="3" t="inlineStr">
        <is>
          <t>Крышка для угла горизонтального изменяемого CPO 0-45 осн.100</t>
        </is>
      </c>
      <c r="F8321" s="518" t="inlineStr">
        <is>
          <t>шт.</t>
        </is>
      </c>
      <c r="G8321" s="519" t="n">
        <v>19</v>
      </c>
      <c r="H8321" s="520" t="n">
        <v>592.5835</v>
      </c>
      <c r="I8321" s="521" t="n">
        <v>148.145875</v>
      </c>
      <c r="J8321" s="522">
        <f>(H8321+I8321)*0.125</f>
        <v/>
      </c>
      <c r="K8321" s="523">
        <f>SUBTOTAL(9,H8321:J8321)</f>
        <v/>
      </c>
      <c r="L8321" s="520">
        <f>$G8321*H8321</f>
        <v/>
      </c>
      <c r="M8321" s="521">
        <f>$G8321*I8321</f>
        <v/>
      </c>
      <c r="N8321" s="522">
        <f>$G8321*J8321</f>
        <v/>
      </c>
      <c r="O8321" s="523">
        <f>G8321*K8321</f>
        <v/>
      </c>
      <c r="P8321" s="95" t="n"/>
      <c r="Q8321" s="126" t="n"/>
    </row>
    <row r="8322" outlineLevel="3" ht="50.25" customHeight="1">
      <c r="A8322" s="3" t="n"/>
      <c r="B8322" s="3" t="n"/>
      <c r="C8322" s="25" t="n"/>
      <c r="D8322" s="3" t="inlineStr">
        <is>
          <t>11.2.12.21.</t>
        </is>
      </c>
      <c r="E8322" s="3" t="inlineStr">
        <is>
          <t>Крышка для угла горизонтального изменяемого CPO 0-45 осн.150</t>
        </is>
      </c>
      <c r="F8322" s="518" t="inlineStr">
        <is>
          <t>шт.</t>
        </is>
      </c>
      <c r="G8322" s="519" t="n">
        <v>4</v>
      </c>
      <c r="H8322" s="520" t="n">
        <v>677.7295</v>
      </c>
      <c r="I8322" s="521" t="n">
        <v>169.432375</v>
      </c>
      <c r="J8322" s="522">
        <f>(H8322+I8322)*0.125</f>
        <v/>
      </c>
      <c r="K8322" s="523">
        <f>SUBTOTAL(9,H8322:J8322)</f>
        <v/>
      </c>
      <c r="L8322" s="520">
        <f>$G8322*H8322</f>
        <v/>
      </c>
      <c r="M8322" s="521">
        <f>$G8322*I8322</f>
        <v/>
      </c>
      <c r="N8322" s="522">
        <f>$G8322*J8322</f>
        <v/>
      </c>
      <c r="O8322" s="523">
        <f>G8322*K8322</f>
        <v/>
      </c>
      <c r="P8322" s="95" t="n"/>
      <c r="Q8322" s="126" t="n"/>
    </row>
    <row r="8323" outlineLevel="3" ht="50.25" customHeight="1">
      <c r="A8323" s="3" t="n"/>
      <c r="B8323" s="3" t="n"/>
      <c r="C8323" s="25" t="n"/>
      <c r="D8323" s="3" t="inlineStr">
        <is>
          <t>11.2.12.22.</t>
        </is>
      </c>
      <c r="E8323" s="3" t="inlineStr">
        <is>
          <t>Крышка на ответвитель DL осн.150 в комплекте с крепежными элементами и соединительными пластинами, необходимыми для монтажа</t>
        </is>
      </c>
      <c r="F8323" s="518" t="inlineStr">
        <is>
          <t>уп.</t>
        </is>
      </c>
      <c r="G8323" s="519" t="n">
        <v>4</v>
      </c>
      <c r="H8323" s="520" t="n">
        <v>1136.614</v>
      </c>
      <c r="I8323" s="521" t="n">
        <v>284.1535</v>
      </c>
      <c r="J8323" s="522">
        <f>(H8323+I8323)*0.125</f>
        <v/>
      </c>
      <c r="K8323" s="523">
        <f>SUBTOTAL(9,H8323:J8323)</f>
        <v/>
      </c>
      <c r="L8323" s="520">
        <f>$G8323*H8323</f>
        <v/>
      </c>
      <c r="M8323" s="521">
        <f>$G8323*I8323</f>
        <v/>
      </c>
      <c r="N8323" s="522">
        <f>$G8323*J8323</f>
        <v/>
      </c>
      <c r="O8323" s="523">
        <f>G8323*K8323</f>
        <v/>
      </c>
      <c r="P8323" s="95" t="n"/>
      <c r="Q8323" s="126" t="n"/>
    </row>
    <row r="8324" outlineLevel="3" ht="50.25" customHeight="1">
      <c r="A8324" s="3" t="n"/>
      <c r="B8324" s="3" t="n"/>
      <c r="C8324" s="25" t="n"/>
      <c r="D8324" s="3" t="inlineStr">
        <is>
          <t>11.2.12.23.</t>
        </is>
      </c>
      <c r="E8324" s="3" t="inlineStr">
        <is>
          <t>Крышка на ответвитель DPT Т-образный горизонтальный осн.100 в комплекте с крепежными элементами и соединительными пластинами, необходимыми для монтажа</t>
        </is>
      </c>
      <c r="F8324" s="518" t="inlineStr">
        <is>
          <t>уп.</t>
        </is>
      </c>
      <c r="G8324" s="519" t="n">
        <v>5</v>
      </c>
      <c r="H8324" s="520" t="n">
        <v>1079.551</v>
      </c>
      <c r="I8324" s="521" t="n">
        <v>269.88775</v>
      </c>
      <c r="J8324" s="522">
        <f>(H8324+I8324)*0.125</f>
        <v/>
      </c>
      <c r="K8324" s="523">
        <f>SUBTOTAL(9,H8324:J8324)</f>
        <v/>
      </c>
      <c r="L8324" s="520">
        <f>$G8324*H8324</f>
        <v/>
      </c>
      <c r="M8324" s="521">
        <f>$G8324*I8324</f>
        <v/>
      </c>
      <c r="N8324" s="522">
        <f>$G8324*J8324</f>
        <v/>
      </c>
      <c r="O8324" s="523">
        <f>G8324*K8324</f>
        <v/>
      </c>
      <c r="P8324" s="95" t="n"/>
      <c r="Q8324" s="126" t="n"/>
    </row>
    <row r="8325" outlineLevel="3" ht="50.25" customHeight="1">
      <c r="A8325" s="3" t="n"/>
      <c r="B8325" s="3" t="n"/>
      <c r="C8325" s="25" t="n"/>
      <c r="D8325" s="3" t="inlineStr">
        <is>
          <t>11.2.12.24.</t>
        </is>
      </c>
      <c r="E8325" s="3" t="inlineStr">
        <is>
          <t>Крышка на ответвитель DPT Т-образный горизонтальный осн.150 в комплекте с крепежными элементами и соединительными пластинами, необходимыми для монтажа</t>
        </is>
      </c>
      <c r="F8325" s="518" t="inlineStr">
        <is>
          <t>уп.</t>
        </is>
      </c>
      <c r="G8325" s="519" t="n">
        <v>6</v>
      </c>
      <c r="H8325" s="520" t="n">
        <v>1257.1455</v>
      </c>
      <c r="I8325" s="521" t="n">
        <v>314.286375</v>
      </c>
      <c r="J8325" s="522">
        <f>(H8325+I8325)*0.125</f>
        <v/>
      </c>
      <c r="K8325" s="523">
        <f>SUBTOTAL(9,H8325:J8325)</f>
        <v/>
      </c>
      <c r="L8325" s="520">
        <f>$G8325*H8325</f>
        <v/>
      </c>
      <c r="M8325" s="521">
        <f>$G8325*I8325</f>
        <v/>
      </c>
      <c r="N8325" s="522">
        <f>$G8325*J8325</f>
        <v/>
      </c>
      <c r="O8325" s="523">
        <f>G8325*K8325</f>
        <v/>
      </c>
      <c r="P8325" s="95" t="n"/>
      <c r="Q8325" s="126" t="n"/>
    </row>
    <row r="8326" outlineLevel="3" ht="50.25" customHeight="1">
      <c r="A8326" s="3" t="n"/>
      <c r="B8326" s="3" t="n"/>
      <c r="C8326" s="25" t="n"/>
      <c r="D8326" s="3" t="inlineStr">
        <is>
          <t>11.2.12.25.</t>
        </is>
      </c>
      <c r="E8326" s="3" t="inlineStr">
        <is>
          <t>Крышка на ответвитель TDS Т-образный вертикальный ун. осн.100 в комплекте с крепежными элементами и соединительными пластинами, необходимыми для монтажа</t>
        </is>
      </c>
      <c r="F8326" s="518" t="inlineStr">
        <is>
          <t>уп.</t>
        </is>
      </c>
      <c r="G8326" s="519" t="n">
        <v>3</v>
      </c>
      <c r="H8326" s="520" t="n">
        <v>1328.1465</v>
      </c>
      <c r="I8326" s="521" t="n">
        <v>332.036625</v>
      </c>
      <c r="J8326" s="522">
        <f>(H8326+I8326)*0.125</f>
        <v/>
      </c>
      <c r="K8326" s="523">
        <f>SUBTOTAL(9,H8326:J8326)</f>
        <v/>
      </c>
      <c r="L8326" s="520">
        <f>$G8326*H8326</f>
        <v/>
      </c>
      <c r="M8326" s="521">
        <f>$G8326*I8326</f>
        <v/>
      </c>
      <c r="N8326" s="522">
        <f>$G8326*J8326</f>
        <v/>
      </c>
      <c r="O8326" s="523">
        <f>G8326*K8326</f>
        <v/>
      </c>
      <c r="P8326" s="95" t="n"/>
      <c r="Q8326" s="126" t="n"/>
    </row>
    <row r="8327" outlineLevel="3" ht="50.25" customHeight="1">
      <c r="A8327" s="3" t="n"/>
      <c r="B8327" s="3" t="n"/>
      <c r="C8327" s="25" t="n"/>
      <c r="D8327" s="3" t="inlineStr">
        <is>
          <t>11.2.12.26.</t>
        </is>
      </c>
      <c r="E8327" s="3" t="inlineStr">
        <is>
          <t>Крышка на ответвитель TDS Т-образный вертикальный ун. осн.150 в комплекте с крепежными элементами и соединительными пластинами, необходимыми для монтажа</t>
        </is>
      </c>
      <c r="F8327" s="518" t="inlineStr">
        <is>
          <t>уп.</t>
        </is>
      </c>
      <c r="G8327" s="519" t="n">
        <v>13</v>
      </c>
      <c r="H8327" s="520" t="n">
        <v>1491.3085</v>
      </c>
      <c r="I8327" s="521" t="n">
        <v>372.827125</v>
      </c>
      <c r="J8327" s="522">
        <f>(H8327+I8327)*0.125</f>
        <v/>
      </c>
      <c r="K8327" s="523">
        <f>SUBTOTAL(9,H8327:J8327)</f>
        <v/>
      </c>
      <c r="L8327" s="520">
        <f>$G8327*H8327</f>
        <v/>
      </c>
      <c r="M8327" s="521">
        <f>$G8327*I8327</f>
        <v/>
      </c>
      <c r="N8327" s="522">
        <f>$G8327*J8327</f>
        <v/>
      </c>
      <c r="O8327" s="523">
        <f>G8327*K8327</f>
        <v/>
      </c>
      <c r="P8327" s="95" t="n"/>
      <c r="Q8327" s="126" t="n"/>
    </row>
    <row r="8328" outlineLevel="3" ht="50.25" customHeight="1">
      <c r="A8328" s="3" t="n"/>
      <c r="B8328" s="3" t="n"/>
      <c r="C8328" s="25" t="n"/>
      <c r="D8328" s="3" t="inlineStr">
        <is>
          <t>11.2.12.27.</t>
        </is>
      </c>
      <c r="E8328" s="3" t="inlineStr">
        <is>
          <t>Крышка на ответвитель TDS Т-образный вертикальный ун. осн.300 в комплекте с крепежными элементами и соединительными пластинами, необходимыми для монтажа</t>
        </is>
      </c>
      <c r="F8328" s="518" t="inlineStr">
        <is>
          <t>уп.</t>
        </is>
      </c>
      <c r="G8328" s="519" t="n">
        <v>5</v>
      </c>
      <c r="H8328" s="520" t="n">
        <v>1960.267</v>
      </c>
      <c r="I8328" s="521" t="n">
        <v>490.06675</v>
      </c>
      <c r="J8328" s="522">
        <f>(H8328+I8328)*0.125</f>
        <v/>
      </c>
      <c r="K8328" s="523">
        <f>SUBTOTAL(9,H8328:J8328)</f>
        <v/>
      </c>
      <c r="L8328" s="520">
        <f>$G8328*H8328</f>
        <v/>
      </c>
      <c r="M8328" s="521">
        <f>$G8328*I8328</f>
        <v/>
      </c>
      <c r="N8328" s="522">
        <f>$G8328*J8328</f>
        <v/>
      </c>
      <c r="O8328" s="523">
        <f>G8328*K8328</f>
        <v/>
      </c>
      <c r="P8328" s="95" t="n"/>
      <c r="Q8328" s="126" t="n"/>
    </row>
    <row r="8329" outlineLevel="3" ht="50.25" customHeight="1">
      <c r="A8329" s="3" t="n"/>
      <c r="B8329" s="3" t="n"/>
      <c r="C8329" s="25" t="n"/>
      <c r="D8329" s="3" t="inlineStr">
        <is>
          <t>11.2.12.28.</t>
        </is>
      </c>
      <c r="E8329" s="3" t="inlineStr">
        <is>
          <t>Крышка на переходник RRS левосторонний 300/100 в комплекте с крепежными элементами и соединительными пластинами, необходимыми для монтажа</t>
        </is>
      </c>
      <c r="F8329" s="518" t="inlineStr">
        <is>
          <t>уп.</t>
        </is>
      </c>
      <c r="G8329" s="519" t="n">
        <v>3</v>
      </c>
      <c r="H8329" s="520" t="n">
        <v>1204.0155</v>
      </c>
      <c r="I8329" s="521" t="n">
        <v>301.003875</v>
      </c>
      <c r="J8329" s="522">
        <f>(H8329+I8329)*0.125</f>
        <v/>
      </c>
      <c r="K8329" s="523">
        <f>SUBTOTAL(9,H8329:J8329)</f>
        <v/>
      </c>
      <c r="L8329" s="520">
        <f>$G8329*H8329</f>
        <v/>
      </c>
      <c r="M8329" s="521">
        <f>$G8329*I8329</f>
        <v/>
      </c>
      <c r="N8329" s="522">
        <f>$G8329*J8329</f>
        <v/>
      </c>
      <c r="O8329" s="523">
        <f>G8329*K8329</f>
        <v/>
      </c>
      <c r="P8329" s="95" t="n"/>
      <c r="Q8329" s="126" t="n"/>
    </row>
    <row r="8330" outlineLevel="3" ht="50.25" customHeight="1">
      <c r="A8330" s="3" t="n"/>
      <c r="B8330" s="3" t="n"/>
      <c r="C8330" s="25" t="n"/>
      <c r="D8330" s="3" t="inlineStr">
        <is>
          <t>11.2.12.29.</t>
        </is>
      </c>
      <c r="E8330" s="3" t="inlineStr">
        <is>
          <t>Крышка на угол CD 45 вертикальный внеш. 45 осн.100</t>
        </is>
      </c>
      <c r="F8330" s="518" t="inlineStr">
        <is>
          <t>шт.</t>
        </is>
      </c>
      <c r="G8330" s="519" t="n">
        <v>14</v>
      </c>
      <c r="H8330" s="520" t="n">
        <v>682.9275</v>
      </c>
      <c r="I8330" s="521" t="n">
        <v>170.731875</v>
      </c>
      <c r="J8330" s="522">
        <f>(H8330+I8330)*0.125</f>
        <v/>
      </c>
      <c r="K8330" s="523">
        <f>SUBTOTAL(9,H8330:J8330)</f>
        <v/>
      </c>
      <c r="L8330" s="520">
        <f>$G8330*H8330</f>
        <v/>
      </c>
      <c r="M8330" s="521">
        <f>$G8330*I8330</f>
        <v/>
      </c>
      <c r="N8330" s="522">
        <f>$G8330*J8330</f>
        <v/>
      </c>
      <c r="O8330" s="523">
        <f>G8330*K8330</f>
        <v/>
      </c>
      <c r="P8330" s="95" t="n"/>
      <c r="Q8330" s="126" t="n"/>
    </row>
    <row r="8331" outlineLevel="3" ht="50.25" customHeight="1">
      <c r="A8331" s="3" t="n"/>
      <c r="B8331" s="3" t="n"/>
      <c r="C8331" s="25" t="n"/>
      <c r="D8331" s="3" t="inlineStr">
        <is>
          <t>11.2.12.30.</t>
        </is>
      </c>
      <c r="E8331" s="3" t="inlineStr">
        <is>
          <t>Крышка на угол CD 90 вертикальный внеш. 90 осн.100</t>
        </is>
      </c>
      <c r="F8331" s="518" t="inlineStr">
        <is>
          <t>шт.</t>
        </is>
      </c>
      <c r="G8331" s="519" t="n">
        <v>9</v>
      </c>
      <c r="H8331" s="520" t="n">
        <v>761.5875</v>
      </c>
      <c r="I8331" s="521" t="n">
        <v>190.396875</v>
      </c>
      <c r="J8331" s="522">
        <f>(H8331+I8331)*0.125</f>
        <v/>
      </c>
      <c r="K8331" s="523">
        <f>SUBTOTAL(9,H8331:J8331)</f>
        <v/>
      </c>
      <c r="L8331" s="520">
        <f>$G8331*H8331</f>
        <v/>
      </c>
      <c r="M8331" s="521">
        <f>$G8331*I8331</f>
        <v/>
      </c>
      <c r="N8331" s="522">
        <f>$G8331*J8331</f>
        <v/>
      </c>
      <c r="O8331" s="523">
        <f>G8331*K8331</f>
        <v/>
      </c>
      <c r="P8331" s="95" t="n"/>
      <c r="Q8331" s="126" t="n"/>
    </row>
    <row r="8332" outlineLevel="3" ht="50.25" customHeight="1">
      <c r="A8332" s="3" t="n"/>
      <c r="B8332" s="3" t="n"/>
      <c r="C8332" s="25" t="n"/>
      <c r="D8332" s="3" t="inlineStr">
        <is>
          <t>11.2.12.31.</t>
        </is>
      </c>
      <c r="E8332" s="3" t="inlineStr">
        <is>
          <t>Крышка на угол CD 90 вертикальный внеш. 90 осн.150</t>
        </is>
      </c>
      <c r="F8332" s="518" t="inlineStr">
        <is>
          <t>шт.</t>
        </is>
      </c>
      <c r="G8332" s="519" t="n">
        <v>7</v>
      </c>
      <c r="H8332" s="520" t="n">
        <v>876.5414999999999</v>
      </c>
      <c r="I8332" s="521" t="n">
        <v>219.135375</v>
      </c>
      <c r="J8332" s="522">
        <f>(H8332+I8332)*0.125</f>
        <v/>
      </c>
      <c r="K8332" s="523">
        <f>SUBTOTAL(9,H8332:J8332)</f>
        <v/>
      </c>
      <c r="L8332" s="520">
        <f>$G8332*H8332</f>
        <v/>
      </c>
      <c r="M8332" s="521">
        <f>$G8332*I8332</f>
        <v/>
      </c>
      <c r="N8332" s="522">
        <f>$G8332*J8332</f>
        <v/>
      </c>
      <c r="O8332" s="523">
        <f>G8332*K8332</f>
        <v/>
      </c>
      <c r="P8332" s="95" t="n"/>
      <c r="Q8332" s="126" t="n"/>
    </row>
    <row r="8333" outlineLevel="3" ht="50.25" customHeight="1">
      <c r="A8333" s="3" t="n"/>
      <c r="B8333" s="3" t="n"/>
      <c r="C8333" s="25" t="n"/>
      <c r="D8333" s="3" t="inlineStr">
        <is>
          <t>11.2.12.32.</t>
        </is>
      </c>
      <c r="E8333" s="3" t="inlineStr">
        <is>
          <t>Крышка на угол CDSD/CDSS 90 вертикальный внеш. переходник осн.100 в комплекте с крепежными элементами и соединительными пластинами, необходимыми для монтажа</t>
        </is>
      </c>
      <c r="F8333" s="518" t="inlineStr">
        <is>
          <t>уп.</t>
        </is>
      </c>
      <c r="G8333" s="519" t="n">
        <v>5</v>
      </c>
      <c r="H8333" s="520" t="n">
        <v>1012.368</v>
      </c>
      <c r="I8333" s="521" t="n">
        <v>253.092</v>
      </c>
      <c r="J8333" s="522">
        <f>(H8333+I8333)*0.125</f>
        <v/>
      </c>
      <c r="K8333" s="523">
        <f>SUBTOTAL(9,H8333:J8333)</f>
        <v/>
      </c>
      <c r="L8333" s="520">
        <f>$G8333*H8333</f>
        <v/>
      </c>
      <c r="M8333" s="521">
        <f>$G8333*I8333</f>
        <v/>
      </c>
      <c r="N8333" s="522">
        <f>$G8333*J8333</f>
        <v/>
      </c>
      <c r="O8333" s="523">
        <f>G8333*K8333</f>
        <v/>
      </c>
      <c r="P8333" s="95" t="n"/>
      <c r="Q8333" s="126" t="n"/>
    </row>
    <row r="8334" outlineLevel="3" ht="50.25" customHeight="1">
      <c r="A8334" s="3" t="n"/>
      <c r="B8334" s="3" t="n"/>
      <c r="C8334" s="25" t="n"/>
      <c r="D8334" s="3" t="inlineStr">
        <is>
          <t>11.2.12.33.</t>
        </is>
      </c>
      <c r="E8334" s="3" t="inlineStr">
        <is>
          <t>Крышка на угол CDSD/CDSS 90 вертикальный внеш. переходник осн.150 в комплекте с крепежными элементами и соединительными пластинами,
необходимыми для монтажа</t>
        </is>
      </c>
      <c r="F8334" s="518" t="inlineStr">
        <is>
          <t>уп.</t>
        </is>
      </c>
      <c r="G8334" s="519" t="n">
        <v>12</v>
      </c>
      <c r="H8334" s="520" t="n">
        <v>1194.3095</v>
      </c>
      <c r="I8334" s="521" t="n">
        <v>298.577375</v>
      </c>
      <c r="J8334" s="522">
        <f>(H8334+I8334)*0.125</f>
        <v/>
      </c>
      <c r="K8334" s="523">
        <f>SUBTOTAL(9,H8334:J8334)</f>
        <v/>
      </c>
      <c r="L8334" s="520">
        <f>$G8334*H8334</f>
        <v/>
      </c>
      <c r="M8334" s="521">
        <f>$G8334*I8334</f>
        <v/>
      </c>
      <c r="N8334" s="522">
        <f>$G8334*J8334</f>
        <v/>
      </c>
      <c r="O8334" s="523">
        <f>G8334*K8334</f>
        <v/>
      </c>
      <c r="P8334" s="95" t="n"/>
      <c r="Q8334" s="126" t="n"/>
    </row>
    <row r="8335" outlineLevel="3" ht="50.25" customHeight="1">
      <c r="A8335" s="3" t="n"/>
      <c r="B8335" s="3" t="n"/>
      <c r="C8335" s="25" t="n"/>
      <c r="D8335" s="3" t="inlineStr">
        <is>
          <t>11.2.12.34.</t>
        </is>
      </c>
      <c r="E8335" s="3" t="inlineStr">
        <is>
          <t>Крышка на угол CDSD/CDSS 90 вертикальный внеш. переходник осн.300 в комплекте с крепежными элементами и соединительными пластинами, необходимыми для монтажа</t>
        </is>
      </c>
      <c r="F8335" s="518" t="inlineStr">
        <is>
          <t>уп.</t>
        </is>
      </c>
      <c r="G8335" s="519" t="n">
        <v>4</v>
      </c>
      <c r="H8335" s="520" t="n">
        <v>1669.432</v>
      </c>
      <c r="I8335" s="521" t="n">
        <v>417.358</v>
      </c>
      <c r="J8335" s="522">
        <f>(H8335+I8335)*0.125</f>
        <v/>
      </c>
      <c r="K8335" s="523">
        <f>SUBTOTAL(9,H8335:J8335)</f>
        <v/>
      </c>
      <c r="L8335" s="520">
        <f>$G8335*H8335</f>
        <v/>
      </c>
      <c r="M8335" s="521">
        <f>$G8335*I8335</f>
        <v/>
      </c>
      <c r="N8335" s="522">
        <f>$G8335*J8335</f>
        <v/>
      </c>
      <c r="O8335" s="523">
        <f>G8335*K8335</f>
        <v/>
      </c>
      <c r="P8335" s="95" t="n"/>
      <c r="Q8335" s="126" t="n"/>
    </row>
    <row r="8336" outlineLevel="3" ht="50.25" customHeight="1">
      <c r="A8336" s="3" t="n"/>
      <c r="B8336" s="3" t="n"/>
      <c r="C8336" s="25" t="n"/>
      <c r="D8336" s="3" t="inlineStr">
        <is>
          <t>11.2.12.35.</t>
        </is>
      </c>
      <c r="E8336" s="3" t="inlineStr">
        <is>
          <t>Крышка на угол CDV 90 вертикальный внеш. осн.100 в комплекте с крепежными элементами и соединительными пластинами, необходимыми для монтажа</t>
        </is>
      </c>
      <c r="F8336" s="518" t="inlineStr">
        <is>
          <t>уп.</t>
        </is>
      </c>
      <c r="G8336" s="519" t="n">
        <v>3</v>
      </c>
      <c r="H8336" s="520" t="n">
        <v>995.3249999999999</v>
      </c>
      <c r="I8336" s="521" t="n">
        <v>248.83125</v>
      </c>
      <c r="J8336" s="522">
        <f>(H8336+I8336)*0.125</f>
        <v/>
      </c>
      <c r="K8336" s="523">
        <f>SUBTOTAL(9,H8336:J8336)</f>
        <v/>
      </c>
      <c r="L8336" s="520">
        <f>$G8336*H8336</f>
        <v/>
      </c>
      <c r="M8336" s="521">
        <f>$G8336*I8336</f>
        <v/>
      </c>
      <c r="N8336" s="522">
        <f>$G8336*J8336</f>
        <v/>
      </c>
      <c r="O8336" s="523">
        <f>G8336*K8336</f>
        <v/>
      </c>
      <c r="P8336" s="95" t="n"/>
      <c r="Q8336" s="126" t="n"/>
    </row>
    <row r="8337" outlineLevel="3" ht="50.25" customHeight="1">
      <c r="A8337" s="3" t="n"/>
      <c r="B8337" s="3" t="n"/>
      <c r="C8337" s="25" t="n"/>
      <c r="D8337" s="3" t="inlineStr">
        <is>
          <t>11.2.12.36.</t>
        </is>
      </c>
      <c r="E8337" s="3" t="inlineStr">
        <is>
          <t>Крышка на угол CPO 45 горизонтальный 45° осн.100 в комплекте с крепежными элементами и соединительными пластинами, необходимыми для монтажа</t>
        </is>
      </c>
      <c r="F8337" s="518" t="inlineStr">
        <is>
          <t>уп.</t>
        </is>
      </c>
      <c r="G8337" s="519" t="n">
        <v>7</v>
      </c>
      <c r="H8337" s="520" t="n">
        <v>793.5115</v>
      </c>
      <c r="I8337" s="521" t="n">
        <v>198.377875</v>
      </c>
      <c r="J8337" s="522">
        <f>(H8337+I8337)*0.125</f>
        <v/>
      </c>
      <c r="K8337" s="523">
        <f>SUBTOTAL(9,H8337:J8337)</f>
        <v/>
      </c>
      <c r="L8337" s="520">
        <f>$G8337*H8337</f>
        <v/>
      </c>
      <c r="M8337" s="521">
        <f>$G8337*I8337</f>
        <v/>
      </c>
      <c r="N8337" s="522">
        <f>$G8337*J8337</f>
        <v/>
      </c>
      <c r="O8337" s="523">
        <f>G8337*K8337</f>
        <v/>
      </c>
      <c r="P8337" s="95" t="n"/>
      <c r="Q8337" s="126" t="n"/>
    </row>
    <row r="8338" outlineLevel="3" ht="50.25" customHeight="1">
      <c r="A8338" s="3" t="n"/>
      <c r="B8338" s="3" t="n"/>
      <c r="C8338" s="25" t="n"/>
      <c r="D8338" s="3" t="inlineStr">
        <is>
          <t>11.2.12.37.</t>
        </is>
      </c>
      <c r="E8338" s="3" t="inlineStr">
        <is>
          <t>Крышка на угол CPO 90 горизонтальный 90° осн.100 в комплекте с крепежными элементами и соединительными пластинами, необходимыми для монтажа</t>
        </is>
      </c>
      <c r="F8338" s="518" t="inlineStr">
        <is>
          <t>уп.</t>
        </is>
      </c>
      <c r="G8338" s="519" t="n">
        <v>12</v>
      </c>
      <c r="H8338" s="520" t="n">
        <v>853.093</v>
      </c>
      <c r="I8338" s="521" t="n">
        <v>213.27325</v>
      </c>
      <c r="J8338" s="522">
        <f>(H8338+I8338)*0.125</f>
        <v/>
      </c>
      <c r="K8338" s="523">
        <f>SUBTOTAL(9,H8338:J8338)</f>
        <v/>
      </c>
      <c r="L8338" s="520">
        <f>$G8338*H8338</f>
        <v/>
      </c>
      <c r="M8338" s="521">
        <f>$G8338*I8338</f>
        <v/>
      </c>
      <c r="N8338" s="522">
        <f>$G8338*J8338</f>
        <v/>
      </c>
      <c r="O8338" s="523">
        <f>G8338*K8338</f>
        <v/>
      </c>
      <c r="P8338" s="95" t="n"/>
      <c r="Q8338" s="126" t="n"/>
    </row>
    <row r="8339" outlineLevel="3" ht="50.25" customHeight="1">
      <c r="A8339" s="3" t="n"/>
      <c r="B8339" s="3" t="n"/>
      <c r="C8339" s="25" t="n"/>
      <c r="D8339" s="3" t="inlineStr">
        <is>
          <t>11.2.12.38.</t>
        </is>
      </c>
      <c r="E8339" s="3" t="inlineStr">
        <is>
          <t>Крышка на угол CPO 90 горизонтальный 90° осн.150 в комплекте с
крепежными элементами и соединительными пластинами, необходимыми для монтажа</t>
        </is>
      </c>
      <c r="F8339" s="518" t="inlineStr">
        <is>
          <t>уп.</t>
        </is>
      </c>
      <c r="G8339" s="519" t="n">
        <v>15</v>
      </c>
      <c r="H8339" s="520" t="n">
        <v>979.1214999999999</v>
      </c>
      <c r="I8339" s="521" t="n">
        <v>244.780375</v>
      </c>
      <c r="J8339" s="522">
        <f>(H8339+I8339)*0.125</f>
        <v/>
      </c>
      <c r="K8339" s="523">
        <f>SUBTOTAL(9,H8339:J8339)</f>
        <v/>
      </c>
      <c r="L8339" s="520">
        <f>$G8339*H8339</f>
        <v/>
      </c>
      <c r="M8339" s="521">
        <f>$G8339*I8339</f>
        <v/>
      </c>
      <c r="N8339" s="522">
        <f>$G8339*J8339</f>
        <v/>
      </c>
      <c r="O8339" s="523">
        <f>G8339*K8339</f>
        <v/>
      </c>
      <c r="P8339" s="95" t="n"/>
      <c r="Q8339" s="126" t="n"/>
    </row>
    <row r="8340" outlineLevel="3" ht="50.25" customHeight="1">
      <c r="A8340" s="3" t="n"/>
      <c r="B8340" s="3" t="n"/>
      <c r="C8340" s="25" t="n"/>
      <c r="D8340" s="3" t="inlineStr">
        <is>
          <t>11.2.12.39.</t>
        </is>
      </c>
      <c r="E8340" s="3" t="inlineStr">
        <is>
          <t>Крышка на угол CPO 90 горизонтальный 90° осн.300 в комплекте с крепежными элементами и соединительными пластинами, необходимыми для монтажа</t>
        </is>
      </c>
      <c r="F8340" s="518" t="inlineStr">
        <is>
          <t>уп.</t>
        </is>
      </c>
      <c r="G8340" s="519" t="n">
        <v>3</v>
      </c>
      <c r="H8340" s="520" t="n">
        <v>1692.593</v>
      </c>
      <c r="I8340" s="521" t="n">
        <v>423.14825</v>
      </c>
      <c r="J8340" s="522">
        <f>(H8340+I8340)*0.125</f>
        <v/>
      </c>
      <c r="K8340" s="523">
        <f>SUBTOTAL(9,H8340:J8340)</f>
        <v/>
      </c>
      <c r="L8340" s="520">
        <f>$G8340*H8340</f>
        <v/>
      </c>
      <c r="M8340" s="521">
        <f>$G8340*I8340</f>
        <v/>
      </c>
      <c r="N8340" s="522">
        <f>$G8340*J8340</f>
        <v/>
      </c>
      <c r="O8340" s="523">
        <f>G8340*K8340</f>
        <v/>
      </c>
      <c r="P8340" s="95" t="n"/>
      <c r="Q8340" s="126" t="n"/>
    </row>
    <row r="8341" outlineLevel="3" ht="50.25" customHeight="1">
      <c r="A8341" s="3" t="n"/>
      <c r="B8341" s="3" t="n"/>
      <c r="C8341" s="25" t="n"/>
      <c r="D8341" s="3" t="inlineStr">
        <is>
          <t>11.2.12.40.</t>
        </is>
      </c>
      <c r="E8341" s="3" t="inlineStr">
        <is>
          <t>Крышка на угол CS 45 вертикальный внутр. 45 осн.100</t>
        </is>
      </c>
      <c r="F8341" s="518" t="inlineStr">
        <is>
          <t>шт.</t>
        </is>
      </c>
      <c r="G8341" s="519" t="n">
        <v>14</v>
      </c>
      <c r="H8341" s="520" t="n">
        <v>626.9454999999999</v>
      </c>
      <c r="I8341" s="521" t="n">
        <v>156.736375</v>
      </c>
      <c r="J8341" s="522">
        <f>(H8341+I8341)*0.125</f>
        <v/>
      </c>
      <c r="K8341" s="523">
        <f>SUBTOTAL(9,H8341:J8341)</f>
        <v/>
      </c>
      <c r="L8341" s="520">
        <f>$G8341*H8341</f>
        <v/>
      </c>
      <c r="M8341" s="521">
        <f>$G8341*I8341</f>
        <v/>
      </c>
      <c r="N8341" s="522">
        <f>$G8341*J8341</f>
        <v/>
      </c>
      <c r="O8341" s="523">
        <f>G8341*K8341</f>
        <v/>
      </c>
      <c r="P8341" s="95" t="n"/>
      <c r="Q8341" s="126" t="n"/>
    </row>
    <row r="8342" outlineLevel="3" ht="50.25" customHeight="1">
      <c r="A8342" s="3" t="n"/>
      <c r="B8342" s="3" t="n"/>
      <c r="C8342" s="25" t="n"/>
      <c r="D8342" s="3" t="inlineStr">
        <is>
          <t>11.2.12.41.</t>
        </is>
      </c>
      <c r="E8342" s="3" t="inlineStr">
        <is>
          <t>Крышка на угол CS 90 вертикальный внутр. 90 осн.100</t>
        </is>
      </c>
      <c r="F8342" s="518" t="inlineStr">
        <is>
          <t>шт.</t>
        </is>
      </c>
      <c r="G8342" s="519" t="n">
        <v>10</v>
      </c>
      <c r="H8342" s="520" t="n">
        <v>654.511</v>
      </c>
      <c r="I8342" s="521" t="n">
        <v>163.62775</v>
      </c>
      <c r="J8342" s="522">
        <f>(H8342+I8342)*0.125</f>
        <v/>
      </c>
      <c r="K8342" s="523">
        <f>SUBTOTAL(9,H8342:J8342)</f>
        <v/>
      </c>
      <c r="L8342" s="520">
        <f>$G8342*H8342</f>
        <v/>
      </c>
      <c r="M8342" s="521">
        <f>$G8342*I8342</f>
        <v/>
      </c>
      <c r="N8342" s="522">
        <f>$G8342*J8342</f>
        <v/>
      </c>
      <c r="O8342" s="523">
        <f>G8342*K8342</f>
        <v/>
      </c>
      <c r="P8342" s="95" t="n"/>
      <c r="Q8342" s="126" t="n"/>
    </row>
    <row r="8343" outlineLevel="3" ht="50.25" customHeight="1">
      <c r="A8343" s="3" t="n"/>
      <c r="B8343" s="3" t="n"/>
      <c r="C8343" s="25" t="n"/>
      <c r="D8343" s="3" t="inlineStr">
        <is>
          <t>11.2.12.42.</t>
        </is>
      </c>
      <c r="E8343" s="3" t="inlineStr">
        <is>
          <t>Крышка на угол CS 90 вертикальный внутр. 90 осн.150</t>
        </is>
      </c>
      <c r="F8343" s="518" t="inlineStr">
        <is>
          <t>шт.</t>
        </is>
      </c>
      <c r="G8343" s="519" t="n">
        <v>6</v>
      </c>
      <c r="H8343" s="520" t="n">
        <v>818.0754999999999</v>
      </c>
      <c r="I8343" s="521" t="n">
        <v>204.518875</v>
      </c>
      <c r="J8343" s="522">
        <f>(H8343+I8343)*0.125</f>
        <v/>
      </c>
      <c r="K8343" s="523">
        <f>SUBTOTAL(9,H8343:J8343)</f>
        <v/>
      </c>
      <c r="L8343" s="520">
        <f>$G8343*H8343</f>
        <v/>
      </c>
      <c r="M8343" s="521">
        <f>$G8343*I8343</f>
        <v/>
      </c>
      <c r="N8343" s="522">
        <f>$G8343*J8343</f>
        <v/>
      </c>
      <c r="O8343" s="523">
        <f>G8343*K8343</f>
        <v/>
      </c>
      <c r="P8343" s="95" t="n"/>
      <c r="Q8343" s="126" t="n"/>
    </row>
    <row r="8344" outlineLevel="3" ht="50.25" customHeight="1">
      <c r="A8344" s="3" t="n"/>
      <c r="B8344" s="3" t="n"/>
      <c r="C8344" s="25" t="n"/>
      <c r="D8344" s="3" t="inlineStr">
        <is>
          <t>11.2.12.43.</t>
        </is>
      </c>
      <c r="E8344" s="3" t="inlineStr">
        <is>
          <t>Крышка-ответвитель TS осн.150 H50 в комплекте с крепежными элементами</t>
        </is>
      </c>
      <c r="F8344" s="518" t="inlineStr">
        <is>
          <t>уп.</t>
        </is>
      </c>
      <c r="G8344" s="519" t="n">
        <v>3</v>
      </c>
      <c r="H8344" s="520" t="n">
        <v>3981.545333333333</v>
      </c>
      <c r="I8344" s="521" t="n">
        <v>995.3863333333333</v>
      </c>
      <c r="J8344" s="522">
        <f>(H8344+I8344)*0.125</f>
        <v/>
      </c>
      <c r="K8344" s="523">
        <f>SUBTOTAL(9,H8344:J8344)</f>
        <v/>
      </c>
      <c r="L8344" s="520">
        <f>$G8344*H8344</f>
        <v/>
      </c>
      <c r="M8344" s="521">
        <f>$G8344*I8344</f>
        <v/>
      </c>
      <c r="N8344" s="522">
        <f>$G8344*J8344</f>
        <v/>
      </c>
      <c r="O8344" s="523">
        <f>G8344*K8344</f>
        <v/>
      </c>
      <c r="P8344" s="95" t="n"/>
      <c r="Q8344" s="126" t="n"/>
    </row>
    <row r="8345" outlineLevel="3" ht="50.25" customHeight="1">
      <c r="A8345" s="3" t="n"/>
      <c r="B8345" s="3" t="n"/>
      <c r="C8345" s="25" t="n"/>
      <c r="D8345" s="3" t="inlineStr">
        <is>
          <t>11.2.12.44.</t>
        </is>
      </c>
      <c r="E8345" s="3" t="inlineStr">
        <is>
          <t>Крышка-ответвитель TSS (плоск) 100x50 в комплекте с крепежными элементами и соединительными пластинами, необходимыми для монтажа</t>
        </is>
      </c>
      <c r="F8345" s="518" t="inlineStr">
        <is>
          <t>уп.</t>
        </is>
      </c>
      <c r="G8345" s="519" t="n">
        <v>4</v>
      </c>
      <c r="H8345" s="520" t="n">
        <v>5412.8315</v>
      </c>
      <c r="I8345" s="521" t="n">
        <v>1353.207875</v>
      </c>
      <c r="J8345" s="522">
        <f>(H8345+I8345)*0.125</f>
        <v/>
      </c>
      <c r="K8345" s="523">
        <f>SUBTOTAL(9,H8345:J8345)</f>
        <v/>
      </c>
      <c r="L8345" s="520">
        <f>$G8345*H8345</f>
        <v/>
      </c>
      <c r="M8345" s="521">
        <f>$G8345*I8345</f>
        <v/>
      </c>
      <c r="N8345" s="522">
        <f>$G8345*J8345</f>
        <v/>
      </c>
      <c r="O8345" s="523">
        <f>G8345*K8345</f>
        <v/>
      </c>
      <c r="P8345" s="95" t="n"/>
      <c r="Q8345" s="126" t="n"/>
    </row>
    <row r="8346" outlineLevel="3" ht="50.25" customHeight="1">
      <c r="A8346" s="3" t="n"/>
      <c r="B8346" s="3" t="n"/>
      <c r="C8346" s="25" t="n"/>
      <c r="D8346" s="3" t="inlineStr">
        <is>
          <t>11.2.12.45.</t>
        </is>
      </c>
      <c r="E8346" s="3" t="inlineStr">
        <is>
          <t>Крышка-ответвитель TSS (плоск) 150x50 в комплекте с крепежными элементами и соединительными пластинами, необходимыми для монтажа</t>
        </is>
      </c>
      <c r="F8346" s="518" t="inlineStr">
        <is>
          <t>уп.</t>
        </is>
      </c>
      <c r="G8346" s="519" t="n">
        <v>3</v>
      </c>
      <c r="H8346" s="520" t="n">
        <v>6104.874666666667</v>
      </c>
      <c r="I8346" s="521" t="n">
        <v>1526.218666666667</v>
      </c>
      <c r="J8346" s="522">
        <f>(H8346+I8346)*0.125</f>
        <v/>
      </c>
      <c r="K8346" s="523">
        <f>SUBTOTAL(9,H8346:J8346)</f>
        <v/>
      </c>
      <c r="L8346" s="520">
        <f>$G8346*H8346</f>
        <v/>
      </c>
      <c r="M8346" s="521">
        <f>$G8346*I8346</f>
        <v/>
      </c>
      <c r="N8346" s="522">
        <f>$G8346*J8346</f>
        <v/>
      </c>
      <c r="O8346" s="523">
        <f>G8346*K8346</f>
        <v/>
      </c>
      <c r="P8346" s="95" t="n"/>
      <c r="Q8346" s="126" t="n"/>
    </row>
    <row r="8347" outlineLevel="3" ht="50.25" customHeight="1">
      <c r="A8347" s="3" t="n"/>
      <c r="B8347" s="3" t="n"/>
      <c r="C8347" s="25" t="n"/>
      <c r="D8347" s="3" t="inlineStr">
        <is>
          <t>11.2.12.46.</t>
        </is>
      </c>
      <c r="E8347" s="3" t="inlineStr">
        <is>
          <t>Ответвитель DL Т-образный 150х50 в комплекте с крепежными элементами и соединительными пластинами, необходимыми для монтажа</t>
        </is>
      </c>
      <c r="F8347" s="518" t="inlineStr">
        <is>
          <t>уп.</t>
        </is>
      </c>
      <c r="G8347" s="519" t="n">
        <v>4</v>
      </c>
      <c r="H8347" s="520" t="n">
        <v>2044.5275</v>
      </c>
      <c r="I8347" s="521" t="n">
        <v>511.1318749999999</v>
      </c>
      <c r="J8347" s="522">
        <f>(H8347+I8347)*0.125</f>
        <v/>
      </c>
      <c r="K8347" s="523">
        <f>SUBTOTAL(9,H8347:J8347)</f>
        <v/>
      </c>
      <c r="L8347" s="520">
        <f>$G8347*H8347</f>
        <v/>
      </c>
      <c r="M8347" s="521">
        <f>$G8347*I8347</f>
        <v/>
      </c>
      <c r="N8347" s="522">
        <f>$G8347*J8347</f>
        <v/>
      </c>
      <c r="O8347" s="523">
        <f>G8347*K8347</f>
        <v/>
      </c>
      <c r="P8347" s="95" t="n"/>
      <c r="Q8347" s="126" t="n"/>
    </row>
    <row r="8348" outlineLevel="3" ht="50.25" customHeight="1">
      <c r="A8348" s="3" t="n"/>
      <c r="B8348" s="3" t="n"/>
      <c r="C8348" s="25" t="n"/>
      <c r="D8348" s="3" t="inlineStr">
        <is>
          <t>11.2.12.47.</t>
        </is>
      </c>
      <c r="E8348" s="3" t="inlineStr">
        <is>
          <t>Ответвитель DPT Т-образный горизонтальный 100х50 в комплекте с крепежными элементами</t>
        </is>
      </c>
      <c r="F8348" s="518" t="inlineStr">
        <is>
          <t>уп.</t>
        </is>
      </c>
      <c r="G8348" s="519" t="n">
        <v>5</v>
      </c>
      <c r="H8348" s="520" t="n">
        <v>2602.2982</v>
      </c>
      <c r="I8348" s="521" t="n">
        <v>650.5745499999999</v>
      </c>
      <c r="J8348" s="522">
        <f>(H8348+I8348)*0.125</f>
        <v/>
      </c>
      <c r="K8348" s="523">
        <f>SUBTOTAL(9,H8348:J8348)</f>
        <v/>
      </c>
      <c r="L8348" s="520">
        <f>$G8348*H8348</f>
        <v/>
      </c>
      <c r="M8348" s="521">
        <f>$G8348*I8348</f>
        <v/>
      </c>
      <c r="N8348" s="522">
        <f>$G8348*J8348</f>
        <v/>
      </c>
      <c r="O8348" s="523">
        <f>G8348*K8348</f>
        <v/>
      </c>
      <c r="P8348" s="95" t="n"/>
      <c r="Q8348" s="126" t="n"/>
    </row>
    <row r="8349" outlineLevel="3" ht="50.25" customHeight="1">
      <c r="A8349" s="3" t="n"/>
      <c r="B8349" s="3" t="n"/>
      <c r="C8349" s="25" t="n"/>
      <c r="D8349" s="3" t="inlineStr">
        <is>
          <t>11.2.12.48.</t>
        </is>
      </c>
      <c r="E8349" s="3" t="inlineStr">
        <is>
          <t>Ответвитель DPT Т-образный горизонтальный 150х50 в комплекте с крепежными элементами</t>
        </is>
      </c>
      <c r="F8349" s="518" t="inlineStr">
        <is>
          <t>уп.</t>
        </is>
      </c>
      <c r="G8349" s="519" t="n">
        <v>6</v>
      </c>
      <c r="H8349" s="520" t="n">
        <v>2748.5575</v>
      </c>
      <c r="I8349" s="521" t="n">
        <v>687.139375</v>
      </c>
      <c r="J8349" s="522">
        <f>(H8349+I8349)*0.125</f>
        <v/>
      </c>
      <c r="K8349" s="523">
        <f>SUBTOTAL(9,H8349:J8349)</f>
        <v/>
      </c>
      <c r="L8349" s="520">
        <f>$G8349*H8349</f>
        <v/>
      </c>
      <c r="M8349" s="521">
        <f>$G8349*I8349</f>
        <v/>
      </c>
      <c r="N8349" s="522">
        <f>$G8349*J8349</f>
        <v/>
      </c>
      <c r="O8349" s="523">
        <f>G8349*K8349</f>
        <v/>
      </c>
      <c r="P8349" s="95" t="n"/>
      <c r="Q8349" s="126" t="n"/>
    </row>
    <row r="8350" outlineLevel="3" ht="50.25" customHeight="1">
      <c r="A8350" s="3" t="n"/>
      <c r="B8350" s="3" t="n"/>
      <c r="C8350" s="25" t="n"/>
      <c r="D8350" s="3" t="inlineStr">
        <is>
          <t>11.2.12.49.</t>
        </is>
      </c>
      <c r="E8350" s="3" t="inlineStr">
        <is>
          <t>Ответвитель TDS T-образный вертикальный ун. осн.100 H50 в комплекте с крепежными элементами</t>
        </is>
      </c>
      <c r="F8350" s="518" t="inlineStr">
        <is>
          <t>уп.</t>
        </is>
      </c>
      <c r="G8350" s="519" t="n">
        <v>3</v>
      </c>
      <c r="H8350" s="520" t="n">
        <v>6467.001999999999</v>
      </c>
      <c r="I8350" s="521" t="n">
        <v>1616.7505</v>
      </c>
      <c r="J8350" s="522">
        <f>(H8350+I8350)*0.125</f>
        <v/>
      </c>
      <c r="K8350" s="523">
        <f>SUBTOTAL(9,H8350:J8350)</f>
        <v/>
      </c>
      <c r="L8350" s="520">
        <f>$G8350*H8350</f>
        <v/>
      </c>
      <c r="M8350" s="521">
        <f>$G8350*I8350</f>
        <v/>
      </c>
      <c r="N8350" s="522">
        <f>$G8350*J8350</f>
        <v/>
      </c>
      <c r="O8350" s="523">
        <f>G8350*K8350</f>
        <v/>
      </c>
      <c r="P8350" s="95" t="n"/>
      <c r="Q8350" s="126" t="n"/>
    </row>
    <row r="8351" outlineLevel="3" ht="50.25" customHeight="1">
      <c r="A8351" s="3" t="n"/>
      <c r="B8351" s="3" t="n"/>
      <c r="C8351" s="25" t="n"/>
      <c r="D8351" s="3" t="inlineStr">
        <is>
          <t>11.2.12.50.</t>
        </is>
      </c>
      <c r="E8351" s="3" t="inlineStr">
        <is>
          <t>Ответвитель TDS T-образный вертикальный ун. осн.150 H50 в комплекте с крепежными элементами</t>
        </is>
      </c>
      <c r="F8351" s="518" t="inlineStr">
        <is>
          <t>уп.</t>
        </is>
      </c>
      <c r="G8351" s="519" t="n">
        <v>13</v>
      </c>
      <c r="H8351" s="520" t="n">
        <v>6983.334366666666</v>
      </c>
      <c r="I8351" s="521" t="n">
        <v>1745.833591666667</v>
      </c>
      <c r="J8351" s="522">
        <f>(H8351+I8351)*0.125</f>
        <v/>
      </c>
      <c r="K8351" s="523">
        <f>SUBTOTAL(9,H8351:J8351)</f>
        <v/>
      </c>
      <c r="L8351" s="520">
        <f>$G8351*H8351</f>
        <v/>
      </c>
      <c r="M8351" s="521">
        <f>$G8351*I8351</f>
        <v/>
      </c>
      <c r="N8351" s="522">
        <f>$G8351*J8351</f>
        <v/>
      </c>
      <c r="O8351" s="523">
        <f>G8351*K8351</f>
        <v/>
      </c>
      <c r="P8351" s="95" t="n"/>
      <c r="Q8351" s="126" t="n"/>
    </row>
    <row r="8352" outlineLevel="3" ht="50.25" customHeight="1">
      <c r="A8352" s="3" t="n"/>
      <c r="B8352" s="3" t="n"/>
      <c r="C8352" s="25" t="n"/>
      <c r="D8352" s="3" t="inlineStr">
        <is>
          <t>11.2.12.51.</t>
        </is>
      </c>
      <c r="E8352" s="3" t="inlineStr">
        <is>
          <t>Ответвитель TDS T-образный вертикальный ун. осн.300 H100 в комплекте с крепежными элементами</t>
        </is>
      </c>
      <c r="F8352" s="518" t="inlineStr">
        <is>
          <t>уп.</t>
        </is>
      </c>
      <c r="G8352" s="519" t="n">
        <v>5</v>
      </c>
      <c r="H8352" s="520" t="n">
        <v>9731.334500000001</v>
      </c>
      <c r="I8352" s="521" t="n">
        <v>2432.833625</v>
      </c>
      <c r="J8352" s="522">
        <f>(H8352+I8352)*0.125</f>
        <v/>
      </c>
      <c r="K8352" s="523">
        <f>SUBTOTAL(9,H8352:J8352)</f>
        <v/>
      </c>
      <c r="L8352" s="520">
        <f>$G8352*H8352</f>
        <v/>
      </c>
      <c r="M8352" s="521">
        <f>$G8352*I8352</f>
        <v/>
      </c>
      <c r="N8352" s="522">
        <f>$G8352*J8352</f>
        <v/>
      </c>
      <c r="O8352" s="523">
        <f>G8352*K8352</f>
        <v/>
      </c>
      <c r="P8352" s="95" t="n"/>
      <c r="Q8352" s="126" t="n"/>
    </row>
    <row r="8353" outlineLevel="3" ht="50.25" customHeight="1">
      <c r="A8353" s="3" t="n"/>
      <c r="B8353" s="3" t="n"/>
      <c r="C8353" s="25" t="n"/>
      <c r="D8353" s="3" t="inlineStr">
        <is>
          <t>11.2.12.52.</t>
        </is>
      </c>
      <c r="E8353" s="3" t="inlineStr">
        <is>
          <t>Перегородка SEP для угла CPO H50, в комплекте с крепежными элементами необходимыми для монтажа</t>
        </is>
      </c>
      <c r="F8353" s="518" t="inlineStr">
        <is>
          <t>уп.</t>
        </is>
      </c>
      <c r="G8353" s="519" t="n">
        <v>63</v>
      </c>
      <c r="H8353" s="520" t="n">
        <v>587.3940793650794</v>
      </c>
      <c r="I8353" s="521" t="n">
        <v>146.8485198412698</v>
      </c>
      <c r="J8353" s="522">
        <f>(H8353+I8353)*0.125</f>
        <v/>
      </c>
      <c r="K8353" s="523">
        <f>SUBTOTAL(9,H8353:J8353)</f>
        <v/>
      </c>
      <c r="L8353" s="520">
        <f>$G8353*H8353</f>
        <v/>
      </c>
      <c r="M8353" s="521">
        <f>$G8353*I8353</f>
        <v/>
      </c>
      <c r="N8353" s="522">
        <f>$G8353*J8353</f>
        <v/>
      </c>
      <c r="O8353" s="523">
        <f>G8353*K8353</f>
        <v/>
      </c>
      <c r="P8353" s="95" t="n"/>
      <c r="Q8353" s="126" t="n"/>
    </row>
    <row r="8354" outlineLevel="3" ht="50.25" customHeight="1">
      <c r="A8354" s="3" t="n"/>
      <c r="B8354" s="3" t="n"/>
      <c r="C8354" s="25" t="n"/>
      <c r="D8354" s="3" t="inlineStr">
        <is>
          <t>11.2.12.53.</t>
        </is>
      </c>
      <c r="E8354" s="3" t="inlineStr">
        <is>
          <t>Перегородка SEP для угла CS90 H50,в комплекте с крепежными элементами необходимыми для монтажа</t>
        </is>
      </c>
      <c r="F8354" s="518" t="inlineStr">
        <is>
          <t>уп.</t>
        </is>
      </c>
      <c r="G8354" s="519" t="n">
        <v>13</v>
      </c>
      <c r="H8354" s="520" t="n">
        <v>180.9029615384615</v>
      </c>
      <c r="I8354" s="521" t="n">
        <v>45.22574038461538</v>
      </c>
      <c r="J8354" s="522">
        <f>(H8354+I8354)*0.125</f>
        <v/>
      </c>
      <c r="K8354" s="523">
        <f>SUBTOTAL(9,H8354:J8354)</f>
        <v/>
      </c>
      <c r="L8354" s="520">
        <f>$G8354*H8354</f>
        <v/>
      </c>
      <c r="M8354" s="521">
        <f>$G8354*I8354</f>
        <v/>
      </c>
      <c r="N8354" s="522">
        <f>$G8354*J8354</f>
        <v/>
      </c>
      <c r="O8354" s="523">
        <f>G8354*K8354</f>
        <v/>
      </c>
      <c r="P8354" s="95" t="n"/>
      <c r="Q8354" s="126" t="n"/>
    </row>
    <row r="8355" outlineLevel="3" ht="50.25" customHeight="1">
      <c r="A8355" s="3" t="n"/>
      <c r="B8355" s="3" t="n"/>
      <c r="C8355" s="25" t="n"/>
      <c r="D8355" s="3" t="inlineStr">
        <is>
          <t>11.2.12.54.</t>
        </is>
      </c>
      <c r="E8355" s="3" t="inlineStr">
        <is>
          <t>Перегородка SEP для углов CD 45 H50, в комплекте с крепежными элементами необходимыми для монтажа</t>
        </is>
      </c>
      <c r="F8355" s="518" t="inlineStr">
        <is>
          <t>уп.</t>
        </is>
      </c>
      <c r="G8355" s="519" t="n">
        <v>14</v>
      </c>
      <c r="H8355" s="520" t="n">
        <v>158.3566428571428</v>
      </c>
      <c r="I8355" s="521" t="n">
        <v>39.58916071428571</v>
      </c>
      <c r="J8355" s="522">
        <f>(H8355+I8355)*0.125</f>
        <v/>
      </c>
      <c r="K8355" s="523">
        <f>SUBTOTAL(9,H8355:J8355)</f>
        <v/>
      </c>
      <c r="L8355" s="520">
        <f>$G8355*H8355</f>
        <v/>
      </c>
      <c r="M8355" s="521">
        <f>$G8355*I8355</f>
        <v/>
      </c>
      <c r="N8355" s="522">
        <f>$G8355*J8355</f>
        <v/>
      </c>
      <c r="O8355" s="523">
        <f>G8355*K8355</f>
        <v/>
      </c>
      <c r="P8355" s="95" t="n"/>
      <c r="Q8355" s="126" t="n"/>
    </row>
    <row r="8356" outlineLevel="3" ht="50.25" customHeight="1">
      <c r="A8356" s="3" t="n"/>
      <c r="B8356" s="3" t="n"/>
      <c r="C8356" s="25" t="n"/>
      <c r="D8356" s="3" t="inlineStr">
        <is>
          <t>11.2.12.55.</t>
        </is>
      </c>
      <c r="E8356" s="3" t="inlineStr">
        <is>
          <t>Перегородка SEP для углов CD 90 H50, в комплекте с крепежными элементами необходимыми для монтажа</t>
        </is>
      </c>
      <c r="F8356" s="518" t="inlineStr">
        <is>
          <t>уп.</t>
        </is>
      </c>
      <c r="G8356" s="519" t="n">
        <v>14</v>
      </c>
      <c r="H8356" s="520" t="n">
        <v>180.9032142857143</v>
      </c>
      <c r="I8356" s="521" t="n">
        <v>45.22580357142857</v>
      </c>
      <c r="J8356" s="522">
        <f>(H8356+I8356)*0.125</f>
        <v/>
      </c>
      <c r="K8356" s="523">
        <f>SUBTOTAL(9,H8356:J8356)</f>
        <v/>
      </c>
      <c r="L8356" s="520">
        <f>$G8356*H8356</f>
        <v/>
      </c>
      <c r="M8356" s="521">
        <f>$G8356*I8356</f>
        <v/>
      </c>
      <c r="N8356" s="522">
        <f>$G8356*J8356</f>
        <v/>
      </c>
      <c r="O8356" s="523">
        <f>G8356*K8356</f>
        <v/>
      </c>
      <c r="P8356" s="95" t="n"/>
      <c r="Q8356" s="126" t="n"/>
    </row>
    <row r="8357" outlineLevel="3" ht="50.25" customHeight="1">
      <c r="A8357" s="3" t="n"/>
      <c r="B8357" s="3" t="n"/>
      <c r="C8357" s="25" t="n"/>
      <c r="D8357" s="3" t="inlineStr">
        <is>
          <t>11.2.12.56.</t>
        </is>
      </c>
      <c r="E8357" s="3" t="inlineStr">
        <is>
          <t>Перегородка SEP для углов CS 45, H50, в комплекте с крепежными элементами необходимыми для монтажа</t>
        </is>
      </c>
      <c r="F8357" s="518" t="inlineStr">
        <is>
          <t>уп.</t>
        </is>
      </c>
      <c r="G8357" s="519" t="n">
        <v>14</v>
      </c>
      <c r="H8357" s="520" t="n">
        <v>158.3566428571428</v>
      </c>
      <c r="I8357" s="521" t="n">
        <v>39.58916071428571</v>
      </c>
      <c r="J8357" s="522">
        <f>(H8357+I8357)*0.125</f>
        <v/>
      </c>
      <c r="K8357" s="523">
        <f>SUBTOTAL(9,H8357:J8357)</f>
        <v/>
      </c>
      <c r="L8357" s="520">
        <f>$G8357*H8357</f>
        <v/>
      </c>
      <c r="M8357" s="521">
        <f>$G8357*I8357</f>
        <v/>
      </c>
      <c r="N8357" s="522">
        <f>$G8357*J8357</f>
        <v/>
      </c>
      <c r="O8357" s="523">
        <f>G8357*K8357</f>
        <v/>
      </c>
      <c r="P8357" s="95" t="n"/>
      <c r="Q8357" s="126" t="n"/>
    </row>
    <row r="8358" outlineLevel="3" ht="50.25" customHeight="1">
      <c r="A8358" s="3" t="n"/>
      <c r="B8358" s="3" t="n"/>
      <c r="C8358" s="25" t="n"/>
      <c r="D8358" s="3" t="inlineStr">
        <is>
          <t>11.2.12.57.</t>
        </is>
      </c>
      <c r="E8358" s="3" t="inlineStr">
        <is>
          <t>Переходник RRS левосторонний 300/100 H50 в комплекте с крепежными элементами</t>
        </is>
      </c>
      <c r="F8358" s="518" t="inlineStr">
        <is>
          <t>уп.</t>
        </is>
      </c>
      <c r="G8358" s="519" t="n">
        <v>3</v>
      </c>
      <c r="H8358" s="520" t="n">
        <v>2565.259</v>
      </c>
      <c r="I8358" s="521" t="n">
        <v>641.3147499999999</v>
      </c>
      <c r="J8358" s="522">
        <f>(H8358+I8358)*0.125</f>
        <v/>
      </c>
      <c r="K8358" s="523">
        <f>SUBTOTAL(9,H8358:J8358)</f>
        <v/>
      </c>
      <c r="L8358" s="520">
        <f>$G8358*H8358</f>
        <v/>
      </c>
      <c r="M8358" s="521">
        <f>$G8358*I8358</f>
        <v/>
      </c>
      <c r="N8358" s="522">
        <f>$G8358*J8358</f>
        <v/>
      </c>
      <c r="O8358" s="523">
        <f>G8358*K8358</f>
        <v/>
      </c>
      <c r="P8358" s="95" t="n"/>
      <c r="Q8358" s="126" t="n"/>
    </row>
    <row r="8359" outlineLevel="3" ht="50.25" customHeight="1">
      <c r="A8359" s="3" t="n"/>
      <c r="B8359" s="3" t="n"/>
      <c r="C8359" s="25" t="n"/>
      <c r="D8359" s="3" t="inlineStr">
        <is>
          <t>11.2.12.58.</t>
        </is>
      </c>
      <c r="E8359" s="3" t="inlineStr">
        <is>
          <t>Переходник по высоте Н100-Н50, осн.300 мм</t>
        </is>
      </c>
      <c r="F8359" s="518" t="inlineStr">
        <is>
          <t>шт.</t>
        </is>
      </c>
      <c r="G8359" s="519" t="n">
        <v>3</v>
      </c>
      <c r="H8359" s="520" t="n">
        <v>969.2429999999999</v>
      </c>
      <c r="I8359" s="521" t="n">
        <v>242.31075</v>
      </c>
      <c r="J8359" s="522">
        <f>(H8359+I8359)*0.125</f>
        <v/>
      </c>
      <c r="K8359" s="523">
        <f>SUBTOTAL(9,H8359:J8359)</f>
        <v/>
      </c>
      <c r="L8359" s="520">
        <f>$G8359*H8359</f>
        <v/>
      </c>
      <c r="M8359" s="521">
        <f>$G8359*I8359</f>
        <v/>
      </c>
      <c r="N8359" s="522">
        <f>$G8359*J8359</f>
        <v/>
      </c>
      <c r="O8359" s="523">
        <f>G8359*K8359</f>
        <v/>
      </c>
      <c r="P8359" s="95" t="n"/>
      <c r="Q8359" s="126" t="n"/>
    </row>
    <row r="8360" outlineLevel="3" ht="50.25" customHeight="1">
      <c r="A8360" s="3" t="n"/>
      <c r="B8360" s="3" t="n"/>
      <c r="C8360" s="25" t="n"/>
      <c r="D8360" s="3" t="inlineStr">
        <is>
          <t>11.2.12.59.</t>
        </is>
      </c>
      <c r="E8360" s="3" t="inlineStr">
        <is>
          <t>Угол CD 45 вертикальный внеш. 45° 100х50 в комплекте с крепежными элементами</t>
        </is>
      </c>
      <c r="F8360" s="518" t="inlineStr">
        <is>
          <t>уп.</t>
        </is>
      </c>
      <c r="G8360" s="519" t="n">
        <v>14</v>
      </c>
      <c r="H8360" s="520" t="n">
        <v>1731.302</v>
      </c>
      <c r="I8360" s="521" t="n">
        <v>432.8255</v>
      </c>
      <c r="J8360" s="522">
        <f>(H8360+I8360)*0.125</f>
        <v/>
      </c>
      <c r="K8360" s="523">
        <f>SUBTOTAL(9,H8360:J8360)</f>
        <v/>
      </c>
      <c r="L8360" s="520">
        <f>$G8360*H8360</f>
        <v/>
      </c>
      <c r="M8360" s="521">
        <f>$G8360*I8360</f>
        <v/>
      </c>
      <c r="N8360" s="522">
        <f>$G8360*J8360</f>
        <v/>
      </c>
      <c r="O8360" s="523">
        <f>G8360*K8360</f>
        <v/>
      </c>
      <c r="P8360" s="95" t="n"/>
      <c r="Q8360" s="126" t="n"/>
    </row>
    <row r="8361" outlineLevel="3" ht="50.25" customHeight="1">
      <c r="A8361" s="3" t="n"/>
      <c r="B8361" s="3" t="n"/>
      <c r="C8361" s="25" t="n"/>
      <c r="D8361" s="3" t="inlineStr">
        <is>
          <t>11.2.12.60.</t>
        </is>
      </c>
      <c r="E8361" s="3" t="inlineStr">
        <is>
          <t>Угол CD 90 вертикальный внеш. 90° 100/50 в комплекте с крепежными элементами</t>
        </is>
      </c>
      <c r="F8361" s="518" t="inlineStr">
        <is>
          <t>уп.</t>
        </is>
      </c>
      <c r="G8361" s="519" t="n">
        <v>9</v>
      </c>
      <c r="H8361" s="520" t="n">
        <v>1892.998388888889</v>
      </c>
      <c r="I8361" s="521" t="n">
        <v>473.2495972222222</v>
      </c>
      <c r="J8361" s="522">
        <f>(H8361+I8361)*0.125</f>
        <v/>
      </c>
      <c r="K8361" s="523">
        <f>SUBTOTAL(9,H8361:J8361)</f>
        <v/>
      </c>
      <c r="L8361" s="520">
        <f>$G8361*H8361</f>
        <v/>
      </c>
      <c r="M8361" s="521">
        <f>$G8361*I8361</f>
        <v/>
      </c>
      <c r="N8361" s="522">
        <f>$G8361*J8361</f>
        <v/>
      </c>
      <c r="O8361" s="523">
        <f>G8361*K8361</f>
        <v/>
      </c>
      <c r="P8361" s="95" t="n"/>
      <c r="Q8361" s="126" t="n"/>
    </row>
    <row r="8362" outlineLevel="3" ht="50.25" customHeight="1">
      <c r="A8362" s="3" t="n"/>
      <c r="B8362" s="3" t="n"/>
      <c r="C8362" s="25" t="n"/>
      <c r="D8362" s="3" t="inlineStr">
        <is>
          <t>11.2.12.61.</t>
        </is>
      </c>
      <c r="E8362" s="3" t="inlineStr">
        <is>
          <t>Угол CD 90 вертикальный внеш. 90° 150/50 в комплекте с крепежными элементами</t>
        </is>
      </c>
      <c r="F8362" s="518" t="inlineStr">
        <is>
          <t>уп.</t>
        </is>
      </c>
      <c r="G8362" s="519" t="n">
        <v>7</v>
      </c>
      <c r="H8362" s="520" t="n">
        <v>2118.3</v>
      </c>
      <c r="I8362" s="521" t="n">
        <v>529.5749999999999</v>
      </c>
      <c r="J8362" s="522">
        <f>(H8362+I8362)*0.125</f>
        <v/>
      </c>
      <c r="K8362" s="523">
        <f>SUBTOTAL(9,H8362:J8362)</f>
        <v/>
      </c>
      <c r="L8362" s="520">
        <f>$G8362*H8362</f>
        <v/>
      </c>
      <c r="M8362" s="521">
        <f>$G8362*I8362</f>
        <v/>
      </c>
      <c r="N8362" s="522">
        <f>$G8362*J8362</f>
        <v/>
      </c>
      <c r="O8362" s="523">
        <f>G8362*K8362</f>
        <v/>
      </c>
      <c r="P8362" s="95" t="n"/>
      <c r="Q8362" s="126" t="n"/>
    </row>
    <row r="8363" outlineLevel="3" ht="50.25" customHeight="1">
      <c r="A8363" s="3" t="n"/>
      <c r="B8363" s="3" t="n"/>
      <c r="C8363" s="25" t="n"/>
      <c r="D8363" s="3" t="inlineStr">
        <is>
          <t>11.2.12.62.</t>
        </is>
      </c>
      <c r="E8363" s="3" t="inlineStr">
        <is>
          <t>Угол CDSD 90 вертикальный внеш. переходник прав. осн.100 H50 в комплекте с крепежными элементами</t>
        </is>
      </c>
      <c r="F8363" s="518" t="inlineStr">
        <is>
          <t>уп.</t>
        </is>
      </c>
      <c r="G8363" s="519" t="n">
        <v>3</v>
      </c>
      <c r="H8363" s="520" t="n">
        <v>4487.679499999999</v>
      </c>
      <c r="I8363" s="521" t="n">
        <v>1121.919875</v>
      </c>
      <c r="J8363" s="522">
        <f>(H8363+I8363)*0.125</f>
        <v/>
      </c>
      <c r="K8363" s="523">
        <f>SUBTOTAL(9,H8363:J8363)</f>
        <v/>
      </c>
      <c r="L8363" s="520">
        <f>$G8363*H8363</f>
        <v/>
      </c>
      <c r="M8363" s="521">
        <f>$G8363*I8363</f>
        <v/>
      </c>
      <c r="N8363" s="522">
        <f>$G8363*J8363</f>
        <v/>
      </c>
      <c r="O8363" s="523">
        <f>G8363*K8363</f>
        <v/>
      </c>
      <c r="P8363" s="95" t="n"/>
      <c r="Q8363" s="126" t="n"/>
    </row>
    <row r="8364" outlineLevel="3" ht="50.25" customHeight="1">
      <c r="A8364" s="3" t="n"/>
      <c r="B8364" s="3" t="n"/>
      <c r="C8364" s="25" t="n"/>
      <c r="D8364" s="3" t="inlineStr">
        <is>
          <t>11.2.12.63.</t>
        </is>
      </c>
      <c r="E8364" s="3" t="inlineStr">
        <is>
          <t>Угол CDSD 90 вертикальный внеш. переходник прав. осн.150 H50 в комплекте с крепежными элементами</t>
        </is>
      </c>
      <c r="F8364" s="518" t="inlineStr">
        <is>
          <t>уп.</t>
        </is>
      </c>
      <c r="G8364" s="519" t="n">
        <v>7</v>
      </c>
      <c r="H8364" s="520" t="n">
        <v>4779.99225</v>
      </c>
      <c r="I8364" s="521" t="n">
        <v>1194.9980625</v>
      </c>
      <c r="J8364" s="522">
        <f>(H8364+I8364)*0.125</f>
        <v/>
      </c>
      <c r="K8364" s="523">
        <f>SUBTOTAL(9,H8364:J8364)</f>
        <v/>
      </c>
      <c r="L8364" s="520">
        <f>$G8364*H8364</f>
        <v/>
      </c>
      <c r="M8364" s="521">
        <f>$G8364*I8364</f>
        <v/>
      </c>
      <c r="N8364" s="522">
        <f>$G8364*J8364</f>
        <v/>
      </c>
      <c r="O8364" s="523">
        <f>G8364*K8364</f>
        <v/>
      </c>
      <c r="P8364" s="95" t="n"/>
      <c r="Q8364" s="126" t="n"/>
    </row>
    <row r="8365" outlineLevel="3" ht="50.25" customHeight="1">
      <c r="A8365" s="3" t="n"/>
      <c r="B8365" s="3" t="n"/>
      <c r="C8365" s="25" t="n"/>
      <c r="D8365" s="3" t="inlineStr">
        <is>
          <t>11.2.12.64.</t>
        </is>
      </c>
      <c r="E8365" s="3" t="inlineStr">
        <is>
          <t>Угол CDSD 90 вертикальный внеш. переходник прав. осн.300 H100 в комплекте с крепежными элементами</t>
        </is>
      </c>
      <c r="F8365" s="518" t="inlineStr">
        <is>
          <t>уп.</t>
        </is>
      </c>
      <c r="G8365" s="519" t="n">
        <v>3</v>
      </c>
      <c r="H8365" s="520" t="n">
        <v>7831.461666666667</v>
      </c>
      <c r="I8365" s="521" t="n">
        <v>1957.865416666667</v>
      </c>
      <c r="J8365" s="522">
        <f>(H8365+I8365)*0.125</f>
        <v/>
      </c>
      <c r="K8365" s="523">
        <f>SUBTOTAL(9,H8365:J8365)</f>
        <v/>
      </c>
      <c r="L8365" s="520">
        <f>$G8365*H8365</f>
        <v/>
      </c>
      <c r="M8365" s="521">
        <f>$G8365*I8365</f>
        <v/>
      </c>
      <c r="N8365" s="522">
        <f>$G8365*J8365</f>
        <v/>
      </c>
      <c r="O8365" s="523">
        <f>G8365*K8365</f>
        <v/>
      </c>
      <c r="P8365" s="95" t="n"/>
      <c r="Q8365" s="126" t="n"/>
    </row>
    <row r="8366" outlineLevel="3" ht="50.25" customHeight="1">
      <c r="A8366" s="3" t="n"/>
      <c r="B8366" s="3" t="n"/>
      <c r="C8366" s="25" t="n"/>
      <c r="D8366" s="3" t="inlineStr">
        <is>
          <t>11.2.12.65.</t>
        </is>
      </c>
      <c r="E8366" s="3" t="inlineStr">
        <is>
          <t>Угол CDSS 90 вертикальный внеш. переходник лев. осн.100 H50 в комплекте с крепежными элементами</t>
        </is>
      </c>
      <c r="F8366" s="518" t="inlineStr">
        <is>
          <t>уп.</t>
        </is>
      </c>
      <c r="G8366" s="519" t="n">
        <v>4</v>
      </c>
      <c r="H8366" s="520" t="n">
        <v>4487.691</v>
      </c>
      <c r="I8366" s="521" t="n">
        <v>1121.92275</v>
      </c>
      <c r="J8366" s="522">
        <f>(H8366+I8366)*0.125</f>
        <v/>
      </c>
      <c r="K8366" s="523">
        <f>SUBTOTAL(9,H8366:J8366)</f>
        <v/>
      </c>
      <c r="L8366" s="520">
        <f>$G8366*H8366</f>
        <v/>
      </c>
      <c r="M8366" s="521">
        <f>$G8366*I8366</f>
        <v/>
      </c>
      <c r="N8366" s="522">
        <f>$G8366*J8366</f>
        <v/>
      </c>
      <c r="O8366" s="523">
        <f>G8366*K8366</f>
        <v/>
      </c>
      <c r="P8366" s="95" t="n"/>
      <c r="Q8366" s="126" t="n"/>
    </row>
    <row r="8367" outlineLevel="3" ht="50.25" customHeight="1">
      <c r="A8367" s="3" t="n"/>
      <c r="B8367" s="3" t="n"/>
      <c r="C8367" s="25" t="n"/>
      <c r="D8367" s="3" t="inlineStr">
        <is>
          <t>11.2.12.66.</t>
        </is>
      </c>
      <c r="E8367" s="3" t="inlineStr">
        <is>
          <t>Угол CDSS 90 вертикальный внеш. переходник лев. осн.150 H50 в комплекте с крепежными элементами</t>
        </is>
      </c>
      <c r="F8367" s="518" t="inlineStr">
        <is>
          <t>уп.</t>
        </is>
      </c>
      <c r="G8367" s="519" t="n">
        <v>7</v>
      </c>
      <c r="H8367" s="520" t="n">
        <v>4779.99225</v>
      </c>
      <c r="I8367" s="521" t="n">
        <v>1194.9980625</v>
      </c>
      <c r="J8367" s="522">
        <f>(H8367+I8367)*0.125</f>
        <v/>
      </c>
      <c r="K8367" s="523">
        <f>SUBTOTAL(9,H8367:J8367)</f>
        <v/>
      </c>
      <c r="L8367" s="520">
        <f>$G8367*H8367</f>
        <v/>
      </c>
      <c r="M8367" s="521">
        <f>$G8367*I8367</f>
        <v/>
      </c>
      <c r="N8367" s="522">
        <f>$G8367*J8367</f>
        <v/>
      </c>
      <c r="O8367" s="523">
        <f>G8367*K8367</f>
        <v/>
      </c>
      <c r="P8367" s="95" t="n"/>
      <c r="Q8367" s="126" t="n"/>
    </row>
    <row r="8368" outlineLevel="3" ht="50.25" customHeight="1">
      <c r="A8368" s="3" t="n"/>
      <c r="B8368" s="3" t="n"/>
      <c r="C8368" s="25" t="n"/>
      <c r="D8368" s="3" t="inlineStr">
        <is>
          <t>11.2.12.67.</t>
        </is>
      </c>
      <c r="E8368" s="3" t="inlineStr">
        <is>
          <t>Угол CDSS 90 вертикальный внеш. переходник лев. осн.300 H100 в комплекте с крепежными элементами</t>
        </is>
      </c>
      <c r="F8368" s="518" t="inlineStr">
        <is>
          <t>уп.</t>
        </is>
      </c>
      <c r="G8368" s="519" t="n">
        <v>3</v>
      </c>
      <c r="H8368" s="520" t="n">
        <v>7831.461666666667</v>
      </c>
      <c r="I8368" s="521" t="n">
        <v>1957.865416666667</v>
      </c>
      <c r="J8368" s="522">
        <f>(H8368+I8368)*0.125</f>
        <v/>
      </c>
      <c r="K8368" s="523">
        <f>SUBTOTAL(9,H8368:J8368)</f>
        <v/>
      </c>
      <c r="L8368" s="520">
        <f>$G8368*H8368</f>
        <v/>
      </c>
      <c r="M8368" s="521">
        <f>$G8368*I8368</f>
        <v/>
      </c>
      <c r="N8368" s="522">
        <f>$G8368*J8368</f>
        <v/>
      </c>
      <c r="O8368" s="523">
        <f>G8368*K8368</f>
        <v/>
      </c>
      <c r="P8368" s="95" t="n"/>
      <c r="Q8368" s="126" t="n"/>
    </row>
    <row r="8369" outlineLevel="3" ht="50.25" customHeight="1">
      <c r="A8369" s="3" t="n"/>
      <c r="B8369" s="3" t="n"/>
      <c r="C8369" s="25" t="n"/>
      <c r="D8369" s="3" t="inlineStr">
        <is>
          <t>11.2.12.68.</t>
        </is>
      </c>
      <c r="E8369" s="3" t="inlineStr">
        <is>
          <t>Угол CDV 90 вертикальный внеш. осн.100 H50 в комплекте с крепежными элементами</t>
        </is>
      </c>
      <c r="F8369" s="518" t="inlineStr">
        <is>
          <t>уп.</t>
        </is>
      </c>
      <c r="G8369" s="519" t="n">
        <v>3</v>
      </c>
      <c r="H8369" s="520" t="n">
        <v>3658.1385</v>
      </c>
      <c r="I8369" s="521" t="n">
        <v>914.5346249999999</v>
      </c>
      <c r="J8369" s="522">
        <f>(H8369+I8369)*0.125</f>
        <v/>
      </c>
      <c r="K8369" s="523">
        <f>SUBTOTAL(9,H8369:J8369)</f>
        <v/>
      </c>
      <c r="L8369" s="520">
        <f>$G8369*H8369</f>
        <v/>
      </c>
      <c r="M8369" s="521">
        <f>$G8369*I8369</f>
        <v/>
      </c>
      <c r="N8369" s="522">
        <f>$G8369*J8369</f>
        <v/>
      </c>
      <c r="O8369" s="523">
        <f>G8369*K8369</f>
        <v/>
      </c>
      <c r="P8369" s="95" t="n"/>
      <c r="Q8369" s="126" t="n"/>
    </row>
    <row r="8370" outlineLevel="3" ht="50.25" customHeight="1">
      <c r="A8370" s="3" t="n"/>
      <c r="B8370" s="3" t="n"/>
      <c r="C8370" s="25" t="n"/>
      <c r="D8370" s="3" t="inlineStr">
        <is>
          <t>11.2.12.69.</t>
        </is>
      </c>
      <c r="E8370" s="3" t="inlineStr">
        <is>
          <t>Угол CPO 45 горизонтальный 45° 100х50 в комплекте с крепежными элементами</t>
        </is>
      </c>
      <c r="F8370" s="518" t="inlineStr">
        <is>
          <t>уп.</t>
        </is>
      </c>
      <c r="G8370" s="519" t="n">
        <v>7</v>
      </c>
      <c r="H8370" s="520" t="n">
        <v>1606.786571428571</v>
      </c>
      <c r="I8370" s="521" t="n">
        <v>401.6966428571428</v>
      </c>
      <c r="J8370" s="522">
        <f>(H8370+I8370)*0.125</f>
        <v/>
      </c>
      <c r="K8370" s="523">
        <f>SUBTOTAL(9,H8370:J8370)</f>
        <v/>
      </c>
      <c r="L8370" s="520">
        <f>$G8370*H8370</f>
        <v/>
      </c>
      <c r="M8370" s="521">
        <f>$G8370*I8370</f>
        <v/>
      </c>
      <c r="N8370" s="522">
        <f>$G8370*J8370</f>
        <v/>
      </c>
      <c r="O8370" s="523">
        <f>G8370*K8370</f>
        <v/>
      </c>
      <c r="P8370" s="95" t="n"/>
      <c r="Q8370" s="126" t="n"/>
    </row>
    <row r="8371" outlineLevel="3" ht="50.25" customHeight="1">
      <c r="A8371" s="3" t="n"/>
      <c r="B8371" s="3" t="n"/>
      <c r="C8371" s="25" t="n"/>
      <c r="D8371" s="3" t="inlineStr">
        <is>
          <t>11.2.12.70.</t>
        </is>
      </c>
      <c r="E8371" s="3" t="inlineStr">
        <is>
          <t>Угол CPO 90 горизонтальный 90° 100х50 в комплекте с крепежными элементами</t>
        </is>
      </c>
      <c r="F8371" s="518" t="inlineStr">
        <is>
          <t>уп.</t>
        </is>
      </c>
      <c r="G8371" s="519" t="n">
        <v>12</v>
      </c>
      <c r="H8371" s="520" t="n">
        <v>1596.908208333333</v>
      </c>
      <c r="I8371" s="521" t="n">
        <v>399.2270520833333</v>
      </c>
      <c r="J8371" s="522">
        <f>(H8371+I8371)*0.125</f>
        <v/>
      </c>
      <c r="K8371" s="523">
        <f>SUBTOTAL(9,H8371:J8371)</f>
        <v/>
      </c>
      <c r="L8371" s="520">
        <f>$G8371*H8371</f>
        <v/>
      </c>
      <c r="M8371" s="521">
        <f>$G8371*I8371</f>
        <v/>
      </c>
      <c r="N8371" s="522">
        <f>$G8371*J8371</f>
        <v/>
      </c>
      <c r="O8371" s="523">
        <f>G8371*K8371</f>
        <v/>
      </c>
      <c r="P8371" s="95" t="n"/>
      <c r="Q8371" s="126" t="n"/>
    </row>
    <row r="8372" outlineLevel="3" ht="50.25" customHeight="1">
      <c r="A8372" s="3" t="n"/>
      <c r="B8372" s="3" t="n"/>
      <c r="C8372" s="25" t="n"/>
      <c r="D8372" s="3" t="inlineStr">
        <is>
          <t>11.2.12.71.</t>
        </is>
      </c>
      <c r="E8372" s="3" t="inlineStr">
        <is>
          <t>Угол CPO 90 горизонтальный 90° 150х50 в комплекте с крепежными элементами</t>
        </is>
      </c>
      <c r="F8372" s="518" t="inlineStr">
        <is>
          <t>уп.</t>
        </is>
      </c>
      <c r="G8372" s="519" t="n">
        <v>15</v>
      </c>
      <c r="H8372" s="520" t="n">
        <v>1790.251</v>
      </c>
      <c r="I8372" s="521" t="n">
        <v>447.56275</v>
      </c>
      <c r="J8372" s="522">
        <f>(H8372+I8372)*0.125</f>
        <v/>
      </c>
      <c r="K8372" s="523">
        <f>SUBTOTAL(9,H8372:J8372)</f>
        <v/>
      </c>
      <c r="L8372" s="520">
        <f>$G8372*H8372</f>
        <v/>
      </c>
      <c r="M8372" s="521">
        <f>$G8372*I8372</f>
        <v/>
      </c>
      <c r="N8372" s="522">
        <f>$G8372*J8372</f>
        <v/>
      </c>
      <c r="O8372" s="523">
        <f>G8372*K8372</f>
        <v/>
      </c>
      <c r="P8372" s="95" t="n"/>
      <c r="Q8372" s="126" t="n"/>
    </row>
    <row r="8373" outlineLevel="3" ht="50.25" customHeight="1">
      <c r="A8373" s="3" t="n"/>
      <c r="B8373" s="3" t="n"/>
      <c r="C8373" s="25" t="n"/>
      <c r="D8373" s="3" t="inlineStr">
        <is>
          <t>11.2.12.72.</t>
        </is>
      </c>
      <c r="E8373" s="3" t="inlineStr">
        <is>
          <t>Угол CPO 90 горизонтальный 90° 300х100 в комплекте с крепежными элементами</t>
        </is>
      </c>
      <c r="F8373" s="518" t="inlineStr">
        <is>
          <t>уп.</t>
        </is>
      </c>
      <c r="G8373" s="519" t="n">
        <v>3</v>
      </c>
      <c r="H8373" s="520" t="n">
        <v>2866.892499999999</v>
      </c>
      <c r="I8373" s="521" t="n">
        <v>716.7231249999999</v>
      </c>
      <c r="J8373" s="522">
        <f>(H8373+I8373)*0.125</f>
        <v/>
      </c>
      <c r="K8373" s="523">
        <f>SUBTOTAL(9,H8373:J8373)</f>
        <v/>
      </c>
      <c r="L8373" s="520">
        <f>$G8373*H8373</f>
        <v/>
      </c>
      <c r="M8373" s="521">
        <f>$G8373*I8373</f>
        <v/>
      </c>
      <c r="N8373" s="522">
        <f>$G8373*J8373</f>
        <v/>
      </c>
      <c r="O8373" s="523">
        <f>G8373*K8373</f>
        <v/>
      </c>
      <c r="P8373" s="95" t="n"/>
      <c r="Q8373" s="126" t="n"/>
    </row>
    <row r="8374" outlineLevel="3" ht="50.25" customHeight="1">
      <c r="A8374" s="3" t="n"/>
      <c r="B8374" s="3" t="n"/>
      <c r="C8374" s="25" t="n"/>
      <c r="D8374" s="3" t="inlineStr">
        <is>
          <t>11.2.12.73.</t>
        </is>
      </c>
      <c r="E8374" s="3" t="inlineStr">
        <is>
          <t>Угол CS 45 вертикальный внутр. 45° 100/50 в комплекте с крепежными элементами</t>
        </is>
      </c>
      <c r="F8374" s="518" t="inlineStr">
        <is>
          <t>уп.</t>
        </is>
      </c>
      <c r="G8374" s="519" t="n">
        <v>14</v>
      </c>
      <c r="H8374" s="520" t="n">
        <v>1736.422785714286</v>
      </c>
      <c r="I8374" s="521" t="n">
        <v>434.1056964285714</v>
      </c>
      <c r="J8374" s="522">
        <f>(H8374+I8374)*0.125</f>
        <v/>
      </c>
      <c r="K8374" s="523">
        <f>SUBTOTAL(9,H8374:J8374)</f>
        <v/>
      </c>
      <c r="L8374" s="520">
        <f>$G8374*H8374</f>
        <v/>
      </c>
      <c r="M8374" s="521">
        <f>$G8374*I8374</f>
        <v/>
      </c>
      <c r="N8374" s="522">
        <f>$G8374*J8374</f>
        <v/>
      </c>
      <c r="O8374" s="523">
        <f>G8374*K8374</f>
        <v/>
      </c>
      <c r="P8374" s="95" t="n"/>
      <c r="Q8374" s="126" t="n"/>
    </row>
    <row r="8375" outlineLevel="3" ht="50.25" customHeight="1">
      <c r="A8375" s="3" t="n"/>
      <c r="B8375" s="3" t="n"/>
      <c r="C8375" s="25" t="n"/>
      <c r="D8375" s="3" t="inlineStr">
        <is>
          <t>11.2.12.74.</t>
        </is>
      </c>
      <c r="E8375" s="3" t="inlineStr">
        <is>
          <t>Угол CS 90 вертикальный внутр. 90° 100/50 в комплекте с крепежными элементами</t>
        </is>
      </c>
      <c r="F8375" s="518" t="inlineStr">
        <is>
          <t>уп.</t>
        </is>
      </c>
      <c r="G8375" s="519" t="n">
        <v>10</v>
      </c>
      <c r="H8375" s="520" t="n">
        <v>1837.6632</v>
      </c>
      <c r="I8375" s="521" t="n">
        <v>459.4158</v>
      </c>
      <c r="J8375" s="522">
        <f>(H8375+I8375)*0.125</f>
        <v/>
      </c>
      <c r="K8375" s="523">
        <f>SUBTOTAL(9,H8375:J8375)</f>
        <v/>
      </c>
      <c r="L8375" s="520">
        <f>$G8375*H8375</f>
        <v/>
      </c>
      <c r="M8375" s="521">
        <f>$G8375*I8375</f>
        <v/>
      </c>
      <c r="N8375" s="522">
        <f>$G8375*J8375</f>
        <v/>
      </c>
      <c r="O8375" s="523">
        <f>G8375*K8375</f>
        <v/>
      </c>
      <c r="P8375" s="95" t="n"/>
      <c r="Q8375" s="126" t="n"/>
    </row>
    <row r="8376" outlineLevel="3" ht="50.25" customHeight="1">
      <c r="A8376" s="3" t="n"/>
      <c r="B8376" s="3" t="n"/>
      <c r="C8376" s="25" t="n"/>
      <c r="D8376" s="3" t="inlineStr">
        <is>
          <t>11.2.12.75.</t>
        </is>
      </c>
      <c r="E8376" s="3" t="inlineStr">
        <is>
          <t>Угол CS 90 вертикальный внутр. 90° 150/50 в комплекте с крепежными элементами</t>
        </is>
      </c>
      <c r="F8376" s="518" t="inlineStr">
        <is>
          <t>уп.</t>
        </is>
      </c>
      <c r="G8376" s="519" t="n">
        <v>6</v>
      </c>
      <c r="H8376" s="520" t="n">
        <v>2070.299</v>
      </c>
      <c r="I8376" s="521" t="n">
        <v>517.57475</v>
      </c>
      <c r="J8376" s="522">
        <f>(H8376+I8376)*0.125</f>
        <v/>
      </c>
      <c r="K8376" s="523">
        <f>SUBTOTAL(9,H8376:J8376)</f>
        <v/>
      </c>
      <c r="L8376" s="520">
        <f>$G8376*H8376</f>
        <v/>
      </c>
      <c r="M8376" s="521">
        <f>$G8376*I8376</f>
        <v/>
      </c>
      <c r="N8376" s="522">
        <f>$G8376*J8376</f>
        <v/>
      </c>
      <c r="O8376" s="523">
        <f>G8376*K8376</f>
        <v/>
      </c>
      <c r="P8376" s="95" t="n"/>
      <c r="Q8376" s="126" t="n"/>
    </row>
    <row r="8377" outlineLevel="3" ht="50.25" customHeight="1">
      <c r="A8377" s="3" t="n"/>
      <c r="B8377" s="3" t="n"/>
      <c r="C8377" s="25" t="n"/>
      <c r="D8377" s="3" t="inlineStr">
        <is>
          <t>11.2.12.76.</t>
        </is>
      </c>
      <c r="E8377" s="3" t="inlineStr">
        <is>
          <t>Угол CSSD 90 вертикальный внутр. переходник прав. осн.100 H50 в комплекте с крепежными элементами</t>
        </is>
      </c>
      <c r="F8377" s="518" t="inlineStr">
        <is>
          <t>уп.</t>
        </is>
      </c>
      <c r="G8377" s="519" t="n">
        <v>4</v>
      </c>
      <c r="H8377" s="520" t="n">
        <v>4388.9198</v>
      </c>
      <c r="I8377" s="521" t="n">
        <v>1097.22995</v>
      </c>
      <c r="J8377" s="522">
        <f>(H8377+I8377)*0.125</f>
        <v/>
      </c>
      <c r="K8377" s="523">
        <f>SUBTOTAL(9,H8377:J8377)</f>
        <v/>
      </c>
      <c r="L8377" s="520">
        <f>$G8377*H8377</f>
        <v/>
      </c>
      <c r="M8377" s="521">
        <f>$G8377*I8377</f>
        <v/>
      </c>
      <c r="N8377" s="522">
        <f>$G8377*J8377</f>
        <v/>
      </c>
      <c r="O8377" s="523">
        <f>G8377*K8377</f>
        <v/>
      </c>
      <c r="P8377" s="95" t="n"/>
      <c r="Q8377" s="126" t="n"/>
    </row>
    <row r="8378" outlineLevel="3" ht="50.25" customHeight="1">
      <c r="A8378" s="3" t="n"/>
      <c r="B8378" s="3" t="n"/>
      <c r="C8378" s="25" t="n"/>
      <c r="D8378" s="3" t="inlineStr">
        <is>
          <t>11.2.12.77.</t>
        </is>
      </c>
      <c r="E8378" s="3" t="inlineStr">
        <is>
          <t>Угол CSSD 90 вертикальный внутр. переходник прав. осн.150 H50 в комплекте с крепежными элементами</t>
        </is>
      </c>
      <c r="F8378" s="518" t="inlineStr">
        <is>
          <t>уп.</t>
        </is>
      </c>
      <c r="G8378" s="519" t="n">
        <v>10</v>
      </c>
      <c r="H8378" s="520" t="n">
        <v>4890.690099999999</v>
      </c>
      <c r="I8378" s="521" t="n">
        <v>1222.672525</v>
      </c>
      <c r="J8378" s="522">
        <f>(H8378+I8378)*0.125</f>
        <v/>
      </c>
      <c r="K8378" s="523">
        <f>SUBTOTAL(9,H8378:J8378)</f>
        <v/>
      </c>
      <c r="L8378" s="520">
        <f>$G8378*H8378</f>
        <v/>
      </c>
      <c r="M8378" s="521">
        <f>$G8378*I8378</f>
        <v/>
      </c>
      <c r="N8378" s="522">
        <f>$G8378*J8378</f>
        <v/>
      </c>
      <c r="O8378" s="523">
        <f>G8378*K8378</f>
        <v/>
      </c>
      <c r="P8378" s="95" t="n"/>
      <c r="Q8378" s="126" t="n"/>
    </row>
    <row r="8379" outlineLevel="3" ht="50.25" customHeight="1">
      <c r="A8379" s="3" t="n"/>
      <c r="B8379" s="3" t="n"/>
      <c r="C8379" s="25" t="n"/>
      <c r="D8379" s="3" t="inlineStr">
        <is>
          <t>11.2.12.78.</t>
        </is>
      </c>
      <c r="E8379" s="3" t="inlineStr">
        <is>
          <t>Угол CSSD 90 вертикальный внутр. переходник прав. осн.300 H100 в комплекте с крепежными элементами</t>
        </is>
      </c>
      <c r="F8379" s="518" t="inlineStr">
        <is>
          <t>уп.</t>
        </is>
      </c>
      <c r="G8379" s="519" t="n">
        <v>3</v>
      </c>
      <c r="H8379" s="520" t="n">
        <v>7830.729499999999</v>
      </c>
      <c r="I8379" s="521" t="n">
        <v>1957.682375</v>
      </c>
      <c r="J8379" s="522">
        <f>(H8379+I8379)*0.125</f>
        <v/>
      </c>
      <c r="K8379" s="523">
        <f>SUBTOTAL(9,H8379:J8379)</f>
        <v/>
      </c>
      <c r="L8379" s="520">
        <f>$G8379*H8379</f>
        <v/>
      </c>
      <c r="M8379" s="521">
        <f>$G8379*I8379</f>
        <v/>
      </c>
      <c r="N8379" s="522">
        <f>$G8379*J8379</f>
        <v/>
      </c>
      <c r="O8379" s="523">
        <f>G8379*K8379</f>
        <v/>
      </c>
      <c r="P8379" s="95" t="n"/>
      <c r="Q8379" s="126" t="n"/>
    </row>
    <row r="8380" outlineLevel="3" ht="50.25" customHeight="1">
      <c r="A8380" s="3" t="n"/>
      <c r="B8380" s="3" t="n"/>
      <c r="C8380" s="25" t="n"/>
      <c r="D8380" s="3" t="inlineStr">
        <is>
          <t>11.2.12.79.</t>
        </is>
      </c>
      <c r="E8380" s="3" t="inlineStr">
        <is>
          <t>Угол CSSS 90 вертикальный внутр. переходник лев. осн. 150 H50 в комплекте с крепежными элементами</t>
        </is>
      </c>
      <c r="F8380" s="518" t="inlineStr">
        <is>
          <t>уп.</t>
        </is>
      </c>
      <c r="G8380" s="519" t="n">
        <v>8</v>
      </c>
      <c r="H8380" s="520" t="n">
        <v>4890.690099999999</v>
      </c>
      <c r="I8380" s="521" t="n">
        <v>1222.672525</v>
      </c>
      <c r="J8380" s="522">
        <f>(H8380+I8380)*0.125</f>
        <v/>
      </c>
      <c r="K8380" s="523">
        <f>SUBTOTAL(9,H8380:J8380)</f>
        <v/>
      </c>
      <c r="L8380" s="520">
        <f>$G8380*H8380</f>
        <v/>
      </c>
      <c r="M8380" s="521">
        <f>$G8380*I8380</f>
        <v/>
      </c>
      <c r="N8380" s="522">
        <f>$G8380*J8380</f>
        <v/>
      </c>
      <c r="O8380" s="523">
        <f>G8380*K8380</f>
        <v/>
      </c>
      <c r="P8380" s="95" t="n"/>
      <c r="Q8380" s="126" t="n"/>
    </row>
    <row r="8381" outlineLevel="2" ht="50.25" customHeight="1">
      <c r="A8381" s="3" t="n"/>
      <c r="B8381" s="3" t="n"/>
      <c r="C8381" s="240" t="n"/>
      <c r="D8381" s="146" t="inlineStr">
        <is>
          <t>11.2.13.</t>
        </is>
      </c>
      <c r="E8381" s="146" t="inlineStr">
        <is>
          <t xml:space="preserve"> Крепеж лотков</t>
        </is>
      </c>
      <c r="F8381" s="241" t="inlineStr">
        <is>
          <t>комплект</t>
        </is>
      </c>
      <c r="G8381" s="422" t="n">
        <v>1</v>
      </c>
      <c r="H8381" s="423">
        <f>IFERROR(L8381/G8381,0)</f>
        <v/>
      </c>
      <c r="I8381" s="424">
        <f>IFERROR(M8381/G8381,0)</f>
        <v/>
      </c>
      <c r="J8381" s="425">
        <f>IFERROR(N8381/G8381,0)</f>
        <v/>
      </c>
      <c r="K8381" s="432">
        <f>+IFERROR(O8381/G8381,0)</f>
        <v/>
      </c>
      <c r="L8381" s="423">
        <f>SUBTOTAL(9,L8382:L8413)</f>
        <v/>
      </c>
      <c r="M8381" s="424">
        <f>SUBTOTAL(9,M8382:M8413)</f>
        <v/>
      </c>
      <c r="N8381" s="425">
        <f>SUBTOTAL(9,N8382:N8413)</f>
        <v/>
      </c>
      <c r="O8381" s="427">
        <f>SUBTOTAL(9,O8382:O8413)</f>
        <v/>
      </c>
      <c r="P8381" s="264" t="n"/>
      <c r="Q8381" s="265" t="n"/>
    </row>
    <row r="8382" outlineLevel="3" ht="50.25" customHeight="1">
      <c r="A8382" s="3" t="n"/>
      <c r="B8382" s="3" t="n"/>
      <c r="C8382" s="25" t="n"/>
      <c r="D8382" s="3" t="inlineStr">
        <is>
          <t>11.2.13.1.</t>
        </is>
      </c>
      <c r="E8382" s="3" t="inlineStr">
        <is>
          <t>Двойной С-образный профиль 41х21, L300, 2,5 мм</t>
        </is>
      </c>
      <c r="F8382" s="518" t="inlineStr">
        <is>
          <t>шт.</t>
        </is>
      </c>
      <c r="G8382" s="519" t="n">
        <v>40</v>
      </c>
      <c r="H8382" s="520" t="n">
        <v>880.0719999999999</v>
      </c>
      <c r="I8382" s="521" t="n">
        <v>220.018</v>
      </c>
      <c r="J8382" s="522">
        <f>(H8382+I8382)*0.125</f>
        <v/>
      </c>
      <c r="K8382" s="523">
        <f>SUBTOTAL(9,H8382:J8382)</f>
        <v/>
      </c>
      <c r="L8382" s="520">
        <f>$G8382*H8382</f>
        <v/>
      </c>
      <c r="M8382" s="521">
        <f>$G8382*I8382</f>
        <v/>
      </c>
      <c r="N8382" s="522">
        <f>$G8382*J8382</f>
        <v/>
      </c>
      <c r="O8382" s="523">
        <f>G8382*K8382</f>
        <v/>
      </c>
      <c r="P8382" s="95" t="n"/>
      <c r="Q8382" s="126" t="n"/>
    </row>
    <row r="8383" outlineLevel="3" ht="50.25" customHeight="1">
      <c r="A8383" s="3" t="n"/>
      <c r="B8383" s="3" t="n"/>
      <c r="C8383" s="25" t="n"/>
      <c r="D8383" s="3" t="inlineStr">
        <is>
          <t>11.2.13.2.</t>
        </is>
      </c>
      <c r="E8383" s="3" t="inlineStr">
        <is>
          <t>Консоль двойная, 41х21 мм, осн. 200 мм</t>
        </is>
      </c>
      <c r="F8383" s="518" t="inlineStr">
        <is>
          <t>шт.</t>
        </is>
      </c>
      <c r="G8383" s="519" t="n">
        <v>70</v>
      </c>
      <c r="H8383" s="520" t="n">
        <v>891.5082708333332</v>
      </c>
      <c r="I8383" s="521" t="n">
        <v>222.8770677083333</v>
      </c>
      <c r="J8383" s="522">
        <f>(H8383+I8383)*0.125</f>
        <v/>
      </c>
      <c r="K8383" s="523">
        <f>SUBTOTAL(9,H8383:J8383)</f>
        <v/>
      </c>
      <c r="L8383" s="520">
        <f>$G8383*H8383</f>
        <v/>
      </c>
      <c r="M8383" s="521">
        <f>$G8383*I8383</f>
        <v/>
      </c>
      <c r="N8383" s="522">
        <f>$G8383*J8383</f>
        <v/>
      </c>
      <c r="O8383" s="523">
        <f>G8383*K8383</f>
        <v/>
      </c>
      <c r="P8383" s="95" t="n"/>
      <c r="Q8383" s="126" t="n"/>
    </row>
    <row r="8384" outlineLevel="3" ht="50.25" customHeight="1">
      <c r="A8384" s="3" t="n"/>
      <c r="B8384" s="3" t="n"/>
      <c r="C8384" s="25" t="n"/>
      <c r="D8384" s="3" t="inlineStr">
        <is>
          <t>11.2.13.3.</t>
        </is>
      </c>
      <c r="E8384" s="3" t="inlineStr">
        <is>
          <t>Консоль двойная, 41х21 мм, осн. 300 мм</t>
        </is>
      </c>
      <c r="F8384" s="518" t="inlineStr">
        <is>
          <t>шт.</t>
        </is>
      </c>
      <c r="G8384" s="519" t="n">
        <v>12</v>
      </c>
      <c r="H8384" s="520" t="n">
        <v>1069.562839285714</v>
      </c>
      <c r="I8384" s="521" t="n">
        <v>267.3907098214285</v>
      </c>
      <c r="J8384" s="522">
        <f>(H8384+I8384)*0.125</f>
        <v/>
      </c>
      <c r="K8384" s="523">
        <f>SUBTOTAL(9,H8384:J8384)</f>
        <v/>
      </c>
      <c r="L8384" s="520">
        <f>$G8384*H8384</f>
        <v/>
      </c>
      <c r="M8384" s="521">
        <f>$G8384*I8384</f>
        <v/>
      </c>
      <c r="N8384" s="522">
        <f>$G8384*J8384</f>
        <v/>
      </c>
      <c r="O8384" s="523">
        <f>G8384*K8384</f>
        <v/>
      </c>
      <c r="P8384" s="95" t="n"/>
      <c r="Q8384" s="126" t="n"/>
    </row>
    <row r="8385" outlineLevel="3" ht="50.25" customHeight="1">
      <c r="A8385" s="3" t="n"/>
      <c r="B8385" s="3" t="n"/>
      <c r="C8385" s="25" t="n"/>
      <c r="D8385" s="3" t="inlineStr">
        <is>
          <t>11.2.13.4.</t>
        </is>
      </c>
      <c r="E8385" s="3" t="inlineStr">
        <is>
          <t>Консоль двойная, 41х21 мм, осн. 500 мм</t>
        </is>
      </c>
      <c r="F8385" s="518" t="inlineStr">
        <is>
          <t>шт.</t>
        </is>
      </c>
      <c r="G8385" s="519" t="n">
        <v>15</v>
      </c>
      <c r="H8385" s="520" t="n">
        <v>1439.141625</v>
      </c>
      <c r="I8385" s="521" t="n">
        <v>359.78540625</v>
      </c>
      <c r="J8385" s="522">
        <f>(H8385+I8385)*0.125</f>
        <v/>
      </c>
      <c r="K8385" s="523">
        <f>SUBTOTAL(9,H8385:J8385)</f>
        <v/>
      </c>
      <c r="L8385" s="520">
        <f>$G8385*H8385</f>
        <v/>
      </c>
      <c r="M8385" s="521">
        <f>$G8385*I8385</f>
        <v/>
      </c>
      <c r="N8385" s="522">
        <f>$G8385*J8385</f>
        <v/>
      </c>
      <c r="O8385" s="523">
        <f>G8385*K8385</f>
        <v/>
      </c>
      <c r="P8385" s="95" t="n"/>
      <c r="Q8385" s="126" t="n"/>
    </row>
    <row r="8386" outlineLevel="3" ht="50.25" customHeight="1">
      <c r="A8386" s="3" t="n"/>
      <c r="B8386" s="3" t="n"/>
      <c r="C8386" s="25" t="n"/>
      <c r="D8386" s="3" t="inlineStr">
        <is>
          <t>11.2.13.5.</t>
        </is>
      </c>
      <c r="E8386" s="3" t="inlineStr">
        <is>
          <t>Консоль двойная, 41х21 мм, осн. 600 мм</t>
        </is>
      </c>
      <c r="F8386" s="518" t="inlineStr">
        <is>
          <t>шт.</t>
        </is>
      </c>
      <c r="G8386" s="519" t="n">
        <v>5</v>
      </c>
      <c r="H8386" s="520" t="n">
        <v>1581.868125</v>
      </c>
      <c r="I8386" s="521" t="n">
        <v>395.4670312499999</v>
      </c>
      <c r="J8386" s="522">
        <f>(H8386+I8386)*0.125</f>
        <v/>
      </c>
      <c r="K8386" s="523">
        <f>SUBTOTAL(9,H8386:J8386)</f>
        <v/>
      </c>
      <c r="L8386" s="520">
        <f>$G8386*H8386</f>
        <v/>
      </c>
      <c r="M8386" s="521">
        <f>$G8386*I8386</f>
        <v/>
      </c>
      <c r="N8386" s="522">
        <f>$G8386*J8386</f>
        <v/>
      </c>
      <c r="O8386" s="523">
        <f>G8386*K8386</f>
        <v/>
      </c>
      <c r="P8386" s="95" t="n"/>
      <c r="Q8386" s="126" t="n"/>
    </row>
    <row r="8387" outlineLevel="3" ht="50.25" customHeight="1">
      <c r="A8387" s="3" t="n"/>
      <c r="B8387" s="3" t="n"/>
      <c r="C8387" s="25" t="n"/>
      <c r="D8387" s="3" t="inlineStr">
        <is>
          <t>11.2.13.6.</t>
        </is>
      </c>
      <c r="E8387" s="3" t="inlineStr">
        <is>
          <t>Консоль потолочная BBA с осн.100 мм</t>
        </is>
      </c>
      <c r="F8387" s="518" t="inlineStr">
        <is>
          <t>шт.</t>
        </is>
      </c>
      <c r="G8387" s="519" t="n">
        <v>75</v>
      </c>
      <c r="H8387" s="520" t="n">
        <v>503.6209153846153</v>
      </c>
      <c r="I8387" s="521" t="n">
        <v>125.9052288461538</v>
      </c>
      <c r="J8387" s="522">
        <f>(H8387+I8387)*0.125</f>
        <v/>
      </c>
      <c r="K8387" s="523">
        <f>SUBTOTAL(9,H8387:J8387)</f>
        <v/>
      </c>
      <c r="L8387" s="520">
        <f>$G8387*H8387</f>
        <v/>
      </c>
      <c r="M8387" s="521">
        <f>$G8387*I8387</f>
        <v/>
      </c>
      <c r="N8387" s="522">
        <f>$G8387*J8387</f>
        <v/>
      </c>
      <c r="O8387" s="523">
        <f>G8387*K8387</f>
        <v/>
      </c>
      <c r="P8387" s="95" t="n"/>
      <c r="Q8387" s="126" t="n"/>
    </row>
    <row r="8388" outlineLevel="3" ht="50.25" customHeight="1">
      <c r="A8388" s="3" t="n"/>
      <c r="B8388" s="3" t="n"/>
      <c r="C8388" s="25" t="n"/>
      <c r="D8388" s="3" t="inlineStr">
        <is>
          <t>11.2.13.7.</t>
        </is>
      </c>
      <c r="E8388" s="3" t="inlineStr">
        <is>
          <t>Консоль потолочная BBA с осн.150 мм</t>
        </is>
      </c>
      <c r="F8388" s="518" t="inlineStr">
        <is>
          <t>шт.</t>
        </is>
      </c>
      <c r="G8388" s="519" t="n">
        <v>10</v>
      </c>
      <c r="H8388" s="520" t="n">
        <v>636.8780499999999</v>
      </c>
      <c r="I8388" s="521" t="n">
        <v>159.2195125</v>
      </c>
      <c r="J8388" s="522">
        <f>(H8388+I8388)*0.125</f>
        <v/>
      </c>
      <c r="K8388" s="523">
        <f>SUBTOTAL(9,H8388:J8388)</f>
        <v/>
      </c>
      <c r="L8388" s="520">
        <f>$G8388*H8388</f>
        <v/>
      </c>
      <c r="M8388" s="521">
        <f>$G8388*I8388</f>
        <v/>
      </c>
      <c r="N8388" s="522">
        <f>$G8388*J8388</f>
        <v/>
      </c>
      <c r="O8388" s="523">
        <f>G8388*K8388</f>
        <v/>
      </c>
      <c r="P8388" s="95" t="n"/>
      <c r="Q8388" s="126" t="n"/>
    </row>
    <row r="8389" outlineLevel="3" ht="50.25" customHeight="1">
      <c r="A8389" s="3" t="n"/>
      <c r="B8389" s="3" t="n"/>
      <c r="C8389" s="25" t="n"/>
      <c r="D8389" s="3" t="inlineStr">
        <is>
          <t>11.2.13.8.</t>
        </is>
      </c>
      <c r="E8389" s="3" t="inlineStr">
        <is>
          <t>Креп. ТМ к стене для верт. монт осн.100м</t>
        </is>
      </c>
      <c r="F8389" s="518" t="inlineStr">
        <is>
          <t>шт.</t>
        </is>
      </c>
      <c r="G8389" s="519" t="n">
        <v>20</v>
      </c>
      <c r="H8389" s="520" t="n">
        <v>486.3212</v>
      </c>
      <c r="I8389" s="521" t="n">
        <v>121.5803</v>
      </c>
      <c r="J8389" s="522">
        <f>(H8389+I8389)*0.125</f>
        <v/>
      </c>
      <c r="K8389" s="523">
        <f>SUBTOTAL(9,H8389:J8389)</f>
        <v/>
      </c>
      <c r="L8389" s="520">
        <f>$G8389*H8389</f>
        <v/>
      </c>
      <c r="M8389" s="521">
        <f>$G8389*I8389</f>
        <v/>
      </c>
      <c r="N8389" s="522">
        <f>$G8389*J8389</f>
        <v/>
      </c>
      <c r="O8389" s="523">
        <f>G8389*K8389</f>
        <v/>
      </c>
      <c r="P8389" s="95" t="n"/>
      <c r="Q8389" s="126" t="n"/>
    </row>
    <row r="8390" outlineLevel="3" ht="50.25" customHeight="1">
      <c r="A8390" s="3" t="n"/>
      <c r="B8390" s="3" t="n"/>
      <c r="C8390" s="25" t="n"/>
      <c r="D8390" s="3" t="inlineStr">
        <is>
          <t>11.2.13.9.</t>
        </is>
      </c>
      <c r="E8390" s="3" t="inlineStr">
        <is>
          <t>Креп. ТМ к стене для верт. монт осн.150м</t>
        </is>
      </c>
      <c r="F8390" s="518" t="inlineStr">
        <is>
          <t>шт.</t>
        </is>
      </c>
      <c r="G8390" s="519" t="n">
        <v>110</v>
      </c>
      <c r="H8390" s="520" t="n">
        <v>533.5999999999999</v>
      </c>
      <c r="I8390" s="521" t="n">
        <v>133.4</v>
      </c>
      <c r="J8390" s="522">
        <f>(H8390+I8390)*0.125</f>
        <v/>
      </c>
      <c r="K8390" s="523">
        <f>SUBTOTAL(9,H8390:J8390)</f>
        <v/>
      </c>
      <c r="L8390" s="520">
        <f>$G8390*H8390</f>
        <v/>
      </c>
      <c r="M8390" s="521">
        <f>$G8390*I8390</f>
        <v/>
      </c>
      <c r="N8390" s="522">
        <f>$G8390*J8390</f>
        <v/>
      </c>
      <c r="O8390" s="523">
        <f>G8390*K8390</f>
        <v/>
      </c>
      <c r="P8390" s="95" t="n"/>
      <c r="Q8390" s="126" t="n"/>
    </row>
    <row r="8391" outlineLevel="3" ht="50.25" customHeight="1">
      <c r="A8391" s="3" t="n"/>
      <c r="B8391" s="3" t="n"/>
      <c r="C8391" s="25" t="n"/>
      <c r="D8391" s="3" t="inlineStr">
        <is>
          <t>11.2.13.10.</t>
        </is>
      </c>
      <c r="E8391" s="3" t="inlineStr">
        <is>
          <t>Креп. ТМ к стене для верт. монт осн.300м</t>
        </is>
      </c>
      <c r="F8391" s="518" t="inlineStr">
        <is>
          <t>шт.</t>
        </is>
      </c>
      <c r="G8391" s="519" t="n">
        <v>10</v>
      </c>
      <c r="H8391" s="520" t="n">
        <v>563.2067499999999</v>
      </c>
      <c r="I8391" s="521" t="n">
        <v>140.8016875</v>
      </c>
      <c r="J8391" s="522">
        <f>(H8391+I8391)*0.125</f>
        <v/>
      </c>
      <c r="K8391" s="523">
        <f>SUBTOTAL(9,H8391:J8391)</f>
        <v/>
      </c>
      <c r="L8391" s="520">
        <f>$G8391*H8391</f>
        <v/>
      </c>
      <c r="M8391" s="521">
        <f>$G8391*I8391</f>
        <v/>
      </c>
      <c r="N8391" s="522">
        <f>$G8391*J8391</f>
        <v/>
      </c>
      <c r="O8391" s="523">
        <f>G8391*K8391</f>
        <v/>
      </c>
      <c r="P8391" s="95" t="n"/>
      <c r="Q8391" s="126" t="n"/>
    </row>
    <row r="8392" outlineLevel="3" ht="50.25" customHeight="1">
      <c r="A8392" s="3" t="n"/>
      <c r="B8392" s="3" t="n"/>
      <c r="C8392" s="25" t="n"/>
      <c r="D8392" s="3" t="inlineStr">
        <is>
          <t>11.2.13.11.</t>
        </is>
      </c>
      <c r="E8392" s="3" t="inlineStr">
        <is>
          <t>Скоба PL облегченная для подвеса лотка</t>
        </is>
      </c>
      <c r="F8392" s="518" t="inlineStr">
        <is>
          <t>шт.</t>
        </is>
      </c>
      <c r="G8392" s="519" t="n">
        <v>145</v>
      </c>
      <c r="H8392" s="520" t="n">
        <v>338.1791423611111</v>
      </c>
      <c r="I8392" s="521" t="n">
        <v>84.54478559027777</v>
      </c>
      <c r="J8392" s="522">
        <f>(H8392+I8392)*0.125</f>
        <v/>
      </c>
      <c r="K8392" s="523">
        <f>SUBTOTAL(9,H8392:J8392)</f>
        <v/>
      </c>
      <c r="L8392" s="520">
        <f>$G8392*H8392</f>
        <v/>
      </c>
      <c r="M8392" s="521">
        <f>$G8392*I8392</f>
        <v/>
      </c>
      <c r="N8392" s="522">
        <f>$G8392*J8392</f>
        <v/>
      </c>
      <c r="O8392" s="523">
        <f>G8392*K8392</f>
        <v/>
      </c>
      <c r="P8392" s="95" t="n"/>
      <c r="Q8392" s="126" t="n"/>
    </row>
    <row r="8393" outlineLevel="3" ht="50.25" customHeight="1">
      <c r="A8393" s="3" t="n"/>
      <c r="B8393" s="3" t="n"/>
      <c r="C8393" s="25" t="n"/>
      <c r="D8393" s="3" t="inlineStr">
        <is>
          <t>11.2.13.12.</t>
        </is>
      </c>
      <c r="E8393" s="3" t="inlineStr">
        <is>
          <t>Болт с шестигранной головкой М6х20</t>
        </is>
      </c>
      <c r="F8393" s="518" t="inlineStr">
        <is>
          <t>шт.</t>
        </is>
      </c>
      <c r="G8393" s="519" t="n">
        <v>200</v>
      </c>
      <c r="H8393" s="520" t="n">
        <v>5.317369999999999</v>
      </c>
      <c r="I8393" s="521" t="n">
        <v>1.3293425</v>
      </c>
      <c r="J8393" s="522">
        <f>(H8393+I8393)*0.125</f>
        <v/>
      </c>
      <c r="K8393" s="523">
        <f>SUBTOTAL(9,H8393:J8393)</f>
        <v/>
      </c>
      <c r="L8393" s="520">
        <f>$G8393*H8393</f>
        <v/>
      </c>
      <c r="M8393" s="521">
        <f>$G8393*I8393</f>
        <v/>
      </c>
      <c r="N8393" s="522">
        <f>$G8393*J8393</f>
        <v/>
      </c>
      <c r="O8393" s="523">
        <f>G8393*K8393</f>
        <v/>
      </c>
      <c r="P8393" s="95" t="n"/>
      <c r="Q8393" s="126" t="n"/>
    </row>
    <row r="8394" outlineLevel="3" ht="50.25" customHeight="1">
      <c r="A8394" s="3" t="n"/>
      <c r="B8394" s="3" t="n"/>
      <c r="C8394" s="25" t="n"/>
      <c r="D8394" s="3" t="inlineStr">
        <is>
          <t>11.2.13.13.</t>
        </is>
      </c>
      <c r="E8394" s="3" t="inlineStr">
        <is>
          <t>Винт с гладкой головкой и квадратным подголовником М6х16</t>
        </is>
      </c>
      <c r="F8394" s="518" t="inlineStr">
        <is>
          <t>шт.</t>
        </is>
      </c>
      <c r="G8394" s="519" t="n">
        <v>600</v>
      </c>
      <c r="H8394" s="520" t="n">
        <v>6.07499</v>
      </c>
      <c r="I8394" s="521" t="n">
        <v>1.5187475</v>
      </c>
      <c r="J8394" s="522">
        <f>(H8394+I8394)*0.125</f>
        <v/>
      </c>
      <c r="K8394" s="523">
        <f>SUBTOTAL(9,H8394:J8394)</f>
        <v/>
      </c>
      <c r="L8394" s="520">
        <f>$G8394*H8394</f>
        <v/>
      </c>
      <c r="M8394" s="521">
        <f>$G8394*I8394</f>
        <v/>
      </c>
      <c r="N8394" s="522">
        <f>$G8394*J8394</f>
        <v/>
      </c>
      <c r="O8394" s="523">
        <f>G8394*K8394</f>
        <v/>
      </c>
      <c r="P8394" s="95" t="n"/>
      <c r="Q8394" s="126" t="n"/>
    </row>
    <row r="8395" outlineLevel="3" ht="50.25" customHeight="1">
      <c r="A8395" s="3" t="n"/>
      <c r="B8395" s="3" t="n"/>
      <c r="C8395" s="25" t="n"/>
      <c r="D8395" s="3" t="inlineStr">
        <is>
          <t>11.2.13.14.</t>
        </is>
      </c>
      <c r="E8395" s="3" t="inlineStr">
        <is>
          <t>Гайка для подвешивания профиля (с пружиной) М6х40</t>
        </is>
      </c>
      <c r="F8395" s="518" t="inlineStr">
        <is>
          <t>шт.</t>
        </is>
      </c>
      <c r="G8395" s="519" t="n">
        <v>200</v>
      </c>
      <c r="H8395" s="520" t="n">
        <v>54.47849</v>
      </c>
      <c r="I8395" s="521" t="n">
        <v>13.6196225</v>
      </c>
      <c r="J8395" s="522">
        <f>(H8395+I8395)*0.125</f>
        <v/>
      </c>
      <c r="K8395" s="523">
        <f>SUBTOTAL(9,H8395:J8395)</f>
        <v/>
      </c>
      <c r="L8395" s="520">
        <f>$G8395*H8395</f>
        <v/>
      </c>
      <c r="M8395" s="521">
        <f>$G8395*I8395</f>
        <v/>
      </c>
      <c r="N8395" s="522">
        <f>$G8395*J8395</f>
        <v/>
      </c>
      <c r="O8395" s="523">
        <f>G8395*K8395</f>
        <v/>
      </c>
      <c r="P8395" s="95" t="n"/>
      <c r="Q8395" s="126" t="n"/>
    </row>
    <row r="8396" outlineLevel="3" ht="50.25" customHeight="1">
      <c r="A8396" s="3" t="n"/>
      <c r="B8396" s="3" t="n"/>
      <c r="C8396" s="25" t="n"/>
      <c r="D8396" s="3" t="inlineStr">
        <is>
          <t>11.2.13.15.</t>
        </is>
      </c>
      <c r="E8396" s="3" t="inlineStr">
        <is>
          <t>Гайка с насечкой, препятствующей откручиванию М6</t>
        </is>
      </c>
      <c r="F8396" s="518" t="inlineStr">
        <is>
          <t>шт.</t>
        </is>
      </c>
      <c r="G8396" s="519" t="n">
        <v>550</v>
      </c>
      <c r="H8396" s="520" t="n">
        <v>3.98452</v>
      </c>
      <c r="I8396" s="521" t="n">
        <v>0.9961300000000001</v>
      </c>
      <c r="J8396" s="522">
        <f>(H8396+I8396)*0.125</f>
        <v/>
      </c>
      <c r="K8396" s="523">
        <f>SUBTOTAL(9,H8396:J8396)</f>
        <v/>
      </c>
      <c r="L8396" s="520">
        <f>$G8396*H8396</f>
        <v/>
      </c>
      <c r="M8396" s="521">
        <f>$G8396*I8396</f>
        <v/>
      </c>
      <c r="N8396" s="522">
        <f>$G8396*J8396</f>
        <v/>
      </c>
      <c r="O8396" s="523">
        <f>G8396*K8396</f>
        <v/>
      </c>
      <c r="P8396" s="95" t="n"/>
      <c r="Q8396" s="126" t="n"/>
    </row>
    <row r="8397" outlineLevel="3" ht="50.25" customHeight="1">
      <c r="A8397" s="3" t="n"/>
      <c r="B8397" s="3" t="n"/>
      <c r="C8397" s="25" t="n"/>
      <c r="D8397" s="3" t="inlineStr">
        <is>
          <t>11.2.13.16.</t>
        </is>
      </c>
      <c r="E8397" s="3" t="inlineStr">
        <is>
          <t>Гайка с насечкой, препятствующей откручиванию М10</t>
        </is>
      </c>
      <c r="F8397" s="518" t="inlineStr">
        <is>
          <t>шт.</t>
        </is>
      </c>
      <c r="G8397" s="519" t="n">
        <v>300</v>
      </c>
      <c r="H8397" s="520" t="n">
        <v>9.83503</v>
      </c>
      <c r="I8397" s="521" t="n">
        <v>2.4587575</v>
      </c>
      <c r="J8397" s="522">
        <f>(H8397+I8397)*0.125</f>
        <v/>
      </c>
      <c r="K8397" s="523">
        <f>SUBTOTAL(9,H8397:J8397)</f>
        <v/>
      </c>
      <c r="L8397" s="520">
        <f>$G8397*H8397</f>
        <v/>
      </c>
      <c r="M8397" s="521">
        <f>$G8397*I8397</f>
        <v/>
      </c>
      <c r="N8397" s="522">
        <f>$G8397*J8397</f>
        <v/>
      </c>
      <c r="O8397" s="523">
        <f>G8397*K8397</f>
        <v/>
      </c>
      <c r="P8397" s="95" t="n"/>
      <c r="Q8397" s="126" t="n"/>
    </row>
    <row r="8398" outlineLevel="3" ht="50.25" customHeight="1">
      <c r="A8398" s="3" t="n"/>
      <c r="B8398" s="3" t="n"/>
      <c r="C8398" s="25" t="n"/>
      <c r="D8398" s="3" t="inlineStr">
        <is>
          <t>11.2.13.17.</t>
        </is>
      </c>
      <c r="E8398" s="3" t="inlineStr">
        <is>
          <t>Гайка шестигранная М10</t>
        </is>
      </c>
      <c r="F8398" s="518" t="inlineStr">
        <is>
          <t>шт.</t>
        </is>
      </c>
      <c r="G8398" s="519" t="n">
        <v>700</v>
      </c>
      <c r="H8398" s="520" t="n">
        <v>9.4415</v>
      </c>
      <c r="I8398" s="521" t="n">
        <v>2.360375</v>
      </c>
      <c r="J8398" s="522">
        <f>(H8398+I8398)*0.125</f>
        <v/>
      </c>
      <c r="K8398" s="523">
        <f>SUBTOTAL(9,H8398:J8398)</f>
        <v/>
      </c>
      <c r="L8398" s="520">
        <f>$G8398*H8398</f>
        <v/>
      </c>
      <c r="M8398" s="521">
        <f>$G8398*I8398</f>
        <v/>
      </c>
      <c r="N8398" s="522">
        <f>$G8398*J8398</f>
        <v/>
      </c>
      <c r="O8398" s="523">
        <f>G8398*K8398</f>
        <v/>
      </c>
      <c r="P8398" s="95" t="n"/>
      <c r="Q8398" s="126" t="n"/>
    </row>
    <row r="8399" outlineLevel="3" ht="50.25" customHeight="1">
      <c r="A8399" s="3" t="n"/>
      <c r="B8399" s="3" t="n"/>
      <c r="C8399" s="25" t="n"/>
      <c r="D8399" s="3" t="inlineStr">
        <is>
          <t>11.2.13.18.</t>
        </is>
      </c>
      <c r="E8399" s="3" t="inlineStr">
        <is>
          <t>Опорная пластина для С-образных профилей</t>
        </is>
      </c>
      <c r="F8399" s="518" t="inlineStr">
        <is>
          <t>шт.</t>
        </is>
      </c>
      <c r="G8399" s="519" t="n">
        <v>150</v>
      </c>
      <c r="H8399" s="520" t="n">
        <v>229.0225</v>
      </c>
      <c r="I8399" s="521" t="n">
        <v>57.25562499999999</v>
      </c>
      <c r="J8399" s="522">
        <f>(H8399+I8399)*0.125</f>
        <v/>
      </c>
      <c r="K8399" s="523">
        <f>SUBTOTAL(9,H8399:J8399)</f>
        <v/>
      </c>
      <c r="L8399" s="520">
        <f>$G8399*H8399</f>
        <v/>
      </c>
      <c r="M8399" s="521">
        <f>$G8399*I8399</f>
        <v/>
      </c>
      <c r="N8399" s="522">
        <f>$G8399*J8399</f>
        <v/>
      </c>
      <c r="O8399" s="523">
        <f>G8399*K8399</f>
        <v/>
      </c>
      <c r="P8399" s="95" t="n"/>
      <c r="Q8399" s="126" t="n"/>
    </row>
    <row r="8400" outlineLevel="3" ht="50.25" customHeight="1">
      <c r="A8400" s="3" t="n"/>
      <c r="B8400" s="3" t="n"/>
      <c r="C8400" s="25" t="n"/>
      <c r="D8400" s="3" t="inlineStr">
        <is>
          <t>11.2.13.19.</t>
        </is>
      </c>
      <c r="E8400" s="3" t="inlineStr">
        <is>
          <t>Соединительная гайка М10х30</t>
        </is>
      </c>
      <c r="F8400" s="518" t="inlineStr">
        <is>
          <t>шт.</t>
        </is>
      </c>
      <c r="G8400" s="519" t="n">
        <v>100</v>
      </c>
      <c r="H8400" s="520" t="n">
        <v>79.94799999999999</v>
      </c>
      <c r="I8400" s="521" t="n">
        <v>19.987</v>
      </c>
      <c r="J8400" s="522">
        <f>(H8400+I8400)*0.125</f>
        <v/>
      </c>
      <c r="K8400" s="523">
        <f>SUBTOTAL(9,H8400:J8400)</f>
        <v/>
      </c>
      <c r="L8400" s="520">
        <f>$G8400*H8400</f>
        <v/>
      </c>
      <c r="M8400" s="521">
        <f>$G8400*I8400</f>
        <v/>
      </c>
      <c r="N8400" s="522">
        <f>$G8400*J8400</f>
        <v/>
      </c>
      <c r="O8400" s="523">
        <f>G8400*K8400</f>
        <v/>
      </c>
      <c r="P8400" s="95" t="n"/>
      <c r="Q8400" s="126" t="n"/>
    </row>
    <row r="8401" outlineLevel="3" ht="50.25" customHeight="1">
      <c r="A8401" s="3" t="n"/>
      <c r="B8401" s="3" t="n"/>
      <c r="C8401" s="25" t="n"/>
      <c r="D8401" s="3" t="inlineStr">
        <is>
          <t>11.2.13.20.</t>
        </is>
      </c>
      <c r="E8401" s="3" t="inlineStr">
        <is>
          <t>Стандартный анкер со шпилькой М10</t>
        </is>
      </c>
      <c r="F8401" s="518" t="inlineStr">
        <is>
          <t>шт.</t>
        </is>
      </c>
      <c r="G8401" s="519" t="n">
        <v>700</v>
      </c>
      <c r="H8401" s="520" t="n">
        <v>124.37595</v>
      </c>
      <c r="I8401" s="521" t="n">
        <v>31.09398749999999</v>
      </c>
      <c r="J8401" s="522">
        <f>(H8401+I8401)*0.125</f>
        <v/>
      </c>
      <c r="K8401" s="523">
        <f>SUBTOTAL(9,H8401:J8401)</f>
        <v/>
      </c>
      <c r="L8401" s="520">
        <f>$G8401*H8401</f>
        <v/>
      </c>
      <c r="M8401" s="521">
        <f>$G8401*I8401</f>
        <v/>
      </c>
      <c r="N8401" s="522">
        <f>$G8401*J8401</f>
        <v/>
      </c>
      <c r="O8401" s="523">
        <f>G8401*K8401</f>
        <v/>
      </c>
      <c r="P8401" s="95" t="n"/>
      <c r="Q8401" s="126" t="n"/>
    </row>
    <row r="8402" outlineLevel="3" ht="50.25" customHeight="1">
      <c r="A8402" s="3" t="n"/>
      <c r="B8402" s="3" t="n"/>
      <c r="C8402" s="25" t="n"/>
      <c r="D8402" s="3" t="inlineStr">
        <is>
          <t>11.2.13.21.</t>
        </is>
      </c>
      <c r="E8402" s="3" t="inlineStr">
        <is>
          <t>Шайба М8 кузовная DIN9021</t>
        </is>
      </c>
      <c r="F8402" s="518" t="inlineStr">
        <is>
          <t>шт.</t>
        </is>
      </c>
      <c r="G8402" s="519" t="n">
        <v>100</v>
      </c>
      <c r="H8402" s="520" t="n">
        <v>4.714079999999999</v>
      </c>
      <c r="I8402" s="521" t="n">
        <v>1.17852</v>
      </c>
      <c r="J8402" s="522">
        <f>(H8402+I8402)*0.125</f>
        <v/>
      </c>
      <c r="K8402" s="523">
        <f>SUBTOTAL(9,H8402:J8402)</f>
        <v/>
      </c>
      <c r="L8402" s="520">
        <f>$G8402*H8402</f>
        <v/>
      </c>
      <c r="M8402" s="521">
        <f>$G8402*I8402</f>
        <v/>
      </c>
      <c r="N8402" s="522">
        <f>$G8402*J8402</f>
        <v/>
      </c>
      <c r="O8402" s="523">
        <f>G8402*K8402</f>
        <v/>
      </c>
      <c r="P8402" s="95" t="n"/>
      <c r="Q8402" s="126" t="n"/>
    </row>
    <row r="8403" outlineLevel="3" ht="50.25" customHeight="1">
      <c r="A8403" s="3" t="n"/>
      <c r="B8403" s="3" t="n"/>
      <c r="C8403" s="25" t="n"/>
      <c r="D8403" s="3" t="inlineStr">
        <is>
          <t>11.2.13.22.</t>
        </is>
      </c>
      <c r="E8403" s="3" t="inlineStr">
        <is>
          <t>Шайба М10 кузовная DIN9021</t>
        </is>
      </c>
      <c r="F8403" s="518" t="inlineStr">
        <is>
          <t>шт.</t>
        </is>
      </c>
      <c r="G8403" s="519" t="n">
        <v>600</v>
      </c>
      <c r="H8403" s="520" t="n">
        <v>9.119499999999999</v>
      </c>
      <c r="I8403" s="521" t="n">
        <v>2.279875</v>
      </c>
      <c r="J8403" s="522">
        <f>(H8403+I8403)*0.125</f>
        <v/>
      </c>
      <c r="K8403" s="523">
        <f>SUBTOTAL(9,H8403:J8403)</f>
        <v/>
      </c>
      <c r="L8403" s="520">
        <f>$G8403*H8403</f>
        <v/>
      </c>
      <c r="M8403" s="521">
        <f>$G8403*I8403</f>
        <v/>
      </c>
      <c r="N8403" s="522">
        <f>$G8403*J8403</f>
        <v/>
      </c>
      <c r="O8403" s="523">
        <f>G8403*K8403</f>
        <v/>
      </c>
      <c r="P8403" s="95" t="n"/>
      <c r="Q8403" s="126" t="n"/>
    </row>
    <row r="8404" outlineLevel="3" ht="50.25" customHeight="1">
      <c r="A8404" s="3" t="n"/>
      <c r="B8404" s="3" t="n"/>
      <c r="C8404" s="25" t="n"/>
      <c r="D8404" s="3" t="inlineStr">
        <is>
          <t>11.2.13.23.</t>
        </is>
      </c>
      <c r="E8404" s="3" t="inlineStr">
        <is>
          <t>Шпилька М10х2000</t>
        </is>
      </c>
      <c r="F8404" s="518" t="inlineStr">
        <is>
          <t>м</t>
        </is>
      </c>
      <c r="G8404" s="519" t="n">
        <v>300</v>
      </c>
      <c r="H8404" s="520" t="n">
        <v>459.6319999999999</v>
      </c>
      <c r="I8404" s="521" t="n">
        <v>114.908</v>
      </c>
      <c r="J8404" s="522">
        <f>(H8404+I8404)*0.125</f>
        <v/>
      </c>
      <c r="K8404" s="523">
        <f>SUBTOTAL(9,H8404:J8404)</f>
        <v/>
      </c>
      <c r="L8404" s="520">
        <f>$G8404*H8404</f>
        <v/>
      </c>
      <c r="M8404" s="521">
        <f>$G8404*I8404</f>
        <v/>
      </c>
      <c r="N8404" s="522">
        <f>$G8404*J8404</f>
        <v/>
      </c>
      <c r="O8404" s="523">
        <f>G8404*K8404</f>
        <v/>
      </c>
      <c r="P8404" s="95" t="n"/>
      <c r="Q8404" s="126" t="n"/>
    </row>
    <row r="8405" outlineLevel="3" ht="50.25" customHeight="1">
      <c r="A8405" s="3" t="n"/>
      <c r="B8405" s="3" t="n"/>
      <c r="C8405" s="25" t="n"/>
      <c r="D8405" s="3" t="inlineStr">
        <is>
          <t>11.2.13.24.</t>
        </is>
      </c>
      <c r="E8405" s="3" t="inlineStr">
        <is>
          <t>Профиль BPM-41</t>
        </is>
      </c>
      <c r="F8405" s="518" t="inlineStr">
        <is>
          <t>шт.</t>
        </is>
      </c>
      <c r="G8405" s="519" t="n">
        <v>11</v>
      </c>
      <c r="H8405" s="520" t="n">
        <v>922.6449999999999</v>
      </c>
      <c r="I8405" s="521" t="n">
        <v>230.66125</v>
      </c>
      <c r="J8405" s="522">
        <f>(H8405+I8405)*0.125</f>
        <v/>
      </c>
      <c r="K8405" s="523">
        <f>SUBTOTAL(9,H8405:J8405)</f>
        <v/>
      </c>
      <c r="L8405" s="520">
        <f>$G8405*H8405</f>
        <v/>
      </c>
      <c r="M8405" s="521">
        <f>$G8405*I8405</f>
        <v/>
      </c>
      <c r="N8405" s="522">
        <f>$G8405*J8405</f>
        <v/>
      </c>
      <c r="O8405" s="523">
        <f>G8405*K8405</f>
        <v/>
      </c>
      <c r="P8405" s="95" t="n"/>
      <c r="Q8405" s="126" t="n"/>
    </row>
    <row r="8406" outlineLevel="3" ht="50.25" customHeight="1">
      <c r="A8406" s="3" t="n"/>
      <c r="B8406" s="3" t="n"/>
      <c r="C8406" s="25" t="n"/>
      <c r="D8406" s="3" t="inlineStr">
        <is>
          <t>11.2.13.25.</t>
        </is>
      </c>
      <c r="E8406" s="3" t="inlineStr">
        <is>
          <t>Профиль BPM-41</t>
        </is>
      </c>
      <c r="F8406" s="518" t="inlineStr">
        <is>
          <t>шт.</t>
        </is>
      </c>
      <c r="G8406" s="519" t="n">
        <v>2</v>
      </c>
      <c r="H8406" s="520" t="n">
        <v>2071.2075</v>
      </c>
      <c r="I8406" s="521" t="n">
        <v>517.801875</v>
      </c>
      <c r="J8406" s="522">
        <f>(H8406+I8406)*0.125</f>
        <v/>
      </c>
      <c r="K8406" s="523">
        <f>SUBTOTAL(9,H8406:J8406)</f>
        <v/>
      </c>
      <c r="L8406" s="520">
        <f>$G8406*H8406</f>
        <v/>
      </c>
      <c r="M8406" s="521">
        <f>$G8406*I8406</f>
        <v/>
      </c>
      <c r="N8406" s="522">
        <f>$G8406*J8406</f>
        <v/>
      </c>
      <c r="O8406" s="523">
        <f>G8406*K8406</f>
        <v/>
      </c>
      <c r="P8406" s="95" t="n"/>
      <c r="Q8406" s="126" t="n"/>
    </row>
    <row r="8407" outlineLevel="3" ht="50.25" customHeight="1">
      <c r="A8407" s="3" t="n"/>
      <c r="B8407" s="3" t="n"/>
      <c r="C8407" s="25" t="n"/>
      <c r="D8407" s="3" t="inlineStr">
        <is>
          <t>11.2.13.26.</t>
        </is>
      </c>
      <c r="E8407" s="3" t="inlineStr">
        <is>
          <t>Крепеж уголок</t>
        </is>
      </c>
      <c r="F8407" s="518" t="inlineStr">
        <is>
          <t>шт.</t>
        </is>
      </c>
      <c r="G8407" s="519" t="n">
        <v>12</v>
      </c>
      <c r="H8407" s="520" t="n">
        <v>700.9939999999999</v>
      </c>
      <c r="I8407" s="521" t="n">
        <v>175.2485</v>
      </c>
      <c r="J8407" s="522">
        <f>(H8407+I8407)*0.125</f>
        <v/>
      </c>
      <c r="K8407" s="523">
        <f>SUBTOTAL(9,H8407:J8407)</f>
        <v/>
      </c>
      <c r="L8407" s="520">
        <f>$G8407*H8407</f>
        <v/>
      </c>
      <c r="M8407" s="521">
        <f>$G8407*I8407</f>
        <v/>
      </c>
      <c r="N8407" s="522">
        <f>$G8407*J8407</f>
        <v/>
      </c>
      <c r="O8407" s="523">
        <f>G8407*K8407</f>
        <v/>
      </c>
      <c r="P8407" s="95" t="n"/>
      <c r="Q8407" s="126" t="n"/>
    </row>
    <row r="8408" outlineLevel="3" ht="50.25" customHeight="1">
      <c r="A8408" s="3" t="n"/>
      <c r="B8408" s="3" t="n"/>
      <c r="C8408" s="25" t="n"/>
      <c r="D8408" s="3" t="inlineStr">
        <is>
          <t>11.2.13.27.</t>
        </is>
      </c>
      <c r="E8408" s="3" t="inlineStr">
        <is>
          <t>Вертикальный подвес двойной 41х41</t>
        </is>
      </c>
      <c r="F8408" s="518" t="inlineStr">
        <is>
          <t>шт.</t>
        </is>
      </c>
      <c r="G8408" s="519" t="n">
        <v>6</v>
      </c>
      <c r="H8408" s="520" t="n">
        <v>13791.789</v>
      </c>
      <c r="I8408" s="521" t="n">
        <v>3447.94725</v>
      </c>
      <c r="J8408" s="522">
        <f>(H8408+I8408)*0.125</f>
        <v/>
      </c>
      <c r="K8408" s="523">
        <f>SUBTOTAL(9,H8408:J8408)</f>
        <v/>
      </c>
      <c r="L8408" s="520">
        <f>$G8408*H8408</f>
        <v/>
      </c>
      <c r="M8408" s="521">
        <f>$G8408*I8408</f>
        <v/>
      </c>
      <c r="N8408" s="522">
        <f>$G8408*J8408</f>
        <v/>
      </c>
      <c r="O8408" s="523">
        <f>G8408*K8408</f>
        <v/>
      </c>
      <c r="P8408" s="95" t="n"/>
      <c r="Q8408" s="126" t="n"/>
    </row>
    <row r="8409" outlineLevel="3" ht="50.25" customHeight="1">
      <c r="A8409" s="3" t="n"/>
      <c r="B8409" s="3" t="n"/>
      <c r="C8409" s="25" t="n"/>
      <c r="D8409" s="3" t="inlineStr">
        <is>
          <t>11.2.13.28.</t>
        </is>
      </c>
      <c r="E8409" s="3" t="inlineStr">
        <is>
          <t>Заглушка торцевая длс С-образного профиля 41х41мм</t>
        </is>
      </c>
      <c r="F8409" s="518" t="inlineStr">
        <is>
          <t>шт.</t>
        </is>
      </c>
      <c r="G8409" s="519" t="n">
        <v>40</v>
      </c>
      <c r="H8409" s="520" t="n">
        <v>37.96149999999999</v>
      </c>
      <c r="I8409" s="521" t="n">
        <v>9.490374999999998</v>
      </c>
      <c r="J8409" s="522">
        <f>(H8409+I8409)*0.125</f>
        <v/>
      </c>
      <c r="K8409" s="523">
        <f>SUBTOTAL(9,H8409:J8409)</f>
        <v/>
      </c>
      <c r="L8409" s="520">
        <f>$G8409*H8409</f>
        <v/>
      </c>
      <c r="M8409" s="521">
        <f>$G8409*I8409</f>
        <v/>
      </c>
      <c r="N8409" s="522">
        <f>$G8409*J8409</f>
        <v/>
      </c>
      <c r="O8409" s="523">
        <f>G8409*K8409</f>
        <v/>
      </c>
      <c r="P8409" s="95" t="n"/>
      <c r="Q8409" s="126" t="n"/>
    </row>
    <row r="8410" outlineLevel="3" ht="50.25" customHeight="1">
      <c r="A8410" s="3" t="n"/>
      <c r="B8410" s="3" t="n"/>
      <c r="C8410" s="25" t="n"/>
      <c r="D8410" s="3" t="inlineStr">
        <is>
          <t>11.2.13.29.</t>
        </is>
      </c>
      <c r="E8410" s="3" t="inlineStr">
        <is>
          <t>Вертикальный подвес двойной 41х41</t>
        </is>
      </c>
      <c r="F8410" s="518" t="inlineStr">
        <is>
          <t>шт.</t>
        </is>
      </c>
      <c r="G8410" s="519" t="n">
        <v>1</v>
      </c>
      <c r="H8410" s="520" t="n">
        <v>10204.87</v>
      </c>
      <c r="I8410" s="521" t="n">
        <v>2551.2175</v>
      </c>
      <c r="J8410" s="522">
        <f>(H8410+I8410)*0.125</f>
        <v/>
      </c>
      <c r="K8410" s="523">
        <f>SUBTOTAL(9,H8410:J8410)</f>
        <v/>
      </c>
      <c r="L8410" s="520">
        <f>$G8410*H8410</f>
        <v/>
      </c>
      <c r="M8410" s="521">
        <f>$G8410*I8410</f>
        <v/>
      </c>
      <c r="N8410" s="522">
        <f>$G8410*J8410</f>
        <v/>
      </c>
      <c r="O8410" s="523">
        <f>G8410*K8410</f>
        <v/>
      </c>
      <c r="P8410" s="95" t="n"/>
      <c r="Q8410" s="126" t="n"/>
    </row>
    <row r="8411" outlineLevel="3" ht="50.25" customHeight="1">
      <c r="A8411" s="3" t="n"/>
      <c r="B8411" s="3" t="n"/>
      <c r="C8411" s="25" t="n"/>
      <c r="D8411" s="3" t="inlineStr">
        <is>
          <t>11.2.13.30.</t>
        </is>
      </c>
      <c r="E8411" s="3" t="inlineStr">
        <is>
          <t>Вертикальный подвес двойной 41х41</t>
        </is>
      </c>
      <c r="F8411" s="518" t="inlineStr">
        <is>
          <t>шт.</t>
        </is>
      </c>
      <c r="G8411" s="519" t="n">
        <v>5</v>
      </c>
      <c r="H8411" s="520" t="n">
        <v>10633.061</v>
      </c>
      <c r="I8411" s="521" t="n">
        <v>2658.265249999999</v>
      </c>
      <c r="J8411" s="522">
        <f>(H8411+I8411)*0.125</f>
        <v/>
      </c>
      <c r="K8411" s="523">
        <f>SUBTOTAL(9,H8411:J8411)</f>
        <v/>
      </c>
      <c r="L8411" s="520">
        <f>$G8411*H8411</f>
        <v/>
      </c>
      <c r="M8411" s="521">
        <f>$G8411*I8411</f>
        <v/>
      </c>
      <c r="N8411" s="522">
        <f>$G8411*J8411</f>
        <v/>
      </c>
      <c r="O8411" s="523">
        <f>G8411*K8411</f>
        <v/>
      </c>
      <c r="P8411" s="95" t="n"/>
      <c r="Q8411" s="126" t="n"/>
    </row>
    <row r="8412" outlineLevel="3" ht="50.25" customHeight="1">
      <c r="A8412" s="3" t="n"/>
      <c r="B8412" s="3" t="n"/>
      <c r="C8412" s="25" t="n"/>
      <c r="D8412" s="3" t="inlineStr">
        <is>
          <t>11.2.13.31.</t>
        </is>
      </c>
      <c r="E8412" s="3" t="inlineStr">
        <is>
          <t>Дюбель металлический для газобетона 10x60</t>
        </is>
      </c>
      <c r="F8412" s="518" t="inlineStr">
        <is>
          <t>шт.</t>
        </is>
      </c>
      <c r="G8412" s="519" t="n">
        <v>260</v>
      </c>
      <c r="H8412" s="520" t="n">
        <v>22.655</v>
      </c>
      <c r="I8412" s="521" t="n">
        <v>5.663749999999999</v>
      </c>
      <c r="J8412" s="522">
        <f>(H8412+I8412)*0.125</f>
        <v/>
      </c>
      <c r="K8412" s="523">
        <f>SUBTOTAL(9,H8412:J8412)</f>
        <v/>
      </c>
      <c r="L8412" s="520">
        <f>$G8412*H8412</f>
        <v/>
      </c>
      <c r="M8412" s="521">
        <f>$G8412*I8412</f>
        <v/>
      </c>
      <c r="N8412" s="522">
        <f>$G8412*J8412</f>
        <v/>
      </c>
      <c r="O8412" s="523">
        <f>G8412*K8412</f>
        <v/>
      </c>
      <c r="P8412" s="95" t="n"/>
      <c r="Q8412" s="126" t="n"/>
    </row>
    <row r="8413" outlineLevel="3" ht="50.25" customHeight="1">
      <c r="A8413" s="3" t="n"/>
      <c r="B8413" s="3" t="n"/>
      <c r="C8413" s="25" t="n"/>
      <c r="D8413" s="3" t="inlineStr">
        <is>
          <t>11.2.13.32.</t>
        </is>
      </c>
      <c r="E8413" s="3" t="inlineStr">
        <is>
          <t>Болт сантехнический 8х60 мм DIN 571 оцинкованный (25 шт.)</t>
        </is>
      </c>
      <c r="F8413" s="518" t="inlineStr">
        <is>
          <t>шт.</t>
        </is>
      </c>
      <c r="G8413" s="519" t="n">
        <v>260</v>
      </c>
      <c r="H8413" s="520" t="n">
        <v>7.935</v>
      </c>
      <c r="I8413" s="521" t="n">
        <v>1.98375</v>
      </c>
      <c r="J8413" s="522">
        <f>(H8413+I8413)*0.125</f>
        <v/>
      </c>
      <c r="K8413" s="523">
        <f>SUBTOTAL(9,H8413:J8413)</f>
        <v/>
      </c>
      <c r="L8413" s="520">
        <f>$G8413*H8413</f>
        <v/>
      </c>
      <c r="M8413" s="521">
        <f>$G8413*I8413</f>
        <v/>
      </c>
      <c r="N8413" s="522">
        <f>$G8413*J8413</f>
        <v/>
      </c>
      <c r="O8413" s="523">
        <f>G8413*K8413</f>
        <v/>
      </c>
      <c r="P8413" s="95" t="n"/>
      <c r="Q8413" s="126" t="n"/>
    </row>
    <row r="8414" outlineLevel="2" ht="50.25" customHeight="1">
      <c r="A8414" s="3" t="n"/>
      <c r="B8414" s="3" t="n"/>
      <c r="C8414" s="240" t="n"/>
      <c r="D8414" s="146" t="inlineStr">
        <is>
          <t>11.2.14.</t>
        </is>
      </c>
      <c r="E8414" s="146" t="inlineStr">
        <is>
          <t xml:space="preserve">Кабель силовой </t>
        </is>
      </c>
      <c r="F8414" s="241" t="inlineStr">
        <is>
          <t>комплект</t>
        </is>
      </c>
      <c r="G8414" s="422" t="n">
        <v>1</v>
      </c>
      <c r="H8414" s="423">
        <f>IFERROR(L8414/G8414,0)</f>
        <v/>
      </c>
      <c r="I8414" s="424">
        <f>IFERROR(M8414/G8414,0)</f>
        <v/>
      </c>
      <c r="J8414" s="425">
        <f>IFERROR(N8414/G8414,0)</f>
        <v/>
      </c>
      <c r="K8414" s="432">
        <f>+IFERROR(O8414/G8414,0)</f>
        <v/>
      </c>
      <c r="L8414" s="423">
        <f>SUBTOTAL(9,L8415:L8419)</f>
        <v/>
      </c>
      <c r="M8414" s="424">
        <f>SUBTOTAL(9,M8415:M8419)</f>
        <v/>
      </c>
      <c r="N8414" s="425">
        <f>SUBTOTAL(9,N8415:N8419)</f>
        <v/>
      </c>
      <c r="O8414" s="427">
        <f>SUBTOTAL(9,O8415:O8419)</f>
        <v/>
      </c>
      <c r="P8414" s="264" t="n"/>
      <c r="Q8414" s="265" t="n"/>
    </row>
    <row r="8415" outlineLevel="3" ht="50.25" customHeight="1">
      <c r="A8415" s="3" t="n"/>
      <c r="B8415" s="3" t="n"/>
      <c r="C8415" s="25" t="n"/>
      <c r="D8415" s="3" t="inlineStr">
        <is>
          <t>11.2.14.1.</t>
        </is>
      </c>
      <c r="E8415" s="3" t="inlineStr">
        <is>
          <t>Кабель силовой</t>
        </is>
      </c>
      <c r="F8415" s="518" t="inlineStr">
        <is>
          <t>м</t>
        </is>
      </c>
      <c r="G8415" s="519" t="n">
        <v>25</v>
      </c>
      <c r="H8415" s="520" t="n">
        <v>6921.6315</v>
      </c>
      <c r="I8415" s="521" t="n">
        <v>1730.407875</v>
      </c>
      <c r="J8415" s="522">
        <f>(H8415+I8415)*0.125</f>
        <v/>
      </c>
      <c r="K8415" s="523">
        <f>SUBTOTAL(9,H8415:J8415)</f>
        <v/>
      </c>
      <c r="L8415" s="520">
        <f>$G8415*H8415</f>
        <v/>
      </c>
      <c r="M8415" s="521">
        <f>$G8415*I8415</f>
        <v/>
      </c>
      <c r="N8415" s="522">
        <f>$G8415*J8415</f>
        <v/>
      </c>
      <c r="O8415" s="523">
        <f>G8415*K8415</f>
        <v/>
      </c>
      <c r="P8415" s="95" t="n"/>
      <c r="Q8415" s="126" t="n"/>
    </row>
    <row r="8416" outlineLevel="3" ht="50.25" customHeight="1">
      <c r="A8416" s="3" t="n"/>
      <c r="B8416" s="3" t="n"/>
      <c r="C8416" s="25" t="n"/>
      <c r="D8416" s="3" t="inlineStr">
        <is>
          <t>11.2.14.2.</t>
        </is>
      </c>
      <c r="E8416" s="3" t="inlineStr">
        <is>
          <t>Кабель силовой</t>
        </is>
      </c>
      <c r="F8416" s="518" t="inlineStr">
        <is>
          <t>м</t>
        </is>
      </c>
      <c r="G8416" s="519" t="n">
        <v>325</v>
      </c>
      <c r="H8416" s="520" t="n">
        <v>199.8125</v>
      </c>
      <c r="I8416" s="521" t="n">
        <v>49.95312499999999</v>
      </c>
      <c r="J8416" s="522">
        <f>(H8416+I8416)*0.125</f>
        <v/>
      </c>
      <c r="K8416" s="523">
        <f>SUBTOTAL(9,H8416:J8416)</f>
        <v/>
      </c>
      <c r="L8416" s="520">
        <f>$G8416*H8416</f>
        <v/>
      </c>
      <c r="M8416" s="521">
        <f>$G8416*I8416</f>
        <v/>
      </c>
      <c r="N8416" s="522">
        <f>$G8416*J8416</f>
        <v/>
      </c>
      <c r="O8416" s="523">
        <f>G8416*K8416</f>
        <v/>
      </c>
      <c r="P8416" s="95" t="n"/>
      <c r="Q8416" s="126" t="n"/>
    </row>
    <row r="8417" outlineLevel="3" ht="50.25" customHeight="1">
      <c r="A8417" s="3" t="n"/>
      <c r="B8417" s="3" t="n"/>
      <c r="C8417" s="25" t="n"/>
      <c r="D8417" s="3" t="inlineStr">
        <is>
          <t>11.2.14.3.</t>
        </is>
      </c>
      <c r="E8417" s="3" t="inlineStr">
        <is>
          <t>Кабель силовой</t>
        </is>
      </c>
      <c r="F8417" s="518" t="inlineStr">
        <is>
          <t>м</t>
        </is>
      </c>
      <c r="G8417" s="519" t="n">
        <v>1000</v>
      </c>
      <c r="H8417" s="520" t="n">
        <v>125.2005</v>
      </c>
      <c r="I8417" s="521" t="n">
        <v>31.300125</v>
      </c>
      <c r="J8417" s="522">
        <f>(H8417+I8417)*0.125</f>
        <v/>
      </c>
      <c r="K8417" s="523">
        <f>SUBTOTAL(9,H8417:J8417)</f>
        <v/>
      </c>
      <c r="L8417" s="520">
        <f>$G8417*H8417</f>
        <v/>
      </c>
      <c r="M8417" s="521">
        <f>$G8417*I8417</f>
        <v/>
      </c>
      <c r="N8417" s="522">
        <f>$G8417*J8417</f>
        <v/>
      </c>
      <c r="O8417" s="523">
        <f>G8417*K8417</f>
        <v/>
      </c>
      <c r="P8417" s="95" t="n"/>
      <c r="Q8417" s="126" t="n"/>
    </row>
    <row r="8418" outlineLevel="3" ht="50.25" customHeight="1">
      <c r="A8418" s="3" t="n"/>
      <c r="B8418" s="3" t="n"/>
      <c r="C8418" s="25" t="n"/>
      <c r="D8418" s="3" t="inlineStr">
        <is>
          <t>11.2.14.4.</t>
        </is>
      </c>
      <c r="E8418" s="3" t="inlineStr">
        <is>
          <t>Кабель силовой</t>
        </is>
      </c>
      <c r="F8418" s="518" t="inlineStr">
        <is>
          <t>м</t>
        </is>
      </c>
      <c r="G8418" s="519" t="n">
        <v>50</v>
      </c>
      <c r="H8418" s="520" t="n">
        <v>6505.549999999999</v>
      </c>
      <c r="I8418" s="521" t="n">
        <v>1626.3875</v>
      </c>
      <c r="J8418" s="522">
        <f>(H8418+I8418)*0.125</f>
        <v/>
      </c>
      <c r="K8418" s="523">
        <f>SUBTOTAL(9,H8418:J8418)</f>
        <v/>
      </c>
      <c r="L8418" s="520">
        <f>$G8418*H8418</f>
        <v/>
      </c>
      <c r="M8418" s="521">
        <f>$G8418*I8418</f>
        <v/>
      </c>
      <c r="N8418" s="522">
        <f>$G8418*J8418</f>
        <v/>
      </c>
      <c r="O8418" s="523">
        <f>G8418*K8418</f>
        <v/>
      </c>
      <c r="P8418" s="95" t="n"/>
      <c r="Q8418" s="126" t="n"/>
    </row>
    <row r="8419" outlineLevel="3" ht="50.25" customHeight="1">
      <c r="A8419" s="3" t="n"/>
      <c r="B8419" s="3" t="n"/>
      <c r="C8419" s="25" t="n"/>
      <c r="D8419" s="3" t="inlineStr">
        <is>
          <t>11.2.14.5.</t>
        </is>
      </c>
      <c r="E8419" s="3" t="inlineStr">
        <is>
          <t>Кабель силовой</t>
        </is>
      </c>
      <c r="F8419" s="518" t="inlineStr">
        <is>
          <t>м</t>
        </is>
      </c>
      <c r="G8419" s="519" t="n">
        <v>50</v>
      </c>
      <c r="H8419" s="520" t="n">
        <v>105.685</v>
      </c>
      <c r="I8419" s="521" t="n">
        <v>26.42125</v>
      </c>
      <c r="J8419" s="522">
        <f>(H8419+I8419)*0.125</f>
        <v/>
      </c>
      <c r="K8419" s="523">
        <f>SUBTOTAL(9,H8419:J8419)</f>
        <v/>
      </c>
      <c r="L8419" s="520">
        <f>$G8419*H8419</f>
        <v/>
      </c>
      <c r="M8419" s="521">
        <f>$G8419*I8419</f>
        <v/>
      </c>
      <c r="N8419" s="522">
        <f>$G8419*J8419</f>
        <v/>
      </c>
      <c r="O8419" s="523">
        <f>G8419*K8419</f>
        <v/>
      </c>
      <c r="P8419" s="95" t="n"/>
      <c r="Q8419" s="126" t="n"/>
    </row>
    <row r="8420" outlineLevel="2" ht="50.25" customHeight="1">
      <c r="A8420" s="3" t="n"/>
      <c r="B8420" s="3" t="n"/>
      <c r="C8420" s="240" t="n"/>
      <c r="D8420" s="146" t="inlineStr">
        <is>
          <t>11.2.15.</t>
        </is>
      </c>
      <c r="E8420" s="146" t="inlineStr">
        <is>
          <t>Шкафы силовые</t>
        </is>
      </c>
      <c r="F8420" s="241" t="inlineStr">
        <is>
          <t>комплект</t>
        </is>
      </c>
      <c r="G8420" s="422" t="n">
        <v>1</v>
      </c>
      <c r="H8420" s="423">
        <f>IFERROR(L8420/G8420,0)</f>
        <v/>
      </c>
      <c r="I8420" s="424">
        <f>IFERROR(M8420/G8420,0)</f>
        <v/>
      </c>
      <c r="J8420" s="425">
        <f>IFERROR(N8420/G8420,0)</f>
        <v/>
      </c>
      <c r="K8420" s="432">
        <f>+IFERROR(O8420/G8420,0)</f>
        <v/>
      </c>
      <c r="L8420" s="423">
        <f>SUBTOTAL(9,L8421:L8423)</f>
        <v/>
      </c>
      <c r="M8420" s="424">
        <f>SUBTOTAL(9,M8421:M8423)</f>
        <v/>
      </c>
      <c r="N8420" s="425">
        <f>SUBTOTAL(9,N8421:N8423)</f>
        <v/>
      </c>
      <c r="O8420" s="427">
        <f>SUBTOTAL(9,O8421:O8423)</f>
        <v/>
      </c>
      <c r="P8420" s="264" t="n"/>
      <c r="Q8420" s="265" t="n"/>
    </row>
    <row r="8421" outlineLevel="3" ht="50.25" customHeight="1">
      <c r="A8421" s="3" t="n"/>
      <c r="B8421" s="3" t="n"/>
      <c r="C8421" s="25" t="n"/>
      <c r="D8421" s="3" t="inlineStr">
        <is>
          <t>11.2.15.1.</t>
        </is>
      </c>
      <c r="E8421" s="3" t="inlineStr">
        <is>
          <t xml:space="preserve">Шкаф распределительный главный 200кВт, 380В в составе автоматические выключатели, клеммники, лампочки, вентилятор с фильтром, термостат </t>
        </is>
      </c>
      <c r="F8421" s="518" t="inlineStr">
        <is>
          <t>шт.</t>
        </is>
      </c>
      <c r="G8421" s="519" t="n">
        <v>1</v>
      </c>
      <c r="H8421" s="520" t="n">
        <v>3312000</v>
      </c>
      <c r="I8421" s="521" t="n">
        <v>828000</v>
      </c>
      <c r="J8421" s="522">
        <f>(H8421+I8421)*0.125</f>
        <v/>
      </c>
      <c r="K8421" s="523">
        <f>SUBTOTAL(9,H8421:J8421)</f>
        <v/>
      </c>
      <c r="L8421" s="520">
        <f>$G8421*H8421</f>
        <v/>
      </c>
      <c r="M8421" s="521">
        <f>$G8421*I8421</f>
        <v/>
      </c>
      <c r="N8421" s="522">
        <f>$G8421*J8421</f>
        <v/>
      </c>
      <c r="O8421" s="523">
        <f>G8421*K8421</f>
        <v/>
      </c>
      <c r="P8421" s="95" t="n"/>
      <c r="Q8421" s="126" t="n"/>
    </row>
    <row r="8422" outlineLevel="3" ht="50.25" customHeight="1">
      <c r="A8422" s="3" t="n"/>
      <c r="B8422" s="3" t="n"/>
      <c r="C8422" s="25" t="n"/>
      <c r="D8422" s="3" t="inlineStr">
        <is>
          <t>11.2.15.2.</t>
        </is>
      </c>
      <c r="E8422" s="3" t="inlineStr">
        <is>
          <t xml:space="preserve">Шкаф управления вентиляторами 180кВт, 380В в составе автоматические выключатели, преобразователи частотные, лампочки, вентилятор с фильтром, термостат, клеммники </t>
        </is>
      </c>
      <c r="F8422" s="518" t="inlineStr">
        <is>
          <t>шт.</t>
        </is>
      </c>
      <c r="G8422" s="519" t="n">
        <v>1</v>
      </c>
      <c r="H8422" s="520" t="n">
        <v>2760000</v>
      </c>
      <c r="I8422" s="521" t="n">
        <v>690000</v>
      </c>
      <c r="J8422" s="522">
        <f>(H8422+I8422)*0.125</f>
        <v/>
      </c>
      <c r="K8422" s="523">
        <f>SUBTOTAL(9,H8422:J8422)</f>
        <v/>
      </c>
      <c r="L8422" s="520">
        <f>$G8422*H8422</f>
        <v/>
      </c>
      <c r="M8422" s="521">
        <f>$G8422*I8422</f>
        <v/>
      </c>
      <c r="N8422" s="522">
        <f>$G8422*J8422</f>
        <v/>
      </c>
      <c r="O8422" s="523">
        <f>G8422*K8422</f>
        <v/>
      </c>
      <c r="P8422" s="95" t="n"/>
      <c r="Q8422" s="126" t="n"/>
    </row>
    <row r="8423" outlineLevel="3" ht="50.25" customHeight="1">
      <c r="A8423" s="3" t="n"/>
      <c r="B8423" s="3" t="n"/>
      <c r="C8423" s="25" t="n"/>
      <c r="D8423" s="3" t="inlineStr">
        <is>
          <t>11.2.15.3.</t>
        </is>
      </c>
      <c r="E8423" s="3" t="inlineStr">
        <is>
          <t xml:space="preserve">Щит управления сепаратором 3,5кВт, 220В в составе автоматические выключатели, преобразователь частотный, вентилятор с фильтром, термостат, клеммники, контакторы </t>
        </is>
      </c>
      <c r="F8423" s="518" t="inlineStr">
        <is>
          <t>шт.</t>
        </is>
      </c>
      <c r="G8423" s="519" t="n">
        <v>1</v>
      </c>
      <c r="H8423" s="520" t="n">
        <v>368000</v>
      </c>
      <c r="I8423" s="521" t="n">
        <v>92000</v>
      </c>
      <c r="J8423" s="522">
        <f>(H8423+I8423)*0.125</f>
        <v/>
      </c>
      <c r="K8423" s="523">
        <f>SUBTOTAL(9,H8423:J8423)</f>
        <v/>
      </c>
      <c r="L8423" s="520">
        <f>$G8423*H8423</f>
        <v/>
      </c>
      <c r="M8423" s="521">
        <f>$G8423*I8423</f>
        <v/>
      </c>
      <c r="N8423" s="522">
        <f>$G8423*J8423</f>
        <v/>
      </c>
      <c r="O8423" s="523">
        <f>G8423*K8423</f>
        <v/>
      </c>
      <c r="P8423" s="95" t="n"/>
      <c r="Q8423" s="126" t="n"/>
    </row>
    <row r="8424" ht="55.5" customHeight="1">
      <c r="A8424" s="3" t="n"/>
      <c r="B8424" s="3" t="inlineStr">
        <is>
          <t>Отделочные работы (паркинг, надземная часть МОП)</t>
        </is>
      </c>
      <c r="C8424" s="117" t="n"/>
      <c r="D8424" s="124" t="inlineStr">
        <is>
          <t>12.</t>
        </is>
      </c>
      <c r="E8424" s="124" t="inlineStr">
        <is>
          <t>Отделка паркинга, технических помещений, МОП, двери, ворота и шлагбаумы в соответствии с дизайн-проектом</t>
        </is>
      </c>
      <c r="F8424" s="528" t="inlineStr">
        <is>
          <t>м2</t>
        </is>
      </c>
      <c r="G8424" s="529" t="n">
        <v>7451.690000000001</v>
      </c>
      <c r="H8424" s="530">
        <f>IFERROR(L8424/G8424,0)</f>
        <v/>
      </c>
      <c r="I8424" s="531">
        <f>IFERROR(M8424/G8424,0)</f>
        <v/>
      </c>
      <c r="J8424" s="532">
        <f>IFERROR(N8424/G8424,0)</f>
        <v/>
      </c>
      <c r="K8424" s="533">
        <f>+IFERROR(O8424/G8424,0)</f>
        <v/>
      </c>
      <c r="L8424" s="534">
        <f>SUBTOTAL(9,L8425:L8650)</f>
        <v/>
      </c>
      <c r="M8424" s="535">
        <f>SUBTOTAL(9,M8425:M8650)</f>
        <v/>
      </c>
      <c r="N8424" s="536">
        <f>SUBTOTAL(9,N8425:N8650)</f>
        <v/>
      </c>
      <c r="O8424" s="537">
        <f>SUBTOTAL(9,O8425:O8650)</f>
        <v/>
      </c>
      <c r="P8424" s="77" t="n"/>
      <c r="Q8424" s="102" t="inlineStr">
        <is>
          <t>В расчете стоимости учтены номинированные Заказчиком цены типов отделки включая заполнение проемов. Нефиксированная цена в договоре. Финальная стоимость будет определена по факту проведения совместных закупочных процедур с Заказчиком</t>
        </is>
      </c>
    </row>
    <row r="8425" outlineLevel="1" ht="50.25" customHeight="1">
      <c r="A8425" s="3" t="n"/>
      <c r="B8425" s="3" t="inlineStr">
        <is>
          <t>Отделка подземной части (в т.ч. меблировка)</t>
        </is>
      </c>
      <c r="C8425" s="235" t="n"/>
      <c r="D8425" s="246" t="inlineStr">
        <is>
          <t>12.1.</t>
        </is>
      </c>
      <c r="E8425" s="145" t="inlineStr">
        <is>
          <t>Отделка подземной части (в соответствии с дизайн-проектом)</t>
        </is>
      </c>
      <c r="F8425" s="237" t="inlineStr">
        <is>
          <t>м2</t>
        </is>
      </c>
      <c r="G8425" s="335" t="n">
        <v>3770.19</v>
      </c>
      <c r="H8425" s="336">
        <f>+IFERROR(L8425/G8425,0)</f>
        <v/>
      </c>
      <c r="I8425" s="337">
        <f>IFERROR(M8425/G8425,0)</f>
        <v/>
      </c>
      <c r="J8425" s="338">
        <f>IFERROR(N8425/G8425,0)</f>
        <v/>
      </c>
      <c r="K8425" s="339">
        <f>+IFERROR(O8425/G8425,0)</f>
        <v/>
      </c>
      <c r="L8425" s="336">
        <f>SUBTOTAL(9,L8426:L8594)</f>
        <v/>
      </c>
      <c r="M8425" s="337">
        <f>SUBTOTAL(9,M8426:M8594)</f>
        <v/>
      </c>
      <c r="N8425" s="338">
        <f>SUBTOTAL(9,N8426:N8594)</f>
        <v/>
      </c>
      <c r="O8425" s="339">
        <f>SUBTOTAL(9,O8426:O8594)</f>
        <v/>
      </c>
      <c r="P8425" s="238" t="inlineStr">
        <is>
          <t>Помещения арендаторов (офисы, ритейл) отделываются силами арендаторов</t>
        </is>
      </c>
      <c r="Q8425" s="244" t="n"/>
    </row>
    <row r="8426" outlineLevel="2" ht="50.25" customHeight="1">
      <c r="A8426" s="3" t="inlineStr">
        <is>
          <t>8.1.1.</t>
        </is>
      </c>
      <c r="B8426" s="3" t="inlineStr">
        <is>
          <t>Отделка паркинг и рампы</t>
        </is>
      </c>
      <c r="C8426" s="240" t="inlineStr">
        <is>
          <t>8.1.1.</t>
        </is>
      </c>
      <c r="D8426" s="248" t="inlineStr">
        <is>
          <t>12.1.1.</t>
        </is>
      </c>
      <c r="E8426" s="146" t="inlineStr">
        <is>
          <t>Подземный паркинг и рампы</t>
        </is>
      </c>
      <c r="F8426" s="241" t="inlineStr">
        <is>
          <t>м2</t>
        </is>
      </c>
      <c r="G8426" s="422" t="n">
        <v>2422.87</v>
      </c>
      <c r="H8426" s="423">
        <f>IFERROR(L8426/G8426,0)</f>
        <v/>
      </c>
      <c r="I8426" s="424">
        <f>IFERROR(M8426/G8426,0)</f>
        <v/>
      </c>
      <c r="J8426" s="425">
        <f>IFERROR(N8426/G8426,0)</f>
        <v/>
      </c>
      <c r="K8426" s="432">
        <f>+IFERROR(O8426/G8426,0)</f>
        <v/>
      </c>
      <c r="L8426" s="423">
        <f>SUBTOTAL(9,L8427:L8433)</f>
        <v/>
      </c>
      <c r="M8426" s="424">
        <f>SUBTOTAL(9,M8427:M8433)</f>
        <v/>
      </c>
      <c r="N8426" s="425">
        <f>SUBTOTAL(9,N8427:N8433)</f>
        <v/>
      </c>
      <c r="O8426" s="427" t="n">
        <v>65516498.02068434</v>
      </c>
      <c r="P8426" s="242" t="n"/>
      <c r="Q8426" s="243" t="n"/>
      <c r="R8426" t="n">
        <v>65516498.02068434</v>
      </c>
    </row>
    <row r="8427" outlineLevel="3" ht="89.25" customHeight="1">
      <c r="A8427" s="3" t="inlineStr">
        <is>
          <t>8.1.4.</t>
        </is>
      </c>
      <c r="B8427" s="3" t="inlineStr">
        <is>
          <t xml:space="preserve">Технические и инженерные помещения подземной части </t>
        </is>
      </c>
      <c r="C8427" s="25" t="inlineStr">
        <is>
          <t>8.1.4.</t>
        </is>
      </c>
      <c r="D8427" s="165" t="inlineStr">
        <is>
          <t>12.1.1.1.</t>
        </is>
      </c>
      <c r="E8427" s="3" t="inlineStr">
        <is>
          <t>Полы в зоне проезда и хранения автомобилей:
Полимерное покрытие 3 мм, армированная бетонная стяжка В22,5, гидроизоляция Техноэласт ЭПП (или аналог), щелевые водоотводные лотки из нержавеющей стали AISI 304, приямки с металлическими решетками</t>
        </is>
      </c>
      <c r="F8427" s="518" t="inlineStr">
        <is>
          <t>м2</t>
        </is>
      </c>
      <c r="G8427" s="519" t="n">
        <v>2422.87</v>
      </c>
      <c r="H8427" s="520" t="n">
        <v>0</v>
      </c>
      <c r="I8427" s="521" t="n">
        <v>20333.33333333334</v>
      </c>
      <c r="J8427" s="522" t="n">
        <v>0</v>
      </c>
      <c r="K8427" s="523">
        <f>SUBTOTAL(9,H8427:J8427)</f>
        <v/>
      </c>
      <c r="L8427" s="520">
        <f>$G8427*H8427</f>
        <v/>
      </c>
      <c r="M8427" s="521">
        <f>$G8427*I8427</f>
        <v/>
      </c>
      <c r="N8427" s="522">
        <f>$G8427*J8427</f>
        <v/>
      </c>
      <c r="O8427" s="523" t="n">
        <v>65516498.02068434</v>
      </c>
      <c r="P8427" s="79" t="n"/>
      <c r="Q8427" s="104" t="inlineStr">
        <is>
          <t>Паркинг.
Нефиксированная цена в договоре. Финальная стоимость будет определена по факту проведения совместных закупочных процедур с Заказчиком</t>
        </is>
      </c>
      <c r="R8427" t="n">
        <v>65516498.02068434</v>
      </c>
    </row>
    <row r="8428" outlineLevel="3" ht="50.25" customHeight="1">
      <c r="A8428" s="3" t="n"/>
      <c r="B8428" s="3" t="n"/>
      <c r="C8428" s="25" t="n"/>
      <c r="D8428" s="165" t="inlineStr">
        <is>
          <t>12.1.1.2.</t>
        </is>
      </c>
      <c r="E8428" s="3" t="inlineStr">
        <is>
          <t>Напольное покрытие рампы выполнить из материалов предназначенных для данного типа помещений Топпинг, наливные полы по бетонной армированной стяжке 195мм</t>
        </is>
      </c>
      <c r="F8428" s="518" t="inlineStr">
        <is>
          <t>м2</t>
        </is>
      </c>
      <c r="G8428" s="519" t="n">
        <v>0</v>
      </c>
      <c r="H8428" s="520" t="n">
        <v>0</v>
      </c>
      <c r="I8428" s="521" t="n">
        <v>0</v>
      </c>
      <c r="J8428" s="522" t="n">
        <v>0</v>
      </c>
      <c r="K8428" s="523">
        <f>SUBTOTAL(9,H8428:J8428)</f>
        <v/>
      </c>
      <c r="L8428" s="520">
        <f>$G8428*H8428</f>
        <v/>
      </c>
      <c r="M8428" s="521">
        <f>$G8428*I8428</f>
        <v/>
      </c>
      <c r="N8428" s="522">
        <f>$G8428*J8428</f>
        <v/>
      </c>
      <c r="O8428" s="523">
        <f>G8428*K8428</f>
        <v/>
      </c>
      <c r="P8428" s="79" t="n"/>
      <c r="Q8428" s="104" t="n"/>
    </row>
    <row r="8429" outlineLevel="3" ht="50.25" customHeight="1">
      <c r="A8429" s="3" t="n"/>
      <c r="B8429" s="3" t="n"/>
      <c r="C8429" s="25" t="n"/>
      <c r="D8429" s="165" t="inlineStr">
        <is>
          <t>12.1.1.3.</t>
        </is>
      </c>
      <c r="E8429" s="3" t="inlineStr">
        <is>
          <t xml:space="preserve">Стены - бетон: 
Шлифовка неровностей, обеспыливание. </t>
        </is>
      </c>
      <c r="F8429" s="518" t="inlineStr">
        <is>
          <t>м2</t>
        </is>
      </c>
      <c r="G8429" s="519" t="n">
        <v>0</v>
      </c>
      <c r="H8429" s="520" t="n">
        <v>0</v>
      </c>
      <c r="I8429" s="521" t="n">
        <v>0</v>
      </c>
      <c r="J8429" s="522" t="n">
        <v>0</v>
      </c>
      <c r="K8429" s="523">
        <f>SUBTOTAL(9,H8429:J8429)</f>
        <v/>
      </c>
      <c r="L8429" s="520">
        <f>$G8429*H8429</f>
        <v/>
      </c>
      <c r="M8429" s="521">
        <f>$G8429*I8429</f>
        <v/>
      </c>
      <c r="N8429" s="522">
        <f>$G8429*J8429</f>
        <v/>
      </c>
      <c r="O8429" s="523">
        <f>G8429*K8429</f>
        <v/>
      </c>
      <c r="P8429" s="79" t="n"/>
      <c r="Q8429" s="104" t="n"/>
    </row>
    <row r="8430" outlineLevel="3" ht="50.25" customHeight="1">
      <c r="A8430" s="3" t="n"/>
      <c r="B8430" s="3" t="n"/>
      <c r="C8430" s="25" t="n"/>
      <c r="D8430" s="165" t="inlineStr">
        <is>
          <t>12.1.1.4.</t>
        </is>
      </c>
      <c r="E8430" s="3" t="inlineStr">
        <is>
          <t xml:space="preserve">Стены - колонны: 
Шлифовка неровностей, обеспыливание. </t>
        </is>
      </c>
      <c r="F8430" s="518" t="inlineStr">
        <is>
          <t>м2</t>
        </is>
      </c>
      <c r="G8430" s="519" t="n">
        <v>0</v>
      </c>
      <c r="H8430" s="520" t="n">
        <v>0</v>
      </c>
      <c r="I8430" s="521" t="n">
        <v>0</v>
      </c>
      <c r="J8430" s="522" t="n">
        <v>0</v>
      </c>
      <c r="K8430" s="523">
        <f>SUBTOTAL(9,H8430:J8430)</f>
        <v/>
      </c>
      <c r="L8430" s="520">
        <f>$G8430*H8430</f>
        <v/>
      </c>
      <c r="M8430" s="521">
        <f>$G8430*I8430</f>
        <v/>
      </c>
      <c r="N8430" s="522">
        <f>$G8430*J8430</f>
        <v/>
      </c>
      <c r="O8430" s="523">
        <f>G8430*K8430</f>
        <v/>
      </c>
      <c r="P8430" s="79" t="n"/>
      <c r="Q8430" s="104" t="n"/>
    </row>
    <row r="8431" outlineLevel="3" ht="50.25" customHeight="1">
      <c r="A8431" s="3" t="n"/>
      <c r="B8431" s="3" t="n"/>
      <c r="C8431" s="25" t="n"/>
      <c r="D8431" s="165" t="inlineStr">
        <is>
          <t>12.1.1.5.</t>
        </is>
      </c>
      <c r="E8431" s="3" t="inlineStr">
        <is>
          <t>Стены - блоки: 
Штукатурка и окраска, цвет согласовать с Заказчиком</t>
        </is>
      </c>
      <c r="F8431" s="518" t="inlineStr">
        <is>
          <t>м2</t>
        </is>
      </c>
      <c r="G8431" s="519" t="n">
        <v>0</v>
      </c>
      <c r="H8431" s="520" t="n">
        <v>0</v>
      </c>
      <c r="I8431" s="521" t="n">
        <v>0</v>
      </c>
      <c r="J8431" s="522" t="n">
        <v>0</v>
      </c>
      <c r="K8431" s="523">
        <f>SUBTOTAL(9,H8431:J8431)</f>
        <v/>
      </c>
      <c r="L8431" s="520">
        <f>$G8431*H8431</f>
        <v/>
      </c>
      <c r="M8431" s="521">
        <f>$G8431*I8431</f>
        <v/>
      </c>
      <c r="N8431" s="522">
        <f>$G8431*J8431</f>
        <v/>
      </c>
      <c r="O8431" s="523">
        <f>G8431*K8431</f>
        <v/>
      </c>
      <c r="P8431" s="79" t="n"/>
      <c r="Q8431" s="104" t="n"/>
    </row>
    <row r="8432" outlineLevel="3" ht="50.25" customHeight="1">
      <c r="A8432" s="3" t="n"/>
      <c r="B8432" s="3" t="n"/>
      <c r="C8432" s="25" t="n"/>
      <c r="D8432" s="165" t="inlineStr">
        <is>
          <t>12.1.1.6.</t>
        </is>
      </c>
      <c r="E8432" s="3" t="inlineStr">
        <is>
          <t>Потолок: 
Шлифовка, обеспыливание</t>
        </is>
      </c>
      <c r="F8432" s="518" t="inlineStr">
        <is>
          <t>м2</t>
        </is>
      </c>
      <c r="G8432" s="519" t="n">
        <v>0</v>
      </c>
      <c r="H8432" s="520" t="n">
        <v>0</v>
      </c>
      <c r="I8432" s="521" t="n">
        <v>0</v>
      </c>
      <c r="J8432" s="522" t="n">
        <v>0</v>
      </c>
      <c r="K8432" s="523">
        <f>SUBTOTAL(9,H8432:J8432)</f>
        <v/>
      </c>
      <c r="L8432" s="520">
        <f>$G8432*H8432</f>
        <v/>
      </c>
      <c r="M8432" s="521">
        <f>$G8432*I8432</f>
        <v/>
      </c>
      <c r="N8432" s="522">
        <f>$G8432*J8432</f>
        <v/>
      </c>
      <c r="O8432" s="523">
        <f>G8432*K8432</f>
        <v/>
      </c>
      <c r="P8432" s="79" t="n"/>
      <c r="Q8432" s="104" t="n"/>
    </row>
    <row r="8433" outlineLevel="3" ht="50.25" customHeight="1">
      <c r="A8433" s="3" t="n"/>
      <c r="B8433" s="3" t="n"/>
      <c r="C8433" s="25" t="n"/>
      <c r="D8433" s="165" t="inlineStr">
        <is>
          <t>12.1.1.7.</t>
        </is>
      </c>
      <c r="E8433" s="3" t="inlineStr">
        <is>
          <t>Навигация на стенах, полу по отдельному дизайн проекту, (предоставляется заказчиком)</t>
        </is>
      </c>
      <c r="F8433" s="518" t="inlineStr">
        <is>
          <t>компл.</t>
        </is>
      </c>
      <c r="G8433" s="519" t="n">
        <v>0</v>
      </c>
      <c r="H8433" s="520" t="n">
        <v>0</v>
      </c>
      <c r="I8433" s="521" t="n">
        <v>0</v>
      </c>
      <c r="J8433" s="522" t="n">
        <v>0</v>
      </c>
      <c r="K8433" s="523">
        <f>SUBTOTAL(9,H8433:J8433)</f>
        <v/>
      </c>
      <c r="L8433" s="520">
        <f>$G8433*H8433</f>
        <v/>
      </c>
      <c r="M8433" s="521">
        <f>$G8433*I8433</f>
        <v/>
      </c>
      <c r="N8433" s="522">
        <f>$G8433*J8433</f>
        <v/>
      </c>
      <c r="O8433" s="523">
        <f>G8433*K8433</f>
        <v/>
      </c>
      <c r="P8433" s="79" t="n"/>
      <c r="Q8433" s="104" t="n"/>
    </row>
    <row r="8434" outlineLevel="2" ht="50.25" customHeight="1">
      <c r="A8434" s="3" t="n"/>
      <c r="B8434" s="3" t="inlineStr">
        <is>
          <t>Отделка эвакуационные лестничные клетки и коридоры подземная часть</t>
        </is>
      </c>
      <c r="C8434" s="240" t="n"/>
      <c r="D8434" s="248" t="inlineStr">
        <is>
          <t>12.1.2.</t>
        </is>
      </c>
      <c r="E8434" s="146" t="inlineStr">
        <is>
          <t xml:space="preserve">Эвакуационные лестничные клетки и коридоры </t>
        </is>
      </c>
      <c r="F8434" s="241" t="inlineStr">
        <is>
          <t>м2</t>
        </is>
      </c>
      <c r="G8434" s="422" t="n">
        <v>0</v>
      </c>
      <c r="H8434" s="423">
        <f>IFERROR(L8434/G8434,0)</f>
        <v/>
      </c>
      <c r="I8434" s="424">
        <f>IFERROR(M8434/G8434,0)</f>
        <v/>
      </c>
      <c r="J8434" s="425">
        <f>IFERROR(N8434/G8434,0)</f>
        <v/>
      </c>
      <c r="K8434" s="432">
        <f>+IFERROR(O8434/G8434,0)</f>
        <v/>
      </c>
      <c r="L8434" s="423">
        <f>SUBTOTAL(9,L8435:L8440)</f>
        <v/>
      </c>
      <c r="M8434" s="424">
        <f>SUBTOTAL(9,M8435:M8440)</f>
        <v/>
      </c>
      <c r="N8434" s="425">
        <f>SUBTOTAL(9,N8435:N8440)</f>
        <v/>
      </c>
      <c r="O8434" s="427">
        <f>SUBTOTAL(9,O8435:O8440)</f>
        <v/>
      </c>
      <c r="P8434" s="242" t="n"/>
      <c r="Q8434" s="243" t="n"/>
    </row>
    <row r="8435" outlineLevel="3" ht="50.25" customHeight="1">
      <c r="A8435" s="3" t="n"/>
      <c r="B8435" s="3" t="n"/>
      <c r="C8435" s="25" t="n"/>
      <c r="D8435" s="165" t="inlineStr">
        <is>
          <t>12.1.2.1.</t>
        </is>
      </c>
      <c r="E8435" s="3" t="inlineStr">
        <is>
          <t>Пол отметка -6,750: 
Керамогранитная плитка на клею 20мм по стяжке толщ. 180мм</t>
        </is>
      </c>
      <c r="F8435" s="518" t="inlineStr">
        <is>
          <t>м2</t>
        </is>
      </c>
      <c r="G8435" s="519" t="n">
        <v>0</v>
      </c>
      <c r="H8435" s="520" t="n">
        <v>0</v>
      </c>
      <c r="I8435" s="521" t="n">
        <v>0</v>
      </c>
      <c r="J8435" s="522" t="n">
        <v>0</v>
      </c>
      <c r="K8435" s="523">
        <f>SUBTOTAL(9,H8435:J8435)</f>
        <v/>
      </c>
      <c r="L8435" s="520">
        <f>$G8435*H8435</f>
        <v/>
      </c>
      <c r="M8435" s="521">
        <f>$G8435*I8435</f>
        <v/>
      </c>
      <c r="N8435" s="522">
        <f>$G8435*J8435</f>
        <v/>
      </c>
      <c r="O8435" s="523">
        <f>G8435*K8435</f>
        <v/>
      </c>
      <c r="P8435" s="79" t="n"/>
      <c r="Q8435" s="104" t="n"/>
    </row>
    <row r="8436" outlineLevel="3" ht="50.25" customHeight="1">
      <c r="A8436" s="3" t="n"/>
      <c r="B8436" s="3" t="n"/>
      <c r="C8436" s="25" t="n"/>
      <c r="D8436" s="165" t="inlineStr">
        <is>
          <t>12.1.2.2.</t>
        </is>
      </c>
      <c r="E8436" s="3" t="inlineStr">
        <is>
          <t>Пол площадки
Керамогранитная плитка на клею 20мм по железобетону</t>
        </is>
      </c>
      <c r="F8436" s="518" t="inlineStr">
        <is>
          <t>м2</t>
        </is>
      </c>
      <c r="G8436" s="519" t="n">
        <v>0</v>
      </c>
      <c r="H8436" s="520" t="n">
        <v>0</v>
      </c>
      <c r="I8436" s="521" t="n">
        <v>0</v>
      </c>
      <c r="J8436" s="522" t="n">
        <v>0</v>
      </c>
      <c r="K8436" s="523">
        <f>SUBTOTAL(9,H8436:J8436)</f>
        <v/>
      </c>
      <c r="L8436" s="520">
        <f>$G8436*H8436</f>
        <v/>
      </c>
      <c r="M8436" s="521">
        <f>$G8436*I8436</f>
        <v/>
      </c>
      <c r="N8436" s="522">
        <f>$G8436*J8436</f>
        <v/>
      </c>
      <c r="O8436" s="523">
        <f>G8436*K8436</f>
        <v/>
      </c>
      <c r="P8436" s="79" t="n"/>
      <c r="Q8436" s="104" t="n"/>
    </row>
    <row r="8437" outlineLevel="3" ht="50.25" customHeight="1">
      <c r="A8437" s="3" t="n"/>
      <c r="B8437" s="3" t="n"/>
      <c r="C8437" s="25" t="n"/>
      <c r="D8437" s="165" t="inlineStr">
        <is>
          <t>12.1.2.3.</t>
        </is>
      </c>
      <c r="E8437" s="3" t="inlineStr">
        <is>
          <t>Пол ступени и подступеньки
Керамогранитная плитка на клею 20мм по железобетону</t>
        </is>
      </c>
      <c r="F8437" s="518" t="inlineStr">
        <is>
          <t>м2</t>
        </is>
      </c>
      <c r="G8437" s="519" t="n">
        <v>0</v>
      </c>
      <c r="H8437" s="520" t="n">
        <v>0</v>
      </c>
      <c r="I8437" s="521" t="n">
        <v>0</v>
      </c>
      <c r="J8437" s="522" t="n">
        <v>0</v>
      </c>
      <c r="K8437" s="523">
        <f>SUBTOTAL(9,H8437:J8437)</f>
        <v/>
      </c>
      <c r="L8437" s="520">
        <f>$G8437*H8437</f>
        <v/>
      </c>
      <c r="M8437" s="521">
        <f>$G8437*I8437</f>
        <v/>
      </c>
      <c r="N8437" s="522">
        <f>$G8437*J8437</f>
        <v/>
      </c>
      <c r="O8437" s="523">
        <f>G8437*K8437</f>
        <v/>
      </c>
      <c r="P8437" s="79" t="n"/>
      <c r="Q8437" s="104" t="n"/>
    </row>
    <row r="8438" outlineLevel="3" ht="50.25" customHeight="1">
      <c r="A8438" s="3" t="n"/>
      <c r="B8438" s="3" t="n"/>
      <c r="C8438" s="25" t="n"/>
      <c r="D8438" s="165" t="inlineStr">
        <is>
          <t>12.1.2.4.</t>
        </is>
      </c>
      <c r="E8438" s="3" t="inlineStr">
        <is>
          <t>Стены - бетон А3: 
Окраска высококачественной фасадной краской, цвет согласовать с Заказчиком</t>
        </is>
      </c>
      <c r="F8438" s="518" t="inlineStr">
        <is>
          <t>м2</t>
        </is>
      </c>
      <c r="G8438" s="519" t="n">
        <v>0</v>
      </c>
      <c r="H8438" s="520" t="n">
        <v>0</v>
      </c>
      <c r="I8438" s="521" t="n">
        <v>0</v>
      </c>
      <c r="J8438" s="522" t="n">
        <v>0</v>
      </c>
      <c r="K8438" s="523">
        <f>SUBTOTAL(9,H8438:J8438)</f>
        <v/>
      </c>
      <c r="L8438" s="520">
        <f>$G8438*H8438</f>
        <v/>
      </c>
      <c r="M8438" s="521">
        <f>$G8438*I8438</f>
        <v/>
      </c>
      <c r="N8438" s="522">
        <f>$G8438*J8438</f>
        <v/>
      </c>
      <c r="O8438" s="523">
        <f>G8438*K8438</f>
        <v/>
      </c>
      <c r="P8438" s="79" t="n"/>
      <c r="Q8438" s="104" t="n"/>
    </row>
    <row r="8439" outlineLevel="3" ht="50.25" customHeight="1">
      <c r="A8439" s="3" t="n"/>
      <c r="B8439" s="3" t="n"/>
      <c r="C8439" s="25" t="n"/>
      <c r="D8439" s="165" t="inlineStr">
        <is>
          <t>12.1.2.5.</t>
        </is>
      </c>
      <c r="E8439" s="3" t="inlineStr">
        <is>
          <t>Потолок - бетон А3:
Окраска высококачественной фасадной краской, цвет согласовать с Заказчиком</t>
        </is>
      </c>
      <c r="F8439" s="518" t="inlineStr">
        <is>
          <t>м2</t>
        </is>
      </c>
      <c r="G8439" s="519" t="n">
        <v>0</v>
      </c>
      <c r="H8439" s="520" t="n">
        <v>0</v>
      </c>
      <c r="I8439" s="521" t="n">
        <v>0</v>
      </c>
      <c r="J8439" s="522" t="n">
        <v>0</v>
      </c>
      <c r="K8439" s="523">
        <f>SUBTOTAL(9,H8439:J8439)</f>
        <v/>
      </c>
      <c r="L8439" s="520">
        <f>$G8439*H8439</f>
        <v/>
      </c>
      <c r="M8439" s="521">
        <f>$G8439*I8439</f>
        <v/>
      </c>
      <c r="N8439" s="522">
        <f>$G8439*J8439</f>
        <v/>
      </c>
      <c r="O8439" s="523">
        <f>G8439*K8439</f>
        <v/>
      </c>
      <c r="P8439" s="79" t="n"/>
      <c r="Q8439" s="104" t="n"/>
    </row>
    <row r="8440" outlineLevel="3" ht="50.25" customHeight="1">
      <c r="A8440" s="3" t="n"/>
      <c r="B8440" s="3" t="n"/>
      <c r="C8440" s="25" t="n"/>
      <c r="D8440" s="165" t="inlineStr">
        <is>
          <t>12.1.2.6.</t>
        </is>
      </c>
      <c r="E8440" s="3" t="inlineStr">
        <is>
          <t xml:space="preserve">Поручни. Согласовать с Заказчиком. </t>
        </is>
      </c>
      <c r="F8440" s="518" t="inlineStr">
        <is>
          <t>п.м.</t>
        </is>
      </c>
      <c r="G8440" s="519" t="n">
        <v>0</v>
      </c>
      <c r="H8440" s="520" t="n">
        <v>0</v>
      </c>
      <c r="I8440" s="521" t="n">
        <v>0</v>
      </c>
      <c r="J8440" s="522" t="n">
        <v>0</v>
      </c>
      <c r="K8440" s="523">
        <f>SUBTOTAL(9,H8440:J8440)</f>
        <v/>
      </c>
      <c r="L8440" s="520">
        <f>$G8440*H8440</f>
        <v/>
      </c>
      <c r="M8440" s="521">
        <f>$G8440*I8440</f>
        <v/>
      </c>
      <c r="N8440" s="522">
        <f>$G8440*J8440</f>
        <v/>
      </c>
      <c r="O8440" s="523">
        <f>G8440*K8440</f>
        <v/>
      </c>
      <c r="P8440" s="79" t="n"/>
      <c r="Q8440" s="104" t="n"/>
    </row>
    <row r="8441" outlineLevel="2" ht="50.25" customHeight="1">
      <c r="A8441" s="3" t="n"/>
      <c r="B8441" s="3" t="inlineStr">
        <is>
          <t>Лифтовые холлы и коридоры, тамбур-шлюзы для посетителей подземной части</t>
        </is>
      </c>
      <c r="C8441" s="240" t="n"/>
      <c r="D8441" s="248" t="inlineStr">
        <is>
          <t>12.1.3.</t>
        </is>
      </c>
      <c r="E8441" s="146" t="inlineStr">
        <is>
          <t>Лифтовые холлы и коридоры для посетителей подземной части</t>
        </is>
      </c>
      <c r="F8441" s="241" t="inlineStr">
        <is>
          <t>м2</t>
        </is>
      </c>
      <c r="G8441" s="422" t="n">
        <v>0</v>
      </c>
      <c r="H8441" s="423">
        <f>IFERROR(L8441/G8441,0)</f>
        <v/>
      </c>
      <c r="I8441" s="424">
        <f>IFERROR(M8441/G8441,0)</f>
        <v/>
      </c>
      <c r="J8441" s="425">
        <f>IFERROR(N8441/G8441,0)</f>
        <v/>
      </c>
      <c r="K8441" s="432">
        <f>+IFERROR(O8441/G8441,0)</f>
        <v/>
      </c>
      <c r="L8441" s="423">
        <f>SUBTOTAL(9,L8442:L8445)</f>
        <v/>
      </c>
      <c r="M8441" s="424">
        <f>SUBTOTAL(9,M8442:M8445)</f>
        <v/>
      </c>
      <c r="N8441" s="425">
        <f>SUBTOTAL(9,N8442:N8445)</f>
        <v/>
      </c>
      <c r="O8441" s="427">
        <f>SUBTOTAL(9,O8442:O8445)</f>
        <v/>
      </c>
      <c r="P8441" s="242" t="n"/>
      <c r="Q8441" s="243" t="n"/>
    </row>
    <row r="8442" outlineLevel="3" ht="50.25" customHeight="1">
      <c r="A8442" s="3" t="n"/>
      <c r="B8442" s="3" t="n"/>
      <c r="C8442" s="25" t="n"/>
      <c r="D8442" s="165" t="inlineStr">
        <is>
          <t>12.1.3.1.</t>
        </is>
      </c>
      <c r="E8442" s="3" t="inlineStr">
        <is>
          <t>Полы: 
Натуральный камень на клею - 40 мм, цементно-песчаная стяжка 100-140мм</t>
        </is>
      </c>
      <c r="F8442" s="518" t="inlineStr">
        <is>
          <t>м2</t>
        </is>
      </c>
      <c r="G8442" s="519" t="n">
        <v>0</v>
      </c>
      <c r="H8442" s="520" t="n">
        <v>0</v>
      </c>
      <c r="I8442" s="521" t="n">
        <v>0</v>
      </c>
      <c r="J8442" s="522" t="n">
        <v>0</v>
      </c>
      <c r="K8442" s="523">
        <f>SUBTOTAL(9,H8442:J8442)</f>
        <v/>
      </c>
      <c r="L8442" s="520">
        <f>$G8442*H8442</f>
        <v/>
      </c>
      <c r="M8442" s="521">
        <f>$G8442*I8442</f>
        <v/>
      </c>
      <c r="N8442" s="522">
        <f>$G8442*J8442</f>
        <v/>
      </c>
      <c r="O8442" s="523">
        <f>G8442*K8442</f>
        <v/>
      </c>
      <c r="P8442" s="79" t="n"/>
      <c r="Q8442" s="104" t="n"/>
    </row>
    <row r="8443" outlineLevel="3" ht="50.25" customHeight="1">
      <c r="A8443" s="3" t="n"/>
      <c r="B8443" s="3" t="n"/>
      <c r="C8443" s="25" t="n"/>
      <c r="D8443" s="165" t="inlineStr">
        <is>
          <t>12.1.3.2.</t>
        </is>
      </c>
      <c r="E8443" s="3" t="inlineStr">
        <is>
          <t>Стены: 
Натуральный камень/металлические панели. Уточняется дизайн-проектом на стадии РД.</t>
        </is>
      </c>
      <c r="F8443" s="518" t="inlineStr">
        <is>
          <t>м2</t>
        </is>
      </c>
      <c r="G8443" s="519" t="n">
        <v>0</v>
      </c>
      <c r="H8443" s="520" t="n">
        <v>0</v>
      </c>
      <c r="I8443" s="521" t="n">
        <v>0</v>
      </c>
      <c r="J8443" s="522" t="n">
        <v>0</v>
      </c>
      <c r="K8443" s="523">
        <f>SUBTOTAL(9,H8443:J8443)</f>
        <v/>
      </c>
      <c r="L8443" s="520">
        <f>$G8443*H8443</f>
        <v/>
      </c>
      <c r="M8443" s="521">
        <f>$G8443*I8443</f>
        <v/>
      </c>
      <c r="N8443" s="522">
        <f>$G8443*J8443</f>
        <v/>
      </c>
      <c r="O8443" s="523">
        <f>G8443*K8443</f>
        <v/>
      </c>
      <c r="P8443" s="79" t="n"/>
      <c r="Q8443" s="104" t="n"/>
    </row>
    <row r="8444" outlineLevel="3" ht="50.25" customHeight="1">
      <c r="A8444" s="3" t="n"/>
      <c r="B8444" s="3" t="n"/>
      <c r="C8444" s="25" t="n"/>
      <c r="D8444" s="165" t="inlineStr">
        <is>
          <t>12.1.3.3.</t>
        </is>
      </c>
      <c r="E8444" s="3" t="inlineStr">
        <is>
          <t>Потолок:
Окраска высококачественной фасадной краской (уточняется дизайн-проектом на стадии РД). Цвет согласовать с Заказчиком</t>
        </is>
      </c>
      <c r="F8444" s="518" t="inlineStr">
        <is>
          <t>м2</t>
        </is>
      </c>
      <c r="G8444" s="519" t="n">
        <v>0</v>
      </c>
      <c r="H8444" s="520" t="n">
        <v>0</v>
      </c>
      <c r="I8444" s="521" t="n">
        <v>0</v>
      </c>
      <c r="J8444" s="522" t="n">
        <v>0</v>
      </c>
      <c r="K8444" s="523">
        <f>SUBTOTAL(9,H8444:J8444)</f>
        <v/>
      </c>
      <c r="L8444" s="520">
        <f>$G8444*H8444</f>
        <v/>
      </c>
      <c r="M8444" s="521">
        <f>$G8444*I8444</f>
        <v/>
      </c>
      <c r="N8444" s="522">
        <f>$G8444*J8444</f>
        <v/>
      </c>
      <c r="O8444" s="523">
        <f>G8444*K8444</f>
        <v/>
      </c>
      <c r="P8444" s="79" t="n"/>
      <c r="Q8444" s="104" t="n"/>
    </row>
    <row r="8445" outlineLevel="3" ht="50.25" customHeight="1">
      <c r="A8445" s="3" t="n"/>
      <c r="B8445" s="3" t="n"/>
      <c r="C8445" s="25" t="n"/>
      <c r="D8445" s="165" t="inlineStr">
        <is>
          <t>12.1.3.4.</t>
        </is>
      </c>
      <c r="E8445" s="3" t="inlineStr">
        <is>
          <t>Светильники</t>
        </is>
      </c>
      <c r="F8445" s="518" t="inlineStr">
        <is>
          <t>компл.</t>
        </is>
      </c>
      <c r="G8445" s="519" t="n">
        <v>0</v>
      </c>
      <c r="H8445" s="520" t="n">
        <v>0</v>
      </c>
      <c r="I8445" s="521" t="n">
        <v>0</v>
      </c>
      <c r="J8445" s="522" t="n">
        <v>0</v>
      </c>
      <c r="K8445" s="523">
        <f>SUBTOTAL(9,H8445:J8445)</f>
        <v/>
      </c>
      <c r="L8445" s="520">
        <f>$G8445*H8445</f>
        <v/>
      </c>
      <c r="M8445" s="521">
        <f>$G8445*I8445</f>
        <v/>
      </c>
      <c r="N8445" s="522">
        <f>$G8445*J8445</f>
        <v/>
      </c>
      <c r="O8445" s="523">
        <f>G8445*K8445</f>
        <v/>
      </c>
      <c r="P8445" s="79" t="n"/>
      <c r="Q8445" s="104" t="n"/>
    </row>
    <row r="8446" outlineLevel="2" ht="50.25" customHeight="1">
      <c r="A8446" s="3" t="n"/>
      <c r="B8446" s="3" t="inlineStr">
        <is>
          <t xml:space="preserve">Технические и инженерные помещения подземной части </t>
        </is>
      </c>
      <c r="C8446" s="240" t="n"/>
      <c r="D8446" s="248" t="inlineStr">
        <is>
          <t>12.1.4.</t>
        </is>
      </c>
      <c r="E8446" s="146" t="inlineStr">
        <is>
          <t>Кладовые, Технические помещения, Управляющая компания и вспомогательные помещения, Техпространство</t>
        </is>
      </c>
      <c r="F8446" s="241" t="inlineStr">
        <is>
          <t>м2</t>
        </is>
      </c>
      <c r="G8446" s="422" t="n">
        <v>1347.32</v>
      </c>
      <c r="H8446" s="423">
        <f>IFERROR(L8446/G8446,0)</f>
        <v/>
      </c>
      <c r="I8446" s="424">
        <f>IFERROR(M8446/G8446,0)</f>
        <v/>
      </c>
      <c r="J8446" s="425">
        <f>IFERROR(N8446/G8446,0)</f>
        <v/>
      </c>
      <c r="K8446" s="432">
        <f>+IFERROR(O8446/G8446,0)</f>
        <v/>
      </c>
      <c r="L8446" s="423">
        <f>SUBTOTAL(9,L8447:L8594)</f>
        <v/>
      </c>
      <c r="M8446" s="424">
        <f>SUBTOTAL(9,M8447:M8594)</f>
        <v/>
      </c>
      <c r="N8446" s="425">
        <f>SUBTOTAL(9,N8447:N8594)</f>
        <v/>
      </c>
      <c r="O8446" s="427">
        <f>SUBTOTAL(9,O8447:O8594)</f>
        <v/>
      </c>
      <c r="P8446" s="242" t="inlineStr">
        <is>
          <t>Добавлено Смета №8</t>
        </is>
      </c>
      <c r="Q8446" s="243" t="n"/>
    </row>
    <row r="8447" outlineLevel="3" ht="50.25" customHeight="1">
      <c r="A8447" s="3" t="n"/>
      <c r="B8447" s="3" t="n"/>
      <c r="C8447" s="452" t="n"/>
      <c r="D8447" s="261" t="inlineStr">
        <is>
          <t>12.1.4.1.</t>
        </is>
      </c>
      <c r="E8447" s="254" t="inlineStr">
        <is>
          <t>Технические и инженерные помещения подземной части</t>
        </is>
      </c>
      <c r="F8447" s="262" t="inlineStr">
        <is>
          <t>м2</t>
        </is>
      </c>
      <c r="G8447" s="478" t="n">
        <v>845.84</v>
      </c>
      <c r="H8447" s="473">
        <f>+IFERROR(L8447/G8447,0)</f>
        <v/>
      </c>
      <c r="I8447" s="474">
        <f>+IFERROR(M8447/G8447,0)</f>
        <v/>
      </c>
      <c r="J8447" s="475">
        <f>+IFERROR(N8447/G8447,0)</f>
        <v/>
      </c>
      <c r="K8447" s="476">
        <f>+IFERROR(O8447/G8447,0)</f>
        <v/>
      </c>
      <c r="L8447" s="473">
        <f>SUBTOTAL(9,L8448:L8511)</f>
        <v/>
      </c>
      <c r="M8447" s="474">
        <f>SUBTOTAL(9,M8448:M8511)</f>
        <v/>
      </c>
      <c r="N8447" s="475">
        <f>SUBTOTAL(9,N8448:N8511)</f>
        <v/>
      </c>
      <c r="O8447" s="476">
        <f>SUBTOTAL(9,O8448:O8511)</f>
        <v/>
      </c>
      <c r="P8447" s="263" t="inlineStr">
        <is>
          <t>Добавлено Смета №8</t>
        </is>
      </c>
      <c r="Q8447" s="470" t="n"/>
    </row>
    <row r="8448" outlineLevel="4" ht="50.25" customHeight="1">
      <c r="A8448" s="3" t="n"/>
      <c r="B8448" s="3" t="n"/>
      <c r="C8448" s="439" t="n"/>
      <c r="D8448" s="440" t="inlineStr">
        <is>
          <t>12.1.4.1.1.</t>
        </is>
      </c>
      <c r="E8448" s="266" t="inlineStr">
        <is>
          <t>Полы:</t>
        </is>
      </c>
      <c r="F8448" s="285" t="inlineStr">
        <is>
          <t>м2</t>
        </is>
      </c>
      <c r="G8448" s="653" t="n">
        <v>845.84</v>
      </c>
      <c r="H8448" s="341">
        <f>+IFERROR(L8448/G8448,0)</f>
        <v/>
      </c>
      <c r="I8448" s="342">
        <f>+IFERROR(M8448/G8448,0)</f>
        <v/>
      </c>
      <c r="J8448" s="340">
        <f>+IFERROR(N8448/G8448,0)</f>
        <v/>
      </c>
      <c r="K8448" s="587">
        <f>+IFERROR(O8448/G8448,0)</f>
        <v/>
      </c>
      <c r="L8448" s="584">
        <f>SUBTOTAL(9,L8449:L8461)</f>
        <v/>
      </c>
      <c r="M8448" s="585">
        <f>SUBTOTAL(9,M8449:M8461)</f>
        <v/>
      </c>
      <c r="N8448" s="586">
        <f>SUBTOTAL(9,N8449:N8461)</f>
        <v/>
      </c>
      <c r="O8448" s="587">
        <f>SUBTOTAL(9,O8449:O8461)</f>
        <v/>
      </c>
      <c r="P8448" s="267" t="inlineStr">
        <is>
          <t>Добавлено Смета №8</t>
        </is>
      </c>
      <c r="Q8448" s="451" t="n"/>
    </row>
    <row r="8449" outlineLevel="5" ht="50.25" customHeight="1">
      <c r="A8449" s="3" t="n"/>
      <c r="B8449" s="3" t="inlineStr">
        <is>
          <t xml:space="preserve">Технические и инженерные помещения подземной части </t>
        </is>
      </c>
      <c r="C8449" s="25" t="n"/>
      <c r="D8449" s="165" t="inlineStr">
        <is>
          <t>12.1.4.1.1.1.</t>
        </is>
      </c>
      <c r="E8449" s="222" t="inlineStr">
        <is>
          <t>Полы:
Подготовка из бетона класса В25 - 180 мм с Арм. сеткой 5 Вр1х100х100 мм</t>
        </is>
      </c>
      <c r="F8449" s="127" t="inlineStr">
        <is>
          <t>м2</t>
        </is>
      </c>
      <c r="G8449" s="654" t="n">
        <v>185.3</v>
      </c>
      <c r="H8449" s="655" t="n">
        <v>1700</v>
      </c>
      <c r="I8449" s="656" t="n">
        <v>2200</v>
      </c>
      <c r="J8449" s="654" t="n">
        <v>487.5</v>
      </c>
      <c r="K8449" s="523">
        <f>SUBTOTAL(9,H8449:J8449)</f>
        <v/>
      </c>
      <c r="L8449" s="520">
        <f>$G8449*H8449</f>
        <v/>
      </c>
      <c r="M8449" s="521">
        <f>$G8449*I8449</f>
        <v/>
      </c>
      <c r="N8449" s="522">
        <f>$G8449*J8449</f>
        <v/>
      </c>
      <c r="O8449" s="523">
        <f>G8449*K8449</f>
        <v/>
      </c>
      <c r="P8449" s="86" t="inlineStr">
        <is>
          <t>Добавлено Смета №8</t>
        </is>
      </c>
      <c r="Q8449" s="104" t="n"/>
    </row>
    <row r="8450" outlineLevel="5" ht="50.25" customHeight="1">
      <c r="A8450" s="3" t="n"/>
      <c r="B8450" s="3" t="inlineStr">
        <is>
          <t xml:space="preserve">Технические и инженерные помещения подземной части </t>
        </is>
      </c>
      <c r="C8450" s="25" t="n"/>
      <c r="D8450" s="165" t="inlineStr">
        <is>
          <t>12.1.4.1.1.2.</t>
        </is>
      </c>
      <c r="E8450" s="222" t="inlineStr">
        <is>
          <t>Полы:
Покрытие Уретано-алкидная краска "BETOLUX
LATTIAMAALI" цвет серый RAL 7040 - 20 мм</t>
        </is>
      </c>
      <c r="F8450" s="127" t="inlineStr">
        <is>
          <t>м2</t>
        </is>
      </c>
      <c r="G8450" s="654" t="n">
        <v>185.3</v>
      </c>
      <c r="H8450" s="655" t="n">
        <v>550</v>
      </c>
      <c r="I8450" s="656" t="n">
        <v>1200</v>
      </c>
      <c r="J8450" s="654" t="n">
        <v>218.75</v>
      </c>
      <c r="K8450" s="523">
        <f>SUBTOTAL(9,H8450:J8450)</f>
        <v/>
      </c>
      <c r="L8450" s="520">
        <f>$G8450*H8450</f>
        <v/>
      </c>
      <c r="M8450" s="521">
        <f>$G8450*I8450</f>
        <v/>
      </c>
      <c r="N8450" s="522">
        <f>$G8450*J8450</f>
        <v/>
      </c>
      <c r="O8450" s="523">
        <f>G8450*K8450</f>
        <v/>
      </c>
      <c r="P8450" s="86" t="inlineStr">
        <is>
          <t>Добавлено Смета №8</t>
        </is>
      </c>
      <c r="Q8450" s="104" t="n"/>
    </row>
    <row r="8451" outlineLevel="5" ht="50.25" customHeight="1">
      <c r="A8451" s="3" t="n"/>
      <c r="B8451" s="3" t="inlineStr">
        <is>
          <t xml:space="preserve">Технические и инженерные помещения подземной части </t>
        </is>
      </c>
      <c r="C8451" s="25" t="n"/>
      <c r="D8451" s="165" t="inlineStr">
        <is>
          <t>12.1.4.1.1.3.</t>
        </is>
      </c>
      <c r="E8451" s="222" t="inlineStr">
        <is>
          <t>Полы:
Гидроизоляция рулонная "Техноэласт Барьер
(или аналог) с заводом на стены на 250 мм. 2 слоя - 3мм</t>
        </is>
      </c>
      <c r="F8451" s="127" t="inlineStr">
        <is>
          <t>м2</t>
        </is>
      </c>
      <c r="G8451" s="654" t="n">
        <v>384.16</v>
      </c>
      <c r="H8451" s="655" t="n">
        <v>710</v>
      </c>
      <c r="I8451" s="656" t="n">
        <v>1200</v>
      </c>
      <c r="J8451" s="654" t="n">
        <v>238.75</v>
      </c>
      <c r="K8451" s="523">
        <f>SUBTOTAL(9,H8451:J8451)</f>
        <v/>
      </c>
      <c r="L8451" s="520">
        <f>$G8451*H8451</f>
        <v/>
      </c>
      <c r="M8451" s="521">
        <f>$G8451*I8451</f>
        <v/>
      </c>
      <c r="N8451" s="522">
        <f>$G8451*J8451</f>
        <v/>
      </c>
      <c r="O8451" s="523">
        <f>G8451*K8451</f>
        <v/>
      </c>
      <c r="P8451" s="86" t="inlineStr">
        <is>
          <t>Добавлено Смета №8</t>
        </is>
      </c>
      <c r="Q8451" s="104" t="n"/>
    </row>
    <row r="8452" outlineLevel="5" ht="50.25" customHeight="1">
      <c r="A8452" s="3" t="n"/>
      <c r="B8452" s="3" t="inlineStr">
        <is>
          <t xml:space="preserve">Технические и инженерные помещения подземной части </t>
        </is>
      </c>
      <c r="C8452" s="25" t="n"/>
      <c r="D8452" s="165" t="inlineStr">
        <is>
          <t>12.1.4.1.1.4.</t>
        </is>
      </c>
      <c r="E8452" s="222" t="inlineStr">
        <is>
          <t>Полы:
Керамзит средней фракции (10-20 мм) пролить
цементным молочком М500 -50мм</t>
        </is>
      </c>
      <c r="F8452" s="127" t="inlineStr">
        <is>
          <t>м2</t>
        </is>
      </c>
      <c r="G8452" s="654" t="n">
        <v>384.16</v>
      </c>
      <c r="H8452" s="655" t="n">
        <v>663</v>
      </c>
      <c r="I8452" s="656" t="n">
        <v>1900</v>
      </c>
      <c r="J8452" s="654" t="n">
        <v>320.375</v>
      </c>
      <c r="K8452" s="523">
        <f>SUBTOTAL(9,H8452:J8452)</f>
        <v/>
      </c>
      <c r="L8452" s="520">
        <f>$G8452*H8452</f>
        <v/>
      </c>
      <c r="M8452" s="521">
        <f>$G8452*I8452</f>
        <v/>
      </c>
      <c r="N8452" s="522">
        <f>$G8452*J8452</f>
        <v/>
      </c>
      <c r="O8452" s="523">
        <f>G8452*K8452</f>
        <v/>
      </c>
      <c r="P8452" s="86" t="inlineStr">
        <is>
          <t>Добавлено Смета №8</t>
        </is>
      </c>
      <c r="Q8452" s="104" t="n"/>
    </row>
    <row r="8453" outlineLevel="5" ht="50.25" customHeight="1">
      <c r="A8453" s="3" t="n"/>
      <c r="B8453" s="3" t="inlineStr">
        <is>
          <t xml:space="preserve">Технические и инженерные помещения подземной части </t>
        </is>
      </c>
      <c r="C8453" s="25" t="n"/>
      <c r="D8453" s="165" t="inlineStr">
        <is>
          <t>12.1.4.1.1.5.</t>
        </is>
      </c>
      <c r="E8453" s="222" t="inlineStr">
        <is>
          <t>Полы:
Уклонообразующая стяжка из ц.п. раствора
М150, арм. сеткой 5 Вр1х100х100 мм в верхней зоне, 80-130мм</t>
        </is>
      </c>
      <c r="F8453" s="127" t="inlineStr">
        <is>
          <t>м2</t>
        </is>
      </c>
      <c r="G8453" s="654" t="n">
        <v>384.16</v>
      </c>
      <c r="H8453" s="655" t="n">
        <v>915.83</v>
      </c>
      <c r="I8453" s="656" t="n">
        <v>3000</v>
      </c>
      <c r="J8453" s="654" t="n">
        <v>489.47875</v>
      </c>
      <c r="K8453" s="523">
        <f>SUBTOTAL(9,H8453:J8453)</f>
        <v/>
      </c>
      <c r="L8453" s="520">
        <f>$G8453*H8453</f>
        <v/>
      </c>
      <c r="M8453" s="521">
        <f>$G8453*I8453</f>
        <v/>
      </c>
      <c r="N8453" s="522">
        <f>$G8453*J8453</f>
        <v/>
      </c>
      <c r="O8453" s="523">
        <f>G8453*K8453</f>
        <v/>
      </c>
      <c r="P8453" s="86" t="inlineStr">
        <is>
          <t>Добавлено Смета №8</t>
        </is>
      </c>
      <c r="Q8453" s="104" t="n"/>
    </row>
    <row r="8454" outlineLevel="5" ht="50.25" customHeight="1">
      <c r="A8454" s="3" t="n"/>
      <c r="B8454" s="3" t="inlineStr">
        <is>
          <t xml:space="preserve">Технические и инженерные помещения подземной части </t>
        </is>
      </c>
      <c r="C8454" s="25" t="n"/>
      <c r="D8454" s="165" t="inlineStr">
        <is>
          <t>12.1.4.1.1.6.</t>
        </is>
      </c>
      <c r="E8454" s="222" t="inlineStr">
        <is>
          <t>Полы:
Керамогранит - 12мм с Плиточный клей - 8мм</t>
        </is>
      </c>
      <c r="F8454" s="127" t="inlineStr">
        <is>
          <t>м2</t>
        </is>
      </c>
      <c r="G8454" s="654" t="n">
        <v>384.16</v>
      </c>
      <c r="H8454" s="655" t="n">
        <v>1755</v>
      </c>
      <c r="I8454" s="656" t="n">
        <v>4200</v>
      </c>
      <c r="J8454" s="654" t="n">
        <v>744.375</v>
      </c>
      <c r="K8454" s="523">
        <f>SUBTOTAL(9,H8454:J8454)</f>
        <v/>
      </c>
      <c r="L8454" s="520">
        <f>$G8454*H8454</f>
        <v/>
      </c>
      <c r="M8454" s="521">
        <f>$G8454*I8454</f>
        <v/>
      </c>
      <c r="N8454" s="522">
        <f>$G8454*J8454</f>
        <v/>
      </c>
      <c r="O8454" s="523">
        <f>G8454*K8454</f>
        <v/>
      </c>
      <c r="P8454" s="86" t="inlineStr">
        <is>
          <t>Добавлено Смета №8</t>
        </is>
      </c>
      <c r="Q8454" s="104" t="n"/>
    </row>
    <row r="8455" outlineLevel="5" ht="50.25" customHeight="1">
      <c r="A8455" s="3" t="n"/>
      <c r="B8455" s="3" t="inlineStr">
        <is>
          <t xml:space="preserve">Технические и инженерные помещения подземной части </t>
        </is>
      </c>
      <c r="C8455" s="25" t="n"/>
      <c r="D8455" s="165" t="inlineStr">
        <is>
          <t>12.1.4.1.1.7.</t>
        </is>
      </c>
      <c r="E8455" s="222" t="inlineStr">
        <is>
          <t>Полы:
Гидроизоляция рулонная "Техноэласт Барьер
(или аналог) с заводом на стены</t>
        </is>
      </c>
      <c r="F8455" s="127" t="inlineStr">
        <is>
          <t>м2</t>
        </is>
      </c>
      <c r="G8455" s="654" t="n">
        <v>276.38</v>
      </c>
      <c r="H8455" s="655" t="n">
        <v>415.94</v>
      </c>
      <c r="I8455" s="656" t="n">
        <v>1200</v>
      </c>
      <c r="J8455" s="654" t="n">
        <v>201.9925</v>
      </c>
      <c r="K8455" s="523">
        <f>SUBTOTAL(9,H8455:J8455)</f>
        <v/>
      </c>
      <c r="L8455" s="520">
        <f>$G8455*H8455</f>
        <v/>
      </c>
      <c r="M8455" s="521">
        <f>$G8455*I8455</f>
        <v/>
      </c>
      <c r="N8455" s="522">
        <f>$G8455*J8455</f>
        <v/>
      </c>
      <c r="O8455" s="523">
        <f>G8455*K8455</f>
        <v/>
      </c>
      <c r="P8455" s="86" t="inlineStr">
        <is>
          <t>Добавлено Смета №8</t>
        </is>
      </c>
      <c r="Q8455" s="104" t="n"/>
    </row>
    <row r="8456" outlineLevel="5" ht="50.25" customHeight="1">
      <c r="A8456" s="3" t="n"/>
      <c r="B8456" s="3" t="inlineStr">
        <is>
          <t xml:space="preserve">Технические и инженерные помещения подземной части </t>
        </is>
      </c>
      <c r="C8456" s="25" t="n"/>
      <c r="D8456" s="165" t="inlineStr">
        <is>
          <t>12.1.4.1.1.8.</t>
        </is>
      </c>
      <c r="E8456" s="222" t="inlineStr">
        <is>
          <t>Полы:
Керамзит средней фракции (10-20 мм) пролить
цементным молочком М500 -50мм</t>
        </is>
      </c>
      <c r="F8456" s="127" t="inlineStr">
        <is>
          <t>м2</t>
        </is>
      </c>
      <c r="G8456" s="654" t="n">
        <v>276.38</v>
      </c>
      <c r="H8456" s="655" t="n">
        <v>663</v>
      </c>
      <c r="I8456" s="656" t="n">
        <v>1900</v>
      </c>
      <c r="J8456" s="654" t="n">
        <v>320.375</v>
      </c>
      <c r="K8456" s="523">
        <f>SUBTOTAL(9,H8456:J8456)</f>
        <v/>
      </c>
      <c r="L8456" s="520">
        <f>$G8456*H8456</f>
        <v/>
      </c>
      <c r="M8456" s="521">
        <f>$G8456*I8456</f>
        <v/>
      </c>
      <c r="N8456" s="522">
        <f>$G8456*J8456</f>
        <v/>
      </c>
      <c r="O8456" s="523">
        <f>G8456*K8456</f>
        <v/>
      </c>
      <c r="P8456" s="86" t="inlineStr">
        <is>
          <t>Добавлено Смета №8</t>
        </is>
      </c>
      <c r="Q8456" s="104" t="n"/>
    </row>
    <row r="8457" outlineLevel="5" ht="50.25" customHeight="1">
      <c r="A8457" s="3" t="n"/>
      <c r="B8457" s="3" t="inlineStr">
        <is>
          <t xml:space="preserve">Технические и инженерные помещения подземной части </t>
        </is>
      </c>
      <c r="C8457" s="25" t="n"/>
      <c r="D8457" s="165" t="inlineStr">
        <is>
          <t>12.1.4.1.1.9.</t>
        </is>
      </c>
      <c r="E8457" s="222" t="inlineStr">
        <is>
          <t>Полы:
Пароизоляционная пленка TSTN B55, 2 слоя,
поверхностная плотность 55 г/м² (или аналог)</t>
        </is>
      </c>
      <c r="F8457" s="127" t="inlineStr">
        <is>
          <t>м2</t>
        </is>
      </c>
      <c r="G8457" s="654" t="n">
        <v>276.38</v>
      </c>
      <c r="H8457" s="655" t="n">
        <v>55</v>
      </c>
      <c r="I8457" s="656" t="n">
        <v>450</v>
      </c>
      <c r="J8457" s="654" t="n">
        <v>63.125</v>
      </c>
      <c r="K8457" s="523">
        <f>SUBTOTAL(9,H8457:J8457)</f>
        <v/>
      </c>
      <c r="L8457" s="520">
        <f>$G8457*H8457</f>
        <v/>
      </c>
      <c r="M8457" s="521">
        <f>$G8457*I8457</f>
        <v/>
      </c>
      <c r="N8457" s="522">
        <f>$G8457*J8457</f>
        <v/>
      </c>
      <c r="O8457" s="523">
        <f>G8457*K8457</f>
        <v/>
      </c>
      <c r="P8457" s="86" t="inlineStr">
        <is>
          <t>Добавлено Смета №8</t>
        </is>
      </c>
      <c r="Q8457" s="104" t="n"/>
    </row>
    <row r="8458" outlineLevel="5" ht="50.25" customHeight="1">
      <c r="A8458" s="3" t="n"/>
      <c r="B8458" s="3" t="inlineStr">
        <is>
          <t xml:space="preserve">Технические и инженерные помещения подземной части </t>
        </is>
      </c>
      <c r="C8458" s="25" t="n"/>
      <c r="D8458" s="165" t="inlineStr">
        <is>
          <t>12.1.4.1.1.10.</t>
        </is>
      </c>
      <c r="E8458" s="222" t="inlineStr">
        <is>
          <t>Полы:
Минераловатный утеплитель ТЕХНОФЛОР
СТАНДАРТ - 50мм</t>
        </is>
      </c>
      <c r="F8458" s="127" t="inlineStr">
        <is>
          <t>м2</t>
        </is>
      </c>
      <c r="G8458" s="654" t="n">
        <v>276.38</v>
      </c>
      <c r="H8458" s="655" t="n">
        <v>340</v>
      </c>
      <c r="I8458" s="656" t="n">
        <v>450</v>
      </c>
      <c r="J8458" s="654" t="n">
        <v>98.75</v>
      </c>
      <c r="K8458" s="523">
        <f>SUBTOTAL(9,H8458:J8458)</f>
        <v/>
      </c>
      <c r="L8458" s="520">
        <f>$G8458*H8458</f>
        <v/>
      </c>
      <c r="M8458" s="521">
        <f>$G8458*I8458</f>
        <v/>
      </c>
      <c r="N8458" s="522">
        <f>$G8458*J8458</f>
        <v/>
      </c>
      <c r="O8458" s="523">
        <f>G8458*K8458</f>
        <v/>
      </c>
      <c r="P8458" s="86" t="inlineStr">
        <is>
          <t>Добавлено Смета №8</t>
        </is>
      </c>
      <c r="Q8458" s="104" t="n"/>
    </row>
    <row r="8459" outlineLevel="5" ht="50.25" customHeight="1">
      <c r="A8459" s="3" t="n"/>
      <c r="B8459" s="3" t="inlineStr">
        <is>
          <t xml:space="preserve">Технические и инженерные помещения подземной части </t>
        </is>
      </c>
      <c r="C8459" s="25" t="n"/>
      <c r="D8459" s="165" t="inlineStr">
        <is>
          <t>12.1.4.1.1.11.</t>
        </is>
      </c>
      <c r="E8459" s="222" t="inlineStr">
        <is>
          <t>Полы:
Армирующая полиэтиленовая плёнка</t>
        </is>
      </c>
      <c r="F8459" s="127" t="inlineStr">
        <is>
          <t>м2</t>
        </is>
      </c>
      <c r="G8459" s="654" t="n">
        <v>276.38</v>
      </c>
      <c r="H8459" s="655" t="n">
        <v>55</v>
      </c>
      <c r="I8459" s="656" t="n">
        <v>450</v>
      </c>
      <c r="J8459" s="654" t="n">
        <v>63.125</v>
      </c>
      <c r="K8459" s="523">
        <f>SUBTOTAL(9,H8459:J8459)</f>
        <v/>
      </c>
      <c r="L8459" s="520">
        <f>$G8459*H8459</f>
        <v/>
      </c>
      <c r="M8459" s="521">
        <f>$G8459*I8459</f>
        <v/>
      </c>
      <c r="N8459" s="522">
        <f>$G8459*J8459</f>
        <v/>
      </c>
      <c r="O8459" s="523">
        <f>G8459*K8459</f>
        <v/>
      </c>
      <c r="P8459" s="86" t="inlineStr">
        <is>
          <t>Добавлено Смета №8</t>
        </is>
      </c>
      <c r="Q8459" s="104" t="n"/>
    </row>
    <row r="8460" outlineLevel="5" ht="50.25" customHeight="1">
      <c r="A8460" s="3" t="n"/>
      <c r="B8460" s="3" t="inlineStr">
        <is>
          <t xml:space="preserve">Технические и инженерные помещения подземной части </t>
        </is>
      </c>
      <c r="C8460" s="25" t="n"/>
      <c r="D8460" s="165" t="inlineStr">
        <is>
          <t>12.1.4.1.1.12.</t>
        </is>
      </c>
      <c r="E8460" s="222" t="inlineStr">
        <is>
          <t>Полы:
Уклонообразующая стяжка из ц.п. раствора
М150, арм. сеткой 5 Вр1х100х100 мм в верхней зоне, 30-80мм</t>
        </is>
      </c>
      <c r="F8460" s="127" t="inlineStr">
        <is>
          <t>м2</t>
        </is>
      </c>
      <c r="G8460" s="654" t="n">
        <v>276.38</v>
      </c>
      <c r="H8460" s="655" t="n">
        <v>659.75</v>
      </c>
      <c r="I8460" s="656" t="n">
        <v>3000</v>
      </c>
      <c r="J8460" s="654" t="n">
        <v>457.46875</v>
      </c>
      <c r="K8460" s="523">
        <f>SUBTOTAL(9,H8460:J8460)</f>
        <v/>
      </c>
      <c r="L8460" s="520">
        <f>$G8460*H8460</f>
        <v/>
      </c>
      <c r="M8460" s="521">
        <f>$G8460*I8460</f>
        <v/>
      </c>
      <c r="N8460" s="522">
        <f>$G8460*J8460</f>
        <v/>
      </c>
      <c r="O8460" s="523">
        <f>G8460*K8460</f>
        <v/>
      </c>
      <c r="P8460" s="86" t="inlineStr">
        <is>
          <t>Добавлено Смета №8</t>
        </is>
      </c>
      <c r="Q8460" s="104" t="n"/>
    </row>
    <row r="8461" outlineLevel="5" ht="50.25" customHeight="1">
      <c r="A8461" s="3" t="n"/>
      <c r="B8461" s="3" t="inlineStr">
        <is>
          <t xml:space="preserve">Технические и инженерные помещения подземной части </t>
        </is>
      </c>
      <c r="C8461" s="25" t="n"/>
      <c r="D8461" s="165" t="inlineStr">
        <is>
          <t>12.1.4.1.1.13.</t>
        </is>
      </c>
      <c r="E8461" s="222" t="inlineStr">
        <is>
          <t>Полы:
Керамогранит - 12мм с Плиточный клей - 8мм</t>
        </is>
      </c>
      <c r="F8461" s="127" t="inlineStr">
        <is>
          <t>м2</t>
        </is>
      </c>
      <c r="G8461" s="654" t="n">
        <v>276.38</v>
      </c>
      <c r="H8461" s="655" t="n">
        <v>1755</v>
      </c>
      <c r="I8461" s="656" t="n">
        <v>4200</v>
      </c>
      <c r="J8461" s="654" t="n">
        <v>744.375</v>
      </c>
      <c r="K8461" s="523">
        <f>SUBTOTAL(9,H8461:J8461)</f>
        <v/>
      </c>
      <c r="L8461" s="520">
        <f>$G8461*H8461</f>
        <v/>
      </c>
      <c r="M8461" s="521">
        <f>$G8461*I8461</f>
        <v/>
      </c>
      <c r="N8461" s="522">
        <f>$G8461*J8461</f>
        <v/>
      </c>
      <c r="O8461" s="523">
        <f>G8461*K8461</f>
        <v/>
      </c>
      <c r="P8461" s="86" t="inlineStr">
        <is>
          <t>Добавлено Смета №8</t>
        </is>
      </c>
      <c r="Q8461" s="115" t="n"/>
    </row>
    <row r="8462" outlineLevel="4" ht="50.25" customHeight="1">
      <c r="A8462" s="3" t="n"/>
      <c r="B8462" s="3" t="n"/>
      <c r="C8462" s="439" t="n"/>
      <c r="D8462" s="440" t="inlineStr">
        <is>
          <t>12.1.4.1.2.</t>
        </is>
      </c>
      <c r="E8462" s="266" t="inlineStr">
        <is>
          <t>Стены:</t>
        </is>
      </c>
      <c r="F8462" s="285" t="inlineStr">
        <is>
          <t>м2</t>
        </is>
      </c>
      <c r="G8462" s="653" t="n">
        <v>845.84</v>
      </c>
      <c r="H8462" s="341">
        <f>+IFERROR(L8462/G8462,0)</f>
        <v/>
      </c>
      <c r="I8462" s="342">
        <f>+IFERROR(M8462/G8462,0)</f>
        <v/>
      </c>
      <c r="J8462" s="340">
        <f>+IFERROR(N8462/G8462,0)</f>
        <v/>
      </c>
      <c r="K8462" s="587">
        <f>+IFERROR(O8462/G8462,0)</f>
        <v/>
      </c>
      <c r="L8462" s="584">
        <f>SUBTOTAL(9,L8463:L8491)</f>
        <v/>
      </c>
      <c r="M8462" s="585">
        <f>SUBTOTAL(9,M8463:M8491)</f>
        <v/>
      </c>
      <c r="N8462" s="586">
        <f>SUBTOTAL(9,N8463:N8491)</f>
        <v/>
      </c>
      <c r="O8462" s="587">
        <f>SUBTOTAL(9,O8463:O8491)</f>
        <v/>
      </c>
      <c r="P8462" s="267" t="inlineStr">
        <is>
          <t>Добавлено Смета №8</t>
        </is>
      </c>
      <c r="Q8462" s="451" t="n"/>
    </row>
    <row r="8463" outlineLevel="5" ht="50.25" customHeight="1">
      <c r="A8463" s="3" t="n"/>
      <c r="B8463" s="3" t="inlineStr">
        <is>
          <t xml:space="preserve">Технические и инженерные помещения подземной части </t>
        </is>
      </c>
      <c r="C8463" s="25" t="n"/>
      <c r="D8463" s="165" t="inlineStr">
        <is>
          <t>12.1.4.1.2.1.</t>
        </is>
      </c>
      <c r="E8463" s="222" t="inlineStr">
        <is>
          <t>Стены:
Облицовка стены аквапанелями KNAUF по металлическому каркасу с устройством звукоизоляции (Звукопоглощающая минераловатная плита на клею 80кг/м3, 50мм)</t>
        </is>
      </c>
      <c r="F8463" s="127" t="inlineStr">
        <is>
          <t>м2</t>
        </is>
      </c>
      <c r="G8463" s="654" t="n">
        <v>975.26</v>
      </c>
      <c r="H8463" s="655" t="n">
        <v>2520.6</v>
      </c>
      <c r="I8463" s="656" t="n">
        <v>6953.519080907984</v>
      </c>
      <c r="J8463" s="654" t="n">
        <v>1184.264885113498</v>
      </c>
      <c r="K8463" s="523">
        <f>SUBTOTAL(9,H8463:J8463)</f>
        <v/>
      </c>
      <c r="L8463" s="520">
        <f>$G8463*H8463</f>
        <v/>
      </c>
      <c r="M8463" s="521">
        <f>$G8463*I8463</f>
        <v/>
      </c>
      <c r="N8463" s="522">
        <f>$G8463*J8463</f>
        <v/>
      </c>
      <c r="O8463" s="523">
        <f>G8463*K8463</f>
        <v/>
      </c>
      <c r="P8463" s="86" t="inlineStr">
        <is>
          <t>Добавлено Смета №8</t>
        </is>
      </c>
      <c r="Q8463" s="104" t="n"/>
    </row>
    <row r="8464" outlineLevel="5" ht="50.25" customHeight="1">
      <c r="A8464" s="3" t="n"/>
      <c r="B8464" s="3" t="inlineStr">
        <is>
          <t xml:space="preserve">Технические и инженерные помещения подземной части </t>
        </is>
      </c>
      <c r="C8464" s="25" t="n"/>
      <c r="D8464" s="165" t="inlineStr">
        <is>
          <t>12.1.4.1.2.2.</t>
        </is>
      </c>
      <c r="E8464" s="222" t="inlineStr">
        <is>
          <t>Стены:
Шпатлевка для наружных работ типа с подготовкой поверхности (грунтовка)</t>
        </is>
      </c>
      <c r="F8464" s="127" t="inlineStr">
        <is>
          <t>м2</t>
        </is>
      </c>
      <c r="G8464" s="654" t="n">
        <v>975.26</v>
      </c>
      <c r="H8464" s="655" t="n">
        <v>393.92</v>
      </c>
      <c r="I8464" s="656" t="n">
        <v>1850</v>
      </c>
      <c r="J8464" s="654" t="n">
        <v>280.49</v>
      </c>
      <c r="K8464" s="523">
        <f>SUBTOTAL(9,H8464:J8464)</f>
        <v/>
      </c>
      <c r="L8464" s="520">
        <f>$G8464*H8464</f>
        <v/>
      </c>
      <c r="M8464" s="521">
        <f>$G8464*I8464</f>
        <v/>
      </c>
      <c r="N8464" s="522">
        <f>$G8464*J8464</f>
        <v/>
      </c>
      <c r="O8464" s="523">
        <f>G8464*K8464</f>
        <v/>
      </c>
      <c r="P8464" s="86" t="inlineStr">
        <is>
          <t>Добавлено Смета №8</t>
        </is>
      </c>
      <c r="Q8464" s="104" t="n"/>
    </row>
    <row r="8465" outlineLevel="5" ht="50.25" customHeight="1">
      <c r="A8465" s="3" t="n"/>
      <c r="B8465" s="3" t="inlineStr">
        <is>
          <t xml:space="preserve">Технические и инженерные помещения подземной части </t>
        </is>
      </c>
      <c r="C8465" s="25" t="n"/>
      <c r="D8465" s="165" t="inlineStr">
        <is>
          <t>12.1.4.1.2.3.</t>
        </is>
      </c>
      <c r="E8465" s="223" t="inlineStr">
        <is>
          <t>Стены:
Окраска акриловой пожаробезопасной краской в 2 слоя. КМ0. Класс К2</t>
        </is>
      </c>
      <c r="F8465" s="127" t="inlineStr">
        <is>
          <t>м2</t>
        </is>
      </c>
      <c r="G8465" s="654" t="n">
        <v>975.26</v>
      </c>
      <c r="H8465" s="655" t="n">
        <v>219.99</v>
      </c>
      <c r="I8465" s="656" t="n">
        <v>1000</v>
      </c>
      <c r="J8465" s="654" t="n">
        <v>152.49875</v>
      </c>
      <c r="K8465" s="523">
        <f>SUBTOTAL(9,H8465:J8465)</f>
        <v/>
      </c>
      <c r="L8465" s="520">
        <f>$G8465*H8465</f>
        <v/>
      </c>
      <c r="M8465" s="521">
        <f>$G8465*I8465</f>
        <v/>
      </c>
      <c r="N8465" s="522">
        <f>$G8465*J8465</f>
        <v/>
      </c>
      <c r="O8465" s="523">
        <f>G8465*K8465</f>
        <v/>
      </c>
      <c r="P8465" s="86" t="inlineStr">
        <is>
          <t>Добавлено Смета №8</t>
        </is>
      </c>
      <c r="Q8465" s="104" t="n"/>
    </row>
    <row r="8466" outlineLevel="5" ht="50.25" customHeight="1">
      <c r="A8466" s="3" t="n"/>
      <c r="B8466" s="3" t="inlineStr">
        <is>
          <t xml:space="preserve">Технические и инженерные помещения подземной части </t>
        </is>
      </c>
      <c r="C8466" s="25" t="n"/>
      <c r="D8466" s="165" t="inlineStr">
        <is>
          <t>12.1.4.1.2.4.</t>
        </is>
      </c>
      <c r="E8466" s="223" t="inlineStr">
        <is>
          <t>Стены:
Грунтовка бетонконтакт универсальный или аналог</t>
        </is>
      </c>
      <c r="F8466" s="127" t="inlineStr">
        <is>
          <t>м2</t>
        </is>
      </c>
      <c r="G8466" s="654" t="n">
        <v>650.25</v>
      </c>
      <c r="H8466" s="655" t="n">
        <v>85</v>
      </c>
      <c r="I8466" s="656" t="n">
        <v>900</v>
      </c>
      <c r="J8466" s="654" t="n">
        <v>123.125</v>
      </c>
      <c r="K8466" s="523">
        <f>SUBTOTAL(9,H8466:J8466)</f>
        <v/>
      </c>
      <c r="L8466" s="520">
        <f>$G8466*H8466</f>
        <v/>
      </c>
      <c r="M8466" s="521">
        <f>$G8466*I8466</f>
        <v/>
      </c>
      <c r="N8466" s="522">
        <f>$G8466*J8466</f>
        <v/>
      </c>
      <c r="O8466" s="523">
        <f>G8466*K8466</f>
        <v/>
      </c>
      <c r="P8466" s="86" t="inlineStr">
        <is>
          <t>Добавлено Смета №8</t>
        </is>
      </c>
      <c r="Q8466" s="104" t="n"/>
    </row>
    <row r="8467" outlineLevel="5" ht="50.25" customHeight="1">
      <c r="A8467" s="3" t="n"/>
      <c r="B8467" s="3" t="inlineStr">
        <is>
          <t xml:space="preserve">Технические и инженерные помещения подземной части </t>
        </is>
      </c>
      <c r="C8467" s="25" t="n"/>
      <c r="D8467" s="165" t="inlineStr">
        <is>
          <t>12.1.4.1.2.5.</t>
        </is>
      </c>
      <c r="E8467" s="222" t="inlineStr">
        <is>
          <t>Стены:
Штукатурка цементная защитная тонкослойная типа Кнауф-Виртон армированная стальной сеткой 25х25х1 или аналог - 20 мм</t>
        </is>
      </c>
      <c r="F8467" s="127" t="inlineStr">
        <is>
          <t>м2</t>
        </is>
      </c>
      <c r="G8467" s="654" t="n">
        <v>650.25</v>
      </c>
      <c r="H8467" s="655" t="n">
        <v>900</v>
      </c>
      <c r="I8467" s="656" t="n">
        <v>3000</v>
      </c>
      <c r="J8467" s="654" t="n">
        <v>487.5</v>
      </c>
      <c r="K8467" s="523">
        <f>SUBTOTAL(9,H8467:J8467)</f>
        <v/>
      </c>
      <c r="L8467" s="520">
        <f>$G8467*H8467</f>
        <v/>
      </c>
      <c r="M8467" s="521">
        <f>$G8467*I8467</f>
        <v/>
      </c>
      <c r="N8467" s="522">
        <f>$G8467*J8467</f>
        <v/>
      </c>
      <c r="O8467" s="523">
        <f>G8467*K8467</f>
        <v/>
      </c>
      <c r="P8467" s="86" t="inlineStr">
        <is>
          <t>Добавлено Смета №8</t>
        </is>
      </c>
      <c r="Q8467" s="104" t="n"/>
    </row>
    <row r="8468" outlineLevel="5" ht="50.25" customHeight="1">
      <c r="A8468" s="3" t="n"/>
      <c r="B8468" s="3" t="inlineStr">
        <is>
          <t xml:space="preserve">Технические и инженерные помещения подземной части </t>
        </is>
      </c>
      <c r="C8468" s="25" t="n"/>
      <c r="D8468" s="165" t="inlineStr">
        <is>
          <t>12.1.4.1.2.6.</t>
        </is>
      </c>
      <c r="E8468" s="223" t="inlineStr">
        <is>
          <t>Стены:
Грунтовка глубокого проникновения Бетоноконтакт</t>
        </is>
      </c>
      <c r="F8468" s="127" t="inlineStr">
        <is>
          <t>м2</t>
        </is>
      </c>
      <c r="G8468" s="654" t="n">
        <v>650.25</v>
      </c>
      <c r="H8468" s="655" t="n">
        <v>85</v>
      </c>
      <c r="I8468" s="656" t="n">
        <v>850</v>
      </c>
      <c r="J8468" s="654" t="n">
        <v>116.875</v>
      </c>
      <c r="K8468" s="523">
        <f>SUBTOTAL(9,H8468:J8468)</f>
        <v/>
      </c>
      <c r="L8468" s="520">
        <f>$G8468*H8468</f>
        <v/>
      </c>
      <c r="M8468" s="521">
        <f>$G8468*I8468</f>
        <v/>
      </c>
      <c r="N8468" s="522">
        <f>$G8468*J8468</f>
        <v/>
      </c>
      <c r="O8468" s="523">
        <f>G8468*K8468</f>
        <v/>
      </c>
      <c r="P8468" s="86" t="inlineStr">
        <is>
          <t>Добавлено Смета №8</t>
        </is>
      </c>
      <c r="Q8468" s="104" t="n"/>
    </row>
    <row r="8469" outlineLevel="5" ht="50.25" customHeight="1">
      <c r="A8469" s="3" t="n"/>
      <c r="B8469" s="3" t="inlineStr">
        <is>
          <t xml:space="preserve">Технические и инженерные помещения подземной части </t>
        </is>
      </c>
      <c r="C8469" s="25" t="n"/>
      <c r="D8469" s="165" t="inlineStr">
        <is>
          <t>12.1.4.1.2.7.</t>
        </is>
      </c>
      <c r="E8469" s="223" t="inlineStr">
        <is>
          <t>Стены:
Гидроизоляция КНАУФ-ФЛЭХЕНДИХТ или аналог - 1мм</t>
        </is>
      </c>
      <c r="F8469" s="127" t="inlineStr">
        <is>
          <t>м2</t>
        </is>
      </c>
      <c r="G8469" s="654" t="n">
        <v>650.25</v>
      </c>
      <c r="H8469" s="655" t="n">
        <v>577.2</v>
      </c>
      <c r="I8469" s="656" t="n">
        <v>800</v>
      </c>
      <c r="J8469" s="654" t="n">
        <v>172.15</v>
      </c>
      <c r="K8469" s="523">
        <f>SUBTOTAL(9,H8469:J8469)</f>
        <v/>
      </c>
      <c r="L8469" s="520">
        <f>$G8469*H8469</f>
        <v/>
      </c>
      <c r="M8469" s="521">
        <f>$G8469*I8469</f>
        <v/>
      </c>
      <c r="N8469" s="522">
        <f>$G8469*J8469</f>
        <v/>
      </c>
      <c r="O8469" s="523">
        <f>G8469*K8469</f>
        <v/>
      </c>
      <c r="P8469" s="86" t="inlineStr">
        <is>
          <t>Добавлено Смета №8</t>
        </is>
      </c>
      <c r="Q8469" s="104" t="n"/>
    </row>
    <row r="8470" outlineLevel="5" ht="50.25" customHeight="1">
      <c r="A8470" s="3" t="n"/>
      <c r="B8470" s="3" t="inlineStr">
        <is>
          <t xml:space="preserve">Технические и инженерные помещения подземной части </t>
        </is>
      </c>
      <c r="C8470" s="25" t="n"/>
      <c r="D8470" s="165" t="inlineStr">
        <is>
          <t>12.1.4.1.2.8.</t>
        </is>
      </c>
      <c r="E8470" s="223" t="inlineStr">
        <is>
          <t>Стены:
Шпатлевка для наружных работ типа с подготовкой поверхности (грунтовка)</t>
        </is>
      </c>
      <c r="F8470" s="127" t="inlineStr">
        <is>
          <t>м2</t>
        </is>
      </c>
      <c r="G8470" s="654" t="n">
        <v>386.4</v>
      </c>
      <c r="H8470" s="655" t="n">
        <v>393.92</v>
      </c>
      <c r="I8470" s="656" t="n">
        <v>1850</v>
      </c>
      <c r="J8470" s="654" t="n">
        <v>280.49</v>
      </c>
      <c r="K8470" s="523">
        <f>SUBTOTAL(9,H8470:J8470)</f>
        <v/>
      </c>
      <c r="L8470" s="520">
        <f>$G8470*H8470</f>
        <v/>
      </c>
      <c r="M8470" s="521">
        <f>$G8470*I8470</f>
        <v/>
      </c>
      <c r="N8470" s="522">
        <f>$G8470*J8470</f>
        <v/>
      </c>
      <c r="O8470" s="523">
        <f>G8470*K8470</f>
        <v/>
      </c>
      <c r="P8470" s="86" t="inlineStr">
        <is>
          <t>Добавлено Смета №8</t>
        </is>
      </c>
      <c r="Q8470" s="104" t="n"/>
    </row>
    <row r="8471" outlineLevel="5" ht="50.25" customHeight="1">
      <c r="A8471" s="3" t="n"/>
      <c r="B8471" s="3" t="inlineStr">
        <is>
          <t xml:space="preserve">Технические и инженерные помещения подземной части </t>
        </is>
      </c>
      <c r="C8471" s="25" t="n"/>
      <c r="D8471" s="165" t="inlineStr">
        <is>
          <t>12.1.4.1.2.9.</t>
        </is>
      </c>
      <c r="E8471" s="223" t="inlineStr">
        <is>
          <t>Стены:
Водоимульсионная краска фасадная cветло серых тонов в 2 слоя с подготовкой поверхности  (грунтовка)</t>
        </is>
      </c>
      <c r="F8471" s="127" t="inlineStr">
        <is>
          <t>м2</t>
        </is>
      </c>
      <c r="G8471" s="654" t="n">
        <v>386.4</v>
      </c>
      <c r="H8471" s="655" t="n">
        <v>150</v>
      </c>
      <c r="I8471" s="656" t="n">
        <v>1000</v>
      </c>
      <c r="J8471" s="654" t="n">
        <v>143.75</v>
      </c>
      <c r="K8471" s="523">
        <f>SUBTOTAL(9,H8471:J8471)</f>
        <v/>
      </c>
      <c r="L8471" s="520">
        <f>$G8471*H8471</f>
        <v/>
      </c>
      <c r="M8471" s="521">
        <f>$G8471*I8471</f>
        <v/>
      </c>
      <c r="N8471" s="522">
        <f>$G8471*J8471</f>
        <v/>
      </c>
      <c r="O8471" s="523">
        <f>G8471*K8471</f>
        <v/>
      </c>
      <c r="P8471" s="86" t="inlineStr">
        <is>
          <t>Добавлено Смета №8</t>
        </is>
      </c>
      <c r="Q8471" s="104" t="n"/>
    </row>
    <row r="8472" outlineLevel="5" ht="50.25" customHeight="1">
      <c r="A8472" s="3" t="n"/>
      <c r="B8472" s="3" t="inlineStr">
        <is>
          <t xml:space="preserve">Технические и инженерные помещения подземной части </t>
        </is>
      </c>
      <c r="C8472" s="25" t="n"/>
      <c r="D8472" s="165" t="inlineStr">
        <is>
          <t>12.1.4.1.2.10.</t>
        </is>
      </c>
      <c r="E8472" s="223" t="inlineStr">
        <is>
          <t>Стены:
От уровня ч.п до отм. 2.2м керамогранитная плитка Kerama Marazzi ""Пиазентина"" (300х300мм), арт. SG934500N (или аналог) RAL 7035 (Светло-серый), стыки плитки оформить металлическим уголком - 8 мм. Затирка в цвет плитки. КМ0 c Плиточный клей Кнауф-флизен или аналог - 4 мм</t>
        </is>
      </c>
      <c r="F8472" s="127" t="inlineStr">
        <is>
          <t>м2</t>
        </is>
      </c>
      <c r="G8472" s="654" t="n">
        <v>263.85</v>
      </c>
      <c r="H8472" s="655" t="n">
        <v>1755</v>
      </c>
      <c r="I8472" s="656" t="n">
        <v>4200</v>
      </c>
      <c r="J8472" s="654" t="n">
        <v>744.375</v>
      </c>
      <c r="K8472" s="523">
        <f>SUBTOTAL(9,H8472:J8472)</f>
        <v/>
      </c>
      <c r="L8472" s="520">
        <f>$G8472*H8472</f>
        <v/>
      </c>
      <c r="M8472" s="521">
        <f>$G8472*I8472</f>
        <v/>
      </c>
      <c r="N8472" s="522">
        <f>$G8472*J8472</f>
        <v/>
      </c>
      <c r="O8472" s="523">
        <f>G8472*K8472</f>
        <v/>
      </c>
      <c r="P8472" s="86" t="inlineStr">
        <is>
          <t>Добавлено Смета №8</t>
        </is>
      </c>
      <c r="Q8472" s="104" t="n"/>
    </row>
    <row r="8473" outlineLevel="5" ht="50.25" customHeight="1">
      <c r="A8473" s="3" t="n"/>
      <c r="B8473" s="3" t="inlineStr">
        <is>
          <t xml:space="preserve">Технические и инженерные помещения подземной части </t>
        </is>
      </c>
      <c r="C8473" s="25" t="n"/>
      <c r="D8473" s="165" t="inlineStr">
        <is>
          <t>12.1.4.1.2.11.</t>
        </is>
      </c>
      <c r="E8473" s="224" t="inlineStr">
        <is>
          <t>Стены:
Удаление неровностей стыков и соединений опалубки при бетонировании</t>
        </is>
      </c>
      <c r="F8473" s="127" t="inlineStr">
        <is>
          <t>м2</t>
        </is>
      </c>
      <c r="G8473" s="657" t="n">
        <v>136.15</v>
      </c>
      <c r="H8473" s="655" t="n">
        <v>0</v>
      </c>
      <c r="I8473" s="656" t="n">
        <v>1038</v>
      </c>
      <c r="J8473" s="654" t="n">
        <v>129.75</v>
      </c>
      <c r="K8473" s="523">
        <f>SUBTOTAL(9,H8473:J8473)</f>
        <v/>
      </c>
      <c r="L8473" s="520">
        <f>$G8473*H8473</f>
        <v/>
      </c>
      <c r="M8473" s="521">
        <f>$G8473*I8473</f>
        <v/>
      </c>
      <c r="N8473" s="522">
        <f>$G8473*J8473</f>
        <v/>
      </c>
      <c r="O8473" s="523">
        <f>G8473*K8473</f>
        <v/>
      </c>
      <c r="P8473" s="86" t="inlineStr">
        <is>
          <t>Добавлено Смета №8</t>
        </is>
      </c>
      <c r="Q8473" s="104" t="n"/>
    </row>
    <row r="8474" outlineLevel="5" ht="50.25" customHeight="1">
      <c r="A8474" s="3" t="n"/>
      <c r="B8474" s="3" t="inlineStr">
        <is>
          <t xml:space="preserve">Технические и инженерные помещения подземной части </t>
        </is>
      </c>
      <c r="C8474" s="25" t="n"/>
      <c r="D8474" s="165" t="inlineStr">
        <is>
          <t>12.1.4.1.2.12.</t>
        </is>
      </c>
      <c r="E8474" s="224" t="inlineStr">
        <is>
          <t>Стены:
Металлический каркас из оцинкованного профиля сечением 100х50 мм</t>
        </is>
      </c>
      <c r="F8474" s="127" t="inlineStr">
        <is>
          <t>м2</t>
        </is>
      </c>
      <c r="G8474" s="657" t="n">
        <v>136.15</v>
      </c>
      <c r="H8474" s="655" t="n">
        <v>693</v>
      </c>
      <c r="I8474" s="656" t="n">
        <v>7788.223095293903</v>
      </c>
      <c r="J8474" s="654" t="n">
        <v>1060.152886911738</v>
      </c>
      <c r="K8474" s="523">
        <f>SUBTOTAL(9,H8474:J8474)</f>
        <v/>
      </c>
      <c r="L8474" s="520">
        <f>$G8474*H8474</f>
        <v/>
      </c>
      <c r="M8474" s="521">
        <f>$G8474*I8474</f>
        <v/>
      </c>
      <c r="N8474" s="522">
        <f>$G8474*J8474</f>
        <v/>
      </c>
      <c r="O8474" s="523">
        <f>G8474*K8474</f>
        <v/>
      </c>
      <c r="P8474" s="86" t="inlineStr">
        <is>
          <t>Добавлено Смета №8</t>
        </is>
      </c>
      <c r="Q8474" s="104" t="n"/>
    </row>
    <row r="8475" outlineLevel="5" ht="50.25" customHeight="1">
      <c r="A8475" s="3" t="n"/>
      <c r="B8475" s="3" t="inlineStr">
        <is>
          <t xml:space="preserve">Технические и инженерные помещения подземной части </t>
        </is>
      </c>
      <c r="C8475" s="25" t="n"/>
      <c r="D8475" s="165" t="inlineStr">
        <is>
          <t>12.1.4.1.2.13.</t>
        </is>
      </c>
      <c r="E8475" s="224" t="inlineStr">
        <is>
          <t>Стены:
Заполнение каркаса мин. ватой плотностью 80-100кг/м куб. с устройством защитного слоя из стеклоткани типа Э3-100</t>
        </is>
      </c>
      <c r="F8475" s="127" t="inlineStr">
        <is>
          <t>м2</t>
        </is>
      </c>
      <c r="G8475" s="657" t="n">
        <v>136.15</v>
      </c>
      <c r="H8475" s="655" t="n">
        <v>132.47</v>
      </c>
      <c r="I8475" s="656" t="n">
        <v>450</v>
      </c>
      <c r="J8475" s="654" t="n">
        <v>72.80875</v>
      </c>
      <c r="K8475" s="523">
        <f>SUBTOTAL(9,H8475:J8475)</f>
        <v/>
      </c>
      <c r="L8475" s="520">
        <f>$G8475*H8475</f>
        <v/>
      </c>
      <c r="M8475" s="521">
        <f>$G8475*I8475</f>
        <v/>
      </c>
      <c r="N8475" s="522">
        <f>$G8475*J8475</f>
        <v/>
      </c>
      <c r="O8475" s="523">
        <f>G8475*K8475</f>
        <v/>
      </c>
      <c r="P8475" s="86" t="inlineStr">
        <is>
          <t>Добавлено Смета №8</t>
        </is>
      </c>
      <c r="Q8475" s="104" t="n"/>
    </row>
    <row r="8476" outlineLevel="5" ht="50.25" customHeight="1">
      <c r="A8476" s="3" t="n"/>
      <c r="B8476" s="3" t="inlineStr">
        <is>
          <t xml:space="preserve">Технические и инженерные помещения подземной части </t>
        </is>
      </c>
      <c r="C8476" s="25" t="n"/>
      <c r="D8476" s="165" t="inlineStr">
        <is>
          <t>12.1.4.1.2.14.</t>
        </is>
      </c>
      <c r="E8476" s="223" t="inlineStr">
        <is>
          <t>Стены:
Покрытие метал. оцинкованным перфорированным листом толщиной 2мм. Площадь отверстий в листе принять 50-60% от общей площади листа.</t>
        </is>
      </c>
      <c r="F8476" s="127" t="inlineStr">
        <is>
          <t>м2</t>
        </is>
      </c>
      <c r="G8476" s="654" t="n">
        <v>136.15</v>
      </c>
      <c r="H8476" s="655" t="n">
        <v>4200</v>
      </c>
      <c r="I8476" s="656" t="n">
        <v>3800</v>
      </c>
      <c r="J8476" s="654" t="n">
        <v>1000</v>
      </c>
      <c r="K8476" s="523">
        <f>SUBTOTAL(9,H8476:J8476)</f>
        <v/>
      </c>
      <c r="L8476" s="520">
        <f>$G8476*H8476</f>
        <v/>
      </c>
      <c r="M8476" s="521">
        <f>$G8476*I8476</f>
        <v/>
      </c>
      <c r="N8476" s="522">
        <f>$G8476*J8476</f>
        <v/>
      </c>
      <c r="O8476" s="523">
        <f>G8476*K8476</f>
        <v/>
      </c>
      <c r="P8476" s="86" t="inlineStr">
        <is>
          <t>Добавлено Смета №8</t>
        </is>
      </c>
      <c r="Q8476" s="104" t="n"/>
    </row>
    <row r="8477" outlineLevel="5" ht="50.25" customHeight="1">
      <c r="A8477" s="3" t="n"/>
      <c r="B8477" s="3" t="inlineStr">
        <is>
          <t xml:space="preserve">Технические и инженерные помещения подземной части </t>
        </is>
      </c>
      <c r="C8477" s="25" t="n"/>
      <c r="D8477" s="165" t="inlineStr">
        <is>
          <t>12.1.4.1.2.15.</t>
        </is>
      </c>
      <c r="E8477" s="223" t="inlineStr">
        <is>
          <t>Стены:
Удаление неровностей стыков и соединений опалубки при бетонировании</t>
        </is>
      </c>
      <c r="F8477" s="127" t="inlineStr">
        <is>
          <t>м2</t>
        </is>
      </c>
      <c r="G8477" s="654" t="n">
        <v>170.4</v>
      </c>
      <c r="H8477" s="655" t="n">
        <v>0</v>
      </c>
      <c r="I8477" s="656" t="n">
        <v>1038</v>
      </c>
      <c r="J8477" s="654" t="n">
        <v>129.75</v>
      </c>
      <c r="K8477" s="523">
        <f>SUBTOTAL(9,H8477:J8477)</f>
        <v/>
      </c>
      <c r="L8477" s="520">
        <f>$G8477*H8477</f>
        <v/>
      </c>
      <c r="M8477" s="521">
        <f>$G8477*I8477</f>
        <v/>
      </c>
      <c r="N8477" s="522">
        <f>$G8477*J8477</f>
        <v/>
      </c>
      <c r="O8477" s="523">
        <f>G8477*K8477</f>
        <v/>
      </c>
      <c r="P8477" s="86" t="inlineStr">
        <is>
          <t>Добавлено Смета №8</t>
        </is>
      </c>
      <c r="Q8477" s="104" t="n"/>
    </row>
    <row r="8478" outlineLevel="5" ht="50.25" customHeight="1">
      <c r="A8478" s="3" t="n"/>
      <c r="B8478" s="3" t="inlineStr">
        <is>
          <t xml:space="preserve">Технические и инженерные помещения подземной части </t>
        </is>
      </c>
      <c r="C8478" s="25" t="n"/>
      <c r="D8478" s="165" t="inlineStr">
        <is>
          <t>12.1.4.1.2.16.</t>
        </is>
      </c>
      <c r="E8478" s="223" t="inlineStr">
        <is>
          <t xml:space="preserve">Стены:
Штукатурка на цементной основе для наружных работ типа с подготовкой поверхности (грунтовка) c армированная стальной сеткой 25х25х3 </t>
        </is>
      </c>
      <c r="F8478" s="127" t="inlineStr">
        <is>
          <t>м2</t>
        </is>
      </c>
      <c r="G8478" s="654" t="n">
        <v>170.4</v>
      </c>
      <c r="H8478" s="655" t="n">
        <v>900</v>
      </c>
      <c r="I8478" s="656" t="n">
        <v>3000</v>
      </c>
      <c r="J8478" s="654" t="n">
        <v>487.5</v>
      </c>
      <c r="K8478" s="523">
        <f>SUBTOTAL(9,H8478:J8478)</f>
        <v/>
      </c>
      <c r="L8478" s="520">
        <f>$G8478*H8478</f>
        <v/>
      </c>
      <c r="M8478" s="521">
        <f>$G8478*I8478</f>
        <v/>
      </c>
      <c r="N8478" s="522">
        <f>$G8478*J8478</f>
        <v/>
      </c>
      <c r="O8478" s="523">
        <f>G8478*K8478</f>
        <v/>
      </c>
      <c r="P8478" s="86" t="inlineStr">
        <is>
          <t>Добавлено Смета №8</t>
        </is>
      </c>
      <c r="Q8478" s="104" t="n"/>
    </row>
    <row r="8479" outlineLevel="5" ht="50.25" customHeight="1">
      <c r="A8479" s="3" t="n"/>
      <c r="B8479" s="3" t="inlineStr">
        <is>
          <t xml:space="preserve">Технические и инженерные помещения подземной части </t>
        </is>
      </c>
      <c r="C8479" s="25" t="n"/>
      <c r="D8479" s="165" t="inlineStr">
        <is>
          <t>12.1.4.1.2.17.</t>
        </is>
      </c>
      <c r="E8479" s="223" t="inlineStr">
        <is>
          <t>Стены:
Шпатлевка для наружных работ типа с подготовкой поверхности (грунтовка)</t>
        </is>
      </c>
      <c r="F8479" s="127" t="inlineStr">
        <is>
          <t>м2</t>
        </is>
      </c>
      <c r="G8479" s="654" t="n">
        <v>170.4</v>
      </c>
      <c r="H8479" s="655" t="n">
        <v>393.92</v>
      </c>
      <c r="I8479" s="656" t="n">
        <v>1850</v>
      </c>
      <c r="J8479" s="654" t="n">
        <v>280.49</v>
      </c>
      <c r="K8479" s="523">
        <f>SUBTOTAL(9,H8479:J8479)</f>
        <v/>
      </c>
      <c r="L8479" s="520">
        <f>$G8479*H8479</f>
        <v/>
      </c>
      <c r="M8479" s="521">
        <f>$G8479*I8479</f>
        <v/>
      </c>
      <c r="N8479" s="522">
        <f>$G8479*J8479</f>
        <v/>
      </c>
      <c r="O8479" s="523">
        <f>G8479*K8479</f>
        <v/>
      </c>
      <c r="P8479" s="86" t="inlineStr">
        <is>
          <t>Добавлено Смета №8</t>
        </is>
      </c>
      <c r="Q8479" s="104" t="n"/>
    </row>
    <row r="8480" outlineLevel="5" ht="50.25" customHeight="1">
      <c r="A8480" s="3" t="n"/>
      <c r="B8480" s="3" t="inlineStr">
        <is>
          <t xml:space="preserve">Технические и инженерные помещения подземной части </t>
        </is>
      </c>
      <c r="C8480" s="25" t="n"/>
      <c r="D8480" s="165" t="inlineStr">
        <is>
          <t>12.1.4.1.2.18.</t>
        </is>
      </c>
      <c r="E8480" s="223" t="inlineStr">
        <is>
          <t>Стены:
Водоимульсионная краска фасадная cветло серых тонов в 2 слоя с подготовкой поверхности  (грунтовка)</t>
        </is>
      </c>
      <c r="F8480" s="127" t="inlineStr">
        <is>
          <t>м2</t>
        </is>
      </c>
      <c r="G8480" s="654" t="n">
        <v>170.4</v>
      </c>
      <c r="H8480" s="655" t="n">
        <v>150</v>
      </c>
      <c r="I8480" s="656" t="n">
        <v>1000</v>
      </c>
      <c r="J8480" s="654" t="n">
        <v>143.75</v>
      </c>
      <c r="K8480" s="523">
        <f>SUBTOTAL(9,H8480:J8480)</f>
        <v/>
      </c>
      <c r="L8480" s="520">
        <f>$G8480*H8480</f>
        <v/>
      </c>
      <c r="M8480" s="521">
        <f>$G8480*I8480</f>
        <v/>
      </c>
      <c r="N8480" s="522">
        <f>$G8480*J8480</f>
        <v/>
      </c>
      <c r="O8480" s="523">
        <f>G8480*K8480</f>
        <v/>
      </c>
      <c r="P8480" s="86" t="inlineStr">
        <is>
          <t>Добавлено Смета №8</t>
        </is>
      </c>
      <c r="Q8480" s="104" t="n"/>
    </row>
    <row r="8481" outlineLevel="5" ht="50.25" customHeight="1">
      <c r="A8481" s="3" t="n"/>
      <c r="B8481" s="3" t="inlineStr">
        <is>
          <t xml:space="preserve">Технические и инженерные помещения подземной части </t>
        </is>
      </c>
      <c r="C8481" s="25" t="n"/>
      <c r="D8481" s="165" t="inlineStr">
        <is>
          <t>12.1.4.1.2.19.</t>
        </is>
      </c>
      <c r="E8481" s="223" t="inlineStr">
        <is>
          <t>Стены:
Заделка швов и трещин, обеспыливание</t>
        </is>
      </c>
      <c r="F8481" s="127" t="inlineStr">
        <is>
          <t>м2</t>
        </is>
      </c>
      <c r="G8481" s="654" t="n">
        <v>658.8200000000001</v>
      </c>
      <c r="H8481" s="655" t="n">
        <v>195</v>
      </c>
      <c r="I8481" s="656" t="n">
        <v>1038</v>
      </c>
      <c r="J8481" s="654" t="n">
        <v>154.125</v>
      </c>
      <c r="K8481" s="523">
        <f>SUBTOTAL(9,H8481:J8481)</f>
        <v/>
      </c>
      <c r="L8481" s="520">
        <f>$G8481*H8481</f>
        <v/>
      </c>
      <c r="M8481" s="521">
        <f>$G8481*I8481</f>
        <v/>
      </c>
      <c r="N8481" s="522">
        <f>$G8481*J8481</f>
        <v/>
      </c>
      <c r="O8481" s="523">
        <f>G8481*K8481</f>
        <v/>
      </c>
      <c r="P8481" s="86" t="inlineStr">
        <is>
          <t>Добавлено Смета №8</t>
        </is>
      </c>
      <c r="Q8481" s="104" t="n"/>
    </row>
    <row r="8482" outlineLevel="5" ht="50.25" customHeight="1">
      <c r="A8482" s="3" t="n"/>
      <c r="B8482" s="3" t="inlineStr">
        <is>
          <t xml:space="preserve">Технические и инженерные помещения подземной части </t>
        </is>
      </c>
      <c r="C8482" s="25" t="n"/>
      <c r="D8482" s="165" t="inlineStr">
        <is>
          <t>12.1.4.1.2.20.</t>
        </is>
      </c>
      <c r="E8482" s="223" t="inlineStr">
        <is>
          <t>Стены:
Грунтовка Грунт индикатор от Аквакор или аналог</t>
        </is>
      </c>
      <c r="F8482" s="127" t="inlineStr">
        <is>
          <t>м2</t>
        </is>
      </c>
      <c r="G8482" s="654" t="n">
        <v>658.8200000000001</v>
      </c>
      <c r="H8482" s="655" t="n">
        <v>85</v>
      </c>
      <c r="I8482" s="656" t="n">
        <v>850</v>
      </c>
      <c r="J8482" s="654" t="n">
        <v>116.875</v>
      </c>
      <c r="K8482" s="523">
        <f>SUBTOTAL(9,H8482:J8482)</f>
        <v/>
      </c>
      <c r="L8482" s="520">
        <f>$G8482*H8482</f>
        <v/>
      </c>
      <c r="M8482" s="521">
        <f>$G8482*I8482</f>
        <v/>
      </c>
      <c r="N8482" s="522">
        <f>$G8482*J8482</f>
        <v/>
      </c>
      <c r="O8482" s="523">
        <f>G8482*K8482</f>
        <v/>
      </c>
      <c r="P8482" s="86" t="inlineStr">
        <is>
          <t>Добавлено Смета №8</t>
        </is>
      </c>
      <c r="Q8482" s="104" t="n"/>
    </row>
    <row r="8483" outlineLevel="5" ht="50.25" customHeight="1">
      <c r="A8483" s="3" t="n"/>
      <c r="B8483" s="3" t="inlineStr">
        <is>
          <t xml:space="preserve">Технические и инженерные помещения подземной части </t>
        </is>
      </c>
      <c r="C8483" s="25" t="n"/>
      <c r="D8483" s="165" t="inlineStr">
        <is>
          <t>12.1.4.1.2.21.</t>
        </is>
      </c>
      <c r="E8483" s="223" t="inlineStr">
        <is>
          <t>Стены:
Штукатурка цементная защитная тонкослойная типа Кнауф-Виртон армированная оцинкованной сварной сеткой 25х25х1 или аналог — 20 мм</t>
        </is>
      </c>
      <c r="F8483" s="127" t="inlineStr">
        <is>
          <t>м2</t>
        </is>
      </c>
      <c r="G8483" s="654" t="n">
        <v>658.8200000000001</v>
      </c>
      <c r="H8483" s="655" t="n">
        <v>900</v>
      </c>
      <c r="I8483" s="656" t="n">
        <v>3000</v>
      </c>
      <c r="J8483" s="654" t="n">
        <v>487.5</v>
      </c>
      <c r="K8483" s="523">
        <f>SUBTOTAL(9,H8483:J8483)</f>
        <v/>
      </c>
      <c r="L8483" s="520">
        <f>$G8483*H8483</f>
        <v/>
      </c>
      <c r="M8483" s="521">
        <f>$G8483*I8483</f>
        <v/>
      </c>
      <c r="N8483" s="522">
        <f>$G8483*J8483</f>
        <v/>
      </c>
      <c r="O8483" s="523">
        <f>G8483*K8483</f>
        <v/>
      </c>
      <c r="P8483" s="86" t="inlineStr">
        <is>
          <t>Добавлено Смета №8</t>
        </is>
      </c>
      <c r="Q8483" s="104" t="n"/>
    </row>
    <row r="8484" outlineLevel="5" ht="50.25" customHeight="1">
      <c r="A8484" s="3" t="n"/>
      <c r="B8484" s="3" t="inlineStr">
        <is>
          <t xml:space="preserve">Технические и инженерные помещения подземной части </t>
        </is>
      </c>
      <c r="C8484" s="25" t="n"/>
      <c r="D8484" s="165" t="inlineStr">
        <is>
          <t>12.1.4.1.2.22.</t>
        </is>
      </c>
      <c r="E8484" s="223" t="inlineStr">
        <is>
          <t>Стены:
Шпатлевка латексная для внутренних работ «VIP» от Аквакор – 2мм</t>
        </is>
      </c>
      <c r="F8484" s="127" t="inlineStr">
        <is>
          <t>м2</t>
        </is>
      </c>
      <c r="G8484" s="654" t="n">
        <v>658.8200000000001</v>
      </c>
      <c r="H8484" s="655" t="n">
        <v>177.13</v>
      </c>
      <c r="I8484" s="656" t="n">
        <v>1850</v>
      </c>
      <c r="J8484" s="654" t="n">
        <v>253.39125</v>
      </c>
      <c r="K8484" s="523">
        <f>SUBTOTAL(9,H8484:J8484)</f>
        <v/>
      </c>
      <c r="L8484" s="520">
        <f>$G8484*H8484</f>
        <v/>
      </c>
      <c r="M8484" s="521">
        <f>$G8484*I8484</f>
        <v/>
      </c>
      <c r="N8484" s="522">
        <f>$G8484*J8484</f>
        <v/>
      </c>
      <c r="O8484" s="523">
        <f>G8484*K8484</f>
        <v/>
      </c>
      <c r="P8484" s="86" t="inlineStr">
        <is>
          <t>Добавлено Смета №8</t>
        </is>
      </c>
      <c r="Q8484" s="104" t="n"/>
    </row>
    <row r="8485" outlineLevel="5" ht="50.25" customHeight="1">
      <c r="A8485" s="3" t="n"/>
      <c r="B8485" s="3" t="inlineStr">
        <is>
          <t xml:space="preserve">Технические и инженерные помещения подземной части </t>
        </is>
      </c>
      <c r="C8485" s="25" t="n"/>
      <c r="D8485" s="165" t="inlineStr">
        <is>
          <t>12.1.4.1.2.23.</t>
        </is>
      </c>
      <c r="E8485" s="161" t="inlineStr">
        <is>
          <t>Стены:
В/Д краска Well Max фасадная атмосферостойкая. Класс К2. RAL
7047. КМ0 в 2 слоя</t>
        </is>
      </c>
      <c r="F8485" s="127" t="inlineStr">
        <is>
          <t>м2</t>
        </is>
      </c>
      <c r="G8485" s="654" t="n">
        <v>658.8200000000001</v>
      </c>
      <c r="H8485" s="655" t="n">
        <v>150</v>
      </c>
      <c r="I8485" s="656" t="n">
        <v>1000</v>
      </c>
      <c r="J8485" s="654" t="n">
        <v>143.75</v>
      </c>
      <c r="K8485" s="523">
        <f>SUBTOTAL(9,H8485:J8485)</f>
        <v/>
      </c>
      <c r="L8485" s="520" t="n">
        <v>98823.00000000001</v>
      </c>
      <c r="M8485" s="521" t="n">
        <v>658820</v>
      </c>
      <c r="N8485" s="522" t="n">
        <v>94705.375</v>
      </c>
      <c r="O8485" s="523" t="n">
        <v>852348.3750000001</v>
      </c>
      <c r="P8485" s="86" t="inlineStr">
        <is>
          <t>Добавлено Смета №8</t>
        </is>
      </c>
      <c r="Q8485" s="104" t="n"/>
    </row>
    <row r="8486" outlineLevel="5" ht="50.25" customHeight="1">
      <c r="A8486" s="3" t="n"/>
      <c r="B8486" s="3" t="inlineStr">
        <is>
          <t xml:space="preserve">Технические и инженерные помещения подземной части </t>
        </is>
      </c>
      <c r="C8486" s="25" t="n"/>
      <c r="D8486" s="165" t="inlineStr">
        <is>
          <t>12.1.4.1.2.24.</t>
        </is>
      </c>
      <c r="E8486" s="161" t="inlineStr">
        <is>
          <t>Стены:
Грунтовка бетонконтакт универсальный или аналог</t>
        </is>
      </c>
      <c r="F8486" s="127" t="inlineStr">
        <is>
          <t>м2</t>
        </is>
      </c>
      <c r="G8486" s="654" t="n">
        <v>260.35</v>
      </c>
      <c r="H8486" s="655" t="n">
        <v>85</v>
      </c>
      <c r="I8486" s="656" t="n">
        <v>850</v>
      </c>
      <c r="J8486" s="654" t="n">
        <v>116.875</v>
      </c>
      <c r="K8486" s="523">
        <f>SUBTOTAL(9,H8486:J8486)</f>
        <v/>
      </c>
      <c r="L8486" s="520">
        <f>$G8486*H8486</f>
        <v/>
      </c>
      <c r="M8486" s="521">
        <f>$G8486*I8486</f>
        <v/>
      </c>
      <c r="N8486" s="522">
        <f>$G8486*J8486</f>
        <v/>
      </c>
      <c r="O8486" s="523">
        <f>G8486*K8486</f>
        <v/>
      </c>
      <c r="P8486" s="86" t="inlineStr">
        <is>
          <t>Добавлено Смета №8</t>
        </is>
      </c>
      <c r="Q8486" s="104" t="n"/>
    </row>
    <row r="8487" outlineLevel="5" ht="50.25" customHeight="1">
      <c r="A8487" s="3" t="n"/>
      <c r="B8487" s="3" t="inlineStr">
        <is>
          <t xml:space="preserve">Технические и инженерные помещения подземной части </t>
        </is>
      </c>
      <c r="C8487" s="25" t="n"/>
      <c r="D8487" s="165" t="inlineStr">
        <is>
          <t>12.1.4.1.2.25.</t>
        </is>
      </c>
      <c r="E8487" s="161" t="inlineStr">
        <is>
          <t>Стены:
Штукатурка цементная защитная тонкослойная типа Кнауф-Виртон армированная оцинкованной сварной сеткой 25х25х1 или аналог — 20 мм</t>
        </is>
      </c>
      <c r="F8487" s="127" t="inlineStr">
        <is>
          <t>м2</t>
        </is>
      </c>
      <c r="G8487" s="654" t="n">
        <v>260.35</v>
      </c>
      <c r="H8487" s="655" t="n">
        <v>900</v>
      </c>
      <c r="I8487" s="656" t="n">
        <v>3000</v>
      </c>
      <c r="J8487" s="654" t="n">
        <v>487.5</v>
      </c>
      <c r="K8487" s="523">
        <f>SUBTOTAL(9,H8487:J8487)</f>
        <v/>
      </c>
      <c r="L8487" s="520">
        <f>$G8487*H8487</f>
        <v/>
      </c>
      <c r="M8487" s="521">
        <f>$G8487*I8487</f>
        <v/>
      </c>
      <c r="N8487" s="522">
        <f>$G8487*J8487</f>
        <v/>
      </c>
      <c r="O8487" s="523">
        <f>G8487*K8487</f>
        <v/>
      </c>
      <c r="P8487" s="86" t="inlineStr">
        <is>
          <t>Добавлено Смета №8</t>
        </is>
      </c>
      <c r="Q8487" s="104" t="n"/>
    </row>
    <row r="8488" outlineLevel="5" ht="50.25" customHeight="1">
      <c r="A8488" s="3" t="n"/>
      <c r="B8488" s="3" t="inlineStr">
        <is>
          <t xml:space="preserve">Технические и инженерные помещения подземной части </t>
        </is>
      </c>
      <c r="C8488" s="25" t="n"/>
      <c r="D8488" s="165" t="inlineStr">
        <is>
          <t>12.1.4.1.2.26.</t>
        </is>
      </c>
      <c r="E8488" s="161" t="inlineStr">
        <is>
          <t>Стены:
Грунтовка Грунт индикатор от Аквакор или аналог</t>
        </is>
      </c>
      <c r="F8488" s="127" t="inlineStr">
        <is>
          <t>м2</t>
        </is>
      </c>
      <c r="G8488" s="654" t="n">
        <v>260.35</v>
      </c>
      <c r="H8488" s="655" t="n">
        <v>85</v>
      </c>
      <c r="I8488" s="656" t="n">
        <v>850</v>
      </c>
      <c r="J8488" s="654" t="n">
        <v>116.875</v>
      </c>
      <c r="K8488" s="523">
        <f>SUBTOTAL(9,H8488:J8488)</f>
        <v/>
      </c>
      <c r="L8488" s="520">
        <f>$G8488*H8488</f>
        <v/>
      </c>
      <c r="M8488" s="521">
        <f>$G8488*I8488</f>
        <v/>
      </c>
      <c r="N8488" s="522">
        <f>$G8488*J8488</f>
        <v/>
      </c>
      <c r="O8488" s="523">
        <f>G8488*K8488</f>
        <v/>
      </c>
      <c r="P8488" s="86" t="inlineStr">
        <is>
          <t>Добавлено Смета №8</t>
        </is>
      </c>
      <c r="Q8488" s="104" t="n"/>
    </row>
    <row r="8489" outlineLevel="5" ht="50.25" customHeight="1">
      <c r="A8489" s="3" t="n"/>
      <c r="B8489" s="3" t="inlineStr">
        <is>
          <t xml:space="preserve">Технические и инженерные помещения подземной части </t>
        </is>
      </c>
      <c r="C8489" s="25" t="n"/>
      <c r="D8489" s="165" t="inlineStr">
        <is>
          <t>12.1.4.1.2.27.</t>
        </is>
      </c>
      <c r="E8489" s="161" t="inlineStr">
        <is>
          <t>Стены:
Шпатлевка латексная для внутренних работ «VIP» от Аквакор — 2 мм</t>
        </is>
      </c>
      <c r="F8489" s="127" t="inlineStr">
        <is>
          <t>м2</t>
        </is>
      </c>
      <c r="G8489" s="654" t="n">
        <v>260.35</v>
      </c>
      <c r="H8489" s="655" t="n">
        <v>177.13</v>
      </c>
      <c r="I8489" s="656" t="n">
        <v>1850</v>
      </c>
      <c r="J8489" s="654" t="n">
        <v>253.39125</v>
      </c>
      <c r="K8489" s="523">
        <f>SUBTOTAL(9,H8489:J8489)</f>
        <v/>
      </c>
      <c r="L8489" s="520">
        <f>$G8489*H8489</f>
        <v/>
      </c>
      <c r="M8489" s="521">
        <f>$G8489*I8489</f>
        <v/>
      </c>
      <c r="N8489" s="522">
        <f>$G8489*J8489</f>
        <v/>
      </c>
      <c r="O8489" s="523">
        <f>G8489*K8489</f>
        <v/>
      </c>
      <c r="P8489" s="86" t="inlineStr">
        <is>
          <t>Добавлено Смета №8</t>
        </is>
      </c>
      <c r="Q8489" s="104" t="n"/>
    </row>
    <row r="8490" outlineLevel="5" ht="50.25" customHeight="1">
      <c r="A8490" s="3" t="n"/>
      <c r="B8490" s="3" t="inlineStr">
        <is>
          <t xml:space="preserve">Технические и инженерные помещения подземной части </t>
        </is>
      </c>
      <c r="C8490" s="25" t="n"/>
      <c r="D8490" s="165" t="inlineStr">
        <is>
          <t>12.1.4.1.2.28.</t>
        </is>
      </c>
      <c r="E8490" s="161" t="inlineStr">
        <is>
          <t>Стены:
В/д краска Well Max фасадная атмосферостойкая в 2 слоя. Класс К2. КМ0</t>
        </is>
      </c>
      <c r="F8490" s="127" t="inlineStr">
        <is>
          <t>м2</t>
        </is>
      </c>
      <c r="G8490" s="654" t="n">
        <v>260.35</v>
      </c>
      <c r="H8490" s="655" t="n">
        <v>150</v>
      </c>
      <c r="I8490" s="656" t="n">
        <v>1000</v>
      </c>
      <c r="J8490" s="654" t="n">
        <v>143.75</v>
      </c>
      <c r="K8490" s="523">
        <f>SUBTOTAL(9,H8490:J8490)</f>
        <v/>
      </c>
      <c r="L8490" s="520">
        <f>$G8490*H8490</f>
        <v/>
      </c>
      <c r="M8490" s="521">
        <f>$G8490*I8490</f>
        <v/>
      </c>
      <c r="N8490" s="522">
        <f>$G8490*J8490</f>
        <v/>
      </c>
      <c r="O8490" s="523">
        <f>G8490*K8490</f>
        <v/>
      </c>
      <c r="P8490" s="86" t="inlineStr">
        <is>
          <t>Добавлено Смета №8</t>
        </is>
      </c>
      <c r="Q8490" s="104" t="n"/>
    </row>
    <row r="8491" outlineLevel="5" ht="50.25" customHeight="1">
      <c r="A8491" s="3" t="n"/>
      <c r="B8491" s="3" t="inlineStr">
        <is>
          <t xml:space="preserve">Технические и инженерные помещения подземной части </t>
        </is>
      </c>
      <c r="C8491" s="25" t="n"/>
      <c r="D8491" s="165" t="inlineStr">
        <is>
          <t>12.1.4.1.2.29.</t>
        </is>
      </c>
      <c r="E8491" s="161" t="inlineStr">
        <is>
          <t>Стены:
Обеспылевание, заделка швов и трещин</t>
        </is>
      </c>
      <c r="F8491" s="127" t="inlineStr">
        <is>
          <t>м2</t>
        </is>
      </c>
      <c r="G8491" s="654" t="n">
        <v>23.42</v>
      </c>
      <c r="H8491" s="655" t="n">
        <v>195</v>
      </c>
      <c r="I8491" s="656" t="n">
        <v>1038</v>
      </c>
      <c r="J8491" s="654" t="n">
        <v>154.125</v>
      </c>
      <c r="K8491" s="523">
        <f>SUBTOTAL(9,H8491:J8491)</f>
        <v/>
      </c>
      <c r="L8491" s="520">
        <f>$G8491*H8491</f>
        <v/>
      </c>
      <c r="M8491" s="521">
        <f>$G8491*I8491</f>
        <v/>
      </c>
      <c r="N8491" s="522">
        <f>$G8491*J8491</f>
        <v/>
      </c>
      <c r="O8491" s="523">
        <f>G8491*K8491</f>
        <v/>
      </c>
      <c r="P8491" s="86" t="inlineStr">
        <is>
          <t>Добавлено Смета №8</t>
        </is>
      </c>
      <c r="Q8491" s="104" t="n"/>
    </row>
    <row r="8492" outlineLevel="4" ht="50.25" customHeight="1">
      <c r="A8492" s="3" t="n"/>
      <c r="B8492" s="3" t="n"/>
      <c r="C8492" s="439" t="n"/>
      <c r="D8492" s="440" t="inlineStr">
        <is>
          <t>12.1.4.1.3.</t>
        </is>
      </c>
      <c r="E8492" s="266" t="inlineStr">
        <is>
          <t>Потолок:</t>
        </is>
      </c>
      <c r="F8492" s="285" t="inlineStr">
        <is>
          <t>м2</t>
        </is>
      </c>
      <c r="G8492" s="653" t="n">
        <v>845.84</v>
      </c>
      <c r="H8492" s="341">
        <f>+IFERROR(L8492/G8492,0)</f>
        <v/>
      </c>
      <c r="I8492" s="342">
        <f>+IFERROR(M8492/G8492,0)</f>
        <v/>
      </c>
      <c r="J8492" s="340">
        <f>+IFERROR(N8492/G8492,0)</f>
        <v/>
      </c>
      <c r="K8492" s="587">
        <f>+IFERROR(O8492/G8492,0)</f>
        <v/>
      </c>
      <c r="L8492" s="584">
        <f>SUBTOTAL(9,L8493:L8511)</f>
        <v/>
      </c>
      <c r="M8492" s="585">
        <f>SUBTOTAL(9,M8493:M8511)</f>
        <v/>
      </c>
      <c r="N8492" s="586">
        <f>SUBTOTAL(9,N8493:N8511)</f>
        <v/>
      </c>
      <c r="O8492" s="587">
        <f>SUBTOTAL(9,O8493:O8511)</f>
        <v/>
      </c>
      <c r="P8492" s="267" t="inlineStr">
        <is>
          <t>Добавлено Смета №8</t>
        </is>
      </c>
      <c r="Q8492" s="451" t="n"/>
    </row>
    <row r="8493" outlineLevel="5" ht="50.25" customHeight="1">
      <c r="A8493" s="3" t="n"/>
      <c r="B8493" s="3" t="inlineStr">
        <is>
          <t xml:space="preserve">Технические и инженерные помещения подземной части </t>
        </is>
      </c>
      <c r="C8493" s="25" t="n"/>
      <c r="D8493" s="165" t="inlineStr">
        <is>
          <t>12.1.4.1.3.1.</t>
        </is>
      </c>
      <c r="E8493" s="161" t="inlineStr">
        <is>
          <t>Потолок:
Облицовка потолка аквапанелями KNAUF по металлическому каркасу с устройством звукоизоляции (минеральная вата ISOROC ИЗОФЛОР, 50 мм)</t>
        </is>
      </c>
      <c r="F8493" s="127" t="inlineStr">
        <is>
          <t>м2</t>
        </is>
      </c>
      <c r="G8493" s="654" t="n">
        <v>290.53</v>
      </c>
      <c r="H8493" s="655" t="n">
        <v>1235</v>
      </c>
      <c r="I8493" s="656" t="n">
        <v>6953.519080907984</v>
      </c>
      <c r="J8493" s="654" t="n">
        <v>1023.564885113498</v>
      </c>
      <c r="K8493" s="523">
        <f>SUBTOTAL(9,H8493:J8493)</f>
        <v/>
      </c>
      <c r="L8493" s="520">
        <f>$G8493*H8493</f>
        <v/>
      </c>
      <c r="M8493" s="521">
        <f>$G8493*I8493</f>
        <v/>
      </c>
      <c r="N8493" s="522">
        <f>$G8493*J8493</f>
        <v/>
      </c>
      <c r="O8493" s="523">
        <f>G8493*K8493</f>
        <v/>
      </c>
      <c r="P8493" s="86" t="inlineStr">
        <is>
          <t>Добавлено Смета №8</t>
        </is>
      </c>
      <c r="Q8493" s="104" t="n"/>
    </row>
    <row r="8494" outlineLevel="5" ht="50.25" customHeight="1">
      <c r="A8494" s="3" t="n"/>
      <c r="B8494" s="3" t="inlineStr">
        <is>
          <t xml:space="preserve">Технические и инженерные помещения подземной части </t>
        </is>
      </c>
      <c r="C8494" s="25" t="n"/>
      <c r="D8494" s="165" t="inlineStr">
        <is>
          <t>12.1.4.1.3.2.</t>
        </is>
      </c>
      <c r="E8494" s="161" t="inlineStr">
        <is>
          <t>Потолок:
Выравнивающая штукатурка по стеклосетке - 10 мм</t>
        </is>
      </c>
      <c r="F8494" s="127" t="inlineStr">
        <is>
          <t>м2</t>
        </is>
      </c>
      <c r="G8494" s="654" t="n">
        <v>290.53</v>
      </c>
      <c r="H8494" s="655" t="n">
        <v>450</v>
      </c>
      <c r="I8494" s="656" t="n">
        <v>3000</v>
      </c>
      <c r="J8494" s="654" t="n">
        <v>431.25</v>
      </c>
      <c r="K8494" s="523">
        <f>SUBTOTAL(9,H8494:J8494)</f>
        <v/>
      </c>
      <c r="L8494" s="520">
        <f>$G8494*H8494</f>
        <v/>
      </c>
      <c r="M8494" s="521">
        <f>$G8494*I8494</f>
        <v/>
      </c>
      <c r="N8494" s="522">
        <f>$G8494*J8494</f>
        <v/>
      </c>
      <c r="O8494" s="523">
        <f>G8494*K8494</f>
        <v/>
      </c>
      <c r="P8494" s="86" t="inlineStr">
        <is>
          <t>Добавлено Смета №8</t>
        </is>
      </c>
      <c r="Q8494" s="104" t="n"/>
    </row>
    <row r="8495" outlineLevel="5" ht="50.25" customHeight="1">
      <c r="A8495" s="3" t="n"/>
      <c r="B8495" s="3" t="inlineStr">
        <is>
          <t xml:space="preserve">Технические и инженерные помещения подземной части </t>
        </is>
      </c>
      <c r="C8495" s="25" t="n"/>
      <c r="D8495" s="165" t="inlineStr">
        <is>
          <t>12.1.4.1.3.3.</t>
        </is>
      </c>
      <c r="E8495" s="161" t="inlineStr">
        <is>
          <t>Потолок:
Универсальная грунтовка</t>
        </is>
      </c>
      <c r="F8495" s="127" t="inlineStr">
        <is>
          <t>м2</t>
        </is>
      </c>
      <c r="G8495" s="654" t="n">
        <v>290.53</v>
      </c>
      <c r="H8495" s="655" t="n">
        <v>85</v>
      </c>
      <c r="I8495" s="656" t="n">
        <v>950</v>
      </c>
      <c r="J8495" s="654" t="n">
        <v>129.375</v>
      </c>
      <c r="K8495" s="523">
        <f>SUBTOTAL(9,H8495:J8495)</f>
        <v/>
      </c>
      <c r="L8495" s="520">
        <f>$G8495*H8495</f>
        <v/>
      </c>
      <c r="M8495" s="521">
        <f>$G8495*I8495</f>
        <v/>
      </c>
      <c r="N8495" s="522">
        <f>$G8495*J8495</f>
        <v/>
      </c>
      <c r="O8495" s="523">
        <f>G8495*K8495</f>
        <v/>
      </c>
      <c r="P8495" s="86" t="inlineStr">
        <is>
          <t>Добавлено Смета №8</t>
        </is>
      </c>
      <c r="Q8495" s="104" t="n"/>
    </row>
    <row r="8496" outlineLevel="5" ht="50.25" customHeight="1">
      <c r="A8496" s="3" t="n"/>
      <c r="B8496" s="3" t="inlineStr">
        <is>
          <t xml:space="preserve">Технические и инженерные помещения подземной части </t>
        </is>
      </c>
      <c r="C8496" s="25" t="n"/>
      <c r="D8496" s="165" t="inlineStr">
        <is>
          <t>12.1.4.1.3.4.</t>
        </is>
      </c>
      <c r="E8496" s="161" t="inlineStr">
        <is>
          <t>Потолок:
Шпатлевка для наружных работ типа с подготовкой поверхности (грунтовка)</t>
        </is>
      </c>
      <c r="F8496" s="127" t="inlineStr">
        <is>
          <t>м2</t>
        </is>
      </c>
      <c r="G8496" s="654" t="n">
        <v>290.53</v>
      </c>
      <c r="H8496" s="655" t="n">
        <v>177.13</v>
      </c>
      <c r="I8496" s="656" t="n">
        <v>1850</v>
      </c>
      <c r="J8496" s="654" t="n">
        <v>253.39125</v>
      </c>
      <c r="K8496" s="523">
        <f>SUBTOTAL(9,H8496:J8496)</f>
        <v/>
      </c>
      <c r="L8496" s="520">
        <f>$G8496*H8496</f>
        <v/>
      </c>
      <c r="M8496" s="521">
        <f>$G8496*I8496</f>
        <v/>
      </c>
      <c r="N8496" s="522">
        <f>$G8496*J8496</f>
        <v/>
      </c>
      <c r="O8496" s="523">
        <f>G8496*K8496</f>
        <v/>
      </c>
      <c r="P8496" s="86" t="inlineStr">
        <is>
          <t>Добавлено Смета №8</t>
        </is>
      </c>
      <c r="Q8496" s="104" t="n"/>
    </row>
    <row r="8497" outlineLevel="5" ht="50.25" customHeight="1">
      <c r="A8497" s="3" t="n"/>
      <c r="B8497" s="3" t="inlineStr">
        <is>
          <t xml:space="preserve">Технические и инженерные помещения подземной части </t>
        </is>
      </c>
      <c r="C8497" s="25" t="n"/>
      <c r="D8497" s="165" t="inlineStr">
        <is>
          <t>12.1.4.1.3.5.</t>
        </is>
      </c>
      <c r="E8497" s="161" t="inlineStr">
        <is>
          <t>Потолок:
Простая окраска пожаробезопасной краской RAL 9003 . Класс КМ1. (Категория качества поверхности К1)</t>
        </is>
      </c>
      <c r="F8497" s="127" t="inlineStr">
        <is>
          <t>м2</t>
        </is>
      </c>
      <c r="G8497" s="654" t="n">
        <v>290.53</v>
      </c>
      <c r="H8497" s="655" t="n">
        <v>219.99</v>
      </c>
      <c r="I8497" s="656" t="n">
        <v>1050</v>
      </c>
      <c r="J8497" s="654" t="n">
        <v>158.74875</v>
      </c>
      <c r="K8497" s="523">
        <f>SUBTOTAL(9,H8497:J8497)</f>
        <v/>
      </c>
      <c r="L8497" s="520">
        <f>$G8497*H8497</f>
        <v/>
      </c>
      <c r="M8497" s="521">
        <f>$G8497*I8497</f>
        <v/>
      </c>
      <c r="N8497" s="522">
        <f>$G8497*J8497</f>
        <v/>
      </c>
      <c r="O8497" s="523">
        <f>G8497*K8497</f>
        <v/>
      </c>
      <c r="P8497" s="86" t="inlineStr">
        <is>
          <t>Добавлено Смета №8</t>
        </is>
      </c>
      <c r="Q8497" s="104" t="n"/>
    </row>
    <row r="8498" outlineLevel="5" ht="50.25" customHeight="1">
      <c r="A8498" s="3" t="n"/>
      <c r="B8498" s="3" t="inlineStr">
        <is>
          <t xml:space="preserve">Технические и инженерные помещения подземной части </t>
        </is>
      </c>
      <c r="C8498" s="25" t="n"/>
      <c r="D8498" s="165" t="inlineStr">
        <is>
          <t>12.1.4.1.3.6.</t>
        </is>
      </c>
      <c r="E8498" s="161" t="inlineStr">
        <is>
          <t>Потолок:
Удаление неровностей стыков и соединений опалубки при бетонировании</t>
        </is>
      </c>
      <c r="F8498" s="127" t="inlineStr">
        <is>
          <t>м2</t>
        </is>
      </c>
      <c r="G8498" s="654" t="n">
        <v>620.9299999999999</v>
      </c>
      <c r="H8498" s="655" t="n">
        <v>0</v>
      </c>
      <c r="I8498" s="656" t="n">
        <v>1038</v>
      </c>
      <c r="J8498" s="654" t="n">
        <v>129.75</v>
      </c>
      <c r="K8498" s="523">
        <f>SUBTOTAL(9,H8498:J8498)</f>
        <v/>
      </c>
      <c r="L8498" s="520">
        <f>$G8498*H8498</f>
        <v/>
      </c>
      <c r="M8498" s="521">
        <f>$G8498*I8498</f>
        <v/>
      </c>
      <c r="N8498" s="522">
        <f>$G8498*J8498</f>
        <v/>
      </c>
      <c r="O8498" s="523">
        <f>G8498*K8498</f>
        <v/>
      </c>
      <c r="P8498" s="86" t="inlineStr">
        <is>
          <t>Добавлено Смета №8</t>
        </is>
      </c>
      <c r="Q8498" s="104" t="n"/>
    </row>
    <row r="8499" outlineLevel="5" ht="50.25" customHeight="1">
      <c r="A8499" s="3" t="n"/>
      <c r="B8499" s="3" t="inlineStr">
        <is>
          <t xml:space="preserve">Технические и инженерные помещения подземной части </t>
        </is>
      </c>
      <c r="C8499" s="25" t="n"/>
      <c r="D8499" s="165" t="inlineStr">
        <is>
          <t>12.1.4.1.3.7.</t>
        </is>
      </c>
      <c r="E8499" s="161" t="inlineStr">
        <is>
          <t>Потолок:
Универсальная грунтовка</t>
        </is>
      </c>
      <c r="F8499" s="127" t="inlineStr">
        <is>
          <t>м2</t>
        </is>
      </c>
      <c r="G8499" s="654" t="n">
        <v>620.9299999999999</v>
      </c>
      <c r="H8499" s="655" t="n">
        <v>85</v>
      </c>
      <c r="I8499" s="656" t="n">
        <v>950</v>
      </c>
      <c r="J8499" s="654" t="n">
        <v>129.375</v>
      </c>
      <c r="K8499" s="523">
        <f>SUBTOTAL(9,H8499:J8499)</f>
        <v/>
      </c>
      <c r="L8499" s="520">
        <f>$G8499*H8499</f>
        <v/>
      </c>
      <c r="M8499" s="521">
        <f>$G8499*I8499</f>
        <v/>
      </c>
      <c r="N8499" s="522">
        <f>$G8499*J8499</f>
        <v/>
      </c>
      <c r="O8499" s="523">
        <f>G8499*K8499</f>
        <v/>
      </c>
      <c r="P8499" s="86" t="inlineStr">
        <is>
          <t>Добавлено Смета №8</t>
        </is>
      </c>
      <c r="Q8499" s="104" t="n"/>
    </row>
    <row r="8500" outlineLevel="5" ht="50.25" customHeight="1">
      <c r="A8500" s="3" t="n"/>
      <c r="B8500" s="3" t="inlineStr">
        <is>
          <t xml:space="preserve">Технические и инженерные помещения подземной части </t>
        </is>
      </c>
      <c r="C8500" s="25" t="n"/>
      <c r="D8500" s="165" t="inlineStr">
        <is>
          <t>12.1.4.1.3.8.</t>
        </is>
      </c>
      <c r="E8500" s="161" t="inlineStr">
        <is>
          <t>Потолок:
Выравнивающая штукатурка по стеклосетке - 10 мм</t>
        </is>
      </c>
      <c r="F8500" s="127" t="inlineStr">
        <is>
          <t>м2</t>
        </is>
      </c>
      <c r="G8500" s="654" t="n">
        <v>620.9299999999999</v>
      </c>
      <c r="H8500" s="655" t="n">
        <v>450</v>
      </c>
      <c r="I8500" s="656" t="n">
        <v>3000</v>
      </c>
      <c r="J8500" s="654" t="n">
        <v>431.25</v>
      </c>
      <c r="K8500" s="523">
        <f>SUBTOTAL(9,H8500:J8500)</f>
        <v/>
      </c>
      <c r="L8500" s="520">
        <f>$G8500*H8500</f>
        <v/>
      </c>
      <c r="M8500" s="521">
        <f>$G8500*I8500</f>
        <v/>
      </c>
      <c r="N8500" s="522">
        <f>$G8500*J8500</f>
        <v/>
      </c>
      <c r="O8500" s="523">
        <f>G8500*K8500</f>
        <v/>
      </c>
      <c r="P8500" s="86" t="inlineStr">
        <is>
          <t>Добавлено Смета №8</t>
        </is>
      </c>
      <c r="Q8500" s="104" t="n"/>
    </row>
    <row r="8501" outlineLevel="5" ht="50.25" customHeight="1">
      <c r="A8501" s="3" t="n"/>
      <c r="B8501" s="3" t="inlineStr">
        <is>
          <t xml:space="preserve">Технические и инженерные помещения подземной части </t>
        </is>
      </c>
      <c r="C8501" s="25" t="n"/>
      <c r="D8501" s="165" t="inlineStr">
        <is>
          <t>12.1.4.1.3.9.</t>
        </is>
      </c>
      <c r="E8501" s="161" t="inlineStr">
        <is>
          <t>Потолок:
Шпатлевка</t>
        </is>
      </c>
      <c r="F8501" s="127" t="inlineStr">
        <is>
          <t>м2</t>
        </is>
      </c>
      <c r="G8501" s="654" t="n">
        <v>620.9299999999999</v>
      </c>
      <c r="H8501" s="655" t="n">
        <v>177.13</v>
      </c>
      <c r="I8501" s="656" t="n">
        <v>1850</v>
      </c>
      <c r="J8501" s="654" t="n">
        <v>253.39125</v>
      </c>
      <c r="K8501" s="523">
        <f>SUBTOTAL(9,H8501:J8501)</f>
        <v/>
      </c>
      <c r="L8501" s="520">
        <f>$G8501*H8501</f>
        <v/>
      </c>
      <c r="M8501" s="521">
        <f>$G8501*I8501</f>
        <v/>
      </c>
      <c r="N8501" s="522">
        <f>$G8501*J8501</f>
        <v/>
      </c>
      <c r="O8501" s="523">
        <f>G8501*K8501</f>
        <v/>
      </c>
      <c r="P8501" s="86" t="inlineStr">
        <is>
          <t>Добавлено Смета №8</t>
        </is>
      </c>
      <c r="Q8501" s="104" t="n"/>
    </row>
    <row r="8502" outlineLevel="5" ht="50.25" customHeight="1">
      <c r="A8502" s="3" t="n"/>
      <c r="B8502" s="3" t="inlineStr">
        <is>
          <t xml:space="preserve">Технические и инженерные помещения подземной части </t>
        </is>
      </c>
      <c r="C8502" s="25" t="n"/>
      <c r="D8502" s="165" t="inlineStr">
        <is>
          <t>12.1.4.1.3.10.</t>
        </is>
      </c>
      <c r="E8502" s="161" t="inlineStr">
        <is>
          <t>Потолок:
Универсальная грунтовка</t>
        </is>
      </c>
      <c r="F8502" s="127" t="inlineStr">
        <is>
          <t>м2</t>
        </is>
      </c>
      <c r="G8502" s="654" t="n">
        <v>620.9299999999999</v>
      </c>
      <c r="H8502" s="655" t="n">
        <v>85</v>
      </c>
      <c r="I8502" s="656" t="n">
        <v>950</v>
      </c>
      <c r="J8502" s="654" t="n">
        <v>129.375</v>
      </c>
      <c r="K8502" s="523">
        <f>SUBTOTAL(9,H8502:J8502)</f>
        <v/>
      </c>
      <c r="L8502" s="520">
        <f>$G8502*H8502</f>
        <v/>
      </c>
      <c r="M8502" s="521">
        <f>$G8502*I8502</f>
        <v/>
      </c>
      <c r="N8502" s="522">
        <f>$G8502*J8502</f>
        <v/>
      </c>
      <c r="O8502" s="523">
        <f>G8502*K8502</f>
        <v/>
      </c>
      <c r="P8502" s="86" t="inlineStr">
        <is>
          <t>Добавлено Смета №8</t>
        </is>
      </c>
      <c r="Q8502" s="104" t="n"/>
    </row>
    <row r="8503" outlineLevel="5" ht="50.25" customHeight="1">
      <c r="A8503" s="3" t="n"/>
      <c r="B8503" s="3" t="inlineStr">
        <is>
          <t xml:space="preserve">Технические и инженерные помещения подземной части </t>
        </is>
      </c>
      <c r="C8503" s="25" t="n"/>
      <c r="D8503" s="165" t="inlineStr">
        <is>
          <t>12.1.4.1.3.11.</t>
        </is>
      </c>
      <c r="E8503" s="161" t="inlineStr">
        <is>
          <t>Потолок:
Простая окраска пожаробезопасной краской RAL 9003 . Класс КМ1. (Категория качества поверхности К1)</t>
        </is>
      </c>
      <c r="F8503" s="127" t="inlineStr">
        <is>
          <t>м2</t>
        </is>
      </c>
      <c r="G8503" s="654" t="n">
        <v>620.9299999999999</v>
      </c>
      <c r="H8503" s="655" t="n">
        <v>219.99</v>
      </c>
      <c r="I8503" s="656" t="n">
        <v>1050</v>
      </c>
      <c r="J8503" s="654" t="n">
        <v>158.74875</v>
      </c>
      <c r="K8503" s="523">
        <f>SUBTOTAL(9,H8503:J8503)</f>
        <v/>
      </c>
      <c r="L8503" s="520">
        <f>$G8503*H8503</f>
        <v/>
      </c>
      <c r="M8503" s="521">
        <f>$G8503*I8503</f>
        <v/>
      </c>
      <c r="N8503" s="522">
        <f>$G8503*J8503</f>
        <v/>
      </c>
      <c r="O8503" s="523">
        <f>G8503*K8503</f>
        <v/>
      </c>
      <c r="P8503" s="86" t="inlineStr">
        <is>
          <t>Добавлено Смета №8</t>
        </is>
      </c>
      <c r="Q8503" s="104" t="n"/>
    </row>
    <row r="8504" outlineLevel="5" ht="50.25" customHeight="1">
      <c r="A8504" s="3" t="n"/>
      <c r="B8504" s="3" t="inlineStr">
        <is>
          <t xml:space="preserve">Технические и инженерные помещения подземной части </t>
        </is>
      </c>
      <c r="C8504" s="25" t="n"/>
      <c r="D8504" s="165" t="inlineStr">
        <is>
          <t>12.1.4.1.3.12.</t>
        </is>
      </c>
      <c r="E8504" s="161" t="inlineStr">
        <is>
          <t>Потолок:
Удаление неровностей стыков и соединений опалубки при бетонировании</t>
        </is>
      </c>
      <c r="F8504" s="127" t="inlineStr">
        <is>
          <t>м2</t>
        </is>
      </c>
      <c r="G8504" s="654" t="n">
        <v>77.26000000000001</v>
      </c>
      <c r="H8504" s="655" t="n">
        <v>0</v>
      </c>
      <c r="I8504" s="656" t="n">
        <v>1038</v>
      </c>
      <c r="J8504" s="654" t="n">
        <v>129.75</v>
      </c>
      <c r="K8504" s="523">
        <f>SUBTOTAL(9,H8504:J8504)</f>
        <v/>
      </c>
      <c r="L8504" s="520">
        <f>$G8504*H8504</f>
        <v/>
      </c>
      <c r="M8504" s="521">
        <f>$G8504*I8504</f>
        <v/>
      </c>
      <c r="N8504" s="522">
        <f>$G8504*J8504</f>
        <v/>
      </c>
      <c r="O8504" s="523">
        <f>G8504*K8504</f>
        <v/>
      </c>
      <c r="P8504" s="86" t="inlineStr">
        <is>
          <t>Добавлено Смета №8</t>
        </is>
      </c>
      <c r="Q8504" s="104" t="n"/>
    </row>
    <row r="8505" outlineLevel="5" ht="50.25" customHeight="1">
      <c r="A8505" s="3" t="n"/>
      <c r="B8505" s="3" t="inlineStr">
        <is>
          <t xml:space="preserve">Технические и инженерные помещения подземной части </t>
        </is>
      </c>
      <c r="C8505" s="25" t="n"/>
      <c r="D8505" s="165" t="inlineStr">
        <is>
          <t>12.1.4.1.3.13.</t>
        </is>
      </c>
      <c r="E8505" s="161" t="inlineStr">
        <is>
          <t>Потолок:
Металлический каркас из оцинкованного профиля сечением 100х50 мм</t>
        </is>
      </c>
      <c r="F8505" s="127" t="inlineStr">
        <is>
          <t>м2</t>
        </is>
      </c>
      <c r="G8505" s="654" t="n">
        <v>77.26000000000001</v>
      </c>
      <c r="H8505" s="655" t="n">
        <v>2626</v>
      </c>
      <c r="I8505" s="656" t="n">
        <v>7788.223095293903</v>
      </c>
      <c r="J8505" s="654" t="n">
        <v>1301.777886911738</v>
      </c>
      <c r="K8505" s="523">
        <f>SUBTOTAL(9,H8505:J8505)</f>
        <v/>
      </c>
      <c r="L8505" s="520">
        <f>$G8505*H8505</f>
        <v/>
      </c>
      <c r="M8505" s="521">
        <f>$G8505*I8505</f>
        <v/>
      </c>
      <c r="N8505" s="522">
        <f>$G8505*J8505</f>
        <v/>
      </c>
      <c r="O8505" s="523">
        <f>G8505*K8505</f>
        <v/>
      </c>
      <c r="P8505" s="86" t="inlineStr">
        <is>
          <t>Добавлено Смета №8</t>
        </is>
      </c>
      <c r="Q8505" s="104" t="n"/>
    </row>
    <row r="8506" outlineLevel="5" ht="50.25" customHeight="1">
      <c r="A8506" s="3" t="n"/>
      <c r="B8506" s="3" t="inlineStr">
        <is>
          <t xml:space="preserve">Технические и инженерные помещения подземной части </t>
        </is>
      </c>
      <c r="C8506" s="25" t="n"/>
      <c r="D8506" s="165" t="inlineStr">
        <is>
          <t>12.1.4.1.3.14.</t>
        </is>
      </c>
      <c r="E8506" s="161" t="inlineStr">
        <is>
          <t>Потолок:
Заполнение каркаса мин. ватой плотностью 80-100кг/м куб. с устройством защитного слоя из стеклоткани типа Э3-100</t>
        </is>
      </c>
      <c r="F8506" s="127" t="inlineStr">
        <is>
          <t>м2</t>
        </is>
      </c>
      <c r="G8506" s="654" t="n">
        <v>77.26000000000001</v>
      </c>
      <c r="H8506" s="655" t="n">
        <v>340</v>
      </c>
      <c r="I8506" s="656" t="n">
        <v>450</v>
      </c>
      <c r="J8506" s="654" t="n">
        <v>98.75</v>
      </c>
      <c r="K8506" s="523">
        <f>SUBTOTAL(9,H8506:J8506)</f>
        <v/>
      </c>
      <c r="L8506" s="520">
        <f>$G8506*H8506</f>
        <v/>
      </c>
      <c r="M8506" s="521">
        <f>$G8506*I8506</f>
        <v/>
      </c>
      <c r="N8506" s="522">
        <f>$G8506*J8506</f>
        <v/>
      </c>
      <c r="O8506" s="523">
        <f>G8506*K8506</f>
        <v/>
      </c>
      <c r="P8506" s="86" t="inlineStr">
        <is>
          <t>Добавлено Смета №8</t>
        </is>
      </c>
      <c r="Q8506" s="104" t="n"/>
    </row>
    <row r="8507" outlineLevel="5" ht="50.25" customHeight="1">
      <c r="A8507" s="3" t="n"/>
      <c r="B8507" s="3" t="inlineStr">
        <is>
          <t xml:space="preserve">Технические и инженерные помещения подземной части </t>
        </is>
      </c>
      <c r="C8507" s="25" t="n"/>
      <c r="D8507" s="165" t="inlineStr">
        <is>
          <t>12.1.4.1.3.15.</t>
        </is>
      </c>
      <c r="E8507" s="161" t="inlineStr">
        <is>
          <t>Потолок:
Покрытие метал. оцинкованным перфорированным листом толщиной 2мм. Площадь отверстий в листе принять 50-60% от общей площади листа.</t>
        </is>
      </c>
      <c r="F8507" s="127" t="inlineStr">
        <is>
          <t>м2</t>
        </is>
      </c>
      <c r="G8507" s="654" t="n">
        <v>77.26000000000001</v>
      </c>
      <c r="H8507" s="655" t="n">
        <v>4200</v>
      </c>
      <c r="I8507" s="656" t="n">
        <v>3800</v>
      </c>
      <c r="J8507" s="654" t="n">
        <v>1000</v>
      </c>
      <c r="K8507" s="523">
        <f>SUBTOTAL(9,H8507:J8507)</f>
        <v/>
      </c>
      <c r="L8507" s="520">
        <f>$G8507*H8507</f>
        <v/>
      </c>
      <c r="M8507" s="521">
        <f>$G8507*I8507</f>
        <v/>
      </c>
      <c r="N8507" s="522">
        <f>$G8507*J8507</f>
        <v/>
      </c>
      <c r="O8507" s="523">
        <f>G8507*K8507</f>
        <v/>
      </c>
      <c r="P8507" s="86" t="inlineStr">
        <is>
          <t>Добавлено Смета №8</t>
        </is>
      </c>
      <c r="Q8507" s="104" t="n"/>
    </row>
    <row r="8508" outlineLevel="5" ht="50.25" customHeight="1">
      <c r="A8508" s="3" t="n"/>
      <c r="B8508" s="3" t="inlineStr">
        <is>
          <t xml:space="preserve">Технические и инженерные помещения подземной части </t>
        </is>
      </c>
      <c r="C8508" s="25" t="n"/>
      <c r="D8508" s="165" t="inlineStr">
        <is>
          <t>12.1.4.1.3.16.</t>
        </is>
      </c>
      <c r="E8508" s="161" t="inlineStr">
        <is>
          <t>Потолок:
Заделка швов и трещин, обеспыливание</t>
        </is>
      </c>
      <c r="F8508" s="127" t="inlineStr">
        <is>
          <t>м2</t>
        </is>
      </c>
      <c r="G8508" s="654" t="n">
        <v>4.95</v>
      </c>
      <c r="H8508" s="655" t="n">
        <v>195</v>
      </c>
      <c r="I8508" s="656" t="n">
        <v>1038</v>
      </c>
      <c r="J8508" s="654" t="n">
        <v>154.125</v>
      </c>
      <c r="K8508" s="523">
        <f>SUBTOTAL(9,H8508:J8508)</f>
        <v/>
      </c>
      <c r="L8508" s="520">
        <f>$G8508*H8508</f>
        <v/>
      </c>
      <c r="M8508" s="521">
        <f>$G8508*I8508</f>
        <v/>
      </c>
      <c r="N8508" s="522">
        <f>$G8508*J8508</f>
        <v/>
      </c>
      <c r="O8508" s="523">
        <f>G8508*K8508</f>
        <v/>
      </c>
      <c r="P8508" s="86" t="inlineStr">
        <is>
          <t>Добавлено Смета №8</t>
        </is>
      </c>
      <c r="Q8508" s="104" t="n"/>
    </row>
    <row r="8509" outlineLevel="5" ht="50.25" customHeight="1">
      <c r="A8509" s="3" t="n"/>
      <c r="B8509" s="3" t="inlineStr">
        <is>
          <t xml:space="preserve">Технические и инженерные помещения подземной части </t>
        </is>
      </c>
      <c r="C8509" s="25" t="n"/>
      <c r="D8509" s="165" t="inlineStr">
        <is>
          <t>12.1.4.1.3.17.</t>
        </is>
      </c>
      <c r="E8509" s="161" t="inlineStr">
        <is>
          <t>Потолок:
Грунтовка Грунт индикатор от Аквакор или аналог</t>
        </is>
      </c>
      <c r="F8509" s="127" t="inlineStr">
        <is>
          <t>м2</t>
        </is>
      </c>
      <c r="G8509" s="654" t="n">
        <v>4.95</v>
      </c>
      <c r="H8509" s="655" t="n">
        <v>85</v>
      </c>
      <c r="I8509" s="656" t="n">
        <v>950</v>
      </c>
      <c r="J8509" s="654" t="n">
        <v>129.375</v>
      </c>
      <c r="K8509" s="523">
        <f>SUBTOTAL(9,H8509:J8509)</f>
        <v/>
      </c>
      <c r="L8509" s="520">
        <f>$G8509*H8509</f>
        <v/>
      </c>
      <c r="M8509" s="521">
        <f>$G8509*I8509</f>
        <v/>
      </c>
      <c r="N8509" s="522">
        <f>$G8509*J8509</f>
        <v/>
      </c>
      <c r="O8509" s="523">
        <f>G8509*K8509</f>
        <v/>
      </c>
      <c r="P8509" s="86" t="inlineStr">
        <is>
          <t>Добавлено Смета №8</t>
        </is>
      </c>
      <c r="Q8509" s="104" t="n"/>
    </row>
    <row r="8510" outlineLevel="5" ht="50.25" customHeight="1">
      <c r="A8510" s="3" t="n"/>
      <c r="B8510" s="3" t="inlineStr">
        <is>
          <t xml:space="preserve">Технические и инженерные помещения подземной части </t>
        </is>
      </c>
      <c r="C8510" s="25" t="n"/>
      <c r="D8510" s="165" t="inlineStr">
        <is>
          <t>12.1.4.1.3.18.</t>
        </is>
      </c>
      <c r="E8510" s="161" t="inlineStr">
        <is>
          <t>Потолок:
Шпатлевка латексная для внутренних работ «VIP» от Аквакор – 2мм</t>
        </is>
      </c>
      <c r="F8510" s="127" t="inlineStr">
        <is>
          <t>м2</t>
        </is>
      </c>
      <c r="G8510" s="654" t="n">
        <v>4.95</v>
      </c>
      <c r="H8510" s="655" t="n">
        <v>177.13</v>
      </c>
      <c r="I8510" s="656" t="n">
        <v>1850</v>
      </c>
      <c r="J8510" s="654" t="n">
        <v>253.39125</v>
      </c>
      <c r="K8510" s="523">
        <f>SUBTOTAL(9,H8510:J8510)</f>
        <v/>
      </c>
      <c r="L8510" s="520">
        <f>$G8510*H8510</f>
        <v/>
      </c>
      <c r="M8510" s="521">
        <f>$G8510*I8510</f>
        <v/>
      </c>
      <c r="N8510" s="522">
        <f>$G8510*J8510</f>
        <v/>
      </c>
      <c r="O8510" s="523">
        <f>G8510*K8510</f>
        <v/>
      </c>
      <c r="P8510" s="86" t="inlineStr">
        <is>
          <t>Добавлено Смета №8</t>
        </is>
      </c>
      <c r="Q8510" s="104" t="n"/>
    </row>
    <row r="8511" outlineLevel="5" ht="50.25" customHeight="1">
      <c r="A8511" s="3" t="n"/>
      <c r="B8511" s="3" t="inlineStr">
        <is>
          <t xml:space="preserve">Технические и инженерные помещения подземной части </t>
        </is>
      </c>
      <c r="C8511" s="25" t="n"/>
      <c r="D8511" s="165" t="inlineStr">
        <is>
          <t>12.1.4.1.3.19.</t>
        </is>
      </c>
      <c r="E8511" s="161" t="inlineStr">
        <is>
          <t>Потолок:
В/Д краска Well Max фасадная атмосферостойкая.
Класс К2. RAL 7047. КМ0 в 2 слоя</t>
        </is>
      </c>
      <c r="F8511" s="127" t="inlineStr">
        <is>
          <t>м2</t>
        </is>
      </c>
      <c r="G8511" s="654" t="n">
        <v>4.95</v>
      </c>
      <c r="H8511" s="655" t="n">
        <v>150</v>
      </c>
      <c r="I8511" s="656" t="n">
        <v>1050</v>
      </c>
      <c r="J8511" s="654" t="n">
        <v>150</v>
      </c>
      <c r="K8511" s="523">
        <f>SUBTOTAL(9,H8511:J8511)</f>
        <v/>
      </c>
      <c r="L8511" s="520">
        <f>$G8511*H8511</f>
        <v/>
      </c>
      <c r="M8511" s="521">
        <f>$G8511*I8511</f>
        <v/>
      </c>
      <c r="N8511" s="522">
        <f>$G8511*J8511</f>
        <v/>
      </c>
      <c r="O8511" s="523">
        <f>G8511*K8511</f>
        <v/>
      </c>
      <c r="P8511" s="86" t="inlineStr">
        <is>
          <t>Добавлено Смета №8</t>
        </is>
      </c>
      <c r="Q8511" s="104" t="n"/>
    </row>
    <row r="8512" outlineLevel="3" ht="50.25" customHeight="1">
      <c r="A8512" s="3" t="n"/>
      <c r="B8512" s="3" t="n"/>
      <c r="C8512" s="452" t="n"/>
      <c r="D8512" s="261" t="inlineStr">
        <is>
          <t>12.1.4.2.</t>
        </is>
      </c>
      <c r="E8512" s="254" t="inlineStr">
        <is>
          <t>Кладовые</t>
        </is>
      </c>
      <c r="F8512" s="262" t="inlineStr">
        <is>
          <t>м2</t>
        </is>
      </c>
      <c r="G8512" s="478" t="n">
        <v>52.38</v>
      </c>
      <c r="H8512" s="473">
        <f>+IFERROR(L8512/G8512,0)</f>
        <v/>
      </c>
      <c r="I8512" s="474">
        <f>+IFERROR(M8512/G8512,0)</f>
        <v/>
      </c>
      <c r="J8512" s="475">
        <f>+IFERROR(N8512/G8512,0)</f>
        <v/>
      </c>
      <c r="K8512" s="476">
        <f>+IFERROR(O8512/G8512,0)</f>
        <v/>
      </c>
      <c r="L8512" s="473">
        <f>SUBTOTAL(9,L8513:L8528)</f>
        <v/>
      </c>
      <c r="M8512" s="474">
        <f>SUBTOTAL(9,M8513:M8528)</f>
        <v/>
      </c>
      <c r="N8512" s="475">
        <f>SUBTOTAL(9,N8513:N8528)</f>
        <v/>
      </c>
      <c r="O8512" s="476">
        <f>SUBTOTAL(9,O8513:O8528)</f>
        <v/>
      </c>
      <c r="P8512" s="263" t="inlineStr">
        <is>
          <t>Добавлено Смета №8</t>
        </is>
      </c>
      <c r="Q8512" s="470" t="n"/>
    </row>
    <row r="8513" outlineLevel="4" ht="50.25" customHeight="1">
      <c r="A8513" s="3" t="n"/>
      <c r="B8513" s="3" t="n"/>
      <c r="C8513" s="439" t="n"/>
      <c r="D8513" s="440" t="inlineStr">
        <is>
          <t>12.1.4.2.1.</t>
        </is>
      </c>
      <c r="E8513" s="266" t="inlineStr">
        <is>
          <t>Полы:</t>
        </is>
      </c>
      <c r="F8513" s="285" t="inlineStr">
        <is>
          <t>м2</t>
        </is>
      </c>
      <c r="G8513" s="653" t="n">
        <v>52.38</v>
      </c>
      <c r="H8513" s="341">
        <f>+IFERROR(L8513/G8513,0)</f>
        <v/>
      </c>
      <c r="I8513" s="342">
        <f>+IFERROR(M8513/G8513,0)</f>
        <v/>
      </c>
      <c r="J8513" s="340">
        <f>+IFERROR(N8513/G8513,0)</f>
        <v/>
      </c>
      <c r="K8513" s="587">
        <f>+IFERROR(O8513/G8513,0)</f>
        <v/>
      </c>
      <c r="L8513" s="584">
        <f>SUBTOTAL(9,L8514:L8518)</f>
        <v/>
      </c>
      <c r="M8513" s="585">
        <f>SUBTOTAL(9,M8514:M8518)</f>
        <v/>
      </c>
      <c r="N8513" s="586">
        <f>SUBTOTAL(9,N8514:N8518)</f>
        <v/>
      </c>
      <c r="O8513" s="587">
        <f>SUBTOTAL(9,O8514:O8518)</f>
        <v/>
      </c>
      <c r="P8513" s="267" t="inlineStr">
        <is>
          <t>Добавлено Смета №8</t>
        </is>
      </c>
      <c r="Q8513" s="451" t="n"/>
    </row>
    <row r="8514" outlineLevel="5" ht="50.25" customHeight="1">
      <c r="A8514" s="3" t="inlineStr">
        <is>
          <t>8.1.5.</t>
        </is>
      </c>
      <c r="B8514" s="3" t="inlineStr">
        <is>
          <t>Отделка прочие помещения подземная часть</t>
        </is>
      </c>
      <c r="C8514" s="25" t="inlineStr">
        <is>
          <t>8.1.5.</t>
        </is>
      </c>
      <c r="D8514" s="165" t="inlineStr">
        <is>
          <t>12.1.4.2.1.1.</t>
        </is>
      </c>
      <c r="E8514" s="161" t="inlineStr">
        <is>
          <t>Полы:
Керамзит средней фракции (10-20 мм), пролитый
цементным молочком М500 -80 мм</t>
        </is>
      </c>
      <c r="F8514" s="127" t="inlineStr">
        <is>
          <t>м2</t>
        </is>
      </c>
      <c r="G8514" s="654" t="n">
        <v>52.38</v>
      </c>
      <c r="H8514" s="655" t="n">
        <v>1060.8</v>
      </c>
      <c r="I8514" s="656" t="n">
        <v>1900</v>
      </c>
      <c r="J8514" s="654" t="n">
        <v>370.1</v>
      </c>
      <c r="K8514" s="523">
        <f>SUBTOTAL(9,H8514:J8514)</f>
        <v/>
      </c>
      <c r="L8514" s="520">
        <f>$G8514*H8514</f>
        <v/>
      </c>
      <c r="M8514" s="521">
        <f>$G8514*I8514</f>
        <v/>
      </c>
      <c r="N8514" s="522">
        <f>$G8514*J8514</f>
        <v/>
      </c>
      <c r="O8514" s="523" t="n">
        <v>232027.2919646122</v>
      </c>
      <c r="P8514" s="86" t="inlineStr">
        <is>
          <t>Добавлено Смета №8</t>
        </is>
      </c>
      <c r="Q8514" s="104" t="n"/>
      <c r="R8514" t="n">
        <v>232027.2919646122</v>
      </c>
    </row>
    <row r="8515" outlineLevel="5" ht="50.25" customHeight="1">
      <c r="A8515" s="3" t="n"/>
      <c r="B8515" s="3" t="inlineStr">
        <is>
          <t>Отделка прочие помещения подземная часть</t>
        </is>
      </c>
      <c r="C8515" s="25" t="n"/>
      <c r="D8515" s="165" t="inlineStr">
        <is>
          <t>12.1.4.2.1.2.</t>
        </is>
      </c>
      <c r="E8515" s="161" t="inlineStr">
        <is>
          <t>Полы:
Уклонообразующая стяжка из ц.п. раствора
М150, арм. сеткой 5 Вр1х100х100 мм в верхней зоне,
40-95 мм</t>
        </is>
      </c>
      <c r="F8515" s="127" t="inlineStr">
        <is>
          <t>м2</t>
        </is>
      </c>
      <c r="G8515" s="654" t="n">
        <v>52.38</v>
      </c>
      <c r="H8515" s="655" t="n">
        <v>809.6900000000001</v>
      </c>
      <c r="I8515" s="656" t="n">
        <v>3000</v>
      </c>
      <c r="J8515" s="654" t="n">
        <v>476.21125</v>
      </c>
      <c r="K8515" s="523">
        <f>SUBTOTAL(9,H8515:J8515)</f>
        <v/>
      </c>
      <c r="L8515" s="520">
        <f>$G8515*H8515</f>
        <v/>
      </c>
      <c r="M8515" s="521">
        <f>$G8515*I8515</f>
        <v/>
      </c>
      <c r="N8515" s="522">
        <f>$G8515*J8515</f>
        <v/>
      </c>
      <c r="O8515" s="523">
        <f>G8515*K8515</f>
        <v/>
      </c>
      <c r="P8515" s="86" t="inlineStr">
        <is>
          <t>Добавлено Смета №8</t>
        </is>
      </c>
      <c r="Q8515" s="104" t="n"/>
    </row>
    <row r="8516" outlineLevel="5" ht="50.25" customHeight="1">
      <c r="A8516" s="3" t="n"/>
      <c r="B8516" s="3" t="inlineStr">
        <is>
          <t>Отделка прочие помещения подземная часть</t>
        </is>
      </c>
      <c r="C8516" s="25" t="n"/>
      <c r="D8516" s="165" t="inlineStr">
        <is>
          <t>12.1.4.2.1.3.</t>
        </is>
      </c>
      <c r="E8516" s="161" t="inlineStr">
        <is>
          <t>Полы:
Праймер битумный эмульсионный Технониколь
№04</t>
        </is>
      </c>
      <c r="F8516" s="127" t="inlineStr">
        <is>
          <t>м2</t>
        </is>
      </c>
      <c r="G8516" s="654" t="n">
        <v>52.38</v>
      </c>
      <c r="H8516" s="655" t="n">
        <v>90</v>
      </c>
      <c r="I8516" s="656" t="n">
        <v>470</v>
      </c>
      <c r="J8516" s="654" t="n">
        <v>70</v>
      </c>
      <c r="K8516" s="523">
        <f>SUBTOTAL(9,H8516:J8516)</f>
        <v/>
      </c>
      <c r="L8516" s="520">
        <f>$G8516*H8516</f>
        <v/>
      </c>
      <c r="M8516" s="521">
        <f>$G8516*I8516</f>
        <v/>
      </c>
      <c r="N8516" s="522">
        <f>$G8516*J8516</f>
        <v/>
      </c>
      <c r="O8516" s="523">
        <f>G8516*K8516</f>
        <v/>
      </c>
      <c r="P8516" s="86" t="inlineStr">
        <is>
          <t>Добавлено Смета №8</t>
        </is>
      </c>
      <c r="Q8516" s="104" t="n"/>
    </row>
    <row r="8517" outlineLevel="5" ht="50.25" customHeight="1">
      <c r="A8517" s="3" t="n"/>
      <c r="B8517" s="3" t="inlineStr">
        <is>
          <t>Отделка прочие помещения подземная часть</t>
        </is>
      </c>
      <c r="C8517" s="25" t="n"/>
      <c r="D8517" s="165" t="inlineStr">
        <is>
          <t>12.1.4.2.1.4.</t>
        </is>
      </c>
      <c r="E8517" s="161" t="inlineStr">
        <is>
          <t>Полы:
Гидроизоляция рулонная Техноэласт Барьер
Лайт (или аналог) с заводом на стены 300 мм</t>
        </is>
      </c>
      <c r="F8517" s="127" t="inlineStr">
        <is>
          <t>м2</t>
        </is>
      </c>
      <c r="G8517" s="654" t="n">
        <v>52.38</v>
      </c>
      <c r="H8517" s="655" t="n">
        <v>710</v>
      </c>
      <c r="I8517" s="656" t="n">
        <v>1200</v>
      </c>
      <c r="J8517" s="654" t="n">
        <v>238.75</v>
      </c>
      <c r="K8517" s="523">
        <f>SUBTOTAL(9,H8517:J8517)</f>
        <v/>
      </c>
      <c r="L8517" s="520">
        <f>$G8517*H8517</f>
        <v/>
      </c>
      <c r="M8517" s="521">
        <f>$G8517*I8517</f>
        <v/>
      </c>
      <c r="N8517" s="522">
        <f>$G8517*J8517</f>
        <v/>
      </c>
      <c r="O8517" s="523">
        <f>G8517*K8517</f>
        <v/>
      </c>
      <c r="P8517" s="86" t="inlineStr">
        <is>
          <t>Добавлено Смета №8</t>
        </is>
      </c>
      <c r="Q8517" s="104" t="n"/>
    </row>
    <row r="8518" outlineLevel="5" ht="50.25" customHeight="1">
      <c r="A8518" s="3" t="n"/>
      <c r="B8518" s="3" t="inlineStr">
        <is>
          <t xml:space="preserve">Технические и инженерные помещения подземной части </t>
        </is>
      </c>
      <c r="C8518" s="88" t="n"/>
      <c r="D8518" s="165" t="inlineStr">
        <is>
          <t>12.1.4.2.1.5.</t>
        </is>
      </c>
      <c r="E8518" s="222" t="inlineStr">
        <is>
          <t>Полы:
Керамогранит - 12мм с Плиточный клей - 8мм</t>
        </is>
      </c>
      <c r="F8518" s="127" t="inlineStr">
        <is>
          <t>м2</t>
        </is>
      </c>
      <c r="G8518" s="654" t="n">
        <v>52.38</v>
      </c>
      <c r="H8518" s="655" t="n">
        <v>1755</v>
      </c>
      <c r="I8518" s="656" t="n">
        <v>4200</v>
      </c>
      <c r="J8518" s="654" t="n">
        <v>744.375</v>
      </c>
      <c r="K8518" s="523">
        <f>SUBTOTAL(9,H8518:J8518)</f>
        <v/>
      </c>
      <c r="L8518" s="520">
        <f>$G8518*H8518</f>
        <v/>
      </c>
      <c r="M8518" s="521">
        <f>$G8518*I8518</f>
        <v/>
      </c>
      <c r="N8518" s="522">
        <f>$G8518*J8518</f>
        <v/>
      </c>
      <c r="O8518" s="523">
        <f>G8518*K8518</f>
        <v/>
      </c>
      <c r="P8518" s="86" t="inlineStr">
        <is>
          <t>Добавлено Смета №8</t>
        </is>
      </c>
      <c r="Q8518" s="104" t="n"/>
    </row>
    <row r="8519" outlineLevel="4" ht="50.25" customHeight="1">
      <c r="A8519" s="3" t="n"/>
      <c r="B8519" s="3" t="n"/>
      <c r="C8519" s="439" t="n"/>
      <c r="D8519" s="440" t="inlineStr">
        <is>
          <t>12.1.4.2.2.</t>
        </is>
      </c>
      <c r="E8519" s="266" t="inlineStr">
        <is>
          <t>Стены:</t>
        </is>
      </c>
      <c r="F8519" s="285" t="inlineStr">
        <is>
          <t>м2</t>
        </is>
      </c>
      <c r="G8519" s="653" t="n">
        <v>52.38</v>
      </c>
      <c r="H8519" s="341">
        <f>+IFERROR(L8519/G8519,0)</f>
        <v/>
      </c>
      <c r="I8519" s="342">
        <f>+IFERROR(M8519/G8519,0)</f>
        <v/>
      </c>
      <c r="J8519" s="340">
        <f>+IFERROR(N8519/G8519,0)</f>
        <v/>
      </c>
      <c r="K8519" s="587">
        <f>+IFERROR(O8519/G8519,0)</f>
        <v/>
      </c>
      <c r="L8519" s="584">
        <f>SUBTOTAL(9,L8520:L8523)</f>
        <v/>
      </c>
      <c r="M8519" s="585">
        <f>SUBTOTAL(9,M8520:M8523)</f>
        <v/>
      </c>
      <c r="N8519" s="586">
        <f>SUBTOTAL(9,N8520:N8523)</f>
        <v/>
      </c>
      <c r="O8519" s="587">
        <f>SUBTOTAL(9,O8520:O8523)</f>
        <v/>
      </c>
      <c r="P8519" s="267" t="inlineStr">
        <is>
          <t>Добавлено Смета №8</t>
        </is>
      </c>
      <c r="Q8519" s="451" t="n"/>
    </row>
    <row r="8520" outlineLevel="5" ht="50.25" customHeight="1">
      <c r="A8520" s="3" t="n"/>
      <c r="B8520" s="3" t="inlineStr">
        <is>
          <t xml:space="preserve">Технические и инженерные помещения подземной части </t>
        </is>
      </c>
      <c r="C8520" s="25" t="n"/>
      <c r="D8520" s="165" t="inlineStr">
        <is>
          <t>12.1.4.2.2.1.</t>
        </is>
      </c>
      <c r="E8520" s="161" t="inlineStr">
        <is>
          <t>Стены:
Грунтовка бетонконтакт универсальный или аналог</t>
        </is>
      </c>
      <c r="F8520" s="127" t="inlineStr">
        <is>
          <t>м2</t>
        </is>
      </c>
      <c r="G8520" s="654" t="n">
        <v>370.18</v>
      </c>
      <c r="H8520" s="655" t="n">
        <v>85</v>
      </c>
      <c r="I8520" s="656" t="n">
        <v>850</v>
      </c>
      <c r="J8520" s="654" t="n">
        <v>116.875</v>
      </c>
      <c r="K8520" s="523">
        <f>SUBTOTAL(9,H8520:J8520)</f>
        <v/>
      </c>
      <c r="L8520" s="520">
        <f>$G8520*H8520</f>
        <v/>
      </c>
      <c r="M8520" s="521">
        <f>$G8520*I8520</f>
        <v/>
      </c>
      <c r="N8520" s="522">
        <f>$G8520*J8520</f>
        <v/>
      </c>
      <c r="O8520" s="523">
        <f>G8520*K8520</f>
        <v/>
      </c>
      <c r="P8520" s="86" t="inlineStr">
        <is>
          <t>Добавлено Смета №8</t>
        </is>
      </c>
      <c r="Q8520" s="104" t="n"/>
    </row>
    <row r="8521" outlineLevel="5" ht="50.25" customHeight="1">
      <c r="A8521" s="3" t="n"/>
      <c r="B8521" s="3" t="inlineStr">
        <is>
          <t>Отделка прочие помещения подземная часть</t>
        </is>
      </c>
      <c r="C8521" s="25" t="n"/>
      <c r="D8521" s="165" t="inlineStr">
        <is>
          <t>12.1.4.2.2.2.</t>
        </is>
      </c>
      <c r="E8521" s="161" t="inlineStr">
        <is>
          <t>Стены:
Штукатурка цементная защитная тонкослойная типа Кнауф-Виртон армированная стальной сеткой 25х25х3 или аналог - 20 мм</t>
        </is>
      </c>
      <c r="F8521" s="127" t="inlineStr">
        <is>
          <t>м2</t>
        </is>
      </c>
      <c r="G8521" s="654" t="n">
        <v>370.18</v>
      </c>
      <c r="H8521" s="655" t="n">
        <v>900</v>
      </c>
      <c r="I8521" s="656" t="n">
        <v>3000</v>
      </c>
      <c r="J8521" s="654" t="n">
        <v>487.5</v>
      </c>
      <c r="K8521" s="523">
        <f>SUBTOTAL(9,H8521:J8521)</f>
        <v/>
      </c>
      <c r="L8521" s="520">
        <f>$G8521*H8521</f>
        <v/>
      </c>
      <c r="M8521" s="521">
        <f>$G8521*I8521</f>
        <v/>
      </c>
      <c r="N8521" s="522">
        <f>$G8521*J8521</f>
        <v/>
      </c>
      <c r="O8521" s="523">
        <f>G8521*K8521</f>
        <v/>
      </c>
      <c r="P8521" s="86" t="inlineStr">
        <is>
          <t>Добавлено Смета №8</t>
        </is>
      </c>
      <c r="Q8521" s="104" t="n"/>
    </row>
    <row r="8522" outlineLevel="5" ht="50.25" customHeight="1">
      <c r="A8522" s="3" t="n"/>
      <c r="B8522" s="3" t="inlineStr">
        <is>
          <t xml:space="preserve">Технические и инженерные помещения подземной части </t>
        </is>
      </c>
      <c r="C8522" s="25" t="n"/>
      <c r="D8522" s="165" t="inlineStr">
        <is>
          <t>12.1.4.2.2.3.</t>
        </is>
      </c>
      <c r="E8522" s="161" t="inlineStr">
        <is>
          <t>Стены:
Шпатлевка латексная для внутренних работ «VIP» от Аквакор – 2мм</t>
        </is>
      </c>
      <c r="F8522" s="127" t="inlineStr">
        <is>
          <t>м2</t>
        </is>
      </c>
      <c r="G8522" s="654" t="n">
        <v>370.18</v>
      </c>
      <c r="H8522" s="655" t="n">
        <v>177.13</v>
      </c>
      <c r="I8522" s="656" t="n">
        <v>1850</v>
      </c>
      <c r="J8522" s="654" t="n">
        <v>253.39125</v>
      </c>
      <c r="K8522" s="523">
        <f>SUBTOTAL(9,H8522:J8522)</f>
        <v/>
      </c>
      <c r="L8522" s="520">
        <f>$G8522*H8522</f>
        <v/>
      </c>
      <c r="M8522" s="521">
        <f>$G8522*I8522</f>
        <v/>
      </c>
      <c r="N8522" s="522">
        <f>$G8522*J8522</f>
        <v/>
      </c>
      <c r="O8522" s="523">
        <f>G8522*K8522</f>
        <v/>
      </c>
      <c r="P8522" s="86" t="inlineStr">
        <is>
          <t>Добавлено Смета №8</t>
        </is>
      </c>
      <c r="Q8522" s="104" t="n"/>
    </row>
    <row r="8523" outlineLevel="5" ht="50.25" customHeight="1">
      <c r="A8523" s="3" t="n"/>
      <c r="B8523" s="3" t="inlineStr">
        <is>
          <t>Отделка прочие помещения подземная часть</t>
        </is>
      </c>
      <c r="C8523" s="88" t="n"/>
      <c r="D8523" s="165" t="inlineStr">
        <is>
          <t>12.1.4.2.2.4.</t>
        </is>
      </c>
      <c r="E8523" s="222" t="inlineStr">
        <is>
          <t xml:space="preserve">Декоративная Моделирующая. Ral7038 Км0 </t>
        </is>
      </c>
      <c r="F8523" s="127" t="inlineStr">
        <is>
          <t>м2</t>
        </is>
      </c>
      <c r="G8523" s="654" t="n">
        <v>370.18</v>
      </c>
      <c r="H8523" s="655" t="n">
        <v>2746.104294478522</v>
      </c>
      <c r="I8523" s="656" t="n">
        <v>4358.895705521463</v>
      </c>
      <c r="J8523" s="654" t="n">
        <v>888.1249999999982</v>
      </c>
      <c r="K8523" s="523">
        <f>SUBTOTAL(9,H8523:J8523)</f>
        <v/>
      </c>
      <c r="L8523" s="520">
        <f>$G8523*H8523</f>
        <v/>
      </c>
      <c r="M8523" s="521">
        <f>$G8523*I8523</f>
        <v/>
      </c>
      <c r="N8523" s="522">
        <f>$G8523*J8523</f>
        <v/>
      </c>
      <c r="O8523" s="523">
        <f>G8523*K8523</f>
        <v/>
      </c>
      <c r="P8523" s="86" t="inlineStr">
        <is>
          <t>Добавлено Смета №8</t>
        </is>
      </c>
      <c r="Q8523" s="104" t="n"/>
    </row>
    <row r="8524" outlineLevel="4" ht="50.25" customHeight="1">
      <c r="A8524" s="3" t="n"/>
      <c r="B8524" s="3" t="n"/>
      <c r="C8524" s="439" t="n"/>
      <c r="D8524" s="440" t="inlineStr">
        <is>
          <t>12.1.4.2.3.</t>
        </is>
      </c>
      <c r="E8524" s="266" t="inlineStr">
        <is>
          <t>Потолок:</t>
        </is>
      </c>
      <c r="F8524" s="285" t="inlineStr">
        <is>
          <t>м2</t>
        </is>
      </c>
      <c r="G8524" s="653" t="n">
        <v>52.38</v>
      </c>
      <c r="H8524" s="341">
        <f>+IFERROR(L8524/G8524,0)</f>
        <v/>
      </c>
      <c r="I8524" s="342">
        <f>+IFERROR(M8524/G8524,0)</f>
        <v/>
      </c>
      <c r="J8524" s="340">
        <f>+IFERROR(N8524/G8524,0)</f>
        <v/>
      </c>
      <c r="K8524" s="587">
        <f>+IFERROR(O8524/G8524,0)</f>
        <v/>
      </c>
      <c r="L8524" s="584">
        <f>SUBTOTAL(9,L8525:L8528)</f>
        <v/>
      </c>
      <c r="M8524" s="585">
        <f>SUBTOTAL(9,M8525:M8528)</f>
        <v/>
      </c>
      <c r="N8524" s="586">
        <f>SUBTOTAL(9,N8525:N8528)</f>
        <v/>
      </c>
      <c r="O8524" s="587">
        <f>SUBTOTAL(9,O8525:O8528)</f>
        <v/>
      </c>
      <c r="P8524" s="267" t="inlineStr">
        <is>
          <t>Добавлено Смета №8</t>
        </is>
      </c>
      <c r="Q8524" s="451" t="n"/>
    </row>
    <row r="8525" outlineLevel="5" ht="50.25" customHeight="1">
      <c r="A8525" s="3" t="n"/>
      <c r="B8525" s="3" t="inlineStr">
        <is>
          <t>Отделка прочие помещения подземная часть</t>
        </is>
      </c>
      <c r="C8525" s="25" t="n"/>
      <c r="D8525" s="165" t="inlineStr">
        <is>
          <t>12.1.4.2.3.1.</t>
        </is>
      </c>
      <c r="E8525" s="161" t="inlineStr">
        <is>
          <t>Облицовка потолка аквапанелями KNAUF по металлическому каркасу с устройством звукоизоляции (минеральная вата ISOROC ИЗОФЛОР, 50 мм)</t>
        </is>
      </c>
      <c r="F8525" s="127" t="inlineStr">
        <is>
          <t>м2</t>
        </is>
      </c>
      <c r="G8525" s="654" t="n">
        <v>34.37</v>
      </c>
      <c r="H8525" s="655" t="n">
        <v>1235</v>
      </c>
      <c r="I8525" s="656" t="n">
        <v>6953.519080907984</v>
      </c>
      <c r="J8525" s="654" t="n">
        <v>1023.564885113498</v>
      </c>
      <c r="K8525" s="523">
        <f>SUBTOTAL(9,H8525:J8525)</f>
        <v/>
      </c>
      <c r="L8525" s="520">
        <f>$G8525*H8525</f>
        <v/>
      </c>
      <c r="M8525" s="521">
        <f>$G8525*I8525</f>
        <v/>
      </c>
      <c r="N8525" s="522">
        <f>$G8525*J8525</f>
        <v/>
      </c>
      <c r="O8525" s="523">
        <f>G8525*K8525</f>
        <v/>
      </c>
      <c r="P8525" s="86" t="inlineStr">
        <is>
          <t>Добавлено Смета №8</t>
        </is>
      </c>
      <c r="Q8525" s="104" t="n"/>
    </row>
    <row r="8526" outlineLevel="5" ht="50.25" customHeight="1">
      <c r="A8526" s="3" t="n"/>
      <c r="B8526" s="3" t="inlineStr">
        <is>
          <t xml:space="preserve">Технические и инженерные помещения подземной части </t>
        </is>
      </c>
      <c r="C8526" s="25" t="n"/>
      <c r="D8526" s="165" t="inlineStr">
        <is>
          <t>12.1.4.2.3.2.</t>
        </is>
      </c>
      <c r="E8526" s="161" t="inlineStr">
        <is>
          <t>Потолок:
Выравнивающая штукатурка по стеклосетке - 10 мм</t>
        </is>
      </c>
      <c r="F8526" s="127" t="inlineStr">
        <is>
          <t>м2</t>
        </is>
      </c>
      <c r="G8526" s="654" t="n">
        <v>34.37</v>
      </c>
      <c r="H8526" s="655" t="n">
        <v>450</v>
      </c>
      <c r="I8526" s="656" t="n">
        <v>3000</v>
      </c>
      <c r="J8526" s="654" t="n">
        <v>431.25</v>
      </c>
      <c r="K8526" s="523">
        <f>SUBTOTAL(9,H8526:J8526)</f>
        <v/>
      </c>
      <c r="L8526" s="520">
        <f>$G8526*H8526</f>
        <v/>
      </c>
      <c r="M8526" s="521">
        <f>$G8526*I8526</f>
        <v/>
      </c>
      <c r="N8526" s="522">
        <f>$G8526*J8526</f>
        <v/>
      </c>
      <c r="O8526" s="523">
        <f>G8526*K8526</f>
        <v/>
      </c>
      <c r="P8526" s="86" t="inlineStr">
        <is>
          <t>Добавлено Смета №8</t>
        </is>
      </c>
      <c r="Q8526" s="104" t="n"/>
    </row>
    <row r="8527" outlineLevel="5" ht="50.25" customHeight="1">
      <c r="A8527" s="3" t="n"/>
      <c r="B8527" s="3" t="inlineStr">
        <is>
          <t xml:space="preserve">Технические и инженерные помещения подземной части </t>
        </is>
      </c>
      <c r="C8527" s="25" t="n"/>
      <c r="D8527" s="165" t="inlineStr">
        <is>
          <t>12.1.4.2.3.3.</t>
        </is>
      </c>
      <c r="E8527" s="161" t="inlineStr">
        <is>
          <t>Потолок:
Шпатлевка для наружных работ типа с подготовкой поверхности (грунтовка)</t>
        </is>
      </c>
      <c r="F8527" s="127" t="inlineStr">
        <is>
          <t>м2</t>
        </is>
      </c>
      <c r="G8527" s="654" t="n">
        <v>34.37</v>
      </c>
      <c r="H8527" s="655" t="n">
        <v>177.13</v>
      </c>
      <c r="I8527" s="656" t="n">
        <v>1850</v>
      </c>
      <c r="J8527" s="654" t="n">
        <v>253.39125</v>
      </c>
      <c r="K8527" s="523">
        <f>SUBTOTAL(9,H8527:J8527)</f>
        <v/>
      </c>
      <c r="L8527" s="520">
        <f>$G8527*H8527</f>
        <v/>
      </c>
      <c r="M8527" s="521">
        <f>$G8527*I8527</f>
        <v/>
      </c>
      <c r="N8527" s="522">
        <f>$G8527*J8527</f>
        <v/>
      </c>
      <c r="O8527" s="523">
        <f>G8527*K8527</f>
        <v/>
      </c>
      <c r="P8527" s="86" t="inlineStr">
        <is>
          <t>Добавлено Смета №8</t>
        </is>
      </c>
      <c r="Q8527" s="104" t="n"/>
    </row>
    <row r="8528" outlineLevel="5" ht="50.25" customHeight="1">
      <c r="A8528" s="3" t="n"/>
      <c r="B8528" s="3" t="inlineStr">
        <is>
          <t xml:space="preserve">Технические и инженерные помещения подземной части </t>
        </is>
      </c>
      <c r="C8528" s="25" t="n"/>
      <c r="D8528" s="165" t="inlineStr">
        <is>
          <t>12.1.4.2.3.4.</t>
        </is>
      </c>
      <c r="E8528" s="161" t="inlineStr">
        <is>
          <t>Потолок:
Простая окраска пожаробезопасной краской RAL 9003 . Класс КМ1. (Категория качества поверхности К1)</t>
        </is>
      </c>
      <c r="F8528" s="127" t="inlineStr">
        <is>
          <t>м2</t>
        </is>
      </c>
      <c r="G8528" s="654" t="n">
        <v>34.37</v>
      </c>
      <c r="H8528" s="655" t="n">
        <v>219.99</v>
      </c>
      <c r="I8528" s="656" t="n">
        <v>1050</v>
      </c>
      <c r="J8528" s="654" t="n">
        <v>158.74875</v>
      </c>
      <c r="K8528" s="523">
        <f>SUBTOTAL(9,H8528:J8528)</f>
        <v/>
      </c>
      <c r="L8528" s="520">
        <f>$G8528*H8528</f>
        <v/>
      </c>
      <c r="M8528" s="521">
        <f>$G8528*I8528</f>
        <v/>
      </c>
      <c r="N8528" s="522">
        <f>$G8528*J8528</f>
        <v/>
      </c>
      <c r="O8528" s="523">
        <f>G8528*K8528</f>
        <v/>
      </c>
      <c r="P8528" s="86" t="inlineStr">
        <is>
          <t>Добавлено Смета №8</t>
        </is>
      </c>
      <c r="Q8528" s="104" t="n"/>
    </row>
    <row r="8529" outlineLevel="3" ht="50.25" customHeight="1">
      <c r="A8529" s="3" t="n"/>
      <c r="B8529" s="3" t="n"/>
      <c r="C8529" s="452" t="n"/>
      <c r="D8529" s="261" t="inlineStr">
        <is>
          <t>12.1.4.3.</t>
        </is>
      </c>
      <c r="E8529" s="254" t="inlineStr">
        <is>
          <t>Помещения персонала</t>
        </is>
      </c>
      <c r="F8529" s="262" t="inlineStr">
        <is>
          <t>м2</t>
        </is>
      </c>
      <c r="G8529" s="478" t="n">
        <v>148.7</v>
      </c>
      <c r="H8529" s="473">
        <f>+IFERROR(L8529/G8529,0)</f>
        <v/>
      </c>
      <c r="I8529" s="474">
        <f>+IFERROR(M8529/G8529,0)</f>
        <v/>
      </c>
      <c r="J8529" s="475">
        <f>+IFERROR(N8529/G8529,0)</f>
        <v/>
      </c>
      <c r="K8529" s="476">
        <f>+IFERROR(O8529/G8529,0)</f>
        <v/>
      </c>
      <c r="L8529" s="473">
        <f>SUBTOTAL(9,L8530:L8571)</f>
        <v/>
      </c>
      <c r="M8529" s="474">
        <f>SUBTOTAL(9,M8530:M8571)</f>
        <v/>
      </c>
      <c r="N8529" s="475">
        <f>SUBTOTAL(9,N8530:N8571)</f>
        <v/>
      </c>
      <c r="O8529" s="476">
        <f>SUBTOTAL(9,O8530:O8571)</f>
        <v/>
      </c>
      <c r="P8529" s="263" t="inlineStr">
        <is>
          <t>Добавлено Смета №8</t>
        </is>
      </c>
      <c r="Q8529" s="470" t="n"/>
    </row>
    <row r="8530" outlineLevel="4" ht="50.25" customHeight="1">
      <c r="A8530" s="3" t="n"/>
      <c r="B8530" s="3" t="n"/>
      <c r="C8530" s="439" t="n"/>
      <c r="D8530" s="440" t="inlineStr">
        <is>
          <t>12.1.4.3.1.</t>
        </is>
      </c>
      <c r="E8530" s="266" t="inlineStr">
        <is>
          <t>Полы:</t>
        </is>
      </c>
      <c r="F8530" s="285" t="inlineStr">
        <is>
          <t>м2</t>
        </is>
      </c>
      <c r="G8530" s="653" t="n">
        <v>148.7</v>
      </c>
      <c r="H8530" s="341">
        <f>+IFERROR(L8530/G8530,0)</f>
        <v/>
      </c>
      <c r="I8530" s="342">
        <f>+IFERROR(M8530/G8530,0)</f>
        <v/>
      </c>
      <c r="J8530" s="340">
        <f>+IFERROR(N8530/G8530,0)</f>
        <v/>
      </c>
      <c r="K8530" s="587">
        <f>+IFERROR(O8530/G8530,0)</f>
        <v/>
      </c>
      <c r="L8530" s="584">
        <f>SUBTOTAL(9,L8531:L8542)</f>
        <v/>
      </c>
      <c r="M8530" s="585">
        <f>SUBTOTAL(9,M8531:M8542)</f>
        <v/>
      </c>
      <c r="N8530" s="586">
        <f>SUBTOTAL(9,N8531:N8542)</f>
        <v/>
      </c>
      <c r="O8530" s="587">
        <f>SUBTOTAL(9,O8531:O8542)</f>
        <v/>
      </c>
      <c r="P8530" s="267" t="inlineStr">
        <is>
          <t>Добавлено Смета №8</t>
        </is>
      </c>
      <c r="Q8530" s="451" t="n"/>
    </row>
    <row r="8531" outlineLevel="5" ht="50.25" customHeight="1">
      <c r="A8531" s="3" t="n"/>
      <c r="B8531" s="3" t="inlineStr">
        <is>
          <t xml:space="preserve">Технические и инженерные помещения подземной части </t>
        </is>
      </c>
      <c r="C8531" s="25" t="n"/>
      <c r="D8531" s="165" t="inlineStr">
        <is>
          <t>12.1.4.3.1.1.</t>
        </is>
      </c>
      <c r="E8531" s="161" t="inlineStr">
        <is>
          <t>Полы:
Гидроизоляция рулонная "Техноэласт Барьер
(или аналог) с заводом на стены на 250 мм. 2 слоя - 3мм</t>
        </is>
      </c>
      <c r="F8531" s="127" t="inlineStr">
        <is>
          <t>м2</t>
        </is>
      </c>
      <c r="G8531" s="654" t="n">
        <v>75.23999999999999</v>
      </c>
      <c r="H8531" s="655" t="n">
        <v>710</v>
      </c>
      <c r="I8531" s="656" t="n">
        <v>1200</v>
      </c>
      <c r="J8531" s="654" t="n">
        <v>238.75</v>
      </c>
      <c r="K8531" s="523">
        <f>SUBTOTAL(9,H8531:J8531)</f>
        <v/>
      </c>
      <c r="L8531" s="520">
        <f>$G8531*H8531</f>
        <v/>
      </c>
      <c r="M8531" s="521">
        <f>$G8531*I8531</f>
        <v/>
      </c>
      <c r="N8531" s="522">
        <f>$G8531*J8531</f>
        <v/>
      </c>
      <c r="O8531" s="523">
        <f>G8531*K8531</f>
        <v/>
      </c>
      <c r="P8531" s="86" t="inlineStr">
        <is>
          <t>Добавлено Смета №8</t>
        </is>
      </c>
      <c r="Q8531" s="104" t="n"/>
    </row>
    <row r="8532" outlineLevel="5" ht="50.25" customHeight="1">
      <c r="A8532" s="3" t="n"/>
      <c r="B8532" s="3" t="inlineStr">
        <is>
          <t xml:space="preserve">Технические и инженерные помещения подземной части </t>
        </is>
      </c>
      <c r="C8532" s="25" t="n"/>
      <c r="D8532" s="165" t="inlineStr">
        <is>
          <t>12.1.4.3.1.2.</t>
        </is>
      </c>
      <c r="E8532" s="161" t="inlineStr">
        <is>
          <t>Полы:
Керамзит средней фракции (10-20 мм) пролить
цементным молочком М500 -50мм</t>
        </is>
      </c>
      <c r="F8532" s="127" t="inlineStr">
        <is>
          <t>м2</t>
        </is>
      </c>
      <c r="G8532" s="654" t="n">
        <v>75.23999999999999</v>
      </c>
      <c r="H8532" s="655" t="n">
        <v>663</v>
      </c>
      <c r="I8532" s="656" t="n">
        <v>1900</v>
      </c>
      <c r="J8532" s="654" t="n">
        <v>320.375</v>
      </c>
      <c r="K8532" s="523">
        <f>SUBTOTAL(9,H8532:J8532)</f>
        <v/>
      </c>
      <c r="L8532" s="520">
        <f>$G8532*H8532</f>
        <v/>
      </c>
      <c r="M8532" s="521">
        <f>$G8532*I8532</f>
        <v/>
      </c>
      <c r="N8532" s="522">
        <f>$G8532*J8532</f>
        <v/>
      </c>
      <c r="O8532" s="523">
        <f>G8532*K8532</f>
        <v/>
      </c>
      <c r="P8532" s="86" t="inlineStr">
        <is>
          <t>Добавлено Смета №8</t>
        </is>
      </c>
      <c r="Q8532" s="104" t="n"/>
    </row>
    <row r="8533" outlineLevel="5" ht="50.25" customHeight="1">
      <c r="A8533" s="3" t="n"/>
      <c r="B8533" s="3" t="inlineStr">
        <is>
          <t xml:space="preserve">Технические и инженерные помещения подземной части </t>
        </is>
      </c>
      <c r="C8533" s="25" t="n"/>
      <c r="D8533" s="165" t="inlineStr">
        <is>
          <t>12.1.4.3.1.3.</t>
        </is>
      </c>
      <c r="E8533" s="161" t="inlineStr">
        <is>
          <t>Полы:
Уклонообразующая стяжка из ц.п. раствора
М150, арм. сеткой 5 Вр1х100х100 мм в верхней зоне, 80-130мм</t>
        </is>
      </c>
      <c r="F8533" s="127" t="inlineStr">
        <is>
          <t>м2</t>
        </is>
      </c>
      <c r="G8533" s="654" t="n">
        <v>75.23999999999999</v>
      </c>
      <c r="H8533" s="655" t="n">
        <v>915.83</v>
      </c>
      <c r="I8533" s="656" t="n">
        <v>3000</v>
      </c>
      <c r="J8533" s="654" t="n">
        <v>489.47875</v>
      </c>
      <c r="K8533" s="523">
        <f>SUBTOTAL(9,H8533:J8533)</f>
        <v/>
      </c>
      <c r="L8533" s="520">
        <f>$G8533*H8533</f>
        <v/>
      </c>
      <c r="M8533" s="521">
        <f>$G8533*I8533</f>
        <v/>
      </c>
      <c r="N8533" s="522">
        <f>$G8533*J8533</f>
        <v/>
      </c>
      <c r="O8533" s="523">
        <f>G8533*K8533</f>
        <v/>
      </c>
      <c r="P8533" s="86" t="inlineStr">
        <is>
          <t>Добавлено Смета №8</t>
        </is>
      </c>
      <c r="Q8533" s="104" t="n"/>
    </row>
    <row r="8534" outlineLevel="5" ht="50.25" customHeight="1">
      <c r="A8534" s="3" t="n"/>
      <c r="B8534" s="3" t="inlineStr">
        <is>
          <t xml:space="preserve">Технические и инженерные помещения подземной части </t>
        </is>
      </c>
      <c r="C8534" s="25" t="n"/>
      <c r="D8534" s="165" t="inlineStr">
        <is>
          <t>12.1.4.3.1.4.</t>
        </is>
      </c>
      <c r="E8534" s="161" t="inlineStr">
        <is>
          <t>Полы:
Керамогранит - 12мм с Плиточный клей - 8мм</t>
        </is>
      </c>
      <c r="F8534" s="127" t="inlineStr">
        <is>
          <t>м2</t>
        </is>
      </c>
      <c r="G8534" s="654" t="n">
        <v>75.23999999999999</v>
      </c>
      <c r="H8534" s="655" t="n">
        <v>1755</v>
      </c>
      <c r="I8534" s="656" t="n">
        <v>4200</v>
      </c>
      <c r="J8534" s="654" t="n">
        <v>744.375</v>
      </c>
      <c r="K8534" s="523">
        <f>SUBTOTAL(9,H8534:J8534)</f>
        <v/>
      </c>
      <c r="L8534" s="520">
        <f>$G8534*H8534</f>
        <v/>
      </c>
      <c r="M8534" s="521">
        <f>$G8534*I8534</f>
        <v/>
      </c>
      <c r="N8534" s="522">
        <f>$G8534*J8534</f>
        <v/>
      </c>
      <c r="O8534" s="523">
        <f>G8534*K8534</f>
        <v/>
      </c>
      <c r="P8534" s="86" t="inlineStr">
        <is>
          <t>Добавлено Смета №8</t>
        </is>
      </c>
      <c r="Q8534" s="104" t="n"/>
    </row>
    <row r="8535" outlineLevel="5" ht="50.25" customHeight="1">
      <c r="A8535" s="3" t="n"/>
      <c r="B8535" s="3" t="inlineStr">
        <is>
          <t>Отделка прочие помещения подземная часть</t>
        </is>
      </c>
      <c r="C8535" s="25" t="n"/>
      <c r="D8535" s="165" t="inlineStr">
        <is>
          <t>12.1.4.3.1.5.</t>
        </is>
      </c>
      <c r="E8535" s="222" t="inlineStr">
        <is>
          <t>Полы:
Керамзит средней фракции (10-20 мм) пролить
цементным молочком М500 -100мм</t>
        </is>
      </c>
      <c r="F8535" s="127" t="inlineStr">
        <is>
          <t>м2</t>
        </is>
      </c>
      <c r="G8535" s="654" t="n">
        <v>49.44</v>
      </c>
      <c r="H8535" s="655" t="n">
        <v>1326</v>
      </c>
      <c r="I8535" s="656" t="n">
        <v>1900</v>
      </c>
      <c r="J8535" s="654" t="n">
        <v>403.25</v>
      </c>
      <c r="K8535" s="523">
        <f>SUBTOTAL(9,H8535:J8535)</f>
        <v/>
      </c>
      <c r="L8535" s="520">
        <f>$G8535*H8535</f>
        <v/>
      </c>
      <c r="M8535" s="521">
        <f>$G8535*I8535</f>
        <v/>
      </c>
      <c r="N8535" s="522">
        <f>$G8535*J8535</f>
        <v/>
      </c>
      <c r="O8535" s="523">
        <f>G8535*K8535</f>
        <v/>
      </c>
      <c r="P8535" s="86" t="inlineStr">
        <is>
          <t>Добавлено Смета №8</t>
        </is>
      </c>
      <c r="Q8535" s="104" t="n"/>
    </row>
    <row r="8536" outlineLevel="5" ht="50.25" customHeight="1">
      <c r="A8536" s="3" t="n"/>
      <c r="B8536" s="3" t="inlineStr">
        <is>
          <t>Отделка прочие помещения подземная часть</t>
        </is>
      </c>
      <c r="C8536" s="25" t="n"/>
      <c r="D8536" s="165" t="inlineStr">
        <is>
          <t>12.1.4.3.1.6.</t>
        </is>
      </c>
      <c r="E8536" s="161" t="inlineStr">
        <is>
          <t>Полы:
Стяжка из ц.п. раствора М150, арм. сеткой 5
Вр1х100х100 мм в верхней зоне - 80мм</t>
        </is>
      </c>
      <c r="F8536" s="127" t="inlineStr">
        <is>
          <t>м2</t>
        </is>
      </c>
      <c r="G8536" s="658" t="n">
        <v>49.44</v>
      </c>
      <c r="H8536" s="655" t="n">
        <v>871</v>
      </c>
      <c r="I8536" s="656" t="n">
        <v>3000</v>
      </c>
      <c r="J8536" s="654" t="n">
        <v>483.875</v>
      </c>
      <c r="K8536" s="523">
        <f>SUBTOTAL(9,H8536:J8536)</f>
        <v/>
      </c>
      <c r="L8536" s="520">
        <f>$G8536*H8536</f>
        <v/>
      </c>
      <c r="M8536" s="521">
        <f>$G8536*I8536</f>
        <v/>
      </c>
      <c r="N8536" s="522">
        <f>$G8536*J8536</f>
        <v/>
      </c>
      <c r="O8536" s="523">
        <f>G8536*K8536</f>
        <v/>
      </c>
      <c r="P8536" s="86" t="inlineStr">
        <is>
          <t>Добавлено Смета №8</t>
        </is>
      </c>
      <c r="Q8536" s="104" t="n"/>
    </row>
    <row r="8537" outlineLevel="5" ht="50.25" customHeight="1">
      <c r="A8537" s="3" t="n"/>
      <c r="B8537" s="3" t="inlineStr">
        <is>
          <t xml:space="preserve">Технические и инженерные помещения подземной части </t>
        </is>
      </c>
      <c r="C8537" s="25" t="n"/>
      <c r="D8537" s="165" t="inlineStr">
        <is>
          <t>12.1.4.3.1.7.</t>
        </is>
      </c>
      <c r="E8537" s="161" t="inlineStr">
        <is>
          <t>Полы:
Керамогранит - 12мм с Плиточный клей - 8мм</t>
        </is>
      </c>
      <c r="F8537" s="127" t="inlineStr">
        <is>
          <t>м2</t>
        </is>
      </c>
      <c r="G8537" s="658" t="n">
        <v>49.44</v>
      </c>
      <c r="H8537" s="655" t="n">
        <v>1755</v>
      </c>
      <c r="I8537" s="656" t="n">
        <v>4200</v>
      </c>
      <c r="J8537" s="654" t="n">
        <v>744.375</v>
      </c>
      <c r="K8537" s="523">
        <f>SUBTOTAL(9,H8537:J8537)</f>
        <v/>
      </c>
      <c r="L8537" s="520">
        <f>$G8537*H8537</f>
        <v/>
      </c>
      <c r="M8537" s="521">
        <f>$G8537*I8537</f>
        <v/>
      </c>
      <c r="N8537" s="522">
        <f>$G8537*J8537</f>
        <v/>
      </c>
      <c r="O8537" s="523">
        <f>G8537*K8537</f>
        <v/>
      </c>
      <c r="P8537" s="86" t="inlineStr">
        <is>
          <t>Добавлено Смета №8</t>
        </is>
      </c>
      <c r="Q8537" s="104" t="n"/>
    </row>
    <row r="8538" outlineLevel="5" ht="50.25" customHeight="1">
      <c r="A8538" s="3" t="n"/>
      <c r="B8538" s="3" t="inlineStr">
        <is>
          <t xml:space="preserve">Технические и инженерные помещения подземной части </t>
        </is>
      </c>
      <c r="C8538" s="25" t="n"/>
      <c r="D8538" s="165" t="inlineStr">
        <is>
          <t>12.1.4.3.1.8.</t>
        </is>
      </c>
      <c r="E8538" s="161" t="inlineStr">
        <is>
          <t>Полы:
Керамзит средней фракции (10-20 мм) пролить
цементным молочком М500 -50мм</t>
        </is>
      </c>
      <c r="F8538" s="127" t="inlineStr">
        <is>
          <t>м2</t>
        </is>
      </c>
      <c r="G8538" s="658" t="n">
        <v>24.02</v>
      </c>
      <c r="H8538" s="655" t="n">
        <v>663</v>
      </c>
      <c r="I8538" s="656" t="n">
        <v>1900</v>
      </c>
      <c r="J8538" s="654" t="n">
        <v>320.375</v>
      </c>
      <c r="K8538" s="523">
        <f>SUBTOTAL(9,H8538:J8538)</f>
        <v/>
      </c>
      <c r="L8538" s="520">
        <f>$G8538*H8538</f>
        <v/>
      </c>
      <c r="M8538" s="521">
        <f>$G8538*I8538</f>
        <v/>
      </c>
      <c r="N8538" s="522">
        <f>$G8538*J8538</f>
        <v/>
      </c>
      <c r="O8538" s="523">
        <f>G8538*K8538</f>
        <v/>
      </c>
      <c r="P8538" s="86" t="inlineStr">
        <is>
          <t>Добавлено Смета №8</t>
        </is>
      </c>
      <c r="Q8538" s="104" t="n"/>
    </row>
    <row r="8539" outlineLevel="5" ht="50.25" customHeight="1">
      <c r="A8539" s="3" t="n"/>
      <c r="B8539" s="3" t="inlineStr">
        <is>
          <t>Отделка прочие помещения подземная часть</t>
        </is>
      </c>
      <c r="C8539" s="25" t="n"/>
      <c r="D8539" s="165" t="inlineStr">
        <is>
          <t>12.1.4.3.1.9.</t>
        </is>
      </c>
      <c r="E8539" s="161" t="inlineStr">
        <is>
          <t>Полы:
Уклонообразующая стяжка из ц.п. раствора
М150, арм. сеткой 5 Вр1х100х100 мм в верхней зоне,
80-130мм</t>
        </is>
      </c>
      <c r="F8539" s="127" t="inlineStr">
        <is>
          <t>м2</t>
        </is>
      </c>
      <c r="G8539" s="658" t="n">
        <v>24.02</v>
      </c>
      <c r="H8539" s="655" t="n">
        <v>915.83</v>
      </c>
      <c r="I8539" s="656" t="n">
        <v>3000</v>
      </c>
      <c r="J8539" s="654" t="n">
        <v>489.47875</v>
      </c>
      <c r="K8539" s="523">
        <f>SUBTOTAL(9,H8539:J8539)</f>
        <v/>
      </c>
      <c r="L8539" s="520">
        <f>$G8539*H8539</f>
        <v/>
      </c>
      <c r="M8539" s="521">
        <f>$G8539*I8539</f>
        <v/>
      </c>
      <c r="N8539" s="522">
        <f>$G8539*J8539</f>
        <v/>
      </c>
      <c r="O8539" s="523">
        <f>G8539*K8539</f>
        <v/>
      </c>
      <c r="P8539" s="86" t="inlineStr">
        <is>
          <t>Добавлено Смета №8</t>
        </is>
      </c>
      <c r="Q8539" s="104" t="n"/>
    </row>
    <row r="8540" outlineLevel="5" ht="50.25" customHeight="1">
      <c r="A8540" s="3" t="n"/>
      <c r="B8540" s="3" t="inlineStr">
        <is>
          <t>Отделка прочие помещения подземная часть</t>
        </is>
      </c>
      <c r="C8540" s="25" t="n"/>
      <c r="D8540" s="165" t="inlineStr">
        <is>
          <t>12.1.4.3.1.10.</t>
        </is>
      </c>
      <c r="E8540" s="161" t="inlineStr">
        <is>
          <t>Полы:
Праймер битумный эмульсионный Технониколь №04</t>
        </is>
      </c>
      <c r="F8540" s="127" t="inlineStr">
        <is>
          <t>м2</t>
        </is>
      </c>
      <c r="G8540" s="658" t="n">
        <v>24.02</v>
      </c>
      <c r="H8540" s="655" t="n">
        <v>90</v>
      </c>
      <c r="I8540" s="656" t="n">
        <v>470</v>
      </c>
      <c r="J8540" s="654" t="n">
        <v>70</v>
      </c>
      <c r="K8540" s="523">
        <f>SUBTOTAL(9,H8540:J8540)</f>
        <v/>
      </c>
      <c r="L8540" s="520">
        <f>$G8540*H8540</f>
        <v/>
      </c>
      <c r="M8540" s="521">
        <f>$G8540*I8540</f>
        <v/>
      </c>
      <c r="N8540" s="522">
        <f>$G8540*J8540</f>
        <v/>
      </c>
      <c r="O8540" s="523">
        <f>G8540*K8540</f>
        <v/>
      </c>
      <c r="P8540" s="86" t="inlineStr">
        <is>
          <t>Добавлено Смета №8</t>
        </is>
      </c>
      <c r="Q8540" s="104" t="n"/>
    </row>
    <row r="8541" outlineLevel="5" ht="50.25" customHeight="1">
      <c r="A8541" s="3" t="n"/>
      <c r="B8541" s="3" t="inlineStr">
        <is>
          <t>Отделка прочие помещения подземная часть</t>
        </is>
      </c>
      <c r="C8541" s="25" t="n"/>
      <c r="D8541" s="165" t="inlineStr">
        <is>
          <t>12.1.4.3.1.11.</t>
        </is>
      </c>
      <c r="E8541" s="222" t="inlineStr">
        <is>
          <t>Гидроизоляция рулонная Техноэласт Барьер
Лайт (или аналог) с заводом на стены 300 мм</t>
        </is>
      </c>
      <c r="F8541" s="127" t="inlineStr">
        <is>
          <t>м2</t>
        </is>
      </c>
      <c r="G8541" s="658" t="n">
        <v>24.02</v>
      </c>
      <c r="H8541" s="655" t="n">
        <v>710</v>
      </c>
      <c r="I8541" s="656" t="n">
        <v>1200</v>
      </c>
      <c r="J8541" s="654" t="n">
        <v>238.75</v>
      </c>
      <c r="K8541" s="523">
        <f>SUBTOTAL(9,H8541:J8541)</f>
        <v/>
      </c>
      <c r="L8541" s="520">
        <f>$G8541*H8541</f>
        <v/>
      </c>
      <c r="M8541" s="521">
        <f>$G8541*I8541</f>
        <v/>
      </c>
      <c r="N8541" s="522">
        <f>$G8541*J8541</f>
        <v/>
      </c>
      <c r="O8541" s="523">
        <f>G8541*K8541</f>
        <v/>
      </c>
      <c r="P8541" s="86" t="inlineStr">
        <is>
          <t>Добавлено Смета №8</t>
        </is>
      </c>
      <c r="Q8541" s="104" t="n"/>
    </row>
    <row r="8542" outlineLevel="5" ht="50.25" customHeight="1">
      <c r="A8542" s="3" t="n"/>
      <c r="B8542" s="3" t="inlineStr">
        <is>
          <t xml:space="preserve">Технические и инженерные помещения подземной части </t>
        </is>
      </c>
      <c r="C8542" s="88" t="n"/>
      <c r="D8542" s="165" t="inlineStr">
        <is>
          <t>12.1.4.3.1.12.</t>
        </is>
      </c>
      <c r="E8542" s="161" t="inlineStr">
        <is>
          <t>Полы:
Керамогранит - 12мм с Плиточный клей - 8мм</t>
        </is>
      </c>
      <c r="F8542" s="127" t="inlineStr">
        <is>
          <t>м2</t>
        </is>
      </c>
      <c r="G8542" s="658" t="n">
        <v>24.02</v>
      </c>
      <c r="H8542" s="655" t="n">
        <v>1755</v>
      </c>
      <c r="I8542" s="656" t="n">
        <v>4200</v>
      </c>
      <c r="J8542" s="654" t="n">
        <v>744.375</v>
      </c>
      <c r="K8542" s="523">
        <f>SUBTOTAL(9,H8542:J8542)</f>
        <v/>
      </c>
      <c r="L8542" s="520">
        <f>$G8542*H8542</f>
        <v/>
      </c>
      <c r="M8542" s="521">
        <f>$G8542*I8542</f>
        <v/>
      </c>
      <c r="N8542" s="522">
        <f>$G8542*J8542</f>
        <v/>
      </c>
      <c r="O8542" s="523">
        <f>G8542*K8542</f>
        <v/>
      </c>
      <c r="P8542" s="86" t="inlineStr">
        <is>
          <t>Добавлено Смета №8</t>
        </is>
      </c>
      <c r="Q8542" s="104" t="n"/>
    </row>
    <row r="8543" outlineLevel="4" ht="50.25" customHeight="1">
      <c r="A8543" s="3" t="n"/>
      <c r="B8543" s="3" t="n"/>
      <c r="C8543" s="439" t="n"/>
      <c r="D8543" s="440" t="inlineStr">
        <is>
          <t>12.1.4.3.2.</t>
        </is>
      </c>
      <c r="E8543" s="266" t="inlineStr">
        <is>
          <t>Стены:</t>
        </is>
      </c>
      <c r="F8543" s="285" t="inlineStr">
        <is>
          <t>м2</t>
        </is>
      </c>
      <c r="G8543" s="653" t="n">
        <v>148.7</v>
      </c>
      <c r="H8543" s="341">
        <f>+IFERROR(L8543/G8543,0)</f>
        <v/>
      </c>
      <c r="I8543" s="342">
        <f>+IFERROR(M8543/G8543,0)</f>
        <v/>
      </c>
      <c r="J8543" s="340">
        <f>+IFERROR(N8543/G8543,0)</f>
        <v/>
      </c>
      <c r="K8543" s="587">
        <f>+IFERROR(O8543/G8543,0)</f>
        <v/>
      </c>
      <c r="L8543" s="584">
        <f>SUBTOTAL(9,L8544:L8569)</f>
        <v/>
      </c>
      <c r="M8543" s="585">
        <f>SUBTOTAL(9,M8544:M8569)</f>
        <v/>
      </c>
      <c r="N8543" s="586">
        <f>SUBTOTAL(9,N8544:N8569)</f>
        <v/>
      </c>
      <c r="O8543" s="587">
        <f>SUBTOTAL(9,O8544:O8569)</f>
        <v/>
      </c>
      <c r="P8543" s="267" t="inlineStr">
        <is>
          <t>Добавлено Смета №8</t>
        </is>
      </c>
      <c r="Q8543" s="451" t="n"/>
    </row>
    <row r="8544" outlineLevel="5" ht="50.25" customHeight="1">
      <c r="A8544" s="3" t="n"/>
      <c r="B8544" s="3" t="inlineStr">
        <is>
          <t>Отделка прочие помещения подземная часть</t>
        </is>
      </c>
      <c r="C8544" s="25" t="n"/>
      <c r="D8544" s="165" t="inlineStr">
        <is>
          <t>12.1.4.3.2.1.</t>
        </is>
      </c>
      <c r="E8544" s="161" t="inlineStr">
        <is>
          <t>Стены:
Грунтовка адгезионная КНАУФ-Бетогрунд или аналог</t>
        </is>
      </c>
      <c r="F8544" s="127" t="inlineStr">
        <is>
          <t>м2</t>
        </is>
      </c>
      <c r="G8544" s="658" t="n">
        <v>2.57</v>
      </c>
      <c r="H8544" s="655" t="n">
        <v>85</v>
      </c>
      <c r="I8544" s="656" t="n">
        <v>850</v>
      </c>
      <c r="J8544" s="654" t="n">
        <v>116.875</v>
      </c>
      <c r="K8544" s="523">
        <f>SUBTOTAL(9,H8544:J8544)</f>
        <v/>
      </c>
      <c r="L8544" s="520">
        <f>$G8544*H8544</f>
        <v/>
      </c>
      <c r="M8544" s="521">
        <f>$G8544*I8544</f>
        <v/>
      </c>
      <c r="N8544" s="522">
        <f>$G8544*J8544</f>
        <v/>
      </c>
      <c r="O8544" s="523">
        <f>G8544*K8544</f>
        <v/>
      </c>
      <c r="P8544" s="86" t="inlineStr">
        <is>
          <t>Добавлено Смета №8</t>
        </is>
      </c>
      <c r="Q8544" s="104" t="n"/>
    </row>
    <row r="8545" outlineLevel="5" ht="50.25" customHeight="1">
      <c r="A8545" s="3" t="n"/>
      <c r="B8545" s="3" t="inlineStr">
        <is>
          <t>Отделка прочие помещения подземная часть</t>
        </is>
      </c>
      <c r="C8545" s="25" t="n"/>
      <c r="D8545" s="165" t="inlineStr">
        <is>
          <t>12.1.4.3.2.2.</t>
        </is>
      </c>
      <c r="E8545" s="161" t="inlineStr">
        <is>
          <t>Стены:
Грунтовка глубокого проникновения Церезит СТ17 или аналог</t>
        </is>
      </c>
      <c r="F8545" s="127" t="inlineStr">
        <is>
          <t>м2</t>
        </is>
      </c>
      <c r="G8545" s="658" t="n">
        <v>2.57</v>
      </c>
      <c r="H8545" s="655" t="n">
        <v>85</v>
      </c>
      <c r="I8545" s="656" t="n">
        <v>850</v>
      </c>
      <c r="J8545" s="654" t="n">
        <v>116.875</v>
      </c>
      <c r="K8545" s="523">
        <f>SUBTOTAL(9,H8545:J8545)</f>
        <v/>
      </c>
      <c r="L8545" s="520">
        <f>$G8545*H8545</f>
        <v/>
      </c>
      <c r="M8545" s="521">
        <f>$G8545*I8545</f>
        <v/>
      </c>
      <c r="N8545" s="522">
        <f>$G8545*J8545</f>
        <v/>
      </c>
      <c r="O8545" s="523">
        <f>G8545*K8545</f>
        <v/>
      </c>
      <c r="P8545" s="86" t="inlineStr">
        <is>
          <t>Добавлено Смета №8</t>
        </is>
      </c>
      <c r="Q8545" s="104" t="n"/>
    </row>
    <row r="8546" outlineLevel="5" ht="50.25" customHeight="1">
      <c r="A8546" s="3" t="n"/>
      <c r="B8546" s="3" t="inlineStr">
        <is>
          <t>Отделка прочие помещения подземная часть</t>
        </is>
      </c>
      <c r="C8546" s="25" t="n"/>
      <c r="D8546" s="165" t="inlineStr">
        <is>
          <t>12.1.4.3.2.3.</t>
        </is>
      </c>
      <c r="E8546" s="222" t="inlineStr">
        <is>
          <t>Стены:
Обмазочная гидроизоляция (2 слоя).</t>
        </is>
      </c>
      <c r="F8546" s="127" t="inlineStr">
        <is>
          <t>м2</t>
        </is>
      </c>
      <c r="G8546" s="658" t="n">
        <v>2.57</v>
      </c>
      <c r="H8546" s="655" t="n">
        <v>267.86</v>
      </c>
      <c r="I8546" s="656" t="n">
        <v>800</v>
      </c>
      <c r="J8546" s="654" t="n">
        <v>133.4825</v>
      </c>
      <c r="K8546" s="523">
        <f>SUBTOTAL(9,H8546:J8546)</f>
        <v/>
      </c>
      <c r="L8546" s="520">
        <f>$G8546*H8546</f>
        <v/>
      </c>
      <c r="M8546" s="521">
        <f>$G8546*I8546</f>
        <v/>
      </c>
      <c r="N8546" s="522">
        <f>$G8546*J8546</f>
        <v/>
      </c>
      <c r="O8546" s="523">
        <f>G8546*K8546</f>
        <v/>
      </c>
      <c r="P8546" s="86" t="inlineStr">
        <is>
          <t>Добавлено Смета №8</t>
        </is>
      </c>
      <c r="Q8546" s="104" t="n"/>
    </row>
    <row r="8547" outlineLevel="5" ht="50.25" customHeight="1">
      <c r="A8547" s="3" t="n"/>
      <c r="B8547" s="3" t="inlineStr">
        <is>
          <t>Отделка прочие помещения подземная часть</t>
        </is>
      </c>
      <c r="C8547" s="25" t="n"/>
      <c r="D8547" s="165" t="inlineStr">
        <is>
          <t>12.1.4.3.2.4.</t>
        </is>
      </c>
      <c r="E8547" s="161" t="inlineStr">
        <is>
          <t>Стены:
Штукатурка цементная защитная тонкослойная типа Кнауф-Виртон армированная стальной сеткой 25х25х3 или аналог - 20 мм</t>
        </is>
      </c>
      <c r="F8547" s="127" t="inlineStr">
        <is>
          <t>м2</t>
        </is>
      </c>
      <c r="G8547" s="654" t="n">
        <v>2.57</v>
      </c>
      <c r="H8547" s="655" t="n">
        <v>900</v>
      </c>
      <c r="I8547" s="656" t="n">
        <v>3000</v>
      </c>
      <c r="J8547" s="654" t="n">
        <v>487.5</v>
      </c>
      <c r="K8547" s="523">
        <f>SUBTOTAL(9,H8547:J8547)</f>
        <v/>
      </c>
      <c r="L8547" s="520">
        <f>$G8547*H8547</f>
        <v/>
      </c>
      <c r="M8547" s="521">
        <f>$G8547*I8547</f>
        <v/>
      </c>
      <c r="N8547" s="522">
        <f>$G8547*J8547</f>
        <v/>
      </c>
      <c r="O8547" s="523">
        <f>G8547*K8547</f>
        <v/>
      </c>
      <c r="P8547" s="86" t="inlineStr">
        <is>
          <t>Добавлено Смета №8</t>
        </is>
      </c>
      <c r="Q8547" s="104" t="n"/>
    </row>
    <row r="8548" outlineLevel="5" ht="50.25" customHeight="1">
      <c r="A8548" s="3" t="n"/>
      <c r="B8548" s="3" t="inlineStr">
        <is>
          <t>Отделка прочие помещения подземная часть</t>
        </is>
      </c>
      <c r="C8548" s="25" t="n"/>
      <c r="D8548" s="165" t="inlineStr">
        <is>
          <t>12.1.4.3.2.5.</t>
        </is>
      </c>
      <c r="E8548" s="161" t="inlineStr">
        <is>
          <t>Стены:
Керамогранит - 12мм с Плиточный клей - 8мм</t>
        </is>
      </c>
      <c r="F8548" s="127" t="inlineStr">
        <is>
          <t>м2</t>
        </is>
      </c>
      <c r="G8548" s="654" t="n">
        <v>2.57</v>
      </c>
      <c r="H8548" s="659" t="n">
        <v>1755</v>
      </c>
      <c r="I8548" s="660" t="n">
        <v>4200</v>
      </c>
      <c r="J8548" s="661" t="n">
        <v>744.375</v>
      </c>
      <c r="K8548" s="523">
        <f>SUBTOTAL(9,H8548:J8548)</f>
        <v/>
      </c>
      <c r="L8548" s="520">
        <f>$G8548*H8548</f>
        <v/>
      </c>
      <c r="M8548" s="521">
        <f>$G8548*I8548</f>
        <v/>
      </c>
      <c r="N8548" s="522">
        <f>$G8548*J8548</f>
        <v/>
      </c>
      <c r="O8548" s="523">
        <f>G8548*K8548</f>
        <v/>
      </c>
      <c r="P8548" s="86" t="inlineStr">
        <is>
          <t>Добавлено Смета №8</t>
        </is>
      </c>
      <c r="Q8548" s="104" t="n"/>
    </row>
    <row r="8549" outlineLevel="5" ht="50.25" customHeight="1">
      <c r="A8549" s="3" t="n"/>
      <c r="B8549" s="3" t="inlineStr">
        <is>
          <t>Отделка прочие помещения подземная часть</t>
        </is>
      </c>
      <c r="C8549" s="25" t="n"/>
      <c r="D8549" s="165" t="inlineStr">
        <is>
          <t>12.1.4.3.2.6.</t>
        </is>
      </c>
      <c r="E8549" s="161" t="inlineStr">
        <is>
          <t>Стены:
Грунтовка адгезионная КНАУФ-Бетогрунд или аналог</t>
        </is>
      </c>
      <c r="F8549" s="127" t="inlineStr">
        <is>
          <t>м2</t>
        </is>
      </c>
      <c r="G8549" s="654" t="n">
        <v>8.77</v>
      </c>
      <c r="H8549" s="655" t="n">
        <v>85</v>
      </c>
      <c r="I8549" s="656" t="n">
        <v>850</v>
      </c>
      <c r="J8549" s="654" t="n">
        <v>116.875</v>
      </c>
      <c r="K8549" s="523">
        <f>SUBTOTAL(9,H8549:J8549)</f>
        <v/>
      </c>
      <c r="L8549" s="520">
        <f>$G8549*H8549</f>
        <v/>
      </c>
      <c r="M8549" s="521">
        <f>$G8549*I8549</f>
        <v/>
      </c>
      <c r="N8549" s="522">
        <f>$G8549*J8549</f>
        <v/>
      </c>
      <c r="O8549" s="523">
        <f>G8549*K8549</f>
        <v/>
      </c>
      <c r="P8549" s="86" t="inlineStr">
        <is>
          <t>Добавлено Смета №8</t>
        </is>
      </c>
      <c r="Q8549" s="104" t="n"/>
    </row>
    <row r="8550" outlineLevel="5" ht="50.25" customHeight="1">
      <c r="A8550" s="3" t="n"/>
      <c r="B8550" s="3" t="inlineStr">
        <is>
          <t>Отделка прочие помещения подземная часть</t>
        </is>
      </c>
      <c r="C8550" s="25" t="n"/>
      <c r="D8550" s="165" t="inlineStr">
        <is>
          <t>12.1.4.3.2.7.</t>
        </is>
      </c>
      <c r="E8550" s="161" t="inlineStr">
        <is>
          <t>Стены:
Штукатурка цементная - 30мм</t>
        </is>
      </c>
      <c r="F8550" s="127" t="inlineStr">
        <is>
          <t>м2</t>
        </is>
      </c>
      <c r="G8550" s="654" t="n">
        <v>8.77</v>
      </c>
      <c r="H8550" s="655" t="n">
        <v>900</v>
      </c>
      <c r="I8550" s="656" t="n">
        <v>3000</v>
      </c>
      <c r="J8550" s="654" t="n">
        <v>487.5</v>
      </c>
      <c r="K8550" s="523">
        <f>SUBTOTAL(9,H8550:J8550)</f>
        <v/>
      </c>
      <c r="L8550" s="520">
        <f>$G8550*H8550</f>
        <v/>
      </c>
      <c r="M8550" s="521">
        <f>$G8550*I8550</f>
        <v/>
      </c>
      <c r="N8550" s="522">
        <f>$G8550*J8550</f>
        <v/>
      </c>
      <c r="O8550" s="523">
        <f>G8550*K8550</f>
        <v/>
      </c>
      <c r="P8550" s="86" t="inlineStr">
        <is>
          <t>Добавлено Смета №8</t>
        </is>
      </c>
      <c r="Q8550" s="104" t="n"/>
    </row>
    <row r="8551" outlineLevel="5" ht="50.25" customHeight="1">
      <c r="A8551" s="3" t="n"/>
      <c r="B8551" s="3" t="inlineStr">
        <is>
          <t>Отделка прочие помещения подземная часть</t>
        </is>
      </c>
      <c r="C8551" s="25" t="n"/>
      <c r="D8551" s="165" t="inlineStr">
        <is>
          <t>12.1.4.3.2.8.</t>
        </is>
      </c>
      <c r="E8551" s="161" t="inlineStr">
        <is>
          <t>Стены:
Грунтовка глубокого проникновения Церезит СТ17 или аналог</t>
        </is>
      </c>
      <c r="F8551" s="127" t="inlineStr">
        <is>
          <t>м2</t>
        </is>
      </c>
      <c r="G8551" s="654" t="n">
        <v>8.77</v>
      </c>
      <c r="H8551" s="655" t="n">
        <v>85</v>
      </c>
      <c r="I8551" s="656" t="n">
        <v>850</v>
      </c>
      <c r="J8551" s="654" t="n">
        <v>116.875</v>
      </c>
      <c r="K8551" s="523">
        <f>SUBTOTAL(9,H8551:J8551)</f>
        <v/>
      </c>
      <c r="L8551" s="520">
        <f>$G8551*H8551</f>
        <v/>
      </c>
      <c r="M8551" s="521">
        <f>$G8551*I8551</f>
        <v/>
      </c>
      <c r="N8551" s="522">
        <f>$G8551*J8551</f>
        <v/>
      </c>
      <c r="O8551" s="523">
        <f>G8551*K8551</f>
        <v/>
      </c>
      <c r="P8551" s="86" t="inlineStr">
        <is>
          <t>Добавлено Смета №8</t>
        </is>
      </c>
      <c r="Q8551" s="104" t="n"/>
    </row>
    <row r="8552" outlineLevel="5" ht="50.25" customHeight="1">
      <c r="A8552" s="3" t="n"/>
      <c r="B8552" s="3" t="inlineStr">
        <is>
          <t>Отделка прочие помещения подземная часть</t>
        </is>
      </c>
      <c r="C8552" s="25" t="n"/>
      <c r="D8552" s="165" t="inlineStr">
        <is>
          <t>12.1.4.3.2.9.</t>
        </is>
      </c>
      <c r="E8552" s="161" t="inlineStr">
        <is>
          <t>Стены:
Обмазочная гидроизоляция (2 слоя)</t>
        </is>
      </c>
      <c r="F8552" s="127" t="inlineStr">
        <is>
          <t>м2</t>
        </is>
      </c>
      <c r="G8552" s="654" t="n">
        <v>8.77</v>
      </c>
      <c r="H8552" s="655" t="n">
        <v>267.86</v>
      </c>
      <c r="I8552" s="656" t="n">
        <v>800</v>
      </c>
      <c r="J8552" s="654" t="n">
        <v>133.4825</v>
      </c>
      <c r="K8552" s="523">
        <f>SUBTOTAL(9,H8552:J8552)</f>
        <v/>
      </c>
      <c r="L8552" s="520">
        <f>$G8552*H8552</f>
        <v/>
      </c>
      <c r="M8552" s="521">
        <f>$G8552*I8552</f>
        <v/>
      </c>
      <c r="N8552" s="522">
        <f>$G8552*J8552</f>
        <v/>
      </c>
      <c r="O8552" s="523">
        <f>G8552*K8552</f>
        <v/>
      </c>
      <c r="P8552" s="86" t="inlineStr">
        <is>
          <t>Добавлено Смета №8</t>
        </is>
      </c>
      <c r="Q8552" s="104" t="n"/>
    </row>
    <row r="8553" outlineLevel="5" ht="50.25" customHeight="1">
      <c r="A8553" s="3" t="n"/>
      <c r="B8553" s="3" t="inlineStr">
        <is>
          <t>Отделка прочие помещения подземная часть</t>
        </is>
      </c>
      <c r="C8553" s="25" t="n"/>
      <c r="D8553" s="165" t="inlineStr">
        <is>
          <t>12.1.4.3.2.10.</t>
        </is>
      </c>
      <c r="E8553" s="161" t="inlineStr">
        <is>
          <t>Стены:
Керамогранит - 12мм с Плиточный клей - 8мм</t>
        </is>
      </c>
      <c r="F8553" s="127" t="inlineStr">
        <is>
          <t>м2</t>
        </is>
      </c>
      <c r="G8553" s="654" t="n">
        <v>8.77</v>
      </c>
      <c r="H8553" s="655" t="n">
        <v>1755</v>
      </c>
      <c r="I8553" s="656" t="n">
        <v>4200</v>
      </c>
      <c r="J8553" s="654" t="n">
        <v>744.375</v>
      </c>
      <c r="K8553" s="523">
        <f>SUBTOTAL(9,H8553:J8553)</f>
        <v/>
      </c>
      <c r="L8553" s="520">
        <f>$G8553*H8553</f>
        <v/>
      </c>
      <c r="M8553" s="521">
        <f>$G8553*I8553</f>
        <v/>
      </c>
      <c r="N8553" s="522">
        <f>$G8553*J8553</f>
        <v/>
      </c>
      <c r="O8553" s="523">
        <f>G8553*K8553</f>
        <v/>
      </c>
      <c r="P8553" s="86" t="inlineStr">
        <is>
          <t>Добавлено Смета №8</t>
        </is>
      </c>
      <c r="Q8553" s="104" t="n"/>
    </row>
    <row r="8554" outlineLevel="5" ht="50.25" customHeight="1">
      <c r="A8554" s="3" t="n"/>
      <c r="B8554" s="3" t="inlineStr">
        <is>
          <t xml:space="preserve">Технические и инженерные помещения подземной части </t>
        </is>
      </c>
      <c r="C8554" s="25" t="n"/>
      <c r="D8554" s="165" t="inlineStr">
        <is>
          <t>12.1.4.3.2.11.</t>
        </is>
      </c>
      <c r="E8554" s="161" t="inlineStr">
        <is>
          <t>Стены:
Обеспылевание, заделка швов и трещин</t>
        </is>
      </c>
      <c r="F8554" s="127" t="inlineStr">
        <is>
          <t>м2</t>
        </is>
      </c>
      <c r="G8554" s="654" t="n">
        <v>199.72</v>
      </c>
      <c r="H8554" s="655" t="n">
        <v>195</v>
      </c>
      <c r="I8554" s="656" t="n">
        <v>1038</v>
      </c>
      <c r="J8554" s="654" t="n">
        <v>154.125</v>
      </c>
      <c r="K8554" s="523">
        <f>SUBTOTAL(9,H8554:J8554)</f>
        <v/>
      </c>
      <c r="L8554" s="520">
        <f>$G8554*H8554</f>
        <v/>
      </c>
      <c r="M8554" s="521">
        <f>$G8554*I8554</f>
        <v/>
      </c>
      <c r="N8554" s="522">
        <f>$G8554*J8554</f>
        <v/>
      </c>
      <c r="O8554" s="523">
        <f>G8554*K8554</f>
        <v/>
      </c>
      <c r="P8554" s="86" t="inlineStr">
        <is>
          <t>Добавлено Смета №8</t>
        </is>
      </c>
      <c r="Q8554" s="104" t="n"/>
    </row>
    <row r="8555" outlineLevel="5" ht="50.25" customHeight="1">
      <c r="A8555" s="3" t="n"/>
      <c r="B8555" s="3" t="inlineStr">
        <is>
          <t xml:space="preserve">Технические и инженерные помещения подземной части </t>
        </is>
      </c>
      <c r="C8555" s="25" t="n"/>
      <c r="D8555" s="165" t="inlineStr">
        <is>
          <t>12.1.4.3.2.12.</t>
        </is>
      </c>
      <c r="E8555" s="161" t="inlineStr">
        <is>
          <t>Стены:
Грунтовка Грунт индикатор от Аквакор или аналог</t>
        </is>
      </c>
      <c r="F8555" s="127" t="inlineStr">
        <is>
          <t>м2</t>
        </is>
      </c>
      <c r="G8555" s="654" t="n">
        <v>199.72</v>
      </c>
      <c r="H8555" s="655" t="n">
        <v>85</v>
      </c>
      <c r="I8555" s="656" t="n">
        <v>850</v>
      </c>
      <c r="J8555" s="654" t="n">
        <v>116.875</v>
      </c>
      <c r="K8555" s="523">
        <f>SUBTOTAL(9,H8555:J8555)</f>
        <v/>
      </c>
      <c r="L8555" s="520">
        <f>$G8555*H8555</f>
        <v/>
      </c>
      <c r="M8555" s="521">
        <f>$G8555*I8555</f>
        <v/>
      </c>
      <c r="N8555" s="522">
        <f>$G8555*J8555</f>
        <v/>
      </c>
      <c r="O8555" s="523">
        <f>G8555*K8555</f>
        <v/>
      </c>
      <c r="P8555" s="86" t="inlineStr">
        <is>
          <t>Добавлено Смета №8</t>
        </is>
      </c>
      <c r="Q8555" s="104" t="n"/>
    </row>
    <row r="8556" outlineLevel="5" ht="50.25" customHeight="1">
      <c r="A8556" s="3" t="n"/>
      <c r="B8556" s="3" t="inlineStr">
        <is>
          <t>Отделка прочие помещения подземная часть</t>
        </is>
      </c>
      <c r="C8556" s="25" t="n"/>
      <c r="D8556" s="165" t="inlineStr">
        <is>
          <t>12.1.4.3.2.13.</t>
        </is>
      </c>
      <c r="E8556" s="161" t="inlineStr">
        <is>
          <t>Стены:
Штукатурка цементная защитная тонкослойная типа Кнауф-Виртон армированная стальной сеткой 25х25х3 или аналог - 20 мм</t>
        </is>
      </c>
      <c r="F8556" s="127" t="inlineStr">
        <is>
          <t>м2</t>
        </is>
      </c>
      <c r="G8556" s="654" t="n">
        <v>199.72</v>
      </c>
      <c r="H8556" s="655" t="n">
        <v>900</v>
      </c>
      <c r="I8556" s="656" t="n">
        <v>3000</v>
      </c>
      <c r="J8556" s="654" t="n">
        <v>487.5</v>
      </c>
      <c r="K8556" s="523">
        <f>SUBTOTAL(9,H8556:J8556)</f>
        <v/>
      </c>
      <c r="L8556" s="520">
        <f>$G8556*H8556</f>
        <v/>
      </c>
      <c r="M8556" s="521">
        <f>$G8556*I8556</f>
        <v/>
      </c>
      <c r="N8556" s="522">
        <f>$G8556*J8556</f>
        <v/>
      </c>
      <c r="O8556" s="523">
        <f>G8556*K8556</f>
        <v/>
      </c>
      <c r="P8556" s="86" t="inlineStr">
        <is>
          <t>Добавлено Смета №8</t>
        </is>
      </c>
      <c r="Q8556" s="104" t="n"/>
    </row>
    <row r="8557" outlineLevel="5" ht="50.25" customHeight="1">
      <c r="A8557" s="3" t="n"/>
      <c r="B8557" s="3" t="inlineStr">
        <is>
          <t xml:space="preserve">Технические и инженерные помещения подземной части </t>
        </is>
      </c>
      <c r="C8557" s="25" t="n"/>
      <c r="D8557" s="165" t="inlineStr">
        <is>
          <t>12.1.4.3.2.14.</t>
        </is>
      </c>
      <c r="E8557" s="161" t="inlineStr">
        <is>
          <t>Стены:
Грунтовка Грунт индикатор от Аквакор или аналог</t>
        </is>
      </c>
      <c r="F8557" s="127" t="inlineStr">
        <is>
          <t>м2</t>
        </is>
      </c>
      <c r="G8557" s="654" t="n">
        <v>199.72</v>
      </c>
      <c r="H8557" s="655" t="n">
        <v>85</v>
      </c>
      <c r="I8557" s="656" t="n">
        <v>850</v>
      </c>
      <c r="J8557" s="654" t="n">
        <v>116.875</v>
      </c>
      <c r="K8557" s="523">
        <f>SUBTOTAL(9,H8557:J8557)</f>
        <v/>
      </c>
      <c r="L8557" s="520">
        <f>$G8557*H8557</f>
        <v/>
      </c>
      <c r="M8557" s="521">
        <f>$G8557*I8557</f>
        <v/>
      </c>
      <c r="N8557" s="522">
        <f>$G8557*J8557</f>
        <v/>
      </c>
      <c r="O8557" s="523">
        <f>G8557*K8557</f>
        <v/>
      </c>
      <c r="P8557" s="86" t="inlineStr">
        <is>
          <t>Добавлено Смета №8</t>
        </is>
      </c>
      <c r="Q8557" s="104" t="n"/>
    </row>
    <row r="8558" outlineLevel="5" ht="50.25" customHeight="1">
      <c r="A8558" s="3" t="n"/>
      <c r="B8558" s="3" t="inlineStr">
        <is>
          <t xml:space="preserve">Технические и инженерные помещения подземной части </t>
        </is>
      </c>
      <c r="C8558" s="25" t="n"/>
      <c r="D8558" s="165" t="inlineStr">
        <is>
          <t>12.1.4.3.2.15.</t>
        </is>
      </c>
      <c r="E8558" s="161" t="inlineStr">
        <is>
          <t>Стены:
Шпатлевка латексная для внутренних работ «VIP» от Аквакор – 2мм</t>
        </is>
      </c>
      <c r="F8558" s="127" t="inlineStr">
        <is>
          <t>м2</t>
        </is>
      </c>
      <c r="G8558" s="654" t="n">
        <v>199.72</v>
      </c>
      <c r="H8558" s="655" t="n">
        <v>177.13</v>
      </c>
      <c r="I8558" s="656" t="n">
        <v>1850</v>
      </c>
      <c r="J8558" s="654" t="n">
        <v>253.39125</v>
      </c>
      <c r="K8558" s="523">
        <f>SUBTOTAL(9,H8558:J8558)</f>
        <v/>
      </c>
      <c r="L8558" s="520">
        <f>$G8558*H8558</f>
        <v/>
      </c>
      <c r="M8558" s="521">
        <f>$G8558*I8558</f>
        <v/>
      </c>
      <c r="N8558" s="522">
        <f>$G8558*J8558</f>
        <v/>
      </c>
      <c r="O8558" s="523">
        <f>G8558*K8558</f>
        <v/>
      </c>
      <c r="P8558" s="86" t="inlineStr">
        <is>
          <t>Добавлено Смета №8</t>
        </is>
      </c>
      <c r="Q8558" s="104" t="n"/>
    </row>
    <row r="8559" outlineLevel="5" ht="50.25" customHeight="1">
      <c r="A8559" s="3" t="n"/>
      <c r="B8559" s="3" t="inlineStr">
        <is>
          <t>Отделка прочие помещения подземная часть</t>
        </is>
      </c>
      <c r="C8559" s="25" t="n"/>
      <c r="D8559" s="165" t="inlineStr">
        <is>
          <t>12.1.4.3.2.16.</t>
        </is>
      </c>
      <c r="E8559" s="161" t="inlineStr">
        <is>
          <t xml:space="preserve">Декоративная Моделирующая. Ral7038 Км0 </t>
        </is>
      </c>
      <c r="F8559" s="127" t="inlineStr">
        <is>
          <t>м2</t>
        </is>
      </c>
      <c r="G8559" s="654" t="n">
        <v>199.72</v>
      </c>
      <c r="H8559" s="655" t="n">
        <v>2746.104294478522</v>
      </c>
      <c r="I8559" s="656" t="n">
        <v>4358.895705521463</v>
      </c>
      <c r="J8559" s="654" t="n">
        <v>888.1249999999982</v>
      </c>
      <c r="K8559" s="523">
        <f>SUBTOTAL(9,H8559:J8559)</f>
        <v/>
      </c>
      <c r="L8559" s="520">
        <f>$G8559*H8559</f>
        <v/>
      </c>
      <c r="M8559" s="521">
        <f>$G8559*I8559</f>
        <v/>
      </c>
      <c r="N8559" s="522">
        <f>$G8559*J8559</f>
        <v/>
      </c>
      <c r="O8559" s="523">
        <f>G8559*K8559</f>
        <v/>
      </c>
      <c r="P8559" s="86" t="inlineStr">
        <is>
          <t>Добавлено Смета №8</t>
        </is>
      </c>
      <c r="Q8559" s="104" t="n"/>
    </row>
    <row r="8560" outlineLevel="5" ht="50.25" customHeight="1">
      <c r="A8560" s="3" t="n"/>
      <c r="B8560" s="3" t="inlineStr">
        <is>
          <t xml:space="preserve">Технические и инженерные помещения подземной части </t>
        </is>
      </c>
      <c r="C8560" s="25" t="n"/>
      <c r="D8560" s="165" t="inlineStr">
        <is>
          <t>12.1.4.3.2.17.</t>
        </is>
      </c>
      <c r="E8560" s="161" t="inlineStr">
        <is>
          <t>Стены:
Грунтовка бетонконтакт универсальный или аналог</t>
        </is>
      </c>
      <c r="F8560" s="127" t="inlineStr">
        <is>
          <t>м2</t>
        </is>
      </c>
      <c r="G8560" s="654" t="n">
        <v>65.29000000000001</v>
      </c>
      <c r="H8560" s="655" t="n">
        <v>85</v>
      </c>
      <c r="I8560" s="656" t="n">
        <v>850</v>
      </c>
      <c r="J8560" s="654" t="n">
        <v>116.875</v>
      </c>
      <c r="K8560" s="523">
        <f>SUBTOTAL(9,H8560:J8560)</f>
        <v/>
      </c>
      <c r="L8560" s="520">
        <f>$G8560*H8560</f>
        <v/>
      </c>
      <c r="M8560" s="521">
        <f>$G8560*I8560</f>
        <v/>
      </c>
      <c r="N8560" s="522">
        <f>$G8560*J8560</f>
        <v/>
      </c>
      <c r="O8560" s="523">
        <f>G8560*K8560</f>
        <v/>
      </c>
      <c r="P8560" s="86" t="inlineStr">
        <is>
          <t>Добавлено Смета №8</t>
        </is>
      </c>
      <c r="Q8560" s="104" t="n"/>
    </row>
    <row r="8561" outlineLevel="5" ht="50.25" customHeight="1">
      <c r="A8561" s="3" t="n"/>
      <c r="B8561" s="3" t="inlineStr">
        <is>
          <t>Отделка прочие помещения подземная часть</t>
        </is>
      </c>
      <c r="C8561" s="25" t="n"/>
      <c r="D8561" s="165" t="inlineStr">
        <is>
          <t>12.1.4.3.2.18.</t>
        </is>
      </c>
      <c r="E8561" s="161" t="inlineStr">
        <is>
          <t>Стены:
Штукатурка цементная защитная тонкослойная типа Кнауф-Виртон армированная оцинкованной сварной сеткой 25х25х3 или аналог - 20 мм</t>
        </is>
      </c>
      <c r="F8561" s="127" t="inlineStr">
        <is>
          <t>м2</t>
        </is>
      </c>
      <c r="G8561" s="654" t="n">
        <v>65.29000000000001</v>
      </c>
      <c r="H8561" s="655" t="n">
        <v>900</v>
      </c>
      <c r="I8561" s="656" t="n">
        <v>3000</v>
      </c>
      <c r="J8561" s="654" t="n">
        <v>487.5</v>
      </c>
      <c r="K8561" s="523">
        <f>SUBTOTAL(9,H8561:J8561)</f>
        <v/>
      </c>
      <c r="L8561" s="520">
        <f>$G8561*H8561</f>
        <v/>
      </c>
      <c r="M8561" s="521">
        <f>$G8561*I8561</f>
        <v/>
      </c>
      <c r="N8561" s="522">
        <f>$G8561*J8561</f>
        <v/>
      </c>
      <c r="O8561" s="523">
        <f>G8561*K8561</f>
        <v/>
      </c>
      <c r="P8561" s="86" t="inlineStr">
        <is>
          <t>Добавлено Смета №8</t>
        </is>
      </c>
      <c r="Q8561" s="104" t="n"/>
    </row>
    <row r="8562" outlineLevel="5" ht="50.25" customHeight="1">
      <c r="A8562" s="3" t="n"/>
      <c r="B8562" s="3" t="inlineStr">
        <is>
          <t xml:space="preserve">Технические и инженерные помещения подземной части </t>
        </is>
      </c>
      <c r="C8562" s="25" t="n"/>
      <c r="D8562" s="165" t="inlineStr">
        <is>
          <t>12.1.4.3.2.19.</t>
        </is>
      </c>
      <c r="E8562" s="161" t="inlineStr">
        <is>
          <t>Стены:
Грунтовка Грунт индикатор от Аквакор или аналог</t>
        </is>
      </c>
      <c r="F8562" s="127" t="inlineStr">
        <is>
          <t>м2</t>
        </is>
      </c>
      <c r="G8562" s="654" t="n">
        <v>65.29000000000001</v>
      </c>
      <c r="H8562" s="655" t="n">
        <v>85</v>
      </c>
      <c r="I8562" s="656" t="n">
        <v>850</v>
      </c>
      <c r="J8562" s="654" t="n">
        <v>116.875</v>
      </c>
      <c r="K8562" s="523">
        <f>SUBTOTAL(9,H8562:J8562)</f>
        <v/>
      </c>
      <c r="L8562" s="520">
        <f>$G8562*H8562</f>
        <v/>
      </c>
      <c r="M8562" s="521">
        <f>$G8562*I8562</f>
        <v/>
      </c>
      <c r="N8562" s="522">
        <f>$G8562*J8562</f>
        <v/>
      </c>
      <c r="O8562" s="523">
        <f>G8562*K8562</f>
        <v/>
      </c>
      <c r="P8562" s="86" t="inlineStr">
        <is>
          <t>Добавлено Смета №8</t>
        </is>
      </c>
      <c r="Q8562" s="104" t="n"/>
    </row>
    <row r="8563" outlineLevel="5" ht="50.25" customHeight="1">
      <c r="A8563" s="3" t="n"/>
      <c r="B8563" s="3" t="inlineStr">
        <is>
          <t xml:space="preserve">Технические и инженерные помещения подземной части </t>
        </is>
      </c>
      <c r="C8563" s="25" t="n"/>
      <c r="D8563" s="165" t="inlineStr">
        <is>
          <t>12.1.4.3.2.20.</t>
        </is>
      </c>
      <c r="E8563" s="161" t="inlineStr">
        <is>
          <t>Стены:
Шпатлевка латексная для внутренних работ «VIP» от Аквакор – 2мм</t>
        </is>
      </c>
      <c r="F8563" s="127" t="inlineStr">
        <is>
          <t>м2</t>
        </is>
      </c>
      <c r="G8563" s="654" t="n">
        <v>65.29000000000001</v>
      </c>
      <c r="H8563" s="655" t="n">
        <v>177.13</v>
      </c>
      <c r="I8563" s="656" t="n">
        <v>1850</v>
      </c>
      <c r="J8563" s="654" t="n">
        <v>253.39125</v>
      </c>
      <c r="K8563" s="523">
        <f>SUBTOTAL(9,H8563:J8563)</f>
        <v/>
      </c>
      <c r="L8563" s="520">
        <f>$G8563*H8563</f>
        <v/>
      </c>
      <c r="M8563" s="521">
        <f>$G8563*I8563</f>
        <v/>
      </c>
      <c r="N8563" s="522">
        <f>$G8563*J8563</f>
        <v/>
      </c>
      <c r="O8563" s="523">
        <f>G8563*K8563</f>
        <v/>
      </c>
      <c r="P8563" s="86" t="inlineStr">
        <is>
          <t>Добавлено Смета №8</t>
        </is>
      </c>
      <c r="Q8563" s="104" t="n"/>
    </row>
    <row r="8564" outlineLevel="5" ht="50.25" customHeight="1">
      <c r="A8564" s="3" t="n"/>
      <c r="B8564" s="3" t="inlineStr">
        <is>
          <t>Отделка прочие помещения подземная часть</t>
        </is>
      </c>
      <c r="C8564" s="25" t="n"/>
      <c r="D8564" s="165" t="inlineStr">
        <is>
          <t>12.1.4.3.2.21.</t>
        </is>
      </c>
      <c r="E8564" s="161" t="inlineStr">
        <is>
          <t xml:space="preserve">Декоративная Моделирующая. Ral7038 Км0 </t>
        </is>
      </c>
      <c r="F8564" s="127" t="inlineStr">
        <is>
          <t>м2</t>
        </is>
      </c>
      <c r="G8564" s="654" t="n">
        <v>65.29000000000001</v>
      </c>
      <c r="H8564" s="655" t="n">
        <v>2746.104294478522</v>
      </c>
      <c r="I8564" s="656" t="n">
        <v>4358.895705521463</v>
      </c>
      <c r="J8564" s="654" t="n">
        <v>888.1249999999982</v>
      </c>
      <c r="K8564" s="523">
        <f>SUBTOTAL(9,H8564:J8564)</f>
        <v/>
      </c>
      <c r="L8564" s="520">
        <f>$G8564*H8564</f>
        <v/>
      </c>
      <c r="M8564" s="521">
        <f>$G8564*I8564</f>
        <v/>
      </c>
      <c r="N8564" s="522">
        <f>$G8564*J8564</f>
        <v/>
      </c>
      <c r="O8564" s="523">
        <f>G8564*K8564</f>
        <v/>
      </c>
      <c r="P8564" s="86" t="inlineStr">
        <is>
          <t>Добавлено Смета №8</t>
        </is>
      </c>
      <c r="Q8564" s="104" t="n"/>
    </row>
    <row r="8565" outlineLevel="5" ht="50.25" customHeight="1">
      <c r="A8565" s="3" t="n"/>
      <c r="B8565" s="3" t="inlineStr">
        <is>
          <t xml:space="preserve">Технические и инженерные помещения подземной части </t>
        </is>
      </c>
      <c r="C8565" s="25" t="n"/>
      <c r="D8565" s="165" t="inlineStr">
        <is>
          <t>12.1.4.3.2.22.</t>
        </is>
      </c>
      <c r="E8565" s="161" t="inlineStr">
        <is>
          <t>Стены:
Грунтовка бетонконтакт универсальный или аналог</t>
        </is>
      </c>
      <c r="F8565" s="127" t="inlineStr">
        <is>
          <t>м2</t>
        </is>
      </c>
      <c r="G8565" s="654" t="n">
        <v>121.68</v>
      </c>
      <c r="H8565" s="655" t="n">
        <v>85</v>
      </c>
      <c r="I8565" s="656" t="n">
        <v>850</v>
      </c>
      <c r="J8565" s="654" t="n">
        <v>116.875</v>
      </c>
      <c r="K8565" s="523">
        <f>SUBTOTAL(9,H8565:J8565)</f>
        <v/>
      </c>
      <c r="L8565" s="520">
        <f>$G8565*H8565</f>
        <v/>
      </c>
      <c r="M8565" s="521">
        <f>$G8565*I8565</f>
        <v/>
      </c>
      <c r="N8565" s="522">
        <f>$G8565*J8565</f>
        <v/>
      </c>
      <c r="O8565" s="523">
        <f>G8565*K8565</f>
        <v/>
      </c>
      <c r="P8565" s="86" t="inlineStr">
        <is>
          <t>Добавлено Смета №8</t>
        </is>
      </c>
      <c r="Q8565" s="104" t="n"/>
    </row>
    <row r="8566" outlineLevel="5" ht="50.25" customHeight="1">
      <c r="A8566" s="3" t="n"/>
      <c r="B8566" s="3" t="inlineStr">
        <is>
          <t>Отделка прочие помещения подземная часть</t>
        </is>
      </c>
      <c r="C8566" s="25" t="n"/>
      <c r="D8566" s="165" t="inlineStr">
        <is>
          <t>12.1.4.3.2.23.</t>
        </is>
      </c>
      <c r="E8566" s="161" t="inlineStr">
        <is>
          <t>Стены:
Штукатурка цементная защитная тонкослойная типа Кнауф-Виртон армированная стальной сеткой 25х25х3 или аналог - 20 мм</t>
        </is>
      </c>
      <c r="F8566" s="127" t="inlineStr">
        <is>
          <t>м2</t>
        </is>
      </c>
      <c r="G8566" s="654" t="n">
        <v>121.68</v>
      </c>
      <c r="H8566" s="655" t="n">
        <v>900</v>
      </c>
      <c r="I8566" s="656" t="n">
        <v>3000</v>
      </c>
      <c r="J8566" s="654" t="n">
        <v>487.5</v>
      </c>
      <c r="K8566" s="523">
        <f>SUBTOTAL(9,H8566:J8566)</f>
        <v/>
      </c>
      <c r="L8566" s="520">
        <f>$G8566*H8566</f>
        <v/>
      </c>
      <c r="M8566" s="521">
        <f>$G8566*I8566</f>
        <v/>
      </c>
      <c r="N8566" s="522">
        <f>$G8566*J8566</f>
        <v/>
      </c>
      <c r="O8566" s="523">
        <f>G8566*K8566</f>
        <v/>
      </c>
      <c r="P8566" s="86" t="inlineStr">
        <is>
          <t>Добавлено Смета №8</t>
        </is>
      </c>
      <c r="Q8566" s="104" t="n"/>
    </row>
    <row r="8567" outlineLevel="5" ht="50.25" customHeight="1">
      <c r="A8567" s="3" t="n"/>
      <c r="B8567" s="3" t="inlineStr">
        <is>
          <t>Отделка прочие помещения подземная часть</t>
        </is>
      </c>
      <c r="C8567" s="25" t="n"/>
      <c r="D8567" s="165" t="inlineStr">
        <is>
          <t>12.1.4.3.2.24.</t>
        </is>
      </c>
      <c r="E8567" s="161" t="inlineStr">
        <is>
          <t xml:space="preserve">Стены:
Грунтовка глубокого проникновения Бетоноконтакт </t>
        </is>
      </c>
      <c r="F8567" s="127" t="inlineStr">
        <is>
          <t>м2</t>
        </is>
      </c>
      <c r="G8567" s="654" t="n">
        <v>121.68</v>
      </c>
      <c r="H8567" s="655" t="n">
        <v>85</v>
      </c>
      <c r="I8567" s="656" t="n">
        <v>850</v>
      </c>
      <c r="J8567" s="654" t="n">
        <v>116.875</v>
      </c>
      <c r="K8567" s="523">
        <f>SUBTOTAL(9,H8567:J8567)</f>
        <v/>
      </c>
      <c r="L8567" s="520">
        <f>$G8567*H8567</f>
        <v/>
      </c>
      <c r="M8567" s="521">
        <f>$G8567*I8567</f>
        <v/>
      </c>
      <c r="N8567" s="522">
        <f>$G8567*J8567</f>
        <v/>
      </c>
      <c r="O8567" s="523">
        <f>G8567*K8567</f>
        <v/>
      </c>
      <c r="P8567" s="86" t="inlineStr">
        <is>
          <t>Добавлено Смета №8</t>
        </is>
      </c>
      <c r="Q8567" s="104" t="n"/>
    </row>
    <row r="8568" outlineLevel="5" ht="50.25" customHeight="1">
      <c r="A8568" s="3" t="n"/>
      <c r="B8568" s="3" t="inlineStr">
        <is>
          <t xml:space="preserve">Технические и инженерные помещения подземной части </t>
        </is>
      </c>
      <c r="C8568" s="25" t="n"/>
      <c r="D8568" s="165" t="inlineStr">
        <is>
          <t>12.1.4.3.2.25.</t>
        </is>
      </c>
      <c r="E8568" s="161" t="inlineStr">
        <is>
          <t>Стены:
Гидроизоляция КНАУФ-ФЛЭХЕНДИХТ или аналог - 1мм</t>
        </is>
      </c>
      <c r="F8568" s="127" t="inlineStr">
        <is>
          <t>м2</t>
        </is>
      </c>
      <c r="G8568" s="654" t="n">
        <v>121.68</v>
      </c>
      <c r="H8568" s="655" t="n">
        <v>577.2</v>
      </c>
      <c r="I8568" s="656" t="n">
        <v>800</v>
      </c>
      <c r="J8568" s="654" t="n">
        <v>172.15</v>
      </c>
      <c r="K8568" s="523">
        <f>SUBTOTAL(9,H8568:J8568)</f>
        <v/>
      </c>
      <c r="L8568" s="520">
        <f>$G8568*H8568</f>
        <v/>
      </c>
      <c r="M8568" s="521">
        <f>$G8568*I8568</f>
        <v/>
      </c>
      <c r="N8568" s="522">
        <f>$G8568*J8568</f>
        <v/>
      </c>
      <c r="O8568" s="523">
        <f>G8568*K8568</f>
        <v/>
      </c>
      <c r="P8568" s="86" t="inlineStr">
        <is>
          <t>Добавлено Смета №8</t>
        </is>
      </c>
      <c r="Q8568" s="104" t="n"/>
    </row>
    <row r="8569" outlineLevel="5" ht="50.25" customHeight="1">
      <c r="A8569" s="3" t="n"/>
      <c r="B8569" s="3" t="inlineStr">
        <is>
          <t>Отделка прочие помещения подземная часть</t>
        </is>
      </c>
      <c r="C8569" s="88" t="n"/>
      <c r="D8569" s="165" t="inlineStr">
        <is>
          <t>12.1.4.3.2.26.</t>
        </is>
      </c>
      <c r="E8569" s="161" t="inlineStr">
        <is>
          <t>Стены:
Керамогранит - 12мм с Плиточный клей - 8мм</t>
        </is>
      </c>
      <c r="F8569" s="127" t="inlineStr">
        <is>
          <t>м2</t>
        </is>
      </c>
      <c r="G8569" s="654" t="n">
        <v>121.68</v>
      </c>
      <c r="H8569" s="655" t="n">
        <v>1755</v>
      </c>
      <c r="I8569" s="656" t="n">
        <v>4200</v>
      </c>
      <c r="J8569" s="654" t="n">
        <v>744.375</v>
      </c>
      <c r="K8569" s="523">
        <f>SUBTOTAL(9,H8569:J8569)</f>
        <v/>
      </c>
      <c r="L8569" s="520">
        <f>$G8569*H8569</f>
        <v/>
      </c>
      <c r="M8569" s="521">
        <f>$G8569*I8569</f>
        <v/>
      </c>
      <c r="N8569" s="522">
        <f>$G8569*J8569</f>
        <v/>
      </c>
      <c r="O8569" s="523">
        <f>G8569*K8569</f>
        <v/>
      </c>
      <c r="P8569" s="86" t="inlineStr">
        <is>
          <t>Добавлено Смета №8</t>
        </is>
      </c>
      <c r="Q8569" s="104" t="n"/>
    </row>
    <row r="8570" outlineLevel="4" ht="50.25" customHeight="1">
      <c r="A8570" s="3" t="n"/>
      <c r="B8570" s="3" t="n"/>
      <c r="C8570" s="439" t="n"/>
      <c r="D8570" s="440" t="inlineStr">
        <is>
          <t>12.1.4.3.3.</t>
        </is>
      </c>
      <c r="E8570" s="266" t="inlineStr">
        <is>
          <t>Потолок:</t>
        </is>
      </c>
      <c r="F8570" s="285" t="inlineStr">
        <is>
          <t>м2</t>
        </is>
      </c>
      <c r="G8570" s="653" t="n">
        <v>148.7</v>
      </c>
      <c r="H8570" s="341">
        <f>+IFERROR(L8570/G8570,0)</f>
        <v/>
      </c>
      <c r="I8570" s="342">
        <f>+IFERROR(M8570/G8570,0)</f>
        <v/>
      </c>
      <c r="J8570" s="340">
        <f>+IFERROR(N8570/G8570,0)</f>
        <v/>
      </c>
      <c r="K8570" s="587">
        <f>+IFERROR(O8570/G8570,0)</f>
        <v/>
      </c>
      <c r="L8570" s="584">
        <f>SUBTOTAL(9,L8571:L8571)</f>
        <v/>
      </c>
      <c r="M8570" s="585">
        <f>SUBTOTAL(9,M8571:M8571)</f>
        <v/>
      </c>
      <c r="N8570" s="586">
        <f>SUBTOTAL(9,N8571:N8571)</f>
        <v/>
      </c>
      <c r="O8570" s="587">
        <f>SUBTOTAL(9,O8571:O8571)</f>
        <v/>
      </c>
      <c r="P8570" s="267" t="inlineStr">
        <is>
          <t>Добавлено Смета №8</t>
        </is>
      </c>
      <c r="Q8570" s="451" t="n"/>
    </row>
    <row r="8571" outlineLevel="5" ht="50.25" customHeight="1">
      <c r="A8571" s="3" t="n"/>
      <c r="B8571" s="3" t="inlineStr">
        <is>
          <t>Отделка прочие помещения подземная часть</t>
        </is>
      </c>
      <c r="C8571" s="25" t="n"/>
      <c r="D8571" s="165" t="inlineStr">
        <is>
          <t>12.1.4.3.3.1.</t>
        </is>
      </c>
      <c r="E8571" s="161" t="inlineStr">
        <is>
          <t>Подвесной потолок типа Армстронг с ячейкой 600х600мм</t>
        </is>
      </c>
      <c r="F8571" s="127" t="inlineStr">
        <is>
          <t>м2</t>
        </is>
      </c>
      <c r="G8571" s="654" t="n">
        <v>67.51000000000001</v>
      </c>
      <c r="H8571" s="655" t="n">
        <v>3100</v>
      </c>
      <c r="I8571" s="656" t="n">
        <v>10444.668834082</v>
      </c>
      <c r="J8571" s="654" t="n">
        <v>1693.08360426025</v>
      </c>
      <c r="K8571" s="523">
        <f>SUBTOTAL(9,H8571:J8571)</f>
        <v/>
      </c>
      <c r="L8571" s="520">
        <f>$G8571*H8571</f>
        <v/>
      </c>
      <c r="M8571" s="521">
        <f>$G8571*I8571</f>
        <v/>
      </c>
      <c r="N8571" s="522">
        <f>$G8571*J8571</f>
        <v/>
      </c>
      <c r="O8571" s="523">
        <f>G8571*K8571</f>
        <v/>
      </c>
      <c r="P8571" s="86" t="inlineStr">
        <is>
          <t>Добавлено Смета №8</t>
        </is>
      </c>
      <c r="Q8571" s="104" t="n"/>
    </row>
    <row r="8572" outlineLevel="3" ht="50.25" customHeight="1">
      <c r="A8572" s="3" t="n"/>
      <c r="B8572" s="3" t="n"/>
      <c r="C8572" s="452" t="n"/>
      <c r="D8572" s="261" t="inlineStr">
        <is>
          <t>12.1.4.4.</t>
        </is>
      </c>
      <c r="E8572" s="254" t="inlineStr">
        <is>
          <t>Тех. пространство</t>
        </is>
      </c>
      <c r="F8572" s="262" t="inlineStr">
        <is>
          <t>м2</t>
        </is>
      </c>
      <c r="G8572" s="478" t="n">
        <v>300.4</v>
      </c>
      <c r="H8572" s="473">
        <f>+IFERROR(L8572/G8572,0)</f>
        <v/>
      </c>
      <c r="I8572" s="474">
        <f>+IFERROR(M8572/G8572,0)</f>
        <v/>
      </c>
      <c r="J8572" s="475">
        <f>+IFERROR(N8572/G8572,0)</f>
        <v/>
      </c>
      <c r="K8572" s="476">
        <f>+IFERROR(O8572/G8572,0)</f>
        <v/>
      </c>
      <c r="L8572" s="473">
        <f>SUBTOTAL(9,L8573:L8594)</f>
        <v/>
      </c>
      <c r="M8572" s="474">
        <f>SUBTOTAL(9,M8573:M8594)</f>
        <v/>
      </c>
      <c r="N8572" s="475">
        <f>SUBTOTAL(9,N8573:N8594)</f>
        <v/>
      </c>
      <c r="O8572" s="476">
        <f>SUBTOTAL(9,O8573:O8594)</f>
        <v/>
      </c>
      <c r="P8572" s="263" t="inlineStr">
        <is>
          <t>Добавлено Смета №8</t>
        </is>
      </c>
      <c r="Q8572" s="470" t="n"/>
    </row>
    <row r="8573" outlineLevel="4" ht="50.25" customHeight="1">
      <c r="A8573" s="3" t="n"/>
      <c r="B8573" s="3" t="n"/>
      <c r="C8573" s="439" t="n"/>
      <c r="D8573" s="440" t="inlineStr">
        <is>
          <t>12.1.4.4.1.</t>
        </is>
      </c>
      <c r="E8573" s="266" t="inlineStr">
        <is>
          <t>Полы:</t>
        </is>
      </c>
      <c r="F8573" s="285" t="inlineStr">
        <is>
          <t>м2</t>
        </is>
      </c>
      <c r="G8573" s="653" t="n">
        <v>300.4</v>
      </c>
      <c r="H8573" s="341">
        <f>+IFERROR(L8573/G8573,0)</f>
        <v/>
      </c>
      <c r="I8573" s="342">
        <f>+IFERROR(M8573/G8573,0)</f>
        <v/>
      </c>
      <c r="J8573" s="340">
        <f>+IFERROR(N8573/G8573,0)</f>
        <v/>
      </c>
      <c r="K8573" s="587">
        <f>+IFERROR(O8573/G8573,0)</f>
        <v/>
      </c>
      <c r="L8573" s="584">
        <f>SUBTOTAL(9,L8574:L8582)</f>
        <v/>
      </c>
      <c r="M8573" s="585">
        <f>SUBTOTAL(9,M8574:M8582)</f>
        <v/>
      </c>
      <c r="N8573" s="586">
        <f>SUBTOTAL(9,N8574:N8582)</f>
        <v/>
      </c>
      <c r="O8573" s="587">
        <f>SUBTOTAL(9,O8574:O8582)</f>
        <v/>
      </c>
      <c r="P8573" s="267" t="inlineStr">
        <is>
          <t>Добавлено Смета №8</t>
        </is>
      </c>
      <c r="Q8573" s="451" t="n"/>
    </row>
    <row r="8574" outlineLevel="5" ht="50.25" customHeight="1">
      <c r="A8574" s="3" t="n"/>
      <c r="B8574" s="3" t="inlineStr">
        <is>
          <t>Отделка прочие помещения подземная часть</t>
        </is>
      </c>
      <c r="C8574" s="25" t="n"/>
      <c r="D8574" s="165" t="inlineStr">
        <is>
          <t>12.1.4.4.1.1.</t>
        </is>
      </c>
      <c r="E8574" s="161" t="inlineStr">
        <is>
          <t>Полы:
Обеспылеватель Акропол (или аналог),
укрепитель для бетонных поверхностей - 2 мм</t>
        </is>
      </c>
      <c r="F8574" s="127" t="inlineStr">
        <is>
          <t>м2</t>
        </is>
      </c>
      <c r="G8574" s="654" t="n">
        <v>215.23</v>
      </c>
      <c r="H8574" s="655" t="n">
        <v>120</v>
      </c>
      <c r="I8574" s="656" t="n">
        <v>550</v>
      </c>
      <c r="J8574" s="654" t="n">
        <v>83.75</v>
      </c>
      <c r="K8574" s="523">
        <f>SUBTOTAL(9,H8574:J8574)</f>
        <v/>
      </c>
      <c r="L8574" s="520">
        <f>$G8574*H8574</f>
        <v/>
      </c>
      <c r="M8574" s="521">
        <f>$G8574*I8574</f>
        <v/>
      </c>
      <c r="N8574" s="522">
        <f>$G8574*J8574</f>
        <v/>
      </c>
      <c r="O8574" s="523">
        <f>G8574*K8574</f>
        <v/>
      </c>
      <c r="P8574" s="86" t="inlineStr">
        <is>
          <t>Добавлено Смета №8</t>
        </is>
      </c>
      <c r="Q8574" s="104" t="n"/>
    </row>
    <row r="8575" outlineLevel="5" ht="50.25" customHeight="1">
      <c r="A8575" s="3" t="n"/>
      <c r="B8575" s="3" t="inlineStr">
        <is>
          <t>Отделка прочие помещения подземная часть</t>
        </is>
      </c>
      <c r="C8575" s="25" t="n"/>
      <c r="D8575" s="165" t="inlineStr">
        <is>
          <t>12.1.4.4.1.2.</t>
        </is>
      </c>
      <c r="E8575" s="161" t="inlineStr">
        <is>
          <t>Полы:
Гидроизоляция рулонная "Техноэласт Барьер
(или аналог) 4 мм в 2 слоя с заводом на стены
300 мм - 8 мм</t>
        </is>
      </c>
      <c r="F8575" s="127" t="inlineStr">
        <is>
          <t>м2</t>
        </is>
      </c>
      <c r="G8575" s="654" t="n">
        <v>215.23</v>
      </c>
      <c r="H8575" s="655" t="n">
        <v>710</v>
      </c>
      <c r="I8575" s="656" t="n">
        <v>1200</v>
      </c>
      <c r="J8575" s="654" t="n">
        <v>238.75</v>
      </c>
      <c r="K8575" s="523">
        <f>SUBTOTAL(9,H8575:J8575)</f>
        <v/>
      </c>
      <c r="L8575" s="520">
        <f>$G8575*H8575</f>
        <v/>
      </c>
      <c r="M8575" s="521">
        <f>$G8575*I8575</f>
        <v/>
      </c>
      <c r="N8575" s="522">
        <f>$G8575*J8575</f>
        <v/>
      </c>
      <c r="O8575" s="523">
        <f>G8575*K8575</f>
        <v/>
      </c>
      <c r="P8575" s="86" t="inlineStr">
        <is>
          <t>Добавлено Смета №8</t>
        </is>
      </c>
      <c r="Q8575" s="104" t="n"/>
    </row>
    <row r="8576" outlineLevel="5" ht="50.25" customHeight="1">
      <c r="A8576" s="3" t="n"/>
      <c r="B8576" s="3" t="inlineStr">
        <is>
          <t>Отделка прочие помещения подземная часть</t>
        </is>
      </c>
      <c r="C8576" s="25" t="n"/>
      <c r="D8576" s="165" t="inlineStr">
        <is>
          <t>12.1.4.4.1.3.</t>
        </is>
      </c>
      <c r="E8576" s="161" t="inlineStr">
        <is>
          <t>Полы:
Обеспылеватель Акропол (или аналог),
укрепитель для бетонных поверхностей - 2 мм</t>
        </is>
      </c>
      <c r="F8576" s="127" t="inlineStr">
        <is>
          <t>м2</t>
        </is>
      </c>
      <c r="G8576" s="654" t="n">
        <v>76.28</v>
      </c>
      <c r="H8576" s="655" t="n">
        <v>120</v>
      </c>
      <c r="I8576" s="656" t="n">
        <v>550</v>
      </c>
      <c r="J8576" s="654" t="n">
        <v>83.75</v>
      </c>
      <c r="K8576" s="523">
        <f>SUBTOTAL(9,H8576:J8576)</f>
        <v/>
      </c>
      <c r="L8576" s="520">
        <f>$G8576*H8576</f>
        <v/>
      </c>
      <c r="M8576" s="521">
        <f>$G8576*I8576</f>
        <v/>
      </c>
      <c r="N8576" s="522">
        <f>$G8576*J8576</f>
        <v/>
      </c>
      <c r="O8576" s="523">
        <f>G8576*K8576</f>
        <v/>
      </c>
      <c r="P8576" s="86" t="inlineStr">
        <is>
          <t>Добавлено Смета №8</t>
        </is>
      </c>
      <c r="Q8576" s="104" t="n"/>
    </row>
    <row r="8577" outlineLevel="5" ht="50.25" customHeight="1">
      <c r="A8577" s="3" t="n"/>
      <c r="B8577" s="3" t="inlineStr">
        <is>
          <t>Отделка прочие помещения подземная часть</t>
        </is>
      </c>
      <c r="C8577" s="25" t="n"/>
      <c r="D8577" s="165" t="inlineStr">
        <is>
          <t>12.1.4.4.1.4.</t>
        </is>
      </c>
      <c r="E8577" s="161" t="inlineStr">
        <is>
          <t>Полы:
Экструдированный пенополистирол - 100 мм</t>
        </is>
      </c>
      <c r="F8577" s="127" t="inlineStr">
        <is>
          <t>м2</t>
        </is>
      </c>
      <c r="G8577" s="654" t="n">
        <v>76.28</v>
      </c>
      <c r="H8577" s="655" t="n">
        <v>400</v>
      </c>
      <c r="I8577" s="656" t="n">
        <v>600</v>
      </c>
      <c r="J8577" s="654" t="n">
        <v>125</v>
      </c>
      <c r="K8577" s="523">
        <f>SUBTOTAL(9,H8577:J8577)</f>
        <v/>
      </c>
      <c r="L8577" s="520">
        <f>$G8577*H8577</f>
        <v/>
      </c>
      <c r="M8577" s="521">
        <f>$G8577*I8577</f>
        <v/>
      </c>
      <c r="N8577" s="522">
        <f>$G8577*J8577</f>
        <v/>
      </c>
      <c r="O8577" s="523">
        <f>G8577*K8577</f>
        <v/>
      </c>
      <c r="P8577" s="86" t="inlineStr">
        <is>
          <t>Добавлено Смета №8</t>
        </is>
      </c>
      <c r="Q8577" s="104" t="n"/>
    </row>
    <row r="8578" outlineLevel="5" ht="50.25" customHeight="1">
      <c r="A8578" s="3" t="n"/>
      <c r="B8578" s="3" t="inlineStr">
        <is>
          <t>Отделка прочие помещения подземная часть</t>
        </is>
      </c>
      <c r="C8578" s="25" t="n"/>
      <c r="D8578" s="165" t="inlineStr">
        <is>
          <t>12.1.4.4.1.5.</t>
        </is>
      </c>
      <c r="E8578" s="161" t="inlineStr">
        <is>
          <t>Полы:
Стяжка цементно-песчанная - 45 мм</t>
        </is>
      </c>
      <c r="F8578" s="127" t="inlineStr">
        <is>
          <t>м2</t>
        </is>
      </c>
      <c r="G8578" s="654" t="n">
        <v>76.28</v>
      </c>
      <c r="H8578" s="655" t="n">
        <v>575.25</v>
      </c>
      <c r="I8578" s="656" t="n">
        <v>3000</v>
      </c>
      <c r="J8578" s="654" t="n">
        <v>446.90625</v>
      </c>
      <c r="K8578" s="523">
        <f>SUBTOTAL(9,H8578:J8578)</f>
        <v/>
      </c>
      <c r="L8578" s="520">
        <f>$G8578*H8578</f>
        <v/>
      </c>
      <c r="M8578" s="521">
        <f>$G8578*I8578</f>
        <v/>
      </c>
      <c r="N8578" s="522">
        <f>$G8578*J8578</f>
        <v/>
      </c>
      <c r="O8578" s="523">
        <f>G8578*K8578</f>
        <v/>
      </c>
      <c r="P8578" s="86" t="inlineStr">
        <is>
          <t>Добавлено Смета №8</t>
        </is>
      </c>
      <c r="Q8578" s="104" t="n"/>
    </row>
    <row r="8579" outlineLevel="5" ht="50.25" customHeight="1">
      <c r="A8579" s="3" t="n"/>
      <c r="B8579" s="3" t="inlineStr">
        <is>
          <t>Отделка прочие помещения подземная часть</t>
        </is>
      </c>
      <c r="C8579" s="25" t="n"/>
      <c r="D8579" s="165" t="inlineStr">
        <is>
          <t>12.1.4.4.1.6.</t>
        </is>
      </c>
      <c r="E8579" s="161" t="inlineStr">
        <is>
          <t>Полы:
Гидроизоляция рулонная "Техноэласт Барьер
(или аналог) с заводом на стены - 8 мм</t>
        </is>
      </c>
      <c r="F8579" s="127" t="inlineStr">
        <is>
          <t>м2</t>
        </is>
      </c>
      <c r="G8579" s="654" t="n">
        <v>76.28</v>
      </c>
      <c r="H8579" s="655" t="n">
        <v>710</v>
      </c>
      <c r="I8579" s="656" t="n">
        <v>1200</v>
      </c>
      <c r="J8579" s="654" t="n">
        <v>238.75</v>
      </c>
      <c r="K8579" s="523">
        <f>SUBTOTAL(9,H8579:J8579)</f>
        <v/>
      </c>
      <c r="L8579" s="520">
        <f>$G8579*H8579</f>
        <v/>
      </c>
      <c r="M8579" s="521">
        <f>$G8579*I8579</f>
        <v/>
      </c>
      <c r="N8579" s="522">
        <f>$G8579*J8579</f>
        <v/>
      </c>
      <c r="O8579" s="523">
        <f>G8579*K8579</f>
        <v/>
      </c>
      <c r="P8579" s="86" t="inlineStr">
        <is>
          <t>Добавлено Смета №8</t>
        </is>
      </c>
      <c r="Q8579" s="104" t="n"/>
    </row>
    <row r="8580" outlineLevel="5" ht="50.25" customHeight="1">
      <c r="A8580" s="3" t="n"/>
      <c r="B8580" s="3" t="inlineStr">
        <is>
          <t>Отделка прочие помещения подземная часть</t>
        </is>
      </c>
      <c r="C8580" s="25" t="n"/>
      <c r="D8580" s="165" t="inlineStr">
        <is>
          <t>12.1.4.4.1.7.</t>
        </is>
      </c>
      <c r="E8580" s="161" t="inlineStr">
        <is>
          <t>Полы:
Обеспылеватель Акропол (или аналог),
укрепитель для бетонных поверхностей - 2 мм</t>
        </is>
      </c>
      <c r="F8580" s="127" t="inlineStr">
        <is>
          <t>м2</t>
        </is>
      </c>
      <c r="G8580" s="654" t="n">
        <v>8.890000000000001</v>
      </c>
      <c r="H8580" s="655" t="n">
        <v>120</v>
      </c>
      <c r="I8580" s="656" t="n">
        <v>550</v>
      </c>
      <c r="J8580" s="654" t="n">
        <v>83.75</v>
      </c>
      <c r="K8580" s="523">
        <f>SUBTOTAL(9,H8580:J8580)</f>
        <v/>
      </c>
      <c r="L8580" s="520">
        <f>$G8580*H8580</f>
        <v/>
      </c>
      <c r="M8580" s="521">
        <f>$G8580*I8580</f>
        <v/>
      </c>
      <c r="N8580" s="522">
        <f>$G8580*J8580</f>
        <v/>
      </c>
      <c r="O8580" s="523">
        <f>G8580*K8580</f>
        <v/>
      </c>
      <c r="P8580" s="86" t="inlineStr">
        <is>
          <t>Добавлено Смета №8</t>
        </is>
      </c>
      <c r="Q8580" s="104" t="n"/>
    </row>
    <row r="8581" outlineLevel="5" ht="50.25" customHeight="1">
      <c r="A8581" s="3" t="n"/>
      <c r="B8581" s="3" t="inlineStr">
        <is>
          <t>Отделка прочие помещения подземная часть</t>
        </is>
      </c>
      <c r="C8581" s="25" t="n"/>
      <c r="D8581" s="165" t="inlineStr">
        <is>
          <t>12.1.4.4.1.8.</t>
        </is>
      </c>
      <c r="E8581" s="161" t="inlineStr">
        <is>
          <t>Полы:
Уклонообразующая стяжка из ц.п. раствора
М150, арм. сеткой 5 Вр1х100х100 мм в верхней
зоне, 60-100мм</t>
        </is>
      </c>
      <c r="F8581" s="127" t="inlineStr">
        <is>
          <t>м2</t>
        </is>
      </c>
      <c r="G8581" s="654" t="n">
        <v>8.890000000000001</v>
      </c>
      <c r="H8581" s="655" t="n">
        <v>913.25</v>
      </c>
      <c r="I8581" s="656" t="n">
        <v>3000</v>
      </c>
      <c r="J8581" s="654" t="n">
        <v>489.15625</v>
      </c>
      <c r="K8581" s="523">
        <f>SUBTOTAL(9,H8581:J8581)</f>
        <v/>
      </c>
      <c r="L8581" s="520">
        <f>$G8581*H8581</f>
        <v/>
      </c>
      <c r="M8581" s="521">
        <f>$G8581*I8581</f>
        <v/>
      </c>
      <c r="N8581" s="522">
        <f>$G8581*J8581</f>
        <v/>
      </c>
      <c r="O8581" s="523">
        <f>G8581*K8581</f>
        <v/>
      </c>
      <c r="P8581" s="86" t="inlineStr">
        <is>
          <t>Добавлено Смета №8</t>
        </is>
      </c>
      <c r="Q8581" s="104" t="n"/>
    </row>
    <row r="8582" outlineLevel="5" ht="50.25" customHeight="1">
      <c r="A8582" s="3" t="n"/>
      <c r="B8582" s="3" t="inlineStr">
        <is>
          <t>Отделка прочие помещения подземная часть</t>
        </is>
      </c>
      <c r="C8582" s="25" t="n"/>
      <c r="D8582" s="165" t="inlineStr">
        <is>
          <t>12.1.4.4.1.9.</t>
        </is>
      </c>
      <c r="E8582" s="161" t="inlineStr">
        <is>
          <t>Полы:
Гидроизоляция рулонная "Техноэласт Барьер
(или аналог) 4 мм в 2 слоя с заводом на стены
300 мм - 8 мм</t>
        </is>
      </c>
      <c r="F8582" s="127" t="inlineStr">
        <is>
          <t>м2</t>
        </is>
      </c>
      <c r="G8582" s="654" t="n">
        <v>8.890000000000001</v>
      </c>
      <c r="H8582" s="655" t="n">
        <v>710</v>
      </c>
      <c r="I8582" s="656" t="n">
        <v>1200</v>
      </c>
      <c r="J8582" s="654" t="n">
        <v>238.75</v>
      </c>
      <c r="K8582" s="523">
        <f>SUBTOTAL(9,H8582:J8582)</f>
        <v/>
      </c>
      <c r="L8582" s="520">
        <f>$G8582*H8582</f>
        <v/>
      </c>
      <c r="M8582" s="521">
        <f>$G8582*I8582</f>
        <v/>
      </c>
      <c r="N8582" s="522">
        <f>$G8582*J8582</f>
        <v/>
      </c>
      <c r="O8582" s="523">
        <f>G8582*K8582</f>
        <v/>
      </c>
      <c r="P8582" s="86" t="inlineStr">
        <is>
          <t>Добавлено Смета №8</t>
        </is>
      </c>
      <c r="Q8582" s="104" t="n"/>
    </row>
    <row r="8583" outlineLevel="4" ht="50.25" customHeight="1">
      <c r="A8583" s="3" t="n"/>
      <c r="B8583" s="3" t="n"/>
      <c r="C8583" s="25" t="n"/>
      <c r="D8583" s="165" t="inlineStr">
        <is>
          <t>12.1.4.4.2.</t>
        </is>
      </c>
      <c r="E8583" s="161" t="inlineStr">
        <is>
          <t>Стены:</t>
        </is>
      </c>
      <c r="F8583" s="127" t="inlineStr">
        <is>
          <t>м2</t>
        </is>
      </c>
      <c r="G8583" s="654" t="n"/>
      <c r="H8583" s="219" t="n"/>
      <c r="I8583" s="220" t="n"/>
      <c r="J8583" s="221" t="n"/>
      <c r="K8583" s="523" t="n"/>
      <c r="L8583" s="520" t="n"/>
      <c r="M8583" s="521" t="n"/>
      <c r="N8583" s="522" t="n"/>
      <c r="O8583" s="523" t="n"/>
      <c r="P8583" s="86" t="inlineStr">
        <is>
          <t>Добавлено Смета №8</t>
        </is>
      </c>
      <c r="Q8583" s="115" t="n"/>
    </row>
    <row r="8584" outlineLevel="4" ht="50.25" customHeight="1">
      <c r="A8584" s="3" t="n"/>
      <c r="B8584" s="3" t="n"/>
      <c r="C8584" s="439" t="n"/>
      <c r="D8584" s="440" t="inlineStr">
        <is>
          <t>12.1.4.4.3.</t>
        </is>
      </c>
      <c r="E8584" s="266" t="inlineStr">
        <is>
          <t>Потолок:</t>
        </is>
      </c>
      <c r="F8584" s="285" t="inlineStr">
        <is>
          <t>м2</t>
        </is>
      </c>
      <c r="G8584" s="653" t="n">
        <v>300.4</v>
      </c>
      <c r="H8584" s="341">
        <f>+IFERROR(L8584/G8584,0)</f>
        <v/>
      </c>
      <c r="I8584" s="342">
        <f>+IFERROR(M8584/G8584,0)</f>
        <v/>
      </c>
      <c r="J8584" s="340">
        <f>+IFERROR(N8584/G8584,0)</f>
        <v/>
      </c>
      <c r="K8584" s="587">
        <f>+IFERROR(O8584/G8584,0)</f>
        <v/>
      </c>
      <c r="L8584" s="584">
        <f>SUBTOTAL(9,L8585:L8594)</f>
        <v/>
      </c>
      <c r="M8584" s="585">
        <f>SUBTOTAL(9,M8585:M8594)</f>
        <v/>
      </c>
      <c r="N8584" s="586">
        <f>SUBTOTAL(9,N8585:N8594)</f>
        <v/>
      </c>
      <c r="O8584" s="587">
        <f>SUBTOTAL(9,O8585:O8594)</f>
        <v/>
      </c>
      <c r="P8584" s="267" t="inlineStr">
        <is>
          <t>Добавлено Смета №8</t>
        </is>
      </c>
      <c r="Q8584" s="451" t="n"/>
    </row>
    <row r="8585" outlineLevel="5" ht="50.25" customHeight="1">
      <c r="A8585" s="3" t="n"/>
      <c r="B8585" s="3" t="inlineStr">
        <is>
          <t>Отделка прочие помещения подземная часть</t>
        </is>
      </c>
      <c r="C8585" s="25" t="n"/>
      <c r="D8585" s="165" t="inlineStr">
        <is>
          <t>12.1.4.4.3.1.</t>
        </is>
      </c>
      <c r="E8585" s="161" t="inlineStr">
        <is>
          <t>Потолок:
Обеспыливание поверхности</t>
        </is>
      </c>
      <c r="F8585" s="127" t="inlineStr">
        <is>
          <t>м2</t>
        </is>
      </c>
      <c r="G8585" s="654" t="n">
        <v>181.18</v>
      </c>
      <c r="H8585" s="655" t="n">
        <v>0</v>
      </c>
      <c r="I8585" s="656" t="n">
        <v>1038</v>
      </c>
      <c r="J8585" s="654" t="n">
        <v>129.75</v>
      </c>
      <c r="K8585" s="523">
        <f>SUBTOTAL(9,H8585:J8585)</f>
        <v/>
      </c>
      <c r="L8585" s="520">
        <f>$G8585*H8585</f>
        <v/>
      </c>
      <c r="M8585" s="521">
        <f>$G8585*I8585</f>
        <v/>
      </c>
      <c r="N8585" s="522">
        <f>$G8585*J8585</f>
        <v/>
      </c>
      <c r="O8585" s="523">
        <f>G8585*K8585</f>
        <v/>
      </c>
      <c r="P8585" s="86" t="inlineStr">
        <is>
          <t>Добавлено Смета №8</t>
        </is>
      </c>
      <c r="Q8585" s="104" t="n"/>
    </row>
    <row r="8586" outlineLevel="5" ht="50.25" customHeight="1">
      <c r="A8586" s="3" t="n"/>
      <c r="B8586" s="3" t="inlineStr">
        <is>
          <t>Отделка прочие помещения подземная часть</t>
        </is>
      </c>
      <c r="C8586" s="25" t="n"/>
      <c r="D8586" s="165" t="inlineStr">
        <is>
          <t>12.1.4.4.3.2.</t>
        </is>
      </c>
      <c r="E8586" s="161" t="inlineStr">
        <is>
          <t>Потолок:
Минераловатный утеплитель 50 мм</t>
        </is>
      </c>
      <c r="F8586" s="127" t="inlineStr">
        <is>
          <t>м2</t>
        </is>
      </c>
      <c r="G8586" s="654" t="n">
        <v>20.05</v>
      </c>
      <c r="H8586" s="655" t="n">
        <v>340</v>
      </c>
      <c r="I8586" s="656" t="n">
        <v>450</v>
      </c>
      <c r="J8586" s="654" t="n">
        <v>98.75</v>
      </c>
      <c r="K8586" s="523">
        <f>SUBTOTAL(9,H8586:J8586)</f>
        <v/>
      </c>
      <c r="L8586" s="520">
        <f>$G8586*H8586</f>
        <v/>
      </c>
      <c r="M8586" s="521">
        <f>$G8586*I8586</f>
        <v/>
      </c>
      <c r="N8586" s="522">
        <f>$G8586*J8586</f>
        <v/>
      </c>
      <c r="O8586" s="523">
        <f>G8586*K8586</f>
        <v/>
      </c>
      <c r="P8586" s="86" t="inlineStr">
        <is>
          <t>Добавлено Смета №8</t>
        </is>
      </c>
      <c r="Q8586" s="104" t="n"/>
    </row>
    <row r="8587" outlineLevel="5" ht="50.25" customHeight="1">
      <c r="A8587" s="3" t="n"/>
      <c r="B8587" s="3" t="inlineStr">
        <is>
          <t>Отделка прочие помещения подземная часть</t>
        </is>
      </c>
      <c r="C8587" s="25" t="n"/>
      <c r="D8587" s="165" t="inlineStr">
        <is>
          <t>12.1.4.4.3.3.</t>
        </is>
      </c>
      <c r="E8587" s="161" t="inlineStr">
        <is>
          <t>Потолок:
Штукатурный слой 25 мм</t>
        </is>
      </c>
      <c r="F8587" s="127" t="inlineStr">
        <is>
          <t>м2</t>
        </is>
      </c>
      <c r="G8587" s="654" t="n">
        <v>20.05</v>
      </c>
      <c r="H8587" s="655" t="n">
        <v>1125</v>
      </c>
      <c r="I8587" s="656" t="n">
        <v>3000</v>
      </c>
      <c r="J8587" s="654" t="n">
        <v>515.625</v>
      </c>
      <c r="K8587" s="523">
        <f>SUBTOTAL(9,H8587:J8587)</f>
        <v/>
      </c>
      <c r="L8587" s="520">
        <f>$G8587*H8587</f>
        <v/>
      </c>
      <c r="M8587" s="521">
        <f>$G8587*I8587</f>
        <v/>
      </c>
      <c r="N8587" s="522">
        <f>$G8587*J8587</f>
        <v/>
      </c>
      <c r="O8587" s="523">
        <f>G8587*K8587</f>
        <v/>
      </c>
      <c r="P8587" s="86" t="inlineStr">
        <is>
          <t>Добавлено Смета №8</t>
        </is>
      </c>
      <c r="Q8587" s="104" t="n"/>
    </row>
    <row r="8588" outlineLevel="5" ht="50.25" customHeight="1">
      <c r="A8588" s="3" t="n"/>
      <c r="B8588" s="3" t="inlineStr">
        <is>
          <t>Отделка прочие помещения подземная часть</t>
        </is>
      </c>
      <c r="C8588" s="25" t="n"/>
      <c r="D8588" s="165" t="inlineStr">
        <is>
          <t>12.1.4.4.3.4.</t>
        </is>
      </c>
      <c r="E8588" s="161" t="inlineStr">
        <is>
          <t>Потолок:
Грунтовка (в качестве обеспыливания)</t>
        </is>
      </c>
      <c r="F8588" s="127" t="inlineStr">
        <is>
          <t>м2</t>
        </is>
      </c>
      <c r="G8588" s="654" t="n">
        <v>20.05</v>
      </c>
      <c r="H8588" s="655" t="n">
        <v>85</v>
      </c>
      <c r="I8588" s="656" t="n">
        <v>950</v>
      </c>
      <c r="J8588" s="654" t="n">
        <v>129.375</v>
      </c>
      <c r="K8588" s="523">
        <f>SUBTOTAL(9,H8588:J8588)</f>
        <v/>
      </c>
      <c r="L8588" s="520">
        <f>$G8588*H8588</f>
        <v/>
      </c>
      <c r="M8588" s="521">
        <f>$G8588*I8588</f>
        <v/>
      </c>
      <c r="N8588" s="522">
        <f>$G8588*J8588</f>
        <v/>
      </c>
      <c r="O8588" s="523">
        <f>G8588*K8588</f>
        <v/>
      </c>
      <c r="P8588" s="86" t="inlineStr">
        <is>
          <t>Добавлено Смета №8</t>
        </is>
      </c>
      <c r="Q8588" s="104" t="n"/>
    </row>
    <row r="8589" outlineLevel="5" ht="50.25" customHeight="1">
      <c r="A8589" s="3" t="n"/>
      <c r="B8589" s="3" t="inlineStr">
        <is>
          <t>Отделка прочие помещения подземная часть</t>
        </is>
      </c>
      <c r="C8589" s="25" t="n"/>
      <c r="D8589" s="165" t="inlineStr">
        <is>
          <t>12.1.4.4.3.5.</t>
        </is>
      </c>
      <c r="E8589" s="161" t="inlineStr">
        <is>
          <t>Потолок:
Минераловатный утеплитель 50 мм</t>
        </is>
      </c>
      <c r="F8589" s="127" t="inlineStr">
        <is>
          <t>м2</t>
        </is>
      </c>
      <c r="G8589" s="654" t="n">
        <v>36.54</v>
      </c>
      <c r="H8589" s="655" t="n">
        <v>340</v>
      </c>
      <c r="I8589" s="656" t="n">
        <v>450</v>
      </c>
      <c r="J8589" s="654" t="n">
        <v>98.75</v>
      </c>
      <c r="K8589" s="523">
        <f>SUBTOTAL(9,H8589:J8589)</f>
        <v/>
      </c>
      <c r="L8589" s="520">
        <f>$G8589*H8589</f>
        <v/>
      </c>
      <c r="M8589" s="521">
        <f>$G8589*I8589</f>
        <v/>
      </c>
      <c r="N8589" s="522">
        <f>$G8589*J8589</f>
        <v/>
      </c>
      <c r="O8589" s="523">
        <f>G8589*K8589</f>
        <v/>
      </c>
      <c r="P8589" s="86" t="inlineStr">
        <is>
          <t>Добавлено Смета №8</t>
        </is>
      </c>
      <c r="Q8589" s="104" t="n"/>
    </row>
    <row r="8590" outlineLevel="5" ht="50.25" customHeight="1">
      <c r="A8590" s="3" t="n"/>
      <c r="B8590" s="3" t="inlineStr">
        <is>
          <t>Отделка прочие помещения подземная часть</t>
        </is>
      </c>
      <c r="C8590" s="25" t="n"/>
      <c r="D8590" s="165" t="inlineStr">
        <is>
          <t>12.1.4.4.3.6.</t>
        </is>
      </c>
      <c r="E8590" s="161" t="inlineStr">
        <is>
          <t>Потолок:
Штукатурный слой 25 мм</t>
        </is>
      </c>
      <c r="F8590" s="127" t="inlineStr">
        <is>
          <t>м2</t>
        </is>
      </c>
      <c r="G8590" s="654" t="n">
        <v>36.54</v>
      </c>
      <c r="H8590" s="655" t="n">
        <v>1125</v>
      </c>
      <c r="I8590" s="656" t="n">
        <v>3000</v>
      </c>
      <c r="J8590" s="654" t="n">
        <v>515.625</v>
      </c>
      <c r="K8590" s="523">
        <f>SUBTOTAL(9,H8590:J8590)</f>
        <v/>
      </c>
      <c r="L8590" s="520">
        <f>$G8590*H8590</f>
        <v/>
      </c>
      <c r="M8590" s="521">
        <f>$G8590*I8590</f>
        <v/>
      </c>
      <c r="N8590" s="522">
        <f>$G8590*J8590</f>
        <v/>
      </c>
      <c r="O8590" s="523">
        <f>G8590*K8590</f>
        <v/>
      </c>
      <c r="P8590" s="86" t="inlineStr">
        <is>
          <t>Добавлено Смета №8</t>
        </is>
      </c>
      <c r="Q8590" s="104" t="n"/>
    </row>
    <row r="8591" outlineLevel="5" ht="50.25" customHeight="1">
      <c r="A8591" s="3" t="n"/>
      <c r="B8591" s="3" t="inlineStr">
        <is>
          <t>Отделка прочие помещения подземная часть</t>
        </is>
      </c>
      <c r="C8591" s="25" t="n"/>
      <c r="D8591" s="165" t="inlineStr">
        <is>
          <t>12.1.4.4.3.7.</t>
        </is>
      </c>
      <c r="E8591" s="161" t="inlineStr">
        <is>
          <t>Потолок:
Грунтовка (в качестве обеспыливания)</t>
        </is>
      </c>
      <c r="F8591" s="127" t="inlineStr">
        <is>
          <t>м2</t>
        </is>
      </c>
      <c r="G8591" s="654" t="n">
        <v>36.54</v>
      </c>
      <c r="H8591" s="655" t="n">
        <v>85</v>
      </c>
      <c r="I8591" s="656" t="n">
        <v>950</v>
      </c>
      <c r="J8591" s="654" t="n">
        <v>129.375</v>
      </c>
      <c r="K8591" s="523">
        <f>SUBTOTAL(9,H8591:J8591)</f>
        <v/>
      </c>
      <c r="L8591" s="520">
        <f>$G8591*H8591</f>
        <v/>
      </c>
      <c r="M8591" s="521">
        <f>$G8591*I8591</f>
        <v/>
      </c>
      <c r="N8591" s="522">
        <f>$G8591*J8591</f>
        <v/>
      </c>
      <c r="O8591" s="523">
        <f>G8591*K8591</f>
        <v/>
      </c>
      <c r="P8591" s="86" t="inlineStr">
        <is>
          <t>Добавлено Смета №8</t>
        </is>
      </c>
      <c r="Q8591" s="104" t="n"/>
    </row>
    <row r="8592" outlineLevel="5" ht="50.25" customHeight="1">
      <c r="A8592" s="3" t="n"/>
      <c r="B8592" s="3" t="inlineStr">
        <is>
          <t>Отделка прочие помещения подземная часть</t>
        </is>
      </c>
      <c r="C8592" s="25" t="n"/>
      <c r="D8592" s="165" t="inlineStr">
        <is>
          <t>12.1.4.4.3.8.</t>
        </is>
      </c>
      <c r="E8592" s="161" t="inlineStr">
        <is>
          <t>Потолок:
Минераловатный утеплитель 50 мм</t>
        </is>
      </c>
      <c r="F8592" s="127" t="inlineStr">
        <is>
          <t>м2</t>
        </is>
      </c>
      <c r="G8592" s="654" t="n">
        <v>10.5</v>
      </c>
      <c r="H8592" s="655" t="n">
        <v>340</v>
      </c>
      <c r="I8592" s="656" t="n">
        <v>450</v>
      </c>
      <c r="J8592" s="654" t="n">
        <v>98.75</v>
      </c>
      <c r="K8592" s="523">
        <f>SUBTOTAL(9,H8592:J8592)</f>
        <v/>
      </c>
      <c r="L8592" s="520">
        <f>$G8592*H8592</f>
        <v/>
      </c>
      <c r="M8592" s="521">
        <f>$G8592*I8592</f>
        <v/>
      </c>
      <c r="N8592" s="522">
        <f>$G8592*J8592</f>
        <v/>
      </c>
      <c r="O8592" s="523">
        <f>G8592*K8592</f>
        <v/>
      </c>
      <c r="P8592" s="86" t="inlineStr">
        <is>
          <t>Добавлено Смета №8</t>
        </is>
      </c>
      <c r="Q8592" s="104" t="n"/>
    </row>
    <row r="8593" outlineLevel="5" ht="50.25" customHeight="1">
      <c r="A8593" s="3" t="n"/>
      <c r="B8593" s="3" t="inlineStr">
        <is>
          <t>Отделка прочие помещения подземная часть</t>
        </is>
      </c>
      <c r="C8593" s="25" t="n"/>
      <c r="D8593" s="165" t="inlineStr">
        <is>
          <t>12.1.4.4.3.9.</t>
        </is>
      </c>
      <c r="E8593" s="161" t="inlineStr">
        <is>
          <t>Потолок:
Штукатурный слой 25 мм</t>
        </is>
      </c>
      <c r="F8593" s="127" t="inlineStr">
        <is>
          <t>м2</t>
        </is>
      </c>
      <c r="G8593" s="654" t="n">
        <v>10.5</v>
      </c>
      <c r="H8593" s="655" t="n">
        <v>1125</v>
      </c>
      <c r="I8593" s="656" t="n">
        <v>3000</v>
      </c>
      <c r="J8593" s="654" t="n">
        <v>515.625</v>
      </c>
      <c r="K8593" s="523">
        <f>SUBTOTAL(9,H8593:J8593)</f>
        <v/>
      </c>
      <c r="L8593" s="520">
        <f>$G8593*H8593</f>
        <v/>
      </c>
      <c r="M8593" s="521">
        <f>$G8593*I8593</f>
        <v/>
      </c>
      <c r="N8593" s="522">
        <f>$G8593*J8593</f>
        <v/>
      </c>
      <c r="O8593" s="523">
        <f>G8593*K8593</f>
        <v/>
      </c>
      <c r="P8593" s="86" t="inlineStr">
        <is>
          <t>Добавлено Смета №8</t>
        </is>
      </c>
      <c r="Q8593" s="104" t="n"/>
    </row>
    <row r="8594" outlineLevel="5" ht="50.25" customHeight="1">
      <c r="A8594" s="3" t="n"/>
      <c r="B8594" s="3" t="inlineStr">
        <is>
          <t>Отделка прочие помещения подземная часть</t>
        </is>
      </c>
      <c r="C8594" s="25" t="n"/>
      <c r="D8594" s="165" t="inlineStr">
        <is>
          <t>12.1.4.4.3.10.</t>
        </is>
      </c>
      <c r="E8594" s="161" t="inlineStr">
        <is>
          <t>Потолок:
Грунтовка (в качестве обеспыливания)</t>
        </is>
      </c>
      <c r="F8594" s="127" t="inlineStr">
        <is>
          <t>м2</t>
        </is>
      </c>
      <c r="G8594" s="654" t="n">
        <v>10.5</v>
      </c>
      <c r="H8594" s="655" t="n">
        <v>85</v>
      </c>
      <c r="I8594" s="656" t="n">
        <v>950</v>
      </c>
      <c r="J8594" s="654" t="n">
        <v>129.375</v>
      </c>
      <c r="K8594" s="523">
        <f>SUBTOTAL(9,H8594:J8594)</f>
        <v/>
      </c>
      <c r="L8594" s="520">
        <f>$G8594*H8594</f>
        <v/>
      </c>
      <c r="M8594" s="521">
        <f>$G8594*I8594</f>
        <v/>
      </c>
      <c r="N8594" s="522">
        <f>$G8594*J8594</f>
        <v/>
      </c>
      <c r="O8594" s="523">
        <f>G8594*K8594</f>
        <v/>
      </c>
      <c r="P8594" s="86" t="inlineStr">
        <is>
          <t>Добавлено Смета №8</t>
        </is>
      </c>
      <c r="Q8594" s="104" t="n"/>
    </row>
    <row r="8595" outlineLevel="1" ht="50.25" customHeight="1">
      <c r="A8595" s="3" t="n"/>
      <c r="B8595" s="3" t="inlineStr">
        <is>
          <t>Отделка надземной части (в т.ч. меблировка)</t>
        </is>
      </c>
      <c r="C8595" s="235" t="n"/>
      <c r="D8595" s="246" t="inlineStr">
        <is>
          <t>12.2.</t>
        </is>
      </c>
      <c r="E8595" s="145" t="inlineStr">
        <is>
          <t>Отделка надземной части (в соответствии с дизайн-проектом)</t>
        </is>
      </c>
      <c r="F8595" s="237" t="inlineStr">
        <is>
          <t>м2</t>
        </is>
      </c>
      <c r="G8595" s="335" t="n">
        <v>3681.5</v>
      </c>
      <c r="H8595" s="336">
        <f>+IFERROR(L8595/G8595,0)</f>
        <v/>
      </c>
      <c r="I8595" s="337">
        <f>IFERROR(M8595/G8595,0)</f>
        <v/>
      </c>
      <c r="J8595" s="338">
        <f>IFERROR(N8595/G8595,0)</f>
        <v/>
      </c>
      <c r="K8595" s="339">
        <f>+IFERROR(O8595/G8595,0)</f>
        <v/>
      </c>
      <c r="L8595" s="336">
        <f>SUBTOTAL(9,L8596:L8638)</f>
        <v/>
      </c>
      <c r="M8595" s="337">
        <f>SUBTOTAL(9,M8596:M8638)</f>
        <v/>
      </c>
      <c r="N8595" s="338">
        <f>SUBTOTAL(9,N8596:N8638)</f>
        <v/>
      </c>
      <c r="O8595" s="339">
        <f>SUBTOTAL(9,O8596:O8638)</f>
        <v/>
      </c>
      <c r="P8595" s="238" t="inlineStr">
        <is>
          <t>Помещения арендаторов (офисы, ритейл) отделываются силами арендаторов</t>
        </is>
      </c>
      <c r="Q8595" s="244" t="n"/>
    </row>
    <row r="8596" outlineLevel="2" ht="50.25" customHeight="1">
      <c r="A8596" s="3" t="inlineStr">
        <is>
          <t>8.2.1.</t>
        </is>
      </c>
      <c r="B8596" s="3" t="inlineStr">
        <is>
          <t>Отделка лобби/гранд-лобби</t>
        </is>
      </c>
      <c r="C8596" s="240" t="inlineStr">
        <is>
          <t>8.2.1.</t>
        </is>
      </c>
      <c r="D8596" s="248" t="inlineStr">
        <is>
          <t>12.2.1.</t>
        </is>
      </c>
      <c r="E8596" s="146" t="inlineStr">
        <is>
          <t>Лобби и лифтовой холл 1-го этажа (уточняется на этапе РД)</t>
        </is>
      </c>
      <c r="F8596" s="241" t="inlineStr">
        <is>
          <t>м2</t>
        </is>
      </c>
      <c r="G8596" s="422" t="n">
        <v>464.24</v>
      </c>
      <c r="H8596" s="423">
        <f>IFERROR(L8596/G8596,0)</f>
        <v/>
      </c>
      <c r="I8596" s="424">
        <f>IFERROR(M8596/G8596,0)</f>
        <v/>
      </c>
      <c r="J8596" s="425">
        <f>IFERROR(N8596/G8596,0)</f>
        <v/>
      </c>
      <c r="K8596" s="432">
        <f>+IFERROR(O8596/G8596,0)</f>
        <v/>
      </c>
      <c r="L8596" s="423">
        <f>SUBTOTAL(9,L8597:L8608)</f>
        <v/>
      </c>
      <c r="M8596" s="424">
        <f>SUBTOTAL(9,M8597:M8608)</f>
        <v/>
      </c>
      <c r="N8596" s="425">
        <f>SUBTOTAL(9,N8597:N8608)</f>
        <v/>
      </c>
      <c r="O8596" s="427" t="n">
        <v>210019522.9999999</v>
      </c>
      <c r="P8596" s="242" t="n"/>
      <c r="Q8596" s="243" t="n"/>
      <c r="R8596" t="n">
        <v>210019522.9999999</v>
      </c>
    </row>
    <row r="8597" outlineLevel="3" ht="50.25" customHeight="1">
      <c r="A8597" s="3" t="n"/>
      <c r="B8597" s="3" t="inlineStr">
        <is>
          <t>Отделка лобби/гранд-лобби</t>
        </is>
      </c>
      <c r="C8597" s="25" t="n"/>
      <c r="D8597" s="165" t="inlineStr">
        <is>
          <t>12.2.1.1.</t>
        </is>
      </c>
      <c r="E8597" s="3" t="inlineStr">
        <is>
          <t xml:space="preserve">Пол лобби:
Натуральный камень/Керамогранит </t>
        </is>
      </c>
      <c r="F8597" s="518" t="inlineStr">
        <is>
          <t>м2</t>
        </is>
      </c>
      <c r="G8597" s="519" t="n">
        <v>276.09</v>
      </c>
      <c r="H8597" s="520">
        <f>I8597*0.4</f>
        <v/>
      </c>
      <c r="I8597" s="521" t="n">
        <v>335500</v>
      </c>
      <c r="J8597" s="522" t="n">
        <v>0</v>
      </c>
      <c r="K8597" s="523">
        <f>SUBTOTAL(9,H8597:J8597)</f>
        <v/>
      </c>
      <c r="L8597" s="520">
        <f>$G8597*H8597</f>
        <v/>
      </c>
      <c r="M8597" s="521">
        <f>$G8597*I8597</f>
        <v/>
      </c>
      <c r="N8597" s="522">
        <f>$G8597*J8597</f>
        <v/>
      </c>
      <c r="O8597" s="523">
        <f>G8597*K8597</f>
        <v/>
      </c>
      <c r="P8597" s="79" t="inlineStr">
        <is>
          <t>Добавлено</t>
        </is>
      </c>
      <c r="Q8597" s="104" t="inlineStr">
        <is>
          <t>Левое/правое лобби.
Нефиксированная цена в договоре. Финальная стоимость будет определена по факту проведения совместных закупочных процедур с Заказчиком</t>
        </is>
      </c>
    </row>
    <row r="8598" outlineLevel="3" ht="50.25" customHeight="1">
      <c r="A8598" s="3" t="n"/>
      <c r="B8598" s="3" t="inlineStr">
        <is>
          <t>Отделка лобби/гранд-лобби</t>
        </is>
      </c>
      <c r="C8598" s="25" t="n"/>
      <c r="D8598" s="165" t="inlineStr">
        <is>
          <t>12.2.1.2.</t>
        </is>
      </c>
      <c r="E8598" s="3" t="inlineStr">
        <is>
          <t xml:space="preserve">Пол лифтового холла:
Натуральный камень/Керамогранит </t>
        </is>
      </c>
      <c r="F8598" s="518" t="inlineStr">
        <is>
          <t>м2</t>
        </is>
      </c>
      <c r="G8598" s="519" t="n">
        <v>188.15</v>
      </c>
      <c r="H8598" s="520">
        <f>I8598*0.4</f>
        <v/>
      </c>
      <c r="I8598" s="521" t="n">
        <v>305000</v>
      </c>
      <c r="J8598" s="522" t="n">
        <v>0</v>
      </c>
      <c r="K8598" s="523">
        <f>SUBTOTAL(9,H8598:J8598)</f>
        <v/>
      </c>
      <c r="L8598" s="520">
        <f>$G8598*H8598</f>
        <v/>
      </c>
      <c r="M8598" s="521">
        <f>$G8598*I8598</f>
        <v/>
      </c>
      <c r="N8598" s="522">
        <f>$G8598*J8598</f>
        <v/>
      </c>
      <c r="O8598" s="523">
        <f>G8598*K8598</f>
        <v/>
      </c>
      <c r="P8598" s="79" t="inlineStr">
        <is>
          <t>Добавлено</t>
        </is>
      </c>
      <c r="Q8598" s="104" t="inlineStr">
        <is>
          <t>Центральное лобби.
Нефиксированная цена в договоре. Финальная стоимость будет определена по факту проведения совместных закупочных процедур с Заказчиком</t>
        </is>
      </c>
    </row>
    <row r="8599" outlineLevel="3" ht="50.25" customHeight="1">
      <c r="A8599" s="3" t="n"/>
      <c r="B8599" s="3" t="n"/>
      <c r="C8599" s="25" t="n"/>
      <c r="D8599" s="165" t="inlineStr">
        <is>
          <t>12.2.1.3.</t>
        </is>
      </c>
      <c r="E8599" s="3" t="inlineStr">
        <is>
          <t>Натуральный камень/Керамогранит на клею
Гидроизоляция с заводом на стены 100мм
Помещения ПУИ, мойки лап, вакумного мусороудаление</t>
        </is>
      </c>
      <c r="F8599" s="518" t="inlineStr">
        <is>
          <t>м2</t>
        </is>
      </c>
      <c r="G8599" s="519" t="n">
        <v>0</v>
      </c>
      <c r="H8599" s="520" t="n">
        <v>0</v>
      </c>
      <c r="I8599" s="521" t="n">
        <v>0</v>
      </c>
      <c r="J8599" s="522" t="n">
        <v>0</v>
      </c>
      <c r="K8599" s="523">
        <f>SUBTOTAL(9,H8599:J8599)</f>
        <v/>
      </c>
      <c r="L8599" s="520">
        <f>$G8599*H8599</f>
        <v/>
      </c>
      <c r="M8599" s="521">
        <f>$G8599*I8599</f>
        <v/>
      </c>
      <c r="N8599" s="522">
        <f>$G8599*J8599</f>
        <v/>
      </c>
      <c r="O8599" s="523">
        <f>G8599*K8599</f>
        <v/>
      </c>
      <c r="P8599" s="79" t="n"/>
      <c r="Q8599" s="104" t="n"/>
    </row>
    <row r="8600" outlineLevel="3" ht="50.25" customHeight="1">
      <c r="A8600" s="3" t="n"/>
      <c r="B8600" s="3" t="n"/>
      <c r="C8600" s="25" t="n"/>
      <c r="D8600" s="165" t="inlineStr">
        <is>
          <t>12.2.1.4.</t>
        </is>
      </c>
      <c r="E8600" s="3" t="inlineStr">
        <is>
          <t>Стены лобби: 
Натуральный камень/декоративные металлические панели/архитектурная покраска</t>
        </is>
      </c>
      <c r="F8600" s="518" t="inlineStr">
        <is>
          <t>м2</t>
        </is>
      </c>
      <c r="G8600" s="519" t="n">
        <v>0</v>
      </c>
      <c r="H8600" s="520" t="n">
        <v>0</v>
      </c>
      <c r="I8600" s="521" t="n">
        <v>0</v>
      </c>
      <c r="J8600" s="522" t="n">
        <v>0</v>
      </c>
      <c r="K8600" s="523">
        <f>SUBTOTAL(9,H8600:J8600)</f>
        <v/>
      </c>
      <c r="L8600" s="520">
        <f>$G8600*H8600</f>
        <v/>
      </c>
      <c r="M8600" s="521">
        <f>$G8600*I8600</f>
        <v/>
      </c>
      <c r="N8600" s="522">
        <f>$G8600*J8600</f>
        <v/>
      </c>
      <c r="O8600" s="523">
        <f>G8600*K8600</f>
        <v/>
      </c>
      <c r="P8600" s="79" t="n"/>
      <c r="Q8600" s="104" t="n"/>
    </row>
    <row r="8601" outlineLevel="3" ht="50.25" customHeight="1">
      <c r="A8601" s="3" t="n"/>
      <c r="B8601" s="3" t="n"/>
      <c r="C8601" s="25" t="n"/>
      <c r="D8601" s="165" t="inlineStr">
        <is>
          <t>12.2.1.5.</t>
        </is>
      </c>
      <c r="E8601" s="3" t="inlineStr">
        <is>
          <t>Натуральный камень/Керамогранит на клею
Помещения ПУИ, мойки лап, вакумного мусороудаление</t>
        </is>
      </c>
      <c r="F8601" s="518" t="inlineStr">
        <is>
          <t>м2</t>
        </is>
      </c>
      <c r="G8601" s="519" t="n">
        <v>0</v>
      </c>
      <c r="H8601" s="520" t="n">
        <v>0</v>
      </c>
      <c r="I8601" s="521" t="n">
        <v>0</v>
      </c>
      <c r="J8601" s="522" t="n">
        <v>0</v>
      </c>
      <c r="K8601" s="523">
        <f>SUBTOTAL(9,H8601:J8601)</f>
        <v/>
      </c>
      <c r="L8601" s="520">
        <f>$G8601*H8601</f>
        <v/>
      </c>
      <c r="M8601" s="521">
        <f>$G8601*I8601</f>
        <v/>
      </c>
      <c r="N8601" s="522">
        <f>$G8601*J8601</f>
        <v/>
      </c>
      <c r="O8601" s="523">
        <f>G8601*K8601</f>
        <v/>
      </c>
      <c r="P8601" s="79" t="n"/>
      <c r="Q8601" s="104" t="n"/>
    </row>
    <row r="8602" outlineLevel="3" ht="50.25" customHeight="1">
      <c r="A8602" s="3" t="n"/>
      <c r="B8602" s="3" t="n"/>
      <c r="C8602" s="25" t="n"/>
      <c r="D8602" s="165" t="inlineStr">
        <is>
          <t>12.2.1.6.</t>
        </is>
      </c>
      <c r="E8602" s="3" t="inlineStr">
        <is>
          <t>Стены лифтового холла:
Натуральный камень/декоративные металлические панели/архитектурная покраска</t>
        </is>
      </c>
      <c r="F8602" s="518" t="inlineStr">
        <is>
          <t>м2</t>
        </is>
      </c>
      <c r="G8602" s="519" t="n">
        <v>0</v>
      </c>
      <c r="H8602" s="520" t="n">
        <v>0</v>
      </c>
      <c r="I8602" s="521" t="n">
        <v>0</v>
      </c>
      <c r="J8602" s="522" t="n">
        <v>0</v>
      </c>
      <c r="K8602" s="523">
        <f>SUBTOTAL(9,H8602:J8602)</f>
        <v/>
      </c>
      <c r="L8602" s="520">
        <f>$G8602*H8602</f>
        <v/>
      </c>
      <c r="M8602" s="521">
        <f>$G8602*I8602</f>
        <v/>
      </c>
      <c r="N8602" s="522">
        <f>$G8602*J8602</f>
        <v/>
      </c>
      <c r="O8602" s="523">
        <f>G8602*K8602</f>
        <v/>
      </c>
      <c r="P8602" s="79" t="n"/>
      <c r="Q8602" s="104" t="n"/>
    </row>
    <row r="8603" outlineLevel="3" ht="50.25" customHeight="1">
      <c r="A8603" s="3" t="n"/>
      <c r="B8603" s="3" t="n"/>
      <c r="C8603" s="25" t="n"/>
      <c r="D8603" s="165" t="inlineStr">
        <is>
          <t>12.2.1.7.</t>
        </is>
      </c>
      <c r="E8603" s="3" t="inlineStr">
        <is>
          <t>Потолок: 
декоративные металлические панели/архитектурная покраска</t>
        </is>
      </c>
      <c r="F8603" s="518" t="inlineStr">
        <is>
          <t>м2</t>
        </is>
      </c>
      <c r="G8603" s="519" t="n">
        <v>0</v>
      </c>
      <c r="H8603" s="520" t="n">
        <v>0</v>
      </c>
      <c r="I8603" s="521" t="n">
        <v>0</v>
      </c>
      <c r="J8603" s="522" t="n">
        <v>0</v>
      </c>
      <c r="K8603" s="523">
        <f>SUBTOTAL(9,H8603:J8603)</f>
        <v/>
      </c>
      <c r="L8603" s="520">
        <f>$G8603*H8603</f>
        <v/>
      </c>
      <c r="M8603" s="521">
        <f>$G8603*I8603</f>
        <v/>
      </c>
      <c r="N8603" s="522">
        <f>$G8603*J8603</f>
        <v/>
      </c>
      <c r="O8603" s="523">
        <f>G8603*K8603</f>
        <v/>
      </c>
      <c r="P8603" s="79" t="n"/>
      <c r="Q8603" s="104" t="n"/>
    </row>
    <row r="8604" outlineLevel="3" ht="50.25" customHeight="1">
      <c r="A8604" s="3" t="n"/>
      <c r="B8604" s="3" t="n"/>
      <c r="C8604" s="25" t="n"/>
      <c r="D8604" s="165" t="inlineStr">
        <is>
          <t>12.2.1.8.</t>
        </is>
      </c>
      <c r="E8604" s="3" t="inlineStr">
        <is>
          <t>Светильники</t>
        </is>
      </c>
      <c r="F8604" s="518" t="inlineStr">
        <is>
          <t>компл.</t>
        </is>
      </c>
      <c r="G8604" s="519" t="n">
        <v>0</v>
      </c>
      <c r="H8604" s="520" t="n">
        <v>0</v>
      </c>
      <c r="I8604" s="521" t="n">
        <v>0</v>
      </c>
      <c r="J8604" s="522" t="n">
        <v>0</v>
      </c>
      <c r="K8604" s="523">
        <f>SUBTOTAL(9,H8604:J8604)</f>
        <v/>
      </c>
      <c r="L8604" s="520">
        <f>$G8604*H8604</f>
        <v/>
      </c>
      <c r="M8604" s="521">
        <f>$G8604*I8604</f>
        <v/>
      </c>
      <c r="N8604" s="522">
        <f>$G8604*J8604</f>
        <v/>
      </c>
      <c r="O8604" s="523">
        <f>G8604*K8604</f>
        <v/>
      </c>
      <c r="P8604" s="79" t="n"/>
      <c r="Q8604" s="104" t="n"/>
    </row>
    <row r="8605" outlineLevel="3" ht="50.25" customHeight="1">
      <c r="A8605" s="3" t="n"/>
      <c r="B8605" s="3" t="n"/>
      <c r="C8605" s="25" t="n"/>
      <c r="D8605" s="165" t="inlineStr">
        <is>
          <t>12.2.1.9.</t>
        </is>
      </c>
      <c r="E8605" s="3" t="inlineStr">
        <is>
          <t>Отделка лифтовых порталов</t>
        </is>
      </c>
      <c r="F8605" s="518" t="inlineStr">
        <is>
          <t>шт.</t>
        </is>
      </c>
      <c r="G8605" s="519" t="n">
        <v>0</v>
      </c>
      <c r="H8605" s="520" t="n">
        <v>0</v>
      </c>
      <c r="I8605" s="521" t="n">
        <v>0</v>
      </c>
      <c r="J8605" s="522" t="n">
        <v>0</v>
      </c>
      <c r="K8605" s="523">
        <f>SUBTOTAL(9,H8605:J8605)</f>
        <v/>
      </c>
      <c r="L8605" s="520">
        <f>$G8605*H8605</f>
        <v/>
      </c>
      <c r="M8605" s="521">
        <f>$G8605*I8605</f>
        <v/>
      </c>
      <c r="N8605" s="522">
        <f>$G8605*J8605</f>
        <v/>
      </c>
      <c r="O8605" s="523">
        <f>G8605*K8605</f>
        <v/>
      </c>
      <c r="P8605" s="79" t="n"/>
      <c r="Q8605" s="104" t="n"/>
    </row>
    <row r="8606" outlineLevel="3" ht="50.25" customHeight="1">
      <c r="A8606" s="3" t="n"/>
      <c r="B8606" s="3" t="n"/>
      <c r="C8606" s="25" t="n"/>
      <c r="D8606" s="165" t="inlineStr">
        <is>
          <t>12.2.1.10.</t>
        </is>
      </c>
      <c r="E8606" s="3" t="inlineStr">
        <is>
          <t>Стойка ресепшен:
В соответствии с дизайн-проектом на стадии РД</t>
        </is>
      </c>
      <c r="F8606" s="518" t="inlineStr">
        <is>
          <t>шт.</t>
        </is>
      </c>
      <c r="G8606" s="519" t="n">
        <v>0</v>
      </c>
      <c r="H8606" s="520" t="n">
        <v>0</v>
      </c>
      <c r="I8606" s="521" t="n">
        <v>0</v>
      </c>
      <c r="J8606" s="522" t="n">
        <v>0</v>
      </c>
      <c r="K8606" s="523">
        <f>SUBTOTAL(9,H8606:J8606)</f>
        <v/>
      </c>
      <c r="L8606" s="520">
        <f>$G8606*H8606</f>
        <v/>
      </c>
      <c r="M8606" s="521">
        <f>$G8606*I8606</f>
        <v/>
      </c>
      <c r="N8606" s="522">
        <f>$G8606*J8606</f>
        <v/>
      </c>
      <c r="O8606" s="523">
        <f>G8606*K8606</f>
        <v/>
      </c>
      <c r="P8606" s="79" t="n"/>
      <c r="Q8606" s="104" t="n"/>
    </row>
    <row r="8607" outlineLevel="3" ht="50.25" customHeight="1">
      <c r="A8607" s="3" t="n"/>
      <c r="B8607" s="3" t="n"/>
      <c r="C8607" s="25" t="n"/>
      <c r="D8607" s="165" t="inlineStr">
        <is>
          <t>12.2.1.11.</t>
        </is>
      </c>
      <c r="E8607" s="3" t="inlineStr">
        <is>
          <t>Потолок: Окраска высококачественной фасадной краской, согласовать с Заказчиком. Уточняется на РД согласно отдельного дизайн-проекта
Помещения ПУИ, мойки лап, вакумного мусороудаление</t>
        </is>
      </c>
      <c r="F8607" s="518" t="inlineStr">
        <is>
          <t>м2</t>
        </is>
      </c>
      <c r="G8607" s="519" t="n">
        <v>0</v>
      </c>
      <c r="H8607" s="520" t="n">
        <v>0</v>
      </c>
      <c r="I8607" s="521" t="n">
        <v>0</v>
      </c>
      <c r="J8607" s="522" t="n">
        <v>0</v>
      </c>
      <c r="K8607" s="523">
        <f>SUBTOTAL(9,H8607:J8607)</f>
        <v/>
      </c>
      <c r="L8607" s="520">
        <f>$G8607*H8607</f>
        <v/>
      </c>
      <c r="M8607" s="521">
        <f>$G8607*I8607</f>
        <v/>
      </c>
      <c r="N8607" s="522">
        <f>$G8607*J8607</f>
        <v/>
      </c>
      <c r="O8607" s="523">
        <f>G8607*K8607</f>
        <v/>
      </c>
      <c r="P8607" s="79" t="n"/>
      <c r="Q8607" s="104" t="n"/>
    </row>
    <row r="8608" outlineLevel="3" ht="50.25" customHeight="1">
      <c r="A8608" s="3" t="n"/>
      <c r="B8608" s="3" t="n"/>
      <c r="C8608" s="25" t="n"/>
      <c r="D8608" s="165" t="inlineStr">
        <is>
          <t>12.2.1.12.</t>
        </is>
      </c>
      <c r="E8608" s="3" t="inlineStr">
        <is>
          <t>Отдельно стоящая мебель: стулья, скамейки</t>
        </is>
      </c>
      <c r="F8608" s="518" t="inlineStr">
        <is>
          <t>компл.</t>
        </is>
      </c>
      <c r="G8608" s="519" t="n">
        <v>0</v>
      </c>
      <c r="H8608" s="520" t="n">
        <v>0</v>
      </c>
      <c r="I8608" s="521" t="n">
        <v>0</v>
      </c>
      <c r="J8608" s="522" t="n">
        <v>0</v>
      </c>
      <c r="K8608" s="523">
        <f>SUBTOTAL(9,H8608:J8608)</f>
        <v/>
      </c>
      <c r="L8608" s="520">
        <f>$G8608*H8608</f>
        <v/>
      </c>
      <c r="M8608" s="521">
        <f>$G8608*I8608</f>
        <v/>
      </c>
      <c r="N8608" s="522">
        <f>$G8608*J8608</f>
        <v/>
      </c>
      <c r="O8608" s="523">
        <f>G8608*K8608</f>
        <v/>
      </c>
      <c r="P8608" s="79" t="n"/>
      <c r="Q8608" s="104" t="n"/>
    </row>
    <row r="8609" outlineLevel="2" ht="50.25" customHeight="1">
      <c r="A8609" s="3" t="inlineStr">
        <is>
          <t>8.2.3.</t>
        </is>
      </c>
      <c r="B8609" s="3" t="inlineStr">
        <is>
          <t>Лифтовые холлы и коридоры, тамбур-шлюзы для посетителей надземной части</t>
        </is>
      </c>
      <c r="C8609" s="240" t="inlineStr">
        <is>
          <t>8.2.3.</t>
        </is>
      </c>
      <c r="D8609" s="248" t="inlineStr">
        <is>
          <t>12.2.2.</t>
        </is>
      </c>
      <c r="E8609" s="146" t="inlineStr">
        <is>
          <t>Лобби и лифтовой холл типового этажа (уточняется на этапе РД)</t>
        </is>
      </c>
      <c r="F8609" s="241" t="inlineStr">
        <is>
          <t>м2</t>
        </is>
      </c>
      <c r="G8609" s="422" t="n">
        <v>1311.69</v>
      </c>
      <c r="H8609" s="423">
        <f>IFERROR(L8609/G8609,0)</f>
        <v/>
      </c>
      <c r="I8609" s="424">
        <f>IFERROR(M8609/G8609,0)</f>
        <v/>
      </c>
      <c r="J8609" s="425">
        <f>IFERROR(N8609/G8609,0)</f>
        <v/>
      </c>
      <c r="K8609" s="432">
        <f>+IFERROR(O8609/G8609,0)</f>
        <v/>
      </c>
      <c r="L8609" s="423">
        <f>SUBTOTAL(9,L8610:L8614)</f>
        <v/>
      </c>
      <c r="M8609" s="424">
        <f>SUBTOTAL(9,M8610:M8614)</f>
        <v/>
      </c>
      <c r="N8609" s="425">
        <f>SUBTOTAL(9,N8610:N8614)</f>
        <v/>
      </c>
      <c r="O8609" s="427" t="n">
        <v>326720117.5</v>
      </c>
      <c r="P8609" s="242" t="n"/>
      <c r="Q8609" s="243" t="n"/>
      <c r="R8609" t="n">
        <v>326720117.5</v>
      </c>
    </row>
    <row r="8610" outlineLevel="3" ht="50.25" customHeight="1">
      <c r="A8610" s="3" t="n"/>
      <c r="B8610" s="3" t="inlineStr">
        <is>
          <t>Отделка лобби/гранд-лобби</t>
        </is>
      </c>
      <c r="C8610" s="25" t="n"/>
      <c r="D8610" s="165" t="inlineStr">
        <is>
          <t>12.2.2.1.</t>
        </is>
      </c>
      <c r="E8610" s="3" t="inlineStr">
        <is>
          <t xml:space="preserve">Пол:
Натуральный камень/Керамогранит </t>
        </is>
      </c>
      <c r="F8610" s="518" t="inlineStr">
        <is>
          <t>м2</t>
        </is>
      </c>
      <c r="G8610" s="519" t="n">
        <v>1311.69</v>
      </c>
      <c r="H8610" s="520">
        <f>I8610*0.4</f>
        <v/>
      </c>
      <c r="I8610" s="521" t="n">
        <v>177916.6666666667</v>
      </c>
      <c r="J8610" s="522" t="n">
        <v>0</v>
      </c>
      <c r="K8610" s="523">
        <f>SUBTOTAL(9,H8610:J8610)</f>
        <v/>
      </c>
      <c r="L8610" s="520">
        <f>$G8610*H8610</f>
        <v/>
      </c>
      <c r="M8610" s="521">
        <f>$G8610*I8610</f>
        <v/>
      </c>
      <c r="N8610" s="522">
        <f>$G8610*J8610</f>
        <v/>
      </c>
      <c r="O8610" s="523">
        <f>G8610*K8610</f>
        <v/>
      </c>
      <c r="P8610" s="79" t="inlineStr">
        <is>
          <t>Добавлено</t>
        </is>
      </c>
      <c r="Q8610" s="104" t="inlineStr">
        <is>
          <t>МОП подземный паркинг, 1 этажа, типового этажа.
Нефиксированная цена в договоре. Финальная стоимость будет определена по факту проведения совместных закупочных процедур с Заказчиком</t>
        </is>
      </c>
    </row>
    <row r="8611" outlineLevel="3" ht="50.25" customHeight="1">
      <c r="A8611" s="3" t="n"/>
      <c r="B8611" s="3" t="n"/>
      <c r="C8611" s="25" t="n"/>
      <c r="D8611" s="165" t="inlineStr">
        <is>
          <t>12.2.2.2.</t>
        </is>
      </c>
      <c r="E8611" s="3" t="inlineStr">
        <is>
          <t>Стены (вариант с EW6):
Натуральный камень/декоративные металлические панели/архитектурная покраска</t>
        </is>
      </c>
      <c r="F8611" s="518" t="inlineStr">
        <is>
          <t>м2</t>
        </is>
      </c>
      <c r="G8611" s="519" t="n">
        <v>0</v>
      </c>
      <c r="H8611" s="520" t="n">
        <v>0</v>
      </c>
      <c r="I8611" s="521" t="n">
        <v>0</v>
      </c>
      <c r="J8611" s="522" t="n">
        <v>0</v>
      </c>
      <c r="K8611" s="523">
        <f>SUBTOTAL(9,H8611:J8611)</f>
        <v/>
      </c>
      <c r="L8611" s="520">
        <f>$G8611*H8611</f>
        <v/>
      </c>
      <c r="M8611" s="521">
        <f>$G8611*I8611</f>
        <v/>
      </c>
      <c r="N8611" s="522">
        <f>$G8611*J8611</f>
        <v/>
      </c>
      <c r="O8611" s="523">
        <f>G8611*K8611</f>
        <v/>
      </c>
      <c r="P8611" s="79" t="n"/>
      <c r="Q8611" s="104" t="n"/>
    </row>
    <row r="8612" outlineLevel="3" ht="50.25" customHeight="1">
      <c r="A8612" s="3" t="n"/>
      <c r="B8612" s="3" t="n"/>
      <c r="C8612" s="25" t="n"/>
      <c r="D8612" s="165" t="inlineStr">
        <is>
          <t>12.2.2.3.</t>
        </is>
      </c>
      <c r="E8612" s="3" t="inlineStr">
        <is>
          <t>Потолок:
декоративные металлические панели/архитектурная покраска</t>
        </is>
      </c>
      <c r="F8612" s="518" t="inlineStr">
        <is>
          <t>м2</t>
        </is>
      </c>
      <c r="G8612" s="519" t="n">
        <v>0</v>
      </c>
      <c r="H8612" s="520" t="n">
        <v>0</v>
      </c>
      <c r="I8612" s="521" t="n">
        <v>0</v>
      </c>
      <c r="J8612" s="522" t="n">
        <v>0</v>
      </c>
      <c r="K8612" s="523">
        <f>SUBTOTAL(9,H8612:J8612)</f>
        <v/>
      </c>
      <c r="L8612" s="520">
        <f>$G8612*H8612</f>
        <v/>
      </c>
      <c r="M8612" s="521">
        <f>$G8612*I8612</f>
        <v/>
      </c>
      <c r="N8612" s="522">
        <f>$G8612*J8612</f>
        <v/>
      </c>
      <c r="O8612" s="523">
        <f>G8612*K8612</f>
        <v/>
      </c>
      <c r="P8612" s="79" t="n"/>
      <c r="Q8612" s="104" t="n"/>
    </row>
    <row r="8613" outlineLevel="3" ht="50.25" customHeight="1">
      <c r="A8613" s="3" t="n"/>
      <c r="B8613" s="3" t="n"/>
      <c r="C8613" s="25" t="n"/>
      <c r="D8613" s="165" t="inlineStr">
        <is>
          <t>12.2.2.4.</t>
        </is>
      </c>
      <c r="E8613" s="3" t="inlineStr">
        <is>
          <t>Светильники</t>
        </is>
      </c>
      <c r="F8613" s="518" t="inlineStr">
        <is>
          <t>компл.</t>
        </is>
      </c>
      <c r="G8613" s="519" t="n">
        <v>0</v>
      </c>
      <c r="H8613" s="520" t="n">
        <v>0</v>
      </c>
      <c r="I8613" s="521" t="n">
        <v>0</v>
      </c>
      <c r="J8613" s="522" t="n">
        <v>0</v>
      </c>
      <c r="K8613" s="523">
        <f>SUBTOTAL(9,H8613:J8613)</f>
        <v/>
      </c>
      <c r="L8613" s="520">
        <f>$G8613*H8613</f>
        <v/>
      </c>
      <c r="M8613" s="521">
        <f>$G8613*I8613</f>
        <v/>
      </c>
      <c r="N8613" s="522">
        <f>$G8613*J8613</f>
        <v/>
      </c>
      <c r="O8613" s="523">
        <f>G8613*K8613</f>
        <v/>
      </c>
      <c r="P8613" s="79" t="n"/>
      <c r="Q8613" s="104" t="n"/>
    </row>
    <row r="8614" outlineLevel="3" ht="50.25" customHeight="1">
      <c r="A8614" s="3" t="n"/>
      <c r="B8614" s="3" t="n"/>
      <c r="C8614" s="25" t="n"/>
      <c r="D8614" s="165" t="inlineStr">
        <is>
          <t>12.2.2.5.</t>
        </is>
      </c>
      <c r="E8614" s="3" t="inlineStr">
        <is>
          <t>Отделка лифтовых порталов</t>
        </is>
      </c>
      <c r="F8614" s="518" t="inlineStr">
        <is>
          <t>шт.</t>
        </is>
      </c>
      <c r="G8614" s="519" t="n">
        <v>0</v>
      </c>
      <c r="H8614" s="520" t="n">
        <v>0</v>
      </c>
      <c r="I8614" s="521" t="n">
        <v>0</v>
      </c>
      <c r="J8614" s="522" t="n">
        <v>0</v>
      </c>
      <c r="K8614" s="523">
        <f>SUBTOTAL(9,H8614:J8614)</f>
        <v/>
      </c>
      <c r="L8614" s="520">
        <f>$G8614*H8614</f>
        <v/>
      </c>
      <c r="M8614" s="521">
        <f>$G8614*I8614</f>
        <v/>
      </c>
      <c r="N8614" s="522">
        <f>$G8614*J8614</f>
        <v/>
      </c>
      <c r="O8614" s="523">
        <f>G8614*K8614</f>
        <v/>
      </c>
      <c r="P8614" s="79" t="n"/>
      <c r="Q8614" s="104" t="n"/>
    </row>
    <row r="8615" outlineLevel="2" ht="50.25" customHeight="1">
      <c r="A8615" s="3" t="inlineStr">
        <is>
          <t>8.2.2.</t>
        </is>
      </c>
      <c r="B8615" s="3" t="inlineStr">
        <is>
          <t>Отделка эвакуационные лестничные клетки и коридоры надземная часть</t>
        </is>
      </c>
      <c r="C8615" s="240" t="inlineStr">
        <is>
          <t>8.2.2.</t>
        </is>
      </c>
      <c r="D8615" s="248" t="inlineStr">
        <is>
          <t>12.2.3.</t>
        </is>
      </c>
      <c r="E8615" s="146" t="inlineStr">
        <is>
          <t xml:space="preserve">Эвакуационные лестничные клетки и коридоры </t>
        </is>
      </c>
      <c r="F8615" s="241" t="inlineStr">
        <is>
          <t>м2</t>
        </is>
      </c>
      <c r="G8615" s="422" t="n">
        <v>672.63</v>
      </c>
      <c r="H8615" s="423">
        <f>IFERROR(L8615/G8615,0)</f>
        <v/>
      </c>
      <c r="I8615" s="424">
        <f>IFERROR(M8615/G8615,0)</f>
        <v/>
      </c>
      <c r="J8615" s="425">
        <f>IFERROR(N8615/G8615,0)</f>
        <v/>
      </c>
      <c r="K8615" s="432">
        <f>+IFERROR(O8615/G8615,0)</f>
        <v/>
      </c>
      <c r="L8615" s="423">
        <f>SUBTOTAL(9,L8616:L8622)</f>
        <v/>
      </c>
      <c r="M8615" s="424">
        <f>SUBTOTAL(9,M8616:M8622)</f>
        <v/>
      </c>
      <c r="N8615" s="425">
        <f>SUBTOTAL(9,N8616:N8622)</f>
        <v/>
      </c>
      <c r="O8615" s="427" t="n">
        <v>47868834.99999999</v>
      </c>
      <c r="P8615" s="242" t="n"/>
      <c r="Q8615" s="243" t="n"/>
      <c r="R8615" t="n">
        <v>47868834.99999999</v>
      </c>
    </row>
    <row r="8616" outlineLevel="3" ht="50.25" customHeight="1">
      <c r="A8616" s="3" t="n"/>
      <c r="B8616" s="3" t="inlineStr">
        <is>
          <t>Отделка эвакуационные лестничные клетки и коридоры надземная часть</t>
        </is>
      </c>
      <c r="C8616" s="25" t="n"/>
      <c r="D8616" s="165" t="inlineStr">
        <is>
          <t>12.2.3.1.</t>
        </is>
      </c>
      <c r="E8616" s="3" t="inlineStr">
        <is>
          <t>Пол (Площадки 1 эт):
Натуральный камень/Керамогранит на клею по ЖБ основанию.</t>
        </is>
      </c>
      <c r="F8616" s="518" t="inlineStr">
        <is>
          <t>м2</t>
        </is>
      </c>
      <c r="G8616" s="519" t="n">
        <v>672.63</v>
      </c>
      <c r="H8616" s="520">
        <f>I8616*0.4</f>
        <v/>
      </c>
      <c r="I8616" s="521" t="n">
        <v>50833.33333333334</v>
      </c>
      <c r="J8616" s="522" t="n">
        <v>0</v>
      </c>
      <c r="K8616" s="523">
        <f>SUBTOTAL(9,H8616:J8616)</f>
        <v/>
      </c>
      <c r="L8616" s="520">
        <f>$G8616*H8616</f>
        <v/>
      </c>
      <c r="M8616" s="521">
        <f>$G8616*I8616</f>
        <v/>
      </c>
      <c r="N8616" s="522">
        <f>$G8616*J8616</f>
        <v/>
      </c>
      <c r="O8616" s="523">
        <f>G8616*K8616</f>
        <v/>
      </c>
      <c r="P8616" s="79" t="inlineStr">
        <is>
          <t>Добавлено</t>
        </is>
      </c>
      <c r="Q8616" s="104" t="inlineStr">
        <is>
          <t>Подземная часть и надземная.
Нефиксированная цена в договоре. Финальная стоимость будет определена по факту проведения совместных закупочных процедур с Заказчиком</t>
        </is>
      </c>
    </row>
    <row r="8617" outlineLevel="3" ht="50.25" customHeight="1">
      <c r="A8617" s="3" t="n"/>
      <c r="B8617" s="3" t="n"/>
      <c r="C8617" s="25" t="n"/>
      <c r="D8617" s="165" t="inlineStr">
        <is>
          <t>12.2.3.2.</t>
        </is>
      </c>
      <c r="E8617" s="3" t="inlineStr">
        <is>
          <t>Пол (Площадки):
Натуральный камень/Керамогранит на клею по ЖБ основанию.</t>
        </is>
      </c>
      <c r="F8617" s="518" t="inlineStr">
        <is>
          <t>м2</t>
        </is>
      </c>
      <c r="G8617" s="519" t="n">
        <v>0</v>
      </c>
      <c r="H8617" s="520" t="n">
        <v>0</v>
      </c>
      <c r="I8617" s="521" t="n">
        <v>0</v>
      </c>
      <c r="J8617" s="522" t="n">
        <v>0</v>
      </c>
      <c r="K8617" s="523">
        <f>SUBTOTAL(9,H8617:J8617)</f>
        <v/>
      </c>
      <c r="L8617" s="520">
        <f>$G8617*H8617</f>
        <v/>
      </c>
      <c r="M8617" s="521">
        <f>$G8617*I8617</f>
        <v/>
      </c>
      <c r="N8617" s="522">
        <f>$G8617*J8617</f>
        <v/>
      </c>
      <c r="O8617" s="523">
        <f>G8617*K8617</f>
        <v/>
      </c>
      <c r="P8617" s="79" t="n"/>
      <c r="Q8617" s="104" t="n"/>
    </row>
    <row r="8618" outlineLevel="3" ht="50.25" customHeight="1">
      <c r="A8618" s="3" t="n"/>
      <c r="B8618" s="3" t="n"/>
      <c r="C8618" s="25" t="n"/>
      <c r="D8618" s="165" t="inlineStr">
        <is>
          <t>12.2.3.3.</t>
        </is>
      </c>
      <c r="E8618" s="3" t="inlineStr">
        <is>
          <t>Пол (ступени и проступи):
Натуральный камень/Керамогранит на клею по ЖБ основанию.</t>
        </is>
      </c>
      <c r="F8618" s="518" t="inlineStr">
        <is>
          <t>м2</t>
        </is>
      </c>
      <c r="G8618" s="519" t="n">
        <v>0</v>
      </c>
      <c r="H8618" s="520" t="n">
        <v>0</v>
      </c>
      <c r="I8618" s="521" t="n">
        <v>0</v>
      </c>
      <c r="J8618" s="522" t="n">
        <v>0</v>
      </c>
      <c r="K8618" s="523">
        <f>SUBTOTAL(9,H8618:J8618)</f>
        <v/>
      </c>
      <c r="L8618" s="520">
        <f>$G8618*H8618</f>
        <v/>
      </c>
      <c r="M8618" s="521">
        <f>$G8618*I8618</f>
        <v/>
      </c>
      <c r="N8618" s="522">
        <f>$G8618*J8618</f>
        <v/>
      </c>
      <c r="O8618" s="523">
        <f>G8618*K8618</f>
        <v/>
      </c>
      <c r="P8618" s="79" t="n"/>
      <c r="Q8618" s="104" t="n"/>
    </row>
    <row r="8619" outlineLevel="3" ht="50.25" customHeight="1">
      <c r="A8619" s="3" t="n"/>
      <c r="B8619" s="3" t="n"/>
      <c r="C8619" s="25" t="n"/>
      <c r="D8619" s="165" t="inlineStr">
        <is>
          <t>12.2.3.4.</t>
        </is>
      </c>
      <c r="E8619" s="3" t="inlineStr">
        <is>
          <t>Стены - бетон А3: 
Натуральный камень/декоративные металлические панели/архитектурная покраска</t>
        </is>
      </c>
      <c r="F8619" s="518" t="inlineStr">
        <is>
          <t>м2</t>
        </is>
      </c>
      <c r="G8619" s="519" t="n">
        <v>0</v>
      </c>
      <c r="H8619" s="520" t="n">
        <v>0</v>
      </c>
      <c r="I8619" s="521" t="n">
        <v>0</v>
      </c>
      <c r="J8619" s="522" t="n">
        <v>0</v>
      </c>
      <c r="K8619" s="523">
        <f>SUBTOTAL(9,H8619:J8619)</f>
        <v/>
      </c>
      <c r="L8619" s="520">
        <f>$G8619*H8619</f>
        <v/>
      </c>
      <c r="M8619" s="521">
        <f>$G8619*I8619</f>
        <v/>
      </c>
      <c r="N8619" s="522">
        <f>$G8619*J8619</f>
        <v/>
      </c>
      <c r="O8619" s="523">
        <f>G8619*K8619</f>
        <v/>
      </c>
      <c r="P8619" s="79" t="n"/>
      <c r="Q8619" s="104" t="n"/>
    </row>
    <row r="8620" outlineLevel="3" ht="50.25" customHeight="1">
      <c r="A8620" s="3" t="n"/>
      <c r="B8620" s="3" t="n"/>
      <c r="C8620" s="25" t="n"/>
      <c r="D8620" s="165" t="inlineStr">
        <is>
          <t>12.2.3.5.</t>
        </is>
      </c>
      <c r="E8620" s="3" t="inlineStr">
        <is>
          <t>Потолок - бетон А3: 
Окраска высококачественной фасадной краской, цвет согласовать с Заказчиком</t>
        </is>
      </c>
      <c r="F8620" s="518" t="inlineStr">
        <is>
          <t>м2</t>
        </is>
      </c>
      <c r="G8620" s="519" t="n">
        <v>0</v>
      </c>
      <c r="H8620" s="520" t="n">
        <v>0</v>
      </c>
      <c r="I8620" s="521" t="n">
        <v>0</v>
      </c>
      <c r="J8620" s="522" t="n">
        <v>0</v>
      </c>
      <c r="K8620" s="523">
        <f>SUBTOTAL(9,H8620:J8620)</f>
        <v/>
      </c>
      <c r="L8620" s="520">
        <f>$G8620*H8620</f>
        <v/>
      </c>
      <c r="M8620" s="521">
        <f>$G8620*I8620</f>
        <v/>
      </c>
      <c r="N8620" s="522">
        <f>$G8620*J8620</f>
        <v/>
      </c>
      <c r="O8620" s="523">
        <f>G8620*K8620</f>
        <v/>
      </c>
      <c r="P8620" s="79" t="n"/>
      <c r="Q8620" s="104" t="n"/>
    </row>
    <row r="8621" outlineLevel="3" ht="50.25" customHeight="1">
      <c r="A8621" s="3" t="n"/>
      <c r="B8621" s="3" t="n"/>
      <c r="C8621" s="25" t="n"/>
      <c r="D8621" s="165" t="inlineStr">
        <is>
          <t>12.2.3.6.</t>
        </is>
      </c>
      <c r="E8621" s="3" t="inlineStr">
        <is>
          <t xml:space="preserve">Поручни. Согласовать с Заказчиком. </t>
        </is>
      </c>
      <c r="F8621" s="518" t="inlineStr">
        <is>
          <t>п.м.</t>
        </is>
      </c>
      <c r="G8621" s="519" t="n">
        <v>0</v>
      </c>
      <c r="H8621" s="520" t="n">
        <v>0</v>
      </c>
      <c r="I8621" s="521" t="n">
        <v>0</v>
      </c>
      <c r="J8621" s="522" t="n">
        <v>0</v>
      </c>
      <c r="K8621" s="523">
        <f>SUBTOTAL(9,H8621:J8621)</f>
        <v/>
      </c>
      <c r="L8621" s="520">
        <f>$G8621*H8621</f>
        <v/>
      </c>
      <c r="M8621" s="521">
        <f>$G8621*I8621</f>
        <v/>
      </c>
      <c r="N8621" s="522">
        <f>$G8621*J8621</f>
        <v/>
      </c>
      <c r="O8621" s="523">
        <f>G8621*K8621</f>
        <v/>
      </c>
      <c r="P8621" s="79" t="n"/>
      <c r="Q8621" s="104" t="n"/>
    </row>
    <row r="8622" outlineLevel="3" ht="50.25" customHeight="1">
      <c r="A8622" s="3" t="n"/>
      <c r="B8622" s="3" t="n"/>
      <c r="C8622" s="25" t="n"/>
      <c r="D8622" s="165" t="inlineStr">
        <is>
          <t>12.2.3.7.</t>
        </is>
      </c>
      <c r="E8622" s="3" t="inlineStr">
        <is>
          <t>Светильники</t>
        </is>
      </c>
      <c r="F8622" s="518" t="inlineStr">
        <is>
          <t>компл.</t>
        </is>
      </c>
      <c r="G8622" s="519" t="n">
        <v>0</v>
      </c>
      <c r="H8622" s="520" t="n">
        <v>0</v>
      </c>
      <c r="I8622" s="521" t="n">
        <v>0</v>
      </c>
      <c r="J8622" s="522" t="n">
        <v>0</v>
      </c>
      <c r="K8622" s="523">
        <f>SUBTOTAL(9,H8622:J8622)</f>
        <v/>
      </c>
      <c r="L8622" s="520">
        <f>$G8622*H8622</f>
        <v/>
      </c>
      <c r="M8622" s="521">
        <f>$G8622*I8622</f>
        <v/>
      </c>
      <c r="N8622" s="522">
        <f>$G8622*J8622</f>
        <v/>
      </c>
      <c r="O8622" s="523">
        <f>G8622*K8622</f>
        <v/>
      </c>
      <c r="P8622" s="79" t="n"/>
      <c r="Q8622" s="104" t="n"/>
    </row>
    <row r="8623" outlineLevel="2" ht="50.25" customHeight="1">
      <c r="A8623" s="3" t="inlineStr">
        <is>
          <t>8.2.4.</t>
        </is>
      </c>
      <c r="B8623" s="3" t="inlineStr">
        <is>
          <t xml:space="preserve">Технические и инженерные помещения надземной части </t>
        </is>
      </c>
      <c r="C8623" s="240" t="inlineStr">
        <is>
          <t>8.2.4.</t>
        </is>
      </c>
      <c r="D8623" s="248" t="inlineStr">
        <is>
          <t>12.2.4.</t>
        </is>
      </c>
      <c r="E8623" s="146" t="inlineStr">
        <is>
          <t>Технические и инженерные помещения надземной части</t>
        </is>
      </c>
      <c r="F8623" s="241" t="inlineStr">
        <is>
          <t>м2</t>
        </is>
      </c>
      <c r="G8623" s="422" t="n">
        <v>933.26</v>
      </c>
      <c r="H8623" s="423">
        <f>IFERROR(L8623/G8623,0)</f>
        <v/>
      </c>
      <c r="I8623" s="424">
        <f>IFERROR(M8623/G8623,0)</f>
        <v/>
      </c>
      <c r="J8623" s="425">
        <f>IFERROR(N8623/G8623,0)</f>
        <v/>
      </c>
      <c r="K8623" s="432">
        <f>+IFERROR(O8623/G8623,0)</f>
        <v/>
      </c>
      <c r="L8623" s="423">
        <f>SUBTOTAL(9,L8624:L8627)</f>
        <v/>
      </c>
      <c r="M8623" s="424">
        <f>SUBTOTAL(9,M8624:M8627)</f>
        <v/>
      </c>
      <c r="N8623" s="425">
        <f>SUBTOTAL(9,N8624:N8627)</f>
        <v/>
      </c>
      <c r="O8623" s="427" t="n">
        <v>26566801.33333333</v>
      </c>
      <c r="P8623" s="242" t="n"/>
      <c r="Q8623" s="243" t="n"/>
      <c r="R8623" t="n">
        <v>26566801.33333333</v>
      </c>
    </row>
    <row r="8624" outlineLevel="3" ht="50.25" customHeight="1">
      <c r="A8624" s="3" t="n"/>
      <c r="B8624" s="3" t="inlineStr">
        <is>
          <t xml:space="preserve">Технические и инженерные помещения надземной части </t>
        </is>
      </c>
      <c r="C8624" s="25" t="n"/>
      <c r="D8624" s="165" t="inlineStr">
        <is>
          <t>12.2.4.1.</t>
        </is>
      </c>
      <c r="E8624" s="3" t="inlineStr">
        <is>
          <t>Полы: 
Керамогранитная плитка на клею 20мм, цементно-песчаная стяжка. Гидроизоляция Техноэласт ЭПП или аналог  (только в помещениях с мокрыми процессами)</t>
        </is>
      </c>
      <c r="F8624" s="518" t="inlineStr">
        <is>
          <t>м2</t>
        </is>
      </c>
      <c r="G8624" s="519" t="n">
        <v>933.26</v>
      </c>
      <c r="H8624" s="520">
        <f>I8624*0.4</f>
        <v/>
      </c>
      <c r="I8624" s="521" t="n">
        <v>20333.33333333334</v>
      </c>
      <c r="J8624" s="522" t="n">
        <v>0</v>
      </c>
      <c r="K8624" s="523">
        <f>SUBTOTAL(9,H8624:J8624)</f>
        <v/>
      </c>
      <c r="L8624" s="520">
        <f>$G8624*H8624</f>
        <v/>
      </c>
      <c r="M8624" s="521">
        <f>$G8624*I8624</f>
        <v/>
      </c>
      <c r="N8624" s="522">
        <f>$G8624*J8624</f>
        <v/>
      </c>
      <c r="O8624" s="523">
        <f>G8624*K8624</f>
        <v/>
      </c>
      <c r="P8624" s="79" t="inlineStr">
        <is>
          <t>Добавлено</t>
        </is>
      </c>
      <c r="Q8624" s="104" t="inlineStr">
        <is>
          <t>Подземная часть и надземная.
Нефиксированная цена в договоре. Финальная стоимость будет определена по факту проведения совместных закупочных процедур с Заказчиком</t>
        </is>
      </c>
    </row>
    <row r="8625" outlineLevel="3" ht="50.25" customHeight="1">
      <c r="A8625" s="3" t="n"/>
      <c r="B8625" s="3" t="n"/>
      <c r="C8625" s="25" t="n"/>
      <c r="D8625" s="165" t="inlineStr">
        <is>
          <t>12.2.4.2.</t>
        </is>
      </c>
      <c r="E8625" s="3" t="inlineStr">
        <is>
          <t>Стены:
Окраска высококачественной фасадной краской, согласовать с Заказчиком</t>
        </is>
      </c>
      <c r="F8625" s="518" t="inlineStr">
        <is>
          <t>м2</t>
        </is>
      </c>
      <c r="G8625" s="519" t="n">
        <v>0</v>
      </c>
      <c r="H8625" s="520" t="n">
        <v>0</v>
      </c>
      <c r="I8625" s="521" t="n">
        <v>0</v>
      </c>
      <c r="J8625" s="522" t="n">
        <v>0</v>
      </c>
      <c r="K8625" s="523">
        <f>SUBTOTAL(9,H8625:J8625)</f>
        <v/>
      </c>
      <c r="L8625" s="520">
        <f>$G8625*H8625</f>
        <v/>
      </c>
      <c r="M8625" s="521">
        <f>$G8625*I8625</f>
        <v/>
      </c>
      <c r="N8625" s="522">
        <f>$G8625*J8625</f>
        <v/>
      </c>
      <c r="O8625" s="523">
        <f>G8625*K8625</f>
        <v/>
      </c>
      <c r="P8625" s="79" t="n"/>
      <c r="Q8625" s="104" t="n"/>
    </row>
    <row r="8626" outlineLevel="3" ht="50.25" customHeight="1">
      <c r="A8626" s="3" t="n"/>
      <c r="B8626" s="3" t="n"/>
      <c r="C8626" s="25" t="n"/>
      <c r="D8626" s="165" t="inlineStr">
        <is>
          <t>12.2.4.3.</t>
        </is>
      </c>
      <c r="E8626" s="3" t="inlineStr">
        <is>
          <t>Потолок: 
Окраска высококачественной фасадной краской, согласовать с Заказчиком</t>
        </is>
      </c>
      <c r="F8626" s="518" t="inlineStr">
        <is>
          <t>м2</t>
        </is>
      </c>
      <c r="G8626" s="519" t="n">
        <v>0</v>
      </c>
      <c r="H8626" s="520" t="n">
        <v>0</v>
      </c>
      <c r="I8626" s="521" t="n">
        <v>0</v>
      </c>
      <c r="J8626" s="522" t="n">
        <v>0</v>
      </c>
      <c r="K8626" s="523">
        <f>SUBTOTAL(9,H8626:J8626)</f>
        <v/>
      </c>
      <c r="L8626" s="520">
        <f>$G8626*H8626</f>
        <v/>
      </c>
      <c r="M8626" s="521">
        <f>$G8626*I8626</f>
        <v/>
      </c>
      <c r="N8626" s="522">
        <f>$G8626*J8626</f>
        <v/>
      </c>
      <c r="O8626" s="523">
        <f>G8626*K8626</f>
        <v/>
      </c>
      <c r="P8626" s="79" t="n"/>
      <c r="Q8626" s="104" t="n"/>
    </row>
    <row r="8627" outlineLevel="3" ht="50.25" customHeight="1">
      <c r="A8627" s="3" t="n"/>
      <c r="B8627" s="3" t="n"/>
      <c r="C8627" s="25" t="n"/>
      <c r="D8627" s="165" t="inlineStr">
        <is>
          <t>12.2.4.4.</t>
        </is>
      </c>
      <c r="E8627" s="3" t="inlineStr">
        <is>
          <t>Светильники</t>
        </is>
      </c>
      <c r="F8627" s="518" t="inlineStr">
        <is>
          <t>компл.</t>
        </is>
      </c>
      <c r="G8627" s="519" t="n">
        <v>0</v>
      </c>
      <c r="H8627" s="520" t="n">
        <v>0</v>
      </c>
      <c r="I8627" s="521" t="n">
        <v>0</v>
      </c>
      <c r="J8627" s="522" t="n">
        <v>0</v>
      </c>
      <c r="K8627" s="523">
        <f>SUBTOTAL(9,H8627:J8627)</f>
        <v/>
      </c>
      <c r="L8627" s="520">
        <f>$G8627*H8627</f>
        <v/>
      </c>
      <c r="M8627" s="521">
        <f>$G8627*I8627</f>
        <v/>
      </c>
      <c r="N8627" s="522">
        <f>$G8627*J8627</f>
        <v/>
      </c>
      <c r="O8627" s="523">
        <f>G8627*K8627</f>
        <v/>
      </c>
      <c r="P8627" s="79" t="n"/>
      <c r="Q8627" s="104" t="n"/>
    </row>
    <row r="8628" outlineLevel="2" ht="50.25" customHeight="1">
      <c r="A8628" s="3" t="inlineStr">
        <is>
          <t>8.2.5.</t>
        </is>
      </c>
      <c r="B8628" s="3" t="inlineStr">
        <is>
          <t>Отделка прочие помещения наземная часть</t>
        </is>
      </c>
      <c r="C8628" s="240" t="inlineStr">
        <is>
          <t>8.2.5.</t>
        </is>
      </c>
      <c r="D8628" s="248" t="inlineStr">
        <is>
          <t>12.2.5.</t>
        </is>
      </c>
      <c r="E8628" s="146" t="inlineStr">
        <is>
          <t>Помещения управляющей компании</t>
        </is>
      </c>
      <c r="F8628" s="241" t="inlineStr">
        <is>
          <t>м2</t>
        </is>
      </c>
      <c r="G8628" s="422" t="n">
        <v>299.68</v>
      </c>
      <c r="H8628" s="423">
        <f>IFERROR(L8628/G8628,0)</f>
        <v/>
      </c>
      <c r="I8628" s="424">
        <f>IFERROR(M8628/G8628,0)</f>
        <v/>
      </c>
      <c r="J8628" s="425">
        <f>IFERROR(N8628/G8628,0)</f>
        <v/>
      </c>
      <c r="K8628" s="432">
        <f>+IFERROR(O8628/G8628,0)</f>
        <v/>
      </c>
      <c r="L8628" s="423">
        <f>SUBTOTAL(9,L8629:L8634)</f>
        <v/>
      </c>
      <c r="M8628" s="424">
        <f>SUBTOTAL(9,M8629:M8634)</f>
        <v/>
      </c>
      <c r="N8628" s="425">
        <f>SUBTOTAL(9,N8629:N8634)</f>
        <v/>
      </c>
      <c r="O8628" s="427" t="n">
        <v>17061781.33333333</v>
      </c>
      <c r="P8628" s="242" t="n"/>
      <c r="Q8628" s="243" t="n"/>
      <c r="R8628" t="n">
        <v>17061781.33333333</v>
      </c>
    </row>
    <row r="8629" outlineLevel="3" ht="50.25" customHeight="1">
      <c r="A8629" s="3" t="n"/>
      <c r="B8629" s="3" t="inlineStr">
        <is>
          <t>Отделка прочие помещения наземная часть</t>
        </is>
      </c>
      <c r="C8629" s="25" t="n"/>
      <c r="D8629" s="165" t="inlineStr">
        <is>
          <t>12.2.5.1.</t>
        </is>
      </c>
      <c r="E8629" s="3" t="inlineStr">
        <is>
          <t>Полы:
Керамогранитная плитка на клею 20мм, цементно-песчаная стяжка. Утепление по расчёту. Уточняется на РД согласно отдельного дизайн-проекта.</t>
        </is>
      </c>
      <c r="F8629" s="518" t="inlineStr">
        <is>
          <t>м2</t>
        </is>
      </c>
      <c r="G8629" s="519" t="n">
        <v>299.68</v>
      </c>
      <c r="H8629" s="520">
        <f>I8629*0.4</f>
        <v/>
      </c>
      <c r="I8629" s="521" t="n">
        <v>40666.66666666667</v>
      </c>
      <c r="J8629" s="522" t="n">
        <v>0</v>
      </c>
      <c r="K8629" s="523">
        <f>SUBTOTAL(9,H8629:J8629)</f>
        <v/>
      </c>
      <c r="L8629" s="520">
        <f>$G8629*H8629</f>
        <v/>
      </c>
      <c r="M8629" s="521">
        <f>$G8629*I8629</f>
        <v/>
      </c>
      <c r="N8629" s="522">
        <f>$G8629*J8629</f>
        <v/>
      </c>
      <c r="O8629" s="523">
        <f>G8629*K8629</f>
        <v/>
      </c>
      <c r="P8629" s="79" t="inlineStr">
        <is>
          <t>Добавлено</t>
        </is>
      </c>
      <c r="Q8629" s="104" t="inlineStr">
        <is>
          <t>Нефиксированная цена в договоре. Финальная стоимость будет определена по факту проведения совместных закупочных процедур с Заказчиком</t>
        </is>
      </c>
    </row>
    <row r="8630" outlineLevel="3" ht="50.25" customHeight="1">
      <c r="A8630" s="3" t="n"/>
      <c r="B8630" s="3" t="n"/>
      <c r="C8630" s="25" t="n"/>
      <c r="D8630" s="165" t="inlineStr">
        <is>
          <t>12.2.5.2.</t>
        </is>
      </c>
      <c r="E8630" s="3" t="inlineStr">
        <is>
          <t>Гидроизоляция</t>
        </is>
      </c>
      <c r="F8630" s="518" t="inlineStr">
        <is>
          <t>м2</t>
        </is>
      </c>
      <c r="G8630" s="519" t="n">
        <v>0</v>
      </c>
      <c r="H8630" s="520" t="n">
        <v>0</v>
      </c>
      <c r="I8630" s="521" t="n">
        <v>0</v>
      </c>
      <c r="J8630" s="522" t="n">
        <v>0</v>
      </c>
      <c r="K8630" s="523">
        <f>SUBTOTAL(9,H8630:J8630)</f>
        <v/>
      </c>
      <c r="L8630" s="520">
        <f>$G8630*H8630</f>
        <v/>
      </c>
      <c r="M8630" s="521">
        <f>$G8630*I8630</f>
        <v/>
      </c>
      <c r="N8630" s="522">
        <f>$G8630*J8630</f>
        <v/>
      </c>
      <c r="O8630" s="523">
        <f>G8630*K8630</f>
        <v/>
      </c>
      <c r="P8630" s="79" t="n"/>
      <c r="Q8630" s="104" t="n"/>
    </row>
    <row r="8631" outlineLevel="3" ht="50.25" customHeight="1">
      <c r="A8631" s="3" t="n"/>
      <c r="B8631" s="3" t="n"/>
      <c r="C8631" s="25" t="n"/>
      <c r="D8631" s="165" t="inlineStr">
        <is>
          <t>12.2.5.3.</t>
        </is>
      </c>
      <c r="E8631" s="3" t="inlineStr">
        <is>
          <t>Стены: 
Окраска высококачественной фасадной краской, согласовать с Заказчиком. Уточняется на РД согласно отдельного дизайн-проекта.</t>
        </is>
      </c>
      <c r="F8631" s="518" t="inlineStr">
        <is>
          <t>м2</t>
        </is>
      </c>
      <c r="G8631" s="519" t="n">
        <v>0</v>
      </c>
      <c r="H8631" s="520" t="n">
        <v>0</v>
      </c>
      <c r="I8631" s="521" t="n">
        <v>0</v>
      </c>
      <c r="J8631" s="522" t="n">
        <v>0</v>
      </c>
      <c r="K8631" s="523">
        <f>SUBTOTAL(9,H8631:J8631)</f>
        <v/>
      </c>
      <c r="L8631" s="520">
        <f>$G8631*H8631</f>
        <v/>
      </c>
      <c r="M8631" s="521">
        <f>$G8631*I8631</f>
        <v/>
      </c>
      <c r="N8631" s="522">
        <f>$G8631*J8631</f>
        <v/>
      </c>
      <c r="O8631" s="523">
        <f>G8631*K8631</f>
        <v/>
      </c>
      <c r="P8631" s="79" t="n"/>
      <c r="Q8631" s="104" t="n"/>
    </row>
    <row r="8632" outlineLevel="3" ht="50.25" customHeight="1">
      <c r="A8632" s="3" t="n"/>
      <c r="B8632" s="3" t="n"/>
      <c r="C8632" s="25" t="n"/>
      <c r="D8632" s="165" t="inlineStr">
        <is>
          <t>12.2.5.4.</t>
        </is>
      </c>
      <c r="E8632" s="3" t="inlineStr">
        <is>
          <t>Плинтус керамогранит на клею 100мм</t>
        </is>
      </c>
      <c r="F8632" s="518" t="inlineStr">
        <is>
          <t>м.п.</t>
        </is>
      </c>
      <c r="G8632" s="519" t="n">
        <v>0</v>
      </c>
      <c r="H8632" s="520" t="n">
        <v>0</v>
      </c>
      <c r="I8632" s="521" t="n">
        <v>0</v>
      </c>
      <c r="J8632" s="522" t="n">
        <v>0</v>
      </c>
      <c r="K8632" s="523">
        <f>SUBTOTAL(9,H8632:J8632)</f>
        <v/>
      </c>
      <c r="L8632" s="520">
        <f>$G8632*H8632</f>
        <v/>
      </c>
      <c r="M8632" s="521">
        <f>$G8632*I8632</f>
        <v/>
      </c>
      <c r="N8632" s="522">
        <f>$G8632*J8632</f>
        <v/>
      </c>
      <c r="O8632" s="523">
        <f>G8632*K8632</f>
        <v/>
      </c>
      <c r="P8632" s="79" t="n"/>
      <c r="Q8632" s="104" t="n"/>
    </row>
    <row r="8633" outlineLevel="3" ht="50.25" customHeight="1">
      <c r="A8633" s="3" t="n"/>
      <c r="B8633" s="3" t="n"/>
      <c r="C8633" s="25" t="n"/>
      <c r="D8633" s="165" t="inlineStr">
        <is>
          <t>12.2.5.5.</t>
        </is>
      </c>
      <c r="E8633" s="3" t="inlineStr">
        <is>
          <t>Потолок: 
Окраска высококачественной фасадной краской, согласовать с Заказчиком. Уточняется на РД согласно отдельного дизайн-проекта</t>
        </is>
      </c>
      <c r="F8633" s="518" t="inlineStr">
        <is>
          <t>м2</t>
        </is>
      </c>
      <c r="G8633" s="519" t="n">
        <v>0</v>
      </c>
      <c r="H8633" s="520" t="n">
        <v>0</v>
      </c>
      <c r="I8633" s="521" t="n">
        <v>0</v>
      </c>
      <c r="J8633" s="522" t="n">
        <v>0</v>
      </c>
      <c r="K8633" s="523">
        <f>SUBTOTAL(9,H8633:J8633)</f>
        <v/>
      </c>
      <c r="L8633" s="520">
        <f>$G8633*H8633</f>
        <v/>
      </c>
      <c r="M8633" s="521">
        <f>$G8633*I8633</f>
        <v/>
      </c>
      <c r="N8633" s="522">
        <f>$G8633*J8633</f>
        <v/>
      </c>
      <c r="O8633" s="523">
        <f>G8633*K8633</f>
        <v/>
      </c>
      <c r="P8633" s="79" t="n"/>
      <c r="Q8633" s="104" t="n"/>
    </row>
    <row r="8634" outlineLevel="3" ht="50.25" customHeight="1">
      <c r="A8634" s="3" t="n"/>
      <c r="B8634" s="3" t="n"/>
      <c r="C8634" s="25" t="n"/>
      <c r="D8634" s="165" t="inlineStr">
        <is>
          <t>12.2.5.6.</t>
        </is>
      </c>
      <c r="E8634" s="3" t="inlineStr">
        <is>
          <t>Светильники</t>
        </is>
      </c>
      <c r="F8634" s="518" t="inlineStr">
        <is>
          <t>компл.</t>
        </is>
      </c>
      <c r="G8634" s="519" t="n">
        <v>0</v>
      </c>
      <c r="H8634" s="520" t="n">
        <v>0</v>
      </c>
      <c r="I8634" s="521" t="n">
        <v>0</v>
      </c>
      <c r="J8634" s="522" t="n">
        <v>0</v>
      </c>
      <c r="K8634" s="523">
        <f>SUBTOTAL(9,H8634:J8634)</f>
        <v/>
      </c>
      <c r="L8634" s="520">
        <f>$G8634*H8634</f>
        <v/>
      </c>
      <c r="M8634" s="521">
        <f>$G8634*I8634</f>
        <v/>
      </c>
      <c r="N8634" s="522">
        <f>$G8634*J8634</f>
        <v/>
      </c>
      <c r="O8634" s="523">
        <f>G8634*K8634</f>
        <v/>
      </c>
      <c r="P8634" s="79" t="n"/>
      <c r="Q8634" s="104" t="n"/>
    </row>
    <row r="8635" outlineLevel="2" ht="50.25" customHeight="1">
      <c r="A8635" s="3" t="n"/>
      <c r="B8635" s="3" t="inlineStr">
        <is>
          <t>Отделка коммерческих помещений надземной части</t>
        </is>
      </c>
      <c r="C8635" s="240" t="n"/>
      <c r="D8635" s="248" t="inlineStr">
        <is>
          <t>12.2.6.</t>
        </is>
      </c>
      <c r="E8635" s="146" t="inlineStr">
        <is>
          <t>Помещения арендуемые SHELL&amp;CORE</t>
        </is>
      </c>
      <c r="F8635" s="241" t="inlineStr">
        <is>
          <t>м2</t>
        </is>
      </c>
      <c r="G8635" s="422" t="n">
        <v>0</v>
      </c>
      <c r="H8635" s="423">
        <f>IFERROR(L8635/G8635,0)</f>
        <v/>
      </c>
      <c r="I8635" s="424">
        <f>IFERROR(M8635/G8635,0)</f>
        <v/>
      </c>
      <c r="J8635" s="425">
        <f>IFERROR(N8635/G8635,0)</f>
        <v/>
      </c>
      <c r="K8635" s="432">
        <f>+IFERROR(O8635/G8635,0)</f>
        <v/>
      </c>
      <c r="L8635" s="423">
        <f>SUBTOTAL(9,L8636:L8638)</f>
        <v/>
      </c>
      <c r="M8635" s="424">
        <f>SUBTOTAL(9,M8636:M8638)</f>
        <v/>
      </c>
      <c r="N8635" s="425">
        <f>SUBTOTAL(9,N8636:N8638)</f>
        <v/>
      </c>
      <c r="O8635" s="427">
        <f>SUBTOTAL(9,O8636:O8638)</f>
        <v/>
      </c>
      <c r="P8635" s="242" t="n"/>
      <c r="Q8635" s="243" t="inlineStr">
        <is>
          <t>В расчете стоимости не учтено (не входит в объем ГП)</t>
        </is>
      </c>
    </row>
    <row r="8636" outlineLevel="3" ht="50.25" customHeight="1">
      <c r="A8636" s="3" t="n"/>
      <c r="B8636" s="3" t="n"/>
      <c r="C8636" s="25" t="n"/>
      <c r="D8636" s="165" t="inlineStr">
        <is>
          <t>12.2.6.1.</t>
        </is>
      </c>
      <c r="E8636" s="3" t="inlineStr">
        <is>
          <t>Пол-потолок</t>
        </is>
      </c>
      <c r="F8636" s="518" t="inlineStr">
        <is>
          <t>м2</t>
        </is>
      </c>
      <c r="G8636" s="519" t="n">
        <v>0</v>
      </c>
      <c r="H8636" s="520" t="n">
        <v>0</v>
      </c>
      <c r="I8636" s="521" t="n">
        <v>0</v>
      </c>
      <c r="J8636" s="522" t="n">
        <v>0</v>
      </c>
      <c r="K8636" s="523">
        <f>SUBTOTAL(9,H8636:J8636)</f>
        <v/>
      </c>
      <c r="L8636" s="520">
        <f>$G8636*H8636</f>
        <v/>
      </c>
      <c r="M8636" s="521">
        <f>$G8636*I8636</f>
        <v/>
      </c>
      <c r="N8636" s="522">
        <f>$G8636*J8636</f>
        <v/>
      </c>
      <c r="O8636" s="523">
        <f>G8636*K8636</f>
        <v/>
      </c>
      <c r="P8636" s="79" t="n"/>
      <c r="Q8636" s="104" t="n"/>
    </row>
    <row r="8637" outlineLevel="3" ht="50.25" customHeight="1">
      <c r="A8637" s="3" t="n"/>
      <c r="B8637" s="3" t="n"/>
      <c r="C8637" s="25" t="n"/>
      <c r="D8637" s="165" t="inlineStr">
        <is>
          <t>12.2.6.2.</t>
        </is>
      </c>
      <c r="E8637" s="3" t="inlineStr">
        <is>
          <t>Пол-гидроизол</t>
        </is>
      </c>
      <c r="F8637" s="518" t="inlineStr">
        <is>
          <t>м2</t>
        </is>
      </c>
      <c r="G8637" s="519" t="n">
        <v>0</v>
      </c>
      <c r="H8637" s="520" t="n">
        <v>0</v>
      </c>
      <c r="I8637" s="521" t="n">
        <v>0</v>
      </c>
      <c r="J8637" s="522" t="n">
        <v>0</v>
      </c>
      <c r="K8637" s="523">
        <f>SUBTOTAL(9,H8637:J8637)</f>
        <v/>
      </c>
      <c r="L8637" s="520">
        <f>$G8637*H8637</f>
        <v/>
      </c>
      <c r="M8637" s="521">
        <f>$G8637*I8637</f>
        <v/>
      </c>
      <c r="N8637" s="522">
        <f>$G8637*J8637</f>
        <v/>
      </c>
      <c r="O8637" s="523">
        <f>G8637*K8637</f>
        <v/>
      </c>
      <c r="P8637" s="79" t="n"/>
      <c r="Q8637" s="104" t="n"/>
    </row>
    <row r="8638" outlineLevel="3" ht="50.25" customHeight="1">
      <c r="A8638" s="3" t="n"/>
      <c r="B8638" s="3" t="n"/>
      <c r="C8638" s="25" t="n"/>
      <c r="D8638" s="165" t="inlineStr">
        <is>
          <t>12.2.6.3.</t>
        </is>
      </c>
      <c r="E8638" s="3" t="inlineStr">
        <is>
          <t>Стены</t>
        </is>
      </c>
      <c r="F8638" s="518" t="inlineStr">
        <is>
          <t>м2</t>
        </is>
      </c>
      <c r="G8638" s="519" t="n">
        <v>0</v>
      </c>
      <c r="H8638" s="520" t="n">
        <v>0</v>
      </c>
      <c r="I8638" s="521" t="n">
        <v>0</v>
      </c>
      <c r="J8638" s="522" t="n">
        <v>0</v>
      </c>
      <c r="K8638" s="523">
        <f>SUBTOTAL(9,H8638:J8638)</f>
        <v/>
      </c>
      <c r="L8638" s="520">
        <f>$G8638*H8638</f>
        <v/>
      </c>
      <c r="M8638" s="521">
        <f>$G8638*I8638</f>
        <v/>
      </c>
      <c r="N8638" s="522">
        <f>$G8638*J8638</f>
        <v/>
      </c>
      <c r="O8638" s="523">
        <f>G8638*K8638</f>
        <v/>
      </c>
      <c r="P8638" s="79" t="n"/>
      <c r="Q8638" s="104" t="n"/>
    </row>
    <row r="8639" outlineLevel="1" ht="50.25" customHeight="1">
      <c r="A8639" s="3" t="n"/>
      <c r="B8639" s="3" t="n"/>
      <c r="C8639" s="235" t="n"/>
      <c r="D8639" s="246" t="inlineStr">
        <is>
          <t>12.3.</t>
        </is>
      </c>
      <c r="E8639" s="145" t="inlineStr">
        <is>
          <t>Дополнительные работы</t>
        </is>
      </c>
      <c r="F8639" s="237" t="inlineStr">
        <is>
          <t>компл.</t>
        </is>
      </c>
      <c r="G8639" s="335" t="n">
        <v>1</v>
      </c>
      <c r="H8639" s="336">
        <f>+IFERROR(L8639/G8639,0)</f>
        <v/>
      </c>
      <c r="I8639" s="337">
        <f>IFERROR(M8639/G8639,0)</f>
        <v/>
      </c>
      <c r="J8639" s="338">
        <f>IFERROR(N8639/G8639,0)</f>
        <v/>
      </c>
      <c r="K8639" s="339">
        <f>+IFERROR(O8639/G8639,0)</f>
        <v/>
      </c>
      <c r="L8639" s="336">
        <f>SUBTOTAL(9,L8640:L8642)</f>
        <v/>
      </c>
      <c r="M8639" s="337">
        <f>SUBTOTAL(9,M8640:M8642)</f>
        <v/>
      </c>
      <c r="N8639" s="338">
        <f>SUBTOTAL(9,N8640:N8642)</f>
        <v/>
      </c>
      <c r="O8639" s="339">
        <f>SUBTOTAL(9,O8640:O8642)</f>
        <v/>
      </c>
      <c r="P8639" s="238" t="n"/>
      <c r="Q8639" s="244" t="inlineStr">
        <is>
          <t>В расчете стоимости не учтено (не входит в объем ГП)</t>
        </is>
      </c>
    </row>
    <row r="8640" outlineLevel="2" ht="50.25" customHeight="1">
      <c r="A8640" s="3" t="n"/>
      <c r="B8640" s="3" t="n"/>
      <c r="C8640" s="96" t="n"/>
      <c r="D8640" s="165" t="inlineStr">
        <is>
          <t>12.3.1.</t>
        </is>
      </c>
      <c r="E8640" s="97" t="inlineStr">
        <is>
          <t>Ниша под шторы</t>
        </is>
      </c>
      <c r="F8640" s="518" t="inlineStr">
        <is>
          <t>м.п.</t>
        </is>
      </c>
      <c r="G8640" s="519" t="n">
        <v>0</v>
      </c>
      <c r="H8640" s="520" t="n">
        <v>0</v>
      </c>
      <c r="I8640" s="521" t="n">
        <v>0</v>
      </c>
      <c r="J8640" s="522" t="n">
        <v>0</v>
      </c>
      <c r="K8640" s="523">
        <f>SUBTOTAL(9,H8640:J8640)</f>
        <v/>
      </c>
      <c r="L8640" s="520">
        <f>$G8640*H8640</f>
        <v/>
      </c>
      <c r="M8640" s="521">
        <f>$G8640*I8640</f>
        <v/>
      </c>
      <c r="N8640" s="522">
        <f>$G8640*J8640</f>
        <v/>
      </c>
      <c r="O8640" s="523">
        <f>G8640*K8640</f>
        <v/>
      </c>
      <c r="P8640" s="112" t="n"/>
      <c r="Q8640" s="108" t="n"/>
    </row>
    <row r="8641" outlineLevel="2" ht="50.25" customHeight="1">
      <c r="A8641" s="3" t="n"/>
      <c r="B8641" s="3" t="n"/>
      <c r="C8641" s="96" t="n"/>
      <c r="D8641" s="165" t="inlineStr">
        <is>
          <t>12.3.2.</t>
        </is>
      </c>
      <c r="E8641" s="97" t="inlineStr">
        <is>
          <t>Откосы</t>
        </is>
      </c>
      <c r="F8641" s="518" t="inlineStr">
        <is>
          <t>м.п.</t>
        </is>
      </c>
      <c r="G8641" s="519" t="n">
        <v>0</v>
      </c>
      <c r="H8641" s="520" t="n">
        <v>0</v>
      </c>
      <c r="I8641" s="521" t="n">
        <v>0</v>
      </c>
      <c r="J8641" s="522" t="n">
        <v>0</v>
      </c>
      <c r="K8641" s="523">
        <f>SUBTOTAL(9,H8641:J8641)</f>
        <v/>
      </c>
      <c r="L8641" s="520">
        <f>$G8641*H8641</f>
        <v/>
      </c>
      <c r="M8641" s="521">
        <f>$G8641*I8641</f>
        <v/>
      </c>
      <c r="N8641" s="522">
        <f>$G8641*J8641</f>
        <v/>
      </c>
      <c r="O8641" s="523">
        <f>G8641*K8641</f>
        <v/>
      </c>
      <c r="P8641" s="112" t="n"/>
      <c r="Q8641" s="108" t="n"/>
    </row>
    <row r="8642" outlineLevel="2" ht="50.25" customHeight="1">
      <c r="A8642" s="3" t="n"/>
      <c r="B8642" s="3" t="n"/>
      <c r="C8642" s="96" t="n"/>
      <c r="D8642" s="165" t="inlineStr">
        <is>
          <t>12.3.3.</t>
        </is>
      </c>
      <c r="E8642" s="97" t="inlineStr">
        <is>
          <t>Защита и укрытие финишных напольных покрытий материалами из сендвича "текстиль/ватин + оргалит с последующей проклейкой стыков малярным скотчем", для исключения повреждения паркетной доски, ламината и прочих мягких напольных покрытий</t>
        </is>
      </c>
      <c r="F8642" s="518" t="inlineStr">
        <is>
          <t>м2</t>
        </is>
      </c>
      <c r="G8642" s="519" t="n">
        <v>0</v>
      </c>
      <c r="H8642" s="520" t="n">
        <v>0</v>
      </c>
      <c r="I8642" s="521" t="n">
        <v>0</v>
      </c>
      <c r="J8642" s="522" t="n">
        <v>0</v>
      </c>
      <c r="K8642" s="523">
        <f>SUBTOTAL(9,H8642:J8642)</f>
        <v/>
      </c>
      <c r="L8642" s="520">
        <f>$G8642*H8642</f>
        <v/>
      </c>
      <c r="M8642" s="521">
        <f>$G8642*I8642</f>
        <v/>
      </c>
      <c r="N8642" s="522">
        <f>$G8642*J8642</f>
        <v/>
      </c>
      <c r="O8642" s="523">
        <f>G8642*K8642</f>
        <v/>
      </c>
      <c r="P8642" s="112" t="n"/>
      <c r="Q8642" s="108" t="n"/>
    </row>
    <row r="8643" outlineLevel="1" ht="50.25" customHeight="1">
      <c r="A8643" s="3" t="inlineStr">
        <is>
          <t>8.99.</t>
        </is>
      </c>
      <c r="B8643" s="3" t="inlineStr">
        <is>
          <t>Прочее Отделка (в т.ч. Навигация)</t>
        </is>
      </c>
      <c r="C8643" s="235" t="inlineStr">
        <is>
          <t>8.99.</t>
        </is>
      </c>
      <c r="D8643" s="246" t="inlineStr">
        <is>
          <t>12.4.</t>
        </is>
      </c>
      <c r="E8643" s="145" t="inlineStr">
        <is>
          <t>Визуальная навигация интерьеров - таблички, иконки, номера, подписи, указатели, в т.ч. устройство подсветки при необходимости</t>
        </is>
      </c>
      <c r="F8643" s="237" t="inlineStr">
        <is>
          <t>компл.</t>
        </is>
      </c>
      <c r="G8643" s="335" t="n">
        <v>1</v>
      </c>
      <c r="H8643" s="336">
        <f>+IFERROR(L8643/G8643,0)</f>
        <v/>
      </c>
      <c r="I8643" s="337">
        <f>IFERROR(M8643/G8643,0)</f>
        <v/>
      </c>
      <c r="J8643" s="338">
        <f>IFERROR(N8643/G8643,0)</f>
        <v/>
      </c>
      <c r="K8643" s="339">
        <f>+IFERROR(O8643/G8643,0)</f>
        <v/>
      </c>
      <c r="L8643" s="336">
        <f>SUBTOTAL(9,L8644:L8645)</f>
        <v/>
      </c>
      <c r="M8643" s="337">
        <f>SUBTOTAL(9,M8644:M8645)</f>
        <v/>
      </c>
      <c r="N8643" s="338">
        <f>SUBTOTAL(9,N8644:N8645)</f>
        <v/>
      </c>
      <c r="O8643" s="339" t="n">
        <v>6999999.999999999</v>
      </c>
      <c r="P8643" s="238" t="inlineStr">
        <is>
          <t>Квартиры</t>
        </is>
      </c>
      <c r="Q8643" s="244" t="inlineStr">
        <is>
          <t>В расчете стоимости не учтено (не входит в объем ГП)</t>
        </is>
      </c>
      <c r="R8643" t="n">
        <v>6999999.999999999</v>
      </c>
    </row>
    <row r="8644" outlineLevel="2" ht="50.25" customHeight="1">
      <c r="A8644" s="3" t="n"/>
      <c r="B8644" s="3" t="n"/>
      <c r="C8644" s="96" t="n"/>
      <c r="D8644" s="165" t="inlineStr">
        <is>
          <t>12.4.1.</t>
        </is>
      </c>
      <c r="E8644" s="97" t="inlineStr">
        <is>
          <t>Внутренняя навигация в паркинге, МОП и лестничных клетках подземной части</t>
        </is>
      </c>
      <c r="F8644" s="518" t="inlineStr">
        <is>
          <t>компл.</t>
        </is>
      </c>
      <c r="G8644" s="519" t="n">
        <v>0</v>
      </c>
      <c r="H8644" s="520" t="n">
        <v>0</v>
      </c>
      <c r="I8644" s="521" t="n">
        <v>0</v>
      </c>
      <c r="J8644" s="522" t="n">
        <v>0</v>
      </c>
      <c r="K8644" s="523">
        <f>SUBTOTAL(9,H8644:J8644)</f>
        <v/>
      </c>
      <c r="L8644" s="520">
        <f>$G8644*H8644</f>
        <v/>
      </c>
      <c r="M8644" s="521">
        <f>$G8644*I8644</f>
        <v/>
      </c>
      <c r="N8644" s="522">
        <f>$G8644*J8644</f>
        <v/>
      </c>
      <c r="O8644" s="523">
        <f>G8644*K8644</f>
        <v/>
      </c>
      <c r="P8644" s="112" t="n"/>
      <c r="Q8644" s="108" t="n"/>
    </row>
    <row r="8645" outlineLevel="2" ht="50.25" customHeight="1">
      <c r="A8645" s="3" t="n"/>
      <c r="B8645" s="3" t="inlineStr">
        <is>
          <t>Мокап отделки МОП</t>
        </is>
      </c>
      <c r="C8645" s="96" t="n"/>
      <c r="D8645" s="165" t="inlineStr">
        <is>
          <t>12.4.2.</t>
        </is>
      </c>
      <c r="E8645" s="97" t="inlineStr">
        <is>
          <t>Внутренняя навигация в МОП и лестничных клетках надземной части</t>
        </is>
      </c>
      <c r="F8645" s="518" t="inlineStr">
        <is>
          <t>компл.</t>
        </is>
      </c>
      <c r="G8645" s="519" t="n">
        <v>1</v>
      </c>
      <c r="H8645" s="520" t="n">
        <v>2000000</v>
      </c>
      <c r="I8645" s="521" t="n">
        <v>5000000</v>
      </c>
      <c r="J8645" s="522" t="n">
        <v>0</v>
      </c>
      <c r="K8645" s="523">
        <f>SUBTOTAL(9,H8645:J8645)</f>
        <v/>
      </c>
      <c r="L8645" s="520">
        <f>$G8645*H8645</f>
        <v/>
      </c>
      <c r="M8645" s="521">
        <f>$G8645*I8645</f>
        <v/>
      </c>
      <c r="N8645" s="522">
        <f>$G8645*J8645</f>
        <v/>
      </c>
      <c r="O8645" s="523">
        <f>G8645*K8645</f>
        <v/>
      </c>
      <c r="P8645" s="79" t="inlineStr">
        <is>
          <t>Добавлено</t>
        </is>
      </c>
      <c r="Q8645" s="108" t="n"/>
    </row>
    <row r="8646" outlineLevel="1" ht="50.25" customHeight="1">
      <c r="A8646" s="3" t="n"/>
      <c r="B8646" s="3" t="inlineStr">
        <is>
          <t>Устройство дверей, ворот, противопожарных штор, люков и т.д.</t>
        </is>
      </c>
      <c r="C8646" s="235" t="n"/>
      <c r="D8646" s="236" t="inlineStr">
        <is>
          <t>12.5.</t>
        </is>
      </c>
      <c r="E8646" s="145" t="inlineStr">
        <is>
          <t>Перегородки и стены светопрозрачные</t>
        </is>
      </c>
      <c r="F8646" s="237" t="inlineStr">
        <is>
          <t>м2</t>
        </is>
      </c>
      <c r="G8646" s="335" t="n">
        <v>0</v>
      </c>
      <c r="H8646" s="336">
        <f>+IFERROR(L8646/G8646,0)</f>
        <v/>
      </c>
      <c r="I8646" s="337">
        <f>IFERROR(M8646/G8646,0)</f>
        <v/>
      </c>
      <c r="J8646" s="338">
        <f>IFERROR(N8646/G8646,0)</f>
        <v/>
      </c>
      <c r="K8646" s="339">
        <f>+IFERROR(O8646/G8646,0)</f>
        <v/>
      </c>
      <c r="L8646" s="336">
        <f>SUBTOTAL(9,L8647:L8650)</f>
        <v/>
      </c>
      <c r="M8646" s="337">
        <f>SUBTOTAL(9,M8647:M8650)</f>
        <v/>
      </c>
      <c r="N8646" s="338">
        <f>SUBTOTAL(9,N8647:N8650)</f>
        <v/>
      </c>
      <c r="O8646" s="339">
        <f>SUBTOTAL(9,O8647:O8650)</f>
        <v/>
      </c>
      <c r="P8646" s="238" t="n"/>
      <c r="Q8646" s="244" t="inlineStr">
        <is>
          <t>Нефиксированная цена в договоре. Финальная стоимость будет определена по факту проведения совместных закупочных процедур с Заказчиком</t>
        </is>
      </c>
    </row>
    <row r="8647" outlineLevel="2" ht="93" customHeight="1">
      <c r="A8647" s="3" t="inlineStr">
        <is>
          <t>8.3.1.</t>
        </is>
      </c>
      <c r="B8647" s="3" t="inlineStr">
        <is>
          <t>Монтаж дверей, ворот, противопожарных штор, люков и т.д.</t>
        </is>
      </c>
      <c r="C8647" s="25" t="inlineStr">
        <is>
          <t>8.3.1.</t>
        </is>
      </c>
      <c r="D8647" s="3" t="inlineStr">
        <is>
          <t>12.5.1.</t>
        </is>
      </c>
      <c r="E8647" s="3" t="inlineStr">
        <is>
          <t>Двери в составе перегородки (Витражная_Двойная_Остекленная) 2000х3480мм
*двухкамерные стеклопакеты с мягким селективным покрытием кол-во (6 шт) с заполнением стеклопакета аргоном в алюминиевых профилях с формулой 8 mm inplus Energy NT pos.2 – 14 mm Argon 90% - 6 mm Planibel Clear – 14 mm Argon 90% - 66.2 Stratophone 2x Planibel Clear</t>
        </is>
      </c>
      <c r="F8647" s="518" t="inlineStr">
        <is>
          <t>шт.</t>
        </is>
      </c>
      <c r="G8647" s="519" t="n">
        <v>6</v>
      </c>
      <c r="H8647" s="520" t="n">
        <v>3260940.52</v>
      </c>
      <c r="I8647" s="521" t="n">
        <v>990651.35</v>
      </c>
      <c r="J8647" s="522" t="n">
        <v>461552.81</v>
      </c>
      <c r="K8647" s="523">
        <f>SUBTOTAL(9,H8647:J8647)</f>
        <v/>
      </c>
      <c r="L8647" s="520">
        <f>$G8647*H8647</f>
        <v/>
      </c>
      <c r="M8647" s="521">
        <f>$G8647*I8647</f>
        <v/>
      </c>
      <c r="N8647" s="522">
        <f>$G8647*J8647</f>
        <v/>
      </c>
      <c r="O8647" s="523" t="n">
        <v>45082908.00999999</v>
      </c>
      <c r="P8647" s="79" t="inlineStr">
        <is>
          <t>Добавлено</t>
        </is>
      </c>
      <c r="Q8647" s="104" t="inlineStr">
        <is>
          <t>Витражные конструкции FWS 50 с интегрируемыми дверными конструкциями ADS 75.SI. 
Покраска по RAL. 
Заполнение: 8 mm inplus Energy NT pos.2 – 14 mm Argon 90% - 6 mm Planibel Clear – 14 mm Argon 90% - 66.2 Stratophone 2x Planibel Clear
Кол-во витража 235,8 м2 в ее составе 41,76 м2 двери</t>
        </is>
      </c>
      <c r="R8647" t="n">
        <v>45082908.00999999</v>
      </c>
    </row>
    <row r="8648" outlineLevel="2" ht="88.5" customHeight="1">
      <c r="A8648" s="3" t="n"/>
      <c r="B8648" s="3" t="inlineStr">
        <is>
          <t>Монтаж дверей, ворот, противопожарных штор, люков и т.д.</t>
        </is>
      </c>
      <c r="C8648" s="25" t="n"/>
      <c r="D8648" s="3" t="inlineStr">
        <is>
          <t>12.5.2.</t>
        </is>
      </c>
      <c r="E8648" s="3" t="inlineStr">
        <is>
          <t>Двери в составе перегородки (Витражная_Двойная_Остекленная) 1600х3480мм
*двухкамерные стеклопакеты с мягким селективным покрытием кол-во (3 шт) с заполнением стеклопакета аргоном в алюминиевых профилях с формулой 8 mm inplus Energy NT pos.2 – 14 mm Argon 90% - 6 mm Planibel Clear – 14 mm Argon 90% - 66.2 Stratophone 2x Planibel Clear</t>
        </is>
      </c>
      <c r="F8648" s="518" t="inlineStr">
        <is>
          <t>шт.</t>
        </is>
      </c>
      <c r="G8648" s="519" t="n">
        <v>3</v>
      </c>
      <c r="H8648" s="520" t="n">
        <v>2304745.4</v>
      </c>
      <c r="I8648" s="521" t="n">
        <v>635564.58</v>
      </c>
      <c r="J8648" s="522" t="n">
        <v>319200.05</v>
      </c>
      <c r="K8648" s="523">
        <f>SUBTOTAL(9,H8648:J8648)</f>
        <v/>
      </c>
      <c r="L8648" s="520">
        <f>$G8648*H8648</f>
        <v/>
      </c>
      <c r="M8648" s="521">
        <f>$G8648*I8648</f>
        <v/>
      </c>
      <c r="N8648" s="522">
        <f>$G8648*J8648</f>
        <v/>
      </c>
      <c r="O8648" s="523">
        <f>G8648*K8648</f>
        <v/>
      </c>
      <c r="P8648" s="79" t="inlineStr">
        <is>
          <t>Добавлено</t>
        </is>
      </c>
      <c r="Q8648" s="104" t="inlineStr">
        <is>
          <t>Витражные конструкции FWS 50 с интегрируемыми дверными конструкциями ADS 75.SI. 
Покраска по RAL. 
Заполнение: 8 mm inplus Energy NT pos.2 – 14 mm Argon 90% - 6 mm Planibel Clear – 14 mm Argon 90% - 66.2 Stratophone 2x Planibel Clear
Кол-во витража 57,72 м2 в ее составе 22,27 м2 двери</t>
        </is>
      </c>
    </row>
    <row r="8649" outlineLevel="2" ht="96.75" customHeight="1">
      <c r="A8649" s="3" t="n"/>
      <c r="B8649" s="3" t="inlineStr">
        <is>
          <t>Монтаж дверей, ворот, противопожарных штор, люков и т.д.</t>
        </is>
      </c>
      <c r="C8649" s="25" t="n"/>
      <c r="D8649" s="3" t="inlineStr">
        <is>
          <t>12.5.3.</t>
        </is>
      </c>
      <c r="E8649" s="3" t="inlineStr">
        <is>
          <t>Двери в составе перегородки (Витражная_Двойная_Остекленная) 1700х3480мм
*двухкамерные стеклопакеты с мягким селективным покрытием кол-во (1 шт) с заполнением стеклопакета аргоном в алюминиевых профилях с формулой 8 mm inplus Energy NT pos.2 – 14 mm Argon 90% - 6 mm Planibel Clear – 14 mm Argon 90% - 66.2 Stratophone 2x Planibel Clear</t>
        </is>
      </c>
      <c r="F8649" s="518" t="inlineStr">
        <is>
          <t>шт.</t>
        </is>
      </c>
      <c r="G8649" s="519" t="n">
        <v>1</v>
      </c>
      <c r="H8649" s="520" t="n">
        <v>2455383.75</v>
      </c>
      <c r="I8649" s="521" t="n">
        <v>728511.38</v>
      </c>
      <c r="J8649" s="522" t="n">
        <v>345643.66</v>
      </c>
      <c r="K8649" s="523">
        <f>SUBTOTAL(9,H8649:J8649)</f>
        <v/>
      </c>
      <c r="L8649" s="520">
        <f>$G8649*H8649</f>
        <v/>
      </c>
      <c r="M8649" s="521">
        <f>$G8649*I8649</f>
        <v/>
      </c>
      <c r="N8649" s="522">
        <f>$G8649*J8649</f>
        <v/>
      </c>
      <c r="O8649" s="523">
        <f>G8649*K8649</f>
        <v/>
      </c>
      <c r="P8649" s="79" t="inlineStr">
        <is>
          <t>Добавлено</t>
        </is>
      </c>
      <c r="Q8649" s="104" t="inlineStr">
        <is>
          <t>Витражные конструкции FWS 50 с интегрируемыми дверными конструкциями ADS 75.SI. 
Покраска по RAL. 
Заполнение: 8 mm inplus Energy NT pos.2 – 14 mm Argon 90% - 6 mm Planibel Clear – 14 mm Argon 90% - 66.2 Stratophone 2x Planibel Clear
Кол-во витража 27,29 м2 в ее составе 5,92 м2 двери</t>
        </is>
      </c>
    </row>
    <row r="8650" outlineLevel="2" ht="124.5" customHeight="1">
      <c r="A8650" s="3" t="n"/>
      <c r="B8650" s="3" t="inlineStr">
        <is>
          <t>Монтаж дверей, ворот, противопожарных штор, люков и т.д.</t>
        </is>
      </c>
      <c r="C8650" s="25" t="n"/>
      <c r="D8650" s="3" t="inlineStr">
        <is>
          <t>12.5.4.</t>
        </is>
      </c>
      <c r="E8650" s="3" t="inlineStr">
        <is>
          <t>Двери в составе перегородки (Витражная_Двойная_Остекленная) 1900х3480мм
*двухкамерные стеклопакеты с мягким селективным покрытием кол-во (1 шт) с заполнением стеклопакета аргоном в алюминиевых профилях с формулой 8 mm inplus Energy NT pos.2 – 14 mm Argon 90% - 6 mm Planibel Clear – 14 mm Argon 90% - 66.2 Stratophone 2x Planibel Clear</t>
        </is>
      </c>
      <c r="F8650" s="518" t="inlineStr">
        <is>
          <t>шт.</t>
        </is>
      </c>
      <c r="G8650" s="519" t="n">
        <v>1</v>
      </c>
      <c r="H8650" s="520" t="n">
        <v>2446309.55</v>
      </c>
      <c r="I8650" s="521" t="n">
        <v>707305.1</v>
      </c>
      <c r="J8650" s="522" t="n">
        <v>342356.4</v>
      </c>
      <c r="K8650" s="523">
        <f>SUBTOTAL(9,H8650:J8650)</f>
        <v/>
      </c>
      <c r="L8650" s="520">
        <f>$G8650*H8650</f>
        <v/>
      </c>
      <c r="M8650" s="521">
        <f>$G8650*I8650</f>
        <v/>
      </c>
      <c r="N8650" s="522">
        <f>$G8650*J8650</f>
        <v/>
      </c>
      <c r="O8650" s="523">
        <f>G8650*K8650</f>
        <v/>
      </c>
      <c r="P8650" s="79" t="inlineStr">
        <is>
          <t>Добавлено</t>
        </is>
      </c>
      <c r="Q8650" s="104" t="inlineStr">
        <is>
          <t>Витражные конструкции FWS 50 с интегрируемыми дверными конструкциями ADS 75.SI. 
Покраска по RAL. 
Заполнение: 8 mm inplus Energy NT pos.2 – 14 mm Argon 90% - 6 mm Planibel Clear – 14 mm Argon 90% - 66.2 Stratophone 2x Planibel Clear
Кол-во витража 24,76 м2 в ее составе 6,61 м2 двери</t>
        </is>
      </c>
    </row>
    <row r="8651" ht="50.25" customHeight="1">
      <c r="A8651" s="3" t="inlineStr">
        <is>
          <t>16.</t>
        </is>
      </c>
      <c r="B8651" s="3" t="inlineStr">
        <is>
          <t>Разработка рабочей документации</t>
        </is>
      </c>
      <c r="C8651" s="117" t="inlineStr">
        <is>
          <t>16.</t>
        </is>
      </c>
      <c r="D8651" s="124" t="inlineStr">
        <is>
          <t>13.</t>
        </is>
      </c>
      <c r="E8651" s="124" t="inlineStr">
        <is>
          <t>Разработка Документации (ПД и РД) (Проектирование)</t>
        </is>
      </c>
      <c r="F8651" s="528" t="inlineStr">
        <is>
          <t>м2</t>
        </is>
      </c>
      <c r="G8651" s="529" t="n">
        <v>18830.72</v>
      </c>
      <c r="H8651" s="530">
        <f>IFERROR(L8651/G8651,0)</f>
        <v/>
      </c>
      <c r="I8651" s="531">
        <f>IFERROR(M8651/G8651,0)</f>
        <v/>
      </c>
      <c r="J8651" s="532">
        <f>IFERROR(N8651/G8651,0)</f>
        <v/>
      </c>
      <c r="K8651" s="533">
        <f>+IFERROR(O8651/G8651,0)</f>
        <v/>
      </c>
      <c r="L8651" s="534">
        <f>SUBTOTAL(9,L8652:L8755)</f>
        <v/>
      </c>
      <c r="M8651" s="535">
        <f>SUBTOTAL(9,M8652:M8755)</f>
        <v/>
      </c>
      <c r="N8651" s="536">
        <f>SUBTOTAL(9,N8652:N8755)</f>
        <v/>
      </c>
      <c r="O8651" s="537" t="n">
        <v>18092096.3</v>
      </c>
      <c r="P8651" s="77" t="n"/>
      <c r="Q8651" s="102" t="n"/>
      <c r="R8651" t="n">
        <v>18092096.3</v>
      </c>
    </row>
    <row r="8652" outlineLevel="1" ht="50.25" customHeight="1">
      <c r="A8652" s="3" t="n"/>
      <c r="B8652" s="3" t="n"/>
      <c r="C8652" s="235" t="n"/>
      <c r="D8652" s="246" t="inlineStr">
        <is>
          <t>13.1.</t>
        </is>
      </c>
      <c r="E8652" s="145" t="inlineStr">
        <is>
          <t>Разработка/Корректировка проектной документации (ПД)</t>
        </is>
      </c>
      <c r="F8652" s="237" t="inlineStr">
        <is>
          <t>м2</t>
        </is>
      </c>
      <c r="G8652" s="335" t="n">
        <v>18830.72</v>
      </c>
      <c r="H8652" s="336">
        <f>+IFERROR(L8652/G8652,0)</f>
        <v/>
      </c>
      <c r="I8652" s="337">
        <f>IFERROR(M8652/G8652,0)</f>
        <v/>
      </c>
      <c r="J8652" s="338">
        <f>IFERROR(N8652/G8652,0)</f>
        <v/>
      </c>
      <c r="K8652" s="339">
        <f>+IFERROR(O8652/G8652,0)</f>
        <v/>
      </c>
      <c r="L8652" s="336">
        <f>SUBTOTAL(9,L8653:L8712)</f>
        <v/>
      </c>
      <c r="M8652" s="337">
        <f>SUBTOTAL(9,M8653:M8712)</f>
        <v/>
      </c>
      <c r="N8652" s="338">
        <f>SUBTOTAL(9,N8653:N8712)</f>
        <v/>
      </c>
      <c r="O8652" s="339">
        <f>SUBTOTAL(9,O8653:O8712)</f>
        <v/>
      </c>
      <c r="P8652" s="238" t="n"/>
      <c r="Q8652" s="239" t="inlineStr">
        <is>
          <t>Любые изменения связанные с корректировкой стадии "П"  производит Заказчик. За наличие проектных ошибок Генподрядчик ответственности не несет</t>
        </is>
      </c>
    </row>
    <row r="8653" outlineLevel="2" ht="50.25" customHeight="1">
      <c r="A8653" s="3" t="n"/>
      <c r="B8653" s="3" t="n"/>
      <c r="C8653" s="240" t="n"/>
      <c r="D8653" s="248" t="inlineStr">
        <is>
          <t>13.1.1.</t>
        </is>
      </c>
      <c r="E8653" s="146" t="inlineStr">
        <is>
          <t>Пояснительная записка</t>
        </is>
      </c>
      <c r="F8653" s="241" t="inlineStr">
        <is>
          <t>компл.</t>
        </is>
      </c>
      <c r="G8653" s="422" t="n">
        <v>1</v>
      </c>
      <c r="H8653" s="423">
        <f>IFERROR(L8653/G8653,0)</f>
        <v/>
      </c>
      <c r="I8653" s="424">
        <f>IFERROR(M8653/G8653,0)</f>
        <v/>
      </c>
      <c r="J8653" s="425">
        <f>IFERROR(N8653/G8653,0)</f>
        <v/>
      </c>
      <c r="K8653" s="432">
        <f>+IFERROR(O8653/G8653,0)</f>
        <v/>
      </c>
      <c r="L8653" s="423">
        <f>SUBTOTAL(9,L8654:L8654)</f>
        <v/>
      </c>
      <c r="M8653" s="424">
        <f>SUBTOTAL(9,M8654:M8654)</f>
        <v/>
      </c>
      <c r="N8653" s="425">
        <f>SUBTOTAL(9,N8654:N8654)</f>
        <v/>
      </c>
      <c r="O8653" s="427">
        <f>SUBTOTAL(9,O8654:O8654)</f>
        <v/>
      </c>
      <c r="P8653" s="242" t="n"/>
      <c r="Q8653" s="243" t="inlineStr">
        <is>
          <t>В расчете стоимости не учтено (не входит в объем ГП)</t>
        </is>
      </c>
    </row>
    <row r="8654" outlineLevel="3" ht="50.25" customHeight="1">
      <c r="A8654" s="3" t="n"/>
      <c r="B8654" s="3" t="n"/>
      <c r="C8654" s="25" t="n"/>
      <c r="D8654" s="165" t="inlineStr">
        <is>
          <t>13.1.1.1.</t>
        </is>
      </c>
      <c r="E8654" s="3" t="inlineStr">
        <is>
          <t>Пояснительная записка</t>
        </is>
      </c>
      <c r="F8654" s="518" t="inlineStr">
        <is>
          <t>компл.</t>
        </is>
      </c>
      <c r="G8654" s="519" t="n">
        <v>1</v>
      </c>
      <c r="H8654" s="520" t="n">
        <v>0</v>
      </c>
      <c r="I8654" s="521" t="n">
        <v>0</v>
      </c>
      <c r="J8654" s="522" t="n">
        <v>0</v>
      </c>
      <c r="K8654" s="523">
        <f>SUBTOTAL(9,H8654:J8654)</f>
        <v/>
      </c>
      <c r="L8654" s="520">
        <f>$G8654*H8654</f>
        <v/>
      </c>
      <c r="M8654" s="521">
        <f>$G8654*I8654</f>
        <v/>
      </c>
      <c r="N8654" s="522">
        <f>$G8654*J8654</f>
        <v/>
      </c>
      <c r="O8654" s="523">
        <f>G8654*K8654</f>
        <v/>
      </c>
      <c r="P8654" s="524" t="n"/>
      <c r="Q8654" s="525" t="n"/>
    </row>
    <row r="8655" outlineLevel="2" ht="50.25" customHeight="1">
      <c r="A8655" s="3" t="n"/>
      <c r="B8655" s="3" t="n"/>
      <c r="C8655" s="240" t="n"/>
      <c r="D8655" s="248" t="inlineStr">
        <is>
          <t>13.1.2.</t>
        </is>
      </c>
      <c r="E8655" s="146" t="inlineStr">
        <is>
          <t>Схема планировочной организации земельного участка</t>
        </is>
      </c>
      <c r="F8655" s="241" t="inlineStr">
        <is>
          <t>компл.</t>
        </is>
      </c>
      <c r="G8655" s="422" t="n">
        <v>1</v>
      </c>
      <c r="H8655" s="423">
        <f>IFERROR(L8655/G8655,0)</f>
        <v/>
      </c>
      <c r="I8655" s="424">
        <f>IFERROR(M8655/G8655,0)</f>
        <v/>
      </c>
      <c r="J8655" s="425">
        <f>IFERROR(N8655/G8655,0)</f>
        <v/>
      </c>
      <c r="K8655" s="432">
        <f>+IFERROR(O8655/G8655,0)</f>
        <v/>
      </c>
      <c r="L8655" s="423">
        <f>SUBTOTAL(9,L8656:L8656)</f>
        <v/>
      </c>
      <c r="M8655" s="424">
        <f>SUBTOTAL(9,M8656:M8656)</f>
        <v/>
      </c>
      <c r="N8655" s="425">
        <f>SUBTOTAL(9,N8656:N8656)</f>
        <v/>
      </c>
      <c r="O8655" s="427">
        <f>SUBTOTAL(9,O8656:O8656)</f>
        <v/>
      </c>
      <c r="P8655" s="242" t="n"/>
      <c r="Q8655" s="243" t="inlineStr">
        <is>
          <t>В расчете стоимости не учтено (не входит в объем ГП)</t>
        </is>
      </c>
    </row>
    <row r="8656" outlineLevel="3" ht="50.25" customHeight="1">
      <c r="A8656" s="3" t="n"/>
      <c r="B8656" s="3" t="n"/>
      <c r="C8656" s="25" t="n"/>
      <c r="D8656" s="165" t="inlineStr">
        <is>
          <t>13.1.2.1.</t>
        </is>
      </c>
      <c r="E8656" s="3" t="inlineStr">
        <is>
          <t>Схема планировочной организации земельного участка</t>
        </is>
      </c>
      <c r="F8656" s="518" t="inlineStr">
        <is>
          <t>компл.</t>
        </is>
      </c>
      <c r="G8656" s="519" t="n">
        <v>0</v>
      </c>
      <c r="H8656" s="520" t="n">
        <v>0</v>
      </c>
      <c r="I8656" s="521" t="n">
        <v>0</v>
      </c>
      <c r="J8656" s="522" t="n">
        <v>0</v>
      </c>
      <c r="K8656" s="523">
        <f>SUBTOTAL(9,H8656:J8656)</f>
        <v/>
      </c>
      <c r="L8656" s="520">
        <f>$G8656*H8656</f>
        <v/>
      </c>
      <c r="M8656" s="521">
        <f>$G8656*I8656</f>
        <v/>
      </c>
      <c r="N8656" s="522">
        <f>$G8656*J8656</f>
        <v/>
      </c>
      <c r="O8656" s="523">
        <f>G8656*K8656</f>
        <v/>
      </c>
      <c r="P8656" s="524" t="n"/>
      <c r="Q8656" s="525" t="n"/>
    </row>
    <row r="8657" outlineLevel="2" ht="50.25" customHeight="1">
      <c r="A8657" s="3" t="n"/>
      <c r="B8657" s="3" t="n"/>
      <c r="C8657" s="240" t="n"/>
      <c r="D8657" s="248" t="inlineStr">
        <is>
          <t>13.1.3.</t>
        </is>
      </c>
      <c r="E8657" s="146" t="inlineStr">
        <is>
          <t>Проект организации строительства</t>
        </is>
      </c>
      <c r="F8657" s="241" t="inlineStr">
        <is>
          <t>компл.</t>
        </is>
      </c>
      <c r="G8657" s="422" t="n">
        <v>1</v>
      </c>
      <c r="H8657" s="423">
        <f>IFERROR(L8657/G8657,0)</f>
        <v/>
      </c>
      <c r="I8657" s="424">
        <f>IFERROR(M8657/G8657,0)</f>
        <v/>
      </c>
      <c r="J8657" s="425">
        <f>IFERROR(N8657/G8657,0)</f>
        <v/>
      </c>
      <c r="K8657" s="432">
        <f>+IFERROR(O8657/G8657,0)</f>
        <v/>
      </c>
      <c r="L8657" s="423">
        <f>SUBTOTAL(9,L8658:L8658)</f>
        <v/>
      </c>
      <c r="M8657" s="424">
        <f>SUBTOTAL(9,M8658:M8658)</f>
        <v/>
      </c>
      <c r="N8657" s="425">
        <f>SUBTOTAL(9,N8658:N8658)</f>
        <v/>
      </c>
      <c r="O8657" s="427">
        <f>SUBTOTAL(9,O8658:O8658)</f>
        <v/>
      </c>
      <c r="P8657" s="242" t="n"/>
      <c r="Q8657" s="243" t="inlineStr">
        <is>
          <t>В расчете стоимости не учтено (не входит в объем ГП)</t>
        </is>
      </c>
    </row>
    <row r="8658" outlineLevel="3" ht="50.25" customHeight="1">
      <c r="A8658" s="3" t="n"/>
      <c r="B8658" s="3" t="n"/>
      <c r="C8658" s="25" t="n"/>
      <c r="D8658" s="165" t="inlineStr">
        <is>
          <t>13.1.3.1.</t>
        </is>
      </c>
      <c r="E8658" s="3" t="inlineStr">
        <is>
          <t>Проект организации строительства (ПОС)</t>
        </is>
      </c>
      <c r="F8658" s="518" t="inlineStr">
        <is>
          <t>компл.</t>
        </is>
      </c>
      <c r="G8658" s="519" t="n">
        <v>0</v>
      </c>
      <c r="H8658" s="520" t="n">
        <v>0</v>
      </c>
      <c r="I8658" s="521" t="n">
        <v>0</v>
      </c>
      <c r="J8658" s="522" t="n">
        <v>0</v>
      </c>
      <c r="K8658" s="523">
        <f>SUBTOTAL(9,H8658:J8658)</f>
        <v/>
      </c>
      <c r="L8658" s="520">
        <f>$G8658*H8658</f>
        <v/>
      </c>
      <c r="M8658" s="521">
        <f>$G8658*I8658</f>
        <v/>
      </c>
      <c r="N8658" s="522">
        <f>$G8658*J8658</f>
        <v/>
      </c>
      <c r="O8658" s="523">
        <f>G8658*K8658</f>
        <v/>
      </c>
      <c r="P8658" s="524" t="n"/>
      <c r="Q8658" s="525" t="n"/>
    </row>
    <row r="8659" outlineLevel="2" ht="50.25" customHeight="1">
      <c r="A8659" s="3" t="n"/>
      <c r="B8659" s="3" t="n"/>
      <c r="C8659" s="240" t="n"/>
      <c r="D8659" s="248" t="inlineStr">
        <is>
          <t>13.1.4.</t>
        </is>
      </c>
      <c r="E8659" s="146" t="inlineStr">
        <is>
          <t>Архитектурные решения</t>
        </is>
      </c>
      <c r="F8659" s="241" t="inlineStr">
        <is>
          <t>компл.</t>
        </is>
      </c>
      <c r="G8659" s="422" t="n">
        <v>1</v>
      </c>
      <c r="H8659" s="423">
        <f>IFERROR(L8659/G8659,0)</f>
        <v/>
      </c>
      <c r="I8659" s="424">
        <f>IFERROR(M8659/G8659,0)</f>
        <v/>
      </c>
      <c r="J8659" s="425">
        <f>IFERROR(N8659/G8659,0)</f>
        <v/>
      </c>
      <c r="K8659" s="432">
        <f>+IFERROR(O8659/G8659,0)</f>
        <v/>
      </c>
      <c r="L8659" s="423">
        <f>SUBTOTAL(9,L8660:L8661)</f>
        <v/>
      </c>
      <c r="M8659" s="424">
        <f>SUBTOTAL(9,M8660:M8661)</f>
        <v/>
      </c>
      <c r="N8659" s="425">
        <f>SUBTOTAL(9,N8660:N8661)</f>
        <v/>
      </c>
      <c r="O8659" s="427">
        <f>SUBTOTAL(9,O8660:O8661)</f>
        <v/>
      </c>
      <c r="P8659" s="242" t="n"/>
      <c r="Q8659" s="243" t="inlineStr">
        <is>
          <t>В расчете стоимости не учтено (не входит в объем ГП)</t>
        </is>
      </c>
    </row>
    <row r="8660" outlineLevel="3" ht="50.25" customHeight="1">
      <c r="A8660" s="3" t="n"/>
      <c r="B8660" s="3" t="n"/>
      <c r="C8660" s="25" t="n"/>
      <c r="D8660" s="165" t="inlineStr">
        <is>
          <t>13.1.4.1.</t>
        </is>
      </c>
      <c r="E8660" s="3" t="inlineStr">
        <is>
          <t>Создание архитектурной 3D модели в формате rvt</t>
        </is>
      </c>
      <c r="F8660" s="518" t="inlineStr">
        <is>
          <t>компл.</t>
        </is>
      </c>
      <c r="G8660" s="519" t="n">
        <v>0</v>
      </c>
      <c r="H8660" s="520" t="n">
        <v>0</v>
      </c>
      <c r="I8660" s="521" t="n">
        <v>0</v>
      </c>
      <c r="J8660" s="522" t="n">
        <v>0</v>
      </c>
      <c r="K8660" s="523">
        <f>SUBTOTAL(9,H8660:J8660)</f>
        <v/>
      </c>
      <c r="L8660" s="520">
        <f>$G8660*H8660</f>
        <v/>
      </c>
      <c r="M8660" s="521">
        <f>$G8660*I8660</f>
        <v/>
      </c>
      <c r="N8660" s="522">
        <f>$G8660*J8660</f>
        <v/>
      </c>
      <c r="O8660" s="523">
        <f>G8660*K8660</f>
        <v/>
      </c>
      <c r="P8660" s="524" t="n"/>
      <c r="Q8660" s="525" t="n"/>
    </row>
    <row r="8661" outlineLevel="3" ht="50.25" customHeight="1">
      <c r="A8661" s="3" t="n"/>
      <c r="B8661" s="3" t="n"/>
      <c r="C8661" s="25" t="n"/>
      <c r="D8661" s="165" t="inlineStr">
        <is>
          <t>13.1.4.2.</t>
        </is>
      </c>
      <c r="E8661" s="3" t="inlineStr">
        <is>
          <t>Архитектурное освещение фасада - концепция</t>
        </is>
      </c>
      <c r="F8661" s="518" t="inlineStr">
        <is>
          <t>компл.</t>
        </is>
      </c>
      <c r="G8661" s="519" t="n">
        <v>0</v>
      </c>
      <c r="H8661" s="520" t="n">
        <v>0</v>
      </c>
      <c r="I8661" s="521" t="n">
        <v>0</v>
      </c>
      <c r="J8661" s="522" t="n">
        <v>0</v>
      </c>
      <c r="K8661" s="523">
        <f>SUBTOTAL(9,H8661:J8661)</f>
        <v/>
      </c>
      <c r="L8661" s="520">
        <f>$G8661*H8661</f>
        <v/>
      </c>
      <c r="M8661" s="521">
        <f>$G8661*I8661</f>
        <v/>
      </c>
      <c r="N8661" s="522">
        <f>$G8661*J8661</f>
        <v/>
      </c>
      <c r="O8661" s="523">
        <f>G8661*K8661</f>
        <v/>
      </c>
      <c r="P8661" s="524" t="n"/>
      <c r="Q8661" s="525" t="n"/>
    </row>
    <row r="8662" outlineLevel="2" ht="50.25" customHeight="1">
      <c r="A8662" s="3" t="n"/>
      <c r="B8662" s="3" t="n"/>
      <c r="C8662" s="240" t="n"/>
      <c r="D8662" s="248" t="inlineStr">
        <is>
          <t>13.1.5.</t>
        </is>
      </c>
      <c r="E8662" s="146" t="inlineStr">
        <is>
          <t>Конструктивные и объемно-планировочные решения</t>
        </is>
      </c>
      <c r="F8662" s="241" t="inlineStr">
        <is>
          <t>компл.</t>
        </is>
      </c>
      <c r="G8662" s="422" t="n">
        <v>1</v>
      </c>
      <c r="H8662" s="423">
        <f>IFERROR(L8662/G8662,0)</f>
        <v/>
      </c>
      <c r="I8662" s="424">
        <f>IFERROR(M8662/G8662,0)</f>
        <v/>
      </c>
      <c r="J8662" s="425">
        <f>IFERROR(N8662/G8662,0)</f>
        <v/>
      </c>
      <c r="K8662" s="432">
        <f>+IFERROR(O8662/G8662,0)</f>
        <v/>
      </c>
      <c r="L8662" s="423">
        <f>SUBTOTAL(9,L8663:L8665)</f>
        <v/>
      </c>
      <c r="M8662" s="424">
        <f>SUBTOTAL(9,M8663:M8665)</f>
        <v/>
      </c>
      <c r="N8662" s="425">
        <f>SUBTOTAL(9,N8663:N8665)</f>
        <v/>
      </c>
      <c r="O8662" s="427">
        <f>SUBTOTAL(9,O8663:O8665)</f>
        <v/>
      </c>
      <c r="P8662" s="242" t="n"/>
      <c r="Q8662" s="243" t="inlineStr">
        <is>
          <t>В расчете стоимости не учтено (не входит в объем ГП)</t>
        </is>
      </c>
    </row>
    <row r="8663" outlineLevel="3" ht="50.25" customHeight="1">
      <c r="A8663" s="3" t="n"/>
      <c r="B8663" s="3" t="n"/>
      <c r="C8663" s="25" t="n"/>
      <c r="D8663" s="165" t="inlineStr">
        <is>
          <t>13.1.5.1.</t>
        </is>
      </c>
      <c r="E8663" s="3" t="inlineStr">
        <is>
          <t>Расчетные тома и конструктивные модели;</t>
        </is>
      </c>
      <c r="F8663" s="518" t="inlineStr">
        <is>
          <t>компл.</t>
        </is>
      </c>
      <c r="G8663" s="519" t="n">
        <v>0</v>
      </c>
      <c r="H8663" s="520" t="n">
        <v>0</v>
      </c>
      <c r="I8663" s="521" t="n">
        <v>0</v>
      </c>
      <c r="J8663" s="522" t="n">
        <v>0</v>
      </c>
      <c r="K8663" s="523">
        <f>SUBTOTAL(9,H8663:J8663)</f>
        <v/>
      </c>
      <c r="L8663" s="520">
        <f>$G8663*H8663</f>
        <v/>
      </c>
      <c r="M8663" s="521">
        <f>$G8663*I8663</f>
        <v/>
      </c>
      <c r="N8663" s="522">
        <f>$G8663*J8663</f>
        <v/>
      </c>
      <c r="O8663" s="523">
        <f>G8663*K8663</f>
        <v/>
      </c>
      <c r="P8663" s="524" t="n"/>
      <c r="Q8663" s="525" t="n"/>
    </row>
    <row r="8664" outlineLevel="3" ht="50.25" customHeight="1">
      <c r="A8664" s="3" t="n"/>
      <c r="B8664" s="3" t="n"/>
      <c r="C8664" s="25" t="n"/>
      <c r="D8664" s="165" t="inlineStr">
        <is>
          <t>13.1.5.2.</t>
        </is>
      </c>
      <c r="E8664" s="3" t="inlineStr">
        <is>
          <t>Расчет здания на прогрессирующее обрушение;</t>
        </is>
      </c>
      <c r="F8664" s="518" t="inlineStr">
        <is>
          <t>компл.</t>
        </is>
      </c>
      <c r="G8664" s="519" t="n">
        <v>0</v>
      </c>
      <c r="H8664" s="520" t="n">
        <v>0</v>
      </c>
      <c r="I8664" s="521" t="n">
        <v>0</v>
      </c>
      <c r="J8664" s="522" t="n">
        <v>0</v>
      </c>
      <c r="K8664" s="523">
        <f>SUBTOTAL(9,H8664:J8664)</f>
        <v/>
      </c>
      <c r="L8664" s="520">
        <f>$G8664*H8664</f>
        <v/>
      </c>
      <c r="M8664" s="521">
        <f>$G8664*I8664</f>
        <v/>
      </c>
      <c r="N8664" s="522">
        <f>$G8664*J8664</f>
        <v/>
      </c>
      <c r="O8664" s="523">
        <f>G8664*K8664</f>
        <v/>
      </c>
      <c r="P8664" s="524" t="n"/>
      <c r="Q8664" s="525" t="n"/>
    </row>
    <row r="8665" outlineLevel="3" ht="50.25" customHeight="1">
      <c r="A8665" s="3" t="n"/>
      <c r="B8665" s="3" t="n"/>
      <c r="C8665" s="25" t="n"/>
      <c r="D8665" s="165" t="inlineStr">
        <is>
          <t>13.1.5.3.</t>
        </is>
      </c>
      <c r="E8665" s="3" t="inlineStr">
        <is>
          <t>Создание 3D модели в формате rvt</t>
        </is>
      </c>
      <c r="F8665" s="518" t="inlineStr">
        <is>
          <t>компл.</t>
        </is>
      </c>
      <c r="G8665" s="519" t="n">
        <v>0</v>
      </c>
      <c r="H8665" s="520" t="n">
        <v>0</v>
      </c>
      <c r="I8665" s="521" t="n">
        <v>0</v>
      </c>
      <c r="J8665" s="522" t="n">
        <v>0</v>
      </c>
      <c r="K8665" s="523">
        <f>SUBTOTAL(9,H8665:J8665)</f>
        <v/>
      </c>
      <c r="L8665" s="520">
        <f>$G8665*H8665</f>
        <v/>
      </c>
      <c r="M8665" s="521">
        <f>$G8665*I8665</f>
        <v/>
      </c>
      <c r="N8665" s="522">
        <f>$G8665*J8665</f>
        <v/>
      </c>
      <c r="O8665" s="523">
        <f>G8665*K8665</f>
        <v/>
      </c>
      <c r="P8665" s="524" t="n"/>
      <c r="Q8665" s="525" t="n"/>
    </row>
    <row r="8666" outlineLevel="2" ht="50.25" customHeight="1">
      <c r="A8666" s="3" t="n"/>
      <c r="B8666" s="3" t="n"/>
      <c r="C8666" s="240" t="n"/>
      <c r="D8666" s="248" t="inlineStr">
        <is>
          <t>13.1.6.</t>
        </is>
      </c>
      <c r="E8666" s="146" t="inlineStr">
        <is>
          <t>Сведения об инженерном оборудовании, о сетях инженерно-технического обеспечения, перечень инженерно-технических мероприятий, содержание технологических решений</t>
        </is>
      </c>
      <c r="F8666" s="241" t="inlineStr">
        <is>
          <t>компл.</t>
        </is>
      </c>
      <c r="G8666" s="422" t="n">
        <v>1</v>
      </c>
      <c r="H8666" s="423">
        <f>IFERROR(L8666/G8666,0)</f>
        <v/>
      </c>
      <c r="I8666" s="424">
        <f>IFERROR(M8666/G8666,0)</f>
        <v/>
      </c>
      <c r="J8666" s="425">
        <f>IFERROR(N8666/G8666,0)</f>
        <v/>
      </c>
      <c r="K8666" s="432">
        <f>+IFERROR(O8666/G8666,0)</f>
        <v/>
      </c>
      <c r="L8666" s="423">
        <f>SUBTOTAL(9,L8667:L8712)</f>
        <v/>
      </c>
      <c r="M8666" s="424">
        <f>SUBTOTAL(9,M8667:M8712)</f>
        <v/>
      </c>
      <c r="N8666" s="425">
        <f>SUBTOTAL(9,N8667:N8712)</f>
        <v/>
      </c>
      <c r="O8666" s="427">
        <f>SUBTOTAL(9,O8667:O8712)</f>
        <v/>
      </c>
      <c r="P8666" s="242" t="n"/>
      <c r="Q8666" s="243" t="inlineStr">
        <is>
          <t>В расчете стоимости не учтено (не входит в объем ГП)</t>
        </is>
      </c>
    </row>
    <row r="8667" outlineLevel="3" ht="50.25" customHeight="1">
      <c r="A8667" s="3" t="n"/>
      <c r="B8667" s="3" t="n"/>
      <c r="C8667" s="454" t="n"/>
      <c r="D8667" s="455" t="inlineStr">
        <is>
          <t>13.1.6.1.</t>
        </is>
      </c>
      <c r="E8667" s="456" t="inlineStr">
        <is>
          <t>Система водоснабжения</t>
        </is>
      </c>
      <c r="F8667" s="457" t="inlineStr">
        <is>
          <t>компл.</t>
        </is>
      </c>
      <c r="G8667" s="477" t="n">
        <v>1</v>
      </c>
      <c r="H8667" s="473">
        <f>+IFERROR(L8667/G8667,0)</f>
        <v/>
      </c>
      <c r="I8667" s="474">
        <f>+IFERROR(M8667/G8667,0)</f>
        <v/>
      </c>
      <c r="J8667" s="475">
        <f>+IFERROR(N8667/G8667,0)</f>
        <v/>
      </c>
      <c r="K8667" s="476">
        <f>+IFERROR(O8667/G8667,0)</f>
        <v/>
      </c>
      <c r="L8667" s="473">
        <f>SUBTOTAL(9,L8668:L8669)</f>
        <v/>
      </c>
      <c r="M8667" s="474">
        <f>SUBTOTAL(9,M8668:M8669)</f>
        <v/>
      </c>
      <c r="N8667" s="475">
        <f>SUBTOTAL(9,N8668:N8669)</f>
        <v/>
      </c>
      <c r="O8667" s="476">
        <f>SUBTOTAL(9,O8668:O8669)</f>
        <v/>
      </c>
      <c r="P8667" s="458" t="n"/>
      <c r="Q8667" s="459" t="inlineStr">
        <is>
          <t>В расчете стоимости не учтено (не входит в объем ГП)</t>
        </is>
      </c>
    </row>
    <row r="8668" outlineLevel="4" ht="50.25" customHeight="1">
      <c r="A8668" s="3" t="n"/>
      <c r="B8668" s="3" t="n"/>
      <c r="C8668" s="25" t="n"/>
      <c r="D8668" s="165" t="inlineStr">
        <is>
          <t>13.1.6.1.1.</t>
        </is>
      </c>
      <c r="E8668" s="3" t="inlineStr">
        <is>
          <t xml:space="preserve">Системы внутреннего водоснабжения; </t>
        </is>
      </c>
      <c r="F8668" s="518" t="inlineStr">
        <is>
          <t>компл.</t>
        </is>
      </c>
      <c r="G8668" s="519" t="n">
        <v>0</v>
      </c>
      <c r="H8668" s="520" t="n">
        <v>0</v>
      </c>
      <c r="I8668" s="521" t="n">
        <v>0</v>
      </c>
      <c r="J8668" s="522" t="n">
        <v>0</v>
      </c>
      <c r="K8668" s="523">
        <f>SUBTOTAL(9,H8668:J8668)</f>
        <v/>
      </c>
      <c r="L8668" s="520">
        <f>$G8668*H8668</f>
        <v/>
      </c>
      <c r="M8668" s="521">
        <f>$G8668*I8668</f>
        <v/>
      </c>
      <c r="N8668" s="522">
        <f>$G8668*J8668</f>
        <v/>
      </c>
      <c r="O8668" s="523">
        <f>G8668*K8668</f>
        <v/>
      </c>
      <c r="P8668" s="524" t="n"/>
      <c r="Q8668" s="525" t="n"/>
    </row>
    <row r="8669" outlineLevel="4" ht="50.25" customHeight="1">
      <c r="A8669" s="3" t="n"/>
      <c r="B8669" s="3" t="n"/>
      <c r="C8669" s="25" t="n"/>
      <c r="D8669" s="165" t="inlineStr">
        <is>
          <t>13.1.6.1.2.</t>
        </is>
      </c>
      <c r="E8669" s="3" t="inlineStr">
        <is>
          <t>Автоматическое и водяное пожаротушение</t>
        </is>
      </c>
      <c r="F8669" s="518" t="inlineStr">
        <is>
          <t>компл.</t>
        </is>
      </c>
      <c r="G8669" s="519" t="n">
        <v>0</v>
      </c>
      <c r="H8669" s="520" t="n">
        <v>0</v>
      </c>
      <c r="I8669" s="521" t="n">
        <v>0</v>
      </c>
      <c r="J8669" s="522" t="n">
        <v>0</v>
      </c>
      <c r="K8669" s="523">
        <f>SUBTOTAL(9,H8669:J8669)</f>
        <v/>
      </c>
      <c r="L8669" s="520">
        <f>$G8669*H8669</f>
        <v/>
      </c>
      <c r="M8669" s="521">
        <f>$G8669*I8669</f>
        <v/>
      </c>
      <c r="N8669" s="522">
        <f>$G8669*J8669</f>
        <v/>
      </c>
      <c r="O8669" s="523">
        <f>G8669*K8669</f>
        <v/>
      </c>
      <c r="P8669" s="524" t="n"/>
      <c r="Q8669" s="525" t="n"/>
    </row>
    <row r="8670" outlineLevel="3" ht="50.25" customHeight="1">
      <c r="A8670" s="3" t="n"/>
      <c r="B8670" s="3" t="n"/>
      <c r="C8670" s="454" t="n"/>
      <c r="D8670" s="455" t="inlineStr">
        <is>
          <t>13.1.6.2.</t>
        </is>
      </c>
      <c r="E8670" s="456" t="inlineStr">
        <is>
          <t>Система водоотведения</t>
        </is>
      </c>
      <c r="F8670" s="457" t="inlineStr">
        <is>
          <t>компл.</t>
        </is>
      </c>
      <c r="G8670" s="477" t="n">
        <v>1</v>
      </c>
      <c r="H8670" s="473">
        <f>+IFERROR(L8670/G8670,0)</f>
        <v/>
      </c>
      <c r="I8670" s="474">
        <f>+IFERROR(M8670/G8670,0)</f>
        <v/>
      </c>
      <c r="J8670" s="475">
        <f>+IFERROR(N8670/G8670,0)</f>
        <v/>
      </c>
      <c r="K8670" s="476">
        <f>+IFERROR(O8670/G8670,0)</f>
        <v/>
      </c>
      <c r="L8670" s="473">
        <f>SUBTOTAL(9,L8671:L8671)</f>
        <v/>
      </c>
      <c r="M8670" s="474">
        <f>SUBTOTAL(9,M8671:M8671)</f>
        <v/>
      </c>
      <c r="N8670" s="475">
        <f>SUBTOTAL(9,N8671:N8671)</f>
        <v/>
      </c>
      <c r="O8670" s="476">
        <f>SUBTOTAL(9,O8671:O8671)</f>
        <v/>
      </c>
      <c r="P8670" s="458" t="n"/>
      <c r="Q8670" s="459" t="inlineStr">
        <is>
          <t>В расчете стоимости не учтено (не входит в объем ГП)</t>
        </is>
      </c>
    </row>
    <row r="8671" outlineLevel="4" ht="50.25" customHeight="1">
      <c r="A8671" s="3" t="n"/>
      <c r="B8671" s="3" t="n"/>
      <c r="C8671" s="25" t="n"/>
      <c r="D8671" s="165" t="inlineStr">
        <is>
          <t>13.1.6.2.1.</t>
        </is>
      </c>
      <c r="E8671" s="3" t="inlineStr">
        <is>
          <t>Системы внутреннего водоотведения</t>
        </is>
      </c>
      <c r="F8671" s="518" t="inlineStr">
        <is>
          <t>компл.</t>
        </is>
      </c>
      <c r="G8671" s="519" t="n">
        <v>0</v>
      </c>
      <c r="H8671" s="520" t="n">
        <v>0</v>
      </c>
      <c r="I8671" s="521" t="n">
        <v>0</v>
      </c>
      <c r="J8671" s="522" t="n">
        <v>0</v>
      </c>
      <c r="K8671" s="523">
        <f>SUBTOTAL(9,H8671:J8671)</f>
        <v/>
      </c>
      <c r="L8671" s="520">
        <f>$G8671*H8671</f>
        <v/>
      </c>
      <c r="M8671" s="521">
        <f>$G8671*I8671</f>
        <v/>
      </c>
      <c r="N8671" s="522">
        <f>$G8671*J8671</f>
        <v/>
      </c>
      <c r="O8671" s="523">
        <f>G8671*K8671</f>
        <v/>
      </c>
      <c r="P8671" s="524" t="n"/>
      <c r="Q8671" s="525" t="n"/>
    </row>
    <row r="8672" outlineLevel="3" ht="50.25" customHeight="1">
      <c r="A8672" s="3" t="n"/>
      <c r="B8672" s="3" t="n"/>
      <c r="C8672" s="454" t="n"/>
      <c r="D8672" s="455" t="inlineStr">
        <is>
          <t>13.1.6.3.</t>
        </is>
      </c>
      <c r="E8672" s="456" t="inlineStr">
        <is>
          <t>Система отопления, вентиляции и кондиционирования</t>
        </is>
      </c>
      <c r="F8672" s="457" t="inlineStr">
        <is>
          <t>компл.</t>
        </is>
      </c>
      <c r="G8672" s="477" t="n">
        <v>1</v>
      </c>
      <c r="H8672" s="473">
        <f>+IFERROR(L8672/G8672,0)</f>
        <v/>
      </c>
      <c r="I8672" s="474">
        <f>+IFERROR(M8672/G8672,0)</f>
        <v/>
      </c>
      <c r="J8672" s="475">
        <f>+IFERROR(N8672/G8672,0)</f>
        <v/>
      </c>
      <c r="K8672" s="476">
        <f>+IFERROR(O8672/G8672,0)</f>
        <v/>
      </c>
      <c r="L8672" s="473">
        <f>SUBTOTAL(9,L8673:L8676)</f>
        <v/>
      </c>
      <c r="M8672" s="474">
        <f>SUBTOTAL(9,M8673:M8676)</f>
        <v/>
      </c>
      <c r="N8672" s="475">
        <f>SUBTOTAL(9,N8673:N8676)</f>
        <v/>
      </c>
      <c r="O8672" s="476">
        <f>SUBTOTAL(9,O8673:O8676)</f>
        <v/>
      </c>
      <c r="P8672" s="458" t="n"/>
      <c r="Q8672" s="459" t="inlineStr">
        <is>
          <t>В расчете стоимости не учтено (не входит в объем ГП)</t>
        </is>
      </c>
    </row>
    <row r="8673" outlineLevel="4" ht="50.25" customHeight="1">
      <c r="A8673" s="3" t="n"/>
      <c r="B8673" s="3" t="n"/>
      <c r="C8673" s="25" t="n"/>
      <c r="D8673" s="165" t="inlineStr">
        <is>
          <t>13.1.6.3.1.</t>
        </is>
      </c>
      <c r="E8673" s="3" t="inlineStr">
        <is>
          <t xml:space="preserve">Отопление, вентиляция и кондиционирование воздуха; </t>
        </is>
      </c>
      <c r="F8673" s="518" t="inlineStr">
        <is>
          <t>компл.</t>
        </is>
      </c>
      <c r="G8673" s="519" t="n">
        <v>0</v>
      </c>
      <c r="H8673" s="520" t="n">
        <v>0</v>
      </c>
      <c r="I8673" s="521" t="n">
        <v>0</v>
      </c>
      <c r="J8673" s="522" t="n">
        <v>0</v>
      </c>
      <c r="K8673" s="523">
        <f>SUBTOTAL(9,H8673:J8673)</f>
        <v/>
      </c>
      <c r="L8673" s="520">
        <f>$G8673*H8673</f>
        <v/>
      </c>
      <c r="M8673" s="521">
        <f>$G8673*I8673</f>
        <v/>
      </c>
      <c r="N8673" s="522">
        <f>$G8673*J8673</f>
        <v/>
      </c>
      <c r="O8673" s="523">
        <f>G8673*K8673</f>
        <v/>
      </c>
      <c r="P8673" s="524" t="n"/>
      <c r="Q8673" s="525" t="n"/>
    </row>
    <row r="8674" outlineLevel="4" ht="50.25" customHeight="1">
      <c r="A8674" s="3" t="n"/>
      <c r="B8674" s="3" t="n"/>
      <c r="C8674" s="25" t="n"/>
      <c r="D8674" s="165" t="inlineStr">
        <is>
          <t>13.1.6.3.2.</t>
        </is>
      </c>
      <c r="E8674" s="3" t="inlineStr">
        <is>
          <t xml:space="preserve">Противодымная вентиляция. </t>
        </is>
      </c>
      <c r="F8674" s="518" t="inlineStr">
        <is>
          <t>компл.</t>
        </is>
      </c>
      <c r="G8674" s="519" t="n">
        <v>0</v>
      </c>
      <c r="H8674" s="520" t="n">
        <v>0</v>
      </c>
      <c r="I8674" s="521" t="n">
        <v>0</v>
      </c>
      <c r="J8674" s="522" t="n">
        <v>0</v>
      </c>
      <c r="K8674" s="523">
        <f>SUBTOTAL(9,H8674:J8674)</f>
        <v/>
      </c>
      <c r="L8674" s="520">
        <f>$G8674*H8674</f>
        <v/>
      </c>
      <c r="M8674" s="521">
        <f>$G8674*I8674</f>
        <v/>
      </c>
      <c r="N8674" s="522">
        <f>$G8674*J8674</f>
        <v/>
      </c>
      <c r="O8674" s="523">
        <f>G8674*K8674</f>
        <v/>
      </c>
      <c r="P8674" s="524" t="n"/>
      <c r="Q8674" s="525" t="n"/>
    </row>
    <row r="8675" outlineLevel="4" ht="50.25" customHeight="1">
      <c r="A8675" s="3" t="n"/>
      <c r="B8675" s="3" t="n"/>
      <c r="C8675" s="25" t="n"/>
      <c r="D8675" s="165" t="inlineStr">
        <is>
          <t>13.1.6.3.3.</t>
        </is>
      </c>
      <c r="E8675" s="3" t="inlineStr">
        <is>
          <t>Индивидуальный тепловой пункт</t>
        </is>
      </c>
      <c r="F8675" s="518" t="inlineStr">
        <is>
          <t>компл.</t>
        </is>
      </c>
      <c r="G8675" s="519" t="n">
        <v>0</v>
      </c>
      <c r="H8675" s="520" t="n">
        <v>0</v>
      </c>
      <c r="I8675" s="521" t="n">
        <v>0</v>
      </c>
      <c r="J8675" s="522" t="n">
        <v>0</v>
      </c>
      <c r="K8675" s="523">
        <f>SUBTOTAL(9,H8675:J8675)</f>
        <v/>
      </c>
      <c r="L8675" s="520">
        <f>$G8675*H8675</f>
        <v/>
      </c>
      <c r="M8675" s="521">
        <f>$G8675*I8675</f>
        <v/>
      </c>
      <c r="N8675" s="522">
        <f>$G8675*J8675</f>
        <v/>
      </c>
      <c r="O8675" s="523">
        <f>G8675*K8675</f>
        <v/>
      </c>
      <c r="P8675" s="524" t="n"/>
      <c r="Q8675" s="525" t="n"/>
    </row>
    <row r="8676" outlineLevel="4" ht="50.25" customHeight="1">
      <c r="A8676" s="3" t="n"/>
      <c r="B8676" s="3" t="n"/>
      <c r="C8676" s="25" t="n"/>
      <c r="D8676" s="165" t="inlineStr">
        <is>
          <t>13.1.6.3.4.</t>
        </is>
      </c>
      <c r="E8676" s="3" t="inlineStr">
        <is>
          <t>Тепловой ввод.</t>
        </is>
      </c>
      <c r="F8676" s="518" t="inlineStr">
        <is>
          <t>компл.</t>
        </is>
      </c>
      <c r="G8676" s="519" t="n">
        <v>0</v>
      </c>
      <c r="H8676" s="520" t="n">
        <v>0</v>
      </c>
      <c r="I8676" s="521" t="n">
        <v>0</v>
      </c>
      <c r="J8676" s="522" t="n">
        <v>0</v>
      </c>
      <c r="K8676" s="523">
        <f>SUBTOTAL(9,H8676:J8676)</f>
        <v/>
      </c>
      <c r="L8676" s="520">
        <f>$G8676*H8676</f>
        <v/>
      </c>
      <c r="M8676" s="521">
        <f>$G8676*I8676</f>
        <v/>
      </c>
      <c r="N8676" s="522">
        <f>$G8676*J8676</f>
        <v/>
      </c>
      <c r="O8676" s="523">
        <f>G8676*K8676</f>
        <v/>
      </c>
      <c r="P8676" s="524" t="n"/>
      <c r="Q8676" s="525" t="n"/>
    </row>
    <row r="8677" outlineLevel="3" ht="50.25" customHeight="1">
      <c r="A8677" s="3" t="n"/>
      <c r="B8677" s="3" t="n"/>
      <c r="C8677" s="454" t="n"/>
      <c r="D8677" s="455" t="inlineStr">
        <is>
          <t>13.1.6.4.</t>
        </is>
      </c>
      <c r="E8677" s="456" t="inlineStr">
        <is>
          <t>Система электроснабжения</t>
        </is>
      </c>
      <c r="F8677" s="457" t="inlineStr">
        <is>
          <t>компл.</t>
        </is>
      </c>
      <c r="G8677" s="477" t="n">
        <v>1</v>
      </c>
      <c r="H8677" s="473">
        <f>+IFERROR(L8677/G8677,0)</f>
        <v/>
      </c>
      <c r="I8677" s="474">
        <f>+IFERROR(M8677/G8677,0)</f>
        <v/>
      </c>
      <c r="J8677" s="475">
        <f>+IFERROR(N8677/G8677,0)</f>
        <v/>
      </c>
      <c r="K8677" s="476">
        <f>+IFERROR(O8677/G8677,0)</f>
        <v/>
      </c>
      <c r="L8677" s="473">
        <f>SUBTOTAL(9,L8678:L8680)</f>
        <v/>
      </c>
      <c r="M8677" s="474">
        <f>SUBTOTAL(9,M8678:M8680)</f>
        <v/>
      </c>
      <c r="N8677" s="475">
        <f>SUBTOTAL(9,N8678:N8680)</f>
        <v/>
      </c>
      <c r="O8677" s="476">
        <f>SUBTOTAL(9,O8678:O8680)</f>
        <v/>
      </c>
      <c r="P8677" s="458" t="n"/>
      <c r="Q8677" s="459" t="inlineStr">
        <is>
          <t>В расчете стоимости не учтено (не входит в объем ГП)</t>
        </is>
      </c>
    </row>
    <row r="8678" outlineLevel="4" ht="50.25" customHeight="1">
      <c r="A8678" s="3" t="n"/>
      <c r="B8678" s="3" t="n"/>
      <c r="C8678" s="25" t="n"/>
      <c r="D8678" s="165" t="inlineStr">
        <is>
          <t>13.1.6.4.1.</t>
        </is>
      </c>
      <c r="E8678" s="3" t="inlineStr">
        <is>
          <t xml:space="preserve">Силовое электрооборудование. </t>
        </is>
      </c>
      <c r="F8678" s="518" t="inlineStr">
        <is>
          <t>компл.</t>
        </is>
      </c>
      <c r="G8678" s="519" t="n">
        <v>0</v>
      </c>
      <c r="H8678" s="520" t="n">
        <v>0</v>
      </c>
      <c r="I8678" s="521" t="n">
        <v>0</v>
      </c>
      <c r="J8678" s="522" t="n">
        <v>0</v>
      </c>
      <c r="K8678" s="523">
        <f>SUBTOTAL(9,H8678:J8678)</f>
        <v/>
      </c>
      <c r="L8678" s="520">
        <f>$G8678*H8678</f>
        <v/>
      </c>
      <c r="M8678" s="521">
        <f>$G8678*I8678</f>
        <v/>
      </c>
      <c r="N8678" s="522">
        <f>$G8678*J8678</f>
        <v/>
      </c>
      <c r="O8678" s="523">
        <f>G8678*K8678</f>
        <v/>
      </c>
      <c r="P8678" s="524" t="n"/>
      <c r="Q8678" s="525" t="n"/>
    </row>
    <row r="8679" outlineLevel="4" ht="50.25" customHeight="1">
      <c r="A8679" s="3" t="n"/>
      <c r="B8679" s="3" t="n"/>
      <c r="C8679" s="25" t="n"/>
      <c r="D8679" s="165" t="inlineStr">
        <is>
          <t>13.1.6.4.2.</t>
        </is>
      </c>
      <c r="E8679" s="3" t="inlineStr">
        <is>
          <t xml:space="preserve">Электроосвещение. </t>
        </is>
      </c>
      <c r="F8679" s="518" t="inlineStr">
        <is>
          <t>компл.</t>
        </is>
      </c>
      <c r="G8679" s="519" t="n">
        <v>0</v>
      </c>
      <c r="H8679" s="520" t="n">
        <v>0</v>
      </c>
      <c r="I8679" s="521" t="n">
        <v>0</v>
      </c>
      <c r="J8679" s="522" t="n">
        <v>0</v>
      </c>
      <c r="K8679" s="523">
        <f>SUBTOTAL(9,H8679:J8679)</f>
        <v/>
      </c>
      <c r="L8679" s="520">
        <f>$G8679*H8679</f>
        <v/>
      </c>
      <c r="M8679" s="521">
        <f>$G8679*I8679</f>
        <v/>
      </c>
      <c r="N8679" s="522">
        <f>$G8679*J8679</f>
        <v/>
      </c>
      <c r="O8679" s="523">
        <f>G8679*K8679</f>
        <v/>
      </c>
      <c r="P8679" s="524" t="n"/>
      <c r="Q8679" s="525" t="n"/>
    </row>
    <row r="8680" outlineLevel="4" ht="50.25" customHeight="1">
      <c r="A8680" s="3" t="n"/>
      <c r="B8680" s="3" t="n"/>
      <c r="C8680" s="25" t="n"/>
      <c r="D8680" s="165" t="inlineStr">
        <is>
          <t>13.1.6.4.3.</t>
        </is>
      </c>
      <c r="E8680" s="3" t="inlineStr">
        <is>
          <t>Молниезащита и заземление</t>
        </is>
      </c>
      <c r="F8680" s="518" t="inlineStr">
        <is>
          <t>компл.</t>
        </is>
      </c>
      <c r="G8680" s="519" t="n">
        <v>0</v>
      </c>
      <c r="H8680" s="520" t="n">
        <v>0</v>
      </c>
      <c r="I8680" s="521" t="n">
        <v>0</v>
      </c>
      <c r="J8680" s="522" t="n">
        <v>0</v>
      </c>
      <c r="K8680" s="523">
        <f>SUBTOTAL(9,H8680:J8680)</f>
        <v/>
      </c>
      <c r="L8680" s="520">
        <f>$G8680*H8680</f>
        <v/>
      </c>
      <c r="M8680" s="521">
        <f>$G8680*I8680</f>
        <v/>
      </c>
      <c r="N8680" s="522">
        <f>$G8680*J8680</f>
        <v/>
      </c>
      <c r="O8680" s="523">
        <f>G8680*K8680</f>
        <v/>
      </c>
      <c r="P8680" s="524" t="n"/>
      <c r="Q8680" s="525" t="n"/>
    </row>
    <row r="8681" outlineLevel="3" ht="50.25" customHeight="1">
      <c r="A8681" s="3" t="n"/>
      <c r="B8681" s="3" t="n"/>
      <c r="C8681" s="166" t="n"/>
      <c r="D8681" s="167" t="inlineStr">
        <is>
          <t>13.1.6.5.</t>
        </is>
      </c>
      <c r="E8681" s="168" t="inlineStr">
        <is>
          <t>Сети связи</t>
        </is>
      </c>
      <c r="F8681" s="169" t="inlineStr">
        <is>
          <t>компл.</t>
        </is>
      </c>
      <c r="G8681" s="604" t="n">
        <v>1</v>
      </c>
      <c r="H8681" s="520" t="n">
        <v>0</v>
      </c>
      <c r="I8681" s="521" t="n">
        <v>0</v>
      </c>
      <c r="J8681" s="522" t="n">
        <v>0</v>
      </c>
      <c r="K8681" s="523">
        <f>IFERROR(O8681/G8681,0)</f>
        <v/>
      </c>
      <c r="L8681" s="520">
        <f>SUBTOTAL(9,L8682:L8685)</f>
        <v/>
      </c>
      <c r="M8681" s="521">
        <f>SUBTOTAL(9,M8682:M8685)</f>
        <v/>
      </c>
      <c r="N8681" s="522">
        <f>SUBTOTAL(9,N8682:N8685)</f>
        <v/>
      </c>
      <c r="O8681" s="523">
        <f>SUBTOTAL(9,O8682:O8685)</f>
        <v/>
      </c>
      <c r="P8681" s="170" t="n"/>
      <c r="Q8681" s="171" t="inlineStr">
        <is>
          <t>В расчете стоимости не учтено (не входит в объем ГП)</t>
        </is>
      </c>
    </row>
    <row r="8682" outlineLevel="3" ht="50.25" customHeight="1">
      <c r="A8682" s="3" t="n"/>
      <c r="B8682" s="3" t="n"/>
      <c r="C8682" s="452" t="n"/>
      <c r="D8682" s="261" t="inlineStr">
        <is>
          <t>13.1.6.6.</t>
        </is>
      </c>
      <c r="E8682" s="254" t="inlineStr">
        <is>
          <t xml:space="preserve">Внутренние сети связи (СКС - Структурированная кабельная сеть; ЛВС - Локально-вычислительная сеть; ТФЛ – Телефонизация; ПВ - Проводное радиовещание; ЭЧ – Электрочасофикация; СКПТ  - Система коллективного приема телевидения; ССМГН – Система связи и сигнализации для маломобильных групп населения); </t>
        </is>
      </c>
      <c r="F8682" s="554" t="inlineStr">
        <is>
          <t>компл.</t>
        </is>
      </c>
      <c r="G8682" s="472" t="n">
        <v>0</v>
      </c>
      <c r="H8682" s="473">
        <f>+IFERROR(L8682/G8682,0)</f>
        <v/>
      </c>
      <c r="I8682" s="474">
        <f>+IFERROR(M8682/G8682,0)</f>
        <v/>
      </c>
      <c r="J8682" s="475">
        <f>+IFERROR(N8682/G8682,0)</f>
        <v/>
      </c>
      <c r="K8682" s="476">
        <f>+IFERROR(O8682/G8682,0)</f>
        <v/>
      </c>
      <c r="L8682" s="473">
        <f>SUBTOTAL(9,L8683:L8685)</f>
        <v/>
      </c>
      <c r="M8682" s="474">
        <f>SUBTOTAL(9,M8683:M8685)</f>
        <v/>
      </c>
      <c r="N8682" s="475">
        <f>SUBTOTAL(9,N8683:N8685)</f>
        <v/>
      </c>
      <c r="O8682" s="476">
        <f>SUBTOTAL(9,O8683:O8685)</f>
        <v/>
      </c>
      <c r="P8682" s="555" t="n"/>
      <c r="Q8682" s="556" t="n"/>
    </row>
    <row r="8683" outlineLevel="4" ht="50.25" customHeight="1">
      <c r="A8683" s="3" t="n"/>
      <c r="B8683" s="3" t="n"/>
      <c r="C8683" s="25" t="n"/>
      <c r="D8683" s="165" t="inlineStr">
        <is>
          <t>13.1.6.6.1.</t>
        </is>
      </c>
      <c r="E8683" s="3" t="inlineStr">
        <is>
          <t xml:space="preserve">Системы безопасности (Система охранно-тревожной сигнализации; Система контроля и управления доступом; Система охранного телевидения; Система охраны входов) </t>
        </is>
      </c>
      <c r="F8683" s="518" t="inlineStr">
        <is>
          <t>компл.</t>
        </is>
      </c>
      <c r="G8683" s="519" t="n">
        <v>0</v>
      </c>
      <c r="H8683" s="520" t="n">
        <v>0</v>
      </c>
      <c r="I8683" s="521" t="n">
        <v>0</v>
      </c>
      <c r="J8683" s="522" t="n">
        <v>0</v>
      </c>
      <c r="K8683" s="523">
        <f>SUBTOTAL(9,H8683:J8683)</f>
        <v/>
      </c>
      <c r="L8683" s="520">
        <f>$G8683*H8683</f>
        <v/>
      </c>
      <c r="M8683" s="521">
        <f>$G8683*I8683</f>
        <v/>
      </c>
      <c r="N8683" s="522">
        <f>$G8683*J8683</f>
        <v/>
      </c>
      <c r="O8683" s="523">
        <f>G8683*K8683</f>
        <v/>
      </c>
      <c r="P8683" s="524" t="n"/>
      <c r="Q8683" s="525" t="n"/>
    </row>
    <row r="8684" outlineLevel="4" ht="50.25" customHeight="1">
      <c r="A8684" s="3" t="n"/>
      <c r="B8684" s="3" t="n"/>
      <c r="C8684" s="25" t="n"/>
      <c r="D8684" s="165" t="inlineStr">
        <is>
          <t>13.1.6.6.2.</t>
        </is>
      </c>
      <c r="E8684" s="3" t="inlineStr">
        <is>
          <t xml:space="preserve">Система пожарной сигнализации и система оповещения и управления эвакуацией; </t>
        </is>
      </c>
      <c r="F8684" s="518" t="inlineStr">
        <is>
          <t>компл.</t>
        </is>
      </c>
      <c r="G8684" s="519" t="n">
        <v>0</v>
      </c>
      <c r="H8684" s="520" t="n">
        <v>0</v>
      </c>
      <c r="I8684" s="521" t="n">
        <v>0</v>
      </c>
      <c r="J8684" s="522" t="n">
        <v>0</v>
      </c>
      <c r="K8684" s="523">
        <f>SUBTOTAL(9,H8684:J8684)</f>
        <v/>
      </c>
      <c r="L8684" s="520">
        <f>$G8684*H8684</f>
        <v/>
      </c>
      <c r="M8684" s="521">
        <f>$G8684*I8684</f>
        <v/>
      </c>
      <c r="N8684" s="522">
        <f>$G8684*J8684</f>
        <v/>
      </c>
      <c r="O8684" s="523">
        <f>G8684*K8684</f>
        <v/>
      </c>
      <c r="P8684" s="524" t="n"/>
      <c r="Q8684" s="525" t="n"/>
    </row>
    <row r="8685" outlineLevel="4" ht="50.25" customHeight="1">
      <c r="A8685" s="3" t="n"/>
      <c r="B8685" s="3" t="n"/>
      <c r="C8685" s="25" t="n"/>
      <c r="D8685" s="165" t="inlineStr">
        <is>
          <t>13.1.6.6.3.</t>
        </is>
      </c>
      <c r="E8685" s="3" t="inlineStr">
        <is>
          <t xml:space="preserve">Автоматизация и диспетчеризация инженерных систем здания: ОВиК,ЭОМ, ИТП, ХЦ, ВТ, ВК, Загазованность автостоянки, Система контроля и учёта потребления энергоресурсов </t>
        </is>
      </c>
      <c r="F8685" s="518" t="inlineStr">
        <is>
          <t>компл.</t>
        </is>
      </c>
      <c r="G8685" s="519" t="n">
        <v>0</v>
      </c>
      <c r="H8685" s="520" t="n">
        <v>0</v>
      </c>
      <c r="I8685" s="521" t="n">
        <v>0</v>
      </c>
      <c r="J8685" s="522" t="n">
        <v>0</v>
      </c>
      <c r="K8685" s="523">
        <f>SUBTOTAL(9,H8685:J8685)</f>
        <v/>
      </c>
      <c r="L8685" s="520">
        <f>$G8685*H8685</f>
        <v/>
      </c>
      <c r="M8685" s="521">
        <f>$G8685*I8685</f>
        <v/>
      </c>
      <c r="N8685" s="522">
        <f>$G8685*J8685</f>
        <v/>
      </c>
      <c r="O8685" s="523">
        <f>G8685*K8685</f>
        <v/>
      </c>
      <c r="P8685" s="524" t="n"/>
      <c r="Q8685" s="525" t="n"/>
    </row>
    <row r="8686" outlineLevel="3" ht="50.25" customHeight="1">
      <c r="A8686" s="3" t="n"/>
      <c r="B8686" s="3" t="n"/>
      <c r="C8686" s="454" t="n"/>
      <c r="D8686" s="455" t="inlineStr">
        <is>
          <t>13.1.6.7.</t>
        </is>
      </c>
      <c r="E8686" s="456" t="inlineStr">
        <is>
          <t>Технологические решения</t>
        </is>
      </c>
      <c r="F8686" s="457" t="inlineStr">
        <is>
          <t>компл.</t>
        </is>
      </c>
      <c r="G8686" s="477" t="n">
        <v>1</v>
      </c>
      <c r="H8686" s="473">
        <f>+IFERROR(L8686/G8686,0)</f>
        <v/>
      </c>
      <c r="I8686" s="474">
        <f>+IFERROR(M8686/G8686,0)</f>
        <v/>
      </c>
      <c r="J8686" s="475">
        <f>+IFERROR(N8686/G8686,0)</f>
        <v/>
      </c>
      <c r="K8686" s="476">
        <f>+IFERROR(O8686/G8686,0)</f>
        <v/>
      </c>
      <c r="L8686" s="473">
        <f>SUBTOTAL(9,L8687:L8691)</f>
        <v/>
      </c>
      <c r="M8686" s="474">
        <f>SUBTOTAL(9,M8687:M8691)</f>
        <v/>
      </c>
      <c r="N8686" s="475">
        <f>SUBTOTAL(9,N8687:N8691)</f>
        <v/>
      </c>
      <c r="O8686" s="476">
        <f>SUBTOTAL(9,O8687:O8691)</f>
        <v/>
      </c>
      <c r="P8686" s="458" t="n"/>
      <c r="Q8686" s="459" t="inlineStr">
        <is>
          <t>В расчете стоимости не учтено (не входит в объем ГП)</t>
        </is>
      </c>
    </row>
    <row r="8687" outlineLevel="4" ht="50.25" customHeight="1">
      <c r="A8687" s="3" t="n"/>
      <c r="B8687" s="3" t="n"/>
      <c r="C8687" s="25" t="n"/>
      <c r="D8687" s="165" t="inlineStr">
        <is>
          <t>13.1.6.7.1.</t>
        </is>
      </c>
      <c r="E8687" s="3" t="inlineStr">
        <is>
          <t>Технологические решения подземной автостоянки</t>
        </is>
      </c>
      <c r="F8687" s="518" t="inlineStr">
        <is>
          <t>компл.</t>
        </is>
      </c>
      <c r="G8687" s="519" t="n">
        <v>0</v>
      </c>
      <c r="H8687" s="520" t="n">
        <v>0</v>
      </c>
      <c r="I8687" s="521" t="n">
        <v>0</v>
      </c>
      <c r="J8687" s="522" t="n">
        <v>0</v>
      </c>
      <c r="K8687" s="523">
        <f>SUBTOTAL(9,H8687:J8687)</f>
        <v/>
      </c>
      <c r="L8687" s="520">
        <f>$G8687*H8687</f>
        <v/>
      </c>
      <c r="M8687" s="521">
        <f>$G8687*I8687</f>
        <v/>
      </c>
      <c r="N8687" s="522">
        <f>$G8687*J8687</f>
        <v/>
      </c>
      <c r="O8687" s="523">
        <f>G8687*K8687</f>
        <v/>
      </c>
      <c r="P8687" s="524" t="n"/>
      <c r="Q8687" s="525" t="n"/>
    </row>
    <row r="8688" outlineLevel="4" ht="50.25" customHeight="1">
      <c r="A8688" s="3" t="n"/>
      <c r="B8688" s="3" t="n"/>
      <c r="C8688" s="25" t="n"/>
      <c r="D8688" s="165" t="inlineStr">
        <is>
          <t>13.1.6.7.2.</t>
        </is>
      </c>
      <c r="E8688" s="3" t="inlineStr">
        <is>
          <t>Технологические решения вертикального транспорта</t>
        </is>
      </c>
      <c r="F8688" s="518" t="inlineStr">
        <is>
          <t>компл.</t>
        </is>
      </c>
      <c r="G8688" s="519" t="n">
        <v>0</v>
      </c>
      <c r="H8688" s="520" t="n">
        <v>0</v>
      </c>
      <c r="I8688" s="521" t="n">
        <v>0</v>
      </c>
      <c r="J8688" s="522" t="n">
        <v>0</v>
      </c>
      <c r="K8688" s="523">
        <f>SUBTOTAL(9,H8688:J8688)</f>
        <v/>
      </c>
      <c r="L8688" s="520">
        <f>$G8688*H8688</f>
        <v/>
      </c>
      <c r="M8688" s="521">
        <f>$G8688*I8688</f>
        <v/>
      </c>
      <c r="N8688" s="522">
        <f>$G8688*J8688</f>
        <v/>
      </c>
      <c r="O8688" s="523">
        <f>G8688*K8688</f>
        <v/>
      </c>
      <c r="P8688" s="524" t="n"/>
      <c r="Q8688" s="525" t="n"/>
    </row>
    <row r="8689" outlineLevel="4" ht="50.25" customHeight="1">
      <c r="A8689" s="3" t="n"/>
      <c r="B8689" s="3" t="n"/>
      <c r="C8689" s="25" t="n"/>
      <c r="D8689" s="165" t="inlineStr">
        <is>
          <t>13.1.6.7.3.</t>
        </is>
      </c>
      <c r="E8689" s="3" t="inlineStr">
        <is>
          <t>Технологические решения мусораудаления</t>
        </is>
      </c>
      <c r="F8689" s="518" t="inlineStr">
        <is>
          <t>компл.</t>
        </is>
      </c>
      <c r="G8689" s="519" t="n">
        <v>0</v>
      </c>
      <c r="H8689" s="520" t="n">
        <v>0</v>
      </c>
      <c r="I8689" s="521" t="n">
        <v>0</v>
      </c>
      <c r="J8689" s="522" t="n">
        <v>0</v>
      </c>
      <c r="K8689" s="523">
        <f>SUBTOTAL(9,H8689:J8689)</f>
        <v/>
      </c>
      <c r="L8689" s="520">
        <f>$G8689*H8689</f>
        <v/>
      </c>
      <c r="M8689" s="521">
        <f>$G8689*I8689</f>
        <v/>
      </c>
      <c r="N8689" s="522">
        <f>$G8689*J8689</f>
        <v/>
      </c>
      <c r="O8689" s="523">
        <f>G8689*K8689</f>
        <v/>
      </c>
      <c r="P8689" s="524" t="n"/>
      <c r="Q8689" s="525" t="n"/>
    </row>
    <row r="8690" outlineLevel="4" ht="50.25" customHeight="1">
      <c r="A8690" s="3" t="n"/>
      <c r="B8690" s="3" t="n"/>
      <c r="C8690" s="25" t="n"/>
      <c r="D8690" s="165" t="inlineStr">
        <is>
          <t>13.1.6.7.4.</t>
        </is>
      </c>
      <c r="E8690" s="3" t="inlineStr">
        <is>
          <t>Мероприятия по противодействию террористическим актам</t>
        </is>
      </c>
      <c r="F8690" s="518" t="inlineStr">
        <is>
          <t>компл.</t>
        </is>
      </c>
      <c r="G8690" s="519" t="n">
        <v>0</v>
      </c>
      <c r="H8690" s="520" t="n">
        <v>0</v>
      </c>
      <c r="I8690" s="521" t="n">
        <v>0</v>
      </c>
      <c r="J8690" s="522" t="n">
        <v>0</v>
      </c>
      <c r="K8690" s="523">
        <f>SUBTOTAL(9,H8690:J8690)</f>
        <v/>
      </c>
      <c r="L8690" s="520">
        <f>$G8690*H8690</f>
        <v/>
      </c>
      <c r="M8690" s="521">
        <f>$G8690*I8690</f>
        <v/>
      </c>
      <c r="N8690" s="522">
        <f>$G8690*J8690</f>
        <v/>
      </c>
      <c r="O8690" s="523">
        <f>G8690*K8690</f>
        <v/>
      </c>
      <c r="P8690" s="524" t="n"/>
      <c r="Q8690" s="525" t="n"/>
    </row>
    <row r="8691" outlineLevel="4" ht="50.25" customHeight="1">
      <c r="A8691" s="3" t="n"/>
      <c r="B8691" s="3" t="n"/>
      <c r="C8691" s="25" t="n"/>
      <c r="D8691" s="165" t="inlineStr">
        <is>
          <t>13.1.6.7.5.</t>
        </is>
      </c>
      <c r="E8691" s="3" t="inlineStr">
        <is>
          <t>Технологические решения БКТ и диспетчерской</t>
        </is>
      </c>
      <c r="F8691" s="518" t="inlineStr">
        <is>
          <t>компл.</t>
        </is>
      </c>
      <c r="G8691" s="519" t="n">
        <v>0</v>
      </c>
      <c r="H8691" s="520" t="n">
        <v>0</v>
      </c>
      <c r="I8691" s="521" t="n">
        <v>0</v>
      </c>
      <c r="J8691" s="522" t="n">
        <v>0</v>
      </c>
      <c r="K8691" s="523">
        <f>SUBTOTAL(9,H8691:J8691)</f>
        <v/>
      </c>
      <c r="L8691" s="520">
        <f>$G8691*H8691</f>
        <v/>
      </c>
      <c r="M8691" s="521">
        <f>$G8691*I8691</f>
        <v/>
      </c>
      <c r="N8691" s="522">
        <f>$G8691*J8691</f>
        <v/>
      </c>
      <c r="O8691" s="523">
        <f>G8691*K8691</f>
        <v/>
      </c>
      <c r="P8691" s="524" t="n"/>
      <c r="Q8691" s="525" t="n"/>
    </row>
    <row r="8692" outlineLevel="3" ht="50.25" customHeight="1">
      <c r="A8692" s="3" t="n"/>
      <c r="B8692" s="3" t="n"/>
      <c r="C8692" s="454" t="n"/>
      <c r="D8692" s="455" t="inlineStr">
        <is>
          <t>13.1.6.8.</t>
        </is>
      </c>
      <c r="E8692" s="456" t="inlineStr">
        <is>
          <t>Мероприятия по обеспечению пожарной безопасности</t>
        </is>
      </c>
      <c r="F8692" s="457" t="inlineStr">
        <is>
          <t>компл.</t>
        </is>
      </c>
      <c r="G8692" s="477" t="n">
        <v>1</v>
      </c>
      <c r="H8692" s="473">
        <f>+IFERROR(L8692/G8692,0)</f>
        <v/>
      </c>
      <c r="I8692" s="474">
        <f>+IFERROR(M8692/G8692,0)</f>
        <v/>
      </c>
      <c r="J8692" s="475">
        <f>+IFERROR(N8692/G8692,0)</f>
        <v/>
      </c>
      <c r="K8692" s="476">
        <f>+IFERROR(O8692/G8692,0)</f>
        <v/>
      </c>
      <c r="L8692" s="473">
        <f>SUBTOTAL(9,L8693:L8696)</f>
        <v/>
      </c>
      <c r="M8692" s="474">
        <f>SUBTOTAL(9,M8693:M8696)</f>
        <v/>
      </c>
      <c r="N8692" s="475">
        <f>SUBTOTAL(9,N8693:N8696)</f>
        <v/>
      </c>
      <c r="O8692" s="476">
        <f>SUBTOTAL(9,O8693:O8696)</f>
        <v/>
      </c>
      <c r="P8692" s="458" t="n"/>
      <c r="Q8692" s="459" t="inlineStr">
        <is>
          <t>В расчете стоимости не учтено (не входит в объем ГП)</t>
        </is>
      </c>
    </row>
    <row r="8693" outlineLevel="4" ht="50.25" customHeight="1">
      <c r="A8693" s="3" t="n"/>
      <c r="B8693" s="3" t="n"/>
      <c r="C8693" s="25" t="n"/>
      <c r="D8693" s="165" t="inlineStr">
        <is>
          <t>13.1.6.8.1.</t>
        </is>
      </c>
      <c r="E8693" s="3" t="inlineStr">
        <is>
          <t>Мероприятия по обеспечению пожарной безопасности</t>
        </is>
      </c>
      <c r="F8693" s="518" t="inlineStr">
        <is>
          <t>компл.</t>
        </is>
      </c>
      <c r="G8693" s="519" t="n">
        <v>0</v>
      </c>
      <c r="H8693" s="520" t="n">
        <v>0</v>
      </c>
      <c r="I8693" s="521" t="n">
        <v>0</v>
      </c>
      <c r="J8693" s="522" t="n">
        <v>0</v>
      </c>
      <c r="K8693" s="523">
        <f>SUBTOTAL(9,H8693:J8693)</f>
        <v/>
      </c>
      <c r="L8693" s="520">
        <f>$G8693*H8693</f>
        <v/>
      </c>
      <c r="M8693" s="521">
        <f>$G8693*I8693</f>
        <v/>
      </c>
      <c r="N8693" s="522">
        <f>$G8693*J8693</f>
        <v/>
      </c>
      <c r="O8693" s="523">
        <f>G8693*K8693</f>
        <v/>
      </c>
      <c r="P8693" s="524" t="n"/>
      <c r="Q8693" s="525" t="n"/>
    </row>
    <row r="8694" outlineLevel="4" ht="50.25" customHeight="1">
      <c r="A8694" s="3" t="n"/>
      <c r="B8694" s="3" t="n"/>
      <c r="C8694" s="25" t="n"/>
      <c r="D8694" s="165" t="inlineStr">
        <is>
          <t>13.1.6.8.2.</t>
        </is>
      </c>
      <c r="E8694" s="3" t="inlineStr">
        <is>
          <t>Расчет индивидуального пожарного риска</t>
        </is>
      </c>
      <c r="F8694" s="518" t="inlineStr">
        <is>
          <t>компл.</t>
        </is>
      </c>
      <c r="G8694" s="519" t="n">
        <v>0</v>
      </c>
      <c r="H8694" s="520" t="n">
        <v>0</v>
      </c>
      <c r="I8694" s="521" t="n">
        <v>0</v>
      </c>
      <c r="J8694" s="522" t="n">
        <v>0</v>
      </c>
      <c r="K8694" s="523">
        <f>SUBTOTAL(9,H8694:J8694)</f>
        <v/>
      </c>
      <c r="L8694" s="520">
        <f>$G8694*H8694</f>
        <v/>
      </c>
      <c r="M8694" s="521">
        <f>$G8694*I8694</f>
        <v/>
      </c>
      <c r="N8694" s="522">
        <f>$G8694*J8694</f>
        <v/>
      </c>
      <c r="O8694" s="523">
        <f>G8694*K8694</f>
        <v/>
      </c>
      <c r="P8694" s="524" t="n"/>
      <c r="Q8694" s="525" t="n"/>
    </row>
    <row r="8695" outlineLevel="4" ht="50.25" customHeight="1">
      <c r="A8695" s="3" t="n"/>
      <c r="B8695" s="3" t="n"/>
      <c r="C8695" s="25" t="n"/>
      <c r="D8695" s="165" t="inlineStr">
        <is>
          <t>13.1.6.8.3.</t>
        </is>
      </c>
      <c r="E8695" s="3" t="inlineStr">
        <is>
          <t xml:space="preserve">Отчет о предварительном планировании действий пожарно-спасательных подразделений по тушению пожара и проведению аварийно-спасательных работ </t>
        </is>
      </c>
      <c r="F8695" s="518" t="inlineStr">
        <is>
          <t>компл.</t>
        </is>
      </c>
      <c r="G8695" s="519" t="n">
        <v>0</v>
      </c>
      <c r="H8695" s="520" t="n">
        <v>0</v>
      </c>
      <c r="I8695" s="521" t="n">
        <v>0</v>
      </c>
      <c r="J8695" s="522" t="n">
        <v>0</v>
      </c>
      <c r="K8695" s="523">
        <f>SUBTOTAL(9,H8695:J8695)</f>
        <v/>
      </c>
      <c r="L8695" s="520">
        <f>$G8695*H8695</f>
        <v/>
      </c>
      <c r="M8695" s="521">
        <f>$G8695*I8695</f>
        <v/>
      </c>
      <c r="N8695" s="522">
        <f>$G8695*J8695</f>
        <v/>
      </c>
      <c r="O8695" s="523">
        <f>G8695*K8695</f>
        <v/>
      </c>
      <c r="P8695" s="524" t="n"/>
      <c r="Q8695" s="525" t="n"/>
    </row>
    <row r="8696" outlineLevel="4" ht="50.25" customHeight="1">
      <c r="A8696" s="3" t="n"/>
      <c r="B8696" s="3" t="n"/>
      <c r="C8696" s="25" t="n"/>
      <c r="D8696" s="165" t="inlineStr">
        <is>
          <t>13.1.6.8.4.</t>
        </is>
      </c>
      <c r="E8696" s="3" t="inlineStr">
        <is>
          <t>Разработка специальных технических условий (СТУ) на проектирование и строительство в части обеспечения пожарной безопасности;</t>
        </is>
      </c>
      <c r="F8696" s="518" t="inlineStr">
        <is>
          <t>компл.</t>
        </is>
      </c>
      <c r="G8696" s="519" t="n">
        <v>0</v>
      </c>
      <c r="H8696" s="520" t="n">
        <v>0</v>
      </c>
      <c r="I8696" s="521" t="n">
        <v>0</v>
      </c>
      <c r="J8696" s="522" t="n">
        <v>0</v>
      </c>
      <c r="K8696" s="523">
        <f>SUBTOTAL(9,H8696:J8696)</f>
        <v/>
      </c>
      <c r="L8696" s="520">
        <f>$G8696*H8696</f>
        <v/>
      </c>
      <c r="M8696" s="521">
        <f>$G8696*I8696</f>
        <v/>
      </c>
      <c r="N8696" s="522">
        <f>$G8696*J8696</f>
        <v/>
      </c>
      <c r="O8696" s="523">
        <f>G8696*K8696</f>
        <v/>
      </c>
      <c r="P8696" s="524" t="n"/>
      <c r="Q8696" s="525" t="n"/>
    </row>
    <row r="8697" outlineLevel="3" ht="50.25" customHeight="1">
      <c r="A8697" s="3" t="n"/>
      <c r="B8697" s="3" t="n"/>
      <c r="C8697" s="454" t="n"/>
      <c r="D8697" s="455" t="inlineStr">
        <is>
          <t>13.1.6.9.</t>
        </is>
      </c>
      <c r="E8697" s="456" t="inlineStr">
        <is>
          <t>Мероприятия по обеспечению доступа инвалидов</t>
        </is>
      </c>
      <c r="F8697" s="457" t="inlineStr">
        <is>
          <t>компл.</t>
        </is>
      </c>
      <c r="G8697" s="477" t="n">
        <v>1</v>
      </c>
      <c r="H8697" s="473">
        <f>+IFERROR(L8697/G8697,0)</f>
        <v/>
      </c>
      <c r="I8697" s="474">
        <f>+IFERROR(M8697/G8697,0)</f>
        <v/>
      </c>
      <c r="J8697" s="475">
        <f>+IFERROR(N8697/G8697,0)</f>
        <v/>
      </c>
      <c r="K8697" s="476">
        <f>+IFERROR(O8697/G8697,0)</f>
        <v/>
      </c>
      <c r="L8697" s="473">
        <f>SUBTOTAL(9,L8698:L8698)</f>
        <v/>
      </c>
      <c r="M8697" s="474">
        <f>SUBTOTAL(9,M8698:M8698)</f>
        <v/>
      </c>
      <c r="N8697" s="475">
        <f>SUBTOTAL(9,N8698:N8698)</f>
        <v/>
      </c>
      <c r="O8697" s="476">
        <f>SUBTOTAL(9,O8698:O8698)</f>
        <v/>
      </c>
      <c r="P8697" s="458" t="n"/>
      <c r="Q8697" s="459" t="inlineStr">
        <is>
          <t>В расчете стоимости не учтено (не входит в объем ГП)</t>
        </is>
      </c>
    </row>
    <row r="8698" outlineLevel="4" ht="50.25" customHeight="1">
      <c r="A8698" s="3" t="n"/>
      <c r="B8698" s="3" t="n"/>
      <c r="C8698" s="25" t="n"/>
      <c r="D8698" s="165" t="inlineStr">
        <is>
          <t>13.1.6.9.1.</t>
        </is>
      </c>
      <c r="E8698" s="3" t="inlineStr">
        <is>
          <t>Мероприятия по обеспечению доступа инвалидов</t>
        </is>
      </c>
      <c r="F8698" s="518" t="inlineStr">
        <is>
          <t>компл.</t>
        </is>
      </c>
      <c r="G8698" s="519" t="n">
        <v>0</v>
      </c>
      <c r="H8698" s="520" t="n">
        <v>0</v>
      </c>
      <c r="I8698" s="521" t="n">
        <v>0</v>
      </c>
      <c r="J8698" s="522" t="n">
        <v>0</v>
      </c>
      <c r="K8698" s="523">
        <f>SUBTOTAL(9,H8698:J8698)</f>
        <v/>
      </c>
      <c r="L8698" s="520">
        <f>$G8698*H8698</f>
        <v/>
      </c>
      <c r="M8698" s="521">
        <f>$G8698*I8698</f>
        <v/>
      </c>
      <c r="N8698" s="522">
        <f>$G8698*J8698</f>
        <v/>
      </c>
      <c r="O8698" s="523">
        <f>G8698*K8698</f>
        <v/>
      </c>
      <c r="P8698" s="524" t="n"/>
      <c r="Q8698" s="525" t="n"/>
    </row>
    <row r="8699" outlineLevel="3" ht="50.25" customHeight="1">
      <c r="A8699" s="3" t="n"/>
      <c r="B8699" s="3" t="n"/>
      <c r="C8699" s="454" t="n"/>
      <c r="D8699" s="455" t="inlineStr">
        <is>
          <t>13.1.6.10.</t>
        </is>
      </c>
      <c r="E8699" s="456" t="inlineStr">
        <is>
          <t xml:space="preserve">Требования к обеспечению безопасной эксплуатации объектов капитального строительства </t>
        </is>
      </c>
      <c r="F8699" s="457" t="inlineStr">
        <is>
          <t>компл.</t>
        </is>
      </c>
      <c r="G8699" s="477" t="n">
        <v>1</v>
      </c>
      <c r="H8699" s="473">
        <f>+IFERROR(L8699/G8699,0)</f>
        <v/>
      </c>
      <c r="I8699" s="474">
        <f>+IFERROR(M8699/G8699,0)</f>
        <v/>
      </c>
      <c r="J8699" s="475">
        <f>+IFERROR(N8699/G8699,0)</f>
        <v/>
      </c>
      <c r="K8699" s="476">
        <f>+IFERROR(O8699/G8699,0)</f>
        <v/>
      </c>
      <c r="L8699" s="473">
        <f>SUBTOTAL(9,L8700:L8700)</f>
        <v/>
      </c>
      <c r="M8699" s="474">
        <f>SUBTOTAL(9,M8700:M8700)</f>
        <v/>
      </c>
      <c r="N8699" s="475">
        <f>SUBTOTAL(9,N8700:N8700)</f>
        <v/>
      </c>
      <c r="O8699" s="476">
        <f>SUBTOTAL(9,O8700:O8700)</f>
        <v/>
      </c>
      <c r="P8699" s="458" t="n"/>
      <c r="Q8699" s="459" t="inlineStr">
        <is>
          <t>В расчете стоимости не учтено (не входит в объем ГП)</t>
        </is>
      </c>
    </row>
    <row r="8700" outlineLevel="4" ht="50.25" customHeight="1">
      <c r="A8700" s="3" t="n"/>
      <c r="B8700" s="3" t="n"/>
      <c r="C8700" s="25" t="n"/>
      <c r="D8700" s="165" t="inlineStr">
        <is>
          <t>13.1.6.10.1.</t>
        </is>
      </c>
      <c r="E8700" s="3" t="inlineStr">
        <is>
          <t xml:space="preserve">Требования к обеспечению безопасной эксплуатации объектов капитального строительства </t>
        </is>
      </c>
      <c r="F8700" s="518" t="inlineStr">
        <is>
          <t>компл.</t>
        </is>
      </c>
      <c r="G8700" s="519" t="n">
        <v>0</v>
      </c>
      <c r="H8700" s="520" t="n">
        <v>0</v>
      </c>
      <c r="I8700" s="521" t="n">
        <v>0</v>
      </c>
      <c r="J8700" s="522" t="n">
        <v>0</v>
      </c>
      <c r="K8700" s="523">
        <f>SUBTOTAL(9,H8700:J8700)</f>
        <v/>
      </c>
      <c r="L8700" s="520">
        <f>$G8700*H8700</f>
        <v/>
      </c>
      <c r="M8700" s="521">
        <f>$G8700*I8700</f>
        <v/>
      </c>
      <c r="N8700" s="522">
        <f>$G8700*J8700</f>
        <v/>
      </c>
      <c r="O8700" s="523">
        <f>G8700*K8700</f>
        <v/>
      </c>
      <c r="P8700" s="524" t="n"/>
      <c r="Q8700" s="525" t="n"/>
    </row>
    <row r="8701" outlineLevel="3" ht="50.25" customHeight="1">
      <c r="A8701" s="3" t="n"/>
      <c r="B8701" s="3" t="n"/>
      <c r="C8701" s="454" t="n"/>
      <c r="D8701" s="455" t="inlineStr">
        <is>
          <t>13.1.6.11.</t>
        </is>
      </c>
      <c r="E8701" s="456" t="inlineStr">
        <is>
          <t>Мероприятия по обеспечению соблюдения требований энергетической эффективности и требований оснащенности зданий, строений и сооружений приборами учета используемых энергетических ресурсов</t>
        </is>
      </c>
      <c r="F8701" s="457" t="inlineStr">
        <is>
          <t>компл.</t>
        </is>
      </c>
      <c r="G8701" s="477" t="n">
        <v>1</v>
      </c>
      <c r="H8701" s="473">
        <f>+IFERROR(L8701/G8701,0)</f>
        <v/>
      </c>
      <c r="I8701" s="474">
        <f>+IFERROR(M8701/G8701,0)</f>
        <v/>
      </c>
      <c r="J8701" s="475">
        <f>+IFERROR(N8701/G8701,0)</f>
        <v/>
      </c>
      <c r="K8701" s="476">
        <f>+IFERROR(O8701/G8701,0)</f>
        <v/>
      </c>
      <c r="L8701" s="473">
        <f>SUBTOTAL(9,L8702:L8702)</f>
        <v/>
      </c>
      <c r="M8701" s="474">
        <f>SUBTOTAL(9,M8702:M8702)</f>
        <v/>
      </c>
      <c r="N8701" s="475">
        <f>SUBTOTAL(9,N8702:N8702)</f>
        <v/>
      </c>
      <c r="O8701" s="476">
        <f>SUBTOTAL(9,O8702:O8702)</f>
        <v/>
      </c>
      <c r="P8701" s="458" t="n"/>
      <c r="Q8701" s="459" t="inlineStr">
        <is>
          <t>В расчете стоимости не учтено (не входит в объем ГП)</t>
        </is>
      </c>
    </row>
    <row r="8702" outlineLevel="4" ht="50.25" customHeight="1">
      <c r="A8702" s="3" t="n"/>
      <c r="B8702" s="3" t="n"/>
      <c r="C8702" s="25" t="n"/>
      <c r="D8702" s="165" t="inlineStr">
        <is>
          <t>13.1.6.11.1.</t>
        </is>
      </c>
      <c r="E8702" s="3" t="inlineStr">
        <is>
          <t>Мероприятия по обеспечению соблюдения требований энергетической эффективности и требований оснащенности зданий, строений и сооружений приборами учета используемых энергетических ресурсов</t>
        </is>
      </c>
      <c r="F8702" s="518" t="inlineStr">
        <is>
          <t>компл.</t>
        </is>
      </c>
      <c r="G8702" s="519" t="n">
        <v>0</v>
      </c>
      <c r="H8702" s="520" t="n">
        <v>0</v>
      </c>
      <c r="I8702" s="521" t="n">
        <v>0</v>
      </c>
      <c r="J8702" s="522" t="n">
        <v>0</v>
      </c>
      <c r="K8702" s="523">
        <f>SUBTOTAL(9,H8702:J8702)</f>
        <v/>
      </c>
      <c r="L8702" s="520">
        <f>$G8702*H8702</f>
        <v/>
      </c>
      <c r="M8702" s="521">
        <f>$G8702*I8702</f>
        <v/>
      </c>
      <c r="N8702" s="522">
        <f>$G8702*J8702</f>
        <v/>
      </c>
      <c r="O8702" s="523">
        <f>G8702*K8702</f>
        <v/>
      </c>
      <c r="P8702" s="524" t="n"/>
      <c r="Q8702" s="525" t="n"/>
    </row>
    <row r="8703" outlineLevel="3" ht="50.25" customHeight="1">
      <c r="A8703" s="3" t="n"/>
      <c r="B8703" s="3" t="n"/>
      <c r="C8703" s="454" t="n"/>
      <c r="D8703" s="455" t="inlineStr">
        <is>
          <t>13.1.6.12.</t>
        </is>
      </c>
      <c r="E8703" s="456" t="inlineStr">
        <is>
          <t>Иная документация в случаях, предусмотренных федеральными законами</t>
        </is>
      </c>
      <c r="F8703" s="457" t="inlineStr">
        <is>
          <t>компл.</t>
        </is>
      </c>
      <c r="G8703" s="477" t="n">
        <v>1</v>
      </c>
      <c r="H8703" s="473">
        <f>+IFERROR(L8703/G8703,0)</f>
        <v/>
      </c>
      <c r="I8703" s="474">
        <f>+IFERROR(M8703/G8703,0)</f>
        <v/>
      </c>
      <c r="J8703" s="475">
        <f>+IFERROR(N8703/G8703,0)</f>
        <v/>
      </c>
      <c r="K8703" s="476">
        <f>+IFERROR(O8703/G8703,0)</f>
        <v/>
      </c>
      <c r="L8703" s="473">
        <f>SUBTOTAL(9,L8704:L8704)</f>
        <v/>
      </c>
      <c r="M8703" s="474">
        <f>SUBTOTAL(9,M8704:M8704)</f>
        <v/>
      </c>
      <c r="N8703" s="475">
        <f>SUBTOTAL(9,N8704:N8704)</f>
        <v/>
      </c>
      <c r="O8703" s="476">
        <f>SUBTOTAL(9,O8704:O8704)</f>
        <v/>
      </c>
      <c r="P8703" s="458" t="n"/>
      <c r="Q8703" s="459" t="inlineStr">
        <is>
          <t>В расчете стоимости не учтено (не входит в объем ГП)</t>
        </is>
      </c>
    </row>
    <row r="8704" outlineLevel="4" ht="50.25" customHeight="1">
      <c r="A8704" s="3" t="n"/>
      <c r="B8704" s="3" t="n"/>
      <c r="C8704" s="25" t="n"/>
      <c r="D8704" s="165" t="inlineStr">
        <is>
          <t>13.1.6.12.1.</t>
        </is>
      </c>
      <c r="E8704" s="3" t="inlineStr">
        <is>
          <t>Разработка иных разделов проектной документации</t>
        </is>
      </c>
      <c r="F8704" s="518" t="inlineStr">
        <is>
          <t>компл.</t>
        </is>
      </c>
      <c r="G8704" s="519" t="n">
        <v>0</v>
      </c>
      <c r="H8704" s="520" t="n">
        <v>0</v>
      </c>
      <c r="I8704" s="521" t="n">
        <v>0</v>
      </c>
      <c r="J8704" s="522" t="n">
        <v>0</v>
      </c>
      <c r="K8704" s="523">
        <f>SUBTOTAL(9,H8704:J8704)</f>
        <v/>
      </c>
      <c r="L8704" s="520">
        <f>$G8704*H8704</f>
        <v/>
      </c>
      <c r="M8704" s="521">
        <f>$G8704*I8704</f>
        <v/>
      </c>
      <c r="N8704" s="522">
        <f>$G8704*J8704</f>
        <v/>
      </c>
      <c r="O8704" s="523">
        <f>G8704*K8704</f>
        <v/>
      </c>
      <c r="P8704" s="524" t="n"/>
      <c r="Q8704" s="525" t="n"/>
    </row>
    <row r="8705" outlineLevel="3" ht="50.25" customHeight="1">
      <c r="A8705" s="3" t="n"/>
      <c r="B8705" s="3" t="n"/>
      <c r="C8705" s="454" t="n"/>
      <c r="D8705" s="455" t="inlineStr">
        <is>
          <t>13.1.6.13.</t>
        </is>
      </c>
      <c r="E8705" s="456" t="inlineStr">
        <is>
          <t>Проведение государственной экспертизы</t>
        </is>
      </c>
      <c r="F8705" s="457" t="inlineStr">
        <is>
          <t>компл.</t>
        </is>
      </c>
      <c r="G8705" s="477" t="n">
        <v>1</v>
      </c>
      <c r="H8705" s="473">
        <f>+IFERROR(L8705/G8705,0)</f>
        <v/>
      </c>
      <c r="I8705" s="474">
        <f>+IFERROR(M8705/G8705,0)</f>
        <v/>
      </c>
      <c r="J8705" s="475">
        <f>+IFERROR(N8705/G8705,0)</f>
        <v/>
      </c>
      <c r="K8705" s="476">
        <f>+IFERROR(O8705/G8705,0)</f>
        <v/>
      </c>
      <c r="L8705" s="473">
        <f>SUBTOTAL(9,L8706:L8708)</f>
        <v/>
      </c>
      <c r="M8705" s="474">
        <f>SUBTOTAL(9,M8706:M8708)</f>
        <v/>
      </c>
      <c r="N8705" s="475">
        <f>SUBTOTAL(9,N8706:N8708)</f>
        <v/>
      </c>
      <c r="O8705" s="476">
        <f>SUBTOTAL(9,O8706:O8708)</f>
        <v/>
      </c>
      <c r="P8705" s="458" t="n"/>
      <c r="Q8705" s="459" t="inlineStr">
        <is>
          <t>В расчете стоимости не учтено (не входит в объем ГП)</t>
        </is>
      </c>
    </row>
    <row r="8706" outlineLevel="4" ht="50.25" customHeight="1">
      <c r="A8706" s="3" t="n"/>
      <c r="B8706" s="3" t="n"/>
      <c r="C8706" s="25" t="n"/>
      <c r="D8706" s="165" t="inlineStr">
        <is>
          <t>13.1.6.13.1.</t>
        </is>
      </c>
      <c r="E8706" s="3" t="inlineStr">
        <is>
          <t>Подготовка и сдача проекта в Мосгосэкспертизу в соответствии с ГрК РФ и Постановлением Правительства РФ №87 («Корректировка Проекта»)</t>
        </is>
      </c>
      <c r="F8706" s="518" t="inlineStr">
        <is>
          <t>компл.</t>
        </is>
      </c>
      <c r="G8706" s="519" t="n">
        <v>0</v>
      </c>
      <c r="H8706" s="520" t="n">
        <v>0</v>
      </c>
      <c r="I8706" s="521" t="n">
        <v>0</v>
      </c>
      <c r="J8706" s="522" t="n">
        <v>0</v>
      </c>
      <c r="K8706" s="523">
        <f>SUBTOTAL(9,H8706:J8706)</f>
        <v/>
      </c>
      <c r="L8706" s="520">
        <f>$G8706*H8706</f>
        <v/>
      </c>
      <c r="M8706" s="521">
        <f>$G8706*I8706</f>
        <v/>
      </c>
      <c r="N8706" s="522">
        <f>$G8706*J8706</f>
        <v/>
      </c>
      <c r="O8706" s="523">
        <f>G8706*K8706</f>
        <v/>
      </c>
      <c r="P8706" s="524" t="n"/>
      <c r="Q8706" s="525" t="n"/>
    </row>
    <row r="8707" outlineLevel="4" ht="50.25" customHeight="1">
      <c r="A8707" s="3" t="n"/>
      <c r="B8707" s="3" t="n"/>
      <c r="C8707" s="25" t="n"/>
      <c r="D8707" s="165" t="inlineStr">
        <is>
          <t>13.1.6.13.2.</t>
        </is>
      </c>
      <c r="E8707" s="3" t="inlineStr">
        <is>
          <t>Сопровождение проекта в Мосгосэкспертизе, подготовка ответов на замечания, корректировка проекта по замечаниям и так далее</t>
        </is>
      </c>
      <c r="F8707" s="518" t="inlineStr">
        <is>
          <t>компл.</t>
        </is>
      </c>
      <c r="G8707" s="519" t="n">
        <v>0</v>
      </c>
      <c r="H8707" s="520" t="n">
        <v>0</v>
      </c>
      <c r="I8707" s="521" t="n">
        <v>0</v>
      </c>
      <c r="J8707" s="522" t="n">
        <v>0</v>
      </c>
      <c r="K8707" s="523">
        <f>SUBTOTAL(9,H8707:J8707)</f>
        <v/>
      </c>
      <c r="L8707" s="520">
        <f>$G8707*H8707</f>
        <v/>
      </c>
      <c r="M8707" s="521">
        <f>$G8707*I8707</f>
        <v/>
      </c>
      <c r="N8707" s="522">
        <f>$G8707*J8707</f>
        <v/>
      </c>
      <c r="O8707" s="523">
        <f>G8707*K8707</f>
        <v/>
      </c>
      <c r="P8707" s="524" t="n"/>
      <c r="Q8707" s="525" t="n"/>
    </row>
    <row r="8708" outlineLevel="4" ht="50.25" customHeight="1">
      <c r="A8708" s="3" t="n"/>
      <c r="B8708" s="3" t="n"/>
      <c r="C8708" s="25" t="n"/>
      <c r="D8708" s="165" t="inlineStr">
        <is>
          <t>13.1.6.13.3.</t>
        </is>
      </c>
      <c r="E8708" s="3" t="inlineStr">
        <is>
          <t>Получение положительного заключения Мосгосэкспертизы</t>
        </is>
      </c>
      <c r="F8708" s="518" t="inlineStr">
        <is>
          <t>компл.</t>
        </is>
      </c>
      <c r="G8708" s="519" t="n">
        <v>0</v>
      </c>
      <c r="H8708" s="520" t="n">
        <v>0</v>
      </c>
      <c r="I8708" s="521" t="n">
        <v>0</v>
      </c>
      <c r="J8708" s="522" t="n">
        <v>0</v>
      </c>
      <c r="K8708" s="523">
        <f>SUBTOTAL(9,H8708:J8708)</f>
        <v/>
      </c>
      <c r="L8708" s="520">
        <f>$G8708*H8708</f>
        <v/>
      </c>
      <c r="M8708" s="521">
        <f>$G8708*I8708</f>
        <v/>
      </c>
      <c r="N8708" s="522">
        <f>$G8708*J8708</f>
        <v/>
      </c>
      <c r="O8708" s="523">
        <f>G8708*K8708</f>
        <v/>
      </c>
      <c r="P8708" s="524" t="n"/>
      <c r="Q8708" s="525" t="n"/>
    </row>
    <row r="8709" outlineLevel="3" ht="50.25" customHeight="1">
      <c r="A8709" s="3" t="n"/>
      <c r="B8709" s="3" t="n"/>
      <c r="C8709" s="454" t="n"/>
      <c r="D8709" s="455" t="inlineStr">
        <is>
          <t>13.1.6.14.</t>
        </is>
      </c>
      <c r="E8709" s="456" t="inlineStr">
        <is>
          <t>Архитектурно-градостроительные решения</t>
        </is>
      </c>
      <c r="F8709" s="457" t="inlineStr">
        <is>
          <t>компл.</t>
        </is>
      </c>
      <c r="G8709" s="477" t="n">
        <v>1</v>
      </c>
      <c r="H8709" s="473">
        <f>+IFERROR(L8709/G8709,0)</f>
        <v/>
      </c>
      <c r="I8709" s="474">
        <f>+IFERROR(M8709/G8709,0)</f>
        <v/>
      </c>
      <c r="J8709" s="475">
        <f>+IFERROR(N8709/G8709,0)</f>
        <v/>
      </c>
      <c r="K8709" s="476">
        <f>+IFERROR(O8709/G8709,0)</f>
        <v/>
      </c>
      <c r="L8709" s="473">
        <f>SUBTOTAL(9,L8710:L8710)</f>
        <v/>
      </c>
      <c r="M8709" s="474">
        <f>SUBTOTAL(9,M8710:M8710)</f>
        <v/>
      </c>
      <c r="N8709" s="475">
        <f>SUBTOTAL(9,N8710:N8710)</f>
        <v/>
      </c>
      <c r="O8709" s="476">
        <f>SUBTOTAL(9,O8710:O8710)</f>
        <v/>
      </c>
      <c r="P8709" s="458" t="n"/>
      <c r="Q8709" s="459" t="inlineStr">
        <is>
          <t>В расчете стоимости не учтено (не входит в объем ГП)</t>
        </is>
      </c>
    </row>
    <row r="8710" outlineLevel="4" ht="50.25" customHeight="1">
      <c r="A8710" s="3" t="n"/>
      <c r="B8710" s="3" t="n"/>
      <c r="C8710" s="25" t="n"/>
      <c r="D8710" s="165" t="inlineStr">
        <is>
          <t>13.1.6.14.1.</t>
        </is>
      </c>
      <c r="E8710" s="3" t="inlineStr">
        <is>
          <t>Архитектурно-градостроительные решения</t>
        </is>
      </c>
      <c r="F8710" s="518" t="inlineStr">
        <is>
          <t>компл.</t>
        </is>
      </c>
      <c r="G8710" s="519" t="n">
        <v>0</v>
      </c>
      <c r="H8710" s="520" t="n">
        <v>0</v>
      </c>
      <c r="I8710" s="521" t="n">
        <v>0</v>
      </c>
      <c r="J8710" s="522" t="n">
        <v>0</v>
      </c>
      <c r="K8710" s="523">
        <f>SUBTOTAL(9,H8710:J8710)</f>
        <v/>
      </c>
      <c r="L8710" s="520">
        <f>$G8710*H8710</f>
        <v/>
      </c>
      <c r="M8710" s="521">
        <f>$G8710*I8710</f>
        <v/>
      </c>
      <c r="N8710" s="522">
        <f>$G8710*J8710</f>
        <v/>
      </c>
      <c r="O8710" s="523">
        <f>G8710*K8710</f>
        <v/>
      </c>
      <c r="P8710" s="524" t="n"/>
      <c r="Q8710" s="525" t="n"/>
    </row>
    <row r="8711" outlineLevel="3" ht="50.25" customHeight="1">
      <c r="A8711" s="3" t="n"/>
      <c r="B8711" s="3" t="n"/>
      <c r="C8711" s="454" t="n"/>
      <c r="D8711" s="455" t="inlineStr">
        <is>
          <t>13.1.6.15.</t>
        </is>
      </c>
      <c r="E8711" s="456" t="inlineStr">
        <is>
          <t>Согласование документации со всеми заинтересованными организации в том числе МГГТ, РСО</t>
        </is>
      </c>
      <c r="F8711" s="457" t="inlineStr">
        <is>
          <t>компл.</t>
        </is>
      </c>
      <c r="G8711" s="477" t="n">
        <v>1</v>
      </c>
      <c r="H8711" s="473">
        <f>+IFERROR(L8711/G8711,0)</f>
        <v/>
      </c>
      <c r="I8711" s="474">
        <f>+IFERROR(M8711/G8711,0)</f>
        <v/>
      </c>
      <c r="J8711" s="475">
        <f>+IFERROR(N8711/G8711,0)</f>
        <v/>
      </c>
      <c r="K8711" s="476">
        <f>+IFERROR(O8711/G8711,0)</f>
        <v/>
      </c>
      <c r="L8711" s="473">
        <f>SUBTOTAL(9,L8712:L8712)</f>
        <v/>
      </c>
      <c r="M8711" s="474">
        <f>SUBTOTAL(9,M8712:M8712)</f>
        <v/>
      </c>
      <c r="N8711" s="475">
        <f>SUBTOTAL(9,N8712:N8712)</f>
        <v/>
      </c>
      <c r="O8711" s="476">
        <f>SUBTOTAL(9,O8712:O8712)</f>
        <v/>
      </c>
      <c r="P8711" s="458" t="n"/>
      <c r="Q8711" s="459" t="inlineStr">
        <is>
          <t>В расчете стоимости не учтено (не входит в объем ГП)</t>
        </is>
      </c>
    </row>
    <row r="8712" outlineLevel="4" ht="50.25" customHeight="1">
      <c r="A8712" s="3" t="n"/>
      <c r="B8712" s="3" t="n"/>
      <c r="C8712" s="25" t="n"/>
      <c r="D8712" s="165" t="inlineStr">
        <is>
          <t>13.1.6.15.1.</t>
        </is>
      </c>
      <c r="E8712" s="3" t="inlineStr">
        <is>
          <t>Согласование документации со всеми заинтересованными организации в том числе МГГТ, РСО</t>
        </is>
      </c>
      <c r="F8712" s="518" t="inlineStr">
        <is>
          <t>компл.</t>
        </is>
      </c>
      <c r="G8712" s="519" t="n">
        <v>0</v>
      </c>
      <c r="H8712" s="520" t="n">
        <v>0</v>
      </c>
      <c r="I8712" s="521" t="n">
        <v>0</v>
      </c>
      <c r="J8712" s="522" t="n">
        <v>0</v>
      </c>
      <c r="K8712" s="523">
        <f>SUBTOTAL(9,H8712:J8712)</f>
        <v/>
      </c>
      <c r="L8712" s="520">
        <f>$G8712*H8712</f>
        <v/>
      </c>
      <c r="M8712" s="521">
        <f>$G8712*I8712</f>
        <v/>
      </c>
      <c r="N8712" s="522">
        <f>$G8712*J8712</f>
        <v/>
      </c>
      <c r="O8712" s="523">
        <f>G8712*K8712</f>
        <v/>
      </c>
      <c r="P8712" s="524" t="n"/>
      <c r="Q8712" s="525" t="n"/>
    </row>
    <row r="8713" outlineLevel="1" ht="50.25" customHeight="1">
      <c r="A8713" s="3" t="n"/>
      <c r="B8713" s="3" t="inlineStr">
        <is>
          <t>Разработка рабочей документации</t>
        </is>
      </c>
      <c r="C8713" s="235" t="n"/>
      <c r="D8713" s="246" t="inlineStr">
        <is>
          <t>13.2.</t>
        </is>
      </c>
      <c r="E8713" s="145" t="inlineStr">
        <is>
          <t>Разработка рабочей документации (РД)</t>
        </is>
      </c>
      <c r="F8713" s="237" t="inlineStr">
        <is>
          <t>м2</t>
        </is>
      </c>
      <c r="G8713" s="335" t="n">
        <v>18830.72</v>
      </c>
      <c r="H8713" s="336">
        <f>+IFERROR(L8713/G8713,0)</f>
        <v/>
      </c>
      <c r="I8713" s="337">
        <f>IFERROR(M8713/G8713,0)</f>
        <v/>
      </c>
      <c r="J8713" s="338">
        <f>IFERROR(N8713/G8713,0)</f>
        <v/>
      </c>
      <c r="K8713" s="339">
        <f>+IFERROR(O8713/G8713,0)</f>
        <v/>
      </c>
      <c r="L8713" s="336">
        <f>SUBTOTAL(9,L8714:L8755)</f>
        <v/>
      </c>
      <c r="M8713" s="337">
        <f>SUBTOTAL(9,M8714:M8755)</f>
        <v/>
      </c>
      <c r="N8713" s="338">
        <f>SUBTOTAL(9,N8714:N8755)</f>
        <v/>
      </c>
      <c r="O8713" s="339">
        <f>SUBTOTAL(9,O8714:O8755)</f>
        <v/>
      </c>
      <c r="P8713" s="238" t="n"/>
      <c r="Q8713" s="249" t="inlineStr">
        <is>
          <t>Стоимость ориентировочная, будет уточнена после согласования поручаемого объема работ 
В расчете стоимости не учтено: 
- выполнение инженерных изысканий, обследований зданий и сетей, попадающих в зону влияния; 
- проекты по выносу/демонтажу/перекладке существующих инженерных сетей, а также относящихся к ним сооружений (РТП, ТП, КНС и т.п.); 
- проекты по внеплощадочным наружным инженерным сетям; 
- разработка специальных технических условий (общестроительные,  пожарные) и их согласование; 
- расчет пожарных рисков и расстановка пожарной техники; 
- проектирование специальных сооружений, как например, центральных котельных, убежищ гражданской обороны, ТЭЦ, трансформаторных подстанций, очистных сооружений и т д.; 
- разработка СМИС, СУКС, СМИК, ДЭС, КБ (Мероприятия по комплексной безопасности и антитеррористической защищенности по Техническим условиям, требующим проектирования специальных сооружений ГО и ЧС); 
- получение исходно-разрешительной документации, в т.ч. технических условий
- исследования вибрационного воздействия; 
- сопровождение и согласование проекта в ДКН;
- сметы на строительство объектов капитального строительства;
- проект организации по сносу и демонтажу;
- архитектурные решения интерьеров жилых помещений, архитектурные решения интерьеров МОП (лобби, вестибюли, входные группы, лифтовые холлы, пути эвакуации, паркинг), ландшафтного дизайна и благоустройства;
- освещение фасадов, ландшафтное освещение
- строительное водопонижение, виброизоляция подземной части здания
- технологические решения (технология мойки фасадов)
- затраты на обследование сооружений Метрополитена, оценку влияния на сооружения Метрополитена и получение согласования Метрополитена</t>
        </is>
      </c>
    </row>
    <row r="8714" outlineLevel="2" ht="50.25" customHeight="1">
      <c r="A8714" s="3" t="n"/>
      <c r="B8714" s="3" t="n"/>
      <c r="C8714" s="240" t="n"/>
      <c r="D8714" s="248" t="inlineStr">
        <is>
          <t>13.2.1.</t>
        </is>
      </c>
      <c r="E8714" s="146" t="inlineStr">
        <is>
          <t>Генеральный план</t>
        </is>
      </c>
      <c r="F8714" s="241" t="inlineStr">
        <is>
          <t>компл.</t>
        </is>
      </c>
      <c r="G8714" s="422" t="n">
        <v>1</v>
      </c>
      <c r="H8714" s="423">
        <f>IFERROR(L8714/G8714,0)</f>
        <v/>
      </c>
      <c r="I8714" s="424">
        <f>IFERROR(M8714/G8714,0)</f>
        <v/>
      </c>
      <c r="J8714" s="425">
        <f>IFERROR(N8714/G8714,0)</f>
        <v/>
      </c>
      <c r="K8714" s="432">
        <f>+IFERROR(O8714/G8714,0)</f>
        <v/>
      </c>
      <c r="L8714" s="423">
        <f>SUBTOTAL(9,L8715:L8719)</f>
        <v/>
      </c>
      <c r="M8714" s="424">
        <f>SUBTOTAL(9,M8715:M8719)</f>
        <v/>
      </c>
      <c r="N8714" s="425">
        <f>SUBTOTAL(9,N8715:N8719)</f>
        <v/>
      </c>
      <c r="O8714" s="427">
        <f>SUBTOTAL(9,O8715:O8719)</f>
        <v/>
      </c>
      <c r="P8714" s="242" t="n"/>
      <c r="Q8714" s="243" t="n"/>
    </row>
    <row r="8715" outlineLevel="3" ht="50.25" customHeight="1">
      <c r="A8715" s="3" t="n"/>
      <c r="B8715" s="3" t="n"/>
      <c r="C8715" s="25" t="n"/>
      <c r="D8715" s="165" t="inlineStr">
        <is>
          <t>13.2.1.1.</t>
        </is>
      </c>
      <c r="E8715" s="3" t="inlineStr">
        <is>
          <t xml:space="preserve">Пакет рабочей документации по генеральному плану; </t>
        </is>
      </c>
      <c r="F8715" s="518" t="inlineStr">
        <is>
          <t>компл.</t>
        </is>
      </c>
      <c r="G8715" s="519" t="n">
        <v>0.2</v>
      </c>
      <c r="H8715" s="520" t="n">
        <v>0</v>
      </c>
      <c r="I8715" s="521" t="n">
        <v>2135000</v>
      </c>
      <c r="J8715" s="522" t="n">
        <v>266875</v>
      </c>
      <c r="K8715" s="523">
        <f>SUBTOTAL(9,H8715:J8715)</f>
        <v/>
      </c>
      <c r="L8715" s="520">
        <f>$G8715*H8715</f>
        <v/>
      </c>
      <c r="M8715" s="521">
        <f>$G8715*I8715</f>
        <v/>
      </c>
      <c r="N8715" s="522">
        <f>$G8715*J8715</f>
        <v/>
      </c>
      <c r="O8715" s="523">
        <f>G8715*K8715</f>
        <v/>
      </c>
      <c r="P8715" s="524" t="n"/>
      <c r="Q8715" s="525" t="inlineStr">
        <is>
          <t xml:space="preserve">Не учтено: Ландшафтное освещение </t>
        </is>
      </c>
    </row>
    <row r="8716" outlineLevel="3" ht="50.25" customHeight="1">
      <c r="A8716" s="3" t="n"/>
      <c r="B8716" s="3" t="n"/>
      <c r="C8716" s="25" t="n"/>
      <c r="D8716" s="165" t="inlineStr">
        <is>
          <t>13.2.1.2.</t>
        </is>
      </c>
      <c r="E8716" s="3" t="inlineStr">
        <is>
          <t>Детализированные чертежи и схемы;</t>
        </is>
      </c>
      <c r="F8716" s="518" t="inlineStr">
        <is>
          <t>компл.</t>
        </is>
      </c>
      <c r="G8716" s="519" t="n">
        <v>0</v>
      </c>
      <c r="H8716" s="520" t="n">
        <v>0</v>
      </c>
      <c r="I8716" s="521" t="n">
        <v>0</v>
      </c>
      <c r="J8716" s="522" t="n">
        <v>0</v>
      </c>
      <c r="K8716" s="523">
        <f>SUBTOTAL(9,H8716:J8716)</f>
        <v/>
      </c>
      <c r="L8716" s="520">
        <f>$G8716*H8716</f>
        <v/>
      </c>
      <c r="M8716" s="521">
        <f>$G8716*I8716</f>
        <v/>
      </c>
      <c r="N8716" s="522">
        <f>$G8716*J8716</f>
        <v/>
      </c>
      <c r="O8716" s="523">
        <f>G8716*K8716</f>
        <v/>
      </c>
      <c r="P8716" s="524" t="n"/>
      <c r="Q8716" s="525" t="inlineStr">
        <is>
          <t>Учтено в п. 1.2.1.1</t>
        </is>
      </c>
    </row>
    <row r="8717" outlineLevel="3" ht="50.25" customHeight="1">
      <c r="A8717" s="3" t="n"/>
      <c r="B8717" s="3" t="n"/>
      <c r="C8717" s="25" t="n"/>
      <c r="D8717" s="165" t="inlineStr">
        <is>
          <t>13.2.1.3.</t>
        </is>
      </c>
      <c r="E8717" s="3" t="inlineStr">
        <is>
          <t xml:space="preserve">Спецификации оборудования; </t>
        </is>
      </c>
      <c r="F8717" s="518" t="inlineStr">
        <is>
          <t>компл.</t>
        </is>
      </c>
      <c r="G8717" s="519" t="n">
        <v>0</v>
      </c>
      <c r="H8717" s="520" t="n">
        <v>0</v>
      </c>
      <c r="I8717" s="521" t="n">
        <v>0</v>
      </c>
      <c r="J8717" s="522" t="n">
        <v>0</v>
      </c>
      <c r="K8717" s="523">
        <f>SUBTOTAL(9,H8717:J8717)</f>
        <v/>
      </c>
      <c r="L8717" s="520">
        <f>$G8717*H8717</f>
        <v/>
      </c>
      <c r="M8717" s="521">
        <f>$G8717*I8717</f>
        <v/>
      </c>
      <c r="N8717" s="522">
        <f>$G8717*J8717</f>
        <v/>
      </c>
      <c r="O8717" s="523">
        <f>G8717*K8717</f>
        <v/>
      </c>
      <c r="P8717" s="524" t="n"/>
      <c r="Q8717" s="525" t="inlineStr">
        <is>
          <t>Учтено в п. 1.2.1.1</t>
        </is>
      </c>
    </row>
    <row r="8718" outlineLevel="3" ht="50.25" customHeight="1">
      <c r="A8718" s="3" t="n"/>
      <c r="B8718" s="3" t="n"/>
      <c r="C8718" s="25" t="n"/>
      <c r="D8718" s="165" t="inlineStr">
        <is>
          <t>13.2.1.4.</t>
        </is>
      </c>
      <c r="E8718" s="3" t="inlineStr">
        <is>
          <t>Спецификации с эксплуатационными характеристиками.</t>
        </is>
      </c>
      <c r="F8718" s="518" t="inlineStr">
        <is>
          <t>компл.</t>
        </is>
      </c>
      <c r="G8718" s="519" t="n">
        <v>0</v>
      </c>
      <c r="H8718" s="520" t="n">
        <v>0</v>
      </c>
      <c r="I8718" s="521" t="n">
        <v>0</v>
      </c>
      <c r="J8718" s="522" t="n">
        <v>0</v>
      </c>
      <c r="K8718" s="523">
        <f>SUBTOTAL(9,H8718:J8718)</f>
        <v/>
      </c>
      <c r="L8718" s="520">
        <f>$G8718*H8718</f>
        <v/>
      </c>
      <c r="M8718" s="521">
        <f>$G8718*I8718</f>
        <v/>
      </c>
      <c r="N8718" s="522">
        <f>$G8718*J8718</f>
        <v/>
      </c>
      <c r="O8718" s="523">
        <f>G8718*K8718</f>
        <v/>
      </c>
      <c r="P8718" s="524" t="n"/>
      <c r="Q8718" s="525" t="inlineStr">
        <is>
          <t>Учтено в п. 1.2.1.1</t>
        </is>
      </c>
    </row>
    <row r="8719" outlineLevel="3" ht="50.25" customHeight="1">
      <c r="A8719" s="3" t="n"/>
      <c r="B8719" s="3" t="n"/>
      <c r="C8719" s="25" t="n"/>
      <c r="D8719" s="165" t="inlineStr">
        <is>
          <t>13.2.1.5.</t>
        </is>
      </c>
      <c r="E8719" s="3" t="inlineStr">
        <is>
          <t>Иная необходимая документация для строительства</t>
        </is>
      </c>
      <c r="F8719" s="518" t="inlineStr">
        <is>
          <t>компл.</t>
        </is>
      </c>
      <c r="G8719" s="519" t="n">
        <v>0</v>
      </c>
      <c r="H8719" s="520" t="n">
        <v>0</v>
      </c>
      <c r="I8719" s="521" t="n">
        <v>437166.6666666667</v>
      </c>
      <c r="J8719" s="522" t="n">
        <v>54645.83333333334</v>
      </c>
      <c r="K8719" s="523">
        <f>SUBTOTAL(9,H8719:J8719)</f>
        <v/>
      </c>
      <c r="L8719" s="520">
        <f>$G8719*H8719</f>
        <v/>
      </c>
      <c r="M8719" s="521">
        <f>$G8719*I8719</f>
        <v/>
      </c>
      <c r="N8719" s="522">
        <f>$G8719*J8719</f>
        <v/>
      </c>
      <c r="O8719" s="523">
        <f>G8719*K8719</f>
        <v/>
      </c>
      <c r="P8719" s="524" t="n"/>
      <c r="Q8719" s="525" t="inlineStr">
        <is>
          <t>Строительный генеральный план на подготовительный и основной периоды</t>
        </is>
      </c>
    </row>
    <row r="8720" outlineLevel="2" ht="50.25" customHeight="1">
      <c r="A8720" s="3" t="n"/>
      <c r="B8720" s="3" t="n"/>
      <c r="C8720" s="240" t="n"/>
      <c r="D8720" s="248" t="inlineStr">
        <is>
          <t>13.2.2.</t>
        </is>
      </c>
      <c r="E8720" s="146" t="inlineStr">
        <is>
          <t>Архитектурные решения</t>
        </is>
      </c>
      <c r="F8720" s="241" t="inlineStr">
        <is>
          <t>компл.</t>
        </is>
      </c>
      <c r="G8720" s="422" t="n">
        <v>1</v>
      </c>
      <c r="H8720" s="423">
        <f>IFERROR(L8720/G8720,0)</f>
        <v/>
      </c>
      <c r="I8720" s="424">
        <f>IFERROR(M8720/G8720,0)</f>
        <v/>
      </c>
      <c r="J8720" s="425">
        <f>IFERROR(N8720/G8720,0)</f>
        <v/>
      </c>
      <c r="K8720" s="432">
        <f>+IFERROR(O8720/G8720,0)</f>
        <v/>
      </c>
      <c r="L8720" s="423">
        <f>SUBTOTAL(9,L8721:L8725)</f>
        <v/>
      </c>
      <c r="M8720" s="424">
        <f>SUBTOTAL(9,M8721:M8725)</f>
        <v/>
      </c>
      <c r="N8720" s="425">
        <f>SUBTOTAL(9,N8721:N8725)</f>
        <v/>
      </c>
      <c r="O8720" s="427">
        <f>SUBTOTAL(9,O8721:O8725)</f>
        <v/>
      </c>
      <c r="P8720" s="242" t="n"/>
      <c r="Q8720" s="243" t="n"/>
    </row>
    <row r="8721" outlineLevel="3" ht="50.25" customHeight="1">
      <c r="A8721" s="3" t="n"/>
      <c r="B8721" s="3" t="n"/>
      <c r="C8721" s="25" t="n"/>
      <c r="D8721" s="165" t="inlineStr">
        <is>
          <t>13.2.2.1.</t>
        </is>
      </c>
      <c r="E8721" s="3" t="inlineStr">
        <is>
          <t xml:space="preserve">Пакет рабочей документации по генеральному плану; </t>
        </is>
      </c>
      <c r="F8721" s="518" t="inlineStr">
        <is>
          <t>компл.</t>
        </is>
      </c>
      <c r="G8721" s="519" t="n">
        <v>0</v>
      </c>
      <c r="H8721" s="520" t="n">
        <v>0</v>
      </c>
      <c r="I8721" s="521" t="n">
        <v>24908333.33333334</v>
      </c>
      <c r="J8721" s="522" t="n">
        <v>3113541.666666667</v>
      </c>
      <c r="K8721" s="523">
        <f>SUBTOTAL(9,H8721:J8721)</f>
        <v/>
      </c>
      <c r="L8721" s="520">
        <f>$G8721*H8721</f>
        <v/>
      </c>
      <c r="M8721" s="521">
        <f>$G8721*I8721</f>
        <v/>
      </c>
      <c r="N8721" s="522">
        <f>$G8721*J8721</f>
        <v/>
      </c>
      <c r="O8721" s="523">
        <f>G8721*K8721</f>
        <v/>
      </c>
      <c r="P8721" s="524" t="n"/>
      <c r="Q8721" s="525" t="n"/>
    </row>
    <row r="8722" outlineLevel="3" ht="50.25" customHeight="1">
      <c r="A8722" s="3" t="n"/>
      <c r="B8722" s="3" t="n"/>
      <c r="C8722" s="25" t="n"/>
      <c r="D8722" s="165" t="inlineStr">
        <is>
          <t>13.2.2.2.</t>
        </is>
      </c>
      <c r="E8722" s="3" t="inlineStr">
        <is>
          <t>Детализированные чертежи и схемы;</t>
        </is>
      </c>
      <c r="F8722" s="518" t="inlineStr">
        <is>
          <t>компл.</t>
        </is>
      </c>
      <c r="G8722" s="519" t="n">
        <v>0</v>
      </c>
      <c r="H8722" s="520" t="n">
        <v>0</v>
      </c>
      <c r="I8722" s="521" t="n">
        <v>0</v>
      </c>
      <c r="J8722" s="522" t="n">
        <v>0</v>
      </c>
      <c r="K8722" s="523">
        <f>SUBTOTAL(9,H8722:J8722)</f>
        <v/>
      </c>
      <c r="L8722" s="520">
        <f>$G8722*H8722</f>
        <v/>
      </c>
      <c r="M8722" s="521">
        <f>$G8722*I8722</f>
        <v/>
      </c>
      <c r="N8722" s="522">
        <f>$G8722*J8722</f>
        <v/>
      </c>
      <c r="O8722" s="523">
        <f>G8722*K8722</f>
        <v/>
      </c>
      <c r="P8722" s="524" t="n"/>
      <c r="Q8722" s="525" t="inlineStr">
        <is>
          <t>Учтено в п. 1.2.2.1</t>
        </is>
      </c>
    </row>
    <row r="8723" outlineLevel="3" ht="50.25" customHeight="1">
      <c r="A8723" s="3" t="n"/>
      <c r="B8723" s="3" t="n"/>
      <c r="C8723" s="25" t="n"/>
      <c r="D8723" s="165" t="inlineStr">
        <is>
          <t>13.2.2.3.</t>
        </is>
      </c>
      <c r="E8723" s="3" t="inlineStr">
        <is>
          <t xml:space="preserve">Спецификации оборудования; </t>
        </is>
      </c>
      <c r="F8723" s="518" t="inlineStr">
        <is>
          <t>компл.</t>
        </is>
      </c>
      <c r="G8723" s="519" t="n">
        <v>0</v>
      </c>
      <c r="H8723" s="520" t="n">
        <v>0</v>
      </c>
      <c r="I8723" s="521" t="n">
        <v>0</v>
      </c>
      <c r="J8723" s="522" t="n">
        <v>0</v>
      </c>
      <c r="K8723" s="523">
        <f>SUBTOTAL(9,H8723:J8723)</f>
        <v/>
      </c>
      <c r="L8723" s="520">
        <f>$G8723*H8723</f>
        <v/>
      </c>
      <c r="M8723" s="521">
        <f>$G8723*I8723</f>
        <v/>
      </c>
      <c r="N8723" s="522">
        <f>$G8723*J8723</f>
        <v/>
      </c>
      <c r="O8723" s="523">
        <f>G8723*K8723</f>
        <v/>
      </c>
      <c r="P8723" s="524" t="n"/>
      <c r="Q8723" s="525" t="inlineStr">
        <is>
          <t>Учтено в п. 1.2.2.1</t>
        </is>
      </c>
    </row>
    <row r="8724" outlineLevel="3" ht="86.25" customHeight="1">
      <c r="A8724" s="3" t="n"/>
      <c r="B8724" s="3" t="n"/>
      <c r="C8724" s="25" t="n"/>
      <c r="D8724" s="165" t="inlineStr">
        <is>
          <t>13.2.2.4.</t>
        </is>
      </c>
      <c r="E8724" s="3" t="inlineStr">
        <is>
          <t>Иная необходимая документация для строительства</t>
        </is>
      </c>
      <c r="F8724" s="518" t="inlineStr">
        <is>
          <t>компл.</t>
        </is>
      </c>
      <c r="G8724" s="519" t="n">
        <v>0</v>
      </c>
      <c r="H8724" s="520" t="n">
        <v>0</v>
      </c>
      <c r="I8724" s="521" t="n">
        <v>3558333.333333333</v>
      </c>
      <c r="J8724" s="522" t="n">
        <v>444791.6666666667</v>
      </c>
      <c r="K8724" s="523">
        <f>SUBTOTAL(9,H8724:J8724)</f>
        <v/>
      </c>
      <c r="L8724" s="520">
        <f>$G8724*H8724</f>
        <v/>
      </c>
      <c r="M8724" s="521">
        <f>$G8724*I8724</f>
        <v/>
      </c>
      <c r="N8724" s="522">
        <f>$G8724*J8724</f>
        <v/>
      </c>
      <c r="O8724" s="523">
        <f>G8724*K8724</f>
        <v/>
      </c>
      <c r="P8724" s="524" t="n"/>
      <c r="Q8724" s="525" t="inlineStr">
        <is>
          <t>Технологические решения. Подземный паркинг; Технологические решения. Вертикальный транспорт; Технологические решения общественных помещений; Технологические решения. Мусороудаление (автоматическая система вакуумного удаления отходов (АСВУО)), зарядные устройства для электромобилей</t>
        </is>
      </c>
    </row>
    <row r="8725" outlineLevel="3" ht="50.25" customHeight="1">
      <c r="A8725" s="3" t="n"/>
      <c r="B8725" s="3" t="n"/>
      <c r="C8725" s="25" t="n"/>
      <c r="D8725" s="165" t="inlineStr">
        <is>
          <t>13.2.2.5.</t>
        </is>
      </c>
      <c r="E8725" s="3" t="inlineStr">
        <is>
          <t xml:space="preserve">Разработка трехмерной BIM модели (цифровая информационная модель здания); </t>
        </is>
      </c>
      <c r="F8725" s="518" t="inlineStr">
        <is>
          <t>компл.</t>
        </is>
      </c>
      <c r="G8725" s="519" t="n">
        <v>0</v>
      </c>
      <c r="H8725" s="520" t="n">
        <v>0</v>
      </c>
      <c r="I8725" s="521" t="n">
        <v>0</v>
      </c>
      <c r="J8725" s="522" t="n">
        <v>0</v>
      </c>
      <c r="K8725" s="523">
        <f>SUBTOTAL(9,H8725:J8725)</f>
        <v/>
      </c>
      <c r="L8725" s="520">
        <f>$G8725*H8725</f>
        <v/>
      </c>
      <c r="M8725" s="521">
        <f>$G8725*I8725</f>
        <v/>
      </c>
      <c r="N8725" s="522">
        <f>$G8725*J8725</f>
        <v/>
      </c>
      <c r="O8725" s="523">
        <f>G8725*K8725</f>
        <v/>
      </c>
      <c r="P8725" s="524" t="n"/>
      <c r="Q8725" s="525" t="inlineStr">
        <is>
          <t>Учтено в п. 1.2.2.1</t>
        </is>
      </c>
    </row>
    <row r="8726" outlineLevel="2" ht="50.25" customHeight="1">
      <c r="A8726" s="3" t="n"/>
      <c r="B8726" s="3" t="n"/>
      <c r="C8726" s="240" t="n"/>
      <c r="D8726" s="248" t="inlineStr">
        <is>
          <t>13.2.3.</t>
        </is>
      </c>
      <c r="E8726" s="146" t="inlineStr">
        <is>
          <t>Конструктивные решения</t>
        </is>
      </c>
      <c r="F8726" s="241" t="inlineStr">
        <is>
          <t>компл.</t>
        </is>
      </c>
      <c r="G8726" s="422" t="n">
        <v>1</v>
      </c>
      <c r="H8726" s="423">
        <f>IFERROR(L8726/G8726,0)</f>
        <v/>
      </c>
      <c r="I8726" s="424">
        <f>IFERROR(M8726/G8726,0)</f>
        <v/>
      </c>
      <c r="J8726" s="425">
        <f>IFERROR(N8726/G8726,0)</f>
        <v/>
      </c>
      <c r="K8726" s="432">
        <f>+IFERROR(O8726/G8726,0)</f>
        <v/>
      </c>
      <c r="L8726" s="423">
        <f>SUBTOTAL(9,L8727:L8729)</f>
        <v/>
      </c>
      <c r="M8726" s="424">
        <f>SUBTOTAL(9,M8727:M8729)</f>
        <v/>
      </c>
      <c r="N8726" s="425">
        <f>SUBTOTAL(9,N8727:N8729)</f>
        <v/>
      </c>
      <c r="O8726" s="427">
        <f>SUBTOTAL(9,O8727:O8729)</f>
        <v/>
      </c>
      <c r="P8726" s="242" t="n"/>
      <c r="Q8726" s="243" t="n"/>
    </row>
    <row r="8727" outlineLevel="3" ht="50.25" customHeight="1">
      <c r="A8727" s="3" t="n"/>
      <c r="B8727" s="3" t="n"/>
      <c r="C8727" s="25" t="n"/>
      <c r="D8727" s="165" t="inlineStr">
        <is>
          <t>13.2.3.1.</t>
        </is>
      </c>
      <c r="E8727" s="3" t="inlineStr">
        <is>
          <t xml:space="preserve">Комплект чертежей на стадии «Рабочая документация» марок КМ и КЖ: </t>
        </is>
      </c>
      <c r="F8727" s="518" t="inlineStr">
        <is>
          <t>компл.</t>
        </is>
      </c>
      <c r="G8727" s="519" t="n">
        <v>0.06349547619047602</v>
      </c>
      <c r="H8727" s="520" t="n">
        <v>0</v>
      </c>
      <c r="I8727" s="521" t="n">
        <v>30052666.66666667</v>
      </c>
      <c r="J8727" s="522" t="n">
        <v>3756583.333333333</v>
      </c>
      <c r="K8727" s="523">
        <f>SUBTOTAL(9,H8727:J8727)</f>
        <v/>
      </c>
      <c r="L8727" s="520">
        <f>$G8727*H8727</f>
        <v/>
      </c>
      <c r="M8727" s="521">
        <f>$G8727*I8727</f>
        <v/>
      </c>
      <c r="N8727" s="522">
        <f>$G8727*J8727</f>
        <v/>
      </c>
      <c r="O8727" s="523">
        <f>G8727*K8727</f>
        <v/>
      </c>
      <c r="P8727" s="524" t="n"/>
      <c r="Q8727" s="525" t="inlineStr">
        <is>
          <t xml:space="preserve">Не учтено: Строительное водопонижение, Виброизоляция подземной части здания. Узлы ввода инженерных коммуникаций </t>
        </is>
      </c>
    </row>
    <row r="8728" outlineLevel="3" ht="50.25" customHeight="1">
      <c r="A8728" s="3" t="n"/>
      <c r="B8728" s="3" t="n"/>
      <c r="C8728" s="25" t="n"/>
      <c r="D8728" s="165" t="inlineStr">
        <is>
          <t>13.2.3.2.</t>
        </is>
      </c>
      <c r="E8728" s="3" t="inlineStr">
        <is>
          <t>Иная необходимая документация для строительства</t>
        </is>
      </c>
      <c r="F8728" s="518" t="inlineStr">
        <is>
          <t>компл.</t>
        </is>
      </c>
      <c r="G8728" s="519" t="n">
        <v>0</v>
      </c>
      <c r="H8728" s="520" t="n">
        <v>0</v>
      </c>
      <c r="I8728" s="521" t="n">
        <v>10166666.66666667</v>
      </c>
      <c r="J8728" s="522" t="n">
        <v>1270833.333333333</v>
      </c>
      <c r="K8728" s="523">
        <f>SUBTOTAL(9,H8728:J8728)</f>
        <v/>
      </c>
      <c r="L8728" s="520">
        <f>$G8728*H8728</f>
        <v/>
      </c>
      <c r="M8728" s="521">
        <f>$G8728*I8728</f>
        <v/>
      </c>
      <c r="N8728" s="522">
        <f>$G8728*J8728</f>
        <v/>
      </c>
      <c r="O8728" s="523">
        <f>G8728*K8728</f>
        <v/>
      </c>
      <c r="P8728" s="524" t="n"/>
      <c r="Q8728" s="525" t="inlineStr">
        <is>
          <t xml:space="preserve">Конструктивные решения по усилению зданий окружающей застройки (подземная и надземная части) (концептуальный проект и стадия РД) - 10 зданий, попадающих в зону влияния </t>
        </is>
      </c>
    </row>
    <row r="8729" outlineLevel="3" ht="50.25" customHeight="1">
      <c r="A8729" s="3" t="n"/>
      <c r="B8729" s="3" t="n"/>
      <c r="C8729" s="25" t="n"/>
      <c r="D8729" s="165" t="inlineStr">
        <is>
          <t>13.2.3.3.</t>
        </is>
      </c>
      <c r="E8729" s="3" t="inlineStr">
        <is>
          <t>Разработка трехмерной BIM модели (цифровая информационная модель здания)</t>
        </is>
      </c>
      <c r="F8729" s="518" t="inlineStr">
        <is>
          <t>компл.</t>
        </is>
      </c>
      <c r="G8729" s="519" t="n">
        <v>0</v>
      </c>
      <c r="H8729" s="520" t="n">
        <v>0</v>
      </c>
      <c r="I8729" s="521" t="n">
        <v>0</v>
      </c>
      <c r="J8729" s="522" t="n">
        <v>0</v>
      </c>
      <c r="K8729" s="523">
        <f>SUBTOTAL(9,H8729:J8729)</f>
        <v/>
      </c>
      <c r="L8729" s="520">
        <f>$G8729*H8729</f>
        <v/>
      </c>
      <c r="M8729" s="521">
        <f>$G8729*I8729</f>
        <v/>
      </c>
      <c r="N8729" s="522">
        <f>$G8729*J8729</f>
        <v/>
      </c>
      <c r="O8729" s="523">
        <f>G8729*K8729</f>
        <v/>
      </c>
      <c r="P8729" s="524" t="n"/>
      <c r="Q8729" s="525" t="inlineStr">
        <is>
          <t>Учтено в п. 1.2.3.1</t>
        </is>
      </c>
    </row>
    <row r="8730" outlineLevel="2" ht="50.25" customHeight="1">
      <c r="A8730" s="3" t="n"/>
      <c r="B8730" s="3" t="n"/>
      <c r="C8730" s="240" t="n"/>
      <c r="D8730" s="248" t="inlineStr">
        <is>
          <t>13.2.4.</t>
        </is>
      </c>
      <c r="E8730" s="146" t="inlineStr">
        <is>
          <t>Внуренние инженерные системы</t>
        </is>
      </c>
      <c r="F8730" s="241" t="inlineStr">
        <is>
          <t>компл.</t>
        </is>
      </c>
      <c r="G8730" s="422" t="n">
        <v>1</v>
      </c>
      <c r="H8730" s="423">
        <f>IFERROR(L8730/G8730,0)</f>
        <v/>
      </c>
      <c r="I8730" s="424">
        <f>IFERROR(M8730/G8730,0)</f>
        <v/>
      </c>
      <c r="J8730" s="425">
        <f>IFERROR(N8730/G8730,0)</f>
        <v/>
      </c>
      <c r="K8730" s="432">
        <f>+IFERROR(O8730/G8730,0)</f>
        <v/>
      </c>
      <c r="L8730" s="423">
        <f>SUBTOTAL(9,L8731:L8751)</f>
        <v/>
      </c>
      <c r="M8730" s="424">
        <f>SUBTOTAL(9,M8731:M8751)</f>
        <v/>
      </c>
      <c r="N8730" s="425">
        <f>SUBTOTAL(9,N8731:N8751)</f>
        <v/>
      </c>
      <c r="O8730" s="427">
        <f>SUBTOTAL(9,O8731:O8751)</f>
        <v/>
      </c>
      <c r="P8730" s="242" t="n"/>
      <c r="Q8730" s="243" t="n"/>
    </row>
    <row r="8731" outlineLevel="3" ht="89.25" customHeight="1">
      <c r="A8731" s="3" t="n"/>
      <c r="B8731" s="3" t="n"/>
      <c r="C8731" s="25" t="n"/>
      <c r="D8731" s="165" t="inlineStr">
        <is>
          <t>13.2.4.1.</t>
        </is>
      </c>
      <c r="E8731" s="3" t="inlineStr">
        <is>
          <t>Водоснабжение и водоотведение</t>
        </is>
      </c>
      <c r="F8731" s="518" t="inlineStr">
        <is>
          <t>компл.</t>
        </is>
      </c>
      <c r="G8731" s="519" t="n">
        <v>0</v>
      </c>
      <c r="H8731" s="520" t="n">
        <v>0</v>
      </c>
      <c r="I8731" s="521" t="n">
        <v>10309000</v>
      </c>
      <c r="J8731" s="522" t="n">
        <v>1288625</v>
      </c>
      <c r="K8731" s="523">
        <f>SUBTOTAL(9,H8731:J8731)</f>
        <v/>
      </c>
      <c r="L8731" s="520">
        <f>$G8731*H8731</f>
        <v/>
      </c>
      <c r="M8731" s="521">
        <f>$G8731*I8731</f>
        <v/>
      </c>
      <c r="N8731" s="522">
        <f>$G8731*J8731</f>
        <v/>
      </c>
      <c r="O8731" s="523">
        <f>G8731*K8731</f>
        <v/>
      </c>
      <c r="P8731" s="524" t="n"/>
      <c r="Q8731" s="525" t="inlineStr">
        <is>
          <t>Внутренние системы холодного и горячего водоснабжения, водомерный узел, система водоочистки; Внутренний противопожарный водопровод (ВПВ); Насосные установки (повысительные и циркуляционно-повысительные НУ системы ГВС, НУ системы хозпитьевого водопровода);
Хозяйственно-бытовая и производственная канализация (в том числе жироуловители); Дренажная канализация (от кондиционирования); Ливневая канализация (в том числе напорная); Производственная канализация (в т.ч. для коммерческих помещений)</t>
        </is>
      </c>
    </row>
    <row r="8732" outlineLevel="3" ht="50.25" customHeight="1">
      <c r="A8732" s="3" t="n"/>
      <c r="B8732" s="3" t="n"/>
      <c r="C8732" s="25" t="n"/>
      <c r="D8732" s="165" t="inlineStr">
        <is>
          <t>13.2.4.2.</t>
        </is>
      </c>
      <c r="E8732" s="3" t="inlineStr">
        <is>
          <t>Автоматическая установка пожаротушения</t>
        </is>
      </c>
      <c r="F8732" s="518" t="inlineStr">
        <is>
          <t>компл.</t>
        </is>
      </c>
      <c r="G8732" s="519" t="n">
        <v>0</v>
      </c>
      <c r="H8732" s="520" t="n">
        <v>0</v>
      </c>
      <c r="I8732" s="521" t="n">
        <v>1443666.666666667</v>
      </c>
      <c r="J8732" s="522" t="n">
        <v>180458.3333333333</v>
      </c>
      <c r="K8732" s="523">
        <f>SUBTOTAL(9,H8732:J8732)</f>
        <v/>
      </c>
      <c r="L8732" s="520">
        <f>$G8732*H8732</f>
        <v/>
      </c>
      <c r="M8732" s="521">
        <f>$G8732*I8732</f>
        <v/>
      </c>
      <c r="N8732" s="522">
        <f>$G8732*J8732</f>
        <v/>
      </c>
      <c r="O8732" s="523">
        <f>G8732*K8732</f>
        <v/>
      </c>
      <c r="P8732" s="524" t="n"/>
      <c r="Q8732" s="525" t="n"/>
    </row>
    <row r="8733" outlineLevel="3" ht="50.25" customHeight="1">
      <c r="A8733" s="3" t="n"/>
      <c r="B8733" s="3" t="n"/>
      <c r="C8733" s="25" t="n"/>
      <c r="D8733" s="165" t="inlineStr">
        <is>
          <t>13.2.4.3.</t>
        </is>
      </c>
      <c r="E8733" s="3" t="inlineStr">
        <is>
          <t>Отопление, вентиляция и кондиционирование</t>
        </is>
      </c>
      <c r="F8733" s="518" t="inlineStr">
        <is>
          <t>компл.</t>
        </is>
      </c>
      <c r="G8733" s="519" t="n">
        <v>0</v>
      </c>
      <c r="H8733" s="520" t="n">
        <v>0</v>
      </c>
      <c r="I8733" s="521" t="n">
        <v>8133333.333333334</v>
      </c>
      <c r="J8733" s="522" t="n">
        <v>1016666.666666667</v>
      </c>
      <c r="K8733" s="523">
        <f>SUBTOTAL(9,H8733:J8733)</f>
        <v/>
      </c>
      <c r="L8733" s="520">
        <f>$G8733*H8733</f>
        <v/>
      </c>
      <c r="M8733" s="521">
        <f>$G8733*I8733</f>
        <v/>
      </c>
      <c r="N8733" s="522">
        <f>$G8733*J8733</f>
        <v/>
      </c>
      <c r="O8733" s="523">
        <f>G8733*K8733</f>
        <v/>
      </c>
      <c r="P8733" s="524" t="n"/>
      <c r="Q8733" s="525" t="inlineStr">
        <is>
          <t>Теплоснабжение, отопление, воздушно-тепловые завесы; Вентиляция подземной автостоянки; Общеобменная вентиляция (в том числе тепло- холодоснабжение); Холодоснабжение, кондиционирование</t>
        </is>
      </c>
    </row>
    <row r="8734" outlineLevel="3" ht="50.25" customHeight="1">
      <c r="A8734" s="3" t="n"/>
      <c r="B8734" s="3" t="n"/>
      <c r="C8734" s="25" t="n"/>
      <c r="D8734" s="165" t="inlineStr">
        <is>
          <t>13.2.4.4.</t>
        </is>
      </c>
      <c r="E8734" s="3" t="inlineStr">
        <is>
          <t>Противодымная вентиляция</t>
        </is>
      </c>
      <c r="F8734" s="518" t="inlineStr">
        <is>
          <t>компл.</t>
        </is>
      </c>
      <c r="G8734" s="519" t="n">
        <v>0</v>
      </c>
      <c r="H8734" s="520" t="n">
        <v>0</v>
      </c>
      <c r="I8734" s="521" t="n">
        <v>1931666.666666667</v>
      </c>
      <c r="J8734" s="522" t="n">
        <v>241458.3333333333</v>
      </c>
      <c r="K8734" s="523">
        <f>SUBTOTAL(9,H8734:J8734)</f>
        <v/>
      </c>
      <c r="L8734" s="520">
        <f>$G8734*H8734</f>
        <v/>
      </c>
      <c r="M8734" s="521">
        <f>$G8734*I8734</f>
        <v/>
      </c>
      <c r="N8734" s="522">
        <f>$G8734*J8734</f>
        <v/>
      </c>
      <c r="O8734" s="523">
        <f>G8734*K8734</f>
        <v/>
      </c>
      <c r="P8734" s="524" t="n"/>
      <c r="Q8734" s="525" t="n"/>
    </row>
    <row r="8735" outlineLevel="3" ht="50.25" customHeight="1">
      <c r="A8735" s="3" t="n"/>
      <c r="B8735" s="3" t="n"/>
      <c r="C8735" s="25" t="n"/>
      <c r="D8735" s="165" t="inlineStr">
        <is>
          <t>13.2.4.5.</t>
        </is>
      </c>
      <c r="E8735" s="3" t="inlineStr">
        <is>
          <t>ЦТП (тепломеханическая часть, электрическая часть, автоматизация, узел учета тепла)</t>
        </is>
      </c>
      <c r="F8735" s="518" t="inlineStr">
        <is>
          <t>компл.</t>
        </is>
      </c>
      <c r="G8735" s="519" t="n">
        <v>1</v>
      </c>
      <c r="H8735" s="520" t="n">
        <v>0</v>
      </c>
      <c r="I8735" s="521" t="n">
        <v>2033333.333333333</v>
      </c>
      <c r="J8735" s="522" t="n">
        <v>254166.6666666667</v>
      </c>
      <c r="K8735" s="523">
        <f>SUBTOTAL(9,H8735:J8735)</f>
        <v/>
      </c>
      <c r="L8735" s="520">
        <f>$G8735*H8735</f>
        <v/>
      </c>
      <c r="M8735" s="521">
        <f>$G8735*I8735</f>
        <v/>
      </c>
      <c r="N8735" s="522">
        <f>$G8735*J8735</f>
        <v/>
      </c>
      <c r="O8735" s="523">
        <f>G8735*K8735</f>
        <v/>
      </c>
      <c r="P8735" s="524" t="n"/>
      <c r="Q8735" s="525" t="n"/>
    </row>
    <row r="8736" outlineLevel="3" ht="104.25" customHeight="1">
      <c r="A8736" s="3" t="n"/>
      <c r="B8736" s="3" t="n"/>
      <c r="C8736" s="25" t="n"/>
      <c r="D8736" s="165" t="inlineStr">
        <is>
          <t>13.2.4.6.</t>
        </is>
      </c>
      <c r="E8736" s="3" t="inlineStr">
        <is>
          <t>Структурированная кабельная сеть</t>
        </is>
      </c>
      <c r="F8736" s="518" t="inlineStr">
        <is>
          <t>компл.</t>
        </is>
      </c>
      <c r="G8736" s="519" t="n">
        <v>1</v>
      </c>
      <c r="H8736" s="520" t="n">
        <v>0</v>
      </c>
      <c r="I8736" s="521" t="n">
        <v>0</v>
      </c>
      <c r="J8736" s="522" t="n">
        <v>0</v>
      </c>
      <c r="K8736" s="523">
        <f>SUBTOTAL(9,H8736:J8736)</f>
        <v/>
      </c>
      <c r="L8736" s="520">
        <f>$G8736*H8736</f>
        <v/>
      </c>
      <c r="M8736" s="521">
        <f>$G8736*I8736</f>
        <v/>
      </c>
      <c r="N8736" s="522">
        <f>$G8736*J8736</f>
        <v/>
      </c>
      <c r="O8736" s="523">
        <f>G8736*K8736</f>
        <v/>
      </c>
      <c r="P8736" s="524" t="n"/>
      <c r="Q8736" s="525" t="inlineStr">
        <is>
          <t>Учтено в п. 1.2.4.8</t>
        </is>
      </c>
    </row>
    <row r="8737" outlineLevel="3" ht="288" customHeight="1">
      <c r="A8737" s="3" t="n"/>
      <c r="B8737" s="3" t="n"/>
      <c r="C8737" s="25" t="n"/>
      <c r="D8737" s="165" t="inlineStr">
        <is>
          <t>13.2.4.7.</t>
        </is>
      </c>
      <c r="E8737" s="3" t="inlineStr">
        <is>
          <t>Электроснабжение, электроосвещение, молниезащита, сети 0,4кВ, ГРЩ, фасадное освещение, освещение адресных коробов</t>
        </is>
      </c>
      <c r="F8737" s="518" t="inlineStr">
        <is>
          <t>компл.</t>
        </is>
      </c>
      <c r="G8737" s="519" t="n">
        <v>0.06000000000000005</v>
      </c>
      <c r="H8737" s="520" t="n">
        <v>0</v>
      </c>
      <c r="I8737" s="521" t="n">
        <v>10370000</v>
      </c>
      <c r="J8737" s="522" t="n">
        <v>1296250</v>
      </c>
      <c r="K8737" s="523">
        <f>SUBTOTAL(9,H8737:J8737)</f>
        <v/>
      </c>
      <c r="L8737" s="520">
        <f>$G8737*H8737</f>
        <v/>
      </c>
      <c r="M8737" s="521">
        <f>$G8737*I8737</f>
        <v/>
      </c>
      <c r="N8737" s="522">
        <f>$G8737*J8737</f>
        <v/>
      </c>
      <c r="O8737" s="523">
        <f>G8737*K8737</f>
        <v/>
      </c>
      <c r="P8737" s="524" t="n"/>
      <c r="Q8737" s="525" t="inlineStr">
        <is>
          <t>ВРУ 0,4 кВ, ГРЩ 0,4 кВ, этажные электрические щиты (общественные, коммерческие, жилые и технические помещения), щиты механизации, включая присоединение к ТП; Установка приборов учета коммерческого и технического учета в том числе для коммерческих, жилых, общественных и технических помещений с интеграцией в систему АСКУЭ ; Система канализации и распределения электрической энергии, прокладка шинопроводов, кабелей, лотков, закладных элементов, труб щитов и аналогичные элементы, включая огнезащиту ; Источники бесперебойного питания (ИБП), устанавливаемые локально в разделах систем, для которых они предназначены ; Освещение (технических помещений); для всех типов помещений при необходимости аварийное, эвакуационное и ремонтное освещение (12В); Разводка до МОП с отделкой по дизайн-проекту, коммерческих помещений и квартир. Система уравнивания потенциалов, заземления и молниезащиты; Электроснабжение технологического оборудования систем (вентиляции, холодоснабжение, отопления, ЦТП, водоснабжения, канализации, лифты, пожаротушение, сетей связи и проч.);  Оконечные устройства для помещений не требующих дизайн-проекта; Световой адресный короб, световые указатели выходов, подсветка пожарных шкафов, подсветка навигационных указателей;Обогрев кровли, водостоков, скатов, козырьков, крылец (и аналогичные системы защиты); Зарядные устройства для электромобилей
Охранно-Защитная Дератизационная Система (ОЗДС) 
Не учтено: Освещение фасадов и участка благоустройства</t>
        </is>
      </c>
    </row>
    <row r="8738" outlineLevel="3" ht="88.5" customHeight="1">
      <c r="A8738" s="3" t="n"/>
      <c r="B8738" s="3" t="n"/>
      <c r="C8738" s="25" t="n"/>
      <c r="D8738" s="165" t="inlineStr">
        <is>
          <t>13.2.4.8.</t>
        </is>
      </c>
      <c r="E8738" s="3" t="inlineStr">
        <is>
          <t>Система связи</t>
        </is>
      </c>
      <c r="F8738" s="518" t="inlineStr">
        <is>
          <t>компл.</t>
        </is>
      </c>
      <c r="G8738" s="519" t="n">
        <v>0.003100000000000103</v>
      </c>
      <c r="H8738" s="520" t="n">
        <v>0</v>
      </c>
      <c r="I8738" s="521" t="n">
        <v>3050000</v>
      </c>
      <c r="J8738" s="522" t="n">
        <v>381250</v>
      </c>
      <c r="K8738" s="523">
        <f>SUBTOTAL(9,H8738:J8738)</f>
        <v/>
      </c>
      <c r="L8738" s="520">
        <f>$G8738*H8738</f>
        <v/>
      </c>
      <c r="M8738" s="521">
        <f>$G8738*I8738</f>
        <v/>
      </c>
      <c r="N8738" s="522">
        <f>$G8738*J8738</f>
        <v/>
      </c>
      <c r="O8738" s="523">
        <f>G8738*K8738</f>
        <v/>
      </c>
      <c r="P8738" s="524" t="n"/>
      <c r="Q8738" s="525" t="inlineStr">
        <is>
          <t>Структурированная кабельная система систем связи (СКС СС); Система радиофикации и оповещения о ГО и ЧС; Система усиления сотовой связи; Система кабеленесущих конструкций (СКК); Беспроводная локальная вычислительная сеть WI-FI и мультимедиа; Структурированная кабельная система систем безопасности (СКС СБ)</t>
        </is>
      </c>
    </row>
    <row r="8739" outlineLevel="3" ht="50.25" customHeight="1">
      <c r="A8739" s="3" t="n"/>
      <c r="B8739" s="3" t="n"/>
      <c r="C8739" s="25" t="n"/>
      <c r="D8739" s="165" t="inlineStr">
        <is>
          <t>13.2.4.9.</t>
        </is>
      </c>
      <c r="E8739" s="3" t="inlineStr">
        <is>
          <t>Локально-вычислительная сеть</t>
        </is>
      </c>
      <c r="F8739" s="518" t="inlineStr">
        <is>
          <t>компл.</t>
        </is>
      </c>
      <c r="G8739" s="519" t="n">
        <v>1</v>
      </c>
      <c r="H8739" s="520" t="n">
        <v>0</v>
      </c>
      <c r="I8739" s="521" t="n">
        <v>0</v>
      </c>
      <c r="J8739" s="522" t="n">
        <v>0</v>
      </c>
      <c r="K8739" s="523">
        <f>SUBTOTAL(9,H8739:J8739)</f>
        <v/>
      </c>
      <c r="L8739" s="520">
        <f>$G8739*H8739</f>
        <v/>
      </c>
      <c r="M8739" s="521">
        <f>$G8739*I8739</f>
        <v/>
      </c>
      <c r="N8739" s="522">
        <f>$G8739*J8739</f>
        <v/>
      </c>
      <c r="O8739" s="523">
        <f>G8739*K8739</f>
        <v/>
      </c>
      <c r="P8739" s="524" t="n"/>
      <c r="Q8739" s="525" t="inlineStr">
        <is>
          <t>Учтено в п. 1.2.4.8</t>
        </is>
      </c>
    </row>
    <row r="8740" outlineLevel="3" ht="50.25" customHeight="1">
      <c r="A8740" s="3" t="n"/>
      <c r="B8740" s="3" t="n"/>
      <c r="C8740" s="25" t="n"/>
      <c r="D8740" s="165" t="inlineStr">
        <is>
          <t>13.2.4.10.</t>
        </is>
      </c>
      <c r="E8740" s="3" t="inlineStr">
        <is>
          <t>Телефонизация</t>
        </is>
      </c>
      <c r="F8740" s="518" t="inlineStr">
        <is>
          <t>компл.</t>
        </is>
      </c>
      <c r="G8740" s="519" t="n">
        <v>0</v>
      </c>
      <c r="H8740" s="520" t="n">
        <v>0</v>
      </c>
      <c r="I8740" s="521" t="n">
        <v>254166.6666666667</v>
      </c>
      <c r="J8740" s="522" t="n">
        <v>31770.83333333334</v>
      </c>
      <c r="K8740" s="523">
        <f>SUBTOTAL(9,H8740:J8740)</f>
        <v/>
      </c>
      <c r="L8740" s="520">
        <f>$G8740*H8740</f>
        <v/>
      </c>
      <c r="M8740" s="521">
        <f>$G8740*I8740</f>
        <v/>
      </c>
      <c r="N8740" s="522">
        <f>$G8740*J8740</f>
        <v/>
      </c>
      <c r="O8740" s="523">
        <f>G8740*K8740</f>
        <v/>
      </c>
      <c r="P8740" s="524" t="n"/>
      <c r="Q8740" s="525" t="inlineStr">
        <is>
          <t>Телефонная связь диспетчерской с объектами критической инфраструктуры: ГРЩ, ВРУ, ЦТП, насосная станция пожаротушения, серверные, помещения охраны, помещения управляющей компании и аналогичные)</t>
        </is>
      </c>
    </row>
    <row r="8741" outlineLevel="3" ht="50.25" customHeight="1">
      <c r="A8741" s="3" t="n"/>
      <c r="B8741" s="3" t="n"/>
      <c r="C8741" s="25" t="n"/>
      <c r="D8741" s="165" t="inlineStr">
        <is>
          <t>13.2.4.11.</t>
        </is>
      </c>
      <c r="E8741" s="3" t="inlineStr">
        <is>
          <t>Проводное радиовещание</t>
        </is>
      </c>
      <c r="F8741" s="518" t="inlineStr">
        <is>
          <t>компл.</t>
        </is>
      </c>
      <c r="G8741" s="519" t="n">
        <v>1</v>
      </c>
      <c r="H8741" s="520" t="n">
        <v>0</v>
      </c>
      <c r="I8741" s="521" t="n">
        <v>0</v>
      </c>
      <c r="J8741" s="522" t="n">
        <v>0</v>
      </c>
      <c r="K8741" s="523">
        <f>SUBTOTAL(9,H8741:J8741)</f>
        <v/>
      </c>
      <c r="L8741" s="520">
        <f>$G8741*H8741</f>
        <v/>
      </c>
      <c r="M8741" s="521">
        <f>$G8741*I8741</f>
        <v/>
      </c>
      <c r="N8741" s="522">
        <f>$G8741*J8741</f>
        <v/>
      </c>
      <c r="O8741" s="523">
        <f>G8741*K8741</f>
        <v/>
      </c>
      <c r="P8741" s="524" t="n"/>
      <c r="Q8741" s="525" t="inlineStr">
        <is>
          <t>Учтено в п. 1.2.4.8</t>
        </is>
      </c>
    </row>
    <row r="8742" outlineLevel="3" ht="50.25" customHeight="1">
      <c r="A8742" s="3" t="n"/>
      <c r="B8742" s="3" t="n"/>
      <c r="C8742" s="25" t="n"/>
      <c r="D8742" s="165" t="inlineStr">
        <is>
          <t>13.2.4.12.</t>
        </is>
      </c>
      <c r="E8742" s="3" t="inlineStr">
        <is>
          <t>Электрочасофикация</t>
        </is>
      </c>
      <c r="F8742" s="518" t="inlineStr">
        <is>
          <t>компл.</t>
        </is>
      </c>
      <c r="G8742" s="519" t="n">
        <v>1</v>
      </c>
      <c r="H8742" s="520" t="n">
        <v>0</v>
      </c>
      <c r="I8742" s="521" t="n">
        <v>0</v>
      </c>
      <c r="J8742" s="522" t="n">
        <v>0</v>
      </c>
      <c r="K8742" s="523">
        <f>SUBTOTAL(9,H8742:J8742)</f>
        <v/>
      </c>
      <c r="L8742" s="520">
        <f>$G8742*H8742</f>
        <v/>
      </c>
      <c r="M8742" s="521">
        <f>$G8742*I8742</f>
        <v/>
      </c>
      <c r="N8742" s="522">
        <f>$G8742*J8742</f>
        <v/>
      </c>
      <c r="O8742" s="523">
        <f>G8742*K8742</f>
        <v/>
      </c>
      <c r="P8742" s="524" t="n"/>
      <c r="Q8742" s="525" t="inlineStr">
        <is>
          <t>Не предусматривается проектом</t>
        </is>
      </c>
    </row>
    <row r="8743" outlineLevel="3" ht="50.25" customHeight="1">
      <c r="A8743" s="3" t="n"/>
      <c r="B8743" s="3" t="n"/>
      <c r="C8743" s="25" t="n"/>
      <c r="D8743" s="165" t="inlineStr">
        <is>
          <t>13.2.4.13.</t>
        </is>
      </c>
      <c r="E8743" s="3" t="inlineStr">
        <is>
          <t>Система коллективного приема телевидения</t>
        </is>
      </c>
      <c r="F8743" s="518" t="inlineStr">
        <is>
          <t>компл.</t>
        </is>
      </c>
      <c r="G8743" s="519" t="n">
        <v>1</v>
      </c>
      <c r="H8743" s="520" t="n">
        <v>0</v>
      </c>
      <c r="I8743" s="521" t="n">
        <v>0</v>
      </c>
      <c r="J8743" s="522" t="n">
        <v>0</v>
      </c>
      <c r="K8743" s="523">
        <f>SUBTOTAL(9,H8743:J8743)</f>
        <v/>
      </c>
      <c r="L8743" s="520">
        <f>$G8743*H8743</f>
        <v/>
      </c>
      <c r="M8743" s="521">
        <f>$G8743*I8743</f>
        <v/>
      </c>
      <c r="N8743" s="522">
        <f>$G8743*J8743</f>
        <v/>
      </c>
      <c r="O8743" s="523">
        <f>G8743*K8743</f>
        <v/>
      </c>
      <c r="P8743" s="524" t="n"/>
      <c r="Q8743" s="525" t="inlineStr">
        <is>
          <t>Учтено в п. 1.2.4.8</t>
        </is>
      </c>
    </row>
    <row r="8744" outlineLevel="3" ht="50.25" customHeight="1">
      <c r="A8744" s="3" t="n"/>
      <c r="B8744" s="3" t="n"/>
      <c r="C8744" s="25" t="n"/>
      <c r="D8744" s="165" t="inlineStr">
        <is>
          <t>13.2.4.14.</t>
        </is>
      </c>
      <c r="E8744" s="3" t="inlineStr">
        <is>
          <t>Система связи и сигнализации для маломобильных групп населения</t>
        </is>
      </c>
      <c r="F8744" s="518" t="inlineStr">
        <is>
          <t>компл.</t>
        </is>
      </c>
      <c r="G8744" s="519" t="n">
        <v>0</v>
      </c>
      <c r="H8744" s="520" t="n">
        <v>0</v>
      </c>
      <c r="I8744" s="521" t="n">
        <v>508333.3333333334</v>
      </c>
      <c r="J8744" s="522" t="n">
        <v>63541.66666666667</v>
      </c>
      <c r="K8744" s="523">
        <f>SUBTOTAL(9,H8744:J8744)</f>
        <v/>
      </c>
      <c r="L8744" s="520">
        <f>$G8744*H8744</f>
        <v/>
      </c>
      <c r="M8744" s="521">
        <f>$G8744*I8744</f>
        <v/>
      </c>
      <c r="N8744" s="522">
        <f>$G8744*J8744</f>
        <v/>
      </c>
      <c r="O8744" s="523">
        <f>G8744*K8744</f>
        <v/>
      </c>
      <c r="P8744" s="524" t="n"/>
      <c r="Q8744" s="525" t="inlineStr">
        <is>
          <t>Система тревожной сигнализации для санузлов МГН (СТС МГН)</t>
        </is>
      </c>
    </row>
    <row r="8745" outlineLevel="3" ht="50.25" customHeight="1">
      <c r="A8745" s="3" t="n"/>
      <c r="B8745" s="3" t="n"/>
      <c r="C8745" s="25" t="n"/>
      <c r="D8745" s="165" t="inlineStr">
        <is>
          <t>13.2.4.15.</t>
        </is>
      </c>
      <c r="E8745" s="3" t="inlineStr">
        <is>
          <t>Система охранно-тревожной сигнализации</t>
        </is>
      </c>
      <c r="F8745" s="518" t="inlineStr">
        <is>
          <t>компл.</t>
        </is>
      </c>
      <c r="G8745" s="519" t="n">
        <v>0</v>
      </c>
      <c r="H8745" s="520" t="n">
        <v>0</v>
      </c>
      <c r="I8745" s="521" t="n">
        <v>508333.3333333334</v>
      </c>
      <c r="J8745" s="522" t="n">
        <v>63541.66666666667</v>
      </c>
      <c r="K8745" s="523">
        <f>SUBTOTAL(9,H8745:J8745)</f>
        <v/>
      </c>
      <c r="L8745" s="520">
        <f>$G8745*H8745</f>
        <v/>
      </c>
      <c r="M8745" s="521">
        <f>$G8745*I8745</f>
        <v/>
      </c>
      <c r="N8745" s="522">
        <f>$G8745*J8745</f>
        <v/>
      </c>
      <c r="O8745" s="523">
        <f>G8745*K8745</f>
        <v/>
      </c>
      <c r="P8745" s="524" t="n"/>
      <c r="Q8745" s="525" t="inlineStr">
        <is>
          <t>Система охранно-тревожной сигнализации (СОТС)</t>
        </is>
      </c>
    </row>
    <row r="8746" outlineLevel="3" ht="50.25" customHeight="1">
      <c r="A8746" s="3" t="n"/>
      <c r="B8746" s="3" t="n"/>
      <c r="C8746" s="25" t="n"/>
      <c r="D8746" s="165" t="inlineStr">
        <is>
          <t>13.2.4.16.</t>
        </is>
      </c>
      <c r="E8746" s="3" t="inlineStr">
        <is>
          <t>Система контроля и управления доступом</t>
        </is>
      </c>
      <c r="F8746" s="518" t="inlineStr">
        <is>
          <t>компл.</t>
        </is>
      </c>
      <c r="G8746" s="519" t="n">
        <v>0</v>
      </c>
      <c r="H8746" s="520" t="n">
        <v>0</v>
      </c>
      <c r="I8746" s="521" t="n">
        <v>508333.3333333334</v>
      </c>
      <c r="J8746" s="522" t="n">
        <v>63541.66666666667</v>
      </c>
      <c r="K8746" s="523">
        <f>SUBTOTAL(9,H8746:J8746)</f>
        <v/>
      </c>
      <c r="L8746" s="520">
        <f>$G8746*H8746</f>
        <v/>
      </c>
      <c r="M8746" s="521">
        <f>$G8746*I8746</f>
        <v/>
      </c>
      <c r="N8746" s="522">
        <f>$G8746*J8746</f>
        <v/>
      </c>
      <c r="O8746" s="523">
        <f>G8746*K8746</f>
        <v/>
      </c>
      <c r="P8746" s="524" t="n"/>
      <c r="Q8746" s="525" t="inlineStr">
        <is>
          <t>Система контроля и управления доступом (СКУД)</t>
        </is>
      </c>
    </row>
    <row r="8747" outlineLevel="3" ht="50.25" customHeight="1">
      <c r="A8747" s="3" t="n"/>
      <c r="B8747" s="3" t="n"/>
      <c r="C8747" s="25" t="n"/>
      <c r="D8747" s="165" t="inlineStr">
        <is>
          <t>13.2.4.17.</t>
        </is>
      </c>
      <c r="E8747" s="3" t="inlineStr">
        <is>
          <t>Система охранного телевидения</t>
        </is>
      </c>
      <c r="F8747" s="518" t="inlineStr">
        <is>
          <t>компл.</t>
        </is>
      </c>
      <c r="G8747" s="519" t="n">
        <v>0</v>
      </c>
      <c r="H8747" s="520" t="n">
        <v>0</v>
      </c>
      <c r="I8747" s="521" t="n">
        <v>254166.6666666667</v>
      </c>
      <c r="J8747" s="522" t="n">
        <v>31770.83333333334</v>
      </c>
      <c r="K8747" s="523">
        <f>SUBTOTAL(9,H8747:J8747)</f>
        <v/>
      </c>
      <c r="L8747" s="520">
        <f>$G8747*H8747</f>
        <v/>
      </c>
      <c r="M8747" s="521">
        <f>$G8747*I8747</f>
        <v/>
      </c>
      <c r="N8747" s="522">
        <f>$G8747*J8747</f>
        <v/>
      </c>
      <c r="O8747" s="523">
        <f>G8747*K8747</f>
        <v/>
      </c>
      <c r="P8747" s="524" t="n"/>
      <c r="Q8747" s="525" t="inlineStr">
        <is>
          <t>Система охранного телевидения (СОТ)</t>
        </is>
      </c>
    </row>
    <row r="8748" outlineLevel="3" ht="50.25" customHeight="1">
      <c r="A8748" s="3" t="n"/>
      <c r="B8748" s="3" t="n"/>
      <c r="C8748" s="25" t="n"/>
      <c r="D8748" s="165" t="inlineStr">
        <is>
          <t>13.2.4.18.</t>
        </is>
      </c>
      <c r="E8748" s="3" t="inlineStr">
        <is>
          <t>Система охраны входов</t>
        </is>
      </c>
      <c r="F8748" s="518" t="inlineStr">
        <is>
          <t>компл.</t>
        </is>
      </c>
      <c r="G8748" s="519" t="n">
        <v>0</v>
      </c>
      <c r="H8748" s="520" t="n">
        <v>0</v>
      </c>
      <c r="I8748" s="521" t="n">
        <v>508333.3333333334</v>
      </c>
      <c r="J8748" s="522" t="n">
        <v>63541.66666666667</v>
      </c>
      <c r="K8748" s="523">
        <f>SUBTOTAL(9,H8748:J8748)</f>
        <v/>
      </c>
      <c r="L8748" s="520">
        <f>$G8748*H8748</f>
        <v/>
      </c>
      <c r="M8748" s="521">
        <f>$G8748*I8748</f>
        <v/>
      </c>
      <c r="N8748" s="522">
        <f>$G8748*J8748</f>
        <v/>
      </c>
      <c r="O8748" s="523">
        <f>G8748*K8748</f>
        <v/>
      </c>
      <c r="P8748" s="524" t="n"/>
      <c r="Q8748" s="525" t="inlineStr">
        <is>
          <t>Система охраны входов (СОВ)</t>
        </is>
      </c>
    </row>
    <row r="8749" outlineLevel="3" ht="50.25" customHeight="1">
      <c r="A8749" s="3" t="n"/>
      <c r="B8749" s="3" t="n"/>
      <c r="C8749" s="25" t="n"/>
      <c r="D8749" s="165" t="inlineStr">
        <is>
          <t>13.2.4.19.</t>
        </is>
      </c>
      <c r="E8749" s="3" t="inlineStr">
        <is>
          <t>Система пожарной сигнализации и система оповещения и управления эвакуацией</t>
        </is>
      </c>
      <c r="F8749" s="518" t="inlineStr">
        <is>
          <t>компл.</t>
        </is>
      </c>
      <c r="G8749" s="519" t="n">
        <v>0</v>
      </c>
      <c r="H8749" s="520" t="n">
        <v>0</v>
      </c>
      <c r="I8749" s="521" t="n">
        <v>2033333.333333333</v>
      </c>
      <c r="J8749" s="522" t="n">
        <v>254166.6666666667</v>
      </c>
      <c r="K8749" s="523">
        <f>SUBTOTAL(9,H8749:J8749)</f>
        <v/>
      </c>
      <c r="L8749" s="520">
        <f>$G8749*H8749</f>
        <v/>
      </c>
      <c r="M8749" s="521">
        <f>$G8749*I8749</f>
        <v/>
      </c>
      <c r="N8749" s="522">
        <f>$G8749*J8749</f>
        <v/>
      </c>
      <c r="O8749" s="523">
        <f>G8749*K8749</f>
        <v/>
      </c>
      <c r="P8749" s="524" t="n"/>
      <c r="Q8749" s="525" t="inlineStr">
        <is>
          <t>Система пожарной сигнализации и автоматики (АСПС АСПА); Система оповещения и управления эвакуацией людей при пожаре (СОУЭ);      Автоматизация систем пожарной безопасности;      Система порошкового/газового пожаротушения</t>
        </is>
      </c>
    </row>
    <row r="8750" outlineLevel="3" ht="88.5" customHeight="1">
      <c r="A8750" s="3" t="n"/>
      <c r="B8750" s="3" t="n"/>
      <c r="C8750" s="25" t="n"/>
      <c r="D8750" s="165" t="inlineStr">
        <is>
          <t>13.2.4.20.</t>
        </is>
      </c>
      <c r="E8750" s="3" t="inlineStr">
        <is>
          <t>Автоматизация и диспетчеризация инженерных систем здания</t>
        </is>
      </c>
      <c r="F8750" s="518" t="inlineStr">
        <is>
          <t>компл.</t>
        </is>
      </c>
      <c r="G8750" s="519" t="n">
        <v>0.4</v>
      </c>
      <c r="H8750" s="520" t="n">
        <v>0</v>
      </c>
      <c r="I8750" s="521" t="n">
        <v>2287500</v>
      </c>
      <c r="J8750" s="522" t="n">
        <v>285937.5</v>
      </c>
      <c r="K8750" s="523">
        <f>SUBTOTAL(9,H8750:J8750)</f>
        <v/>
      </c>
      <c r="L8750" s="520">
        <f>$G8750*H8750</f>
        <v/>
      </c>
      <c r="M8750" s="521">
        <f>$G8750*I8750</f>
        <v/>
      </c>
      <c r="N8750" s="522">
        <f>$G8750*J8750</f>
        <v/>
      </c>
      <c r="O8750" s="523">
        <f>G8750*K8750</f>
        <v/>
      </c>
      <c r="P8750" s="524" t="n"/>
      <c r="Q8750" s="525" t="inlineStr">
        <is>
          <t>Автоматизированная система диспетчерского контроля и управления (АСДКиУ); Автоматическая система диспетчеризации вертикального транспорта (АСДК ВТ); Автоматизированная система коммерческого учета энергоресурсов (АСКУЭ); Автоматизированная система технического учета энергоресурсов (АСТУЭ); Система контроля СО2; Система контроля СО2; Единая цифровая среда здания (разрабатывается в объеме стандарта элитного умного ЖК)</t>
        </is>
      </c>
    </row>
    <row r="8751" outlineLevel="3" ht="87" customHeight="1">
      <c r="A8751" s="3" t="n"/>
      <c r="B8751" s="3" t="n"/>
      <c r="C8751" s="25" t="n"/>
      <c r="D8751" s="165" t="inlineStr">
        <is>
          <t>13.2.4.21.</t>
        </is>
      </c>
      <c r="E8751" s="3" t="inlineStr">
        <is>
          <t>Разработка трехмерной BIM модели (цифровая информационная модель здания)</t>
        </is>
      </c>
      <c r="F8751" s="518" t="inlineStr">
        <is>
          <t>компл.</t>
        </is>
      </c>
      <c r="G8751" s="519" t="n">
        <v>0</v>
      </c>
      <c r="H8751" s="520" t="n">
        <v>0</v>
      </c>
      <c r="I8751" s="521" t="n">
        <v>0</v>
      </c>
      <c r="J8751" s="522" t="n">
        <v>0</v>
      </c>
      <c r="K8751" s="523">
        <f>SUBTOTAL(9,H8751:J8751)</f>
        <v/>
      </c>
      <c r="L8751" s="520">
        <f>$G8751*H8751</f>
        <v/>
      </c>
      <c r="M8751" s="521">
        <f>$G8751*I8751</f>
        <v/>
      </c>
      <c r="N8751" s="522">
        <f>$G8751*J8751</f>
        <v/>
      </c>
      <c r="O8751" s="523">
        <f>G8751*K8751</f>
        <v/>
      </c>
      <c r="P8751" s="524" t="n"/>
      <c r="Q8751" s="525" t="inlineStr">
        <is>
          <t>Учтено в п. 1.2.4.1</t>
        </is>
      </c>
    </row>
    <row r="8752" outlineLevel="2" ht="50.25" customHeight="1">
      <c r="A8752" s="3" t="n"/>
      <c r="B8752" s="3" t="n"/>
      <c r="C8752" s="240" t="n"/>
      <c r="D8752" s="248" t="inlineStr">
        <is>
          <t>13.2.5.</t>
        </is>
      </c>
      <c r="E8752" s="146" t="inlineStr">
        <is>
          <t>Согласование документации со всеми заинтересованными организации в том числе МГГТ, РСО</t>
        </is>
      </c>
      <c r="F8752" s="241" t="inlineStr">
        <is>
          <t>компл.</t>
        </is>
      </c>
      <c r="G8752" s="422" t="n">
        <v>1</v>
      </c>
      <c r="H8752" s="423">
        <f>IFERROR(L8752/G8752,0)</f>
        <v/>
      </c>
      <c r="I8752" s="424">
        <f>IFERROR(M8752/G8752,0)</f>
        <v/>
      </c>
      <c r="J8752" s="425">
        <f>IFERROR(N8752/G8752,0)</f>
        <v/>
      </c>
      <c r="K8752" s="432">
        <f>+IFERROR(O8752/G8752,0)</f>
        <v/>
      </c>
      <c r="L8752" s="423">
        <f>SUBTOTAL(9,L8753:L8753)</f>
        <v/>
      </c>
      <c r="M8752" s="424">
        <f>SUBTOTAL(9,M8753:M8753)</f>
        <v/>
      </c>
      <c r="N8752" s="425">
        <f>SUBTOTAL(9,N8753:N8753)</f>
        <v/>
      </c>
      <c r="O8752" s="427">
        <f>SUBTOTAL(9,O8753:O8753)</f>
        <v/>
      </c>
      <c r="P8752" s="242" t="n"/>
      <c r="Q8752" s="243" t="n"/>
    </row>
    <row r="8753" outlineLevel="3" ht="90.75" customHeight="1">
      <c r="A8753" s="3" t="n"/>
      <c r="B8753" s="3" t="n"/>
      <c r="C8753" s="25" t="n"/>
      <c r="D8753" s="165" t="inlineStr">
        <is>
          <t>13.2.5.1.</t>
        </is>
      </c>
      <c r="E8753" s="3" t="inlineStr">
        <is>
          <t>Согласование документации со всеми заинтересованными организации в том числе МГГТ, РСО</t>
        </is>
      </c>
      <c r="F8753" s="518" t="inlineStr">
        <is>
          <t>компл.</t>
        </is>
      </c>
      <c r="G8753" s="519" t="n">
        <v>1</v>
      </c>
      <c r="H8753" s="520" t="n">
        <v>0</v>
      </c>
      <c r="I8753" s="521" t="n">
        <v>10166666.66666667</v>
      </c>
      <c r="J8753" s="522" t="n">
        <v>1270833.333333333</v>
      </c>
      <c r="K8753" s="523">
        <f>SUBTOTAL(9,H8753:J8753)</f>
        <v/>
      </c>
      <c r="L8753" s="520">
        <f>$G8753*H8753</f>
        <v/>
      </c>
      <c r="M8753" s="521">
        <f>$G8753*I8753</f>
        <v/>
      </c>
      <c r="N8753" s="522">
        <f>$G8753*J8753</f>
        <v/>
      </c>
      <c r="O8753" s="523">
        <f>G8753*K8753</f>
        <v/>
      </c>
      <c r="P8753" s="524" t="n"/>
      <c r="Q8753" s="525" t="inlineStr">
        <is>
          <t xml:space="preserve">Согласование рабочей документации в организациях: ПАО «МОЭК», ООО «ЦТП МОЭК», ПАО «Россети Московский регион МКС, Энергоучет, ГУП «Мосводосток», АО «Мосводоканал», АО «Мосэнергосбыт» Энергоучет, Энергонадзор, Горэнергосбыт, Ростехнадзор, РСЧС, операторы связи, радиофикации и телевидения, ОПС ГБУ «Мосгоргеотрест» </t>
        </is>
      </c>
    </row>
    <row r="8754" outlineLevel="2" ht="50.25" customHeight="1">
      <c r="A8754" s="3" t="n"/>
      <c r="B8754" s="3" t="n"/>
      <c r="C8754" s="240" t="n"/>
      <c r="D8754" s="248" t="inlineStr">
        <is>
          <t>13.2.6.</t>
        </is>
      </c>
      <c r="E8754" s="146" t="inlineStr">
        <is>
          <t>Рабочая документация по дизайн-проекту</t>
        </is>
      </c>
      <c r="F8754" s="241" t="inlineStr">
        <is>
          <t>компл.</t>
        </is>
      </c>
      <c r="G8754" s="422" t="n">
        <v>1</v>
      </c>
      <c r="H8754" s="423">
        <f>IFERROR(L8754/G8754,0)</f>
        <v/>
      </c>
      <c r="I8754" s="424">
        <f>IFERROR(M8754/G8754,0)</f>
        <v/>
      </c>
      <c r="J8754" s="425">
        <f>IFERROR(N8754/G8754,0)</f>
        <v/>
      </c>
      <c r="K8754" s="432">
        <f>+IFERROR(O8754/G8754,0)</f>
        <v/>
      </c>
      <c r="L8754" s="423">
        <f>SUBTOTAL(9,L8755:L8755)</f>
        <v/>
      </c>
      <c r="M8754" s="424">
        <f>SUBTOTAL(9,M8755:M8755)</f>
        <v/>
      </c>
      <c r="N8754" s="425">
        <f>SUBTOTAL(9,N8755:N8755)</f>
        <v/>
      </c>
      <c r="O8754" s="427">
        <f>SUBTOTAL(9,O8755:O8755)</f>
        <v/>
      </c>
      <c r="P8754" s="242" t="n"/>
      <c r="Q8754" s="243" t="inlineStr">
        <is>
          <t>Не учтено</t>
        </is>
      </c>
    </row>
    <row r="8755" outlineLevel="3" ht="50.25" customHeight="1">
      <c r="A8755" s="3" t="n"/>
      <c r="B8755" s="3" t="n"/>
      <c r="C8755" s="25" t="n"/>
      <c r="D8755" s="165" t="inlineStr">
        <is>
          <t>13.2.6.1.</t>
        </is>
      </c>
      <c r="E8755" s="3" t="inlineStr">
        <is>
          <t>Рабочая документация по дизайн-проекту</t>
        </is>
      </c>
      <c r="F8755" s="518" t="inlineStr">
        <is>
          <t>компл.</t>
        </is>
      </c>
      <c r="G8755" s="519" t="n">
        <v>1</v>
      </c>
      <c r="H8755" s="520" t="n">
        <v>0</v>
      </c>
      <c r="I8755" s="521" t="n">
        <v>0</v>
      </c>
      <c r="J8755" s="522" t="n">
        <v>0</v>
      </c>
      <c r="K8755" s="523">
        <f>SUBTOTAL(9,H8755:J8755)</f>
        <v/>
      </c>
      <c r="L8755" s="520">
        <f>$G8755*H8755</f>
        <v/>
      </c>
      <c r="M8755" s="521">
        <f>$G8755*I8755</f>
        <v/>
      </c>
      <c r="N8755" s="522">
        <f>$G8755*J8755</f>
        <v/>
      </c>
      <c r="O8755" s="523">
        <f>G8755*K8755</f>
        <v/>
      </c>
      <c r="P8755" s="524" t="n"/>
      <c r="Q8755" s="525" t="inlineStr">
        <is>
          <t xml:space="preserve">Не учтено: Архитектурные решения интерьеров жилых помещений, Архитектурные решения интерьеров МОП (лобби, вестибюли, входные группы, лифтовые холлы, пути эвакуации, паркинг), Навигация наружная и внутренняя, Архитектурная подсветка фасадов. Решения по обслуживанию фасадов.    </t>
        </is>
      </c>
    </row>
    <row r="8756" ht="50.25" customHeight="1">
      <c r="A8756" s="3" t="inlineStr">
        <is>
          <t>12.</t>
        </is>
      </c>
      <c r="B8756" s="3" t="inlineStr">
        <is>
          <t>Благоустройство, дороги</t>
        </is>
      </c>
      <c r="C8756" s="117" t="inlineStr">
        <is>
          <t>12.</t>
        </is>
      </c>
      <c r="D8756" s="124" t="inlineStr">
        <is>
          <t>14.</t>
        </is>
      </c>
      <c r="E8756" s="124" t="inlineStr">
        <is>
          <t>Благоустройство</t>
        </is>
      </c>
      <c r="F8756" s="528" t="inlineStr">
        <is>
          <t>компл</t>
        </is>
      </c>
      <c r="G8756" s="529" t="n">
        <v>1</v>
      </c>
      <c r="H8756" s="530">
        <f>IFERROR(L8756/G8756,0)</f>
        <v/>
      </c>
      <c r="I8756" s="531">
        <f>IFERROR(M8756/G8756,0)</f>
        <v/>
      </c>
      <c r="J8756" s="532">
        <f>IFERROR(N8756/G8756,0)</f>
        <v/>
      </c>
      <c r="K8756" s="533">
        <f>+IFERROR(O8756/G8756,0)</f>
        <v/>
      </c>
      <c r="L8756" s="534">
        <f>SUBTOTAL(9,L8757:L8758)</f>
        <v/>
      </c>
      <c r="M8756" s="535">
        <f>SUBTOTAL(9,M8757:M8758)</f>
        <v/>
      </c>
      <c r="N8756" s="536">
        <f>SUBTOTAL(9,N8757:N8758)</f>
        <v/>
      </c>
      <c r="O8756" s="537" t="n">
        <v>200000000</v>
      </c>
      <c r="P8756" s="99" t="n"/>
      <c r="Q8756" s="106" t="n"/>
      <c r="R8756" t="n">
        <v>200000000</v>
      </c>
    </row>
    <row r="8757" outlineLevel="1" ht="50.25" customHeight="1">
      <c r="A8757" s="3" t="n"/>
      <c r="B8757" s="3" t="n"/>
      <c r="C8757" s="235" t="n"/>
      <c r="D8757" s="246" t="inlineStr">
        <is>
          <t>14.1.</t>
        </is>
      </c>
      <c r="E8757" s="145" t="inlineStr">
        <is>
          <t>Благоустройство</t>
        </is>
      </c>
      <c r="F8757" s="237" t="inlineStr">
        <is>
          <t>компл.</t>
        </is>
      </c>
      <c r="G8757" s="335" t="n">
        <v>1</v>
      </c>
      <c r="H8757" s="336">
        <f>+IFERROR(L8757/G8757,0)</f>
        <v/>
      </c>
      <c r="I8757" s="337">
        <f>IFERROR(M8757/G8757,0)</f>
        <v/>
      </c>
      <c r="J8757" s="338">
        <f>IFERROR(N8757/G8757,0)</f>
        <v/>
      </c>
      <c r="K8757" s="339">
        <f>+IFERROR(O8757/G8757,0)</f>
        <v/>
      </c>
      <c r="L8757" s="336">
        <f>SUBTOTAL(9,L8758:L8758)</f>
        <v/>
      </c>
      <c r="M8757" s="337">
        <f>SUBTOTAL(9,M8758:M8758)</f>
        <v/>
      </c>
      <c r="N8757" s="338">
        <f>SUBTOTAL(9,N8758:N8758)</f>
        <v/>
      </c>
      <c r="O8757" s="339">
        <f>SUBTOTAL(9,O8758:O8758)</f>
        <v/>
      </c>
      <c r="P8757" s="600" t="n"/>
      <c r="Q8757" s="601" t="n"/>
    </row>
    <row r="8758" outlineLevel="2" ht="50.25" customHeight="1" thickBot="1">
      <c r="A8758" s="3" t="n"/>
      <c r="B8758" s="3" t="n"/>
      <c r="C8758" s="225" t="n"/>
      <c r="D8758" s="226" t="inlineStr">
        <is>
          <t>14.1.1.</t>
        </is>
      </c>
      <c r="E8758" s="227" t="inlineStr">
        <is>
          <t>Благоутсройство территории</t>
        </is>
      </c>
      <c r="F8758" s="662" t="inlineStr">
        <is>
          <t>компл</t>
        </is>
      </c>
      <c r="G8758" s="663" t="n">
        <v>1</v>
      </c>
      <c r="H8758" s="664" t="n">
        <v>120000000</v>
      </c>
      <c r="I8758" s="665" t="n">
        <v>80000000</v>
      </c>
      <c r="J8758" s="666" t="n"/>
      <c r="K8758" s="667">
        <f>SUBTOTAL(9,H8758:J8758)</f>
        <v/>
      </c>
      <c r="L8758" s="559">
        <f>$G8758*H8758</f>
        <v/>
      </c>
      <c r="M8758" s="560">
        <f>$G8758*I8758</f>
        <v/>
      </c>
      <c r="N8758" s="561">
        <f>$G8758*J8758</f>
        <v/>
      </c>
      <c r="O8758" s="667">
        <f>G8758*K8758</f>
        <v/>
      </c>
      <c r="P8758" s="596" t="inlineStr">
        <is>
          <t>Добавлено</t>
        </is>
      </c>
      <c r="Q8758" s="597" t="n"/>
    </row>
    <row r="8759" collapsed="1" ht="50.25" customHeight="1" thickBot="1">
      <c r="A8759" s="3" t="n"/>
      <c r="B8759" s="3" t="n"/>
      <c r="C8759" s="343" t="n"/>
      <c r="D8759" s="344" t="n"/>
      <c r="E8759" s="345" t="inlineStr">
        <is>
          <t>РАБОТЫ ПОСЛЕ 11.12.2025 (ОТДЕЛБНЫЕ СМЕТЫ)</t>
        </is>
      </c>
      <c r="F8759" s="346" t="n"/>
      <c r="G8759" s="565" t="n">
        <v>18830.72</v>
      </c>
      <c r="H8759" s="566">
        <f>L8759/G8759</f>
        <v/>
      </c>
      <c r="I8759" s="504">
        <f>M8759/G8759</f>
        <v/>
      </c>
      <c r="J8759" s="567">
        <f>N8759/G8759</f>
        <v/>
      </c>
      <c r="K8759" s="568">
        <f>O8759/G8759</f>
        <v/>
      </c>
      <c r="L8759" s="569">
        <f>+L8760+L8782+L8879+L8779</f>
        <v/>
      </c>
      <c r="M8759" s="505">
        <f>+M8760+M8782+M8879+M8779</f>
        <v/>
      </c>
      <c r="N8759" s="570">
        <f>+N8760+N8782+N8879+N8779</f>
        <v/>
      </c>
      <c r="O8759" s="507">
        <f>+O8760+O8782+O8879+O8779</f>
        <v/>
      </c>
      <c r="P8759" s="352" t="n"/>
      <c r="Q8759" s="353" t="n"/>
    </row>
    <row r="8760" ht="50.25" customHeight="1">
      <c r="A8760" s="3" t="n"/>
      <c r="B8760" s="3" t="inlineStr">
        <is>
          <t>Устройство гидроизоляции подземной части</t>
        </is>
      </c>
      <c r="C8760" s="117" t="n"/>
      <c r="D8760" s="124" t="inlineStr">
        <is>
          <t>16.</t>
        </is>
      </c>
      <c r="E8760" s="84" t="inlineStr">
        <is>
          <t xml:space="preserve">Виброизоляция   </t>
        </is>
      </c>
      <c r="F8760" s="528" t="inlineStr">
        <is>
          <t>компл</t>
        </is>
      </c>
      <c r="G8760" s="529" t="n">
        <v>1</v>
      </c>
      <c r="H8760" s="530">
        <f>IFERROR(L8760/G8760,0)</f>
        <v/>
      </c>
      <c r="I8760" s="531">
        <f>IFERROR(M8760/G8760,0)</f>
        <v/>
      </c>
      <c r="J8760" s="532">
        <f>IFERROR(N8760/G8760,0)</f>
        <v/>
      </c>
      <c r="K8760" s="533">
        <f>+IFERROR(O8760/G8760,0)</f>
        <v/>
      </c>
      <c r="L8760" s="622">
        <f>SUBTOTAL(9,L8761:L8778)</f>
        <v/>
      </c>
      <c r="M8760" s="623">
        <f>SUBTOTAL(9,M8761:M8778)</f>
        <v/>
      </c>
      <c r="N8760" s="624">
        <f>SUBTOTAL(9,N8761:N8778)</f>
        <v/>
      </c>
      <c r="O8760" s="537">
        <f>SUBTOTAL(9,O8761:O8778)</f>
        <v/>
      </c>
      <c r="P8760" s="77" t="inlineStr">
        <is>
          <t>Приложение Г</t>
        </is>
      </c>
      <c r="Q8760" s="102" t="n"/>
    </row>
    <row r="8761" outlineLevel="1" ht="50.25" customHeight="1">
      <c r="A8761" s="3" t="inlineStr">
        <is>
          <t>3.3.</t>
        </is>
      </c>
      <c r="B8761" s="3" t="inlineStr">
        <is>
          <t>Виброизоляция</t>
        </is>
      </c>
      <c r="C8761" s="235" t="inlineStr">
        <is>
          <t>3.3.</t>
        </is>
      </c>
      <c r="D8761" s="246" t="inlineStr">
        <is>
          <t>16.1.</t>
        </is>
      </c>
      <c r="E8761" s="145" t="inlineStr">
        <is>
          <t xml:space="preserve">Vibrafoam </t>
        </is>
      </c>
      <c r="F8761" s="237" t="inlineStr">
        <is>
          <t>м2</t>
        </is>
      </c>
      <c r="G8761" s="335" t="n">
        <v>50</v>
      </c>
      <c r="H8761" s="336">
        <f>+IFERROR(L8761/G8761,0)</f>
        <v/>
      </c>
      <c r="I8761" s="337">
        <f>IFERROR(M8761/G8761,0)</f>
        <v/>
      </c>
      <c r="J8761" s="338">
        <f>IFERROR(N8761/G8761,0)</f>
        <v/>
      </c>
      <c r="K8761" s="339">
        <f>+IFERROR(O8761/G8761,0)</f>
        <v/>
      </c>
      <c r="L8761" s="336">
        <f>SUBTOTAL(9,L8762:L8766)</f>
        <v/>
      </c>
      <c r="M8761" s="337">
        <f>SUBTOTAL(9,M8762:M8766)</f>
        <v/>
      </c>
      <c r="N8761" s="338">
        <f>SUBTOTAL(9,N8762:N8766)</f>
        <v/>
      </c>
      <c r="O8761" s="339" t="n">
        <v>67974267.88506092</v>
      </c>
      <c r="P8761" s="600" t="n"/>
      <c r="Q8761" s="601" t="n"/>
      <c r="R8761" t="n">
        <v>67974267.88506092</v>
      </c>
    </row>
    <row r="8762" outlineLevel="2" ht="50.25" customHeight="1">
      <c r="A8762" s="3" t="n"/>
      <c r="B8762" s="3" t="n"/>
      <c r="C8762" s="25" t="n"/>
      <c r="D8762" s="165" t="inlineStr">
        <is>
          <t>16.1.1.</t>
        </is>
      </c>
      <c r="E8762" s="3" t="inlineStr">
        <is>
          <t>Эластомер Vibrafoam SD 40 / 25mm</t>
        </is>
      </c>
      <c r="F8762" s="518" t="inlineStr">
        <is>
          <t>м2</t>
        </is>
      </c>
      <c r="G8762" s="519" t="n">
        <v>14</v>
      </c>
      <c r="H8762" s="520" t="n">
        <v>15383.18333333333</v>
      </c>
      <c r="I8762" s="521" t="n">
        <v>1761.497</v>
      </c>
      <c r="J8762" s="522" t="n">
        <v>2143.0825</v>
      </c>
      <c r="K8762" s="523">
        <f>SUBTOTAL(9,H8762:J8762)</f>
        <v/>
      </c>
      <c r="L8762" s="520">
        <f>$G8762*H8762</f>
        <v/>
      </c>
      <c r="M8762" s="521">
        <f>$G8762*I8762</f>
        <v/>
      </c>
      <c r="N8762" s="522">
        <f>$G8762*J8762</f>
        <v/>
      </c>
      <c r="O8762" s="523">
        <f>G8762*K8762</f>
        <v/>
      </c>
      <c r="P8762" s="596" t="n"/>
      <c r="Q8762" s="597" t="n"/>
    </row>
    <row r="8763" outlineLevel="2" ht="50.25" customHeight="1">
      <c r="A8763" s="3" t="n"/>
      <c r="B8763" s="3" t="n"/>
      <c r="C8763" s="25" t="n"/>
      <c r="D8763" s="165" t="inlineStr">
        <is>
          <t>16.1.2.</t>
        </is>
      </c>
      <c r="E8763" s="3" t="inlineStr">
        <is>
          <t>Эластомер Vibrafoam SD 65 / 25mm</t>
        </is>
      </c>
      <c r="F8763" s="518" t="inlineStr">
        <is>
          <t>м2</t>
        </is>
      </c>
      <c r="G8763" s="519" t="n">
        <v>22</v>
      </c>
      <c r="H8763" s="520" t="n">
        <v>18668.03333333333</v>
      </c>
      <c r="I8763" s="521" t="n">
        <v>1761.497</v>
      </c>
      <c r="J8763" s="522" t="n">
        <v>2553.693833333333</v>
      </c>
      <c r="K8763" s="523">
        <f>SUBTOTAL(9,H8763:J8763)</f>
        <v/>
      </c>
      <c r="L8763" s="520">
        <f>$G8763*H8763</f>
        <v/>
      </c>
      <c r="M8763" s="521">
        <f>$G8763*I8763</f>
        <v/>
      </c>
      <c r="N8763" s="522">
        <f>$G8763*J8763</f>
        <v/>
      </c>
      <c r="O8763" s="523">
        <f>G8763*K8763</f>
        <v/>
      </c>
      <c r="P8763" s="596" t="n"/>
      <c r="Q8763" s="597" t="n"/>
    </row>
    <row r="8764" outlineLevel="2" ht="50.25" customHeight="1">
      <c r="A8764" s="3" t="n"/>
      <c r="B8764" s="3" t="n"/>
      <c r="C8764" s="25" t="n"/>
      <c r="D8764" s="165" t="inlineStr">
        <is>
          <t>16.1.3.</t>
        </is>
      </c>
      <c r="E8764" s="3" t="inlineStr">
        <is>
          <t>Эластомер Vibrafoam SD 110 / 25mm</t>
        </is>
      </c>
      <c r="F8764" s="518" t="inlineStr">
        <is>
          <t>м2</t>
        </is>
      </c>
      <c r="G8764" s="519" t="n">
        <v>14</v>
      </c>
      <c r="H8764" s="520" t="n">
        <v>20304.86666666666</v>
      </c>
      <c r="I8764" s="521" t="n">
        <v>1761.497</v>
      </c>
      <c r="J8764" s="522" t="n">
        <v>2758.298</v>
      </c>
      <c r="K8764" s="523">
        <f>SUBTOTAL(9,H8764:J8764)</f>
        <v/>
      </c>
      <c r="L8764" s="520">
        <f>$G8764*H8764</f>
        <v/>
      </c>
      <c r="M8764" s="521">
        <f>$G8764*I8764</f>
        <v/>
      </c>
      <c r="N8764" s="522">
        <f>$G8764*J8764</f>
        <v/>
      </c>
      <c r="O8764" s="523">
        <f>G8764*K8764</f>
        <v/>
      </c>
      <c r="P8764" s="596" t="inlineStr">
        <is>
          <t>Объем уменьшен, необходимо подтверждение</t>
        </is>
      </c>
      <c r="Q8764" s="597" t="n"/>
    </row>
    <row r="8765" outlineLevel="2" ht="50.25" customHeight="1">
      <c r="A8765" s="3" t="n"/>
      <c r="B8765" s="3" t="n"/>
      <c r="C8765" s="25" t="n"/>
      <c r="D8765" s="165" t="inlineStr">
        <is>
          <t>16.1.4.</t>
        </is>
      </c>
      <c r="E8765" s="3" t="inlineStr">
        <is>
          <t>Эластомер Vibrafoam SD 170 / 25mm</t>
        </is>
      </c>
      <c r="F8765" s="518" t="inlineStr">
        <is>
          <t>м2</t>
        </is>
      </c>
      <c r="G8765" s="519" t="n">
        <v>0</v>
      </c>
      <c r="H8765" s="520" t="n">
        <v>23329.45</v>
      </c>
      <c r="I8765" s="521" t="n">
        <v>1761.497</v>
      </c>
      <c r="J8765" s="522" t="n">
        <v>3136.365833333333</v>
      </c>
      <c r="K8765" s="523">
        <f>SUBTOTAL(9,H8765:J8765)</f>
        <v/>
      </c>
      <c r="L8765" s="520">
        <f>$G8765*H8765</f>
        <v/>
      </c>
      <c r="M8765" s="521">
        <f>$G8765*I8765</f>
        <v/>
      </c>
      <c r="N8765" s="522">
        <f>$G8765*J8765</f>
        <v/>
      </c>
      <c r="O8765" s="523">
        <f>G8765*K8765</f>
        <v/>
      </c>
      <c r="P8765" s="596" t="n"/>
      <c r="Q8765" s="597" t="n"/>
    </row>
    <row r="8766" outlineLevel="2" ht="50.25" customHeight="1">
      <c r="A8766" s="3" t="n"/>
      <c r="B8766" s="3" t="n"/>
      <c r="C8766" s="25" t="n"/>
      <c r="D8766" s="165" t="inlineStr">
        <is>
          <t>16.1.5.</t>
        </is>
      </c>
      <c r="E8766" s="3" t="inlineStr">
        <is>
          <t>Эластомер Vibrafoam SD 260 / 25mm</t>
        </is>
      </c>
      <c r="F8766" s="518" t="inlineStr">
        <is>
          <t>м2</t>
        </is>
      </c>
      <c r="G8766" s="519" t="n">
        <v>0</v>
      </c>
      <c r="H8766" s="520" t="n">
        <v>26624.46666666666</v>
      </c>
      <c r="I8766" s="521" t="n">
        <v>1761.497</v>
      </c>
      <c r="J8766" s="522" t="n">
        <v>3548.248</v>
      </c>
      <c r="K8766" s="523">
        <f>SUBTOTAL(9,H8766:J8766)</f>
        <v/>
      </c>
      <c r="L8766" s="520">
        <f>$G8766*H8766</f>
        <v/>
      </c>
      <c r="M8766" s="521">
        <f>$G8766*I8766</f>
        <v/>
      </c>
      <c r="N8766" s="522">
        <f>$G8766*J8766</f>
        <v/>
      </c>
      <c r="O8766" s="523">
        <f>G8766*K8766</f>
        <v/>
      </c>
      <c r="P8766" s="596" t="n"/>
      <c r="Q8766" s="597" t="n"/>
    </row>
    <row r="8767" outlineLevel="1" ht="50.25" customHeight="1">
      <c r="A8767" s="3" t="n"/>
      <c r="B8767" s="3" t="inlineStr">
        <is>
          <t>Виброизоляция</t>
        </is>
      </c>
      <c r="C8767" s="235" t="n"/>
      <c r="D8767" s="246" t="inlineStr">
        <is>
          <t>16.2.</t>
        </is>
      </c>
      <c r="E8767" s="145" t="inlineStr">
        <is>
          <t>Sylomer</t>
        </is>
      </c>
      <c r="F8767" s="237" t="inlineStr">
        <is>
          <t>м2</t>
        </is>
      </c>
      <c r="G8767" s="335" t="n">
        <v>1528.2000006946</v>
      </c>
      <c r="H8767" s="336">
        <f>+IFERROR(L8767/G8767,0)</f>
        <v/>
      </c>
      <c r="I8767" s="337">
        <f>IFERROR(M8767/G8767,0)</f>
        <v/>
      </c>
      <c r="J8767" s="338">
        <f>IFERROR(N8767/G8767,0)</f>
        <v/>
      </c>
      <c r="K8767" s="339">
        <f>+IFERROR(O8767/G8767,0)</f>
        <v/>
      </c>
      <c r="L8767" s="336">
        <f>SUBTOTAL(9,L8768:L8778)</f>
        <v/>
      </c>
      <c r="M8767" s="337">
        <f>SUBTOTAL(9,M8768:M8778)</f>
        <v/>
      </c>
      <c r="N8767" s="338">
        <f>SUBTOTAL(9,N8768:N8778)</f>
        <v/>
      </c>
      <c r="O8767" s="339">
        <f>SUBTOTAL(9,O8768:O8778)</f>
        <v/>
      </c>
      <c r="P8767" s="600" t="n"/>
      <c r="Q8767" s="601" t="n"/>
    </row>
    <row r="8768" outlineLevel="2" ht="50.25" customHeight="1">
      <c r="A8768" s="3" t="n"/>
      <c r="B8768" s="3" t="n"/>
      <c r="C8768" s="25" t="n"/>
      <c r="D8768" s="165" t="inlineStr">
        <is>
          <t>16.2.1.</t>
        </is>
      </c>
      <c r="E8768" s="3" t="inlineStr">
        <is>
          <t>SYLOMER SR 11, эластомер
виброизолирующий, п/у, лист 1200х1500 мм,толщина 25  мм, желтый</t>
        </is>
      </c>
      <c r="F8768" s="518" t="inlineStr">
        <is>
          <t>м2</t>
        </is>
      </c>
      <c r="G8768" s="519" t="n">
        <v>0</v>
      </c>
      <c r="H8768" s="520" t="n">
        <v>10755.5505</v>
      </c>
      <c r="I8768" s="521" t="n">
        <v>1764.902833333333</v>
      </c>
      <c r="J8768" s="522" t="n">
        <v>1565.056666666667</v>
      </c>
      <c r="K8768" s="523">
        <f>SUBTOTAL(9,H8768:J8768)</f>
        <v/>
      </c>
      <c r="L8768" s="520">
        <f>$G8768*H8768</f>
        <v/>
      </c>
      <c r="M8768" s="521">
        <f>$G8768*I8768</f>
        <v/>
      </c>
      <c r="N8768" s="522">
        <f>$G8768*J8768</f>
        <v/>
      </c>
      <c r="O8768" s="523">
        <f>G8768*K8768</f>
        <v/>
      </c>
      <c r="P8768" s="596" t="n"/>
      <c r="Q8768" s="597" t="n"/>
    </row>
    <row r="8769" outlineLevel="2" ht="50.25" customHeight="1">
      <c r="A8769" s="3" t="n"/>
      <c r="B8769" s="3" t="n"/>
      <c r="C8769" s="25" t="n"/>
      <c r="D8769" s="165" t="inlineStr">
        <is>
          <t>16.2.2.</t>
        </is>
      </c>
      <c r="E8769" s="3" t="inlineStr">
        <is>
          <t>SYLOMER SR 11, эластомер  виброизолирующий, п/у, лист 1200х1500 мм,толщина 12,5  мм, желтый  (10 000 см2)</t>
        </is>
      </c>
      <c r="F8769" s="518" t="inlineStr">
        <is>
          <t>м2</t>
        </is>
      </c>
      <c r="G8769" s="519" t="n">
        <v>0</v>
      </c>
      <c r="H8769" s="520" t="n">
        <v>5495.479833333334</v>
      </c>
      <c r="I8769" s="521" t="n">
        <v>1764.902833333333</v>
      </c>
      <c r="J8769" s="522" t="n">
        <v>907.5478333333332</v>
      </c>
      <c r="K8769" s="523">
        <f>SUBTOTAL(9,H8769:J8769)</f>
        <v/>
      </c>
      <c r="L8769" s="520">
        <f>$G8769*H8769</f>
        <v/>
      </c>
      <c r="M8769" s="521">
        <f>$G8769*I8769</f>
        <v/>
      </c>
      <c r="N8769" s="522">
        <f>$G8769*J8769</f>
        <v/>
      </c>
      <c r="O8769" s="523">
        <f>G8769*K8769</f>
        <v/>
      </c>
      <c r="P8769" s="596" t="n"/>
      <c r="Q8769" s="597" t="n"/>
    </row>
    <row r="8770" outlineLevel="2" ht="50.25" customHeight="1">
      <c r="A8770" s="3" t="n"/>
      <c r="B8770" s="3" t="n"/>
      <c r="C8770" s="25" t="n"/>
      <c r="D8770" s="165" t="inlineStr">
        <is>
          <t>16.2.3.</t>
        </is>
      </c>
      <c r="E8770" s="3" t="inlineStr">
        <is>
          <t>SYLOMER SR 18, эластомер
виброизолирующий, п/у, лист 1200х1500 мм,толщина 25  мм, оранжевый</t>
        </is>
      </c>
      <c r="F8770" s="518" t="inlineStr">
        <is>
          <t>м2</t>
        </is>
      </c>
      <c r="G8770" s="519" t="n">
        <v>988.2</v>
      </c>
      <c r="H8770" s="520" t="n">
        <v>11867.78</v>
      </c>
      <c r="I8770" s="521" t="n">
        <v>1823.03</v>
      </c>
      <c r="J8770" s="522">
        <f>+(H8770+I8770)*0.125</f>
        <v/>
      </c>
      <c r="K8770" s="523">
        <f>SUBTOTAL(9,H8770:J8770)</f>
        <v/>
      </c>
      <c r="L8770" s="520">
        <f>$G8770*H8770</f>
        <v/>
      </c>
      <c r="M8770" s="521">
        <f>$G8770*I8770</f>
        <v/>
      </c>
      <c r="N8770" s="522">
        <f>$G8770*J8770</f>
        <v/>
      </c>
      <c r="O8770" s="523">
        <f>G8770*K8770</f>
        <v/>
      </c>
      <c r="P8770" s="596" t="inlineStr">
        <is>
          <t>Изменена стоимость, необходимо подтверждение</t>
        </is>
      </c>
      <c r="Q8770" s="597" t="n"/>
    </row>
    <row r="8771" outlineLevel="2" ht="50.25" customHeight="1">
      <c r="A8771" s="3" t="n"/>
      <c r="B8771" s="3" t="n"/>
      <c r="C8771" s="25" t="n"/>
      <c r="D8771" s="165" t="inlineStr">
        <is>
          <t>16.2.4.</t>
        </is>
      </c>
      <c r="E8771" s="3" t="inlineStr">
        <is>
          <t>SYLOMER SR 28, эластомер
виброизолирующий, п/у, лист 1200х1500 мм,толщина 25  мм, синий</t>
        </is>
      </c>
      <c r="F8771" s="518" t="inlineStr">
        <is>
          <t>м2</t>
        </is>
      </c>
      <c r="G8771" s="519" t="n">
        <v>129.6000000000001</v>
      </c>
      <c r="H8771" s="520" t="n">
        <v>12867.78</v>
      </c>
      <c r="I8771" s="521" t="n">
        <v>1823.03</v>
      </c>
      <c r="J8771" s="522">
        <f>+(H8771+I8771)*0.125</f>
        <v/>
      </c>
      <c r="K8771" s="523">
        <f>SUBTOTAL(9,H8771:J8771)</f>
        <v/>
      </c>
      <c r="L8771" s="520">
        <f>$G8771*H8771</f>
        <v/>
      </c>
      <c r="M8771" s="521">
        <f>$G8771*I8771</f>
        <v/>
      </c>
      <c r="N8771" s="522">
        <f>$G8771*J8771</f>
        <v/>
      </c>
      <c r="O8771" s="523">
        <f>G8771*K8771</f>
        <v/>
      </c>
      <c r="P8771" s="596" t="inlineStr">
        <is>
          <t>Изменена стоимость, необходимо подтверждение</t>
        </is>
      </c>
      <c r="Q8771" s="597" t="n"/>
    </row>
    <row r="8772" outlineLevel="2" ht="50.25" customHeight="1">
      <c r="A8772" s="3" t="n"/>
      <c r="B8772" s="3" t="n"/>
      <c r="C8772" s="25" t="n"/>
      <c r="D8772" s="165" t="inlineStr">
        <is>
          <t>16.2.5.</t>
        </is>
      </c>
      <c r="E8772" s="3" t="inlineStr">
        <is>
          <t>SYLOMER SR 42, эластомер
виброизолирующий, п/у, лист 1200х1500 мм,толщина 25  мм, розовый</t>
        </is>
      </c>
      <c r="F8772" s="518" t="inlineStr">
        <is>
          <t>м2</t>
        </is>
      </c>
      <c r="G8772" s="519" t="n">
        <v>64.80000000000018</v>
      </c>
      <c r="H8772" s="520" t="n">
        <v>14867.78</v>
      </c>
      <c r="I8772" s="521" t="n">
        <v>1823.03</v>
      </c>
      <c r="J8772" s="522">
        <f>+(H8772+I8772)*0.125</f>
        <v/>
      </c>
      <c r="K8772" s="523">
        <f>SUBTOTAL(9,H8772:J8772)</f>
        <v/>
      </c>
      <c r="L8772" s="520">
        <f>$G8772*H8772</f>
        <v/>
      </c>
      <c r="M8772" s="521">
        <f>$G8772*I8772</f>
        <v/>
      </c>
      <c r="N8772" s="522">
        <f>$G8772*J8772</f>
        <v/>
      </c>
      <c r="O8772" s="523">
        <f>G8772*K8772</f>
        <v/>
      </c>
      <c r="P8772" s="596" t="inlineStr">
        <is>
          <t>Изменена стоимость, необходимо подтверждение</t>
        </is>
      </c>
      <c r="Q8772" s="597" t="n"/>
    </row>
    <row r="8773" outlineLevel="2" ht="50.25" customHeight="1">
      <c r="A8773" s="3" t="n"/>
      <c r="B8773" s="3" t="n"/>
      <c r="C8773" s="25" t="n"/>
      <c r="D8773" s="165" t="inlineStr">
        <is>
          <t>16.2.6.</t>
        </is>
      </c>
      <c r="E8773" s="3" t="inlineStr">
        <is>
          <t>SYLOMER SR 55, эластомер
виброизолирующий, п/у, лист 1200х1500 мм,толщина 25  мм, зеленый</t>
        </is>
      </c>
      <c r="F8773" s="518" t="inlineStr">
        <is>
          <t>м2</t>
        </is>
      </c>
      <c r="G8773" s="519" t="n">
        <v>0</v>
      </c>
      <c r="H8773" s="520" t="n">
        <v>19823.97</v>
      </c>
      <c r="I8773" s="521" t="n">
        <v>1764.9</v>
      </c>
      <c r="J8773" s="522">
        <f>+(H8773+I8773)*0.125</f>
        <v/>
      </c>
      <c r="K8773" s="523">
        <f>SUBTOTAL(9,H8773:J8773)</f>
        <v/>
      </c>
      <c r="L8773" s="520">
        <f>$G8773*H8773</f>
        <v/>
      </c>
      <c r="M8773" s="521">
        <f>$G8773*I8773</f>
        <v/>
      </c>
      <c r="N8773" s="522">
        <f>$G8773*J8773</f>
        <v/>
      </c>
      <c r="O8773" s="523">
        <f>G8773*K8773</f>
        <v/>
      </c>
      <c r="P8773" s="596" t="n"/>
      <c r="Q8773" s="597" t="n"/>
    </row>
    <row r="8774" outlineLevel="2" ht="50.25" customHeight="1">
      <c r="A8774" s="3" t="n"/>
      <c r="B8774" s="3" t="n"/>
      <c r="C8774" s="25" t="n"/>
      <c r="D8774" s="165" t="inlineStr">
        <is>
          <t>16.2.7.</t>
        </is>
      </c>
      <c r="E8774" s="3" t="inlineStr">
        <is>
          <t>SYLOMER SR 110, эластомер
виброизолирующий, п/у, лист 1200х1500 мм,толщина 25  мм, коричневый</t>
        </is>
      </c>
      <c r="F8774" s="518" t="inlineStr">
        <is>
          <t>м2</t>
        </is>
      </c>
      <c r="G8774" s="519" t="n">
        <v>345.6</v>
      </c>
      <c r="H8774" s="520" t="n">
        <v>23067.78</v>
      </c>
      <c r="I8774" s="521" t="n">
        <v>1823.03</v>
      </c>
      <c r="J8774" s="522">
        <f>+(H8774+I8774)*0.125</f>
        <v/>
      </c>
      <c r="K8774" s="523">
        <f>SUBTOTAL(9,H8774:J8774)</f>
        <v/>
      </c>
      <c r="L8774" s="520">
        <f>$G8774*H8774</f>
        <v/>
      </c>
      <c r="M8774" s="521">
        <f>$G8774*I8774</f>
        <v/>
      </c>
      <c r="N8774" s="522">
        <f>$G8774*J8774</f>
        <v/>
      </c>
      <c r="O8774" s="523">
        <f>G8774*K8774</f>
        <v/>
      </c>
      <c r="P8774" s="596" t="inlineStr">
        <is>
          <t>Изменена стоимость, необходимо подтверждение
Доп объем согласован</t>
        </is>
      </c>
      <c r="Q8774" s="597" t="n"/>
    </row>
    <row r="8775" outlineLevel="2" ht="50.25" customHeight="1">
      <c r="A8775" s="3" t="n"/>
      <c r="B8775" s="3" t="n"/>
      <c r="C8775" s="25" t="n"/>
      <c r="D8775" s="165" t="inlineStr">
        <is>
          <t>16.2.8.</t>
        </is>
      </c>
      <c r="E8775" s="3" t="inlineStr">
        <is>
          <t>SYLOMER SR 220, эластомер
виброизолирующий, п/у, лист 1200х1500 мм,толщина 25  мм, красный</t>
        </is>
      </c>
      <c r="F8775" s="518" t="inlineStr">
        <is>
          <t>м2</t>
        </is>
      </c>
      <c r="G8775" s="519" t="n">
        <v>0</v>
      </c>
      <c r="H8775" s="520" t="n">
        <v>31633.99</v>
      </c>
      <c r="I8775" s="521" t="n">
        <v>1764.902833333333</v>
      </c>
      <c r="J8775" s="522" t="n">
        <v>4174.860333333333</v>
      </c>
      <c r="K8775" s="523">
        <f>SUBTOTAL(9,H8775:J8775)</f>
        <v/>
      </c>
      <c r="L8775" s="520">
        <f>$G8775*H8775</f>
        <v/>
      </c>
      <c r="M8775" s="521">
        <f>$G8775*I8775</f>
        <v/>
      </c>
      <c r="N8775" s="522">
        <f>$G8775*J8775</f>
        <v/>
      </c>
      <c r="O8775" s="523">
        <f>G8775*K8775</f>
        <v/>
      </c>
      <c r="P8775" s="596" t="n"/>
      <c r="Q8775" s="597" t="n"/>
    </row>
    <row r="8776" outlineLevel="2" ht="50.25" customHeight="1">
      <c r="A8776" s="3" t="n"/>
      <c r="B8776" s="3" t="n"/>
      <c r="C8776" s="25" t="n"/>
      <c r="D8776" s="165" t="inlineStr">
        <is>
          <t>16.2.9.</t>
        </is>
      </c>
      <c r="E8776" s="3" t="inlineStr">
        <is>
          <t>SYLOMER SR 220, эластомер
виброизолирующий, п/у, лист 1200х1500 мм,толщина 12,5  мм, красный</t>
        </is>
      </c>
      <c r="F8776" s="518" t="inlineStr">
        <is>
          <t>м2</t>
        </is>
      </c>
      <c r="G8776" s="519" t="n">
        <v>6.945999757590471e-07</v>
      </c>
      <c r="H8776" s="520" t="n">
        <v>16449.67683333333</v>
      </c>
      <c r="I8776" s="521" t="n">
        <v>1764.902833333333</v>
      </c>
      <c r="J8776" s="522" t="n">
        <v>2276.825</v>
      </c>
      <c r="K8776" s="523">
        <f>SUBTOTAL(9,H8776:J8776)</f>
        <v/>
      </c>
      <c r="L8776" s="520">
        <f>$G8776*H8776</f>
        <v/>
      </c>
      <c r="M8776" s="521">
        <f>$G8776*I8776</f>
        <v/>
      </c>
      <c r="N8776" s="522">
        <f>$G8776*J8776</f>
        <v/>
      </c>
      <c r="O8776" s="523">
        <f>G8776*K8776</f>
        <v/>
      </c>
      <c r="P8776" s="596" t="n"/>
      <c r="Q8776" s="597" t="n"/>
    </row>
    <row r="8777" outlineLevel="2" ht="50.25" customHeight="1">
      <c r="A8777" s="3" t="n"/>
      <c r="B8777" s="3" t="n"/>
      <c r="C8777" s="25" t="n"/>
      <c r="D8777" s="165" t="inlineStr">
        <is>
          <t>16.2.10.</t>
        </is>
      </c>
      <c r="E8777" s="3" t="inlineStr">
        <is>
          <t>SYLOMER SR 330, эластомер
виброизолирующий, п/у, лист 1200х1500 мм,толщина 25  мм, чёрный</t>
        </is>
      </c>
      <c r="F8777" s="518" t="inlineStr">
        <is>
          <t>м2</t>
        </is>
      </c>
      <c r="G8777" s="519" t="n">
        <v>0</v>
      </c>
      <c r="H8777" s="520" t="n">
        <v>37960.788</v>
      </c>
      <c r="I8777" s="521" t="n">
        <v>1764.902833333333</v>
      </c>
      <c r="J8777" s="522" t="n">
        <v>4965.715166666667</v>
      </c>
      <c r="K8777" s="523">
        <f>SUBTOTAL(9,H8777:J8777)</f>
        <v/>
      </c>
      <c r="L8777" s="520">
        <f>$G8777*H8777</f>
        <v/>
      </c>
      <c r="M8777" s="521">
        <f>$G8777*I8777</f>
        <v/>
      </c>
      <c r="N8777" s="522">
        <f>$G8777*J8777</f>
        <v/>
      </c>
      <c r="O8777" s="523">
        <f>G8777*K8777</f>
        <v/>
      </c>
      <c r="P8777" s="596" t="n"/>
      <c r="Q8777" s="597" t="n"/>
    </row>
    <row r="8778" outlineLevel="2" ht="50.25" customHeight="1">
      <c r="A8778" s="3" t="n"/>
      <c r="B8778" s="3" t="n"/>
      <c r="C8778" s="25" t="n"/>
      <c r="D8778" s="165" t="inlineStr">
        <is>
          <t>16.2.11.</t>
        </is>
      </c>
      <c r="E8778" s="3" t="inlineStr">
        <is>
          <t>SYLOMER SR 450, эластомер
виброизолирующий, п/у, лист 1200х1500 мм,толщина 25  мм, серый</t>
        </is>
      </c>
      <c r="F8778" s="518" t="inlineStr">
        <is>
          <t>м2</t>
        </is>
      </c>
      <c r="G8778" s="519" t="n">
        <v>0</v>
      </c>
      <c r="H8778" s="520" t="n">
        <v>41967.76616666666</v>
      </c>
      <c r="I8778" s="521" t="n">
        <v>1764.902833333333</v>
      </c>
      <c r="J8778" s="522" t="n">
        <v>5466.586166666667</v>
      </c>
      <c r="K8778" s="523">
        <f>SUBTOTAL(9,H8778:J8778)</f>
        <v/>
      </c>
      <c r="L8778" s="520">
        <f>$G8778*H8778</f>
        <v/>
      </c>
      <c r="M8778" s="521">
        <f>$G8778*I8778</f>
        <v/>
      </c>
      <c r="N8778" s="522">
        <f>$G8778*J8778</f>
        <v/>
      </c>
      <c r="O8778" s="523">
        <f>G8778*K8778</f>
        <v/>
      </c>
      <c r="P8778" s="637" t="n"/>
      <c r="Q8778" s="668" t="n"/>
    </row>
    <row r="8779" ht="42.75" customHeight="1">
      <c r="A8779" s="3" t="inlineStr">
        <is>
          <t>16.</t>
        </is>
      </c>
      <c r="B8779" s="3" t="inlineStr">
        <is>
          <t>Разработка рабочей документации</t>
        </is>
      </c>
      <c r="C8779" s="287" t="inlineStr">
        <is>
          <t>16.</t>
        </is>
      </c>
      <c r="D8779" s="484" t="inlineStr">
        <is>
          <t>2.</t>
        </is>
      </c>
      <c r="E8779" s="124" t="inlineStr">
        <is>
          <t>Дополнительные работы по разработке и корректировке рабочей документации №1</t>
        </is>
      </c>
      <c r="F8779" s="528" t="inlineStr">
        <is>
          <t>компл.</t>
        </is>
      </c>
      <c r="G8779" s="529" t="n">
        <v>1</v>
      </c>
      <c r="H8779" s="530">
        <f>IFERROR(L8779/G8779,0)</f>
        <v/>
      </c>
      <c r="I8779" s="531">
        <f>IFERROR(M8779/G8779,0)</f>
        <v/>
      </c>
      <c r="J8779" s="532">
        <f>IFERROR(N8779/G8779,0)</f>
        <v/>
      </c>
      <c r="K8779" s="533">
        <f>+IFERROR(O8779/G8779,0)</f>
        <v/>
      </c>
      <c r="L8779" s="530">
        <f>SUBTOTAL(9,L8780:L8781)</f>
        <v/>
      </c>
      <c r="M8779" s="535">
        <f>SUBTOTAL(9,M8780:M8781)</f>
        <v/>
      </c>
      <c r="N8779" s="536">
        <f>SUBTOTAL(9,N8780:N8781)</f>
        <v/>
      </c>
      <c r="O8779" s="537" t="n">
        <v>312340.8349390669</v>
      </c>
      <c r="P8779" s="77" t="inlineStr">
        <is>
          <t>Приложение Д</t>
        </is>
      </c>
      <c r="Q8779" s="669" t="n"/>
      <c r="R8779" t="n">
        <v>312340.8349390669</v>
      </c>
    </row>
    <row r="8780" outlineLevel="1" ht="16.5" customHeight="1">
      <c r="A8780" s="3" t="n"/>
      <c r="B8780" s="3" t="n"/>
      <c r="C8780" s="235" t="n"/>
      <c r="D8780" s="236" t="inlineStr">
        <is>
          <t>2.1.</t>
        </is>
      </c>
      <c r="E8780" s="145" t="n"/>
      <c r="F8780" s="291" t="inlineStr">
        <is>
          <t>компл.</t>
        </is>
      </c>
      <c r="G8780" s="334" t="n">
        <v>1</v>
      </c>
      <c r="H8780" s="336">
        <f>+IFERROR(L8780/G8780,0)</f>
        <v/>
      </c>
      <c r="I8780" s="337">
        <f>IFERROR(M8780/G8780,0)</f>
        <v/>
      </c>
      <c r="J8780" s="338">
        <f>IFERROR(N8780/G8780,0)</f>
        <v/>
      </c>
      <c r="K8780" s="339">
        <f>+IFERROR(O8780/G8780,0)</f>
        <v/>
      </c>
      <c r="L8780" s="336">
        <f>SUBTOTAL(9,L8781:L8781)</f>
        <v/>
      </c>
      <c r="M8780" s="337">
        <f>SUBTOTAL(9,M8781:M8781)</f>
        <v/>
      </c>
      <c r="N8780" s="338">
        <f>SUBTOTAL(9,N8781:N8781)</f>
        <v/>
      </c>
      <c r="O8780" s="339">
        <f>SUBTOTAL(9,O8781:O8781)</f>
        <v/>
      </c>
      <c r="P8780" s="600" t="n"/>
      <c r="Q8780" s="670" t="n"/>
    </row>
    <row r="8781" outlineLevel="2" ht="42.75" customHeight="1">
      <c r="A8781" s="3" t="n"/>
      <c r="B8781" s="3" t="n"/>
      <c r="C8781" s="25" t="n"/>
      <c r="D8781" s="3" t="inlineStr">
        <is>
          <t>2.1.1.</t>
        </is>
      </c>
      <c r="E8781" s="3" t="inlineStr">
        <is>
          <t xml:space="preserve">Печать 2 (Двух) экземпляров Рабочей документации при сдаче Работ по соответствующему Этапу/Подэтапу Договора, а также при приемке Дополнительных работ по Этапам 2, 3 и 4 Договора, </t>
        </is>
      </c>
      <c r="F8781" s="614" t="inlineStr">
        <is>
          <t>компл.</t>
        </is>
      </c>
      <c r="G8781" s="671" t="n">
        <v>1.2</v>
      </c>
      <c r="H8781" s="520" t="n">
        <v>0</v>
      </c>
      <c r="I8781" s="521" t="n">
        <v>100000</v>
      </c>
      <c r="J8781" s="522" t="n">
        <v>12500</v>
      </c>
      <c r="K8781" s="523">
        <f>SUBTOTAL(9,H8781:J8781)</f>
        <v/>
      </c>
      <c r="L8781" s="520">
        <f>$G8781*H8781</f>
        <v/>
      </c>
      <c r="M8781" s="521">
        <f>$G8781*I8781</f>
        <v/>
      </c>
      <c r="N8781" s="522">
        <f>$G8781*J8781</f>
        <v/>
      </c>
      <c r="O8781" s="523">
        <f>G8781*K8781</f>
        <v/>
      </c>
      <c r="P8781" s="637" t="n"/>
      <c r="Q8781" s="668" t="n"/>
    </row>
    <row r="8782" ht="42.75" customHeight="1">
      <c r="A8782" s="3" t="n"/>
      <c r="B8782" s="3" t="inlineStr">
        <is>
          <t>Разработка рабочей документации</t>
        </is>
      </c>
      <c r="C8782" s="287" t="n"/>
      <c r="D8782" s="123" t="inlineStr">
        <is>
          <t>3.</t>
        </is>
      </c>
      <c r="E8782" s="124" t="inlineStr">
        <is>
          <t>Дополнительные работы по  корректировке разделов  Рабочей документации  №3</t>
        </is>
      </c>
      <c r="F8782" s="528" t="inlineStr">
        <is>
          <t>м2</t>
        </is>
      </c>
      <c r="G8782" s="529" t="n">
        <v>18830.72</v>
      </c>
      <c r="H8782" s="530">
        <f>IFERROR(L8782/G8782,0)</f>
        <v/>
      </c>
      <c r="I8782" s="531">
        <f>IFERROR(M8782/G8782,0)</f>
        <v/>
      </c>
      <c r="J8782" s="532">
        <f>IFERROR(N8782/G8782,0)</f>
        <v/>
      </c>
      <c r="K8782" s="533">
        <f>+IFERROR(O8782/G8782,0)</f>
        <v/>
      </c>
      <c r="L8782" s="530">
        <f>SUBTOTAL(9,L8783:L8878)</f>
        <v/>
      </c>
      <c r="M8782" s="535">
        <f>SUBTOTAL(9,M8783:M8878)</f>
        <v/>
      </c>
      <c r="N8782" s="536">
        <f>SUBTOTAL(9,N8783:N8878)</f>
        <v/>
      </c>
      <c r="O8782" s="537">
        <f>SUBTOTAL(9,O8783:O8878)</f>
        <v/>
      </c>
      <c r="P8782" s="77" t="inlineStr">
        <is>
          <t>Приложение Д</t>
        </is>
      </c>
      <c r="Q8782" s="669" t="n"/>
    </row>
    <row r="8783" outlineLevel="1" ht="16.5" customHeight="1">
      <c r="A8783" s="3" t="n"/>
      <c r="B8783" s="3" t="n"/>
      <c r="C8783" s="235" t="n"/>
      <c r="D8783" s="236" t="inlineStr">
        <is>
          <t>3.1.</t>
        </is>
      </c>
      <c r="E8783" s="145" t="inlineStr">
        <is>
          <t>Этап 1. Генеральный план</t>
        </is>
      </c>
      <c r="F8783" s="291" t="inlineStr">
        <is>
          <t>компл.</t>
        </is>
      </c>
      <c r="G8783" s="334" t="n">
        <v>1</v>
      </c>
      <c r="H8783" s="336">
        <f>+IFERROR(L8783/G8783,0)</f>
        <v/>
      </c>
      <c r="I8783" s="337">
        <f>IFERROR(M8783/G8783,0)</f>
        <v/>
      </c>
      <c r="J8783" s="338">
        <f>IFERROR(N8783/G8783,0)</f>
        <v/>
      </c>
      <c r="K8783" s="339">
        <f>+IFERROR(O8783/G8783,0)</f>
        <v/>
      </c>
      <c r="L8783" s="336">
        <f>SUBTOTAL(9,L8784:L8784)</f>
        <v/>
      </c>
      <c r="M8783" s="337">
        <f>SUBTOTAL(9,M8784:M8784)</f>
        <v/>
      </c>
      <c r="N8783" s="338">
        <f>SUBTOTAL(9,N8784:N8784)</f>
        <v/>
      </c>
      <c r="O8783" s="339">
        <f>SUBTOTAL(9,O8784:O8784)</f>
        <v/>
      </c>
      <c r="P8783" s="600" t="n"/>
      <c r="Q8783" s="670" t="n"/>
    </row>
    <row r="8784" outlineLevel="2">
      <c r="A8784" s="3" t="n"/>
      <c r="B8784" s="3" t="n"/>
      <c r="C8784" s="25" t="n"/>
      <c r="D8784" s="3" t="inlineStr">
        <is>
          <t>3.1.1.</t>
        </is>
      </c>
      <c r="E8784" s="3" t="inlineStr">
        <is>
          <t>Генеральный план</t>
        </is>
      </c>
      <c r="F8784" s="614" t="inlineStr">
        <is>
          <t>компл.</t>
        </is>
      </c>
      <c r="G8784" s="671" t="n">
        <v>1</v>
      </c>
      <c r="H8784" s="520" t="n">
        <v>0</v>
      </c>
      <c r="I8784" s="521" t="n">
        <v>700000</v>
      </c>
      <c r="J8784" s="522" t="n">
        <v>87500</v>
      </c>
      <c r="K8784" s="523">
        <f>SUBTOTAL(9,H8784:J8784)</f>
        <v/>
      </c>
      <c r="L8784" s="520">
        <f>$G8784*H8784</f>
        <v/>
      </c>
      <c r="M8784" s="521">
        <f>$G8784*I8784</f>
        <v/>
      </c>
      <c r="N8784" s="522">
        <f>$G8784*J8784</f>
        <v/>
      </c>
      <c r="O8784" s="523">
        <f>G8784*K8784</f>
        <v/>
      </c>
      <c r="P8784" s="637" t="n"/>
      <c r="Q8784" s="668" t="n"/>
    </row>
    <row r="8785" outlineLevel="1" ht="16.5" customHeight="1">
      <c r="A8785" s="3" t="n"/>
      <c r="B8785" s="3" t="n"/>
      <c r="C8785" s="235" t="n"/>
      <c r="D8785" s="236" t="inlineStr">
        <is>
          <t>3.2.</t>
        </is>
      </c>
      <c r="E8785" s="145" t="inlineStr">
        <is>
          <t>Этап 2. Архитектурные решения</t>
        </is>
      </c>
      <c r="F8785" s="291" t="inlineStr">
        <is>
          <t>компл.</t>
        </is>
      </c>
      <c r="G8785" s="334" t="n">
        <v>1</v>
      </c>
      <c r="H8785" s="336">
        <f>+IFERROR(L8785/G8785,0)</f>
        <v/>
      </c>
      <c r="I8785" s="337">
        <f>IFERROR(M8785/G8785,0)</f>
        <v/>
      </c>
      <c r="J8785" s="338">
        <f>IFERROR(N8785/G8785,0)</f>
        <v/>
      </c>
      <c r="K8785" s="339">
        <f>+IFERROR(O8785/G8785,0)</f>
        <v/>
      </c>
      <c r="L8785" s="336">
        <f>SUBTOTAL(9,L8786:L8799)</f>
        <v/>
      </c>
      <c r="M8785" s="337">
        <f>SUBTOTAL(9,M8786:M8799)</f>
        <v/>
      </c>
      <c r="N8785" s="338">
        <f>SUBTOTAL(9,N8786:N8799)</f>
        <v/>
      </c>
      <c r="O8785" s="339">
        <f>SUBTOTAL(9,O8786:O8799)</f>
        <v/>
      </c>
      <c r="P8785" s="600" t="n"/>
      <c r="Q8785" s="670" t="n"/>
    </row>
    <row r="8786" outlineLevel="2">
      <c r="A8786" s="3" t="n"/>
      <c r="B8786" s="3" t="n"/>
      <c r="C8786" s="384" t="n"/>
      <c r="D8786" s="146" t="inlineStr">
        <is>
          <t>3.2.1.</t>
        </is>
      </c>
      <c r="E8786" s="385" t="inlineStr">
        <is>
          <t xml:space="preserve"> Подэтап 2.1.</t>
        </is>
      </c>
      <c r="F8786" s="419" t="inlineStr">
        <is>
          <t>компл.</t>
        </is>
      </c>
      <c r="G8786" s="438" t="n">
        <v>0</v>
      </c>
      <c r="H8786" s="423">
        <f>IFERROR(L8786/G8786,0)</f>
        <v/>
      </c>
      <c r="I8786" s="424">
        <f>IFERROR(M8786/G8786,0)</f>
        <v/>
      </c>
      <c r="J8786" s="425">
        <f>IFERROR(N8786/G8786,0)</f>
        <v/>
      </c>
      <c r="K8786" s="432">
        <f>+IFERROR(O8786/G8786,0)</f>
        <v/>
      </c>
      <c r="L8786" s="423">
        <f>SUBTOTAL(9,L8787:L8791)</f>
        <v/>
      </c>
      <c r="M8786" s="424">
        <f>SUBTOTAL(9,M8787:M8791)</f>
        <v/>
      </c>
      <c r="N8786" s="425">
        <f>SUBTOTAL(9,N8787:N8791)</f>
        <v/>
      </c>
      <c r="O8786" s="427">
        <f>SUBTOTAL(9,O8787:O8791)</f>
        <v/>
      </c>
      <c r="P8786" s="590" t="n"/>
      <c r="Q8786" s="591" t="n"/>
    </row>
    <row r="8787" outlineLevel="3">
      <c r="A8787" s="3" t="n"/>
      <c r="B8787" s="3" t="n"/>
      <c r="C8787" s="452" t="n"/>
      <c r="D8787" s="254" t="inlineStr">
        <is>
          <t>3.2.1.1</t>
        </is>
      </c>
      <c r="E8787" s="254" t="inlineStr">
        <is>
          <t>АР-0. (Подземный Паркинг):</t>
        </is>
      </c>
      <c r="F8787" s="672" t="inlineStr">
        <is>
          <t>компл.</t>
        </is>
      </c>
      <c r="G8787" s="479" t="n">
        <v>0</v>
      </c>
      <c r="H8787" s="473">
        <f>+IFERROR(L8787/G8787,0)</f>
        <v/>
      </c>
      <c r="I8787" s="474">
        <f>+IFERROR(M8787/G8787,0)</f>
        <v/>
      </c>
      <c r="J8787" s="475">
        <f>+IFERROR(N8787/G8787,0)</f>
        <v/>
      </c>
      <c r="K8787" s="476">
        <f>+IFERROR(O8787/G8787,0)</f>
        <v/>
      </c>
      <c r="L8787" s="473">
        <f>SUBTOTAL(9,L8788:L8791)</f>
        <v/>
      </c>
      <c r="M8787" s="474">
        <f>SUBTOTAL(9,M8788:M8791)</f>
        <v/>
      </c>
      <c r="N8787" s="475">
        <f>SUBTOTAL(9,N8788:N8791)</f>
        <v/>
      </c>
      <c r="O8787" s="476">
        <f>SUBTOTAL(9,O8788:O8791)</f>
        <v/>
      </c>
      <c r="P8787" s="592" t="n"/>
      <c r="Q8787" s="593" t="n"/>
    </row>
    <row r="8788" outlineLevel="4">
      <c r="A8788" s="3" t="n"/>
      <c r="B8788" s="3" t="n"/>
      <c r="C8788" s="25" t="n"/>
      <c r="D8788" s="3" t="inlineStr">
        <is>
          <t>3.2.1.1.1</t>
        </is>
      </c>
      <c r="E8788" s="3" t="inlineStr">
        <is>
          <t xml:space="preserve">АР-0.1 (Маркировочные, кладочные планы, планы полов, планы потолков) </t>
        </is>
      </c>
      <c r="F8788" s="614" t="inlineStr">
        <is>
          <t>компл.</t>
        </is>
      </c>
      <c r="G8788" s="671" t="n">
        <v>0</v>
      </c>
      <c r="H8788" s="520" t="n">
        <v>0</v>
      </c>
      <c r="I8788" s="521" t="n">
        <v>900000</v>
      </c>
      <c r="J8788" s="522" t="n">
        <v>112500</v>
      </c>
      <c r="K8788" s="523">
        <f>SUBTOTAL(9,H8788:J8788)</f>
        <v/>
      </c>
      <c r="L8788" s="520">
        <f>$G8788*H8788</f>
        <v/>
      </c>
      <c r="M8788" s="521">
        <f>$G8788*I8788</f>
        <v/>
      </c>
      <c r="N8788" s="522">
        <f>$G8788*J8788</f>
        <v/>
      </c>
      <c r="O8788" s="523">
        <f>G8788*K8788</f>
        <v/>
      </c>
      <c r="P8788" s="637" t="n"/>
      <c r="Q8788" s="668" t="n"/>
    </row>
    <row r="8789" outlineLevel="4">
      <c r="A8789" s="3" t="n"/>
      <c r="B8789" s="3" t="n"/>
      <c r="C8789" s="25" t="n"/>
      <c r="D8789" s="3" t="inlineStr">
        <is>
          <t>3.2.1.1.2</t>
        </is>
      </c>
      <c r="E8789" s="3" t="inlineStr">
        <is>
          <t xml:space="preserve">АР-0.2 (Ведомости заполнения проемов) </t>
        </is>
      </c>
      <c r="F8789" s="614" t="inlineStr">
        <is>
          <t>компл.</t>
        </is>
      </c>
      <c r="G8789" s="671" t="n">
        <v>0</v>
      </c>
      <c r="H8789" s="520" t="n">
        <v>0</v>
      </c>
      <c r="I8789" s="521" t="n">
        <v>900000</v>
      </c>
      <c r="J8789" s="522" t="n">
        <v>112500</v>
      </c>
      <c r="K8789" s="523">
        <f>SUBTOTAL(9,H8789:J8789)</f>
        <v/>
      </c>
      <c r="L8789" s="520">
        <f>$G8789*H8789</f>
        <v/>
      </c>
      <c r="M8789" s="521">
        <f>$G8789*I8789</f>
        <v/>
      </c>
      <c r="N8789" s="522">
        <f>$G8789*J8789</f>
        <v/>
      </c>
      <c r="O8789" s="523">
        <f>G8789*K8789</f>
        <v/>
      </c>
      <c r="P8789" s="637" t="n"/>
      <c r="Q8789" s="668" t="n"/>
    </row>
    <row r="8790" outlineLevel="4">
      <c r="A8790" s="3" t="n"/>
      <c r="B8790" s="3" t="n"/>
      <c r="C8790" s="25" t="n"/>
      <c r="D8790" s="3" t="inlineStr">
        <is>
          <t>3.2.1.1.3</t>
        </is>
      </c>
      <c r="E8790" s="3" t="inlineStr">
        <is>
          <t>АР-0.3 (Разрезы, сечения, узлы)</t>
        </is>
      </c>
      <c r="F8790" s="614" t="inlineStr">
        <is>
          <t>компл.</t>
        </is>
      </c>
      <c r="G8790" s="671" t="n">
        <v>0</v>
      </c>
      <c r="H8790" s="520" t="n">
        <v>0</v>
      </c>
      <c r="I8790" s="521" t="n">
        <v>900000</v>
      </c>
      <c r="J8790" s="522" t="n">
        <v>112500</v>
      </c>
      <c r="K8790" s="523">
        <f>SUBTOTAL(9,H8790:J8790)</f>
        <v/>
      </c>
      <c r="L8790" s="520">
        <f>$G8790*H8790</f>
        <v/>
      </c>
      <c r="M8790" s="521">
        <f>$G8790*I8790</f>
        <v/>
      </c>
      <c r="N8790" s="522">
        <f>$G8790*J8790</f>
        <v/>
      </c>
      <c r="O8790" s="523">
        <f>G8790*K8790</f>
        <v/>
      </c>
      <c r="P8790" s="637" t="n"/>
      <c r="Q8790" s="668" t="n"/>
    </row>
    <row r="8791" outlineLevel="4">
      <c r="A8791" s="3" t="n"/>
      <c r="B8791" s="3" t="n"/>
      <c r="C8791" s="25" t="n"/>
      <c r="D8791" s="3" t="inlineStr">
        <is>
          <t>3.2.1.1.4</t>
        </is>
      </c>
      <c r="E8791" s="3" t="inlineStr">
        <is>
          <t>АР-0.4 (Ведомость отделки подземной части)</t>
        </is>
      </c>
      <c r="F8791" s="614" t="inlineStr">
        <is>
          <t>компл.</t>
        </is>
      </c>
      <c r="G8791" s="671" t="n">
        <v>0</v>
      </c>
      <c r="H8791" s="520" t="n">
        <v>0</v>
      </c>
      <c r="I8791" s="521" t="n">
        <v>900000</v>
      </c>
      <c r="J8791" s="522" t="n">
        <v>112500</v>
      </c>
      <c r="K8791" s="523">
        <f>SUBTOTAL(9,H8791:J8791)</f>
        <v/>
      </c>
      <c r="L8791" s="520">
        <f>$G8791*H8791</f>
        <v/>
      </c>
      <c r="M8791" s="521">
        <f>$G8791*I8791</f>
        <v/>
      </c>
      <c r="N8791" s="522">
        <f>$G8791*J8791</f>
        <v/>
      </c>
      <c r="O8791" s="523">
        <f>G8791*K8791</f>
        <v/>
      </c>
      <c r="P8791" s="637" t="n"/>
      <c r="Q8791" s="668" t="n"/>
    </row>
    <row r="8792" outlineLevel="2">
      <c r="A8792" s="3" t="n"/>
      <c r="B8792" s="3" t="n"/>
      <c r="C8792" s="384" t="n"/>
      <c r="D8792" s="146" t="inlineStr">
        <is>
          <t>3.2.2.</t>
        </is>
      </c>
      <c r="E8792" s="385" t="inlineStr">
        <is>
          <t xml:space="preserve"> Подэтап 2.2.</t>
        </is>
      </c>
      <c r="F8792" s="419" t="inlineStr">
        <is>
          <t>компл.</t>
        </is>
      </c>
      <c r="G8792" s="438" t="n">
        <v>0</v>
      </c>
      <c r="H8792" s="423">
        <f>IFERROR(L8792/G8792,0)</f>
        <v/>
      </c>
      <c r="I8792" s="424">
        <f>IFERROR(M8792/G8792,0)</f>
        <v/>
      </c>
      <c r="J8792" s="425">
        <f>IFERROR(N8792/G8792,0)</f>
        <v/>
      </c>
      <c r="K8792" s="432">
        <f>+IFERROR(O8792/G8792,0)</f>
        <v/>
      </c>
      <c r="L8792" s="423">
        <f>SUBTOTAL(9,L8793:L8799)</f>
        <v/>
      </c>
      <c r="M8792" s="424">
        <f>SUBTOTAL(9,M8793:M8799)</f>
        <v/>
      </c>
      <c r="N8792" s="425">
        <f>SUBTOTAL(9,N8793:N8799)</f>
        <v/>
      </c>
      <c r="O8792" s="427">
        <f>SUBTOTAL(9,O8793:O8799)</f>
        <v/>
      </c>
      <c r="P8792" s="590" t="n"/>
      <c r="Q8792" s="591" t="n"/>
    </row>
    <row r="8793" outlineLevel="3">
      <c r="A8793" s="3" t="n"/>
      <c r="B8793" s="3" t="n"/>
      <c r="C8793" s="452" t="n"/>
      <c r="D8793" s="254" t="inlineStr">
        <is>
          <t>3.2.2.1</t>
        </is>
      </c>
      <c r="E8793" s="254" t="inlineStr">
        <is>
          <t>АР-1. (Надземная часть здания):</t>
        </is>
      </c>
      <c r="F8793" s="672" t="inlineStr">
        <is>
          <t>компл.</t>
        </is>
      </c>
      <c r="G8793" s="479" t="n">
        <v>0</v>
      </c>
      <c r="H8793" s="473">
        <f>+IFERROR(L8793/G8793,0)</f>
        <v/>
      </c>
      <c r="I8793" s="474">
        <f>+IFERROR(M8793/G8793,0)</f>
        <v/>
      </c>
      <c r="J8793" s="475">
        <f>+IFERROR(N8793/G8793,0)</f>
        <v/>
      </c>
      <c r="K8793" s="476">
        <f>+IFERROR(O8793/G8793,0)</f>
        <v/>
      </c>
      <c r="L8793" s="473">
        <f>SUBTOTAL(9,L8794:L8799)</f>
        <v/>
      </c>
      <c r="M8793" s="474">
        <f>SUBTOTAL(9,M8794:M8799)</f>
        <v/>
      </c>
      <c r="N8793" s="475">
        <f>SUBTOTAL(9,N8794:N8799)</f>
        <v/>
      </c>
      <c r="O8793" s="476">
        <f>SUBTOTAL(9,O8794:O8799)</f>
        <v/>
      </c>
      <c r="P8793" s="592" t="n"/>
      <c r="Q8793" s="593" t="n"/>
    </row>
    <row r="8794" outlineLevel="4">
      <c r="A8794" s="3" t="n"/>
      <c r="B8794" s="3" t="n"/>
      <c r="C8794" s="25" t="n"/>
      <c r="D8794" s="3" t="inlineStr">
        <is>
          <t>3.2.2.1.1</t>
        </is>
      </c>
      <c r="E8794" s="3" t="inlineStr">
        <is>
          <t xml:space="preserve">АР-1.1 (Планы на отм 0.000. Маркировочные, Кладочные , Полы, Потолки) </t>
        </is>
      </c>
      <c r="F8794" s="614" t="inlineStr">
        <is>
          <t>компл.</t>
        </is>
      </c>
      <c r="G8794" s="671" t="n">
        <v>1</v>
      </c>
      <c r="H8794" s="520" t="n">
        <v>0</v>
      </c>
      <c r="I8794" s="521" t="n">
        <v>900000</v>
      </c>
      <c r="J8794" s="522" t="n">
        <v>112500</v>
      </c>
      <c r="K8794" s="523">
        <f>SUBTOTAL(9,H8794:J8794)</f>
        <v/>
      </c>
      <c r="L8794" s="520">
        <f>$G8794*H8794</f>
        <v/>
      </c>
      <c r="M8794" s="521">
        <f>$G8794*I8794</f>
        <v/>
      </c>
      <c r="N8794" s="522">
        <f>$G8794*J8794</f>
        <v/>
      </c>
      <c r="O8794" s="523">
        <f>G8794*K8794</f>
        <v/>
      </c>
      <c r="P8794" s="637" t="n"/>
      <c r="Q8794" s="668" t="n"/>
    </row>
    <row r="8795" outlineLevel="4">
      <c r="A8795" s="3" t="n"/>
      <c r="B8795" s="3" t="n"/>
      <c r="C8795" s="25" t="n"/>
      <c r="D8795" s="3" t="inlineStr">
        <is>
          <t>3.2.2.1.2</t>
        </is>
      </c>
      <c r="E8795" s="3" t="inlineStr">
        <is>
          <t xml:space="preserve">АР-1.2 (Планы жилых этажей Маркировочные, Кладочные , Полы, Потолки) </t>
        </is>
      </c>
      <c r="F8795" s="614" t="inlineStr">
        <is>
          <t>компл.</t>
        </is>
      </c>
      <c r="G8795" s="671" t="n">
        <v>1</v>
      </c>
      <c r="H8795" s="520" t="n">
        <v>0</v>
      </c>
      <c r="I8795" s="521" t="n">
        <v>900000</v>
      </c>
      <c r="J8795" s="522" t="n">
        <v>112500</v>
      </c>
      <c r="K8795" s="523">
        <f>SUBTOTAL(9,H8795:J8795)</f>
        <v/>
      </c>
      <c r="L8795" s="520">
        <f>$G8795*H8795</f>
        <v/>
      </c>
      <c r="M8795" s="521">
        <f>$G8795*I8795</f>
        <v/>
      </c>
      <c r="N8795" s="522">
        <f>$G8795*J8795</f>
        <v/>
      </c>
      <c r="O8795" s="523">
        <f>G8795*K8795</f>
        <v/>
      </c>
      <c r="P8795" s="637" t="n"/>
      <c r="Q8795" s="668" t="n"/>
    </row>
    <row r="8796" outlineLevel="4">
      <c r="A8796" s="3" t="n"/>
      <c r="B8796" s="3" t="n"/>
      <c r="C8796" s="25" t="n"/>
      <c r="D8796" s="3" t="inlineStr">
        <is>
          <t>3.2.2.1.3</t>
        </is>
      </c>
      <c r="E8796" s="3" t="inlineStr">
        <is>
          <t xml:space="preserve">АР-1.3 (План Технического этажа и кровли) </t>
        </is>
      </c>
      <c r="F8796" s="614" t="inlineStr">
        <is>
          <t>компл.</t>
        </is>
      </c>
      <c r="G8796" s="671" t="n">
        <v>1</v>
      </c>
      <c r="H8796" s="520" t="n">
        <v>0</v>
      </c>
      <c r="I8796" s="521" t="n">
        <v>900000</v>
      </c>
      <c r="J8796" s="522" t="n">
        <v>112500</v>
      </c>
      <c r="K8796" s="523">
        <f>SUBTOTAL(9,H8796:J8796)</f>
        <v/>
      </c>
      <c r="L8796" s="520">
        <f>$G8796*H8796</f>
        <v/>
      </c>
      <c r="M8796" s="521">
        <f>$G8796*I8796</f>
        <v/>
      </c>
      <c r="N8796" s="522">
        <f>$G8796*J8796</f>
        <v/>
      </c>
      <c r="O8796" s="523">
        <f>G8796*K8796</f>
        <v/>
      </c>
      <c r="P8796" s="637" t="n"/>
      <c r="Q8796" s="668" t="n"/>
    </row>
    <row r="8797" outlineLevel="4">
      <c r="A8797" s="3" t="n"/>
      <c r="B8797" s="3" t="n"/>
      <c r="C8797" s="25" t="n"/>
      <c r="D8797" s="3" t="inlineStr">
        <is>
          <t>3.2.2.1.4</t>
        </is>
      </c>
      <c r="E8797" s="3" t="inlineStr">
        <is>
          <t xml:space="preserve">АР-1.4 ( Фасады, Разрезы) </t>
        </is>
      </c>
      <c r="F8797" s="614" t="inlineStr">
        <is>
          <t>компл.</t>
        </is>
      </c>
      <c r="G8797" s="671" t="n">
        <v>1</v>
      </c>
      <c r="H8797" s="520" t="n">
        <v>0</v>
      </c>
      <c r="I8797" s="521" t="n">
        <v>900000</v>
      </c>
      <c r="J8797" s="522" t="n">
        <v>112500</v>
      </c>
      <c r="K8797" s="523">
        <f>SUBTOTAL(9,H8797:J8797)</f>
        <v/>
      </c>
      <c r="L8797" s="520">
        <f>$G8797*H8797</f>
        <v/>
      </c>
      <c r="M8797" s="521">
        <f>$G8797*I8797</f>
        <v/>
      </c>
      <c r="N8797" s="522">
        <f>$G8797*J8797</f>
        <v/>
      </c>
      <c r="O8797" s="523">
        <f>G8797*K8797</f>
        <v/>
      </c>
      <c r="P8797" s="637" t="n"/>
      <c r="Q8797" s="668" t="n"/>
    </row>
    <row r="8798" outlineLevel="4">
      <c r="A8798" s="3" t="n"/>
      <c r="B8798" s="3" t="n"/>
      <c r="C8798" s="25" t="n"/>
      <c r="D8798" s="3" t="inlineStr">
        <is>
          <t>3.2.2.1.5</t>
        </is>
      </c>
      <c r="E8798" s="3" t="inlineStr">
        <is>
          <t xml:space="preserve">АР-1.5 (Узлы, Сечения, Крыльца, Входные группы) </t>
        </is>
      </c>
      <c r="F8798" s="614" t="inlineStr">
        <is>
          <t>компл.</t>
        </is>
      </c>
      <c r="G8798" s="671" t="n">
        <v>1</v>
      </c>
      <c r="H8798" s="520" t="n">
        <v>0</v>
      </c>
      <c r="I8798" s="521" t="n">
        <v>900000</v>
      </c>
      <c r="J8798" s="522" t="n">
        <v>112500</v>
      </c>
      <c r="K8798" s="523">
        <f>SUBTOTAL(9,H8798:J8798)</f>
        <v/>
      </c>
      <c r="L8798" s="520">
        <f>$G8798*H8798</f>
        <v/>
      </c>
      <c r="M8798" s="521">
        <f>$G8798*I8798</f>
        <v/>
      </c>
      <c r="N8798" s="522">
        <f>$G8798*J8798</f>
        <v/>
      </c>
      <c r="O8798" s="523">
        <f>G8798*K8798</f>
        <v/>
      </c>
      <c r="P8798" s="637" t="n"/>
      <c r="Q8798" s="668" t="n"/>
    </row>
    <row r="8799" outlineLevel="4">
      <c r="A8799" s="3" t="n"/>
      <c r="B8799" s="3" t="n"/>
      <c r="C8799" s="25" t="n"/>
      <c r="D8799" s="3" t="inlineStr">
        <is>
          <t>3.2.2.1.6</t>
        </is>
      </c>
      <c r="E8799" s="3" t="inlineStr">
        <is>
          <t xml:space="preserve">АР-1.6 (Ведомость отделки надземной части) </t>
        </is>
      </c>
      <c r="F8799" s="614" t="inlineStr">
        <is>
          <t>компл.</t>
        </is>
      </c>
      <c r="G8799" s="671" t="n">
        <v>1</v>
      </c>
      <c r="H8799" s="520" t="n">
        <v>0</v>
      </c>
      <c r="I8799" s="521" t="n">
        <v>900000</v>
      </c>
      <c r="J8799" s="522" t="n">
        <v>112500</v>
      </c>
      <c r="K8799" s="523">
        <f>SUBTOTAL(9,H8799:J8799)</f>
        <v/>
      </c>
      <c r="L8799" s="520">
        <f>$G8799*H8799</f>
        <v/>
      </c>
      <c r="M8799" s="521">
        <f>$G8799*I8799</f>
        <v/>
      </c>
      <c r="N8799" s="522">
        <f>$G8799*J8799</f>
        <v/>
      </c>
      <c r="O8799" s="523">
        <f>G8799*K8799</f>
        <v/>
      </c>
      <c r="P8799" s="637" t="n"/>
      <c r="Q8799" s="668" t="n"/>
    </row>
    <row r="8800" outlineLevel="1" ht="16.5" customHeight="1">
      <c r="A8800" s="3" t="n"/>
      <c r="B8800" s="3" t="n"/>
      <c r="C8800" s="235" t="n"/>
      <c r="D8800" s="236" t="inlineStr">
        <is>
          <t>3.3.</t>
        </is>
      </c>
      <c r="E8800" s="145" t="inlineStr">
        <is>
          <t>Этап 3. Конструктивные и объемно-планировочные решения</t>
        </is>
      </c>
      <c r="F8800" s="291" t="inlineStr">
        <is>
          <t>компл.</t>
        </is>
      </c>
      <c r="G8800" s="334" t="n">
        <v>1</v>
      </c>
      <c r="H8800" s="336">
        <f>+IFERROR(L8800/G8800,0)</f>
        <v/>
      </c>
      <c r="I8800" s="337">
        <f>IFERROR(M8800/G8800,0)</f>
        <v/>
      </c>
      <c r="J8800" s="338">
        <f>IFERROR(N8800/G8800,0)</f>
        <v/>
      </c>
      <c r="K8800" s="339">
        <f>+IFERROR(O8800/G8800,0)</f>
        <v/>
      </c>
      <c r="L8800" s="336">
        <f>SUBTOTAL(9,L8801:L8819)</f>
        <v/>
      </c>
      <c r="M8800" s="337">
        <f>SUBTOTAL(9,M8801:M8819)</f>
        <v/>
      </c>
      <c r="N8800" s="338">
        <f>SUBTOTAL(9,N8801:N8819)</f>
        <v/>
      </c>
      <c r="O8800" s="339">
        <f>SUBTOTAL(9,O8801:O8819)</f>
        <v/>
      </c>
      <c r="P8800" s="600" t="n"/>
      <c r="Q8800" s="670" t="n"/>
    </row>
    <row r="8801" outlineLevel="2">
      <c r="A8801" s="3" t="n"/>
      <c r="B8801" s="3" t="n"/>
      <c r="C8801" s="384" t="n"/>
      <c r="D8801" s="146" t="inlineStr">
        <is>
          <t>3.3.1.</t>
        </is>
      </c>
      <c r="E8801" s="385" t="inlineStr">
        <is>
          <t xml:space="preserve"> Подэтап 3.2</t>
        </is>
      </c>
      <c r="F8801" s="419" t="inlineStr">
        <is>
          <t>компл.</t>
        </is>
      </c>
      <c r="G8801" s="438" t="n">
        <v>0</v>
      </c>
      <c r="H8801" s="423">
        <f>IFERROR(L8801/G8801,0)</f>
        <v/>
      </c>
      <c r="I8801" s="424">
        <f>IFERROR(M8801/G8801,0)</f>
        <v/>
      </c>
      <c r="J8801" s="425">
        <f>IFERROR(N8801/G8801,0)</f>
        <v/>
      </c>
      <c r="K8801" s="432">
        <f>+IFERROR(O8801/G8801,0)</f>
        <v/>
      </c>
      <c r="L8801" s="423">
        <f>SUBTOTAL(9,L8802:L8808)</f>
        <v/>
      </c>
      <c r="M8801" s="424">
        <f>SUBTOTAL(9,M8802:M8808)</f>
        <v/>
      </c>
      <c r="N8801" s="425">
        <f>SUBTOTAL(9,N8802:N8808)</f>
        <v/>
      </c>
      <c r="O8801" s="427">
        <f>SUBTOTAL(9,O8802:O8808)</f>
        <v/>
      </c>
      <c r="P8801" s="590" t="n"/>
      <c r="Q8801" s="591" t="n"/>
    </row>
    <row r="8802" outlineLevel="3">
      <c r="A8802" s="3" t="n"/>
      <c r="B8802" s="3" t="n"/>
      <c r="C8802" s="452" t="n"/>
      <c r="D8802" s="254" t="inlineStr">
        <is>
          <t>3.3.1.1</t>
        </is>
      </c>
      <c r="E8802" s="254" t="inlineStr">
        <is>
          <t>КЖ-1 (Конструкции ниже отм.0,000):</t>
        </is>
      </c>
      <c r="F8802" s="672" t="inlineStr">
        <is>
          <t>компл.</t>
        </is>
      </c>
      <c r="G8802" s="479" t="n">
        <v>0</v>
      </c>
      <c r="H8802" s="473">
        <f>+IFERROR(L8802/G8802,0)</f>
        <v/>
      </c>
      <c r="I8802" s="474">
        <f>+IFERROR(M8802/G8802,0)</f>
        <v/>
      </c>
      <c r="J8802" s="475">
        <f>+IFERROR(N8802/G8802,0)</f>
        <v/>
      </c>
      <c r="K8802" s="476">
        <f>+IFERROR(O8802/G8802,0)</f>
        <v/>
      </c>
      <c r="L8802" s="473">
        <f>SUBTOTAL(9,L8803:L8808)</f>
        <v/>
      </c>
      <c r="M8802" s="474">
        <f>SUBTOTAL(9,M8803:M8808)</f>
        <v/>
      </c>
      <c r="N8802" s="475">
        <f>SUBTOTAL(9,N8803:N8808)</f>
        <v/>
      </c>
      <c r="O8802" s="476">
        <f>SUBTOTAL(9,O8803:O8808)</f>
        <v/>
      </c>
      <c r="P8802" s="592" t="n"/>
      <c r="Q8802" s="593" t="n"/>
    </row>
    <row r="8803" outlineLevel="4">
      <c r="A8803" s="3" t="n"/>
      <c r="B8803" s="3" t="n"/>
      <c r="C8803" s="25" t="n"/>
      <c r="D8803" s="3" t="inlineStr">
        <is>
          <t>3.3.1.1.1</t>
        </is>
      </c>
      <c r="E8803" s="3" t="inlineStr">
        <is>
          <t>КЖ1.0 (Гидроизоляция, подбетонка)</t>
        </is>
      </c>
      <c r="F8803" s="614" t="inlineStr">
        <is>
          <t>компл.</t>
        </is>
      </c>
      <c r="G8803" s="671" t="n">
        <v>0</v>
      </c>
      <c r="H8803" s="520" t="n">
        <v>0</v>
      </c>
      <c r="I8803" s="521" t="n">
        <v>700000</v>
      </c>
      <c r="J8803" s="522" t="n">
        <v>87500</v>
      </c>
      <c r="K8803" s="523">
        <f>SUBTOTAL(9,H8803:J8803)</f>
        <v/>
      </c>
      <c r="L8803" s="520">
        <f>$G8803*H8803</f>
        <v/>
      </c>
      <c r="M8803" s="521">
        <f>$G8803*I8803</f>
        <v/>
      </c>
      <c r="N8803" s="522">
        <f>$G8803*J8803</f>
        <v/>
      </c>
      <c r="O8803" s="523">
        <f>G8803*K8803</f>
        <v/>
      </c>
      <c r="P8803" s="637" t="n"/>
      <c r="Q8803" s="668" t="n"/>
    </row>
    <row r="8804" outlineLevel="4">
      <c r="A8804" s="3" t="n"/>
      <c r="B8804" s="3" t="n"/>
      <c r="C8804" s="25" t="n"/>
      <c r="D8804" s="3" t="inlineStr">
        <is>
          <t>3.3.1.1.2</t>
        </is>
      </c>
      <c r="E8804" s="3" t="inlineStr">
        <is>
          <t>КЖ1.1 (Фундаментная плита)</t>
        </is>
      </c>
      <c r="F8804" s="614" t="inlineStr">
        <is>
          <t>компл.</t>
        </is>
      </c>
      <c r="G8804" s="671" t="n">
        <v>0</v>
      </c>
      <c r="H8804" s="520" t="n">
        <v>0</v>
      </c>
      <c r="I8804" s="521" t="n">
        <v>700000</v>
      </c>
      <c r="J8804" s="522" t="n">
        <v>87500</v>
      </c>
      <c r="K8804" s="523">
        <f>SUBTOTAL(9,H8804:J8804)</f>
        <v/>
      </c>
      <c r="L8804" s="520">
        <f>$G8804*H8804</f>
        <v/>
      </c>
      <c r="M8804" s="521">
        <f>$G8804*I8804</f>
        <v/>
      </c>
      <c r="N8804" s="522">
        <f>$G8804*J8804</f>
        <v/>
      </c>
      <c r="O8804" s="523">
        <f>G8804*K8804</f>
        <v/>
      </c>
      <c r="P8804" s="637" t="n"/>
      <c r="Q8804" s="668" t="n"/>
    </row>
    <row r="8805" outlineLevel="4">
      <c r="A8805" s="3" t="n"/>
      <c r="B8805" s="3" t="n"/>
      <c r="C8805" s="25" t="n"/>
      <c r="D8805" s="3" t="inlineStr">
        <is>
          <t>3.3.1.1.3</t>
        </is>
      </c>
      <c r="E8805" s="3" t="inlineStr">
        <is>
          <t>КЖ1.2 (Вертикальные конструкции ниже отм.0,000)</t>
        </is>
      </c>
      <c r="F8805" s="614" t="inlineStr">
        <is>
          <t>компл.</t>
        </is>
      </c>
      <c r="G8805" s="671" t="n">
        <v>0</v>
      </c>
      <c r="H8805" s="520" t="n">
        <v>0</v>
      </c>
      <c r="I8805" s="521" t="n">
        <v>700000</v>
      </c>
      <c r="J8805" s="522" t="n">
        <v>87500</v>
      </c>
      <c r="K8805" s="523">
        <f>SUBTOTAL(9,H8805:J8805)</f>
        <v/>
      </c>
      <c r="L8805" s="520">
        <f>$G8805*H8805</f>
        <v/>
      </c>
      <c r="M8805" s="521">
        <f>$G8805*I8805</f>
        <v/>
      </c>
      <c r="N8805" s="522">
        <f>$G8805*J8805</f>
        <v/>
      </c>
      <c r="O8805" s="523">
        <f>G8805*K8805</f>
        <v/>
      </c>
      <c r="P8805" s="637" t="n"/>
      <c r="Q8805" s="668" t="n"/>
    </row>
    <row r="8806" outlineLevel="4">
      <c r="A8806" s="3" t="n"/>
      <c r="B8806" s="3" t="n"/>
      <c r="C8806" s="25" t="n"/>
      <c r="D8806" s="3" t="inlineStr">
        <is>
          <t>3.3.1.1.4</t>
        </is>
      </c>
      <c r="E8806" s="3" t="inlineStr">
        <is>
          <t>КЖ1.3 (Перекрытие на отм.-1,200)</t>
        </is>
      </c>
      <c r="F8806" s="614" t="inlineStr">
        <is>
          <t>компл.</t>
        </is>
      </c>
      <c r="G8806" s="671" t="n">
        <v>0</v>
      </c>
      <c r="H8806" s="520" t="n">
        <v>0</v>
      </c>
      <c r="I8806" s="521" t="n">
        <v>700000</v>
      </c>
      <c r="J8806" s="522" t="n">
        <v>87500</v>
      </c>
      <c r="K8806" s="523">
        <f>SUBTOTAL(9,H8806:J8806)</f>
        <v/>
      </c>
      <c r="L8806" s="520">
        <f>$G8806*H8806</f>
        <v/>
      </c>
      <c r="M8806" s="521">
        <f>$G8806*I8806</f>
        <v/>
      </c>
      <c r="N8806" s="522">
        <f>$G8806*J8806</f>
        <v/>
      </c>
      <c r="O8806" s="523">
        <f>G8806*K8806</f>
        <v/>
      </c>
      <c r="P8806" s="637" t="n"/>
      <c r="Q8806" s="668" t="n"/>
    </row>
    <row r="8807" outlineLevel="4">
      <c r="A8807" s="3" t="n"/>
      <c r="B8807" s="3" t="n"/>
      <c r="C8807" s="25" t="n"/>
      <c r="D8807" s="3" t="inlineStr">
        <is>
          <t>3.3.1.1.5</t>
        </is>
      </c>
      <c r="E8807" s="3" t="inlineStr">
        <is>
          <t>КЖ1.4 (Перекрытие на отм.-0,450)</t>
        </is>
      </c>
      <c r="F8807" s="614" t="inlineStr">
        <is>
          <t>компл.</t>
        </is>
      </c>
      <c r="G8807" s="671" t="n">
        <v>0</v>
      </c>
      <c r="H8807" s="520" t="n">
        <v>0</v>
      </c>
      <c r="I8807" s="521" t="n">
        <v>700000</v>
      </c>
      <c r="J8807" s="522" t="n">
        <v>87500</v>
      </c>
      <c r="K8807" s="523">
        <f>SUBTOTAL(9,H8807:J8807)</f>
        <v/>
      </c>
      <c r="L8807" s="520">
        <f>$G8807*H8807</f>
        <v/>
      </c>
      <c r="M8807" s="521">
        <f>$G8807*I8807</f>
        <v/>
      </c>
      <c r="N8807" s="522">
        <f>$G8807*J8807</f>
        <v/>
      </c>
      <c r="O8807" s="523">
        <f>G8807*K8807</f>
        <v/>
      </c>
      <c r="P8807" s="637" t="n"/>
      <c r="Q8807" s="668" t="n"/>
    </row>
    <row r="8808" outlineLevel="4">
      <c r="A8808" s="3" t="n"/>
      <c r="B8808" s="3" t="n"/>
      <c r="C8808" s="25" t="n"/>
      <c r="D8808" s="3" t="inlineStr">
        <is>
          <t>3.3.1.1.6</t>
        </is>
      </c>
      <c r="E8808" s="3" t="inlineStr">
        <is>
          <t>КЖ1.5 (Лестницы ниже отм.0,000)</t>
        </is>
      </c>
      <c r="F8808" s="614" t="inlineStr">
        <is>
          <t>компл.</t>
        </is>
      </c>
      <c r="G8808" s="671" t="n">
        <v>0</v>
      </c>
      <c r="H8808" s="520" t="n">
        <v>0</v>
      </c>
      <c r="I8808" s="521" t="n">
        <v>700000</v>
      </c>
      <c r="J8808" s="522" t="n">
        <v>87500</v>
      </c>
      <c r="K8808" s="523">
        <f>SUBTOTAL(9,H8808:J8808)</f>
        <v/>
      </c>
      <c r="L8808" s="520">
        <f>$G8808*H8808</f>
        <v/>
      </c>
      <c r="M8808" s="521">
        <f>$G8808*I8808</f>
        <v/>
      </c>
      <c r="N8808" s="522">
        <f>$G8808*J8808</f>
        <v/>
      </c>
      <c r="O8808" s="523">
        <f>G8808*K8808</f>
        <v/>
      </c>
      <c r="P8808" s="637" t="n"/>
      <c r="Q8808" s="668" t="n"/>
    </row>
    <row r="8809" outlineLevel="2">
      <c r="A8809" s="3" t="n"/>
      <c r="B8809" s="3" t="n"/>
      <c r="C8809" s="384" t="n"/>
      <c r="D8809" s="146" t="inlineStr">
        <is>
          <t>3.3.2.</t>
        </is>
      </c>
      <c r="E8809" s="385" t="inlineStr">
        <is>
          <t xml:space="preserve"> Подэтап 3.3</t>
        </is>
      </c>
      <c r="F8809" s="419" t="inlineStr">
        <is>
          <t>компл.</t>
        </is>
      </c>
      <c r="G8809" s="438" t="n">
        <v>0</v>
      </c>
      <c r="H8809" s="423">
        <f>IFERROR(L8809/G8809,0)</f>
        <v/>
      </c>
      <c r="I8809" s="424">
        <f>IFERROR(M8809/G8809,0)</f>
        <v/>
      </c>
      <c r="J8809" s="425">
        <f>IFERROR(N8809/G8809,0)</f>
        <v/>
      </c>
      <c r="K8809" s="432">
        <f>+IFERROR(O8809/G8809,0)</f>
        <v/>
      </c>
      <c r="L8809" s="423">
        <f>SUBTOTAL(9,L8810:L8817)</f>
        <v/>
      </c>
      <c r="M8809" s="424">
        <f>SUBTOTAL(9,M8810:M8817)</f>
        <v/>
      </c>
      <c r="N8809" s="425">
        <f>SUBTOTAL(9,N8810:N8817)</f>
        <v/>
      </c>
      <c r="O8809" s="427">
        <f>SUBTOTAL(9,O8810:O8817)</f>
        <v/>
      </c>
      <c r="P8809" s="590" t="n"/>
      <c r="Q8809" s="591" t="n"/>
    </row>
    <row r="8810" outlineLevel="3">
      <c r="A8810" s="3" t="n"/>
      <c r="B8810" s="3" t="n"/>
      <c r="C8810" s="452" t="n"/>
      <c r="D8810" s="254" t="inlineStr">
        <is>
          <t>3.3.2.1</t>
        </is>
      </c>
      <c r="E8810" s="254" t="inlineStr">
        <is>
          <t>КЖ-2, КЖ-3 (Конструкции выше отм.0,000)</t>
        </is>
      </c>
      <c r="F8810" s="672" t="inlineStr">
        <is>
          <t>компл.</t>
        </is>
      </c>
      <c r="G8810" s="479" t="n">
        <v>0</v>
      </c>
      <c r="H8810" s="473">
        <f>+IFERROR(L8810/G8810,0)</f>
        <v/>
      </c>
      <c r="I8810" s="474">
        <f>+IFERROR(M8810/G8810,0)</f>
        <v/>
      </c>
      <c r="J8810" s="475">
        <f>+IFERROR(N8810/G8810,0)</f>
        <v/>
      </c>
      <c r="K8810" s="476">
        <f>+IFERROR(O8810/G8810,0)</f>
        <v/>
      </c>
      <c r="L8810" s="473">
        <f>SUBTOTAL(9,L8811:L8817)</f>
        <v/>
      </c>
      <c r="M8810" s="474">
        <f>SUBTOTAL(9,M8811:M8817)</f>
        <v/>
      </c>
      <c r="N8810" s="475">
        <f>SUBTOTAL(9,N8811:N8817)</f>
        <v/>
      </c>
      <c r="O8810" s="476">
        <f>SUBTOTAL(9,O8811:O8817)</f>
        <v/>
      </c>
      <c r="P8810" s="592" t="n"/>
      <c r="Q8810" s="593" t="n"/>
    </row>
    <row r="8811" outlineLevel="4">
      <c r="A8811" s="3" t="n"/>
      <c r="B8811" s="3" t="n"/>
      <c r="C8811" s="25" t="n"/>
      <c r="D8811" s="3" t="inlineStr">
        <is>
          <t>3.3.2.1.1</t>
        </is>
      </c>
      <c r="E8811" s="3" t="inlineStr">
        <is>
          <t>КЖ2.1 (Вертикальные конструкции 1эт.)</t>
        </is>
      </c>
      <c r="F8811" s="614" t="inlineStr">
        <is>
          <t>компл.</t>
        </is>
      </c>
      <c r="G8811" s="671" t="n">
        <v>0</v>
      </c>
      <c r="H8811" s="520" t="n">
        <v>0</v>
      </c>
      <c r="I8811" s="521" t="n">
        <v>800000</v>
      </c>
      <c r="J8811" s="522" t="n">
        <v>100000</v>
      </c>
      <c r="K8811" s="523">
        <f>SUBTOTAL(9,H8811:J8811)</f>
        <v/>
      </c>
      <c r="L8811" s="520">
        <f>$G8811*H8811</f>
        <v/>
      </c>
      <c r="M8811" s="521">
        <f>$G8811*I8811</f>
        <v/>
      </c>
      <c r="N8811" s="522">
        <f>$G8811*J8811</f>
        <v/>
      </c>
      <c r="O8811" s="523">
        <f>G8811*K8811</f>
        <v/>
      </c>
      <c r="P8811" s="637" t="n"/>
      <c r="Q8811" s="668" t="n"/>
    </row>
    <row r="8812" outlineLevel="4">
      <c r="A8812" s="3" t="n"/>
      <c r="B8812" s="3" t="n"/>
      <c r="C8812" s="25" t="n"/>
      <c r="D8812" s="3" t="inlineStr">
        <is>
          <t>3.3.2.1.2</t>
        </is>
      </c>
      <c r="E8812" s="3" t="inlineStr">
        <is>
          <t>КЖ2.2 (Вертикальные конструкции 2-5эт.)</t>
        </is>
      </c>
      <c r="F8812" s="614" t="inlineStr">
        <is>
          <t>компл.</t>
        </is>
      </c>
      <c r="G8812" s="671" t="n">
        <v>0</v>
      </c>
      <c r="H8812" s="520" t="n">
        <v>0</v>
      </c>
      <c r="I8812" s="521" t="n">
        <v>800000</v>
      </c>
      <c r="J8812" s="522" t="n">
        <v>100000</v>
      </c>
      <c r="K8812" s="523">
        <f>SUBTOTAL(9,H8812:J8812)</f>
        <v/>
      </c>
      <c r="L8812" s="520">
        <f>$G8812*H8812</f>
        <v/>
      </c>
      <c r="M8812" s="521">
        <f>$G8812*I8812</f>
        <v/>
      </c>
      <c r="N8812" s="522">
        <f>$G8812*J8812</f>
        <v/>
      </c>
      <c r="O8812" s="523">
        <f>G8812*K8812</f>
        <v/>
      </c>
      <c r="P8812" s="637" t="n"/>
      <c r="Q8812" s="668" t="n"/>
    </row>
    <row r="8813" outlineLevel="4">
      <c r="A8813" s="3" t="n"/>
      <c r="B8813" s="3" t="n"/>
      <c r="C8813" s="25" t="n"/>
      <c r="D8813" s="3" t="inlineStr">
        <is>
          <t>3.3.2.1.3</t>
        </is>
      </c>
      <c r="E8813" s="3" t="inlineStr">
        <is>
          <t>КЖ2.3 (Вертикальные конструкции 6-7эт.)</t>
        </is>
      </c>
      <c r="F8813" s="614" t="inlineStr">
        <is>
          <t>компл.</t>
        </is>
      </c>
      <c r="G8813" s="671" t="n">
        <v>1</v>
      </c>
      <c r="H8813" s="520" t="n">
        <v>0</v>
      </c>
      <c r="I8813" s="521" t="n">
        <v>800000</v>
      </c>
      <c r="J8813" s="522" t="n">
        <v>100000</v>
      </c>
      <c r="K8813" s="523">
        <f>SUBTOTAL(9,H8813:J8813)</f>
        <v/>
      </c>
      <c r="L8813" s="520">
        <f>$G8813*H8813</f>
        <v/>
      </c>
      <c r="M8813" s="521">
        <f>$G8813*I8813</f>
        <v/>
      </c>
      <c r="N8813" s="522">
        <f>$G8813*J8813</f>
        <v/>
      </c>
      <c r="O8813" s="523">
        <f>G8813*K8813</f>
        <v/>
      </c>
      <c r="P8813" s="637" t="n"/>
      <c r="Q8813" s="668" t="n"/>
    </row>
    <row r="8814" outlineLevel="4">
      <c r="A8814" s="3" t="n"/>
      <c r="B8814" s="3" t="n"/>
      <c r="C8814" s="25" t="n"/>
      <c r="D8814" s="3" t="inlineStr">
        <is>
          <t>3.3.2.1.4</t>
        </is>
      </c>
      <c r="E8814" s="3" t="inlineStr">
        <is>
          <t>КЖ3.1 (Перекрытия 1-6эт.)</t>
        </is>
      </c>
      <c r="F8814" s="614" t="inlineStr">
        <is>
          <t>компл.</t>
        </is>
      </c>
      <c r="G8814" s="671" t="n">
        <v>1</v>
      </c>
      <c r="H8814" s="520" t="n">
        <v>0</v>
      </c>
      <c r="I8814" s="521" t="n">
        <v>800000</v>
      </c>
      <c r="J8814" s="522" t="n">
        <v>100000</v>
      </c>
      <c r="K8814" s="523">
        <f>SUBTOTAL(9,H8814:J8814)</f>
        <v/>
      </c>
      <c r="L8814" s="520">
        <f>$G8814*H8814</f>
        <v/>
      </c>
      <c r="M8814" s="521">
        <f>$G8814*I8814</f>
        <v/>
      </c>
      <c r="N8814" s="522">
        <f>$G8814*J8814</f>
        <v/>
      </c>
      <c r="O8814" s="523">
        <f>G8814*K8814</f>
        <v/>
      </c>
      <c r="P8814" s="637" t="n"/>
      <c r="Q8814" s="668" t="n"/>
    </row>
    <row r="8815" outlineLevel="4">
      <c r="A8815" s="3" t="n"/>
      <c r="B8815" s="3" t="n"/>
      <c r="C8815" s="25" t="n"/>
      <c r="D8815" s="3" t="inlineStr">
        <is>
          <t>3.3.2.1.5</t>
        </is>
      </c>
      <c r="E8815" s="3" t="inlineStr">
        <is>
          <t>КЖ3.2 (Покрытие)</t>
        </is>
      </c>
      <c r="F8815" s="614" t="inlineStr">
        <is>
          <t>компл.</t>
        </is>
      </c>
      <c r="G8815" s="671" t="n">
        <v>1</v>
      </c>
      <c r="H8815" s="520" t="n">
        <v>0</v>
      </c>
      <c r="I8815" s="521" t="n">
        <v>800000</v>
      </c>
      <c r="J8815" s="522" t="n">
        <v>100000</v>
      </c>
      <c r="K8815" s="523">
        <f>SUBTOTAL(9,H8815:J8815)</f>
        <v/>
      </c>
      <c r="L8815" s="520">
        <f>$G8815*H8815</f>
        <v/>
      </c>
      <c r="M8815" s="521">
        <f>$G8815*I8815</f>
        <v/>
      </c>
      <c r="N8815" s="522">
        <f>$G8815*J8815</f>
        <v/>
      </c>
      <c r="O8815" s="523">
        <f>G8815*K8815</f>
        <v/>
      </c>
      <c r="P8815" s="637" t="n"/>
      <c r="Q8815" s="668" t="n"/>
    </row>
    <row r="8816" outlineLevel="4">
      <c r="A8816" s="3" t="n"/>
      <c r="B8816" s="3" t="n"/>
      <c r="C8816" s="25" t="n"/>
      <c r="D8816" s="3" t="inlineStr">
        <is>
          <t>3.3.2.1.6</t>
        </is>
      </c>
      <c r="E8816" s="3" t="inlineStr">
        <is>
          <t>КЖ3.3 (Лестницы выше отм.0,000)</t>
        </is>
      </c>
      <c r="F8816" s="614" t="inlineStr">
        <is>
          <t>компл.</t>
        </is>
      </c>
      <c r="G8816" s="671" t="n">
        <v>1</v>
      </c>
      <c r="H8816" s="520" t="n">
        <v>0</v>
      </c>
      <c r="I8816" s="521" t="n">
        <v>800000</v>
      </c>
      <c r="J8816" s="522" t="n">
        <v>100000</v>
      </c>
      <c r="K8816" s="523">
        <f>SUBTOTAL(9,H8816:J8816)</f>
        <v/>
      </c>
      <c r="L8816" s="520">
        <f>$G8816*H8816</f>
        <v/>
      </c>
      <c r="M8816" s="521">
        <f>$G8816*I8816</f>
        <v/>
      </c>
      <c r="N8816" s="522">
        <f>$G8816*J8816</f>
        <v/>
      </c>
      <c r="O8816" s="523">
        <f>G8816*K8816</f>
        <v/>
      </c>
      <c r="P8816" s="637" t="n"/>
      <c r="Q8816" s="668" t="n"/>
    </row>
    <row r="8817" outlineLevel="4">
      <c r="A8817" s="3" t="n"/>
      <c r="B8817" s="3" t="n"/>
      <c r="C8817" s="25" t="n"/>
      <c r="D8817" s="3" t="inlineStr">
        <is>
          <t>3.3.2.1.7</t>
        </is>
      </c>
      <c r="E8817" s="3" t="inlineStr">
        <is>
          <t>КЖ3.4 (Входные группы, крыльца)</t>
        </is>
      </c>
      <c r="F8817" s="614" t="inlineStr">
        <is>
          <t>компл.</t>
        </is>
      </c>
      <c r="G8817" s="671" t="n">
        <v>1</v>
      </c>
      <c r="H8817" s="520" t="n">
        <v>0</v>
      </c>
      <c r="I8817" s="521" t="n">
        <v>800000</v>
      </c>
      <c r="J8817" s="522" t="n">
        <v>100000</v>
      </c>
      <c r="K8817" s="523">
        <f>SUBTOTAL(9,H8817:J8817)</f>
        <v/>
      </c>
      <c r="L8817" s="520">
        <f>$G8817*H8817</f>
        <v/>
      </c>
      <c r="M8817" s="521">
        <f>$G8817*I8817</f>
        <v/>
      </c>
      <c r="N8817" s="522">
        <f>$G8817*J8817</f>
        <v/>
      </c>
      <c r="O8817" s="523">
        <f>G8817*K8817</f>
        <v/>
      </c>
      <c r="P8817" s="637" t="n"/>
      <c r="Q8817" s="668" t="n"/>
    </row>
    <row r="8818" outlineLevel="2">
      <c r="A8818" s="3" t="n"/>
      <c r="B8818" s="3" t="n"/>
      <c r="C8818" s="384" t="n"/>
      <c r="D8818" s="146" t="inlineStr">
        <is>
          <t>3.3.3.</t>
        </is>
      </c>
      <c r="E8818" s="385" t="inlineStr">
        <is>
          <t xml:space="preserve"> Подэтап 3.4</t>
        </is>
      </c>
      <c r="F8818" s="419" t="inlineStr">
        <is>
          <t>компл.</t>
        </is>
      </c>
      <c r="G8818" s="438" t="n">
        <v>0</v>
      </c>
      <c r="H8818" s="423">
        <f>IFERROR(L8818/G8818,0)</f>
        <v/>
      </c>
      <c r="I8818" s="424">
        <f>IFERROR(M8818/G8818,0)</f>
        <v/>
      </c>
      <c r="J8818" s="425">
        <f>IFERROR(N8818/G8818,0)</f>
        <v/>
      </c>
      <c r="K8818" s="432">
        <f>+IFERROR(O8818/G8818,0)</f>
        <v/>
      </c>
      <c r="L8818" s="423">
        <f>SUBTOTAL(9,L8819:L8819)</f>
        <v/>
      </c>
      <c r="M8818" s="424">
        <f>SUBTOTAL(9,M8819:M8819)</f>
        <v/>
      </c>
      <c r="N8818" s="425">
        <f>SUBTOTAL(9,N8819:N8819)</f>
        <v/>
      </c>
      <c r="O8818" s="427">
        <f>SUBTOTAL(9,O8819:O8819)</f>
        <v/>
      </c>
      <c r="P8818" s="590" t="n"/>
      <c r="Q8818" s="591" t="n"/>
    </row>
    <row r="8819" outlineLevel="3" ht="42.75" customHeight="1">
      <c r="A8819" s="3" t="n"/>
      <c r="B8819" s="3" t="n"/>
      <c r="C8819" s="25" t="n"/>
      <c r="D8819" s="3" t="inlineStr">
        <is>
          <t>3.3.3.1.</t>
        </is>
      </c>
      <c r="E8819" s="3" t="inlineStr">
        <is>
          <t>КМ4 (Конструкции металлические), в т.ч. конструктивные решения для устройства фасадов и монтажа светопрозрачных конструкций (окна, витражи, козырьки (при необходимости), и т.д.</t>
        </is>
      </c>
      <c r="F8819" s="614" t="inlineStr">
        <is>
          <t>компл.</t>
        </is>
      </c>
      <c r="G8819" s="671" t="n">
        <v>1</v>
      </c>
      <c r="H8819" s="520" t="n">
        <v>0</v>
      </c>
      <c r="I8819" s="521" t="n">
        <v>650000</v>
      </c>
      <c r="J8819" s="522" t="n">
        <v>81250</v>
      </c>
      <c r="K8819" s="523">
        <f>SUBTOTAL(9,H8819:J8819)</f>
        <v/>
      </c>
      <c r="L8819" s="520">
        <f>$G8819*H8819</f>
        <v/>
      </c>
      <c r="M8819" s="521">
        <f>$G8819*I8819</f>
        <v/>
      </c>
      <c r="N8819" s="522">
        <f>$G8819*J8819</f>
        <v/>
      </c>
      <c r="O8819" s="523">
        <f>G8819*K8819</f>
        <v/>
      </c>
      <c r="P8819" s="637" t="n"/>
      <c r="Q8819" s="668" t="n"/>
    </row>
    <row r="8820" outlineLevel="1" ht="49.5" customHeight="1">
      <c r="A8820" s="3" t="n"/>
      <c r="B8820" s="3" t="n"/>
      <c r="C8820" s="235" t="n"/>
      <c r="D8820" s="236" t="inlineStr">
        <is>
          <t>3.4.</t>
        </is>
      </c>
      <c r="E8820" s="145" t="inlineStr">
        <is>
          <t>Этап 4. Сведения об инженерном оборудовании, о сетях инженерно-технического обеспечения, перечень инженерно-технических мероприятий, включая:</t>
        </is>
      </c>
      <c r="F8820" s="291" t="inlineStr">
        <is>
          <t>компл.</t>
        </is>
      </c>
      <c r="G8820" s="334" t="n">
        <v>1</v>
      </c>
      <c r="H8820" s="336">
        <f>+IFERROR(L8820/G8820,0)</f>
        <v/>
      </c>
      <c r="I8820" s="337">
        <f>IFERROR(M8820/G8820,0)</f>
        <v/>
      </c>
      <c r="J8820" s="338">
        <f>IFERROR(N8820/G8820,0)</f>
        <v/>
      </c>
      <c r="K8820" s="339">
        <f>+IFERROR(O8820/G8820,0)</f>
        <v/>
      </c>
      <c r="L8820" s="336">
        <f>SUBTOTAL(9,L8821:L8872)</f>
        <v/>
      </c>
      <c r="M8820" s="337">
        <f>SUBTOTAL(9,M8821:M8872)</f>
        <v/>
      </c>
      <c r="N8820" s="338">
        <f>SUBTOTAL(9,N8821:N8872)</f>
        <v/>
      </c>
      <c r="O8820" s="339">
        <f>SUBTOTAL(9,O8821:O8872)</f>
        <v/>
      </c>
      <c r="P8820" s="600" t="n"/>
      <c r="Q8820" s="670" t="n"/>
    </row>
    <row r="8821" outlineLevel="2">
      <c r="A8821" s="3" t="n"/>
      <c r="B8821" s="3" t="n"/>
      <c r="C8821" s="384" t="n"/>
      <c r="D8821" s="146" t="inlineStr">
        <is>
          <t>3.4.1.</t>
        </is>
      </c>
      <c r="E8821" s="385" t="inlineStr">
        <is>
          <t xml:space="preserve"> Подэтап 4.1</t>
        </is>
      </c>
      <c r="F8821" s="419" t="inlineStr">
        <is>
          <t>компл.</t>
        </is>
      </c>
      <c r="G8821" s="438" t="n">
        <v>0</v>
      </c>
      <c r="H8821" s="423">
        <f>IFERROR(L8821/G8821,0)</f>
        <v/>
      </c>
      <c r="I8821" s="424">
        <f>IFERROR(M8821/G8821,0)</f>
        <v/>
      </c>
      <c r="J8821" s="425">
        <f>IFERROR(N8821/G8821,0)</f>
        <v/>
      </c>
      <c r="K8821" s="432">
        <f>+IFERROR(O8821/G8821,0)</f>
        <v/>
      </c>
      <c r="L8821" s="423">
        <f>SUBTOTAL(9,L8822:L8823)</f>
        <v/>
      </c>
      <c r="M8821" s="424">
        <f>SUBTOTAL(9,M8822:M8823)</f>
        <v/>
      </c>
      <c r="N8821" s="425">
        <f>SUBTOTAL(9,N8822:N8823)</f>
        <v/>
      </c>
      <c r="O8821" s="427">
        <f>SUBTOTAL(9,O8822:O8823)</f>
        <v/>
      </c>
      <c r="P8821" s="590" t="n"/>
      <c r="Q8821" s="591" t="n"/>
    </row>
    <row r="8822" outlineLevel="3">
      <c r="A8822" s="3" t="n"/>
      <c r="B8822" s="3" t="n"/>
      <c r="C8822" s="452" t="n"/>
      <c r="D8822" s="254" t="inlineStr">
        <is>
          <t>3.4.1.1</t>
        </is>
      </c>
      <c r="E8822" s="254" t="inlineStr">
        <is>
          <t xml:space="preserve"> Подэтап 4.1.1  ЭОМ, в составе:</t>
        </is>
      </c>
      <c r="F8822" s="672" t="inlineStr">
        <is>
          <t>компл.</t>
        </is>
      </c>
      <c r="G8822" s="479" t="n">
        <v>0</v>
      </c>
      <c r="H8822" s="473">
        <f>+IFERROR(L8822/G8822,0)</f>
        <v/>
      </c>
      <c r="I8822" s="474">
        <f>+IFERROR(M8822/G8822,0)</f>
        <v/>
      </c>
      <c r="J8822" s="475">
        <f>+IFERROR(N8822/G8822,0)</f>
        <v/>
      </c>
      <c r="K8822" s="476">
        <f>+IFERROR(O8822/G8822,0)</f>
        <v/>
      </c>
      <c r="L8822" s="473">
        <f>SUBTOTAL(9,L8823:L8823)</f>
        <v/>
      </c>
      <c r="M8822" s="474">
        <f>SUBTOTAL(9,M8823:M8823)</f>
        <v/>
      </c>
      <c r="N8822" s="475">
        <f>SUBTOTAL(9,N8823:N8823)</f>
        <v/>
      </c>
      <c r="O8822" s="476">
        <f>SUBTOTAL(9,O8823:O8823)</f>
        <v/>
      </c>
      <c r="P8822" s="592" t="n"/>
      <c r="Q8822" s="593" t="n"/>
    </row>
    <row r="8823" outlineLevel="4">
      <c r="A8823" s="3" t="n"/>
      <c r="B8823" s="3" t="n"/>
      <c r="C8823" s="25" t="n"/>
      <c r="D8823" s="3" t="inlineStr">
        <is>
          <t>3.4.1.1.1</t>
        </is>
      </c>
      <c r="E8823" s="3" t="inlineStr">
        <is>
          <t>ЭОМ</t>
        </is>
      </c>
      <c r="F8823" s="614" t="inlineStr">
        <is>
          <t>компл.</t>
        </is>
      </c>
      <c r="G8823" s="671" t="n">
        <v>0</v>
      </c>
      <c r="H8823" s="520" t="n">
        <v>0</v>
      </c>
      <c r="I8823" s="521" t="n">
        <v>3152000</v>
      </c>
      <c r="J8823" s="522" t="n">
        <v>394000</v>
      </c>
      <c r="K8823" s="523">
        <f>SUBTOTAL(9,H8823:J8823)</f>
        <v/>
      </c>
      <c r="L8823" s="520">
        <f>$G8823*H8823</f>
        <v/>
      </c>
      <c r="M8823" s="521">
        <f>$G8823*I8823</f>
        <v/>
      </c>
      <c r="N8823" s="522">
        <f>$G8823*J8823</f>
        <v/>
      </c>
      <c r="O8823" s="523">
        <f>G8823*K8823</f>
        <v/>
      </c>
      <c r="P8823" s="637" t="n"/>
      <c r="Q8823" s="668" t="n"/>
    </row>
    <row r="8824" outlineLevel="2">
      <c r="A8824" s="3" t="n"/>
      <c r="B8824" s="3" t="n"/>
      <c r="C8824" s="384" t="n"/>
      <c r="D8824" s="146" t="inlineStr">
        <is>
          <t>3.4.2.</t>
        </is>
      </c>
      <c r="E8824" s="385" t="inlineStr">
        <is>
          <t xml:space="preserve"> Подэтап 4.2</t>
        </is>
      </c>
      <c r="F8824" s="419" t="inlineStr">
        <is>
          <t>компл.</t>
        </is>
      </c>
      <c r="G8824" s="438" t="n">
        <v>0</v>
      </c>
      <c r="H8824" s="423">
        <f>IFERROR(L8824/G8824,0)</f>
        <v/>
      </c>
      <c r="I8824" s="424">
        <f>IFERROR(M8824/G8824,0)</f>
        <v/>
      </c>
      <c r="J8824" s="425">
        <f>IFERROR(N8824/G8824,0)</f>
        <v/>
      </c>
      <c r="K8824" s="432">
        <f>+IFERROR(O8824/G8824,0)</f>
        <v/>
      </c>
      <c r="L8824" s="423">
        <f>SUBTOTAL(9,L8825:L8829)</f>
        <v/>
      </c>
      <c r="M8824" s="424">
        <f>SUBTOTAL(9,M8825:M8829)</f>
        <v/>
      </c>
      <c r="N8824" s="425">
        <f>SUBTOTAL(9,N8825:N8829)</f>
        <v/>
      </c>
      <c r="O8824" s="427">
        <f>SUBTOTAL(9,O8825:O8829)</f>
        <v/>
      </c>
      <c r="P8824" s="590" t="n"/>
      <c r="Q8824" s="591" t="n"/>
    </row>
    <row r="8825" outlineLevel="3">
      <c r="A8825" s="3" t="n"/>
      <c r="B8825" s="3" t="n"/>
      <c r="C8825" s="452" t="n"/>
      <c r="D8825" s="254" t="inlineStr">
        <is>
          <t>3.4.2.1</t>
        </is>
      </c>
      <c r="E8825" s="254" t="inlineStr">
        <is>
          <t>Система водоснабжения</t>
        </is>
      </c>
      <c r="F8825" s="672" t="inlineStr">
        <is>
          <t>компл.</t>
        </is>
      </c>
      <c r="G8825" s="479" t="n">
        <v>0</v>
      </c>
      <c r="H8825" s="473">
        <f>+IFERROR(L8825/G8825,0)</f>
        <v/>
      </c>
      <c r="I8825" s="474">
        <f>+IFERROR(M8825/G8825,0)</f>
        <v/>
      </c>
      <c r="J8825" s="475">
        <f>+IFERROR(N8825/G8825,0)</f>
        <v/>
      </c>
      <c r="K8825" s="476">
        <f>+IFERROR(O8825/G8825,0)</f>
        <v/>
      </c>
      <c r="L8825" s="473">
        <f>SUBTOTAL(9,L8826:L8829)</f>
        <v/>
      </c>
      <c r="M8825" s="474">
        <f>SUBTOTAL(9,M8826:M8829)</f>
        <v/>
      </c>
      <c r="N8825" s="475">
        <f>SUBTOTAL(9,N8826:N8829)</f>
        <v/>
      </c>
      <c r="O8825" s="476">
        <f>SUBTOTAL(9,O8826:O8829)</f>
        <v/>
      </c>
      <c r="P8825" s="592" t="n"/>
      <c r="Q8825" s="593" t="n"/>
    </row>
    <row r="8826" outlineLevel="4" ht="28.5" customHeight="1">
      <c r="A8826" s="3" t="n"/>
      <c r="B8826" s="3" t="n"/>
      <c r="C8826" s="25" t="n"/>
      <c r="D8826" s="3" t="inlineStr">
        <is>
          <t>3.4.2.1.1</t>
        </is>
      </c>
      <c r="E8826" s="3" t="inlineStr">
        <is>
          <t>Внутренние системы холодного и горячего водоснабжения, водомерный узел, система водоочистки</t>
        </is>
      </c>
      <c r="F8826" s="614" t="inlineStr">
        <is>
          <t>компл.</t>
        </is>
      </c>
      <c r="G8826" s="671" t="n">
        <v>0</v>
      </c>
      <c r="H8826" s="520" t="n">
        <v>0</v>
      </c>
      <c r="I8826" s="521" t="n">
        <v>490000</v>
      </c>
      <c r="J8826" s="522" t="n">
        <v>61250</v>
      </c>
      <c r="K8826" s="523">
        <f>SUBTOTAL(9,H8826:J8826)</f>
        <v/>
      </c>
      <c r="L8826" s="520">
        <f>$G8826*H8826</f>
        <v/>
      </c>
      <c r="M8826" s="521">
        <f>$G8826*I8826</f>
        <v/>
      </c>
      <c r="N8826" s="522">
        <f>$G8826*J8826</f>
        <v/>
      </c>
      <c r="O8826" s="523">
        <f>G8826*K8826</f>
        <v/>
      </c>
      <c r="P8826" s="637" t="n"/>
      <c r="Q8826" s="668" t="n"/>
    </row>
    <row r="8827" outlineLevel="4">
      <c r="A8827" s="3" t="n"/>
      <c r="B8827" s="3" t="n"/>
      <c r="C8827" s="25" t="n"/>
      <c r="D8827" s="3" t="inlineStr">
        <is>
          <t>3.4.2.1.2</t>
        </is>
      </c>
      <c r="E8827" s="3" t="inlineStr">
        <is>
          <t>Внутренний противопожарный водопровод (ВПВ)</t>
        </is>
      </c>
      <c r="F8827" s="614" t="inlineStr">
        <is>
          <t>компл.</t>
        </is>
      </c>
      <c r="G8827" s="671" t="n">
        <v>0</v>
      </c>
      <c r="H8827" s="520" t="n">
        <v>0</v>
      </c>
      <c r="I8827" s="521" t="n">
        <v>490000</v>
      </c>
      <c r="J8827" s="522" t="n">
        <v>61250</v>
      </c>
      <c r="K8827" s="523">
        <f>SUBTOTAL(9,H8827:J8827)</f>
        <v/>
      </c>
      <c r="L8827" s="520">
        <f>$G8827*H8827</f>
        <v/>
      </c>
      <c r="M8827" s="521">
        <f>$G8827*I8827</f>
        <v/>
      </c>
      <c r="N8827" s="522">
        <f>$G8827*J8827</f>
        <v/>
      </c>
      <c r="O8827" s="523">
        <f>G8827*K8827</f>
        <v/>
      </c>
      <c r="P8827" s="637" t="n"/>
      <c r="Q8827" s="668" t="n"/>
    </row>
    <row r="8828" outlineLevel="4">
      <c r="A8828" s="3" t="n"/>
      <c r="B8828" s="3" t="n"/>
      <c r="C8828" s="25" t="n"/>
      <c r="D8828" s="3" t="inlineStr">
        <is>
          <t>3.4.2.1.3</t>
        </is>
      </c>
      <c r="E8828" s="3" t="inlineStr">
        <is>
          <t>Автоматическая установка водяного пожаротушения (АУПТ)</t>
        </is>
      </c>
      <c r="F8828" s="614" t="inlineStr">
        <is>
          <t>компл.</t>
        </is>
      </c>
      <c r="G8828" s="671" t="n">
        <v>0</v>
      </c>
      <c r="H8828" s="520" t="n">
        <v>0</v>
      </c>
      <c r="I8828" s="521" t="n">
        <v>490000</v>
      </c>
      <c r="J8828" s="522" t="n">
        <v>61250</v>
      </c>
      <c r="K8828" s="523">
        <f>SUBTOTAL(9,H8828:J8828)</f>
        <v/>
      </c>
      <c r="L8828" s="520">
        <f>$G8828*H8828</f>
        <v/>
      </c>
      <c r="M8828" s="521">
        <f>$G8828*I8828</f>
        <v/>
      </c>
      <c r="N8828" s="522">
        <f>$G8828*J8828</f>
        <v/>
      </c>
      <c r="O8828" s="523">
        <f>G8828*K8828</f>
        <v/>
      </c>
      <c r="P8828" s="637" t="n"/>
      <c r="Q8828" s="668" t="n"/>
    </row>
    <row r="8829" outlineLevel="4" ht="28.5" customHeight="1">
      <c r="A8829" s="3" t="n"/>
      <c r="B8829" s="3" t="n"/>
      <c r="C8829" s="25" t="n"/>
      <c r="D8829" s="3" t="inlineStr">
        <is>
          <t>3.4.2.1.4</t>
        </is>
      </c>
      <c r="E8829" s="3" t="inlineStr">
        <is>
          <t>Насосные установки (повысительные и циркуляционно-повысительные НУ системы ГВС, НУ системы хозпитьевого водопровода)</t>
        </is>
      </c>
      <c r="F8829" s="614" t="inlineStr">
        <is>
          <t>компл.</t>
        </is>
      </c>
      <c r="G8829" s="671" t="n">
        <v>0</v>
      </c>
      <c r="H8829" s="520" t="n">
        <v>0</v>
      </c>
      <c r="I8829" s="521" t="n">
        <v>490000</v>
      </c>
      <c r="J8829" s="522" t="n">
        <v>61250</v>
      </c>
      <c r="K8829" s="523">
        <f>SUBTOTAL(9,H8829:J8829)</f>
        <v/>
      </c>
      <c r="L8829" s="520">
        <f>$G8829*H8829</f>
        <v/>
      </c>
      <c r="M8829" s="521">
        <f>$G8829*I8829</f>
        <v/>
      </c>
      <c r="N8829" s="522">
        <f>$G8829*J8829</f>
        <v/>
      </c>
      <c r="O8829" s="523">
        <f>G8829*K8829</f>
        <v/>
      </c>
      <c r="P8829" s="637" t="n"/>
      <c r="Q8829" s="668" t="n"/>
    </row>
    <row r="8830" outlineLevel="2">
      <c r="A8830" s="3" t="n"/>
      <c r="B8830" s="3" t="n"/>
      <c r="C8830" s="384" t="n"/>
      <c r="D8830" s="146" t="inlineStr">
        <is>
          <t>3.4.3.</t>
        </is>
      </c>
      <c r="E8830" s="385" t="inlineStr">
        <is>
          <t xml:space="preserve"> Подэтап 4.3</t>
        </is>
      </c>
      <c r="F8830" s="419" t="inlineStr">
        <is>
          <t>компл.</t>
        </is>
      </c>
      <c r="G8830" s="438" t="n">
        <v>0</v>
      </c>
      <c r="H8830" s="423">
        <f>IFERROR(L8830/G8830,0)</f>
        <v/>
      </c>
      <c r="I8830" s="424">
        <f>IFERROR(M8830/G8830,0)</f>
        <v/>
      </c>
      <c r="J8830" s="425">
        <f>IFERROR(N8830/G8830,0)</f>
        <v/>
      </c>
      <c r="K8830" s="432">
        <f>+IFERROR(O8830/G8830,0)</f>
        <v/>
      </c>
      <c r="L8830" s="423">
        <f>SUBTOTAL(9,L8831:L8835)</f>
        <v/>
      </c>
      <c r="M8830" s="424">
        <f>SUBTOTAL(9,M8831:M8835)</f>
        <v/>
      </c>
      <c r="N8830" s="425">
        <f>SUBTOTAL(9,N8831:N8835)</f>
        <v/>
      </c>
      <c r="O8830" s="427">
        <f>SUBTOTAL(9,O8831:O8835)</f>
        <v/>
      </c>
      <c r="P8830" s="590" t="n"/>
      <c r="Q8830" s="591" t="n"/>
    </row>
    <row r="8831" outlineLevel="3">
      <c r="A8831" s="3" t="n"/>
      <c r="B8831" s="3" t="n"/>
      <c r="C8831" s="452" t="n"/>
      <c r="D8831" s="254" t="inlineStr">
        <is>
          <t>3.4.3.1</t>
        </is>
      </c>
      <c r="E8831" s="254" t="inlineStr">
        <is>
          <t>Система водоотведения</t>
        </is>
      </c>
      <c r="F8831" s="672" t="inlineStr">
        <is>
          <t>компл.</t>
        </is>
      </c>
      <c r="G8831" s="479" t="n">
        <v>0</v>
      </c>
      <c r="H8831" s="473">
        <f>+IFERROR(L8831/G8831,0)</f>
        <v/>
      </c>
      <c r="I8831" s="474">
        <f>+IFERROR(M8831/G8831,0)</f>
        <v/>
      </c>
      <c r="J8831" s="475">
        <f>+IFERROR(N8831/G8831,0)</f>
        <v/>
      </c>
      <c r="K8831" s="476">
        <f>+IFERROR(O8831/G8831,0)</f>
        <v/>
      </c>
      <c r="L8831" s="473">
        <f>SUBTOTAL(9,L8832:L8835)</f>
        <v/>
      </c>
      <c r="M8831" s="474">
        <f>SUBTOTAL(9,M8832:M8835)</f>
        <v/>
      </c>
      <c r="N8831" s="475">
        <f>SUBTOTAL(9,N8832:N8835)</f>
        <v/>
      </c>
      <c r="O8831" s="476">
        <f>SUBTOTAL(9,O8832:O8835)</f>
        <v/>
      </c>
      <c r="P8831" s="592" t="n"/>
      <c r="Q8831" s="593" t="n"/>
    </row>
    <row r="8832" outlineLevel="4">
      <c r="A8832" s="3" t="n"/>
      <c r="B8832" s="3" t="n"/>
      <c r="C8832" s="25" t="n"/>
      <c r="D8832" s="3" t="inlineStr">
        <is>
          <t>3.4.3.1.1</t>
        </is>
      </c>
      <c r="E8832" s="3" t="inlineStr">
        <is>
          <t>Хозяйственно-бытовая и производственная канализация (в том числе жироуловители)</t>
        </is>
      </c>
      <c r="F8832" s="614" t="inlineStr">
        <is>
          <t>компл.</t>
        </is>
      </c>
      <c r="G8832" s="671" t="n">
        <v>0</v>
      </c>
      <c r="H8832" s="520" t="n">
        <v>0</v>
      </c>
      <c r="I8832" s="521" t="n">
        <v>600000</v>
      </c>
      <c r="J8832" s="522" t="n">
        <v>75000</v>
      </c>
      <c r="K8832" s="523">
        <f>SUBTOTAL(9,H8832:J8832)</f>
        <v/>
      </c>
      <c r="L8832" s="520">
        <f>$G8832*H8832</f>
        <v/>
      </c>
      <c r="M8832" s="521">
        <f>$G8832*I8832</f>
        <v/>
      </c>
      <c r="N8832" s="522">
        <f>$G8832*J8832</f>
        <v/>
      </c>
      <c r="O8832" s="523">
        <f>G8832*K8832</f>
        <v/>
      </c>
      <c r="P8832" s="637" t="n"/>
      <c r="Q8832" s="668" t="n"/>
    </row>
    <row r="8833" outlineLevel="4">
      <c r="A8833" s="3" t="n"/>
      <c r="B8833" s="3" t="n"/>
      <c r="C8833" s="25" t="n"/>
      <c r="D8833" s="3" t="inlineStr">
        <is>
          <t>3.4.3.1.2</t>
        </is>
      </c>
      <c r="E8833" s="3" t="inlineStr">
        <is>
          <t>Дренажная канализация (от кондиционирования)</t>
        </is>
      </c>
      <c r="F8833" s="614" t="inlineStr">
        <is>
          <t>компл.</t>
        </is>
      </c>
      <c r="G8833" s="671" t="n">
        <v>0</v>
      </c>
      <c r="H8833" s="520" t="n">
        <v>0</v>
      </c>
      <c r="I8833" s="521" t="n">
        <v>600000</v>
      </c>
      <c r="J8833" s="522" t="n">
        <v>75000</v>
      </c>
      <c r="K8833" s="523">
        <f>SUBTOTAL(9,H8833:J8833)</f>
        <v/>
      </c>
      <c r="L8833" s="520">
        <f>$G8833*H8833</f>
        <v/>
      </c>
      <c r="M8833" s="521">
        <f>$G8833*I8833</f>
        <v/>
      </c>
      <c r="N8833" s="522">
        <f>$G8833*J8833</f>
        <v/>
      </c>
      <c r="O8833" s="523">
        <f>G8833*K8833</f>
        <v/>
      </c>
      <c r="P8833" s="637" t="n"/>
      <c r="Q8833" s="668" t="n"/>
    </row>
    <row r="8834" outlineLevel="4">
      <c r="A8834" s="3" t="n"/>
      <c r="B8834" s="3" t="n"/>
      <c r="C8834" s="25" t="n"/>
      <c r="D8834" s="3" t="inlineStr">
        <is>
          <t>3.4.3.1.3</t>
        </is>
      </c>
      <c r="E8834" s="3" t="inlineStr">
        <is>
          <t>Ливневая канализация (в том числе напорная)</t>
        </is>
      </c>
      <c r="F8834" s="614" t="inlineStr">
        <is>
          <t>компл.</t>
        </is>
      </c>
      <c r="G8834" s="671" t="n">
        <v>0</v>
      </c>
      <c r="H8834" s="520" t="n">
        <v>0</v>
      </c>
      <c r="I8834" s="521" t="n">
        <v>600000</v>
      </c>
      <c r="J8834" s="522" t="n">
        <v>75000</v>
      </c>
      <c r="K8834" s="523">
        <f>SUBTOTAL(9,H8834:J8834)</f>
        <v/>
      </c>
      <c r="L8834" s="520">
        <f>$G8834*H8834</f>
        <v/>
      </c>
      <c r="M8834" s="521">
        <f>$G8834*I8834</f>
        <v/>
      </c>
      <c r="N8834" s="522">
        <f>$G8834*J8834</f>
        <v/>
      </c>
      <c r="O8834" s="523">
        <f>G8834*K8834</f>
        <v/>
      </c>
      <c r="P8834" s="637" t="n"/>
      <c r="Q8834" s="668" t="n"/>
    </row>
    <row r="8835" outlineLevel="4">
      <c r="A8835" s="3" t="n"/>
      <c r="B8835" s="3" t="n"/>
      <c r="C8835" s="25" t="n"/>
      <c r="D8835" s="3" t="inlineStr">
        <is>
          <t>3.4.3.1.4</t>
        </is>
      </c>
      <c r="E8835" s="3" t="inlineStr">
        <is>
          <t>Производственная канализация (в т.ч. для коммерческих помещений)</t>
        </is>
      </c>
      <c r="F8835" s="614" t="inlineStr">
        <is>
          <t>компл.</t>
        </is>
      </c>
      <c r="G8835" s="671" t="n">
        <v>0</v>
      </c>
      <c r="H8835" s="520" t="n">
        <v>0</v>
      </c>
      <c r="I8835" s="521" t="n">
        <v>600000</v>
      </c>
      <c r="J8835" s="522" t="n">
        <v>75000</v>
      </c>
      <c r="K8835" s="523">
        <f>SUBTOTAL(9,H8835:J8835)</f>
        <v/>
      </c>
      <c r="L8835" s="520">
        <f>$G8835*H8835</f>
        <v/>
      </c>
      <c r="M8835" s="521">
        <f>$G8835*I8835</f>
        <v/>
      </c>
      <c r="N8835" s="522">
        <f>$G8835*J8835</f>
        <v/>
      </c>
      <c r="O8835" s="523">
        <f>G8835*K8835</f>
        <v/>
      </c>
      <c r="P8835" s="637" t="n"/>
      <c r="Q8835" s="668" t="n"/>
    </row>
    <row r="8836" outlineLevel="2">
      <c r="A8836" s="3" t="n"/>
      <c r="B8836" s="3" t="n"/>
      <c r="C8836" s="384" t="n"/>
      <c r="D8836" s="146" t="inlineStr">
        <is>
          <t>3.4.4.</t>
        </is>
      </c>
      <c r="E8836" s="385" t="inlineStr">
        <is>
          <t xml:space="preserve"> Подэтап 4.4</t>
        </is>
      </c>
      <c r="F8836" s="419" t="inlineStr">
        <is>
          <t>компл.</t>
        </is>
      </c>
      <c r="G8836" s="438" t="n">
        <v>0</v>
      </c>
      <c r="H8836" s="423">
        <f>IFERROR(L8836/G8836,0)</f>
        <v/>
      </c>
      <c r="I8836" s="424">
        <f>IFERROR(M8836/G8836,0)</f>
        <v/>
      </c>
      <c r="J8836" s="425">
        <f>IFERROR(N8836/G8836,0)</f>
        <v/>
      </c>
      <c r="K8836" s="432">
        <f>+IFERROR(O8836/G8836,0)</f>
        <v/>
      </c>
      <c r="L8836" s="423">
        <f>SUBTOTAL(9,L8837:L8842)</f>
        <v/>
      </c>
      <c r="M8836" s="424">
        <f>SUBTOTAL(9,M8837:M8842)</f>
        <v/>
      </c>
      <c r="N8836" s="425">
        <f>SUBTOTAL(9,N8837:N8842)</f>
        <v/>
      </c>
      <c r="O8836" s="427">
        <f>SUBTOTAL(9,O8837:O8842)</f>
        <v/>
      </c>
      <c r="P8836" s="590" t="n"/>
      <c r="Q8836" s="591" t="n"/>
    </row>
    <row r="8837" outlineLevel="3">
      <c r="A8837" s="3" t="n"/>
      <c r="B8837" s="3" t="n"/>
      <c r="C8837" s="452" t="n"/>
      <c r="D8837" s="254" t="inlineStr">
        <is>
          <t>3.4.4.1</t>
        </is>
      </c>
      <c r="E8837" s="254" t="inlineStr">
        <is>
          <t>ОВиК</t>
        </is>
      </c>
      <c r="F8837" s="672" t="inlineStr">
        <is>
          <t>компл.</t>
        </is>
      </c>
      <c r="G8837" s="479" t="n">
        <v>0</v>
      </c>
      <c r="H8837" s="473">
        <f>+IFERROR(L8837/G8837,0)</f>
        <v/>
      </c>
      <c r="I8837" s="474">
        <f>+IFERROR(M8837/G8837,0)</f>
        <v/>
      </c>
      <c r="J8837" s="475">
        <f>+IFERROR(N8837/G8837,0)</f>
        <v/>
      </c>
      <c r="K8837" s="476">
        <f>+IFERROR(O8837/G8837,0)</f>
        <v/>
      </c>
      <c r="L8837" s="473">
        <f>SUBTOTAL(9,L8838:L8842)</f>
        <v/>
      </c>
      <c r="M8837" s="474">
        <f>SUBTOTAL(9,M8838:M8842)</f>
        <v/>
      </c>
      <c r="N8837" s="475">
        <f>SUBTOTAL(9,N8838:N8842)</f>
        <v/>
      </c>
      <c r="O8837" s="476">
        <f>SUBTOTAL(9,O8838:O8842)</f>
        <v/>
      </c>
      <c r="P8837" s="592" t="n"/>
      <c r="Q8837" s="593" t="n"/>
    </row>
    <row r="8838" outlineLevel="4">
      <c r="A8838" s="3" t="n"/>
      <c r="B8838" s="3" t="n"/>
      <c r="C8838" s="25" t="n"/>
      <c r="D8838" s="3" t="inlineStr">
        <is>
          <t>3.4.4.1.1</t>
        </is>
      </c>
      <c r="E8838" s="3" t="inlineStr">
        <is>
          <t>Теплоснабжение, отопление, воздушно-тепловые завесы</t>
        </is>
      </c>
      <c r="F8838" s="614" t="inlineStr">
        <is>
          <t>компл.</t>
        </is>
      </c>
      <c r="G8838" s="671" t="n">
        <v>0</v>
      </c>
      <c r="H8838" s="520" t="n">
        <v>0</v>
      </c>
      <c r="I8838" s="521" t="n">
        <v>850000</v>
      </c>
      <c r="J8838" s="522" t="n">
        <v>106250</v>
      </c>
      <c r="K8838" s="523">
        <f>SUBTOTAL(9,H8838:J8838)</f>
        <v/>
      </c>
      <c r="L8838" s="520">
        <f>$G8838*H8838</f>
        <v/>
      </c>
      <c r="M8838" s="521">
        <f>$G8838*I8838</f>
        <v/>
      </c>
      <c r="N8838" s="522">
        <f>$G8838*J8838</f>
        <v/>
      </c>
      <c r="O8838" s="523">
        <f>G8838*K8838</f>
        <v/>
      </c>
      <c r="P8838" s="637" t="n"/>
      <c r="Q8838" s="668" t="n"/>
    </row>
    <row r="8839" outlineLevel="4">
      <c r="A8839" s="3" t="n"/>
      <c r="B8839" s="3" t="n"/>
      <c r="C8839" s="25" t="n"/>
      <c r="D8839" s="3" t="inlineStr">
        <is>
          <t>3.4.4.1.2</t>
        </is>
      </c>
      <c r="E8839" s="3" t="inlineStr">
        <is>
          <t>Вентиляция подземной автостоянки</t>
        </is>
      </c>
      <c r="F8839" s="614" t="inlineStr">
        <is>
          <t>компл.</t>
        </is>
      </c>
      <c r="G8839" s="671" t="n">
        <v>0</v>
      </c>
      <c r="H8839" s="520" t="n">
        <v>0</v>
      </c>
      <c r="I8839" s="521" t="n">
        <v>850000</v>
      </c>
      <c r="J8839" s="522" t="n">
        <v>106250</v>
      </c>
      <c r="K8839" s="523">
        <f>SUBTOTAL(9,H8839:J8839)</f>
        <v/>
      </c>
      <c r="L8839" s="520">
        <f>$G8839*H8839</f>
        <v/>
      </c>
      <c r="M8839" s="521">
        <f>$G8839*I8839</f>
        <v/>
      </c>
      <c r="N8839" s="522">
        <f>$G8839*J8839</f>
        <v/>
      </c>
      <c r="O8839" s="523">
        <f>G8839*K8839</f>
        <v/>
      </c>
      <c r="P8839" s="637" t="n"/>
      <c r="Q8839" s="668" t="n"/>
    </row>
    <row r="8840" outlineLevel="4">
      <c r="A8840" s="3" t="n"/>
      <c r="B8840" s="3" t="n"/>
      <c r="C8840" s="25" t="n"/>
      <c r="D8840" s="3" t="inlineStr">
        <is>
          <t>3.4.4.1.3</t>
        </is>
      </c>
      <c r="E8840" s="3" t="inlineStr">
        <is>
          <t>Общеобменная вентиляция (в том числе тепло- холодоснабжение)</t>
        </is>
      </c>
      <c r="F8840" s="614" t="inlineStr">
        <is>
          <t>компл.</t>
        </is>
      </c>
      <c r="G8840" s="671" t="n">
        <v>0</v>
      </c>
      <c r="H8840" s="520" t="n">
        <v>0</v>
      </c>
      <c r="I8840" s="521" t="n">
        <v>850000</v>
      </c>
      <c r="J8840" s="522" t="n">
        <v>106250</v>
      </c>
      <c r="K8840" s="523">
        <f>SUBTOTAL(9,H8840:J8840)</f>
        <v/>
      </c>
      <c r="L8840" s="520">
        <f>$G8840*H8840</f>
        <v/>
      </c>
      <c r="M8840" s="521">
        <f>$G8840*I8840</f>
        <v/>
      </c>
      <c r="N8840" s="522">
        <f>$G8840*J8840</f>
        <v/>
      </c>
      <c r="O8840" s="523">
        <f>G8840*K8840</f>
        <v/>
      </c>
      <c r="P8840" s="637" t="n"/>
      <c r="Q8840" s="668" t="n"/>
    </row>
    <row r="8841" outlineLevel="4">
      <c r="A8841" s="3" t="n"/>
      <c r="B8841" s="3" t="n"/>
      <c r="C8841" s="25" t="n"/>
      <c r="D8841" s="3" t="inlineStr">
        <is>
          <t>3.4.4.1.4</t>
        </is>
      </c>
      <c r="E8841" s="3" t="inlineStr">
        <is>
          <t>Противодымная вентиляция</t>
        </is>
      </c>
      <c r="F8841" s="614" t="inlineStr">
        <is>
          <t>компл.</t>
        </is>
      </c>
      <c r="G8841" s="671" t="n">
        <v>0</v>
      </c>
      <c r="H8841" s="520" t="n">
        <v>0</v>
      </c>
      <c r="I8841" s="521" t="n">
        <v>850000</v>
      </c>
      <c r="J8841" s="522" t="n">
        <v>106250</v>
      </c>
      <c r="K8841" s="523">
        <f>SUBTOTAL(9,H8841:J8841)</f>
        <v/>
      </c>
      <c r="L8841" s="520">
        <f>$G8841*H8841</f>
        <v/>
      </c>
      <c r="M8841" s="521">
        <f>$G8841*I8841</f>
        <v/>
      </c>
      <c r="N8841" s="522">
        <f>$G8841*J8841</f>
        <v/>
      </c>
      <c r="O8841" s="523">
        <f>G8841*K8841</f>
        <v/>
      </c>
      <c r="P8841" s="637" t="n"/>
      <c r="Q8841" s="668" t="n"/>
    </row>
    <row r="8842" outlineLevel="4">
      <c r="A8842" s="3" t="n"/>
      <c r="B8842" s="3" t="n"/>
      <c r="C8842" s="25" t="n"/>
      <c r="D8842" s="3" t="inlineStr">
        <is>
          <t>3.4.4.1.5</t>
        </is>
      </c>
      <c r="E8842" s="3" t="inlineStr">
        <is>
          <t>Холодоснабжение, кондиционирование</t>
        </is>
      </c>
      <c r="F8842" s="614" t="inlineStr">
        <is>
          <t>компл.</t>
        </is>
      </c>
      <c r="G8842" s="671" t="n">
        <v>0</v>
      </c>
      <c r="H8842" s="520" t="n">
        <v>0</v>
      </c>
      <c r="I8842" s="521" t="n">
        <v>850000</v>
      </c>
      <c r="J8842" s="522" t="n">
        <v>106250</v>
      </c>
      <c r="K8842" s="523">
        <f>SUBTOTAL(9,H8842:J8842)</f>
        <v/>
      </c>
      <c r="L8842" s="520">
        <f>$G8842*H8842</f>
        <v/>
      </c>
      <c r="M8842" s="521">
        <f>$G8842*I8842</f>
        <v/>
      </c>
      <c r="N8842" s="522">
        <f>$G8842*J8842</f>
        <v/>
      </c>
      <c r="O8842" s="523">
        <f>G8842*K8842</f>
        <v/>
      </c>
      <c r="P8842" s="637" t="n"/>
      <c r="Q8842" s="668" t="n"/>
    </row>
    <row r="8843" outlineLevel="2">
      <c r="A8843" s="3" t="n"/>
      <c r="B8843" s="3" t="n"/>
      <c r="C8843" s="384" t="n"/>
      <c r="D8843" s="146" t="inlineStr">
        <is>
          <t>3.4.5.</t>
        </is>
      </c>
      <c r="E8843" s="385" t="inlineStr">
        <is>
          <t xml:space="preserve"> Подэтап 4.5. Слаботочные системы</t>
        </is>
      </c>
      <c r="F8843" s="419" t="inlineStr">
        <is>
          <t>компл.</t>
        </is>
      </c>
      <c r="G8843" s="438" t="n">
        <v>0</v>
      </c>
      <c r="H8843" s="423">
        <f>IFERROR(L8843/G8843,0)</f>
        <v/>
      </c>
      <c r="I8843" s="424">
        <f>IFERROR(M8843/G8843,0)</f>
        <v/>
      </c>
      <c r="J8843" s="425">
        <f>IFERROR(N8843/G8843,0)</f>
        <v/>
      </c>
      <c r="K8843" s="432">
        <f>+IFERROR(O8843/G8843,0)</f>
        <v/>
      </c>
      <c r="L8843" s="423">
        <f>SUBTOTAL(9,L8844:L8872)</f>
        <v/>
      </c>
      <c r="M8843" s="424">
        <f>SUBTOTAL(9,M8844:M8872)</f>
        <v/>
      </c>
      <c r="N8843" s="425">
        <f>SUBTOTAL(9,N8844:N8872)</f>
        <v/>
      </c>
      <c r="O8843" s="427">
        <f>SUBTOTAL(9,O8844:O8872)</f>
        <v/>
      </c>
      <c r="P8843" s="590" t="n"/>
      <c r="Q8843" s="591" t="n"/>
    </row>
    <row r="8844" outlineLevel="3">
      <c r="A8844" s="3" t="n"/>
      <c r="B8844" s="3" t="n"/>
      <c r="C8844" s="452" t="n"/>
      <c r="D8844" s="254" t="inlineStr">
        <is>
          <t>3.4.5.1</t>
        </is>
      </c>
      <c r="E8844" s="254" t="inlineStr">
        <is>
          <t>Системы безопасности</t>
        </is>
      </c>
      <c r="F8844" s="672" t="inlineStr">
        <is>
          <t>компл.</t>
        </is>
      </c>
      <c r="G8844" s="479" t="n">
        <v>0</v>
      </c>
      <c r="H8844" s="473">
        <f>+IFERROR(L8844/G8844,0)</f>
        <v/>
      </c>
      <c r="I8844" s="474">
        <f>+IFERROR(M8844/G8844,0)</f>
        <v/>
      </c>
      <c r="J8844" s="475">
        <f>+IFERROR(N8844/G8844,0)</f>
        <v/>
      </c>
      <c r="K8844" s="476">
        <f>+IFERROR(O8844/G8844,0)</f>
        <v/>
      </c>
      <c r="L8844" s="473">
        <f>SUBTOTAL(9,L8845:L8849)</f>
        <v/>
      </c>
      <c r="M8844" s="474">
        <f>SUBTOTAL(9,M8845:M8849)</f>
        <v/>
      </c>
      <c r="N8844" s="475">
        <f>SUBTOTAL(9,N8845:N8849)</f>
        <v/>
      </c>
      <c r="O8844" s="476">
        <f>SUBTOTAL(9,O8845:O8849)</f>
        <v/>
      </c>
      <c r="P8844" s="592" t="n"/>
      <c r="Q8844" s="593" t="n"/>
    </row>
    <row r="8845" outlineLevel="4">
      <c r="A8845" s="3" t="n"/>
      <c r="B8845" s="3" t="n"/>
      <c r="C8845" s="25" t="n"/>
      <c r="D8845" s="3" t="inlineStr">
        <is>
          <t>3.4.5.1.1</t>
        </is>
      </c>
      <c r="E8845" s="3" t="inlineStr">
        <is>
          <t>Структурированная кабельная система систем связи (СКС СС)</t>
        </is>
      </c>
      <c r="F8845" s="614" t="inlineStr">
        <is>
          <t>компл.</t>
        </is>
      </c>
      <c r="G8845" s="671" t="n">
        <v>1</v>
      </c>
      <c r="H8845" s="520" t="n">
        <v>0</v>
      </c>
      <c r="I8845" s="521" t="n">
        <v>167000</v>
      </c>
      <c r="J8845" s="522" t="n">
        <v>20875</v>
      </c>
      <c r="K8845" s="523">
        <f>SUBTOTAL(9,H8845:J8845)</f>
        <v/>
      </c>
      <c r="L8845" s="520">
        <f>$G8845*H8845</f>
        <v/>
      </c>
      <c r="M8845" s="521">
        <f>$G8845*I8845</f>
        <v/>
      </c>
      <c r="N8845" s="522">
        <f>$G8845*J8845</f>
        <v/>
      </c>
      <c r="O8845" s="523">
        <f>G8845*K8845</f>
        <v/>
      </c>
      <c r="P8845" s="637" t="n"/>
      <c r="Q8845" s="668" t="n"/>
    </row>
    <row r="8846" outlineLevel="4">
      <c r="A8846" s="3" t="n"/>
      <c r="B8846" s="3" t="n"/>
      <c r="C8846" s="25" t="n"/>
      <c r="D8846" s="3" t="inlineStr">
        <is>
          <t>3.4.5.1.2</t>
        </is>
      </c>
      <c r="E8846" s="3" t="inlineStr">
        <is>
          <t>Система радиофикации и оповещения о ГО и ЧС</t>
        </is>
      </c>
      <c r="F8846" s="614" t="inlineStr">
        <is>
          <t>компл.</t>
        </is>
      </c>
      <c r="G8846" s="671" t="n">
        <v>1</v>
      </c>
      <c r="H8846" s="520" t="n">
        <v>0</v>
      </c>
      <c r="I8846" s="521" t="n">
        <v>167000</v>
      </c>
      <c r="J8846" s="522" t="n">
        <v>20875</v>
      </c>
      <c r="K8846" s="523">
        <f>SUBTOTAL(9,H8846:J8846)</f>
        <v/>
      </c>
      <c r="L8846" s="520">
        <f>$G8846*H8846</f>
        <v/>
      </c>
      <c r="M8846" s="521">
        <f>$G8846*I8846</f>
        <v/>
      </c>
      <c r="N8846" s="522">
        <f>$G8846*J8846</f>
        <v/>
      </c>
      <c r="O8846" s="523">
        <f>G8846*K8846</f>
        <v/>
      </c>
      <c r="P8846" s="637" t="n"/>
      <c r="Q8846" s="668" t="n"/>
    </row>
    <row r="8847" outlineLevel="4">
      <c r="A8847" s="3" t="n"/>
      <c r="B8847" s="3" t="n"/>
      <c r="C8847" s="25" t="n"/>
      <c r="D8847" s="3" t="inlineStr">
        <is>
          <t>3.4.5.1.3</t>
        </is>
      </c>
      <c r="E8847" s="3" t="inlineStr">
        <is>
          <t>Система усиления сотовой связи</t>
        </is>
      </c>
      <c r="F8847" s="614" t="inlineStr">
        <is>
          <t>компл.</t>
        </is>
      </c>
      <c r="G8847" s="671" t="n">
        <v>1</v>
      </c>
      <c r="H8847" s="520" t="n">
        <v>0</v>
      </c>
      <c r="I8847" s="521" t="n">
        <v>167000</v>
      </c>
      <c r="J8847" s="522" t="n">
        <v>20875</v>
      </c>
      <c r="K8847" s="523">
        <f>SUBTOTAL(9,H8847:J8847)</f>
        <v/>
      </c>
      <c r="L8847" s="520">
        <f>$G8847*H8847</f>
        <v/>
      </c>
      <c r="M8847" s="521">
        <f>$G8847*I8847</f>
        <v/>
      </c>
      <c r="N8847" s="522">
        <f>$G8847*J8847</f>
        <v/>
      </c>
      <c r="O8847" s="523">
        <f>G8847*K8847</f>
        <v/>
      </c>
      <c r="P8847" s="637" t="n"/>
      <c r="Q8847" s="668" t="n"/>
    </row>
    <row r="8848" outlineLevel="4">
      <c r="A8848" s="3" t="n"/>
      <c r="B8848" s="3" t="n"/>
      <c r="C8848" s="25" t="n"/>
      <c r="D8848" s="3" t="inlineStr">
        <is>
          <t>3.4.5.1.4</t>
        </is>
      </c>
      <c r="E8848" s="3" t="inlineStr">
        <is>
          <t>Система кабеленесущих конструкций (СКК)</t>
        </is>
      </c>
      <c r="F8848" s="614" t="inlineStr">
        <is>
          <t>компл.</t>
        </is>
      </c>
      <c r="G8848" s="671" t="n">
        <v>1</v>
      </c>
      <c r="H8848" s="520" t="n">
        <v>0</v>
      </c>
      <c r="I8848" s="521" t="n">
        <v>167000</v>
      </c>
      <c r="J8848" s="522" t="n">
        <v>20875</v>
      </c>
      <c r="K8848" s="523">
        <f>SUBTOTAL(9,H8848:J8848)</f>
        <v/>
      </c>
      <c r="L8848" s="520">
        <f>$G8848*H8848</f>
        <v/>
      </c>
      <c r="M8848" s="521">
        <f>$G8848*I8848</f>
        <v/>
      </c>
      <c r="N8848" s="522">
        <f>$G8848*J8848</f>
        <v/>
      </c>
      <c r="O8848" s="523">
        <f>G8848*K8848</f>
        <v/>
      </c>
      <c r="P8848" s="637" t="n"/>
      <c r="Q8848" s="668" t="n"/>
    </row>
    <row r="8849" outlineLevel="4">
      <c r="A8849" s="3" t="n"/>
      <c r="B8849" s="3" t="n"/>
      <c r="C8849" s="25" t="n"/>
      <c r="D8849" s="3" t="inlineStr">
        <is>
          <t>3.4.5.1.5</t>
        </is>
      </c>
      <c r="E8849" s="3" t="inlineStr">
        <is>
          <t>Беспроводная локальная вычислительная сеть WI-FI и мультимедиа</t>
        </is>
      </c>
      <c r="F8849" s="614" t="inlineStr">
        <is>
          <t>компл.</t>
        </is>
      </c>
      <c r="G8849" s="671" t="n">
        <v>1</v>
      </c>
      <c r="H8849" s="520" t="n">
        <v>0</v>
      </c>
      <c r="I8849" s="521" t="n">
        <v>167000</v>
      </c>
      <c r="J8849" s="522" t="n">
        <v>20875</v>
      </c>
      <c r="K8849" s="523">
        <f>SUBTOTAL(9,H8849:J8849)</f>
        <v/>
      </c>
      <c r="L8849" s="520">
        <f>$G8849*H8849</f>
        <v/>
      </c>
      <c r="M8849" s="521">
        <f>$G8849*I8849</f>
        <v/>
      </c>
      <c r="N8849" s="522">
        <f>$G8849*J8849</f>
        <v/>
      </c>
      <c r="O8849" s="523">
        <f>G8849*K8849</f>
        <v/>
      </c>
      <c r="P8849" s="637" t="n"/>
      <c r="Q8849" s="668" t="n"/>
    </row>
    <row r="8850" outlineLevel="3">
      <c r="A8850" s="3" t="n"/>
      <c r="B8850" s="3" t="n"/>
      <c r="C8850" s="452" t="n"/>
      <c r="D8850" s="254" t="inlineStr">
        <is>
          <t>3.4.5.2</t>
        </is>
      </c>
      <c r="E8850" s="254" t="inlineStr">
        <is>
          <t>Системы безопасности</t>
        </is>
      </c>
      <c r="F8850" s="672" t="inlineStr">
        <is>
          <t>компл.</t>
        </is>
      </c>
      <c r="G8850" s="479" t="n">
        <v>0</v>
      </c>
      <c r="H8850" s="473">
        <f>+IFERROR(L8850/G8850,0)</f>
        <v/>
      </c>
      <c r="I8850" s="474">
        <f>+IFERROR(M8850/G8850,0)</f>
        <v/>
      </c>
      <c r="J8850" s="475">
        <f>+IFERROR(N8850/G8850,0)</f>
        <v/>
      </c>
      <c r="K8850" s="476">
        <f>+IFERROR(O8850/G8850,0)</f>
        <v/>
      </c>
      <c r="L8850" s="473">
        <f>SUBTOTAL(9,L8851:L8857)</f>
        <v/>
      </c>
      <c r="M8850" s="474">
        <f>SUBTOTAL(9,M8851:M8857)</f>
        <v/>
      </c>
      <c r="N8850" s="475">
        <f>SUBTOTAL(9,N8851:N8857)</f>
        <v/>
      </c>
      <c r="O8850" s="476">
        <f>SUBTOTAL(9,O8851:O8857)</f>
        <v/>
      </c>
      <c r="P8850" s="592" t="n"/>
      <c r="Q8850" s="593" t="n"/>
    </row>
    <row r="8851" outlineLevel="4">
      <c r="A8851" s="3" t="n"/>
      <c r="B8851" s="3" t="n"/>
      <c r="C8851" s="25" t="n"/>
      <c r="D8851" s="3" t="inlineStr">
        <is>
          <t>3.4.5.2.1</t>
        </is>
      </c>
      <c r="E8851" s="3" t="inlineStr">
        <is>
          <t>Структурированная кабельная система систем безопасности (СКС СБ)</t>
        </is>
      </c>
      <c r="F8851" s="614" t="inlineStr">
        <is>
          <t>компл.</t>
        </is>
      </c>
      <c r="G8851" s="671" t="n">
        <v>0</v>
      </c>
      <c r="H8851" s="520" t="n">
        <v>0</v>
      </c>
      <c r="I8851" s="521" t="n">
        <v>150000</v>
      </c>
      <c r="J8851" s="522" t="n">
        <v>18750</v>
      </c>
      <c r="K8851" s="523">
        <f>SUBTOTAL(9,H8851:J8851)</f>
        <v/>
      </c>
      <c r="L8851" s="520">
        <f>$G8851*H8851</f>
        <v/>
      </c>
      <c r="M8851" s="521">
        <f>$G8851*I8851</f>
        <v/>
      </c>
      <c r="N8851" s="522">
        <f>$G8851*J8851</f>
        <v/>
      </c>
      <c r="O8851" s="523">
        <f>G8851*K8851</f>
        <v/>
      </c>
      <c r="P8851" s="637" t="n"/>
      <c r="Q8851" s="668" t="n"/>
    </row>
    <row r="8852" outlineLevel="4">
      <c r="A8852" s="3" t="n"/>
      <c r="B8852" s="3" t="n"/>
      <c r="C8852" s="25" t="n"/>
      <c r="D8852" s="3" t="inlineStr">
        <is>
          <t>3.4.5.2.2</t>
        </is>
      </c>
      <c r="E8852" s="3" t="inlineStr">
        <is>
          <t>Система охраны входов (СОВ)</t>
        </is>
      </c>
      <c r="F8852" s="614" t="inlineStr">
        <is>
          <t>компл.</t>
        </is>
      </c>
      <c r="G8852" s="671" t="n">
        <v>0</v>
      </c>
      <c r="H8852" s="520" t="n">
        <v>0</v>
      </c>
      <c r="I8852" s="521" t="n">
        <v>150000</v>
      </c>
      <c r="J8852" s="522" t="n">
        <v>18750</v>
      </c>
      <c r="K8852" s="523">
        <f>SUBTOTAL(9,H8852:J8852)</f>
        <v/>
      </c>
      <c r="L8852" s="520">
        <f>$G8852*H8852</f>
        <v/>
      </c>
      <c r="M8852" s="521">
        <f>$G8852*I8852</f>
        <v/>
      </c>
      <c r="N8852" s="522">
        <f>$G8852*J8852</f>
        <v/>
      </c>
      <c r="O8852" s="523">
        <f>G8852*K8852</f>
        <v/>
      </c>
      <c r="P8852" s="637" t="n"/>
      <c r="Q8852" s="668" t="n"/>
    </row>
    <row r="8853" outlineLevel="4">
      <c r="A8853" s="3" t="n"/>
      <c r="B8853" s="3" t="n"/>
      <c r="C8853" s="25" t="n"/>
      <c r="D8853" s="3" t="inlineStr">
        <is>
          <t>3.4.5.2.3</t>
        </is>
      </c>
      <c r="E8853" s="3" t="inlineStr">
        <is>
          <t>Система контроля и управления доступом (СКУД)</t>
        </is>
      </c>
      <c r="F8853" s="614" t="inlineStr">
        <is>
          <t>компл.</t>
        </is>
      </c>
      <c r="G8853" s="671" t="n">
        <v>0</v>
      </c>
      <c r="H8853" s="520" t="n">
        <v>0</v>
      </c>
      <c r="I8853" s="521" t="n">
        <v>150000</v>
      </c>
      <c r="J8853" s="522" t="n">
        <v>18750</v>
      </c>
      <c r="K8853" s="523">
        <f>SUBTOTAL(9,H8853:J8853)</f>
        <v/>
      </c>
      <c r="L8853" s="520">
        <f>$G8853*H8853</f>
        <v/>
      </c>
      <c r="M8853" s="521">
        <f>$G8853*I8853</f>
        <v/>
      </c>
      <c r="N8853" s="522">
        <f>$G8853*J8853</f>
        <v/>
      </c>
      <c r="O8853" s="523">
        <f>G8853*K8853</f>
        <v/>
      </c>
      <c r="P8853" s="637" t="n"/>
      <c r="Q8853" s="668" t="n"/>
    </row>
    <row r="8854" outlineLevel="4">
      <c r="A8854" s="3" t="n"/>
      <c r="B8854" s="3" t="n"/>
      <c r="C8854" s="25" t="n"/>
      <c r="D8854" s="3" t="inlineStr">
        <is>
          <t>3.4.5.2.4</t>
        </is>
      </c>
      <c r="E8854" s="3" t="inlineStr">
        <is>
          <t>Система охранно-тревожной сигнализации (СОТС)</t>
        </is>
      </c>
      <c r="F8854" s="614" t="inlineStr">
        <is>
          <t>компл.</t>
        </is>
      </c>
      <c r="G8854" s="671" t="n">
        <v>0</v>
      </c>
      <c r="H8854" s="520" t="n">
        <v>0</v>
      </c>
      <c r="I8854" s="521" t="n">
        <v>150000</v>
      </c>
      <c r="J8854" s="522" t="n">
        <v>18750</v>
      </c>
      <c r="K8854" s="523">
        <f>SUBTOTAL(9,H8854:J8854)</f>
        <v/>
      </c>
      <c r="L8854" s="520">
        <f>$G8854*H8854</f>
        <v/>
      </c>
      <c r="M8854" s="521">
        <f>$G8854*I8854</f>
        <v/>
      </c>
      <c r="N8854" s="522">
        <f>$G8854*J8854</f>
        <v/>
      </c>
      <c r="O8854" s="523">
        <f>G8854*K8854</f>
        <v/>
      </c>
      <c r="P8854" s="637" t="n"/>
      <c r="Q8854" s="668" t="n"/>
    </row>
    <row r="8855" outlineLevel="4">
      <c r="A8855" s="3" t="n"/>
      <c r="B8855" s="3" t="n"/>
      <c r="C8855" s="25" t="n"/>
      <c r="D8855" s="3" t="inlineStr">
        <is>
          <t>3.4.5.2.5</t>
        </is>
      </c>
      <c r="E8855" s="3" t="inlineStr">
        <is>
          <t>Система тревожной сигнализации для санузлов МГН (СТС МГН)</t>
        </is>
      </c>
      <c r="F8855" s="614" t="inlineStr">
        <is>
          <t>компл.</t>
        </is>
      </c>
      <c r="G8855" s="671" t="n">
        <v>0</v>
      </c>
      <c r="H8855" s="520" t="n">
        <v>0</v>
      </c>
      <c r="I8855" s="521" t="n">
        <v>150000</v>
      </c>
      <c r="J8855" s="522" t="n">
        <v>18750</v>
      </c>
      <c r="K8855" s="523">
        <f>SUBTOTAL(9,H8855:J8855)</f>
        <v/>
      </c>
      <c r="L8855" s="520">
        <f>$G8855*H8855</f>
        <v/>
      </c>
      <c r="M8855" s="521">
        <f>$G8855*I8855</f>
        <v/>
      </c>
      <c r="N8855" s="522">
        <f>$G8855*J8855</f>
        <v/>
      </c>
      <c r="O8855" s="523">
        <f>G8855*K8855</f>
        <v/>
      </c>
      <c r="P8855" s="637" t="n"/>
      <c r="Q8855" s="668" t="n"/>
    </row>
    <row r="8856" outlineLevel="4">
      <c r="A8856" s="3" t="n"/>
      <c r="B8856" s="3" t="n"/>
      <c r="C8856" s="25" t="n"/>
      <c r="D8856" s="3" t="inlineStr">
        <is>
          <t>3.4.5.2.6</t>
        </is>
      </c>
      <c r="E8856" s="3" t="inlineStr">
        <is>
          <t>Система охранного телевидения (СОТ)</t>
        </is>
      </c>
      <c r="F8856" s="614" t="inlineStr">
        <is>
          <t>компл.</t>
        </is>
      </c>
      <c r="G8856" s="671" t="n">
        <v>0</v>
      </c>
      <c r="H8856" s="520" t="n">
        <v>0</v>
      </c>
      <c r="I8856" s="521" t="n">
        <v>150000</v>
      </c>
      <c r="J8856" s="522" t="n">
        <v>18750</v>
      </c>
      <c r="K8856" s="523">
        <f>SUBTOTAL(9,H8856:J8856)</f>
        <v/>
      </c>
      <c r="L8856" s="520">
        <f>$G8856*H8856</f>
        <v/>
      </c>
      <c r="M8856" s="521">
        <f>$G8856*I8856</f>
        <v/>
      </c>
      <c r="N8856" s="522">
        <f>$G8856*J8856</f>
        <v/>
      </c>
      <c r="O8856" s="523">
        <f>G8856*K8856</f>
        <v/>
      </c>
      <c r="P8856" s="637" t="n"/>
      <c r="Q8856" s="668" t="n"/>
    </row>
    <row r="8857" outlineLevel="4">
      <c r="A8857" s="3" t="n"/>
      <c r="B8857" s="3" t="n"/>
      <c r="C8857" s="25" t="n"/>
      <c r="D8857" s="3" t="inlineStr">
        <is>
          <t>3.4.5.2.7</t>
        </is>
      </c>
      <c r="E8857" s="3" t="inlineStr">
        <is>
          <t>Система контроля СО2</t>
        </is>
      </c>
      <c r="F8857" s="614" t="inlineStr">
        <is>
          <t>компл.</t>
        </is>
      </c>
      <c r="G8857" s="671" t="n">
        <v>0</v>
      </c>
      <c r="H8857" s="520" t="n">
        <v>0</v>
      </c>
      <c r="I8857" s="521" t="n">
        <v>150000</v>
      </c>
      <c r="J8857" s="522" t="n">
        <v>18750</v>
      </c>
      <c r="K8857" s="523">
        <f>SUBTOTAL(9,H8857:J8857)</f>
        <v/>
      </c>
      <c r="L8857" s="520">
        <f>$G8857*H8857</f>
        <v/>
      </c>
      <c r="M8857" s="521">
        <f>$G8857*I8857</f>
        <v/>
      </c>
      <c r="N8857" s="522">
        <f>$G8857*J8857</f>
        <v/>
      </c>
      <c r="O8857" s="523">
        <f>G8857*K8857</f>
        <v/>
      </c>
      <c r="P8857" s="637" t="n"/>
      <c r="Q8857" s="668" t="n"/>
    </row>
    <row r="8858" outlineLevel="3">
      <c r="A8858" s="3" t="n"/>
      <c r="B8858" s="3" t="n"/>
      <c r="C8858" s="452" t="n"/>
      <c r="D8858" s="254" t="inlineStr">
        <is>
          <t>3.4.5.3</t>
        </is>
      </c>
      <c r="E8858" s="254" t="inlineStr">
        <is>
          <t>Системы противопожарной защиты</t>
        </is>
      </c>
      <c r="F8858" s="672" t="inlineStr">
        <is>
          <t>компл.</t>
        </is>
      </c>
      <c r="G8858" s="479" t="n">
        <v>0</v>
      </c>
      <c r="H8858" s="473">
        <f>+IFERROR(L8858/G8858,0)</f>
        <v/>
      </c>
      <c r="I8858" s="474">
        <f>+IFERROR(M8858/G8858,0)</f>
        <v/>
      </c>
      <c r="J8858" s="475">
        <f>+IFERROR(N8858/G8858,0)</f>
        <v/>
      </c>
      <c r="K8858" s="476">
        <f>+IFERROR(O8858/G8858,0)</f>
        <v/>
      </c>
      <c r="L8858" s="473">
        <f>SUBTOTAL(9,L8859:L8862)</f>
        <v/>
      </c>
      <c r="M8858" s="474">
        <f>SUBTOTAL(9,M8859:M8862)</f>
        <v/>
      </c>
      <c r="N8858" s="475">
        <f>SUBTOTAL(9,N8859:N8862)</f>
        <v/>
      </c>
      <c r="O8858" s="476">
        <f>SUBTOTAL(9,O8859:O8862)</f>
        <v/>
      </c>
      <c r="P8858" s="592" t="n"/>
      <c r="Q8858" s="593" t="n"/>
    </row>
    <row r="8859" outlineLevel="4">
      <c r="A8859" s="3" t="n"/>
      <c r="B8859" s="3" t="n"/>
      <c r="C8859" s="25" t="n"/>
      <c r="D8859" s="3" t="inlineStr">
        <is>
          <t>3.4.5.3.1</t>
        </is>
      </c>
      <c r="E8859" s="3" t="inlineStr">
        <is>
          <t>Система пожарной сигнализации и автоматики (АСПС АСПА)</t>
        </is>
      </c>
      <c r="F8859" s="614" t="inlineStr">
        <is>
          <t>компл.</t>
        </is>
      </c>
      <c r="G8859" s="671" t="n">
        <v>0</v>
      </c>
      <c r="H8859" s="520" t="n">
        <v>0</v>
      </c>
      <c r="I8859" s="521" t="n">
        <v>170000</v>
      </c>
      <c r="J8859" s="522" t="n">
        <v>21250</v>
      </c>
      <c r="K8859" s="523">
        <f>SUBTOTAL(9,H8859:J8859)</f>
        <v/>
      </c>
      <c r="L8859" s="520">
        <f>$G8859*H8859</f>
        <v/>
      </c>
      <c r="M8859" s="521">
        <f>$G8859*I8859</f>
        <v/>
      </c>
      <c r="N8859" s="522">
        <f>$G8859*J8859</f>
        <v/>
      </c>
      <c r="O8859" s="523">
        <f>G8859*K8859</f>
        <v/>
      </c>
      <c r="P8859" s="637" t="n"/>
      <c r="Q8859" s="668" t="n"/>
    </row>
    <row r="8860" outlineLevel="4">
      <c r="A8860" s="3" t="n"/>
      <c r="B8860" s="3" t="n"/>
      <c r="C8860" s="25" t="n"/>
      <c r="D8860" s="3" t="inlineStr">
        <is>
          <t>3.4.5.3.2</t>
        </is>
      </c>
      <c r="E8860" s="3" t="inlineStr">
        <is>
          <t>Система оповещения и управления эвакуацией людей при пожаре (СОУЭ)</t>
        </is>
      </c>
      <c r="F8860" s="614" t="inlineStr">
        <is>
          <t>компл.</t>
        </is>
      </c>
      <c r="G8860" s="671" t="n">
        <v>0</v>
      </c>
      <c r="H8860" s="520" t="n">
        <v>0</v>
      </c>
      <c r="I8860" s="521" t="n">
        <v>170000</v>
      </c>
      <c r="J8860" s="522" t="n">
        <v>21250</v>
      </c>
      <c r="K8860" s="523">
        <f>SUBTOTAL(9,H8860:J8860)</f>
        <v/>
      </c>
      <c r="L8860" s="520">
        <f>$G8860*H8860</f>
        <v/>
      </c>
      <c r="M8860" s="521">
        <f>$G8860*I8860</f>
        <v/>
      </c>
      <c r="N8860" s="522">
        <f>$G8860*J8860</f>
        <v/>
      </c>
      <c r="O8860" s="523">
        <f>G8860*K8860</f>
        <v/>
      </c>
      <c r="P8860" s="637" t="n"/>
      <c r="Q8860" s="668" t="n"/>
    </row>
    <row r="8861" outlineLevel="4">
      <c r="A8861" s="3" t="n"/>
      <c r="B8861" s="3" t="n"/>
      <c r="C8861" s="25" t="n"/>
      <c r="D8861" s="3" t="inlineStr">
        <is>
          <t>3.4.5.3.3</t>
        </is>
      </c>
      <c r="E8861" s="3" t="inlineStr">
        <is>
          <t>Автоматизация систем пожарной безопасности</t>
        </is>
      </c>
      <c r="F8861" s="614" t="inlineStr">
        <is>
          <t>компл.</t>
        </is>
      </c>
      <c r="G8861" s="671" t="n">
        <v>0</v>
      </c>
      <c r="H8861" s="520" t="n">
        <v>0</v>
      </c>
      <c r="I8861" s="521" t="n">
        <v>170000</v>
      </c>
      <c r="J8861" s="522" t="n">
        <v>21250</v>
      </c>
      <c r="K8861" s="523">
        <f>SUBTOTAL(9,H8861:J8861)</f>
        <v/>
      </c>
      <c r="L8861" s="520">
        <f>$G8861*H8861</f>
        <v/>
      </c>
      <c r="M8861" s="521">
        <f>$G8861*I8861</f>
        <v/>
      </c>
      <c r="N8861" s="522">
        <f>$G8861*J8861</f>
        <v/>
      </c>
      <c r="O8861" s="523">
        <f>G8861*K8861</f>
        <v/>
      </c>
      <c r="P8861" s="637" t="n"/>
      <c r="Q8861" s="668" t="n"/>
    </row>
    <row r="8862" outlineLevel="4">
      <c r="A8862" s="3" t="n"/>
      <c r="B8862" s="3" t="n"/>
      <c r="C8862" s="25" t="n"/>
      <c r="D8862" s="3" t="inlineStr">
        <is>
          <t>3.4.5.3.4</t>
        </is>
      </c>
      <c r="E8862" s="3" t="inlineStr">
        <is>
          <t>Система порошкового/газового пожаротушения</t>
        </is>
      </c>
      <c r="F8862" s="614" t="inlineStr">
        <is>
          <t>компл.</t>
        </is>
      </c>
      <c r="G8862" s="671" t="n">
        <v>0</v>
      </c>
      <c r="H8862" s="520" t="n">
        <v>0</v>
      </c>
      <c r="I8862" s="521" t="n">
        <v>170000</v>
      </c>
      <c r="J8862" s="522" t="n">
        <v>21250</v>
      </c>
      <c r="K8862" s="523">
        <f>SUBTOTAL(9,H8862:J8862)</f>
        <v/>
      </c>
      <c r="L8862" s="520">
        <f>$G8862*H8862</f>
        <v/>
      </c>
      <c r="M8862" s="521">
        <f>$G8862*I8862</f>
        <v/>
      </c>
      <c r="N8862" s="522">
        <f>$G8862*J8862</f>
        <v/>
      </c>
      <c r="O8862" s="523">
        <f>G8862*K8862</f>
        <v/>
      </c>
      <c r="P8862" s="637" t="n"/>
      <c r="Q8862" s="668" t="n"/>
    </row>
    <row r="8863" outlineLevel="3">
      <c r="A8863" s="3" t="n"/>
      <c r="B8863" s="3" t="n"/>
      <c r="C8863" s="452" t="n"/>
      <c r="D8863" s="254" t="inlineStr">
        <is>
          <t>3.4.5.4</t>
        </is>
      </c>
      <c r="E8863" s="254" t="inlineStr">
        <is>
          <t>Системы автоматизации и диспетчеризации</t>
        </is>
      </c>
      <c r="F8863" s="672" t="inlineStr">
        <is>
          <t>компл.</t>
        </is>
      </c>
      <c r="G8863" s="479" t="n">
        <v>0</v>
      </c>
      <c r="H8863" s="473">
        <f>+IFERROR(L8863/G8863,0)</f>
        <v/>
      </c>
      <c r="I8863" s="474">
        <f>+IFERROR(M8863/G8863,0)</f>
        <v/>
      </c>
      <c r="J8863" s="475">
        <f>+IFERROR(N8863/G8863,0)</f>
        <v/>
      </c>
      <c r="K8863" s="476">
        <f>+IFERROR(O8863/G8863,0)</f>
        <v/>
      </c>
      <c r="L8863" s="473">
        <f>SUBTOTAL(9,L8864:L8867)</f>
        <v/>
      </c>
      <c r="M8863" s="474">
        <f>SUBTOTAL(9,M8864:M8867)</f>
        <v/>
      </c>
      <c r="N8863" s="475">
        <f>SUBTOTAL(9,N8864:N8867)</f>
        <v/>
      </c>
      <c r="O8863" s="476">
        <f>SUBTOTAL(9,O8864:O8867)</f>
        <v/>
      </c>
      <c r="P8863" s="592" t="n"/>
      <c r="Q8863" s="593" t="n"/>
    </row>
    <row r="8864" outlineLevel="4">
      <c r="A8864" s="3" t="n"/>
      <c r="B8864" s="3" t="n"/>
      <c r="C8864" s="25" t="n"/>
      <c r="D8864" s="3" t="inlineStr">
        <is>
          <t>3.4.5.4.1</t>
        </is>
      </c>
      <c r="E8864" s="3" t="inlineStr">
        <is>
          <t>Автоматизированная система диспетчерского контроля и управления (АСДКиУ)</t>
        </is>
      </c>
      <c r="F8864" s="614" t="inlineStr">
        <is>
          <t>компл.</t>
        </is>
      </c>
      <c r="G8864" s="671" t="n">
        <v>0</v>
      </c>
      <c r="H8864" s="520" t="n">
        <v>0</v>
      </c>
      <c r="I8864" s="521" t="n">
        <v>90000</v>
      </c>
      <c r="J8864" s="522" t="n">
        <v>11250</v>
      </c>
      <c r="K8864" s="523">
        <f>SUBTOTAL(9,H8864:J8864)</f>
        <v/>
      </c>
      <c r="L8864" s="520">
        <f>$G8864*H8864</f>
        <v/>
      </c>
      <c r="M8864" s="521">
        <f>$G8864*I8864</f>
        <v/>
      </c>
      <c r="N8864" s="522">
        <f>$G8864*J8864</f>
        <v/>
      </c>
      <c r="O8864" s="523">
        <f>G8864*K8864</f>
        <v/>
      </c>
      <c r="P8864" s="637" t="n"/>
      <c r="Q8864" s="668" t="n"/>
    </row>
    <row r="8865" outlineLevel="4">
      <c r="A8865" s="3" t="n"/>
      <c r="B8865" s="3" t="n"/>
      <c r="C8865" s="25" t="n"/>
      <c r="D8865" s="3" t="inlineStr">
        <is>
          <t>3.4.5.4.2</t>
        </is>
      </c>
      <c r="E8865" s="3" t="inlineStr">
        <is>
          <t>Автоматическая система диспетчеризации вертикального транспорта (АСДК ВТ)</t>
        </is>
      </c>
      <c r="F8865" s="614" t="inlineStr">
        <is>
          <t>компл.</t>
        </is>
      </c>
      <c r="G8865" s="671" t="n">
        <v>0</v>
      </c>
      <c r="H8865" s="520" t="n">
        <v>0</v>
      </c>
      <c r="I8865" s="521" t="n">
        <v>90000</v>
      </c>
      <c r="J8865" s="522" t="n">
        <v>11250</v>
      </c>
      <c r="K8865" s="523">
        <f>SUBTOTAL(9,H8865:J8865)</f>
        <v/>
      </c>
      <c r="L8865" s="520">
        <f>$G8865*H8865</f>
        <v/>
      </c>
      <c r="M8865" s="521">
        <f>$G8865*I8865</f>
        <v/>
      </c>
      <c r="N8865" s="522">
        <f>$G8865*J8865</f>
        <v/>
      </c>
      <c r="O8865" s="523">
        <f>G8865*K8865</f>
        <v/>
      </c>
      <c r="P8865" s="637" t="n"/>
      <c r="Q8865" s="668" t="n"/>
    </row>
    <row r="8866" outlineLevel="4">
      <c r="A8866" s="3" t="n"/>
      <c r="B8866" s="3" t="n"/>
      <c r="C8866" s="25" t="n"/>
      <c r="D8866" s="3" t="inlineStr">
        <is>
          <t>3.4.5.4.3</t>
        </is>
      </c>
      <c r="E8866" s="3" t="inlineStr">
        <is>
          <t>Автоматизированная система коммерческого учета энергоресурсов (АСКУЭ)</t>
        </is>
      </c>
      <c r="F8866" s="614" t="inlineStr">
        <is>
          <t>компл.</t>
        </is>
      </c>
      <c r="G8866" s="671" t="n">
        <v>0</v>
      </c>
      <c r="H8866" s="520" t="n">
        <v>0</v>
      </c>
      <c r="I8866" s="521" t="n">
        <v>90000</v>
      </c>
      <c r="J8866" s="522" t="n">
        <v>11250</v>
      </c>
      <c r="K8866" s="523">
        <f>SUBTOTAL(9,H8866:J8866)</f>
        <v/>
      </c>
      <c r="L8866" s="520">
        <f>$G8866*H8866</f>
        <v/>
      </c>
      <c r="M8866" s="521">
        <f>$G8866*I8866</f>
        <v/>
      </c>
      <c r="N8866" s="522">
        <f>$G8866*J8866</f>
        <v/>
      </c>
      <c r="O8866" s="523">
        <f>G8866*K8866</f>
        <v/>
      </c>
      <c r="P8866" s="637" t="n"/>
      <c r="Q8866" s="668" t="n"/>
    </row>
    <row r="8867" outlineLevel="4">
      <c r="A8867" s="3" t="n"/>
      <c r="B8867" s="3" t="n"/>
      <c r="C8867" s="25" t="n"/>
      <c r="D8867" s="3" t="inlineStr">
        <is>
          <t>3.4.5.4.4</t>
        </is>
      </c>
      <c r="E8867" s="3" t="inlineStr">
        <is>
          <t>Автоматизированная система технического учета энергоресурсов (АСТУЭ)</t>
        </is>
      </c>
      <c r="F8867" s="614" t="inlineStr">
        <is>
          <t>компл.</t>
        </is>
      </c>
      <c r="G8867" s="671" t="n">
        <v>0</v>
      </c>
      <c r="H8867" s="520" t="n">
        <v>0</v>
      </c>
      <c r="I8867" s="521" t="n">
        <v>90000</v>
      </c>
      <c r="J8867" s="522" t="n">
        <v>11250</v>
      </c>
      <c r="K8867" s="523">
        <f>SUBTOTAL(9,H8867:J8867)</f>
        <v/>
      </c>
      <c r="L8867" s="520">
        <f>$G8867*H8867</f>
        <v/>
      </c>
      <c r="M8867" s="521">
        <f>$G8867*I8867</f>
        <v/>
      </c>
      <c r="N8867" s="522">
        <f>$G8867*J8867</f>
        <v/>
      </c>
      <c r="O8867" s="523">
        <f>G8867*K8867</f>
        <v/>
      </c>
      <c r="P8867" s="637" t="n"/>
      <c r="Q8867" s="668" t="n"/>
    </row>
    <row r="8868" outlineLevel="3">
      <c r="A8868" s="3" t="n"/>
      <c r="B8868" s="3" t="n"/>
      <c r="C8868" s="452" t="n"/>
      <c r="D8868" s="254" t="inlineStr">
        <is>
          <t>3.4.5.5</t>
        </is>
      </c>
      <c r="E8868" s="254" t="inlineStr">
        <is>
          <t>Единая цифровая среда здания**</t>
        </is>
      </c>
      <c r="F8868" s="672" t="inlineStr">
        <is>
          <t>компл.</t>
        </is>
      </c>
      <c r="G8868" s="479" t="n">
        <v>0</v>
      </c>
      <c r="H8868" s="473">
        <f>+IFERROR(L8868/G8868,0)</f>
        <v/>
      </c>
      <c r="I8868" s="474">
        <f>+IFERROR(M8868/G8868,0)</f>
        <v/>
      </c>
      <c r="J8868" s="475">
        <f>+IFERROR(N8868/G8868,0)</f>
        <v/>
      </c>
      <c r="K8868" s="476">
        <f>+IFERROR(O8868/G8868,0)</f>
        <v/>
      </c>
      <c r="L8868" s="473">
        <f>SUBTOTAL(9,L8869:L8869)</f>
        <v/>
      </c>
      <c r="M8868" s="474">
        <f>SUBTOTAL(9,M8869:M8869)</f>
        <v/>
      </c>
      <c r="N8868" s="475">
        <f>SUBTOTAL(9,N8869:N8869)</f>
        <v/>
      </c>
      <c r="O8868" s="476">
        <f>SUBTOTAL(9,O8869:O8869)</f>
        <v/>
      </c>
      <c r="P8868" s="592" t="n"/>
      <c r="Q8868" s="593" t="n"/>
    </row>
    <row r="8869" outlineLevel="4">
      <c r="A8869" s="3" t="n"/>
      <c r="B8869" s="3" t="n"/>
      <c r="C8869" s="25" t="n"/>
      <c r="D8869" s="3" t="inlineStr">
        <is>
          <t>3.4.5.5.1</t>
        </is>
      </c>
      <c r="E8869" s="3" t="inlineStr">
        <is>
          <t>Единая цифровая среда здания**</t>
        </is>
      </c>
      <c r="F8869" s="614" t="inlineStr">
        <is>
          <t>компл.</t>
        </is>
      </c>
      <c r="G8869" s="671" t="n">
        <v>1</v>
      </c>
      <c r="H8869" s="520" t="n">
        <v>0</v>
      </c>
      <c r="I8869" s="521" t="n">
        <v>400000</v>
      </c>
      <c r="J8869" s="522" t="n">
        <v>50000</v>
      </c>
      <c r="K8869" s="523">
        <f>SUBTOTAL(9,H8869:J8869)</f>
        <v/>
      </c>
      <c r="L8869" s="520">
        <f>$G8869*H8869</f>
        <v/>
      </c>
      <c r="M8869" s="521">
        <f>$G8869*I8869</f>
        <v/>
      </c>
      <c r="N8869" s="522">
        <f>$G8869*J8869</f>
        <v/>
      </c>
      <c r="O8869" s="523">
        <f>G8869*K8869</f>
        <v/>
      </c>
      <c r="P8869" s="637" t="n"/>
      <c r="Q8869" s="668" t="n"/>
    </row>
    <row r="8870" outlineLevel="3">
      <c r="A8870" s="3" t="n"/>
      <c r="B8870" s="3" t="n"/>
      <c r="C8870" s="452" t="n"/>
      <c r="D8870" s="254" t="inlineStr">
        <is>
          <t>3.4.5.6</t>
        </is>
      </c>
      <c r="E8870" s="254" t="inlineStr">
        <is>
          <t>Иное:</t>
        </is>
      </c>
      <c r="F8870" s="672" t="inlineStr">
        <is>
          <t>компл.</t>
        </is>
      </c>
      <c r="G8870" s="479" t="n">
        <v>0</v>
      </c>
      <c r="H8870" s="473">
        <f>+IFERROR(L8870/G8870,0)</f>
        <v/>
      </c>
      <c r="I8870" s="474">
        <f>+IFERROR(M8870/G8870,0)</f>
        <v/>
      </c>
      <c r="J8870" s="475">
        <f>+IFERROR(N8870/G8870,0)</f>
        <v/>
      </c>
      <c r="K8870" s="476">
        <f>+IFERROR(O8870/G8870,0)</f>
        <v/>
      </c>
      <c r="L8870" s="473">
        <f>SUBTOTAL(9,L8871:L8872)</f>
        <v/>
      </c>
      <c r="M8870" s="474">
        <f>SUBTOTAL(9,M8871:M8872)</f>
        <v/>
      </c>
      <c r="N8870" s="475">
        <f>SUBTOTAL(9,N8871:N8872)</f>
        <v/>
      </c>
      <c r="O8870" s="476">
        <f>SUBTOTAL(9,O8871:O8872)</f>
        <v/>
      </c>
      <c r="P8870" s="592" t="n"/>
      <c r="Q8870" s="593" t="n"/>
    </row>
    <row r="8871" outlineLevel="4">
      <c r="A8871" s="3" t="n"/>
      <c r="B8871" s="3" t="n"/>
      <c r="C8871" s="25" t="n"/>
      <c r="D8871" s="3" t="inlineStr">
        <is>
          <t>3.4.5.6.1</t>
        </is>
      </c>
      <c r="E8871" s="3" t="inlineStr">
        <is>
          <t>Охранно-Защитная Дератизационная Система (ОЗДС)</t>
        </is>
      </c>
      <c r="F8871" s="614" t="inlineStr">
        <is>
          <t>компл.</t>
        </is>
      </c>
      <c r="G8871" s="671" t="n">
        <v>0</v>
      </c>
      <c r="H8871" s="520" t="n">
        <v>0</v>
      </c>
      <c r="I8871" s="521" t="n">
        <v>120000</v>
      </c>
      <c r="J8871" s="522" t="n">
        <v>15000</v>
      </c>
      <c r="K8871" s="523">
        <f>SUBTOTAL(9,H8871:J8871)</f>
        <v/>
      </c>
      <c r="L8871" s="520">
        <f>$G8871*H8871</f>
        <v/>
      </c>
      <c r="M8871" s="521">
        <f>$G8871*I8871</f>
        <v/>
      </c>
      <c r="N8871" s="522">
        <f>$G8871*J8871</f>
        <v/>
      </c>
      <c r="O8871" s="523">
        <f>G8871*K8871</f>
        <v/>
      </c>
      <c r="P8871" s="637" t="n"/>
      <c r="Q8871" s="668" t="n"/>
    </row>
    <row r="8872" outlineLevel="4" ht="42.75" customHeight="1">
      <c r="A8872" s="3" t="n"/>
      <c r="B8872" s="3" t="n"/>
      <c r="C8872" s="25" t="n"/>
      <c r="D8872" s="3" t="inlineStr">
        <is>
          <t>3.4.5.6.2</t>
        </is>
      </c>
      <c r="E8872" s="3" t="inlineStr">
        <is>
          <t>Телефонная связь    диспетчерской с объектами критической инфраструктуры: ГРЩ, ВРУ, ЦТП, насосная станция пожаротушения, серверные, помещения охраны, помещения управляющей компании и аналогичные)</t>
        </is>
      </c>
      <c r="F8872" s="614" t="inlineStr">
        <is>
          <t>компл.</t>
        </is>
      </c>
      <c r="G8872" s="671" t="n">
        <v>0</v>
      </c>
      <c r="H8872" s="520" t="n">
        <v>0</v>
      </c>
      <c r="I8872" s="521" t="n">
        <v>120000</v>
      </c>
      <c r="J8872" s="522" t="n">
        <v>15000</v>
      </c>
      <c r="K8872" s="523">
        <f>SUBTOTAL(9,H8872:J8872)</f>
        <v/>
      </c>
      <c r="L8872" s="520">
        <f>$G8872*H8872</f>
        <v/>
      </c>
      <c r="M8872" s="521">
        <f>$G8872*I8872</f>
        <v/>
      </c>
      <c r="N8872" s="522">
        <f>$G8872*J8872</f>
        <v/>
      </c>
      <c r="O8872" s="523">
        <f>G8872*K8872</f>
        <v/>
      </c>
      <c r="P8872" s="637" t="n"/>
      <c r="Q8872" s="668" t="n"/>
    </row>
    <row r="8873" outlineLevel="1" ht="16.5" customHeight="1">
      <c r="A8873" s="3" t="n"/>
      <c r="B8873" s="3" t="n"/>
      <c r="C8873" s="235" t="n"/>
      <c r="D8873" s="236" t="inlineStr">
        <is>
          <t>3.5.</t>
        </is>
      </c>
      <c r="E8873" s="145" t="inlineStr">
        <is>
          <t>Этап 5. Технологические решения</t>
        </is>
      </c>
      <c r="F8873" s="291" t="inlineStr">
        <is>
          <t>компл.</t>
        </is>
      </c>
      <c r="G8873" s="334" t="n">
        <v>1</v>
      </c>
      <c r="H8873" s="336">
        <f>+IFERROR(L8873/G8873,0)</f>
        <v/>
      </c>
      <c r="I8873" s="337">
        <f>IFERROR(M8873/G8873,0)</f>
        <v/>
      </c>
      <c r="J8873" s="338">
        <f>IFERROR(N8873/G8873,0)</f>
        <v/>
      </c>
      <c r="K8873" s="339">
        <f>+IFERROR(O8873/G8873,0)</f>
        <v/>
      </c>
      <c r="L8873" s="336">
        <f>SUBTOTAL(9,L8874:L8876)</f>
        <v/>
      </c>
      <c r="M8873" s="337">
        <f>SUBTOTAL(9,M8874:M8876)</f>
        <v/>
      </c>
      <c r="N8873" s="338">
        <f>SUBTOTAL(9,N8874:N8876)</f>
        <v/>
      </c>
      <c r="O8873" s="339">
        <f>SUBTOTAL(9,O8874:O8876)</f>
        <v/>
      </c>
      <c r="P8873" s="600" t="n"/>
      <c r="Q8873" s="670" t="n"/>
    </row>
    <row r="8874" outlineLevel="2">
      <c r="A8874" s="3" t="n"/>
      <c r="B8874" s="3" t="n"/>
      <c r="C8874" s="25" t="n"/>
      <c r="D8874" s="3" t="inlineStr">
        <is>
          <t>3.5.1.</t>
        </is>
      </c>
      <c r="E8874" s="3" t="inlineStr">
        <is>
          <t>Технологические решения. Подземный паркинг</t>
        </is>
      </c>
      <c r="F8874" s="614" t="inlineStr">
        <is>
          <t>компл.</t>
        </is>
      </c>
      <c r="G8874" s="671" t="n">
        <v>0</v>
      </c>
      <c r="H8874" s="520" t="n">
        <v>0</v>
      </c>
      <c r="I8874" s="521" t="n">
        <v>445000</v>
      </c>
      <c r="J8874" s="522" t="n">
        <v>55625</v>
      </c>
      <c r="K8874" s="523">
        <f>SUBTOTAL(9,H8874:J8874)</f>
        <v/>
      </c>
      <c r="L8874" s="520">
        <f>$G8874*H8874</f>
        <v/>
      </c>
      <c r="M8874" s="521">
        <f>$G8874*I8874</f>
        <v/>
      </c>
      <c r="N8874" s="522">
        <f>$G8874*J8874</f>
        <v/>
      </c>
      <c r="O8874" s="523">
        <f>G8874*K8874</f>
        <v/>
      </c>
      <c r="P8874" s="637" t="n"/>
      <c r="Q8874" s="668" t="n"/>
    </row>
    <row r="8875" outlineLevel="2">
      <c r="A8875" s="3" t="n"/>
      <c r="B8875" s="3" t="n"/>
      <c r="C8875" s="25" t="n"/>
      <c r="D8875" s="3" t="inlineStr">
        <is>
          <t>3.5.2.</t>
        </is>
      </c>
      <c r="E8875" s="3" t="inlineStr">
        <is>
          <t>Технологические решения. Вертикальный транспорт</t>
        </is>
      </c>
      <c r="F8875" s="614" t="inlineStr">
        <is>
          <t>компл.</t>
        </is>
      </c>
      <c r="G8875" s="671" t="n">
        <v>0</v>
      </c>
      <c r="H8875" s="520" t="n">
        <v>0</v>
      </c>
      <c r="I8875" s="521" t="n">
        <v>445000</v>
      </c>
      <c r="J8875" s="522" t="n">
        <v>55625</v>
      </c>
      <c r="K8875" s="523">
        <f>SUBTOTAL(9,H8875:J8875)</f>
        <v/>
      </c>
      <c r="L8875" s="520">
        <f>$G8875*H8875</f>
        <v/>
      </c>
      <c r="M8875" s="521">
        <f>$G8875*I8875</f>
        <v/>
      </c>
      <c r="N8875" s="522">
        <f>$G8875*J8875</f>
        <v/>
      </c>
      <c r="O8875" s="523">
        <f>G8875*K8875</f>
        <v/>
      </c>
      <c r="P8875" s="637" t="n"/>
      <c r="Q8875" s="668" t="n"/>
    </row>
    <row r="8876" outlineLevel="2">
      <c r="A8876" s="3" t="n"/>
      <c r="B8876" s="3" t="n"/>
      <c r="C8876" s="25" t="n"/>
      <c r="D8876" s="3" t="inlineStr">
        <is>
          <t>3.5.3.</t>
        </is>
      </c>
      <c r="E8876" s="3" t="inlineStr">
        <is>
          <t>Технологические решения общественных помещений</t>
        </is>
      </c>
      <c r="F8876" s="614" t="inlineStr">
        <is>
          <t>компл.</t>
        </is>
      </c>
      <c r="G8876" s="671" t="n">
        <v>0</v>
      </c>
      <c r="H8876" s="520" t="n">
        <v>0</v>
      </c>
      <c r="I8876" s="521" t="n">
        <v>445000</v>
      </c>
      <c r="J8876" s="522" t="n">
        <v>55625</v>
      </c>
      <c r="K8876" s="523">
        <f>SUBTOTAL(9,H8876:J8876)</f>
        <v/>
      </c>
      <c r="L8876" s="520">
        <f>$G8876*H8876</f>
        <v/>
      </c>
      <c r="M8876" s="521">
        <f>$G8876*I8876</f>
        <v/>
      </c>
      <c r="N8876" s="522">
        <f>$G8876*J8876</f>
        <v/>
      </c>
      <c r="O8876" s="523">
        <f>G8876*K8876</f>
        <v/>
      </c>
      <c r="P8876" s="637" t="n"/>
      <c r="Q8876" s="668" t="n"/>
    </row>
    <row r="8877" outlineLevel="1" ht="16.5" customHeight="1">
      <c r="A8877" s="3" t="n"/>
      <c r="B8877" s="3" t="n"/>
      <c r="C8877" s="235" t="n"/>
      <c r="D8877" s="236" t="inlineStr">
        <is>
          <t>3.6.</t>
        </is>
      </c>
      <c r="E8877" s="145" t="inlineStr">
        <is>
          <t>Этап 6. Корректировка РД по заданиям от компании ЭСТ</t>
        </is>
      </c>
      <c r="F8877" s="291" t="inlineStr">
        <is>
          <t>компл.</t>
        </is>
      </c>
      <c r="G8877" s="334" t="n">
        <v>1</v>
      </c>
      <c r="H8877" s="336">
        <f>+IFERROR(L8877/G8877,0)</f>
        <v/>
      </c>
      <c r="I8877" s="337">
        <f>IFERROR(M8877/G8877,0)</f>
        <v/>
      </c>
      <c r="J8877" s="338">
        <f>IFERROR(N8877/G8877,0)</f>
        <v/>
      </c>
      <c r="K8877" s="339">
        <f>+IFERROR(O8877/G8877,0)</f>
        <v/>
      </c>
      <c r="L8877" s="336">
        <f>SUBTOTAL(9,L8878:L8878)</f>
        <v/>
      </c>
      <c r="M8877" s="337">
        <f>SUBTOTAL(9,M8878:M8878)</f>
        <v/>
      </c>
      <c r="N8877" s="338">
        <f>SUBTOTAL(9,N8878:N8878)</f>
        <v/>
      </c>
      <c r="O8877" s="339">
        <f>SUBTOTAL(9,O8878:O8878)</f>
        <v/>
      </c>
      <c r="P8877" s="600" t="n"/>
      <c r="Q8877" s="670" t="n"/>
    </row>
    <row r="8878" outlineLevel="2">
      <c r="A8878" s="3" t="n"/>
      <c r="B8878" s="3" t="n"/>
      <c r="C8878" s="25" t="n"/>
      <c r="D8878" s="3" t="inlineStr">
        <is>
          <t>3.6.1.</t>
        </is>
      </c>
      <c r="E8878" s="3" t="inlineStr">
        <is>
          <t>Корректировка РД по заданиям от компании ЭСТ (задания выдает Заказчик)</t>
        </is>
      </c>
      <c r="F8878" s="614" t="inlineStr">
        <is>
          <t>компл.</t>
        </is>
      </c>
      <c r="G8878" s="671" t="n">
        <v>1</v>
      </c>
      <c r="H8878" s="520" t="n">
        <v>0</v>
      </c>
      <c r="I8878" s="521" t="n">
        <v>11548340</v>
      </c>
      <c r="J8878" s="522" t="n">
        <v>1443542.5</v>
      </c>
      <c r="K8878" s="523">
        <f>SUBTOTAL(9,H8878:J8878)</f>
        <v/>
      </c>
      <c r="L8878" s="520">
        <f>$G8878*H8878</f>
        <v/>
      </c>
      <c r="M8878" s="521">
        <f>$G8878*I8878</f>
        <v/>
      </c>
      <c r="N8878" s="522">
        <f>$G8878*J8878</f>
        <v/>
      </c>
      <c r="O8878" s="523">
        <f>G8878*K8878</f>
        <v/>
      </c>
      <c r="P8878" s="637" t="n"/>
      <c r="Q8878" s="668" t="n"/>
    </row>
    <row r="8879" ht="46.5" customHeight="1">
      <c r="A8879" s="3" t="n"/>
      <c r="B8879" s="3" t="inlineStr">
        <is>
          <t>Разработка рабочей документации</t>
        </is>
      </c>
      <c r="C8879" s="89" t="n"/>
      <c r="D8879" s="123" t="inlineStr">
        <is>
          <t>4.</t>
        </is>
      </c>
      <c r="E8879" s="124" t="inlineStr">
        <is>
          <t>Дополнительные работы по  корректировке разделов  Рабочей документации  №4</t>
        </is>
      </c>
      <c r="F8879" s="528" t="inlineStr">
        <is>
          <t>м2</t>
        </is>
      </c>
      <c r="G8879" s="529" t="n">
        <v>18830.72</v>
      </c>
      <c r="H8879" s="530">
        <f>IFERROR(L8879/G8879,0)</f>
        <v/>
      </c>
      <c r="I8879" s="531">
        <f>IFERROR(M8879/G8879,0)</f>
        <v/>
      </c>
      <c r="J8879" s="532">
        <f>IFERROR(N8879/G8879,0)</f>
        <v/>
      </c>
      <c r="K8879" s="533">
        <f>+IFERROR(O8879/G8879,0)</f>
        <v/>
      </c>
      <c r="L8879" s="530">
        <f>SUBTOTAL(9,L8880:L8946)</f>
        <v/>
      </c>
      <c r="M8879" s="535">
        <f>SUBTOTAL(9,M8880:M8946)</f>
        <v/>
      </c>
      <c r="N8879" s="536">
        <f>SUBTOTAL(9,N8880:N8946)</f>
        <v/>
      </c>
      <c r="O8879" s="537">
        <f>SUBTOTAL(9,O8880:O8946)</f>
        <v/>
      </c>
      <c r="P8879" s="77" t="inlineStr">
        <is>
          <t>Приложение Д</t>
        </is>
      </c>
      <c r="Q8879" s="673" t="n"/>
    </row>
    <row r="8880" outlineLevel="1" ht="16.5" customHeight="1">
      <c r="A8880" s="3" t="n"/>
      <c r="B8880" s="3" t="n"/>
      <c r="C8880" s="235" t="n"/>
      <c r="D8880" s="236" t="inlineStr">
        <is>
          <t>4.1.</t>
        </is>
      </c>
      <c r="E8880" s="145" t="inlineStr">
        <is>
          <t>Этап 2. Архитектурные решения</t>
        </is>
      </c>
      <c r="F8880" s="291" t="inlineStr">
        <is>
          <t>компл.</t>
        </is>
      </c>
      <c r="G8880" s="334" t="n">
        <v>1</v>
      </c>
      <c r="H8880" s="336">
        <f>+IFERROR(L8880/G8880,0)</f>
        <v/>
      </c>
      <c r="I8880" s="337">
        <f>IFERROR(M8880/G8880,0)</f>
        <v/>
      </c>
      <c r="J8880" s="338">
        <f>IFERROR(N8880/G8880,0)</f>
        <v/>
      </c>
      <c r="K8880" s="339">
        <f>+IFERROR(O8880/G8880,0)</f>
        <v/>
      </c>
      <c r="L8880" s="336">
        <f>SUBTOTAL(9,L8881:L8894)</f>
        <v/>
      </c>
      <c r="M8880" s="337">
        <f>SUBTOTAL(9,M8881:M8894)</f>
        <v/>
      </c>
      <c r="N8880" s="338">
        <f>SUBTOTAL(9,N8881:N8894)</f>
        <v/>
      </c>
      <c r="O8880" s="339">
        <f>SUBTOTAL(9,O8881:O8894)</f>
        <v/>
      </c>
      <c r="P8880" s="600" t="n"/>
      <c r="Q8880" s="670" t="n"/>
    </row>
    <row r="8881" outlineLevel="2">
      <c r="A8881" s="3" t="n"/>
      <c r="B8881" s="3" t="n"/>
      <c r="C8881" s="384" t="n"/>
      <c r="D8881" s="146" t="inlineStr">
        <is>
          <t>4.1.1.</t>
        </is>
      </c>
      <c r="E8881" s="385" t="inlineStr">
        <is>
          <t xml:space="preserve"> Подэтап 2.1.</t>
        </is>
      </c>
      <c r="F8881" s="419" t="inlineStr">
        <is>
          <t>компл.</t>
        </is>
      </c>
      <c r="G8881" s="438" t="n">
        <v>0</v>
      </c>
      <c r="H8881" s="423">
        <f>IFERROR(L8881/G8881,0)</f>
        <v/>
      </c>
      <c r="I8881" s="424">
        <f>IFERROR(M8881/G8881,0)</f>
        <v/>
      </c>
      <c r="J8881" s="425">
        <f>IFERROR(N8881/G8881,0)</f>
        <v/>
      </c>
      <c r="K8881" s="432">
        <f>+IFERROR(O8881/G8881,0)</f>
        <v/>
      </c>
      <c r="L8881" s="423">
        <f>SUBTOTAL(9,L8882:L8886)</f>
        <v/>
      </c>
      <c r="M8881" s="424">
        <f>SUBTOTAL(9,M8882:M8886)</f>
        <v/>
      </c>
      <c r="N8881" s="425">
        <f>SUBTOTAL(9,N8882:N8886)</f>
        <v/>
      </c>
      <c r="O8881" s="427">
        <f>SUBTOTAL(9,O8882:O8886)</f>
        <v/>
      </c>
      <c r="P8881" s="590" t="n"/>
      <c r="Q8881" s="591" t="n"/>
    </row>
    <row r="8882" outlineLevel="3">
      <c r="A8882" s="3" t="n"/>
      <c r="B8882" s="3" t="n"/>
      <c r="C8882" s="452" t="n"/>
      <c r="D8882" s="254" t="inlineStr">
        <is>
          <t>4.1.1.1</t>
        </is>
      </c>
      <c r="E8882" s="254" t="inlineStr">
        <is>
          <t>АР-0. (Подземный Паркинг):</t>
        </is>
      </c>
      <c r="F8882" s="672" t="inlineStr">
        <is>
          <t>компл.</t>
        </is>
      </c>
      <c r="G8882" s="479" t="n">
        <v>0</v>
      </c>
      <c r="H8882" s="473">
        <f>+IFERROR(L8882/G8882,0)</f>
        <v/>
      </c>
      <c r="I8882" s="474">
        <f>+IFERROR(M8882/G8882,0)</f>
        <v/>
      </c>
      <c r="J8882" s="475">
        <f>+IFERROR(N8882/G8882,0)</f>
        <v/>
      </c>
      <c r="K8882" s="476">
        <f>+IFERROR(O8882/G8882,0)</f>
        <v/>
      </c>
      <c r="L8882" s="473">
        <f>SUBTOTAL(9,L8883:L8886)</f>
        <v/>
      </c>
      <c r="M8882" s="474">
        <f>SUBTOTAL(9,M8883:M8886)</f>
        <v/>
      </c>
      <c r="N8882" s="475">
        <f>SUBTOTAL(9,N8883:N8886)</f>
        <v/>
      </c>
      <c r="O8882" s="476">
        <f>SUBTOTAL(9,O8883:O8886)</f>
        <v/>
      </c>
      <c r="P8882" s="592" t="n"/>
      <c r="Q8882" s="593" t="n"/>
    </row>
    <row r="8883" outlineLevel="4">
      <c r="A8883" s="3" t="n"/>
      <c r="B8883" s="3" t="n"/>
      <c r="C8883" s="25" t="n"/>
      <c r="D8883" s="3" t="inlineStr">
        <is>
          <t>4.1.1.1.1</t>
        </is>
      </c>
      <c r="E8883" s="3" t="inlineStr">
        <is>
          <t xml:space="preserve">АР-0.1 (Маркировочные, кладочные планы, планы полов, планы потолков) </t>
        </is>
      </c>
      <c r="F8883" s="614" t="inlineStr">
        <is>
          <t>компл.</t>
        </is>
      </c>
      <c r="G8883" s="671" t="n">
        <v>1</v>
      </c>
      <c r="H8883" s="520" t="n">
        <v>0</v>
      </c>
      <c r="I8883" s="521" t="n">
        <v>272500</v>
      </c>
      <c r="J8883" s="522" t="n">
        <v>34062.5</v>
      </c>
      <c r="K8883" s="523">
        <f>SUBTOTAL(9,H8883:J8883)</f>
        <v/>
      </c>
      <c r="L8883" s="520">
        <f>$G8883*H8883</f>
        <v/>
      </c>
      <c r="M8883" s="521">
        <f>$G8883*I8883</f>
        <v/>
      </c>
      <c r="N8883" s="522">
        <f>$G8883*J8883</f>
        <v/>
      </c>
      <c r="O8883" s="523">
        <f>G8883*K8883</f>
        <v/>
      </c>
      <c r="P8883" s="637" t="n"/>
      <c r="Q8883" s="668" t="n"/>
    </row>
    <row r="8884" outlineLevel="4">
      <c r="A8884" s="3" t="n"/>
      <c r="B8884" s="3" t="n"/>
      <c r="C8884" s="25" t="n"/>
      <c r="D8884" s="3" t="inlineStr">
        <is>
          <t>4.1.1.1.2</t>
        </is>
      </c>
      <c r="E8884" s="3" t="inlineStr">
        <is>
          <t xml:space="preserve">АР-0.2 (Ведомости заполнения проемов) </t>
        </is>
      </c>
      <c r="F8884" s="614" t="inlineStr">
        <is>
          <t>компл.</t>
        </is>
      </c>
      <c r="G8884" s="671" t="n">
        <v>1</v>
      </c>
      <c r="H8884" s="520" t="n">
        <v>0</v>
      </c>
      <c r="I8884" s="521" t="n">
        <v>272500</v>
      </c>
      <c r="J8884" s="522" t="n">
        <v>34062.5</v>
      </c>
      <c r="K8884" s="523">
        <f>SUBTOTAL(9,H8884:J8884)</f>
        <v/>
      </c>
      <c r="L8884" s="520">
        <f>$G8884*H8884</f>
        <v/>
      </c>
      <c r="M8884" s="521">
        <f>$G8884*I8884</f>
        <v/>
      </c>
      <c r="N8884" s="522">
        <f>$G8884*J8884</f>
        <v/>
      </c>
      <c r="O8884" s="523">
        <f>G8884*K8884</f>
        <v/>
      </c>
      <c r="P8884" s="637" t="n"/>
      <c r="Q8884" s="668" t="n"/>
    </row>
    <row r="8885" outlineLevel="4">
      <c r="A8885" s="3" t="n"/>
      <c r="B8885" s="3" t="n"/>
      <c r="C8885" s="25" t="n"/>
      <c r="D8885" s="3" t="inlineStr">
        <is>
          <t>4.1.1.1.3</t>
        </is>
      </c>
      <c r="E8885" s="3" t="inlineStr">
        <is>
          <t>АР-0.3 (Разрезы, сечения, узлы)</t>
        </is>
      </c>
      <c r="F8885" s="614" t="inlineStr">
        <is>
          <t>компл.</t>
        </is>
      </c>
      <c r="G8885" s="671" t="n">
        <v>1</v>
      </c>
      <c r="H8885" s="520" t="n">
        <v>0</v>
      </c>
      <c r="I8885" s="521" t="n">
        <v>272500</v>
      </c>
      <c r="J8885" s="522" t="n">
        <v>34062.5</v>
      </c>
      <c r="K8885" s="523">
        <f>SUBTOTAL(9,H8885:J8885)</f>
        <v/>
      </c>
      <c r="L8885" s="520">
        <f>$G8885*H8885</f>
        <v/>
      </c>
      <c r="M8885" s="521">
        <f>$G8885*I8885</f>
        <v/>
      </c>
      <c r="N8885" s="522">
        <f>$G8885*J8885</f>
        <v/>
      </c>
      <c r="O8885" s="523">
        <f>G8885*K8885</f>
        <v/>
      </c>
      <c r="P8885" s="637" t="n"/>
      <c r="Q8885" s="668" t="n"/>
    </row>
    <row r="8886" outlineLevel="4">
      <c r="A8886" s="3" t="n"/>
      <c r="B8886" s="3" t="n"/>
      <c r="C8886" s="25" t="n"/>
      <c r="D8886" s="3" t="inlineStr">
        <is>
          <t>4.1.1.1.4</t>
        </is>
      </c>
      <c r="E8886" s="3" t="inlineStr">
        <is>
          <t>АР-0.4 (Ведомость отделки подземной части)</t>
        </is>
      </c>
      <c r="F8886" s="614" t="inlineStr">
        <is>
          <t>компл.</t>
        </is>
      </c>
      <c r="G8886" s="671" t="n">
        <v>1</v>
      </c>
      <c r="H8886" s="520" t="n">
        <v>0</v>
      </c>
      <c r="I8886" s="521" t="n">
        <v>272500</v>
      </c>
      <c r="J8886" s="522" t="n">
        <v>34062.5</v>
      </c>
      <c r="K8886" s="523">
        <f>SUBTOTAL(9,H8886:J8886)</f>
        <v/>
      </c>
      <c r="L8886" s="520">
        <f>$G8886*H8886</f>
        <v/>
      </c>
      <c r="M8886" s="521">
        <f>$G8886*I8886</f>
        <v/>
      </c>
      <c r="N8886" s="522">
        <f>$G8886*J8886</f>
        <v/>
      </c>
      <c r="O8886" s="523">
        <f>G8886*K8886</f>
        <v/>
      </c>
      <c r="P8886" s="637" t="n"/>
      <c r="Q8886" s="668" t="n"/>
    </row>
    <row r="8887" outlineLevel="2">
      <c r="A8887" s="3" t="n"/>
      <c r="B8887" s="3" t="n"/>
      <c r="C8887" s="384" t="n"/>
      <c r="D8887" s="146" t="inlineStr">
        <is>
          <t>4.1.2.</t>
        </is>
      </c>
      <c r="E8887" s="385" t="inlineStr">
        <is>
          <t xml:space="preserve"> Подэтап 2.2.</t>
        </is>
      </c>
      <c r="F8887" s="419" t="inlineStr">
        <is>
          <t>компл.</t>
        </is>
      </c>
      <c r="G8887" s="438" t="n">
        <v>0</v>
      </c>
      <c r="H8887" s="423">
        <f>IFERROR(L8887/G8887,0)</f>
        <v/>
      </c>
      <c r="I8887" s="424">
        <f>IFERROR(M8887/G8887,0)</f>
        <v/>
      </c>
      <c r="J8887" s="425">
        <f>IFERROR(N8887/G8887,0)</f>
        <v/>
      </c>
      <c r="K8887" s="432">
        <f>+IFERROR(O8887/G8887,0)</f>
        <v/>
      </c>
      <c r="L8887" s="423">
        <f>SUBTOTAL(9,L8888:L8894)</f>
        <v/>
      </c>
      <c r="M8887" s="424">
        <f>SUBTOTAL(9,M8888:M8894)</f>
        <v/>
      </c>
      <c r="N8887" s="425">
        <f>SUBTOTAL(9,N8888:N8894)</f>
        <v/>
      </c>
      <c r="O8887" s="427">
        <f>SUBTOTAL(9,O8888:O8894)</f>
        <v/>
      </c>
      <c r="P8887" s="590" t="n"/>
      <c r="Q8887" s="591" t="n"/>
    </row>
    <row r="8888" outlineLevel="3">
      <c r="A8888" s="3" t="n"/>
      <c r="B8888" s="3" t="n"/>
      <c r="C8888" s="452" t="n"/>
      <c r="D8888" s="254" t="inlineStr">
        <is>
          <t>4.1.2.1</t>
        </is>
      </c>
      <c r="E8888" s="254" t="inlineStr">
        <is>
          <t>АР-1. (Надземная часть здания):</t>
        </is>
      </c>
      <c r="F8888" s="672" t="inlineStr">
        <is>
          <t>компл.</t>
        </is>
      </c>
      <c r="G8888" s="479" t="n">
        <v>0</v>
      </c>
      <c r="H8888" s="473">
        <f>+IFERROR(L8888/G8888,0)</f>
        <v/>
      </c>
      <c r="I8888" s="474">
        <f>+IFERROR(M8888/G8888,0)</f>
        <v/>
      </c>
      <c r="J8888" s="475">
        <f>+IFERROR(N8888/G8888,0)</f>
        <v/>
      </c>
      <c r="K8888" s="476">
        <f>+IFERROR(O8888/G8888,0)</f>
        <v/>
      </c>
      <c r="L8888" s="473">
        <f>SUBTOTAL(9,L8889:L8894)</f>
        <v/>
      </c>
      <c r="M8888" s="474">
        <f>SUBTOTAL(9,M8889:M8894)</f>
        <v/>
      </c>
      <c r="N8888" s="475">
        <f>SUBTOTAL(9,N8889:N8894)</f>
        <v/>
      </c>
      <c r="O8888" s="476">
        <f>SUBTOTAL(9,O8889:O8894)</f>
        <v/>
      </c>
      <c r="P8888" s="592" t="n"/>
      <c r="Q8888" s="593" t="n"/>
    </row>
    <row r="8889" outlineLevel="4">
      <c r="A8889" s="3" t="n"/>
      <c r="B8889" s="3" t="n"/>
      <c r="C8889" s="25" t="n"/>
      <c r="D8889" s="3" t="inlineStr">
        <is>
          <t>4.1.2.1.1</t>
        </is>
      </c>
      <c r="E8889" s="3" t="inlineStr">
        <is>
          <t xml:space="preserve">АР-1.1 (Планы на отм 0.000. Маркировочные, Кладочные , Полы, Потолки) </t>
        </is>
      </c>
      <c r="F8889" s="614" t="inlineStr">
        <is>
          <t>компл.</t>
        </is>
      </c>
      <c r="G8889" s="671" t="n">
        <v>1</v>
      </c>
      <c r="H8889" s="520" t="n">
        <v>0</v>
      </c>
      <c r="I8889" s="521" t="n">
        <v>400000</v>
      </c>
      <c r="J8889" s="522" t="n">
        <v>50000</v>
      </c>
      <c r="K8889" s="523">
        <f>SUBTOTAL(9,H8889:J8889)</f>
        <v/>
      </c>
      <c r="L8889" s="520">
        <f>$G8889*H8889</f>
        <v/>
      </c>
      <c r="M8889" s="521">
        <f>$G8889*I8889</f>
        <v/>
      </c>
      <c r="N8889" s="522">
        <f>$G8889*J8889</f>
        <v/>
      </c>
      <c r="O8889" s="523">
        <f>G8889*K8889</f>
        <v/>
      </c>
      <c r="P8889" s="637" t="n"/>
      <c r="Q8889" s="668" t="n"/>
    </row>
    <row r="8890" outlineLevel="4">
      <c r="A8890" s="3" t="n"/>
      <c r="B8890" s="3" t="n"/>
      <c r="C8890" s="25" t="n"/>
      <c r="D8890" s="3" t="inlineStr">
        <is>
          <t>4.1.2.1.2</t>
        </is>
      </c>
      <c r="E8890" s="3" t="inlineStr">
        <is>
          <t xml:space="preserve">АР-1.2 (Планы жилых этажей Маркировочные, Кладочные , Полы, Потолки) </t>
        </is>
      </c>
      <c r="F8890" s="614" t="inlineStr">
        <is>
          <t>компл.</t>
        </is>
      </c>
      <c r="G8890" s="671" t="n">
        <v>1</v>
      </c>
      <c r="H8890" s="520" t="n">
        <v>0</v>
      </c>
      <c r="I8890" s="521" t="n">
        <v>400000</v>
      </c>
      <c r="J8890" s="522" t="n">
        <v>50000</v>
      </c>
      <c r="K8890" s="523">
        <f>SUBTOTAL(9,H8890:J8890)</f>
        <v/>
      </c>
      <c r="L8890" s="520">
        <f>$G8890*H8890</f>
        <v/>
      </c>
      <c r="M8890" s="521">
        <f>$G8890*I8890</f>
        <v/>
      </c>
      <c r="N8890" s="522">
        <f>$G8890*J8890</f>
        <v/>
      </c>
      <c r="O8890" s="523">
        <f>G8890*K8890</f>
        <v/>
      </c>
      <c r="P8890" s="637" t="n"/>
      <c r="Q8890" s="668" t="n"/>
    </row>
    <row r="8891" outlineLevel="4">
      <c r="A8891" s="3" t="n"/>
      <c r="B8891" s="3" t="n"/>
      <c r="C8891" s="25" t="n"/>
      <c r="D8891" s="3" t="inlineStr">
        <is>
          <t>4.1.2.1.3</t>
        </is>
      </c>
      <c r="E8891" s="3" t="inlineStr">
        <is>
          <t xml:space="preserve">АР-1.3 (План Технического этажа и кровли) </t>
        </is>
      </c>
      <c r="F8891" s="614" t="inlineStr">
        <is>
          <t>компл.</t>
        </is>
      </c>
      <c r="G8891" s="671" t="n">
        <v>1</v>
      </c>
      <c r="H8891" s="520" t="n">
        <v>0</v>
      </c>
      <c r="I8891" s="521" t="n">
        <v>400000</v>
      </c>
      <c r="J8891" s="522" t="n">
        <v>50000</v>
      </c>
      <c r="K8891" s="523">
        <f>SUBTOTAL(9,H8891:J8891)</f>
        <v/>
      </c>
      <c r="L8891" s="520">
        <f>$G8891*H8891</f>
        <v/>
      </c>
      <c r="M8891" s="521">
        <f>$G8891*I8891</f>
        <v/>
      </c>
      <c r="N8891" s="522">
        <f>$G8891*J8891</f>
        <v/>
      </c>
      <c r="O8891" s="523">
        <f>G8891*K8891</f>
        <v/>
      </c>
      <c r="P8891" s="637" t="n"/>
      <c r="Q8891" s="668" t="n"/>
    </row>
    <row r="8892" outlineLevel="4">
      <c r="A8892" s="3" t="n"/>
      <c r="B8892" s="3" t="n"/>
      <c r="C8892" s="25" t="n"/>
      <c r="D8892" s="3" t="inlineStr">
        <is>
          <t>4.1.2.1.4</t>
        </is>
      </c>
      <c r="E8892" s="3" t="inlineStr">
        <is>
          <t xml:space="preserve">АР-1.4 ( Фасады, Разрезы) </t>
        </is>
      </c>
      <c r="F8892" s="614" t="inlineStr">
        <is>
          <t>компл.</t>
        </is>
      </c>
      <c r="G8892" s="671" t="n">
        <v>1</v>
      </c>
      <c r="H8892" s="520" t="n">
        <v>0</v>
      </c>
      <c r="I8892" s="521" t="n">
        <v>400000</v>
      </c>
      <c r="J8892" s="522" t="n">
        <v>50000</v>
      </c>
      <c r="K8892" s="523">
        <f>SUBTOTAL(9,H8892:J8892)</f>
        <v/>
      </c>
      <c r="L8892" s="520">
        <f>$G8892*H8892</f>
        <v/>
      </c>
      <c r="M8892" s="521">
        <f>$G8892*I8892</f>
        <v/>
      </c>
      <c r="N8892" s="522">
        <f>$G8892*J8892</f>
        <v/>
      </c>
      <c r="O8892" s="523">
        <f>G8892*K8892</f>
        <v/>
      </c>
      <c r="P8892" s="637" t="n"/>
      <c r="Q8892" s="668" t="n"/>
    </row>
    <row r="8893" outlineLevel="4">
      <c r="A8893" s="3" t="n"/>
      <c r="B8893" s="3" t="n"/>
      <c r="C8893" s="25" t="n"/>
      <c r="D8893" s="3" t="inlineStr">
        <is>
          <t>4.1.2.1.5</t>
        </is>
      </c>
      <c r="E8893" s="3" t="inlineStr">
        <is>
          <t xml:space="preserve">АР-1.5 (Узлы, Сечения, Крыльца, Входные группы) </t>
        </is>
      </c>
      <c r="F8893" s="614" t="inlineStr">
        <is>
          <t>компл.</t>
        </is>
      </c>
      <c r="G8893" s="671" t="n">
        <v>1</v>
      </c>
      <c r="H8893" s="520" t="n">
        <v>0</v>
      </c>
      <c r="I8893" s="521" t="n">
        <v>400000</v>
      </c>
      <c r="J8893" s="522" t="n">
        <v>50000</v>
      </c>
      <c r="K8893" s="523">
        <f>SUBTOTAL(9,H8893:J8893)</f>
        <v/>
      </c>
      <c r="L8893" s="520">
        <f>$G8893*H8893</f>
        <v/>
      </c>
      <c r="M8893" s="521">
        <f>$G8893*I8893</f>
        <v/>
      </c>
      <c r="N8893" s="522">
        <f>$G8893*J8893</f>
        <v/>
      </c>
      <c r="O8893" s="523">
        <f>G8893*K8893</f>
        <v/>
      </c>
      <c r="P8893" s="637" t="n"/>
      <c r="Q8893" s="668" t="n"/>
    </row>
    <row r="8894" outlineLevel="4">
      <c r="A8894" s="3" t="n"/>
      <c r="B8894" s="3" t="n"/>
      <c r="C8894" s="25" t="n"/>
      <c r="D8894" s="3" t="inlineStr">
        <is>
          <t>4.1.2.1.6</t>
        </is>
      </c>
      <c r="E8894" s="3" t="inlineStr">
        <is>
          <t xml:space="preserve">АР-1.6 (Ведомость отделки надземной части) </t>
        </is>
      </c>
      <c r="F8894" s="614" t="inlineStr">
        <is>
          <t>компл.</t>
        </is>
      </c>
      <c r="G8894" s="671" t="n">
        <v>1</v>
      </c>
      <c r="H8894" s="520" t="n">
        <v>0</v>
      </c>
      <c r="I8894" s="521" t="n">
        <v>400000</v>
      </c>
      <c r="J8894" s="522" t="n">
        <v>50000</v>
      </c>
      <c r="K8894" s="523">
        <f>SUBTOTAL(9,H8894:J8894)</f>
        <v/>
      </c>
      <c r="L8894" s="520">
        <f>$G8894*H8894</f>
        <v/>
      </c>
      <c r="M8894" s="521">
        <f>$G8894*I8894</f>
        <v/>
      </c>
      <c r="N8894" s="522">
        <f>$G8894*J8894</f>
        <v/>
      </c>
      <c r="O8894" s="523">
        <f>G8894*K8894</f>
        <v/>
      </c>
      <c r="P8894" s="637" t="n"/>
      <c r="Q8894" s="668" t="n"/>
    </row>
    <row r="8895" outlineLevel="1" ht="16.5" customHeight="1">
      <c r="A8895" s="3" t="n"/>
      <c r="B8895" s="3" t="n"/>
      <c r="C8895" s="235" t="n"/>
      <c r="D8895" s="236" t="inlineStr">
        <is>
          <t>4.2.</t>
        </is>
      </c>
      <c r="E8895" s="145" t="inlineStr">
        <is>
          <t>Этап 3. Конструктивные и объемно-планировочные решения</t>
        </is>
      </c>
      <c r="F8895" s="291" t="inlineStr">
        <is>
          <t>компл.</t>
        </is>
      </c>
      <c r="G8895" s="334" t="n">
        <v>1</v>
      </c>
      <c r="H8895" s="336">
        <f>+IFERROR(L8895/G8895,0)</f>
        <v/>
      </c>
      <c r="I8895" s="337">
        <f>IFERROR(M8895/G8895,0)</f>
        <v/>
      </c>
      <c r="J8895" s="338">
        <f>IFERROR(N8895/G8895,0)</f>
        <v/>
      </c>
      <c r="K8895" s="339">
        <f>+IFERROR(O8895/G8895,0)</f>
        <v/>
      </c>
      <c r="L8895" s="336">
        <f>SUBTOTAL(9,L8896:L8908)</f>
        <v/>
      </c>
      <c r="M8895" s="337">
        <f>SUBTOTAL(9,M8896:M8908)</f>
        <v/>
      </c>
      <c r="N8895" s="338">
        <f>SUBTOTAL(9,N8896:N8908)</f>
        <v/>
      </c>
      <c r="O8895" s="339">
        <f>SUBTOTAL(9,O8896:O8908)</f>
        <v/>
      </c>
      <c r="P8895" s="600" t="n"/>
      <c r="Q8895" s="670" t="n"/>
    </row>
    <row r="8896" outlineLevel="2">
      <c r="A8896" s="3" t="n"/>
      <c r="B8896" s="3" t="n"/>
      <c r="C8896" s="384" t="n"/>
      <c r="D8896" s="146" t="inlineStr">
        <is>
          <t>4.2.1.</t>
        </is>
      </c>
      <c r="E8896" s="385" t="inlineStr">
        <is>
          <t xml:space="preserve"> Подэтап 3.2</t>
        </is>
      </c>
      <c r="F8896" s="419" t="inlineStr">
        <is>
          <t>компл.</t>
        </is>
      </c>
      <c r="G8896" s="438" t="n">
        <v>0</v>
      </c>
      <c r="H8896" s="423">
        <f>IFERROR(L8896/G8896,0)</f>
        <v/>
      </c>
      <c r="I8896" s="424">
        <f>IFERROR(M8896/G8896,0)</f>
        <v/>
      </c>
      <c r="J8896" s="425">
        <f>IFERROR(N8896/G8896,0)</f>
        <v/>
      </c>
      <c r="K8896" s="432">
        <f>+IFERROR(O8896/G8896,0)</f>
        <v/>
      </c>
      <c r="L8896" s="423">
        <f>SUBTOTAL(9,L8897:L8901)</f>
        <v/>
      </c>
      <c r="M8896" s="424">
        <f>SUBTOTAL(9,M8897:M8901)</f>
        <v/>
      </c>
      <c r="N8896" s="425">
        <f>SUBTOTAL(9,N8897:N8901)</f>
        <v/>
      </c>
      <c r="O8896" s="427">
        <f>SUBTOTAL(9,O8897:O8901)</f>
        <v/>
      </c>
      <c r="P8896" s="590" t="n"/>
      <c r="Q8896" s="591" t="n"/>
    </row>
    <row r="8897" outlineLevel="3">
      <c r="A8897" s="3" t="n"/>
      <c r="B8897" s="3" t="n"/>
      <c r="C8897" s="452" t="n"/>
      <c r="D8897" s="254" t="inlineStr">
        <is>
          <t>4.2.1.1</t>
        </is>
      </c>
      <c r="E8897" s="254" t="inlineStr">
        <is>
          <t>КЖ-1 (Конструкции ниже отм.0,000):</t>
        </is>
      </c>
      <c r="F8897" s="672" t="inlineStr">
        <is>
          <t>компл.</t>
        </is>
      </c>
      <c r="G8897" s="479" t="n">
        <v>0</v>
      </c>
      <c r="H8897" s="473">
        <f>+IFERROR(L8897/G8897,0)</f>
        <v/>
      </c>
      <c r="I8897" s="474">
        <f>+IFERROR(M8897/G8897,0)</f>
        <v/>
      </c>
      <c r="J8897" s="475">
        <f>+IFERROR(N8897/G8897,0)</f>
        <v/>
      </c>
      <c r="K8897" s="476">
        <f>+IFERROR(O8897/G8897,0)</f>
        <v/>
      </c>
      <c r="L8897" s="473">
        <f>SUBTOTAL(9,L8898:L8901)</f>
        <v/>
      </c>
      <c r="M8897" s="474">
        <f>SUBTOTAL(9,M8898:M8901)</f>
        <v/>
      </c>
      <c r="N8897" s="475">
        <f>SUBTOTAL(9,N8898:N8901)</f>
        <v/>
      </c>
      <c r="O8897" s="476">
        <f>SUBTOTAL(9,O8898:O8901)</f>
        <v/>
      </c>
      <c r="P8897" s="592" t="n"/>
      <c r="Q8897" s="593" t="n"/>
    </row>
    <row r="8898" outlineLevel="4">
      <c r="A8898" s="3" t="n"/>
      <c r="B8898" s="3" t="n"/>
      <c r="C8898" s="25" t="n"/>
      <c r="D8898" s="3" t="inlineStr">
        <is>
          <t>4.2.1.1.1</t>
        </is>
      </c>
      <c r="E8898" s="3" t="inlineStr">
        <is>
          <t>КЖ1.2 (Вертикальные конструкции ниже отм.0,000)</t>
        </is>
      </c>
      <c r="F8898" s="614" t="inlineStr">
        <is>
          <t>компл.</t>
        </is>
      </c>
      <c r="G8898" s="671" t="n">
        <v>1</v>
      </c>
      <c r="H8898" s="520" t="n">
        <v>0</v>
      </c>
      <c r="I8898" s="521" t="n">
        <v>125000</v>
      </c>
      <c r="J8898" s="522" t="n">
        <v>15625</v>
      </c>
      <c r="K8898" s="523">
        <f>SUBTOTAL(9,H8898:J8898)</f>
        <v/>
      </c>
      <c r="L8898" s="520">
        <f>$G8898*H8898</f>
        <v/>
      </c>
      <c r="M8898" s="521">
        <f>$G8898*I8898</f>
        <v/>
      </c>
      <c r="N8898" s="522">
        <f>$G8898*J8898</f>
        <v/>
      </c>
      <c r="O8898" s="523">
        <f>G8898*K8898</f>
        <v/>
      </c>
      <c r="P8898" s="637" t="n"/>
      <c r="Q8898" s="668" t="n"/>
    </row>
    <row r="8899" outlineLevel="4">
      <c r="A8899" s="3" t="n"/>
      <c r="B8899" s="3" t="n"/>
      <c r="C8899" s="25" t="n"/>
      <c r="D8899" s="3" t="inlineStr">
        <is>
          <t>4.2.1.1.2</t>
        </is>
      </c>
      <c r="E8899" s="3" t="inlineStr">
        <is>
          <t>КЖ1.3 (Перекрытие на отм.-1,200)</t>
        </is>
      </c>
      <c r="F8899" s="614" t="inlineStr">
        <is>
          <t>компл.</t>
        </is>
      </c>
      <c r="G8899" s="671" t="n">
        <v>1</v>
      </c>
      <c r="H8899" s="520" t="n">
        <v>0</v>
      </c>
      <c r="I8899" s="521" t="n">
        <v>125000</v>
      </c>
      <c r="J8899" s="522" t="n">
        <v>15625</v>
      </c>
      <c r="K8899" s="523">
        <f>SUBTOTAL(9,H8899:J8899)</f>
        <v/>
      </c>
      <c r="L8899" s="520">
        <f>$G8899*H8899</f>
        <v/>
      </c>
      <c r="M8899" s="521">
        <f>$G8899*I8899</f>
        <v/>
      </c>
      <c r="N8899" s="522">
        <f>$G8899*J8899</f>
        <v/>
      </c>
      <c r="O8899" s="523">
        <f>G8899*K8899</f>
        <v/>
      </c>
      <c r="P8899" s="637" t="n"/>
      <c r="Q8899" s="668" t="n"/>
    </row>
    <row r="8900" outlineLevel="4">
      <c r="A8900" s="3" t="n"/>
      <c r="B8900" s="3" t="n"/>
      <c r="C8900" s="25" t="n"/>
      <c r="D8900" s="3" t="inlineStr">
        <is>
          <t>4.2.1.1.3</t>
        </is>
      </c>
      <c r="E8900" s="3" t="inlineStr">
        <is>
          <t>КЖ1.4 (Перекрытие на отм.-0,450)</t>
        </is>
      </c>
      <c r="F8900" s="614" t="inlineStr">
        <is>
          <t>компл.</t>
        </is>
      </c>
      <c r="G8900" s="671" t="n">
        <v>1</v>
      </c>
      <c r="H8900" s="520" t="n">
        <v>0</v>
      </c>
      <c r="I8900" s="521" t="n">
        <v>125000</v>
      </c>
      <c r="J8900" s="522" t="n">
        <v>15625</v>
      </c>
      <c r="K8900" s="523">
        <f>SUBTOTAL(9,H8900:J8900)</f>
        <v/>
      </c>
      <c r="L8900" s="520">
        <f>$G8900*H8900</f>
        <v/>
      </c>
      <c r="M8900" s="521">
        <f>$G8900*I8900</f>
        <v/>
      </c>
      <c r="N8900" s="522">
        <f>$G8900*J8900</f>
        <v/>
      </c>
      <c r="O8900" s="523">
        <f>G8900*K8900</f>
        <v/>
      </c>
      <c r="P8900" s="637" t="n"/>
      <c r="Q8900" s="668" t="n"/>
    </row>
    <row r="8901" outlineLevel="4">
      <c r="A8901" s="3" t="n"/>
      <c r="B8901" s="3" t="n"/>
      <c r="C8901" s="25" t="n"/>
      <c r="D8901" s="3" t="inlineStr">
        <is>
          <t>4.2.1.1.4</t>
        </is>
      </c>
      <c r="E8901" s="3" t="inlineStr">
        <is>
          <t>КЖ1.5 (Лестницы ниже отм.0,000)</t>
        </is>
      </c>
      <c r="F8901" s="614" t="inlineStr">
        <is>
          <t>компл.</t>
        </is>
      </c>
      <c r="G8901" s="671" t="n">
        <v>1</v>
      </c>
      <c r="H8901" s="520" t="n">
        <v>0</v>
      </c>
      <c r="I8901" s="521" t="n">
        <v>125000</v>
      </c>
      <c r="J8901" s="522" t="n">
        <v>15625</v>
      </c>
      <c r="K8901" s="523">
        <f>SUBTOTAL(9,H8901:J8901)</f>
        <v/>
      </c>
      <c r="L8901" s="520">
        <f>$G8901*H8901</f>
        <v/>
      </c>
      <c r="M8901" s="521">
        <f>$G8901*I8901</f>
        <v/>
      </c>
      <c r="N8901" s="522">
        <f>$G8901*J8901</f>
        <v/>
      </c>
      <c r="O8901" s="523">
        <f>G8901*K8901</f>
        <v/>
      </c>
      <c r="P8901" s="637" t="n"/>
      <c r="Q8901" s="668" t="n"/>
    </row>
    <row r="8902" outlineLevel="2">
      <c r="A8902" s="3" t="n"/>
      <c r="B8902" s="3" t="n"/>
      <c r="C8902" s="384" t="n"/>
      <c r="D8902" s="146" t="inlineStr">
        <is>
          <t>4.2.2.</t>
        </is>
      </c>
      <c r="E8902" s="385" t="inlineStr">
        <is>
          <t xml:space="preserve"> Подэтап 3.3</t>
        </is>
      </c>
      <c r="F8902" s="419" t="inlineStr">
        <is>
          <t>компл.</t>
        </is>
      </c>
      <c r="G8902" s="438" t="n">
        <v>0</v>
      </c>
      <c r="H8902" s="423">
        <f>IFERROR(L8902/G8902,0)</f>
        <v/>
      </c>
      <c r="I8902" s="424">
        <f>IFERROR(M8902/G8902,0)</f>
        <v/>
      </c>
      <c r="J8902" s="425">
        <f>IFERROR(N8902/G8902,0)</f>
        <v/>
      </c>
      <c r="K8902" s="432">
        <f>+IFERROR(O8902/G8902,0)</f>
        <v/>
      </c>
      <c r="L8902" s="423">
        <f>SUBTOTAL(9,L8903:L8908)</f>
        <v/>
      </c>
      <c r="M8902" s="424">
        <f>SUBTOTAL(9,M8903:M8908)</f>
        <v/>
      </c>
      <c r="N8902" s="425">
        <f>SUBTOTAL(9,N8903:N8908)</f>
        <v/>
      </c>
      <c r="O8902" s="427">
        <f>SUBTOTAL(9,O8903:O8908)</f>
        <v/>
      </c>
      <c r="P8902" s="590" t="n"/>
      <c r="Q8902" s="591" t="n"/>
    </row>
    <row r="8903" outlineLevel="3">
      <c r="A8903" s="3" t="n"/>
      <c r="B8903" s="3" t="n"/>
      <c r="C8903" s="452" t="n"/>
      <c r="D8903" s="254" t="inlineStr">
        <is>
          <t>4.2.2.1</t>
        </is>
      </c>
      <c r="E8903" s="254" t="inlineStr">
        <is>
          <t>КЖ-2, КЖ-3 (Конструкции выше отм.0,000)</t>
        </is>
      </c>
      <c r="F8903" s="672" t="inlineStr">
        <is>
          <t>компл.</t>
        </is>
      </c>
      <c r="G8903" s="479" t="n">
        <v>0</v>
      </c>
      <c r="H8903" s="473">
        <f>+IFERROR(L8903/G8903,0)</f>
        <v/>
      </c>
      <c r="I8903" s="474">
        <f>+IFERROR(M8903/G8903,0)</f>
        <v/>
      </c>
      <c r="J8903" s="475">
        <f>+IFERROR(N8903/G8903,0)</f>
        <v/>
      </c>
      <c r="K8903" s="476">
        <f>+IFERROR(O8903/G8903,0)</f>
        <v/>
      </c>
      <c r="L8903" s="473">
        <f>SUBTOTAL(9,L8904:L8908)</f>
        <v/>
      </c>
      <c r="M8903" s="474">
        <f>SUBTOTAL(9,M8904:M8908)</f>
        <v/>
      </c>
      <c r="N8903" s="475">
        <f>SUBTOTAL(9,N8904:N8908)</f>
        <v/>
      </c>
      <c r="O8903" s="476">
        <f>SUBTOTAL(9,O8904:O8908)</f>
        <v/>
      </c>
      <c r="P8903" s="592" t="n"/>
      <c r="Q8903" s="593" t="n"/>
    </row>
    <row r="8904" outlineLevel="4">
      <c r="A8904" s="3" t="n"/>
      <c r="B8904" s="3" t="n"/>
      <c r="C8904" s="25" t="n"/>
      <c r="D8904" s="3" t="inlineStr">
        <is>
          <t>4.2.2.1.1</t>
        </is>
      </c>
      <c r="E8904" s="3" t="inlineStr">
        <is>
          <t>КЖ2.1 (Вертикальные конструкции 1эт.)</t>
        </is>
      </c>
      <c r="F8904" s="614" t="inlineStr">
        <is>
          <t>компл.</t>
        </is>
      </c>
      <c r="G8904" s="671" t="n">
        <v>1</v>
      </c>
      <c r="H8904" s="520" t="n">
        <v>0</v>
      </c>
      <c r="I8904" s="521" t="n">
        <v>90000</v>
      </c>
      <c r="J8904" s="522" t="n">
        <v>11250</v>
      </c>
      <c r="K8904" s="523">
        <f>SUBTOTAL(9,H8904:J8904)</f>
        <v/>
      </c>
      <c r="L8904" s="520">
        <f>$G8904*H8904</f>
        <v/>
      </c>
      <c r="M8904" s="521">
        <f>$G8904*I8904</f>
        <v/>
      </c>
      <c r="N8904" s="522">
        <f>$G8904*J8904</f>
        <v/>
      </c>
      <c r="O8904" s="523">
        <f>G8904*K8904</f>
        <v/>
      </c>
      <c r="P8904" s="637" t="n"/>
      <c r="Q8904" s="668" t="n"/>
    </row>
    <row r="8905" outlineLevel="4">
      <c r="A8905" s="3" t="n"/>
      <c r="B8905" s="3" t="n"/>
      <c r="C8905" s="25" t="n"/>
      <c r="D8905" s="3" t="inlineStr">
        <is>
          <t>4.2.2.1.2</t>
        </is>
      </c>
      <c r="E8905" s="3" t="inlineStr">
        <is>
          <t>КЖ2.2 (Вертикальные конструкции 2-5эт.)</t>
        </is>
      </c>
      <c r="F8905" s="614" t="inlineStr">
        <is>
          <t>компл.</t>
        </is>
      </c>
      <c r="G8905" s="671" t="n">
        <v>1</v>
      </c>
      <c r="H8905" s="520" t="n">
        <v>0</v>
      </c>
      <c r="I8905" s="521" t="n">
        <v>90000</v>
      </c>
      <c r="J8905" s="522" t="n">
        <v>11250</v>
      </c>
      <c r="K8905" s="523">
        <f>SUBTOTAL(9,H8905:J8905)</f>
        <v/>
      </c>
      <c r="L8905" s="520">
        <f>$G8905*H8905</f>
        <v/>
      </c>
      <c r="M8905" s="521">
        <f>$G8905*I8905</f>
        <v/>
      </c>
      <c r="N8905" s="522">
        <f>$G8905*J8905</f>
        <v/>
      </c>
      <c r="O8905" s="523">
        <f>G8905*K8905</f>
        <v/>
      </c>
      <c r="P8905" s="637" t="n"/>
      <c r="Q8905" s="668" t="n"/>
    </row>
    <row r="8906" outlineLevel="4">
      <c r="A8906" s="3" t="n"/>
      <c r="B8906" s="3" t="n"/>
      <c r="C8906" s="25" t="n"/>
      <c r="D8906" s="3" t="inlineStr">
        <is>
          <t>4.2.2.1.3</t>
        </is>
      </c>
      <c r="E8906" s="3" t="inlineStr">
        <is>
          <t>КЖ2.3 (Вертикальные конструкции 6-7эт.)</t>
        </is>
      </c>
      <c r="F8906" s="614" t="inlineStr">
        <is>
          <t>компл.</t>
        </is>
      </c>
      <c r="G8906" s="671" t="n">
        <v>1</v>
      </c>
      <c r="H8906" s="520" t="n">
        <v>0</v>
      </c>
      <c r="I8906" s="521" t="n">
        <v>90000</v>
      </c>
      <c r="J8906" s="522" t="n">
        <v>11250</v>
      </c>
      <c r="K8906" s="523">
        <f>SUBTOTAL(9,H8906:J8906)</f>
        <v/>
      </c>
      <c r="L8906" s="520">
        <f>$G8906*H8906</f>
        <v/>
      </c>
      <c r="M8906" s="521">
        <f>$G8906*I8906</f>
        <v/>
      </c>
      <c r="N8906" s="522">
        <f>$G8906*J8906</f>
        <v/>
      </c>
      <c r="O8906" s="523">
        <f>G8906*K8906</f>
        <v/>
      </c>
      <c r="P8906" s="637" t="n"/>
      <c r="Q8906" s="668" t="n"/>
    </row>
    <row r="8907" outlineLevel="4">
      <c r="A8907" s="3" t="n"/>
      <c r="B8907" s="3" t="n"/>
      <c r="C8907" s="25" t="n"/>
      <c r="D8907" s="3" t="inlineStr">
        <is>
          <t>4.2.2.1.4</t>
        </is>
      </c>
      <c r="E8907" s="3" t="inlineStr">
        <is>
          <t>КЖ3.1 (Перекрытия 1-6эт.)</t>
        </is>
      </c>
      <c r="F8907" s="614" t="inlineStr">
        <is>
          <t>компл.</t>
        </is>
      </c>
      <c r="G8907" s="671" t="n">
        <v>1</v>
      </c>
      <c r="H8907" s="520" t="n">
        <v>0</v>
      </c>
      <c r="I8907" s="521" t="n">
        <v>90000</v>
      </c>
      <c r="J8907" s="522" t="n">
        <v>11250</v>
      </c>
      <c r="K8907" s="523">
        <f>SUBTOTAL(9,H8907:J8907)</f>
        <v/>
      </c>
      <c r="L8907" s="520">
        <f>$G8907*H8907</f>
        <v/>
      </c>
      <c r="M8907" s="521">
        <f>$G8907*I8907</f>
        <v/>
      </c>
      <c r="N8907" s="522">
        <f>$G8907*J8907</f>
        <v/>
      </c>
      <c r="O8907" s="523">
        <f>G8907*K8907</f>
        <v/>
      </c>
      <c r="P8907" s="637" t="n"/>
      <c r="Q8907" s="668" t="n"/>
    </row>
    <row r="8908" outlineLevel="4">
      <c r="A8908" s="3" t="n"/>
      <c r="B8908" s="3" t="n"/>
      <c r="C8908" s="25" t="n"/>
      <c r="D8908" s="3" t="inlineStr">
        <is>
          <t>4.2.2.1.5</t>
        </is>
      </c>
      <c r="E8908" s="3" t="inlineStr">
        <is>
          <t>КЖ3.2 (Покрытие)</t>
        </is>
      </c>
      <c r="F8908" s="614" t="inlineStr">
        <is>
          <t>компл.</t>
        </is>
      </c>
      <c r="G8908" s="671" t="n">
        <v>1</v>
      </c>
      <c r="H8908" s="520" t="n">
        <v>0</v>
      </c>
      <c r="I8908" s="521" t="n">
        <v>90000</v>
      </c>
      <c r="J8908" s="522" t="n">
        <v>11250</v>
      </c>
      <c r="K8908" s="523">
        <f>SUBTOTAL(9,H8908:J8908)</f>
        <v/>
      </c>
      <c r="L8908" s="520">
        <f>$G8908*H8908</f>
        <v/>
      </c>
      <c r="M8908" s="521">
        <f>$G8908*I8908</f>
        <v/>
      </c>
      <c r="N8908" s="522">
        <f>$G8908*J8908</f>
        <v/>
      </c>
      <c r="O8908" s="523">
        <f>G8908*K8908</f>
        <v/>
      </c>
      <c r="P8908" s="637" t="n"/>
      <c r="Q8908" s="668" t="n"/>
    </row>
    <row r="8909" outlineLevel="1" ht="49.5" customHeight="1">
      <c r="A8909" s="3" t="n"/>
      <c r="B8909" s="3" t="n"/>
      <c r="C8909" s="235" t="n"/>
      <c r="D8909" s="236" t="inlineStr">
        <is>
          <t>4.3.</t>
        </is>
      </c>
      <c r="E8909" s="145" t="inlineStr">
        <is>
          <t>Этап 4. Сведения об инженерном оборудовании, о сетях инженерно-технического обеспечения, перечень инженерно-технических мероприятий, включая:</t>
        </is>
      </c>
      <c r="F8909" s="291" t="inlineStr">
        <is>
          <t>компл.</t>
        </is>
      </c>
      <c r="G8909" s="334" t="n">
        <v>1</v>
      </c>
      <c r="H8909" s="336">
        <f>+IFERROR(L8909/G8909,0)</f>
        <v/>
      </c>
      <c r="I8909" s="337">
        <f>IFERROR(M8909/G8909,0)</f>
        <v/>
      </c>
      <c r="J8909" s="338">
        <f>IFERROR(N8909/G8909,0)</f>
        <v/>
      </c>
      <c r="K8909" s="339">
        <f>+IFERROR(O8909/G8909,0)</f>
        <v/>
      </c>
      <c r="L8909" s="336">
        <f>SUBTOTAL(9,L8910:L8942)</f>
        <v/>
      </c>
      <c r="M8909" s="337">
        <f>SUBTOTAL(9,M8910:M8942)</f>
        <v/>
      </c>
      <c r="N8909" s="338">
        <f>SUBTOTAL(9,N8910:N8942)</f>
        <v/>
      </c>
      <c r="O8909" s="339">
        <f>SUBTOTAL(9,O8910:O8942)</f>
        <v/>
      </c>
      <c r="P8909" s="600" t="n"/>
      <c r="Q8909" s="670" t="n"/>
    </row>
    <row r="8910" outlineLevel="2">
      <c r="A8910" s="3" t="n"/>
      <c r="B8910" s="3" t="n"/>
      <c r="C8910" s="384" t="n"/>
      <c r="D8910" s="146" t="inlineStr">
        <is>
          <t>4.3.1.</t>
        </is>
      </c>
      <c r="E8910" s="385" t="inlineStr">
        <is>
          <t xml:space="preserve"> Подэтап 4.1</t>
        </is>
      </c>
      <c r="F8910" s="419" t="inlineStr">
        <is>
          <t>компл.</t>
        </is>
      </c>
      <c r="G8910" s="438" t="n">
        <v>0</v>
      </c>
      <c r="H8910" s="423">
        <f>IFERROR(L8910/G8910,0)</f>
        <v/>
      </c>
      <c r="I8910" s="424">
        <f>IFERROR(M8910/G8910,0)</f>
        <v/>
      </c>
      <c r="J8910" s="425">
        <f>IFERROR(N8910/G8910,0)</f>
        <v/>
      </c>
      <c r="K8910" s="432">
        <f>+IFERROR(O8910/G8910,0)</f>
        <v/>
      </c>
      <c r="L8910" s="423">
        <f>SUBTOTAL(9,L8911:L8912)</f>
        <v/>
      </c>
      <c r="M8910" s="424">
        <f>SUBTOTAL(9,M8911:M8912)</f>
        <v/>
      </c>
      <c r="N8910" s="425">
        <f>SUBTOTAL(9,N8911:N8912)</f>
        <v/>
      </c>
      <c r="O8910" s="427">
        <f>SUBTOTAL(9,O8911:O8912)</f>
        <v/>
      </c>
      <c r="P8910" s="590" t="n"/>
      <c r="Q8910" s="591" t="n"/>
    </row>
    <row r="8911" outlineLevel="3">
      <c r="A8911" s="3" t="n"/>
      <c r="B8911" s="3" t="n"/>
      <c r="C8911" s="452" t="n"/>
      <c r="D8911" s="254" t="inlineStr">
        <is>
          <t>4.3.1.1</t>
        </is>
      </c>
      <c r="E8911" s="254" t="inlineStr">
        <is>
          <t xml:space="preserve"> Подэтап 4.1.1  ЭОМ, в составе:</t>
        </is>
      </c>
      <c r="F8911" s="672" t="inlineStr">
        <is>
          <t>компл.</t>
        </is>
      </c>
      <c r="G8911" s="479" t="n">
        <v>0</v>
      </c>
      <c r="H8911" s="473">
        <f>+IFERROR(L8911/G8911,0)</f>
        <v/>
      </c>
      <c r="I8911" s="474">
        <f>+IFERROR(M8911/G8911,0)</f>
        <v/>
      </c>
      <c r="J8911" s="475">
        <f>+IFERROR(N8911/G8911,0)</f>
        <v/>
      </c>
      <c r="K8911" s="476">
        <f>+IFERROR(O8911/G8911,0)</f>
        <v/>
      </c>
      <c r="L8911" s="473">
        <f>SUBTOTAL(9,L8912:L8912)</f>
        <v/>
      </c>
      <c r="M8911" s="474">
        <f>SUBTOTAL(9,M8912:M8912)</f>
        <v/>
      </c>
      <c r="N8911" s="475">
        <f>SUBTOTAL(9,N8912:N8912)</f>
        <v/>
      </c>
      <c r="O8911" s="476">
        <f>SUBTOTAL(9,O8912:O8912)</f>
        <v/>
      </c>
      <c r="P8911" s="592" t="n"/>
      <c r="Q8911" s="593" t="n"/>
    </row>
    <row r="8912" outlineLevel="4">
      <c r="A8912" s="3" t="n"/>
      <c r="B8912" s="3" t="n"/>
      <c r="C8912" s="25" t="n"/>
      <c r="D8912" s="3" t="inlineStr">
        <is>
          <t>4.3.1.1.1</t>
        </is>
      </c>
      <c r="E8912" s="3" t="inlineStr">
        <is>
          <t>ЭОМ</t>
        </is>
      </c>
      <c r="F8912" s="614" t="inlineStr">
        <is>
          <t>компл.</t>
        </is>
      </c>
      <c r="G8912" s="671" t="n">
        <v>1</v>
      </c>
      <c r="H8912" s="520" t="n">
        <v>0</v>
      </c>
      <c r="I8912" s="521" t="n">
        <v>1054900</v>
      </c>
      <c r="J8912" s="522" t="n">
        <v>131862.5</v>
      </c>
      <c r="K8912" s="523">
        <f>SUBTOTAL(9,H8912:J8912)</f>
        <v/>
      </c>
      <c r="L8912" s="520">
        <f>$G8912*H8912</f>
        <v/>
      </c>
      <c r="M8912" s="521">
        <f>$G8912*I8912</f>
        <v/>
      </c>
      <c r="N8912" s="522">
        <f>$G8912*J8912</f>
        <v/>
      </c>
      <c r="O8912" s="523">
        <f>G8912*K8912</f>
        <v/>
      </c>
      <c r="P8912" s="637" t="n"/>
      <c r="Q8912" s="668" t="n"/>
    </row>
    <row r="8913" outlineLevel="2">
      <c r="A8913" s="3" t="n"/>
      <c r="B8913" s="3" t="n"/>
      <c r="C8913" s="384" t="n"/>
      <c r="D8913" s="146" t="inlineStr">
        <is>
          <t>4.3.2.</t>
        </is>
      </c>
      <c r="E8913" s="385" t="inlineStr">
        <is>
          <t xml:space="preserve"> Подэтап 4.2</t>
        </is>
      </c>
      <c r="F8913" s="419" t="inlineStr">
        <is>
          <t>компл.</t>
        </is>
      </c>
      <c r="G8913" s="438" t="n">
        <v>0</v>
      </c>
      <c r="H8913" s="423">
        <f>IFERROR(L8913/G8913,0)</f>
        <v/>
      </c>
      <c r="I8913" s="424">
        <f>IFERROR(M8913/G8913,0)</f>
        <v/>
      </c>
      <c r="J8913" s="425">
        <f>IFERROR(N8913/G8913,0)</f>
        <v/>
      </c>
      <c r="K8913" s="432">
        <f>+IFERROR(O8913/G8913,0)</f>
        <v/>
      </c>
      <c r="L8913" s="423">
        <f>SUBTOTAL(9,L8914:L8918)</f>
        <v/>
      </c>
      <c r="M8913" s="424">
        <f>SUBTOTAL(9,M8914:M8918)</f>
        <v/>
      </c>
      <c r="N8913" s="425">
        <f>SUBTOTAL(9,N8914:N8918)</f>
        <v/>
      </c>
      <c r="O8913" s="427">
        <f>SUBTOTAL(9,O8914:O8918)</f>
        <v/>
      </c>
      <c r="P8913" s="590" t="n"/>
      <c r="Q8913" s="591" t="n"/>
    </row>
    <row r="8914" outlineLevel="3">
      <c r="A8914" s="3" t="n"/>
      <c r="B8914" s="3" t="n"/>
      <c r="C8914" s="452" t="n"/>
      <c r="D8914" s="254" t="inlineStr">
        <is>
          <t>4.3.2.1</t>
        </is>
      </c>
      <c r="E8914" s="254" t="inlineStr">
        <is>
          <t>Система водоснабжения</t>
        </is>
      </c>
      <c r="F8914" s="672" t="inlineStr">
        <is>
          <t>компл.</t>
        </is>
      </c>
      <c r="G8914" s="479" t="n">
        <v>0</v>
      </c>
      <c r="H8914" s="473">
        <f>+IFERROR(L8914/G8914,0)</f>
        <v/>
      </c>
      <c r="I8914" s="474">
        <f>+IFERROR(M8914/G8914,0)</f>
        <v/>
      </c>
      <c r="J8914" s="475">
        <f>+IFERROR(N8914/G8914,0)</f>
        <v/>
      </c>
      <c r="K8914" s="476">
        <f>+IFERROR(O8914/G8914,0)</f>
        <v/>
      </c>
      <c r="L8914" s="473">
        <f>SUBTOTAL(9,L8915:L8918)</f>
        <v/>
      </c>
      <c r="M8914" s="474">
        <f>SUBTOTAL(9,M8915:M8918)</f>
        <v/>
      </c>
      <c r="N8914" s="475">
        <f>SUBTOTAL(9,N8915:N8918)</f>
        <v/>
      </c>
      <c r="O8914" s="476">
        <f>SUBTOTAL(9,O8915:O8918)</f>
        <v/>
      </c>
      <c r="P8914" s="592" t="n"/>
      <c r="Q8914" s="593" t="n"/>
    </row>
    <row r="8915" outlineLevel="4" ht="28.5" customHeight="1">
      <c r="A8915" s="3" t="n"/>
      <c r="B8915" s="3" t="n"/>
      <c r="C8915" s="25" t="n"/>
      <c r="D8915" s="3" t="inlineStr">
        <is>
          <t>4.3.2.1.1</t>
        </is>
      </c>
      <c r="E8915" s="3" t="inlineStr">
        <is>
          <t>Внутренние системы холодного и горячего водоснабжения, водомерный узел, система водоочистки</t>
        </is>
      </c>
      <c r="F8915" s="614" t="inlineStr">
        <is>
          <t>компл.</t>
        </is>
      </c>
      <c r="G8915" s="671" t="n">
        <v>1</v>
      </c>
      <c r="H8915" s="520" t="n">
        <v>0</v>
      </c>
      <c r="I8915" s="521" t="n">
        <v>268700</v>
      </c>
      <c r="J8915" s="522" t="n">
        <v>33587.5</v>
      </c>
      <c r="K8915" s="523">
        <f>SUBTOTAL(9,H8915:J8915)</f>
        <v/>
      </c>
      <c r="L8915" s="520">
        <f>$G8915*H8915</f>
        <v/>
      </c>
      <c r="M8915" s="521">
        <f>$G8915*I8915</f>
        <v/>
      </c>
      <c r="N8915" s="522">
        <f>$G8915*J8915</f>
        <v/>
      </c>
      <c r="O8915" s="523">
        <f>G8915*K8915</f>
        <v/>
      </c>
      <c r="P8915" s="637" t="n"/>
      <c r="Q8915" s="668" t="n"/>
    </row>
    <row r="8916" outlineLevel="4">
      <c r="A8916" s="3" t="n"/>
      <c r="B8916" s="3" t="n"/>
      <c r="C8916" s="25" t="n"/>
      <c r="D8916" s="3" t="inlineStr">
        <is>
          <t>4.3.2.1.2</t>
        </is>
      </c>
      <c r="E8916" s="3" t="inlineStr">
        <is>
          <t>Внутренний противопожарный водопровод (ВПВ)</t>
        </is>
      </c>
      <c r="F8916" s="614" t="inlineStr">
        <is>
          <t>компл.</t>
        </is>
      </c>
      <c r="G8916" s="671" t="n">
        <v>1</v>
      </c>
      <c r="H8916" s="520" t="n">
        <v>0</v>
      </c>
      <c r="I8916" s="521" t="n">
        <v>268700</v>
      </c>
      <c r="J8916" s="522" t="n">
        <v>33587.5</v>
      </c>
      <c r="K8916" s="523">
        <f>SUBTOTAL(9,H8916:J8916)</f>
        <v/>
      </c>
      <c r="L8916" s="520">
        <f>$G8916*H8916</f>
        <v/>
      </c>
      <c r="M8916" s="521">
        <f>$G8916*I8916</f>
        <v/>
      </c>
      <c r="N8916" s="522">
        <f>$G8916*J8916</f>
        <v/>
      </c>
      <c r="O8916" s="523">
        <f>G8916*K8916</f>
        <v/>
      </c>
      <c r="P8916" s="637" t="n"/>
      <c r="Q8916" s="668" t="n"/>
    </row>
    <row r="8917" outlineLevel="4">
      <c r="A8917" s="3" t="n"/>
      <c r="B8917" s="3" t="n"/>
      <c r="C8917" s="25" t="n"/>
      <c r="D8917" s="3" t="inlineStr">
        <is>
          <t>4.3.2.1.3</t>
        </is>
      </c>
      <c r="E8917" s="3" t="inlineStr">
        <is>
          <t>Автоматическая установка водяного пожаротушения (АУПТ)</t>
        </is>
      </c>
      <c r="F8917" s="614" t="inlineStr">
        <is>
          <t>компл.</t>
        </is>
      </c>
      <c r="G8917" s="671" t="n">
        <v>1</v>
      </c>
      <c r="H8917" s="520" t="n">
        <v>0</v>
      </c>
      <c r="I8917" s="521" t="n">
        <v>268700</v>
      </c>
      <c r="J8917" s="522" t="n">
        <v>33587.5</v>
      </c>
      <c r="K8917" s="523">
        <f>SUBTOTAL(9,H8917:J8917)</f>
        <v/>
      </c>
      <c r="L8917" s="520">
        <f>$G8917*H8917</f>
        <v/>
      </c>
      <c r="M8917" s="521">
        <f>$G8917*I8917</f>
        <v/>
      </c>
      <c r="N8917" s="522">
        <f>$G8917*J8917</f>
        <v/>
      </c>
      <c r="O8917" s="523">
        <f>G8917*K8917</f>
        <v/>
      </c>
      <c r="P8917" s="637" t="n"/>
      <c r="Q8917" s="668" t="n"/>
    </row>
    <row r="8918" outlineLevel="4" ht="28.5" customHeight="1">
      <c r="A8918" s="3" t="n"/>
      <c r="B8918" s="3" t="n"/>
      <c r="C8918" s="25" t="n"/>
      <c r="D8918" s="3" t="inlineStr">
        <is>
          <t>4.3.2.1.4</t>
        </is>
      </c>
      <c r="E8918" s="3" t="inlineStr">
        <is>
          <t>Насосные установки (повысительные и циркуляционно-повысительные НУ системы ГВС, НУ системы хозпитьевого водопровода)</t>
        </is>
      </c>
      <c r="F8918" s="614" t="inlineStr">
        <is>
          <t>компл.</t>
        </is>
      </c>
      <c r="G8918" s="671" t="n">
        <v>1</v>
      </c>
      <c r="H8918" s="520" t="n">
        <v>0</v>
      </c>
      <c r="I8918" s="521" t="n">
        <v>268700</v>
      </c>
      <c r="J8918" s="522" t="n">
        <v>33587.5</v>
      </c>
      <c r="K8918" s="523">
        <f>SUBTOTAL(9,H8918:J8918)</f>
        <v/>
      </c>
      <c r="L8918" s="520">
        <f>$G8918*H8918</f>
        <v/>
      </c>
      <c r="M8918" s="521">
        <f>$G8918*I8918</f>
        <v/>
      </c>
      <c r="N8918" s="522">
        <f>$G8918*J8918</f>
        <v/>
      </c>
      <c r="O8918" s="523">
        <f>G8918*K8918</f>
        <v/>
      </c>
      <c r="P8918" s="637" t="n"/>
      <c r="Q8918" s="668" t="n"/>
    </row>
    <row r="8919" outlineLevel="2">
      <c r="A8919" s="3" t="n"/>
      <c r="B8919" s="3" t="n"/>
      <c r="C8919" s="384" t="n"/>
      <c r="D8919" s="146" t="inlineStr">
        <is>
          <t>4.3.3.</t>
        </is>
      </c>
      <c r="E8919" s="385" t="inlineStr">
        <is>
          <t xml:space="preserve"> Подэтап 4.3</t>
        </is>
      </c>
      <c r="F8919" s="419" t="inlineStr">
        <is>
          <t>компл.</t>
        </is>
      </c>
      <c r="G8919" s="438" t="n">
        <v>0</v>
      </c>
      <c r="H8919" s="423">
        <f>IFERROR(L8919/G8919,0)</f>
        <v/>
      </c>
      <c r="I8919" s="424">
        <f>IFERROR(M8919/G8919,0)</f>
        <v/>
      </c>
      <c r="J8919" s="425">
        <f>IFERROR(N8919/G8919,0)</f>
        <v/>
      </c>
      <c r="K8919" s="432">
        <f>+IFERROR(O8919/G8919,0)</f>
        <v/>
      </c>
      <c r="L8919" s="423">
        <f>SUBTOTAL(9,L8920:L8924)</f>
        <v/>
      </c>
      <c r="M8919" s="424">
        <f>SUBTOTAL(9,M8920:M8924)</f>
        <v/>
      </c>
      <c r="N8919" s="425">
        <f>SUBTOTAL(9,N8920:N8924)</f>
        <v/>
      </c>
      <c r="O8919" s="427">
        <f>SUBTOTAL(9,O8920:O8924)</f>
        <v/>
      </c>
      <c r="P8919" s="590" t="n"/>
      <c r="Q8919" s="591" t="n"/>
    </row>
    <row r="8920" outlineLevel="3">
      <c r="A8920" s="3" t="n"/>
      <c r="B8920" s="3" t="n"/>
      <c r="C8920" s="452" t="n"/>
      <c r="D8920" s="254" t="inlineStr">
        <is>
          <t>4.3.3.1</t>
        </is>
      </c>
      <c r="E8920" s="254" t="inlineStr">
        <is>
          <t>Система водоотведения</t>
        </is>
      </c>
      <c r="F8920" s="672" t="inlineStr">
        <is>
          <t>компл.</t>
        </is>
      </c>
      <c r="G8920" s="479" t="n">
        <v>0</v>
      </c>
      <c r="H8920" s="473">
        <f>+IFERROR(L8920/G8920,0)</f>
        <v/>
      </c>
      <c r="I8920" s="474">
        <f>+IFERROR(M8920/G8920,0)</f>
        <v/>
      </c>
      <c r="J8920" s="475">
        <f>+IFERROR(N8920/G8920,0)</f>
        <v/>
      </c>
      <c r="K8920" s="476">
        <f>+IFERROR(O8920/G8920,0)</f>
        <v/>
      </c>
      <c r="L8920" s="473">
        <f>SUBTOTAL(9,L8921:L8924)</f>
        <v/>
      </c>
      <c r="M8920" s="474">
        <f>SUBTOTAL(9,M8921:M8924)</f>
        <v/>
      </c>
      <c r="N8920" s="475">
        <f>SUBTOTAL(9,N8921:N8924)</f>
        <v/>
      </c>
      <c r="O8920" s="476">
        <f>SUBTOTAL(9,O8921:O8924)</f>
        <v/>
      </c>
      <c r="P8920" s="592" t="n"/>
      <c r="Q8920" s="593" t="n"/>
    </row>
    <row r="8921" outlineLevel="4">
      <c r="A8921" s="3" t="n"/>
      <c r="B8921" s="3" t="n"/>
      <c r="C8921" s="25" t="n"/>
      <c r="D8921" s="3" t="inlineStr">
        <is>
          <t>4.3.3.1.1</t>
        </is>
      </c>
      <c r="E8921" s="3" t="inlineStr">
        <is>
          <t>Хозяйственно-бытовая и производственная канализация (в том числе жироуловители)</t>
        </is>
      </c>
      <c r="F8921" s="614" t="inlineStr">
        <is>
          <t>компл.</t>
        </is>
      </c>
      <c r="G8921" s="671" t="n">
        <v>1</v>
      </c>
      <c r="H8921" s="520" t="n">
        <v>0</v>
      </c>
      <c r="I8921" s="521" t="n">
        <v>268700</v>
      </c>
      <c r="J8921" s="522" t="n">
        <v>33587.5</v>
      </c>
      <c r="K8921" s="523">
        <f>SUBTOTAL(9,H8921:J8921)</f>
        <v/>
      </c>
      <c r="L8921" s="520">
        <f>$G8921*H8921</f>
        <v/>
      </c>
      <c r="M8921" s="521">
        <f>$G8921*I8921</f>
        <v/>
      </c>
      <c r="N8921" s="522">
        <f>$G8921*J8921</f>
        <v/>
      </c>
      <c r="O8921" s="523">
        <f>G8921*K8921</f>
        <v/>
      </c>
      <c r="P8921" s="637" t="n"/>
      <c r="Q8921" s="668" t="n"/>
    </row>
    <row r="8922" outlineLevel="4">
      <c r="A8922" s="3" t="n"/>
      <c r="B8922" s="3" t="n"/>
      <c r="C8922" s="25" t="n"/>
      <c r="D8922" s="3" t="inlineStr">
        <is>
          <t>4.3.3.1.2</t>
        </is>
      </c>
      <c r="E8922" s="3" t="inlineStr">
        <is>
          <t>Дренажная канализация (от кондиционирования)</t>
        </is>
      </c>
      <c r="F8922" s="614" t="inlineStr">
        <is>
          <t>компл.</t>
        </is>
      </c>
      <c r="G8922" s="671" t="n">
        <v>1</v>
      </c>
      <c r="H8922" s="520" t="n">
        <v>0</v>
      </c>
      <c r="I8922" s="521" t="n">
        <v>268700</v>
      </c>
      <c r="J8922" s="522" t="n">
        <v>33587.5</v>
      </c>
      <c r="K8922" s="523">
        <f>SUBTOTAL(9,H8922:J8922)</f>
        <v/>
      </c>
      <c r="L8922" s="520">
        <f>$G8922*H8922</f>
        <v/>
      </c>
      <c r="M8922" s="521">
        <f>$G8922*I8922</f>
        <v/>
      </c>
      <c r="N8922" s="522">
        <f>$G8922*J8922</f>
        <v/>
      </c>
      <c r="O8922" s="523">
        <f>G8922*K8922</f>
        <v/>
      </c>
      <c r="P8922" s="637" t="n"/>
      <c r="Q8922" s="668" t="n"/>
    </row>
    <row r="8923" outlineLevel="4">
      <c r="A8923" s="3" t="n"/>
      <c r="B8923" s="3" t="n"/>
      <c r="C8923" s="25" t="n"/>
      <c r="D8923" s="3" t="inlineStr">
        <is>
          <t>4.3.3.1.3</t>
        </is>
      </c>
      <c r="E8923" s="3" t="inlineStr">
        <is>
          <t>Ливневая канализация (в том числе напорная)</t>
        </is>
      </c>
      <c r="F8923" s="614" t="inlineStr">
        <is>
          <t>компл.</t>
        </is>
      </c>
      <c r="G8923" s="671" t="n">
        <v>1</v>
      </c>
      <c r="H8923" s="520" t="n">
        <v>0</v>
      </c>
      <c r="I8923" s="521" t="n">
        <v>268700</v>
      </c>
      <c r="J8923" s="522" t="n">
        <v>33587.5</v>
      </c>
      <c r="K8923" s="523">
        <f>SUBTOTAL(9,H8923:J8923)</f>
        <v/>
      </c>
      <c r="L8923" s="520">
        <f>$G8923*H8923</f>
        <v/>
      </c>
      <c r="M8923" s="521">
        <f>$G8923*I8923</f>
        <v/>
      </c>
      <c r="N8923" s="522">
        <f>$G8923*J8923</f>
        <v/>
      </c>
      <c r="O8923" s="523">
        <f>G8923*K8923</f>
        <v/>
      </c>
      <c r="P8923" s="637" t="n"/>
      <c r="Q8923" s="668" t="n"/>
    </row>
    <row r="8924" outlineLevel="4">
      <c r="A8924" s="3" t="n"/>
      <c r="B8924" s="3" t="n"/>
      <c r="C8924" s="25" t="n"/>
      <c r="D8924" s="3" t="inlineStr">
        <is>
          <t>4.3.3.1.4</t>
        </is>
      </c>
      <c r="E8924" s="3" t="inlineStr">
        <is>
          <t>Производственная канализация (в т.ч. для коммерческих помещений)</t>
        </is>
      </c>
      <c r="F8924" s="614" t="inlineStr">
        <is>
          <t>компл.</t>
        </is>
      </c>
      <c r="G8924" s="671" t="n">
        <v>1</v>
      </c>
      <c r="H8924" s="520" t="n">
        <v>0</v>
      </c>
      <c r="I8924" s="521" t="n">
        <v>268700</v>
      </c>
      <c r="J8924" s="522" t="n">
        <v>33587.5</v>
      </c>
      <c r="K8924" s="523">
        <f>SUBTOTAL(9,H8924:J8924)</f>
        <v/>
      </c>
      <c r="L8924" s="520">
        <f>$G8924*H8924</f>
        <v/>
      </c>
      <c r="M8924" s="521">
        <f>$G8924*I8924</f>
        <v/>
      </c>
      <c r="N8924" s="522">
        <f>$G8924*J8924</f>
        <v/>
      </c>
      <c r="O8924" s="523">
        <f>G8924*K8924</f>
        <v/>
      </c>
      <c r="P8924" s="637" t="n"/>
      <c r="Q8924" s="668" t="n"/>
    </row>
    <row r="8925" outlineLevel="2">
      <c r="A8925" s="3" t="n"/>
      <c r="B8925" s="3" t="n"/>
      <c r="C8925" s="384" t="n"/>
      <c r="D8925" s="146" t="inlineStr">
        <is>
          <t>4.3.4.</t>
        </is>
      </c>
      <c r="E8925" s="385" t="inlineStr">
        <is>
          <t xml:space="preserve"> Подэтап 4.4</t>
        </is>
      </c>
      <c r="F8925" s="419" t="inlineStr">
        <is>
          <t>компл.</t>
        </is>
      </c>
      <c r="G8925" s="438" t="n">
        <v>0</v>
      </c>
      <c r="H8925" s="423">
        <f>IFERROR(L8925/G8925,0)</f>
        <v/>
      </c>
      <c r="I8925" s="424">
        <f>IFERROR(M8925/G8925,0)</f>
        <v/>
      </c>
      <c r="J8925" s="425">
        <f>IFERROR(N8925/G8925,0)</f>
        <v/>
      </c>
      <c r="K8925" s="432">
        <f>+IFERROR(O8925/G8925,0)</f>
        <v/>
      </c>
      <c r="L8925" s="423">
        <f>SUBTOTAL(9,L8926:L8931)</f>
        <v/>
      </c>
      <c r="M8925" s="424">
        <f>SUBTOTAL(9,M8926:M8931)</f>
        <v/>
      </c>
      <c r="N8925" s="425">
        <f>SUBTOTAL(9,N8926:N8931)</f>
        <v/>
      </c>
      <c r="O8925" s="427">
        <f>SUBTOTAL(9,O8926:O8931)</f>
        <v/>
      </c>
      <c r="P8925" s="590" t="n"/>
      <c r="Q8925" s="591" t="n"/>
    </row>
    <row r="8926" outlineLevel="3">
      <c r="A8926" s="3" t="n"/>
      <c r="B8926" s="3" t="n"/>
      <c r="C8926" s="452" t="n"/>
      <c r="D8926" s="254" t="inlineStr">
        <is>
          <t>4.3.4.1</t>
        </is>
      </c>
      <c r="E8926" s="254" t="inlineStr">
        <is>
          <t>ОВиК</t>
        </is>
      </c>
      <c r="F8926" s="672" t="inlineStr">
        <is>
          <t>компл.</t>
        </is>
      </c>
      <c r="G8926" s="479" t="n">
        <v>0</v>
      </c>
      <c r="H8926" s="473">
        <f>+IFERROR(L8926/G8926,0)</f>
        <v/>
      </c>
      <c r="I8926" s="474">
        <f>+IFERROR(M8926/G8926,0)</f>
        <v/>
      </c>
      <c r="J8926" s="475">
        <f>+IFERROR(N8926/G8926,0)</f>
        <v/>
      </c>
      <c r="K8926" s="476">
        <f>+IFERROR(O8926/G8926,0)</f>
        <v/>
      </c>
      <c r="L8926" s="473">
        <f>SUBTOTAL(9,L8927:L8931)</f>
        <v/>
      </c>
      <c r="M8926" s="474">
        <f>SUBTOTAL(9,M8927:M8931)</f>
        <v/>
      </c>
      <c r="N8926" s="475">
        <f>SUBTOTAL(9,N8927:N8931)</f>
        <v/>
      </c>
      <c r="O8926" s="476">
        <f>SUBTOTAL(9,O8927:O8931)</f>
        <v/>
      </c>
      <c r="P8926" s="592" t="n"/>
      <c r="Q8926" s="593" t="n"/>
    </row>
    <row r="8927" outlineLevel="4">
      <c r="A8927" s="3" t="n"/>
      <c r="B8927" s="3" t="n"/>
      <c r="C8927" s="25" t="n"/>
      <c r="D8927" s="3" t="inlineStr">
        <is>
          <t>4.3.4.1.1</t>
        </is>
      </c>
      <c r="E8927" s="3" t="inlineStr">
        <is>
          <t>Теплоснабжение, отопление, воздушно-тепловые завесы</t>
        </is>
      </c>
      <c r="F8927" s="614" t="inlineStr">
        <is>
          <t>компл.</t>
        </is>
      </c>
      <c r="G8927" s="671" t="n">
        <v>1</v>
      </c>
      <c r="H8927" s="520" t="n">
        <v>0</v>
      </c>
      <c r="I8927" s="521" t="n">
        <v>268700</v>
      </c>
      <c r="J8927" s="522" t="n">
        <v>33587.5</v>
      </c>
      <c r="K8927" s="523">
        <f>SUBTOTAL(9,H8927:J8927)</f>
        <v/>
      </c>
      <c r="L8927" s="520">
        <f>$G8927*H8927</f>
        <v/>
      </c>
      <c r="M8927" s="521">
        <f>$G8927*I8927</f>
        <v/>
      </c>
      <c r="N8927" s="522">
        <f>$G8927*J8927</f>
        <v/>
      </c>
      <c r="O8927" s="523">
        <f>G8927*K8927</f>
        <v/>
      </c>
      <c r="P8927" s="637" t="n"/>
      <c r="Q8927" s="668" t="n"/>
    </row>
    <row r="8928" outlineLevel="4">
      <c r="A8928" s="3" t="n"/>
      <c r="B8928" s="3" t="n"/>
      <c r="C8928" s="25" t="n"/>
      <c r="D8928" s="3" t="inlineStr">
        <is>
          <t>4.3.4.1.2</t>
        </is>
      </c>
      <c r="E8928" s="3" t="inlineStr">
        <is>
          <t>Вентиляция подземной автостоянки</t>
        </is>
      </c>
      <c r="F8928" s="614" t="inlineStr">
        <is>
          <t>компл.</t>
        </is>
      </c>
      <c r="G8928" s="671" t="n">
        <v>1</v>
      </c>
      <c r="H8928" s="520" t="n">
        <v>0</v>
      </c>
      <c r="I8928" s="521" t="n">
        <v>268700</v>
      </c>
      <c r="J8928" s="522" t="n">
        <v>33587.5</v>
      </c>
      <c r="K8928" s="523">
        <f>SUBTOTAL(9,H8928:J8928)</f>
        <v/>
      </c>
      <c r="L8928" s="520">
        <f>$G8928*H8928</f>
        <v/>
      </c>
      <c r="M8928" s="521">
        <f>$G8928*I8928</f>
        <v/>
      </c>
      <c r="N8928" s="522">
        <f>$G8928*J8928</f>
        <v/>
      </c>
      <c r="O8928" s="523">
        <f>G8928*K8928</f>
        <v/>
      </c>
      <c r="P8928" s="637" t="n"/>
      <c r="Q8928" s="668" t="n"/>
    </row>
    <row r="8929" outlineLevel="4">
      <c r="A8929" s="3" t="n"/>
      <c r="B8929" s="3" t="n"/>
      <c r="C8929" s="25" t="n"/>
      <c r="D8929" s="3" t="inlineStr">
        <is>
          <t>4.3.4.1.3</t>
        </is>
      </c>
      <c r="E8929" s="3" t="inlineStr">
        <is>
          <t>Общеобменная вентиляция (в том числе тепло- холодоснабжение)</t>
        </is>
      </c>
      <c r="F8929" s="614" t="inlineStr">
        <is>
          <t>компл.</t>
        </is>
      </c>
      <c r="G8929" s="671" t="n">
        <v>1</v>
      </c>
      <c r="H8929" s="520" t="n">
        <v>0</v>
      </c>
      <c r="I8929" s="521" t="n">
        <v>268700</v>
      </c>
      <c r="J8929" s="522" t="n">
        <v>33587.5</v>
      </c>
      <c r="K8929" s="523">
        <f>SUBTOTAL(9,H8929:J8929)</f>
        <v/>
      </c>
      <c r="L8929" s="520">
        <f>$G8929*H8929</f>
        <v/>
      </c>
      <c r="M8929" s="521">
        <f>$G8929*I8929</f>
        <v/>
      </c>
      <c r="N8929" s="522">
        <f>$G8929*J8929</f>
        <v/>
      </c>
      <c r="O8929" s="523">
        <f>G8929*K8929</f>
        <v/>
      </c>
      <c r="P8929" s="637" t="n"/>
      <c r="Q8929" s="668" t="n"/>
    </row>
    <row r="8930" outlineLevel="4">
      <c r="A8930" s="3" t="n"/>
      <c r="B8930" s="3" t="n"/>
      <c r="C8930" s="25" t="n"/>
      <c r="D8930" s="3" t="inlineStr">
        <is>
          <t>4.3.4.1.4</t>
        </is>
      </c>
      <c r="E8930" s="3" t="inlineStr">
        <is>
          <t>Противодымная вентиляция</t>
        </is>
      </c>
      <c r="F8930" s="614" t="inlineStr">
        <is>
          <t>компл.</t>
        </is>
      </c>
      <c r="G8930" s="671" t="n">
        <v>1</v>
      </c>
      <c r="H8930" s="520" t="n">
        <v>0</v>
      </c>
      <c r="I8930" s="521" t="n">
        <v>268700</v>
      </c>
      <c r="J8930" s="522" t="n">
        <v>33587.5</v>
      </c>
      <c r="K8930" s="523">
        <f>SUBTOTAL(9,H8930:J8930)</f>
        <v/>
      </c>
      <c r="L8930" s="520">
        <f>$G8930*H8930</f>
        <v/>
      </c>
      <c r="M8930" s="521">
        <f>$G8930*I8930</f>
        <v/>
      </c>
      <c r="N8930" s="522">
        <f>$G8930*J8930</f>
        <v/>
      </c>
      <c r="O8930" s="523">
        <f>G8930*K8930</f>
        <v/>
      </c>
      <c r="P8930" s="637" t="n"/>
      <c r="Q8930" s="668" t="n"/>
    </row>
    <row r="8931" outlineLevel="4">
      <c r="A8931" s="3" t="n"/>
      <c r="B8931" s="3" t="n"/>
      <c r="C8931" s="25" t="n"/>
      <c r="D8931" s="3" t="inlineStr">
        <is>
          <t>4.3.4.1.5</t>
        </is>
      </c>
      <c r="E8931" s="3" t="inlineStr">
        <is>
          <t>Холодоснабжение, кондиционирование</t>
        </is>
      </c>
      <c r="F8931" s="614" t="inlineStr">
        <is>
          <t>компл.</t>
        </is>
      </c>
      <c r="G8931" s="671" t="n">
        <v>1</v>
      </c>
      <c r="H8931" s="520" t="n">
        <v>0</v>
      </c>
      <c r="I8931" s="521" t="n">
        <v>268700</v>
      </c>
      <c r="J8931" s="522" t="n">
        <v>33587.5</v>
      </c>
      <c r="K8931" s="523">
        <f>SUBTOTAL(9,H8931:J8931)</f>
        <v/>
      </c>
      <c r="L8931" s="520">
        <f>$G8931*H8931</f>
        <v/>
      </c>
      <c r="M8931" s="521">
        <f>$G8931*I8931</f>
        <v/>
      </c>
      <c r="N8931" s="522">
        <f>$G8931*J8931</f>
        <v/>
      </c>
      <c r="O8931" s="523">
        <f>G8931*K8931</f>
        <v/>
      </c>
      <c r="P8931" s="637" t="n"/>
      <c r="Q8931" s="668" t="n"/>
    </row>
    <row r="8932" outlineLevel="2">
      <c r="A8932" s="3" t="n"/>
      <c r="B8932" s="3" t="n"/>
      <c r="C8932" s="384" t="n"/>
      <c r="D8932" s="146" t="inlineStr">
        <is>
          <t>4.3.5.</t>
        </is>
      </c>
      <c r="E8932" s="385" t="inlineStr">
        <is>
          <t xml:space="preserve"> Подэтап 4.5. Слаботочные системы</t>
        </is>
      </c>
      <c r="F8932" s="419" t="inlineStr">
        <is>
          <t>компл.</t>
        </is>
      </c>
      <c r="G8932" s="438" t="n">
        <v>0</v>
      </c>
      <c r="H8932" s="423">
        <f>IFERROR(L8932/G8932,0)</f>
        <v/>
      </c>
      <c r="I8932" s="424">
        <f>IFERROR(M8932/G8932,0)</f>
        <v/>
      </c>
      <c r="J8932" s="425">
        <f>IFERROR(N8932/G8932,0)</f>
        <v/>
      </c>
      <c r="K8932" s="432">
        <f>+IFERROR(O8932/G8932,0)</f>
        <v/>
      </c>
      <c r="L8932" s="423">
        <f>SUBTOTAL(9,L8933:L8942)</f>
        <v/>
      </c>
      <c r="M8932" s="424">
        <f>SUBTOTAL(9,M8933:M8942)</f>
        <v/>
      </c>
      <c r="N8932" s="425">
        <f>SUBTOTAL(9,N8933:N8942)</f>
        <v/>
      </c>
      <c r="O8932" s="427">
        <f>SUBTOTAL(9,O8933:O8942)</f>
        <v/>
      </c>
      <c r="P8932" s="590" t="n"/>
      <c r="Q8932" s="591" t="n"/>
    </row>
    <row r="8933" outlineLevel="3">
      <c r="A8933" s="3" t="n"/>
      <c r="B8933" s="3" t="n"/>
      <c r="C8933" s="452" t="n"/>
      <c r="D8933" s="254" t="inlineStr">
        <is>
          <t>4.3.5.1</t>
        </is>
      </c>
      <c r="E8933" s="254" t="inlineStr">
        <is>
          <t>Системы противопожарной защиты</t>
        </is>
      </c>
      <c r="F8933" s="672" t="inlineStr">
        <is>
          <t>компл.</t>
        </is>
      </c>
      <c r="G8933" s="479" t="n">
        <v>0</v>
      </c>
      <c r="H8933" s="473">
        <f>+IFERROR(L8933/G8933,0)</f>
        <v/>
      </c>
      <c r="I8933" s="474">
        <f>+IFERROR(M8933/G8933,0)</f>
        <v/>
      </c>
      <c r="J8933" s="475">
        <f>+IFERROR(N8933/G8933,0)</f>
        <v/>
      </c>
      <c r="K8933" s="476">
        <f>+IFERROR(O8933/G8933,0)</f>
        <v/>
      </c>
      <c r="L8933" s="473">
        <f>SUBTOTAL(9,L8934:L8937)</f>
        <v/>
      </c>
      <c r="M8933" s="474">
        <f>SUBTOTAL(9,M8934:M8937)</f>
        <v/>
      </c>
      <c r="N8933" s="475">
        <f>SUBTOTAL(9,N8934:N8937)</f>
        <v/>
      </c>
      <c r="O8933" s="476">
        <f>SUBTOTAL(9,O8934:O8937)</f>
        <v/>
      </c>
      <c r="P8933" s="592" t="n"/>
      <c r="Q8933" s="593" t="n"/>
    </row>
    <row r="8934" outlineLevel="4">
      <c r="A8934" s="3" t="n"/>
      <c r="B8934" s="3" t="n"/>
      <c r="C8934" s="25" t="n"/>
      <c r="D8934" s="3" t="inlineStr">
        <is>
          <t>4.3.5.1.1</t>
        </is>
      </c>
      <c r="E8934" s="3" t="inlineStr">
        <is>
          <t>Система пожарной сигнализации и автоматики (АСПС АСПА)</t>
        </is>
      </c>
      <c r="F8934" s="614" t="inlineStr">
        <is>
          <t>компл.</t>
        </is>
      </c>
      <c r="G8934" s="671" t="n">
        <v>1</v>
      </c>
      <c r="H8934" s="520" t="n">
        <v>0</v>
      </c>
      <c r="I8934" s="521" t="n">
        <v>144000</v>
      </c>
      <c r="J8934" s="522" t="n">
        <v>18000</v>
      </c>
      <c r="K8934" s="523">
        <f>SUBTOTAL(9,H8934:J8934)</f>
        <v/>
      </c>
      <c r="L8934" s="520">
        <f>$G8934*H8934</f>
        <v/>
      </c>
      <c r="M8934" s="521">
        <f>$G8934*I8934</f>
        <v/>
      </c>
      <c r="N8934" s="522">
        <f>$G8934*J8934</f>
        <v/>
      </c>
      <c r="O8934" s="523">
        <f>G8934*K8934</f>
        <v/>
      </c>
      <c r="P8934" s="637" t="n"/>
      <c r="Q8934" s="668" t="n"/>
    </row>
    <row r="8935" outlineLevel="4">
      <c r="A8935" s="3" t="n"/>
      <c r="B8935" s="3" t="n"/>
      <c r="C8935" s="25" t="n"/>
      <c r="D8935" s="3" t="inlineStr">
        <is>
          <t>4.3.5.1.2</t>
        </is>
      </c>
      <c r="E8935" s="3" t="inlineStr">
        <is>
          <t>Система оповещения и управления эвакуацией людей при пожаре (СОУЭ)</t>
        </is>
      </c>
      <c r="F8935" s="614" t="inlineStr">
        <is>
          <t>компл.</t>
        </is>
      </c>
      <c r="G8935" s="671" t="n">
        <v>1</v>
      </c>
      <c r="H8935" s="520" t="n">
        <v>0</v>
      </c>
      <c r="I8935" s="521" t="n">
        <v>144000</v>
      </c>
      <c r="J8935" s="522" t="n">
        <v>18000</v>
      </c>
      <c r="K8935" s="523">
        <f>SUBTOTAL(9,H8935:J8935)</f>
        <v/>
      </c>
      <c r="L8935" s="520">
        <f>$G8935*H8935</f>
        <v/>
      </c>
      <c r="M8935" s="521">
        <f>$G8935*I8935</f>
        <v/>
      </c>
      <c r="N8935" s="522">
        <f>$G8935*J8935</f>
        <v/>
      </c>
      <c r="O8935" s="523">
        <f>G8935*K8935</f>
        <v/>
      </c>
      <c r="P8935" s="637" t="n"/>
      <c r="Q8935" s="668" t="n"/>
    </row>
    <row r="8936" outlineLevel="4">
      <c r="A8936" s="3" t="n"/>
      <c r="B8936" s="3" t="n"/>
      <c r="C8936" s="25" t="n"/>
      <c r="D8936" s="3" t="inlineStr">
        <is>
          <t>4.3.5.1.3</t>
        </is>
      </c>
      <c r="E8936" s="3" t="inlineStr">
        <is>
          <t>Автоматизация систем пожарной безопасности</t>
        </is>
      </c>
      <c r="F8936" s="614" t="inlineStr">
        <is>
          <t>компл.</t>
        </is>
      </c>
      <c r="G8936" s="671" t="n">
        <v>1</v>
      </c>
      <c r="H8936" s="520" t="n">
        <v>0</v>
      </c>
      <c r="I8936" s="521" t="n">
        <v>144000</v>
      </c>
      <c r="J8936" s="522" t="n">
        <v>18000</v>
      </c>
      <c r="K8936" s="523">
        <f>SUBTOTAL(9,H8936:J8936)</f>
        <v/>
      </c>
      <c r="L8936" s="520">
        <f>$G8936*H8936</f>
        <v/>
      </c>
      <c r="M8936" s="521">
        <f>$G8936*I8936</f>
        <v/>
      </c>
      <c r="N8936" s="522">
        <f>$G8936*J8936</f>
        <v/>
      </c>
      <c r="O8936" s="523">
        <f>G8936*K8936</f>
        <v/>
      </c>
      <c r="P8936" s="637" t="n"/>
      <c r="Q8936" s="668" t="n"/>
    </row>
    <row r="8937" outlineLevel="4">
      <c r="A8937" s="3" t="n"/>
      <c r="B8937" s="3" t="n"/>
      <c r="C8937" s="25" t="n"/>
      <c r="D8937" s="3" t="inlineStr">
        <is>
          <t>4.3.5.1.4</t>
        </is>
      </c>
      <c r="E8937" s="3" t="inlineStr">
        <is>
          <t>Система порошкового/газового пожаротушения</t>
        </is>
      </c>
      <c r="F8937" s="614" t="inlineStr">
        <is>
          <t>компл.</t>
        </is>
      </c>
      <c r="G8937" s="671" t="n">
        <v>1</v>
      </c>
      <c r="H8937" s="520" t="n">
        <v>0</v>
      </c>
      <c r="I8937" s="521" t="n">
        <v>144000</v>
      </c>
      <c r="J8937" s="522" t="n">
        <v>18000</v>
      </c>
      <c r="K8937" s="523">
        <f>SUBTOTAL(9,H8937:J8937)</f>
        <v/>
      </c>
      <c r="L8937" s="520">
        <f>$G8937*H8937</f>
        <v/>
      </c>
      <c r="M8937" s="521">
        <f>$G8937*I8937</f>
        <v/>
      </c>
      <c r="N8937" s="522">
        <f>$G8937*J8937</f>
        <v/>
      </c>
      <c r="O8937" s="523">
        <f>G8937*K8937</f>
        <v/>
      </c>
      <c r="P8937" s="637" t="n"/>
      <c r="Q8937" s="668" t="n"/>
    </row>
    <row r="8938" outlineLevel="3">
      <c r="A8938" s="3" t="n"/>
      <c r="B8938" s="3" t="n"/>
      <c r="C8938" s="452" t="n"/>
      <c r="D8938" s="254" t="inlineStr">
        <is>
          <t>4.3.5.2</t>
        </is>
      </c>
      <c r="E8938" s="254" t="inlineStr">
        <is>
          <t>Системы автоматизации и диспетчеризации</t>
        </is>
      </c>
      <c r="F8938" s="672" t="inlineStr">
        <is>
          <t>компл.</t>
        </is>
      </c>
      <c r="G8938" s="479" t="n">
        <v>0</v>
      </c>
      <c r="H8938" s="473">
        <f>+IFERROR(L8938/G8938,0)</f>
        <v/>
      </c>
      <c r="I8938" s="474">
        <f>+IFERROR(M8938/G8938,0)</f>
        <v/>
      </c>
      <c r="J8938" s="475">
        <f>+IFERROR(N8938/G8938,0)</f>
        <v/>
      </c>
      <c r="K8938" s="476">
        <f>+IFERROR(O8938/G8938,0)</f>
        <v/>
      </c>
      <c r="L8938" s="473">
        <f>SUBTOTAL(9,L8939:L8942)</f>
        <v/>
      </c>
      <c r="M8938" s="474">
        <f>SUBTOTAL(9,M8939:M8942)</f>
        <v/>
      </c>
      <c r="N8938" s="475">
        <f>SUBTOTAL(9,N8939:N8942)</f>
        <v/>
      </c>
      <c r="O8938" s="476">
        <f>SUBTOTAL(9,O8939:O8942)</f>
        <v/>
      </c>
      <c r="P8938" s="592" t="n"/>
      <c r="Q8938" s="593" t="n"/>
    </row>
    <row r="8939" outlineLevel="4">
      <c r="A8939" s="3" t="n"/>
      <c r="B8939" s="3" t="n"/>
      <c r="C8939" s="25" t="n"/>
      <c r="D8939" s="3" t="inlineStr">
        <is>
          <t>4.3.5.2.1</t>
        </is>
      </c>
      <c r="E8939" s="3" t="inlineStr">
        <is>
          <t>Автоматизированная система диспетчерского контроля и управления (АСДКиУ)</t>
        </is>
      </c>
      <c r="F8939" s="614" t="inlineStr">
        <is>
          <t>компл.</t>
        </is>
      </c>
      <c r="G8939" s="671" t="n">
        <v>1</v>
      </c>
      <c r="H8939" s="520" t="n">
        <v>0</v>
      </c>
      <c r="I8939" s="521" t="n">
        <v>144000</v>
      </c>
      <c r="J8939" s="522" t="n">
        <v>18000</v>
      </c>
      <c r="K8939" s="523">
        <f>SUBTOTAL(9,H8939:J8939)</f>
        <v/>
      </c>
      <c r="L8939" s="520">
        <f>$G8939*H8939</f>
        <v/>
      </c>
      <c r="M8939" s="521">
        <f>$G8939*I8939</f>
        <v/>
      </c>
      <c r="N8939" s="522">
        <f>$G8939*J8939</f>
        <v/>
      </c>
      <c r="O8939" s="523">
        <f>G8939*K8939</f>
        <v/>
      </c>
      <c r="P8939" s="637" t="n"/>
      <c r="Q8939" s="668" t="n"/>
    </row>
    <row r="8940" outlineLevel="4">
      <c r="A8940" s="3" t="n"/>
      <c r="B8940" s="3" t="n"/>
      <c r="C8940" s="25" t="n"/>
      <c r="D8940" s="3" t="inlineStr">
        <is>
          <t>4.3.5.2.2</t>
        </is>
      </c>
      <c r="E8940" s="3" t="inlineStr">
        <is>
          <t>Автоматическая система диспетчеризации вертикального транспорта (АСДК ВТ)</t>
        </is>
      </c>
      <c r="F8940" s="614" t="inlineStr">
        <is>
          <t>компл.</t>
        </is>
      </c>
      <c r="G8940" s="671" t="n">
        <v>1</v>
      </c>
      <c r="H8940" s="520" t="n">
        <v>0</v>
      </c>
      <c r="I8940" s="521" t="n">
        <v>144000</v>
      </c>
      <c r="J8940" s="522" t="n">
        <v>18000</v>
      </c>
      <c r="K8940" s="523">
        <f>SUBTOTAL(9,H8940:J8940)</f>
        <v/>
      </c>
      <c r="L8940" s="520">
        <f>$G8940*H8940</f>
        <v/>
      </c>
      <c r="M8940" s="521">
        <f>$G8940*I8940</f>
        <v/>
      </c>
      <c r="N8940" s="522">
        <f>$G8940*J8940</f>
        <v/>
      </c>
      <c r="O8940" s="523">
        <f>G8940*K8940</f>
        <v/>
      </c>
      <c r="P8940" s="637" t="n"/>
      <c r="Q8940" s="668" t="n"/>
    </row>
    <row r="8941" outlineLevel="4">
      <c r="A8941" s="3" t="n"/>
      <c r="B8941" s="3" t="n"/>
      <c r="C8941" s="25" t="n"/>
      <c r="D8941" s="3" t="inlineStr">
        <is>
          <t>4.3.5.2.3</t>
        </is>
      </c>
      <c r="E8941" s="3" t="inlineStr">
        <is>
          <t>Автоматизированная система коммерческого учета энергоресурсов (АСКУЭ)</t>
        </is>
      </c>
      <c r="F8941" s="614" t="inlineStr">
        <is>
          <t>компл.</t>
        </is>
      </c>
      <c r="G8941" s="671" t="n">
        <v>1</v>
      </c>
      <c r="H8941" s="520" t="n">
        <v>0</v>
      </c>
      <c r="I8941" s="521" t="n">
        <v>144000</v>
      </c>
      <c r="J8941" s="522" t="n">
        <v>18000</v>
      </c>
      <c r="K8941" s="523">
        <f>SUBTOTAL(9,H8941:J8941)</f>
        <v/>
      </c>
      <c r="L8941" s="520">
        <f>$G8941*H8941</f>
        <v/>
      </c>
      <c r="M8941" s="521">
        <f>$G8941*I8941</f>
        <v/>
      </c>
      <c r="N8941" s="522">
        <f>$G8941*J8941</f>
        <v/>
      </c>
      <c r="O8941" s="523">
        <f>G8941*K8941</f>
        <v/>
      </c>
      <c r="P8941" s="637" t="n"/>
      <c r="Q8941" s="668" t="n"/>
    </row>
    <row r="8942" outlineLevel="4">
      <c r="A8942" s="3" t="n"/>
      <c r="B8942" s="3" t="n"/>
      <c r="C8942" s="25" t="n"/>
      <c r="D8942" s="3" t="inlineStr">
        <is>
          <t>4.3.5.2.4</t>
        </is>
      </c>
      <c r="E8942" s="3" t="inlineStr">
        <is>
          <t>Автоматизированная система технического учета энергоресурсов (АСТУЭ)</t>
        </is>
      </c>
      <c r="F8942" s="614" t="inlineStr">
        <is>
          <t>компл.</t>
        </is>
      </c>
      <c r="G8942" s="671" t="n">
        <v>1</v>
      </c>
      <c r="H8942" s="520" t="n">
        <v>0</v>
      </c>
      <c r="I8942" s="521" t="n">
        <v>144000</v>
      </c>
      <c r="J8942" s="522" t="n">
        <v>18000</v>
      </c>
      <c r="K8942" s="523">
        <f>SUBTOTAL(9,H8942:J8942)</f>
        <v/>
      </c>
      <c r="L8942" s="520">
        <f>$G8942*H8942</f>
        <v/>
      </c>
      <c r="M8942" s="521">
        <f>$G8942*I8942</f>
        <v/>
      </c>
      <c r="N8942" s="522">
        <f>$G8942*J8942</f>
        <v/>
      </c>
      <c r="O8942" s="523">
        <f>G8942*K8942</f>
        <v/>
      </c>
      <c r="P8942" s="637" t="n"/>
      <c r="Q8942" s="668" t="n"/>
    </row>
    <row r="8943" outlineLevel="1" ht="16.5" customHeight="1">
      <c r="A8943" s="3" t="n"/>
      <c r="B8943" s="3" t="n"/>
      <c r="C8943" s="235" t="n"/>
      <c r="D8943" s="236" t="inlineStr">
        <is>
          <t>4.4.</t>
        </is>
      </c>
      <c r="E8943" s="145" t="inlineStr">
        <is>
          <t>Этап 5. Технологические решения</t>
        </is>
      </c>
      <c r="F8943" s="291" t="inlineStr">
        <is>
          <t>компл.</t>
        </is>
      </c>
      <c r="G8943" s="334" t="n">
        <v>1</v>
      </c>
      <c r="H8943" s="336">
        <f>+IFERROR(L8943/G8943,0)</f>
        <v/>
      </c>
      <c r="I8943" s="337">
        <f>IFERROR(M8943/G8943,0)</f>
        <v/>
      </c>
      <c r="J8943" s="338">
        <f>IFERROR(N8943/G8943,0)</f>
        <v/>
      </c>
      <c r="K8943" s="339">
        <f>+IFERROR(O8943/G8943,0)</f>
        <v/>
      </c>
      <c r="L8943" s="336">
        <f>SUBTOTAL(9,L8944:L8944)</f>
        <v/>
      </c>
      <c r="M8943" s="337">
        <f>SUBTOTAL(9,M8944:M8944)</f>
        <v/>
      </c>
      <c r="N8943" s="338">
        <f>SUBTOTAL(9,N8944:N8944)</f>
        <v/>
      </c>
      <c r="O8943" s="339">
        <f>SUBTOTAL(9,O8944:O8944)</f>
        <v/>
      </c>
      <c r="P8943" s="600" t="n"/>
      <c r="Q8943" s="670" t="n"/>
    </row>
    <row r="8944" outlineLevel="2" ht="28.5" customHeight="1">
      <c r="A8944" s="3" t="n"/>
      <c r="B8944" s="3" t="n"/>
      <c r="C8944" s="25" t="n"/>
      <c r="D8944" s="3" t="inlineStr">
        <is>
          <t>4.4.1.</t>
        </is>
      </c>
      <c r="E8944" s="3" t="inlineStr">
        <is>
          <t>Технологические решения. Мусороудаление (автоматическая система вакуумного удаления отходов (АСВУО))</t>
        </is>
      </c>
      <c r="F8944" s="614" t="inlineStr">
        <is>
          <t>компл.</t>
        </is>
      </c>
      <c r="G8944" s="671" t="n">
        <v>1</v>
      </c>
      <c r="H8944" s="520" t="n">
        <v>0</v>
      </c>
      <c r="I8944" s="521" t="n">
        <v>310000</v>
      </c>
      <c r="J8944" s="522" t="n">
        <v>38750</v>
      </c>
      <c r="K8944" s="523">
        <f>SUBTOTAL(9,H8944:J8944)</f>
        <v/>
      </c>
      <c r="L8944" s="520">
        <f>$G8944*H8944</f>
        <v/>
      </c>
      <c r="M8944" s="521">
        <f>$G8944*I8944</f>
        <v/>
      </c>
      <c r="N8944" s="522">
        <f>$G8944*J8944</f>
        <v/>
      </c>
      <c r="O8944" s="523">
        <f>G8944*K8944</f>
        <v/>
      </c>
      <c r="P8944" s="637" t="n"/>
      <c r="Q8944" s="668" t="n"/>
    </row>
    <row r="8945" outlineLevel="1" ht="16.5" customHeight="1">
      <c r="A8945" s="3" t="n"/>
      <c r="B8945" s="3" t="n"/>
      <c r="C8945" s="235" t="n"/>
      <c r="D8945" s="236" t="inlineStr">
        <is>
          <t>4.5.</t>
        </is>
      </c>
      <c r="E8945" s="145" t="inlineStr">
        <is>
          <t>Этап 6. Акустический расчет</t>
        </is>
      </c>
      <c r="F8945" s="291" t="inlineStr">
        <is>
          <t>компл.</t>
        </is>
      </c>
      <c r="G8945" s="334" t="n">
        <v>1</v>
      </c>
      <c r="H8945" s="336">
        <f>+IFERROR(L8945/G8945,0)</f>
        <v/>
      </c>
      <c r="I8945" s="337">
        <f>IFERROR(M8945/G8945,0)</f>
        <v/>
      </c>
      <c r="J8945" s="338">
        <f>IFERROR(N8945/G8945,0)</f>
        <v/>
      </c>
      <c r="K8945" s="339">
        <f>+IFERROR(O8945/G8945,0)</f>
        <v/>
      </c>
      <c r="L8945" s="336">
        <f>SUBTOTAL(9,L8946:L8946)</f>
        <v/>
      </c>
      <c r="M8945" s="337">
        <f>SUBTOTAL(9,M8946:M8946)</f>
        <v/>
      </c>
      <c r="N8945" s="338">
        <f>SUBTOTAL(9,N8946:N8946)</f>
        <v/>
      </c>
      <c r="O8945" s="339">
        <f>SUBTOTAL(9,O8946:O8946)</f>
        <v/>
      </c>
      <c r="P8945" s="600" t="n"/>
      <c r="Q8945" s="670" t="n"/>
    </row>
    <row r="8946" outlineLevel="2" ht="43.5" customHeight="1" thickBot="1">
      <c r="A8946" s="3" t="n"/>
      <c r="B8946" s="3" t="n"/>
      <c r="C8946" s="25" t="n"/>
      <c r="D8946" s="227" t="inlineStr">
        <is>
          <t>4.5.1.</t>
        </is>
      </c>
      <c r="E8946" s="227" t="inlineStr">
        <is>
          <t xml:space="preserve">Акустический расчет с использованием 3D-визуализаций распространения шума на территорию без акустического экрана и с размещенным экраном расчетной высоты, в т.ч. Разработка рабочей документации на шумозащитный экран </t>
        </is>
      </c>
      <c r="F8946" s="674" t="inlineStr">
        <is>
          <t>компл.</t>
        </is>
      </c>
      <c r="G8946" s="675" t="n">
        <v>1</v>
      </c>
      <c r="H8946" s="664" t="n">
        <v>0</v>
      </c>
      <c r="I8946" s="665" t="n">
        <v>480100</v>
      </c>
      <c r="J8946" s="666" t="n">
        <v>60012.5</v>
      </c>
      <c r="K8946" s="667">
        <f>SUBTOTAL(9,H8946:J8946)</f>
        <v/>
      </c>
      <c r="L8946" s="664">
        <f>$G8946*H8946</f>
        <v/>
      </c>
      <c r="M8946" s="665">
        <f>$G8946*I8946</f>
        <v/>
      </c>
      <c r="N8946" s="666">
        <f>$G8946*J8946</f>
        <v/>
      </c>
      <c r="O8946" s="667">
        <f>G8946*K8946</f>
        <v/>
      </c>
      <c r="P8946" s="637" t="n"/>
      <c r="Q8946" s="668" t="n"/>
    </row>
    <row r="8947" collapsed="1" ht="33.75" customHeight="1" thickBot="1">
      <c r="A8947" s="3" t="n"/>
      <c r="B8947" s="3" t="n"/>
      <c r="C8947" s="360" t="n"/>
      <c r="D8947" s="361" t="n"/>
      <c r="E8947" s="362" t="inlineStr">
        <is>
          <t>ИТОГО СМР всего комплекса:</t>
        </is>
      </c>
      <c r="F8947" s="676" t="inlineStr">
        <is>
          <t>м2</t>
        </is>
      </c>
      <c r="G8947" s="677" t="n">
        <v>18830.72</v>
      </c>
      <c r="H8947" s="678">
        <f>L8947/G8947</f>
        <v/>
      </c>
      <c r="I8947" s="679">
        <f>M8947/G8947</f>
        <v/>
      </c>
      <c r="J8947" s="680">
        <f>N8947/G8947</f>
        <v/>
      </c>
      <c r="K8947" s="568">
        <f>O8947/G8947</f>
        <v/>
      </c>
      <c r="L8947" s="678">
        <f>L1004+L619+L11</f>
        <v/>
      </c>
      <c r="M8947" s="679">
        <f>M1004+M619+M11</f>
        <v/>
      </c>
      <c r="N8947" s="680">
        <f>N1004+N619+N11</f>
        <v/>
      </c>
      <c r="O8947" s="681">
        <f>O1004+O619+O11+O8759</f>
        <v/>
      </c>
      <c r="P8947" s="682" t="n"/>
      <c r="Q8947" s="683" t="n"/>
    </row>
    <row r="8948">
      <c r="A8948" s="128" t="n"/>
      <c r="B8948" s="128" t="n"/>
      <c r="C8948" s="24" t="n"/>
      <c r="D8948" s="24" t="n"/>
      <c r="E8948" s="4" t="n"/>
      <c r="F8948" s="19" t="n"/>
      <c r="G8948" s="684" t="n"/>
      <c r="H8948" s="685" t="n"/>
      <c r="I8948" s="685" t="n"/>
      <c r="J8948" s="685" t="n"/>
      <c r="K8948" s="685" t="n"/>
      <c r="L8948" s="685" t="n"/>
      <c r="M8948" s="685" t="n"/>
      <c r="N8948" s="685" t="n"/>
      <c r="O8948" s="685" t="n"/>
      <c r="P8948" s="4" t="n"/>
      <c r="Q8948" s="5" t="n"/>
    </row>
    <row r="8949" ht="16.5" customHeight="1">
      <c r="A8949" s="128" t="n"/>
      <c r="B8949" s="128" t="n"/>
      <c r="C8949" s="28" t="n"/>
      <c r="D8949" s="29" t="n"/>
      <c r="E8949" s="20" t="n"/>
      <c r="F8949" s="19" t="n"/>
      <c r="G8949" s="684" t="n"/>
      <c r="H8949" s="685" t="n"/>
      <c r="I8949" s="685" t="n"/>
      <c r="J8949" s="685" t="n"/>
      <c r="K8949" s="685" t="n"/>
      <c r="L8949" s="685" t="n"/>
      <c r="M8949" s="685" t="n"/>
      <c r="N8949" s="685" t="n"/>
      <c r="O8949" s="685" t="n"/>
      <c r="P8949" s="4" t="n"/>
      <c r="Q8949" s="5" t="n"/>
    </row>
    <row r="8950" ht="16.5" customHeight="1">
      <c r="A8950" s="234" t="n"/>
      <c r="B8950" s="234" t="n"/>
      <c r="C8950" s="30" t="n"/>
      <c r="D8950" s="31" t="n"/>
      <c r="E8950" s="20" t="n"/>
      <c r="F8950" s="19" t="n"/>
      <c r="G8950" s="684" t="n"/>
      <c r="H8950" s="685" t="n"/>
      <c r="I8950" s="685" t="n"/>
      <c r="J8950" s="685" t="n"/>
      <c r="K8950" s="685" t="n"/>
      <c r="L8950" s="685" t="n"/>
      <c r="M8950" s="685" t="n"/>
      <c r="N8950" s="685" t="n"/>
      <c r="O8950" s="685" t="n"/>
      <c r="P8950" s="4" t="n"/>
      <c r="Q8950" s="5" t="n"/>
    </row>
    <row r="8951" ht="16.5" customHeight="1">
      <c r="A8951" s="128" t="n"/>
      <c r="B8951" s="128" t="n"/>
      <c r="C8951" s="30" t="n"/>
      <c r="D8951" s="31" t="n"/>
      <c r="E8951" s="20" t="n"/>
      <c r="F8951" s="19" t="n"/>
      <c r="G8951" s="684" t="n"/>
      <c r="H8951" s="685" t="n"/>
      <c r="I8951" s="685" t="n"/>
      <c r="J8951" s="685" t="n"/>
      <c r="K8951" s="685" t="n"/>
      <c r="L8951" s="685" t="n"/>
      <c r="M8951" s="685" t="n"/>
      <c r="N8951" s="685" t="n"/>
      <c r="O8951" s="685" t="n"/>
      <c r="P8951" s="4" t="n"/>
      <c r="Q8951" s="5" t="n"/>
    </row>
    <row r="8952" ht="16.5" customHeight="1">
      <c r="A8952" s="128" t="n"/>
      <c r="B8952" s="128" t="n"/>
      <c r="C8952" s="30" t="n"/>
      <c r="D8952" s="31" t="n"/>
      <c r="E8952" s="20" t="n"/>
      <c r="F8952" s="19" t="n"/>
      <c r="G8952" s="684" t="n"/>
      <c r="H8952" s="685" t="n"/>
      <c r="I8952" s="685" t="n"/>
      <c r="J8952" s="685" t="n"/>
      <c r="K8952" s="685" t="n"/>
      <c r="L8952" s="685" t="n"/>
      <c r="M8952" s="685" t="n"/>
      <c r="N8952" s="685" t="n"/>
      <c r="O8952" s="685" t="n"/>
      <c r="P8952" s="4" t="n"/>
      <c r="Q8952" s="5" t="n"/>
    </row>
    <row r="8953" ht="18.75" customHeight="1">
      <c r="A8953" s="128" t="n"/>
      <c r="B8953" s="128" t="n"/>
      <c r="C8953" s="30" t="n"/>
      <c r="D8953" s="33" t="n"/>
      <c r="E8953" s="119" t="inlineStr">
        <is>
          <t>«ИНВЕСТОР-ЗАСТРОЙЩИК»</t>
        </is>
      </c>
      <c r="F8953" s="34" t="n"/>
      <c r="G8953" s="686" t="n"/>
      <c r="H8953" s="686" t="n"/>
      <c r="I8953" s="686" t="inlineStr">
        <is>
          <t>«УПРАВЛЯЮЩИЙ ПРОЕКТОМ»</t>
        </is>
      </c>
      <c r="J8953" s="686" t="n"/>
      <c r="K8953" s="686" t="n"/>
      <c r="L8953" s="686" t="n"/>
      <c r="M8953" s="686" t="n"/>
      <c r="N8953" s="686" t="n"/>
      <c r="O8953" s="686" t="n"/>
      <c r="P8953" s="119" t="inlineStr">
        <is>
          <t>«ГЕНПОДРЯДЧИК»</t>
        </is>
      </c>
      <c r="Q8953" s="5" t="n"/>
    </row>
    <row r="8954" ht="18.75" customHeight="1">
      <c r="A8954" s="128" t="n"/>
      <c r="B8954" s="128" t="n"/>
      <c r="C8954" s="30" t="n"/>
      <c r="D8954" s="33" t="n"/>
      <c r="E8954" s="121" t="n"/>
      <c r="F8954" s="34" t="n"/>
      <c r="G8954" s="686" t="n"/>
      <c r="H8954" s="686" t="n"/>
      <c r="I8954" s="686" t="n"/>
      <c r="J8954" s="686" t="n"/>
      <c r="K8954" s="686" t="n"/>
      <c r="L8954" s="686" t="n"/>
      <c r="M8954" s="686" t="n"/>
      <c r="N8954" s="686" t="n"/>
      <c r="O8954" s="686" t="n"/>
      <c r="P8954" s="119" t="inlineStr">
        <is>
          <t>ООО "АНТТЕК"</t>
        </is>
      </c>
      <c r="Q8954" s="5" t="n"/>
    </row>
    <row r="8955" ht="18.75" customHeight="1">
      <c r="A8955" s="128" t="n"/>
      <c r="B8955" s="128" t="n"/>
      <c r="C8955" s="30" t="n"/>
      <c r="D8955" s="33" t="n"/>
      <c r="E8955" s="119" t="inlineStr">
        <is>
          <t>ООО «СЗ «Оптима»</t>
        </is>
      </c>
      <c r="F8955" s="34" t="n"/>
      <c r="G8955" s="686" t="n"/>
      <c r="H8955" s="686" t="n"/>
      <c r="I8955" s="686" t="inlineStr">
        <is>
          <t>АО «МР Групп»</t>
        </is>
      </c>
      <c r="J8955" s="686" t="n"/>
      <c r="K8955" s="686" t="n"/>
      <c r="L8955" s="686" t="n"/>
      <c r="M8955" s="686" t="n"/>
      <c r="N8955" s="686" t="n"/>
      <c r="O8955" s="686" t="n"/>
      <c r="P8955" s="119" t="n"/>
      <c r="Q8955" s="5" t="n"/>
    </row>
    <row r="8956" ht="18.75" customHeight="1">
      <c r="A8956" s="128" t="n"/>
      <c r="B8956" s="128" t="n"/>
      <c r="C8956" s="30" t="n"/>
      <c r="D8956" s="33" t="n"/>
      <c r="E8956" s="119" t="inlineStr">
        <is>
          <t>Генеральный директор</t>
        </is>
      </c>
      <c r="F8956" s="34" t="n"/>
      <c r="G8956" s="686" t="n"/>
      <c r="H8956" s="686" t="n"/>
      <c r="I8956" s="119" t="inlineStr">
        <is>
          <t>Представитель по доверенности</t>
        </is>
      </c>
      <c r="J8956" s="119" t="n"/>
      <c r="K8956" s="119" t="n"/>
      <c r="L8956" s="686" t="n"/>
      <c r="M8956" s="686" t="n"/>
      <c r="N8956" s="686" t="n"/>
      <c r="O8956" s="686" t="n"/>
      <c r="P8956" s="119" t="inlineStr">
        <is>
          <t>Генеральный директор</t>
        </is>
      </c>
      <c r="Q8956" s="5" t="n"/>
    </row>
    <row r="8957" ht="18.75" customHeight="1">
      <c r="A8957" s="128" t="n"/>
      <c r="B8957" s="128" t="n"/>
      <c r="C8957" s="30" t="n"/>
      <c r="D8957" s="33" t="n"/>
      <c r="E8957" s="119" t="inlineStr">
        <is>
          <t>________________________/Ю.П. Терновская/</t>
        </is>
      </c>
      <c r="F8957" s="34" t="n"/>
      <c r="G8957" s="686" t="n"/>
      <c r="H8957" s="686" t="n"/>
      <c r="I8957" s="119" t="inlineStr">
        <is>
          <t>__________________________/М.В.Чернякова/</t>
        </is>
      </c>
      <c r="J8957" s="119" t="n"/>
      <c r="K8957" s="119" t="n"/>
      <c r="L8957" s="686" t="n"/>
      <c r="M8957" s="686" t="n"/>
      <c r="N8957" s="686" t="n"/>
      <c r="O8957" s="686" t="n"/>
      <c r="P8957" s="119" t="inlineStr">
        <is>
          <t xml:space="preserve">__________________________ /М.В.Юрков/ </t>
        </is>
      </c>
      <c r="Q8957" s="5" t="n"/>
    </row>
    <row r="8958" ht="18.75" customHeight="1">
      <c r="A8958" s="128" t="n"/>
      <c r="B8958" s="128" t="n"/>
      <c r="C8958" s="30" t="n"/>
      <c r="D8958" s="33" t="n"/>
      <c r="E8958" s="122" t="n"/>
      <c r="F8958" s="34" t="n"/>
      <c r="G8958" s="686" t="n"/>
      <c r="H8958" s="686" t="n"/>
      <c r="I8958" s="119" t="n"/>
      <c r="J8958" s="119" t="n"/>
      <c r="K8958" s="119" t="n"/>
      <c r="L8958" s="686" t="n"/>
      <c r="M8958" s="686" t="n"/>
      <c r="N8958" s="686" t="n"/>
      <c r="O8958" s="686" t="n"/>
      <c r="P8958" s="119" t="n"/>
      <c r="Q8958" s="5" t="n"/>
    </row>
    <row r="8959" ht="18.75" customHeight="1">
      <c r="A8959" s="128" t="n"/>
      <c r="B8959" s="128" t="n"/>
      <c r="C8959" s="32" t="n"/>
      <c r="D8959" s="33" t="n"/>
      <c r="E8959" s="119" t="inlineStr">
        <is>
          <t>М.П.</t>
        </is>
      </c>
      <c r="F8959" s="34" t="n"/>
      <c r="G8959" s="686" t="n"/>
      <c r="H8959" s="686" t="n"/>
      <c r="I8959" s="119" t="inlineStr">
        <is>
          <t>М.П.</t>
        </is>
      </c>
      <c r="J8959" s="119" t="n"/>
      <c r="K8959" s="119" t="n"/>
      <c r="L8959" s="686" t="n"/>
      <c r="M8959" s="686" t="n"/>
      <c r="N8959" s="686" t="n"/>
      <c r="O8959" s="686" t="n"/>
      <c r="P8959" s="119" t="inlineStr">
        <is>
          <t>М.П.</t>
        </is>
      </c>
      <c r="Q8959" s="2" t="n"/>
    </row>
  </sheetData>
  <autoFilter ref="A1:Q8969"/>
  <mergeCells count="2">
    <mergeCell ref="C7:Q7"/>
    <mergeCell ref="C6:Q6"/>
  </mergeCells>
  <printOptions horizontalCentered="1"/>
  <pageMargins left="0.5905511811023623" right="0.3937007874015748" top="0.5905511811023623" bottom="0.3937007874015748" header="0.1968503937007874" footer="0.1968503937007874"/>
  <pageSetup orientation="landscape" paperSize="8" scale="31" fitToHeight="0"/>
  <headerFooter>
    <oddHeader/>
    <oddFooter>&amp;L&amp;10 &amp;F&amp;C&amp;10 &amp;A&amp;R&amp;10 &amp;P/&amp;N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Мирошникова Анна Владимировна, 218</dc:creator>
  <dcterms:created xmlns:dcterms="http://purl.org/dc/terms/" xmlns:xsi="http://www.w3.org/2001/XMLSchema-instance" xsi:type="dcterms:W3CDTF">2015-06-05T18:19:34Z</dcterms:created>
  <dcterms:modified xmlns:dcterms="http://purl.org/dc/terms/" xmlns:xsi="http://www.w3.org/2001/XMLSchema-instance" xsi:type="dcterms:W3CDTF">2026-10-01T12:24:09Z</dcterms:modified>
  <cp:lastModifiedBy>Ахундова Алина Джабировна</cp:lastModifiedBy>
  <cp:lastPrinted>2026-09-18T07:24:22Z</cp:lastPrinted>
</cp:coreProperties>
</file>